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xwechat_files\wxid_00859gwjoqa312_4270\msg\file\2026-09\"/>
    </mc:Choice>
  </mc:AlternateContent>
  <bookViews>
    <workbookView windowWidth="28800" windowHeight="11925" tabRatio="941" activeTab="2"/>
  </bookViews>
  <sheets>
    <sheet name="使用说明" sheetId="24" r:id="rId1"/>
    <sheet name="基础资料" sheetId="17" r:id="rId2"/>
    <sheet name="数据录入" sheetId="1" r:id="rId3"/>
    <sheet name="汇报表" sheetId="2" r:id="rId4"/>
    <sheet name="任意时间段收支报表" sheetId="3" r:id="rId5"/>
    <sheet name="收支报表" sheetId="4" r:id="rId6"/>
    <sheet name="金辉稠州" sheetId="5" r:id="rId7"/>
    <sheet name="典当微信" sheetId="6" r:id="rId8"/>
    <sheet name="林总浦发" sheetId="7" r:id="rId9"/>
    <sheet name="吴姐建行" sheetId="8" r:id="rId10"/>
    <sheet name="吴姐民生" sheetId="9" r:id="rId11"/>
    <sheet name="吴建忠浦发" sheetId="10" r:id="rId12"/>
    <sheet name="吴姐兴业" sheetId="11" r:id="rId13"/>
    <sheet name="明道对公" sheetId="12" r:id="rId14"/>
    <sheet name="金辉对公" sheetId="13" r:id="rId15"/>
    <sheet name="吴姐微信" sheetId="19" r:id="rId16"/>
    <sheet name="备用1" sheetId="20" r:id="rId17"/>
    <sheet name="备用2" sheetId="21" r:id="rId18"/>
    <sheet name="备用3" sheetId="22" r:id="rId19"/>
    <sheet name="备用4" sheetId="23" r:id="rId20"/>
  </sheets>
  <externalReferences>
    <externalReference r:id="rId21"/>
  </externalReferences>
  <definedNames>
    <definedName name="_xlnm._FilterDatabase" localSheetId="1" hidden="1">基础资料!$A$1:$H$172</definedName>
    <definedName name="_xlnm._FilterDatabase" localSheetId="6" hidden="1">金辉稠州!$A$3:$K$503</definedName>
    <definedName name="_xlnm._FilterDatabase" localSheetId="7" hidden="1">典当微信!$A$3:$K$267</definedName>
    <definedName name="_xlnm._FilterDatabase" localSheetId="8" hidden="1">林总浦发!$A$3:$K$503</definedName>
    <definedName name="_xlnm._FilterDatabase" localSheetId="9" hidden="1">吴姐建行!$A$3:$K$503</definedName>
    <definedName name="_xlnm._FilterDatabase" localSheetId="10" hidden="1">吴姐民生!$A$3:$K$503</definedName>
    <definedName name="_xlnm._FilterDatabase" localSheetId="11" hidden="1">吴建忠浦发!$A$3:$K$503</definedName>
    <definedName name="_xlnm._FilterDatabase" localSheetId="12" hidden="1">吴姐兴业!$A$3:$K$503</definedName>
    <definedName name="_xlnm._FilterDatabase" localSheetId="13" hidden="1">明道对公!$A$3:$K$503</definedName>
    <definedName name="_xlnm._FilterDatabase" localSheetId="14" hidden="1">金辉对公!$A$3:$K$503</definedName>
    <definedName name="_xlnm._FilterDatabase" localSheetId="15" hidden="1">吴姐微信!$A$3:$K$503</definedName>
    <definedName name="_xlnm._FilterDatabase" localSheetId="16" hidden="1">备用1!$A$3:$K$503</definedName>
    <definedName name="_xlnm._FilterDatabase" localSheetId="17" hidden="1">备用2!$A$3:$K$503</definedName>
    <definedName name="_xlnm._FilterDatabase" localSheetId="18" hidden="1">备用3!$A$3:$K$503</definedName>
    <definedName name="_xlnm._FilterDatabase" localSheetId="19" hidden="1">备用4!$A$3:$K$503</definedName>
    <definedName name="_xlnm._FilterDatabase" localSheetId="2" hidden="1">数据录入!$A$4:$K$5078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779" authorId="0">
      <text>
        <r>
          <rPr>
            <sz val="9"/>
            <rFont val="宋体"/>
            <charset val="134"/>
          </rPr>
          <t xml:space="preserve">
典当原利息（8月）150万*0.018=27000，优惠2100，现便宜24900
代办费：20000元
解押费用7500元
合计：52400元</t>
        </r>
      </text>
    </comment>
  </commentList>
</comments>
</file>

<file path=xl/comments2.xml><?xml version="1.0" encoding="utf-8"?>
<comments xmlns="http://schemas.openxmlformats.org/spreadsheetml/2006/main">
  <authors>
    <author>巫淑香</author>
  </authors>
  <commentList>
    <comment ref="I26" authorId="0">
      <text>
        <r>
          <rPr>
            <sz val="10"/>
            <rFont val="宋体"/>
            <charset val="134"/>
          </rPr>
          <t xml:space="preserve">
帐号名称必须跟子表完全一致，增加或修改帐户时，子表也要同步替换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<sst xmlns="http://schemas.openxmlformats.org/spreadsheetml/2006/main" count="4127" uniqueCount="867">
  <si>
    <t>更多财务实操模板，可自行搜索抖音/视频号：老财务的实操笔记</t>
  </si>
  <si>
    <t>【老财务实操自用｜初级版财务台账模板】</t>
  </si>
  <si>
    <t>作者：老财务的实操笔记</t>
  </si>
  <si>
    <t>——————————————————————————</t>
  </si>
  <si>
    <t>适用对象：小微企业、个体工商户、小规模纳税人、商贸服务类等</t>
  </si>
  <si>
    <t>版本说明</t>
  </si>
  <si>
    <t>本套为**通用基础初级版**，满足税务管理、费用报销、收支登记、票据管理等</t>
  </si>
  <si>
    <t>可根据行业属性、业务规模、升级定制版。</t>
  </si>
  <si>
    <t>模板清单，持续更新</t>
  </si>
  <si>
    <t>1、应收账款风险预警表</t>
  </si>
  <si>
    <t>2、日常经营情况汇总表</t>
  </si>
  <si>
    <t>3、进项台帐自动查重表</t>
  </si>
  <si>
    <t>4、普票专票抵扣测算表</t>
  </si>
  <si>
    <t>5、银行承兑汇票管理台帐--含应收票据、应付票据</t>
  </si>
  <si>
    <t>6、增值税进项抵扣测算表--含3种方式：单税率、多税率、【库存 + 未开票收入】税负测算</t>
  </si>
  <si>
    <t>（一）、税务管理台帐（多表联动）</t>
  </si>
  <si>
    <t>（二）、内部费用报表管理台帐（多表联动）</t>
  </si>
  <si>
    <t>（三）、全自动工资个税台帐</t>
  </si>
  <si>
    <r>
      <rPr>
        <sz val="11"/>
        <color theme="1"/>
        <rFont val="宋体"/>
        <charset val="134"/>
      </rPr>
      <t>（四）、资金日报表分表录入版-自动汇总所有帐户流水-任意天数汇报--</t>
    </r>
    <r>
      <rPr>
        <sz val="11"/>
        <color rgb="FFFF0000"/>
        <rFont val="宋体"/>
        <charset val="134"/>
      </rPr>
      <t>不推荐，维护麻烦。</t>
    </r>
  </si>
  <si>
    <r>
      <rPr>
        <sz val="11"/>
        <color theme="1"/>
        <rFont val="宋体"/>
        <charset val="134"/>
      </rPr>
      <t>（五）、资金日报表混合录入版--</t>
    </r>
    <r>
      <rPr>
        <sz val="11"/>
        <color rgb="FFFF0000"/>
        <rFont val="宋体"/>
        <charset val="134"/>
      </rPr>
      <t>推荐，维护简单，后续增加列/增加帐户方便</t>
    </r>
    <r>
      <rPr>
        <sz val="11"/>
        <color theme="1"/>
        <rFont val="宋体"/>
        <charset val="134"/>
      </rPr>
      <t xml:space="preserve">
混合录入资金台账，只录一遍流水，所有报表自动生成。
资金日报、月报，任意时间段汇总，费用报销按月按年自动统计，
月度年度的收支盈亏直接出结果，还可以自由选择区间查询盈亏。</t>
    </r>
  </si>
  <si>
    <t>升级服务，支持行业定制：
1、资金报表  
2、资金报表+往来款   
3、资金报表+往来款+进销存 
4、手工录入/复制系统导出的购销收付款等基础信息资料，联动生成资产负债表/利润报表、项目利润、进销存、往来帐对帐单等
5、提供自有表格，设置函数联动公式
6、其他表格相关设置</t>
  </si>
  <si>
    <t>核心优势</t>
  </si>
  <si>
    <t>▪ 内置全自动计算公式，录入即自动汇总、核算</t>
  </si>
  <si>
    <t>▪ 无密码、无锁定保护，可自由编辑增删，适配个性化业务</t>
  </si>
  <si>
    <t>▪ 格式贴合真实财务场景，零基础直接填空即用</t>
  </si>
  <si>
    <t>▪ 兼容Excel/WPS，电脑、手机均可正常使用</t>
  </si>
  <si>
    <t>使用规范</t>
  </si>
  <si>
    <t>1. 下载后请另存备份，防止原模板误操作损坏</t>
  </si>
  <si>
    <t>2. 请勿随意修改表头及公式，避免计算异常</t>
  </si>
  <si>
    <t>3. 按实际业务有序录入，月末核对账实一致</t>
  </si>
  <si>
    <t>4. 无需启用宏，直接正常打开使用</t>
  </si>
  <si>
    <t>免责声明</t>
  </si>
  <si>
    <t>本模板为财务辅助工具，**不替代专业会计账务处理及税务合规筹划**；</t>
  </si>
  <si>
    <t>数据真实性、经营及税务风险由使用者自行承担，作者不承担任何连带责任。</t>
  </si>
  <si>
    <t>版本信息</t>
  </si>
  <si>
    <t>初级版 V1.0｜更新日期：2026年08月20日</t>
  </si>
  <si>
    <t>老财务自用模板｜禁止外传、倒卖、商用</t>
  </si>
  <si>
    <t>账户</t>
  </si>
  <si>
    <t>收支类别
（无筛选）</t>
  </si>
  <si>
    <t>收/支项目类别</t>
  </si>
  <si>
    <t>客户</t>
  </si>
  <si>
    <t>客户期初余额</t>
  </si>
  <si>
    <t>供应商</t>
  </si>
  <si>
    <t>供应商期初余额</t>
  </si>
  <si>
    <t>金辉稠州</t>
  </si>
  <si>
    <t>借款本金</t>
  </si>
  <si>
    <t>曹泰宁</t>
  </si>
  <si>
    <t>供应商1</t>
  </si>
  <si>
    <t>典当微信</t>
  </si>
  <si>
    <t>收入类</t>
  </si>
  <si>
    <t>借款利息</t>
  </si>
  <si>
    <t>曹玉洁</t>
  </si>
  <si>
    <t>供应商2</t>
  </si>
  <si>
    <t>林总浦发</t>
  </si>
  <si>
    <t>借款滞纳金</t>
  </si>
  <si>
    <t>曾光雄</t>
  </si>
  <si>
    <t>供应商3</t>
  </si>
  <si>
    <t>吴姐建行</t>
  </si>
  <si>
    <t>银行结息</t>
  </si>
  <si>
    <t>曾云</t>
  </si>
  <si>
    <t>供应商4</t>
  </si>
  <si>
    <t>吴姐民生</t>
  </si>
  <si>
    <t>费用支出类</t>
  </si>
  <si>
    <t>员工工资</t>
  </si>
  <si>
    <t>常虹</t>
  </si>
  <si>
    <t>供应商5</t>
  </si>
  <si>
    <t>吴建忠浦发</t>
  </si>
  <si>
    <t>水电费</t>
  </si>
  <si>
    <t>陈滨</t>
  </si>
  <si>
    <t>供应商6</t>
  </si>
  <si>
    <t>吴姐兴业</t>
  </si>
  <si>
    <t>房租</t>
  </si>
  <si>
    <t>陈承辉</t>
  </si>
  <si>
    <t>供应商7</t>
  </si>
  <si>
    <t>明道对公</t>
  </si>
  <si>
    <t>办公费用</t>
  </si>
  <si>
    <t>陈大鑫</t>
  </si>
  <si>
    <t>供应商8</t>
  </si>
  <si>
    <t>金辉对公</t>
  </si>
  <si>
    <t>招待费</t>
  </si>
  <si>
    <t>陈东</t>
  </si>
  <si>
    <t>供应商9</t>
  </si>
  <si>
    <t>吴姐微信</t>
  </si>
  <si>
    <t>渠道费用</t>
  </si>
  <si>
    <t>陈福荣</t>
  </si>
  <si>
    <t>供应商10</t>
  </si>
  <si>
    <t>备用1</t>
  </si>
  <si>
    <t>手续费-收</t>
  </si>
  <si>
    <t>陈国宝</t>
  </si>
  <si>
    <t>供应商11</t>
  </si>
  <si>
    <t>备用2</t>
  </si>
  <si>
    <t>过桥/解押本金</t>
  </si>
  <si>
    <t>陈建华</t>
  </si>
  <si>
    <t>供应商12</t>
  </si>
  <si>
    <t>备用3</t>
  </si>
  <si>
    <t>往来款</t>
  </si>
  <si>
    <t>客户款项</t>
  </si>
  <si>
    <t>陈乐贵</t>
  </si>
  <si>
    <t>供应商13</t>
  </si>
  <si>
    <t>备用4</t>
  </si>
  <si>
    <t>调拔款</t>
  </si>
  <si>
    <t>陈立</t>
  </si>
  <si>
    <t>明道利息</t>
  </si>
  <si>
    <t>陈隆鑫</t>
  </si>
  <si>
    <t>抵押物回收款</t>
  </si>
  <si>
    <t>陈敏峰</t>
  </si>
  <si>
    <t>律师诉讼费</t>
  </si>
  <si>
    <t>陈琴</t>
  </si>
  <si>
    <t>金辉利息</t>
  </si>
  <si>
    <t>陈庆生</t>
  </si>
  <si>
    <t>社医保</t>
  </si>
  <si>
    <t>陈守琴</t>
  </si>
  <si>
    <t>收入其他</t>
  </si>
  <si>
    <t>陈天敏</t>
  </si>
  <si>
    <t>个税</t>
  </si>
  <si>
    <t>陈跃飞</t>
  </si>
  <si>
    <t>公积金</t>
  </si>
  <si>
    <t>陈征</t>
  </si>
  <si>
    <t>金辉本金</t>
  </si>
  <si>
    <t>陈忠军</t>
  </si>
  <si>
    <t>明道本金</t>
  </si>
  <si>
    <t>池鸿</t>
  </si>
  <si>
    <t>董智宇</t>
  </si>
  <si>
    <t>杜若</t>
  </si>
  <si>
    <t>段乐</t>
  </si>
  <si>
    <t>方楚钰</t>
  </si>
  <si>
    <t>方士雯</t>
  </si>
  <si>
    <t>方秀全</t>
  </si>
  <si>
    <t>高文玉</t>
  </si>
  <si>
    <t>郭宝龙</t>
  </si>
  <si>
    <t>郭联兵</t>
  </si>
  <si>
    <t>何博文</t>
  </si>
  <si>
    <t>胡建通</t>
  </si>
  <si>
    <t>胡小丽</t>
  </si>
  <si>
    <t>黄发锦</t>
  </si>
  <si>
    <t>黄飞</t>
  </si>
  <si>
    <t>黄福恩</t>
  </si>
  <si>
    <t>黄节山</t>
  </si>
  <si>
    <t>黄军</t>
  </si>
  <si>
    <t>黄远枝</t>
  </si>
  <si>
    <t>黄长燕</t>
  </si>
  <si>
    <t>纪昌杰</t>
  </si>
  <si>
    <t>姜玉枝</t>
  </si>
  <si>
    <t>九相</t>
  </si>
  <si>
    <t>柯志宏</t>
  </si>
  <si>
    <t>柯重文</t>
  </si>
  <si>
    <t>赖少聪</t>
  </si>
  <si>
    <t>李北茉</t>
  </si>
  <si>
    <t>李永辉</t>
  </si>
  <si>
    <t>李元</t>
  </si>
  <si>
    <t>廖浴波</t>
  </si>
  <si>
    <t>林斌</t>
  </si>
  <si>
    <t>林昌耿</t>
  </si>
  <si>
    <t>林芬</t>
  </si>
  <si>
    <t>林浩</t>
  </si>
  <si>
    <t>林惠明</t>
  </si>
  <si>
    <t>林娟月</t>
  </si>
  <si>
    <t>林凯</t>
  </si>
  <si>
    <t>林凯鑫</t>
  </si>
  <si>
    <t>林铭</t>
  </si>
  <si>
    <t>林木英</t>
  </si>
  <si>
    <t>林霈淇</t>
  </si>
  <si>
    <t>林鹏</t>
  </si>
  <si>
    <t>林文福</t>
  </si>
  <si>
    <t>林文维</t>
  </si>
  <si>
    <t>林熙铭</t>
  </si>
  <si>
    <t>林晓霞</t>
  </si>
  <si>
    <t>林燕</t>
  </si>
  <si>
    <t>林志</t>
  </si>
  <si>
    <t>林志浩</t>
  </si>
  <si>
    <t>林总建行</t>
  </si>
  <si>
    <t>刘春燕</t>
  </si>
  <si>
    <t>刘振祥</t>
  </si>
  <si>
    <t>陆林广</t>
  </si>
  <si>
    <t>罗兰</t>
  </si>
  <si>
    <t>罗淑珍</t>
  </si>
  <si>
    <t>马昱</t>
  </si>
  <si>
    <t>蒙媛媛</t>
  </si>
  <si>
    <t>潘立文</t>
  </si>
  <si>
    <t>潘敏</t>
  </si>
  <si>
    <t>潘淑萍</t>
  </si>
  <si>
    <t>彭总</t>
  </si>
  <si>
    <t>钱蔚宏</t>
  </si>
  <si>
    <t>秦国发</t>
  </si>
  <si>
    <t>施鉴波</t>
  </si>
  <si>
    <t>宋磊华</t>
  </si>
  <si>
    <t>孙勇</t>
  </si>
  <si>
    <t>汤丽娇</t>
  </si>
  <si>
    <t>唐嘉</t>
  </si>
  <si>
    <t>唐江煜</t>
  </si>
  <si>
    <t>唐俊俊</t>
  </si>
  <si>
    <t>汪琼宇</t>
  </si>
  <si>
    <t>王昌善</t>
  </si>
  <si>
    <t>王东璘</t>
  </si>
  <si>
    <t>王海龙</t>
  </si>
  <si>
    <t>王晶晶</t>
  </si>
  <si>
    <t>王晶琰</t>
  </si>
  <si>
    <t>王娟</t>
  </si>
  <si>
    <t>王鹭杭</t>
  </si>
  <si>
    <t>王楠鑫</t>
  </si>
  <si>
    <t>王毅</t>
  </si>
  <si>
    <t>魏成龙</t>
  </si>
  <si>
    <t>魏洁</t>
  </si>
  <si>
    <t>文冬</t>
  </si>
  <si>
    <t>翁嘉明</t>
  </si>
  <si>
    <t>吴丹辉</t>
  </si>
  <si>
    <t>吴桂清</t>
  </si>
  <si>
    <t>吴吉翔</t>
  </si>
  <si>
    <t>吴家镕</t>
  </si>
  <si>
    <t>吴建微信</t>
  </si>
  <si>
    <t>吴敬恒</t>
  </si>
  <si>
    <t>吴丽玲</t>
  </si>
  <si>
    <t>吴水明</t>
  </si>
  <si>
    <t>吴伟鸿</t>
  </si>
  <si>
    <t>吴志鑫</t>
  </si>
  <si>
    <t>夏薇薇</t>
  </si>
  <si>
    <t>谢恩正</t>
  </si>
  <si>
    <t>谢鹏</t>
  </si>
  <si>
    <t>徐爱贵</t>
  </si>
  <si>
    <t>徐波</t>
  </si>
  <si>
    <t>徐昊昱</t>
  </si>
  <si>
    <t>徐文贵</t>
  </si>
  <si>
    <t>徐远</t>
  </si>
  <si>
    <t>许凡星</t>
  </si>
  <si>
    <t>严为志</t>
  </si>
  <si>
    <t>杨繁</t>
  </si>
  <si>
    <t>杨观宝</t>
  </si>
  <si>
    <t>杨江</t>
  </si>
  <si>
    <t>杨眉</t>
  </si>
  <si>
    <t>杨文昕</t>
  </si>
  <si>
    <t>姚民威</t>
  </si>
  <si>
    <t>叶金</t>
  </si>
  <si>
    <t>叶敏</t>
  </si>
  <si>
    <t>叶守芳</t>
  </si>
  <si>
    <t>叶银</t>
  </si>
  <si>
    <t>亿融投资</t>
  </si>
  <si>
    <t>游金铭</t>
  </si>
  <si>
    <t>俞文明</t>
  </si>
  <si>
    <t>张冲</t>
  </si>
  <si>
    <t>张帆</t>
  </si>
  <si>
    <t>张凡捷</t>
  </si>
  <si>
    <t>张贺勤</t>
  </si>
  <si>
    <t>张建云</t>
  </si>
  <si>
    <t>张黎晖</t>
  </si>
  <si>
    <t>张品洲</t>
  </si>
  <si>
    <t>张天龙</t>
  </si>
  <si>
    <t>张文海</t>
  </si>
  <si>
    <t>张妍</t>
  </si>
  <si>
    <t>张勇</t>
  </si>
  <si>
    <t>章俊</t>
  </si>
  <si>
    <t>赵彤欣</t>
  </si>
  <si>
    <t>郑丽清</t>
  </si>
  <si>
    <t>郑美珠</t>
  </si>
  <si>
    <t>郑庆民</t>
  </si>
  <si>
    <t>郑万楼</t>
  </si>
  <si>
    <t>郑祥波</t>
  </si>
  <si>
    <t>郑晓龙</t>
  </si>
  <si>
    <t>郑艳</t>
  </si>
  <si>
    <t>郑桢</t>
  </si>
  <si>
    <t>钟红秀</t>
  </si>
  <si>
    <t>朱俊良</t>
  </si>
  <si>
    <t>多帐户收支登记表</t>
  </si>
  <si>
    <t>收入总额</t>
  </si>
  <si>
    <t>支出总额</t>
  </si>
  <si>
    <t>账户余额</t>
  </si>
  <si>
    <t>序号</t>
  </si>
  <si>
    <t>日期</t>
  </si>
  <si>
    <t>公司账户</t>
  </si>
  <si>
    <t>摘要内容</t>
  </si>
  <si>
    <t>收入</t>
  </si>
  <si>
    <t>支出</t>
  </si>
  <si>
    <t>月份</t>
  </si>
  <si>
    <t>期初余额</t>
  </si>
  <si>
    <t>杨文昕转回款</t>
  </si>
  <si>
    <t>陈庆生回款</t>
  </si>
  <si>
    <t>吴建忠浦发转林总浦发</t>
  </si>
  <si>
    <t>杨文昕回款</t>
  </si>
  <si>
    <t>收到杨文昕回款</t>
  </si>
  <si>
    <t>吴建忠浦发转吴姐建行</t>
  </si>
  <si>
    <t>杜若利息</t>
  </si>
  <si>
    <t>林熙铭本金</t>
  </si>
  <si>
    <t>林熙铭利息</t>
  </si>
  <si>
    <t>代林熙铭还利息到明道对公</t>
  </si>
  <si>
    <t>潘敏回款</t>
  </si>
  <si>
    <t>潘敏回款手续费</t>
  </si>
  <si>
    <t>潘敏回款渠道费用</t>
  </si>
  <si>
    <t>潘敏余款</t>
  </si>
  <si>
    <t>吴建忠浦发转吴姐建行-潘敏回款</t>
  </si>
  <si>
    <t>退潘敏余款</t>
  </si>
  <si>
    <t>转吴志鑫费用-潘敏回款</t>
  </si>
  <si>
    <t>徐文贵过账的款转回</t>
  </si>
  <si>
    <t>王昌善本金3750</t>
  </si>
  <si>
    <t>王昌善利息1125</t>
  </si>
  <si>
    <t>代王昌善还明道对公1.5分利息750元</t>
  </si>
  <si>
    <t>陈天敏7月利息</t>
  </si>
  <si>
    <t>代陈天敏还明道对公1.5分利息3000元</t>
  </si>
  <si>
    <t>转郑晓龙-置换</t>
  </si>
  <si>
    <t>林总建行转吴建忠浦发-置换款转回15万</t>
  </si>
  <si>
    <t>吴姐建行转吴建忠浦发</t>
  </si>
  <si>
    <t>汪琼宇（李伟）40万对公利息款-金辉</t>
  </si>
  <si>
    <t>代林昌耿还本金-金辉对公</t>
  </si>
  <si>
    <t>汪琼宇（李伟）80万对公利息款-明道</t>
  </si>
  <si>
    <t>林总浦发转吴建忠浦发</t>
  </si>
  <si>
    <t>代汪琼宇还利息款-明道</t>
  </si>
  <si>
    <t>林志15万利息1.4分2100</t>
  </si>
  <si>
    <t>林志15万手续费</t>
  </si>
  <si>
    <t>胡小丽本金15万</t>
  </si>
  <si>
    <t>胡小丽费用12750</t>
  </si>
  <si>
    <t>代胡小丽还本金15万+利息3125到金辉对公</t>
  </si>
  <si>
    <t>代胡小丽还利息3125到金辉对公</t>
  </si>
  <si>
    <t>杨观宝黄金回收补差价</t>
  </si>
  <si>
    <t>吴丹辉杂费-陈乐贵转入</t>
  </si>
  <si>
    <t>曹泰宁费用</t>
  </si>
  <si>
    <t>徐远转入明道利息款（后息）</t>
  </si>
  <si>
    <t>陈乐贵转入拼单款-吴丹辉</t>
  </si>
  <si>
    <t>吴丹辉提放费1750元</t>
  </si>
  <si>
    <t>吴丹辉30万利息费用4500</t>
  </si>
  <si>
    <t>唐嘉转入-徐远1分利润转回</t>
  </si>
  <si>
    <t>姜玉枝利息</t>
  </si>
  <si>
    <t>转唐嘉抽成款-叶敏</t>
  </si>
  <si>
    <t>转梦麟报销款</t>
  </si>
  <si>
    <t>转陈琴报销款-日用品</t>
  </si>
  <si>
    <t>转吴姐提现到建行</t>
  </si>
  <si>
    <t>林芬利息</t>
  </si>
  <si>
    <t>叶金出款</t>
  </si>
  <si>
    <t>叶金5000利息</t>
  </si>
  <si>
    <t>张文海出款</t>
  </si>
  <si>
    <t>张文海8000利息</t>
  </si>
  <si>
    <t>陆林广利息</t>
  </si>
  <si>
    <t>陈东4万利息</t>
  </si>
  <si>
    <t>郑庆民1000利息（7月）</t>
  </si>
  <si>
    <t>郑庆民8000利息（7月）</t>
  </si>
  <si>
    <t>陈东出款</t>
  </si>
  <si>
    <t>陈东3600利息</t>
  </si>
  <si>
    <t>曾光雄3000利息</t>
  </si>
  <si>
    <t>常虹利息</t>
  </si>
  <si>
    <t>转张贺勤-黄金回收</t>
  </si>
  <si>
    <t>门店电费</t>
  </si>
  <si>
    <t>门店水费</t>
  </si>
  <si>
    <t>蒙媛媛押车杂费</t>
  </si>
  <si>
    <t>张建云利息</t>
  </si>
  <si>
    <t>柯重文利息</t>
  </si>
  <si>
    <t>严为志24万提前还本金5000</t>
  </si>
  <si>
    <t>严为志24万利息</t>
  </si>
  <si>
    <t>潘淑萍利息</t>
  </si>
  <si>
    <t>徐文贵过桥3万费用</t>
  </si>
  <si>
    <t>宋磊华利息</t>
  </si>
  <si>
    <t>何博文1.8万利息</t>
  </si>
  <si>
    <t>张妍利息</t>
  </si>
  <si>
    <t>叶银4.7万利息</t>
  </si>
  <si>
    <t>林铭还本金</t>
  </si>
  <si>
    <t>胡小丽15万利息</t>
  </si>
  <si>
    <t>郑丽清10万利息</t>
  </si>
  <si>
    <t>黄长燕利息</t>
  </si>
  <si>
    <t>方士雯利息</t>
  </si>
  <si>
    <t>杨繁利息+滞纳金</t>
  </si>
  <si>
    <t>陈大鑫利息</t>
  </si>
  <si>
    <t>李北茉利息</t>
  </si>
  <si>
    <t>魏洁利息</t>
  </si>
  <si>
    <t>曾光雄2万利息</t>
  </si>
  <si>
    <t>叶银1.5万利息</t>
  </si>
  <si>
    <t>张丹捷还本金</t>
  </si>
  <si>
    <t>郑万楼15万利息</t>
  </si>
  <si>
    <t>林文福5.5万利息</t>
  </si>
  <si>
    <t>陈福荣利息</t>
  </si>
  <si>
    <t>陈隆鑫利息</t>
  </si>
  <si>
    <t>罗兰黄金1.88g回收</t>
  </si>
  <si>
    <t>郑美珠2.5万利息</t>
  </si>
  <si>
    <t>张品洲利息</t>
  </si>
  <si>
    <t>吴伟鸿还款</t>
  </si>
  <si>
    <t>陈东2万利息</t>
  </si>
  <si>
    <t>陈敏峰利息</t>
  </si>
  <si>
    <t>曾光雄6000利息</t>
  </si>
  <si>
    <t>林昌耿2万利息</t>
  </si>
  <si>
    <t>林晓霞转款</t>
  </si>
  <si>
    <t>陈跃飞6万利息</t>
  </si>
  <si>
    <t>秦国发利息</t>
  </si>
  <si>
    <t>陈征10万押车利息</t>
  </si>
  <si>
    <t>林惠明利息</t>
  </si>
  <si>
    <t>郑庆民6月利息（3000）</t>
  </si>
  <si>
    <t>林昌耿3万利息</t>
  </si>
  <si>
    <t>黄发锦利息</t>
  </si>
  <si>
    <t>吴敬恒利息</t>
  </si>
  <si>
    <t>林昌耿5万利息</t>
  </si>
  <si>
    <t>郑美珠1.5万利息</t>
  </si>
  <si>
    <t>黄远枝利息</t>
  </si>
  <si>
    <t>金辉外账26.4-6月费用</t>
  </si>
  <si>
    <t>转吴志鑫-潘敏拼单费用</t>
  </si>
  <si>
    <t>转胡建通房贷利息3400元（7月）</t>
  </si>
  <si>
    <t>转林木英-方楚钰（7月）</t>
  </si>
  <si>
    <t>罗淑珍转账</t>
  </si>
  <si>
    <t>陈征利息</t>
  </si>
  <si>
    <t>吴水明利息</t>
  </si>
  <si>
    <t>张文海还款</t>
  </si>
  <si>
    <t>张冲利息</t>
  </si>
  <si>
    <t>何博文2万利息</t>
  </si>
  <si>
    <t>叶金利息</t>
  </si>
  <si>
    <t>施鉴波利息</t>
  </si>
  <si>
    <t>池鸿利息</t>
  </si>
  <si>
    <t>刘振祥利息</t>
  </si>
  <si>
    <t>许凡星还款</t>
  </si>
  <si>
    <t>陈征15万利息</t>
  </si>
  <si>
    <t>魏成龙利息</t>
  </si>
  <si>
    <t>吴丽玲利息</t>
  </si>
  <si>
    <t>张文海1.6万利息</t>
  </si>
  <si>
    <t>陈东1.6万利息</t>
  </si>
  <si>
    <t>林文福8.5万利息</t>
  </si>
  <si>
    <t>张勇利息</t>
  </si>
  <si>
    <t>董智宇利息</t>
  </si>
  <si>
    <t>张品洲5万利息</t>
  </si>
  <si>
    <t>曾光雄利息</t>
  </si>
  <si>
    <t>文冬理财40万费用</t>
  </si>
  <si>
    <t>微信转吴姐</t>
  </si>
  <si>
    <t>转九相</t>
  </si>
  <si>
    <t>转唐嘉-叶敏返佣款</t>
  </si>
  <si>
    <t>转吴志鑫-曹泰宁55万拼单款</t>
  </si>
  <si>
    <t>叶榕一案诉讼费缴纳5640</t>
  </si>
  <si>
    <t>姜玉枝9万利息-8月</t>
  </si>
  <si>
    <t>吴姐建行转林总浦发</t>
  </si>
  <si>
    <t>吴志鑫转入拼单款-潘敏</t>
  </si>
  <si>
    <t>潘敏出款</t>
  </si>
  <si>
    <t>杨眉利息</t>
  </si>
  <si>
    <t>杨文昕出款</t>
  </si>
  <si>
    <t>林总建行转林总浦发</t>
  </si>
  <si>
    <t>杨文昕过桥费用</t>
  </si>
  <si>
    <t>转彭总-王晶琰15万利息1.6分</t>
  </si>
  <si>
    <t>林总浦发转林总建行--还林总</t>
  </si>
  <si>
    <t>转亿融投资农业银行基本户（7月医社保扣款）</t>
  </si>
  <si>
    <t>转吴志鑫</t>
  </si>
  <si>
    <t>文冬理财转回</t>
  </si>
  <si>
    <t>蒙媛媛本金2083.33</t>
  </si>
  <si>
    <t>蒙媛媛利息1250</t>
  </si>
  <si>
    <t>王鹭杭转入款-6月</t>
  </si>
  <si>
    <t>林总浦发转吴姐建行</t>
  </si>
  <si>
    <t>徐爱贵出款</t>
  </si>
  <si>
    <t>林霈淇24K黄金回收4357</t>
  </si>
  <si>
    <t>代何博文还利息</t>
  </si>
  <si>
    <t>林文福出款</t>
  </si>
  <si>
    <t>俞文明还款</t>
  </si>
  <si>
    <t>郑艳还款</t>
  </si>
  <si>
    <t>林总浦发代魏洁还利息</t>
  </si>
  <si>
    <t>林总浦发代蔡秀妹还款对公</t>
  </si>
  <si>
    <t>林总浦发代雷朝想还款对公</t>
  </si>
  <si>
    <t>转黄福恩利息款</t>
  </si>
  <si>
    <t>代魏文冬还款到对公</t>
  </si>
  <si>
    <t>对公转林昌耿的20万回到林总浦发（过账转回）</t>
  </si>
  <si>
    <t>林昌耿出款</t>
  </si>
  <si>
    <t>转陈国宝-7月</t>
  </si>
  <si>
    <t>吴水明手表出款</t>
  </si>
  <si>
    <t>钟红秀5万利息</t>
  </si>
  <si>
    <t>谢鹏还本金10万</t>
  </si>
  <si>
    <t>谢鹏利息1万</t>
  </si>
  <si>
    <t>张冲出款</t>
  </si>
  <si>
    <t>转方秀全利息款</t>
  </si>
  <si>
    <t>转孙勇利息款</t>
  </si>
  <si>
    <t>林总浦发转林总建行</t>
  </si>
  <si>
    <t>文冬刷卡5万，POS机手续费扣300</t>
  </si>
  <si>
    <t>转给文冬，收5万1个点，500</t>
  </si>
  <si>
    <t>郑庆民押车款本金1.3万</t>
  </si>
  <si>
    <t>郑庆民押车款利息10个月1万</t>
  </si>
  <si>
    <t>返陈滨1分-马昱</t>
  </si>
  <si>
    <t>林总7月养老保险和失业扣款</t>
  </si>
  <si>
    <t>刘振祥押车出款</t>
  </si>
  <si>
    <t>转杨江-张天龙拼单款本金</t>
  </si>
  <si>
    <t>转杨江-张天龙拼单款利息</t>
  </si>
  <si>
    <t>转中介吴家镕-客户刘振祥押车返点1分</t>
  </si>
  <si>
    <t>转郑桢</t>
  </si>
  <si>
    <t>吴文玉转入款</t>
  </si>
  <si>
    <t>林总浦发代吴敬恒还利息</t>
  </si>
  <si>
    <t>吴志鑫转入拼单款-曹泰宁</t>
  </si>
  <si>
    <t>曹泰宁出款</t>
  </si>
  <si>
    <t>林总浦发代雷朝想还款5万</t>
  </si>
  <si>
    <t>汪琼宇（李伟利息）20万利息</t>
  </si>
  <si>
    <t>吴姐建行转林总浦发-明道赎当</t>
  </si>
  <si>
    <t>吴志鑫转入-明道赎当</t>
  </si>
  <si>
    <t>唐江煜转入-明道赎当</t>
  </si>
  <si>
    <t>代张纯标还款-明道</t>
  </si>
  <si>
    <t>赖海聪杂费</t>
  </si>
  <si>
    <t>赖海聪150万解押费用</t>
  </si>
  <si>
    <t>吴志鑫拼单文冬理财</t>
  </si>
  <si>
    <t>转文冬理财借款</t>
  </si>
  <si>
    <t>林总浦发代叶敏还利息936元到对公</t>
  </si>
  <si>
    <t>叶守芳20万利息4600</t>
  </si>
  <si>
    <t>叶守芳20万杂费2000</t>
  </si>
  <si>
    <t>陈建华利息5000</t>
  </si>
  <si>
    <t>林总浦发转典当对公</t>
  </si>
  <si>
    <t>林总浦发代雷朝想还款6万</t>
  </si>
  <si>
    <t>郑艳还款本金</t>
  </si>
  <si>
    <t>汪琼宇（李伟利息）10万利息</t>
  </si>
  <si>
    <t>夏薇薇利息</t>
  </si>
  <si>
    <t>赵彤欣利息</t>
  </si>
  <si>
    <t>陈承辉利息</t>
  </si>
  <si>
    <t>重庆富民银行</t>
  </si>
  <si>
    <t>吴吉翔本金3333</t>
  </si>
  <si>
    <t>吴吉翔利息1200</t>
  </si>
  <si>
    <t>吴姐建行转林总建行</t>
  </si>
  <si>
    <t>高文玉老公卡取现4200存入</t>
  </si>
  <si>
    <t>潘立文利息</t>
  </si>
  <si>
    <t>转吴姐微信</t>
  </si>
  <si>
    <t>陈立利息</t>
  </si>
  <si>
    <t>吴姐建行转吴建忠浦发，</t>
  </si>
  <si>
    <t>杨观宝利息</t>
  </si>
  <si>
    <t>张天龙本金</t>
  </si>
  <si>
    <t>张天龙利息</t>
  </si>
  <si>
    <t>银行短信服务费</t>
  </si>
  <si>
    <t>吴姐微信转入</t>
  </si>
  <si>
    <t>陈忠军9.5万押车利息</t>
  </si>
  <si>
    <t>陈忠军准入本金款</t>
  </si>
  <si>
    <t>曹玉洁利息</t>
  </si>
  <si>
    <t>张黎晖利息</t>
  </si>
  <si>
    <t>柯志宏转入拼单款-刘振祥</t>
  </si>
  <si>
    <t>林燕利息</t>
  </si>
  <si>
    <t>吴姐建行林总浦发</t>
  </si>
  <si>
    <t>林斌利息</t>
  </si>
  <si>
    <t>唐俊俊利息</t>
  </si>
  <si>
    <t>曹泰宁回款</t>
  </si>
  <si>
    <t>赖海聪拼单款转吴志鑫出款</t>
  </si>
  <si>
    <t>柯志宏50万押车款3个月利息</t>
  </si>
  <si>
    <t>方雨泽，转吴姐微信</t>
  </si>
  <si>
    <t>叶敏利息</t>
  </si>
  <si>
    <t>王晶琰利息</t>
  </si>
  <si>
    <t>李元利息</t>
  </si>
  <si>
    <t>方楚钰利息</t>
  </si>
  <si>
    <t>廖浴波利息</t>
  </si>
  <si>
    <t>王东璘利息</t>
  </si>
  <si>
    <t>7月公积金</t>
  </si>
  <si>
    <t>金萍香工资</t>
  </si>
  <si>
    <t>徐波转款-6月</t>
  </si>
  <si>
    <t>王毅利息（4月）</t>
  </si>
  <si>
    <t>蒙媛媛出款</t>
  </si>
  <si>
    <t>刘春燕利息</t>
  </si>
  <si>
    <t>胡小丽出款</t>
  </si>
  <si>
    <t>林总浦发代还何博文1.8万利息-对公</t>
  </si>
  <si>
    <t>个税扣款</t>
  </si>
  <si>
    <t>马昱利息</t>
  </si>
  <si>
    <t>郭联兵利息</t>
  </si>
  <si>
    <t>林浩利息</t>
  </si>
  <si>
    <t>6月工资</t>
  </si>
  <si>
    <t>王晓红诉讼费退费</t>
  </si>
  <si>
    <t>郑永贵诉讼费退费</t>
  </si>
  <si>
    <t>章俊本金2250</t>
  </si>
  <si>
    <t>章俊利息1250</t>
  </si>
  <si>
    <t>林总浦发代蔡秀妹还款</t>
  </si>
  <si>
    <t>林总浦发代雷朝想还部分款</t>
  </si>
  <si>
    <t>汪琼宇（李伟）出款</t>
  </si>
  <si>
    <t>吴敬恒出款</t>
  </si>
  <si>
    <t>医社保扣款</t>
  </si>
  <si>
    <t>林鹏5万利息</t>
  </si>
  <si>
    <t>胡小丽还本金15万</t>
  </si>
  <si>
    <t>胡小丽利息3125</t>
  </si>
  <si>
    <t>施鉴波出款</t>
  </si>
  <si>
    <t>吴敬恒还款</t>
  </si>
  <si>
    <t>7月物业费</t>
  </si>
  <si>
    <t>林鹏利息</t>
  </si>
  <si>
    <t>叶守芳出款</t>
  </si>
  <si>
    <t>林总浦发转入款</t>
  </si>
  <si>
    <t>8月公积金</t>
  </si>
  <si>
    <t>朱俊良还款7月</t>
  </si>
  <si>
    <t>吴建忠浦发还金辉对公款-柯志宏</t>
  </si>
  <si>
    <t>张天龙还款</t>
  </si>
  <si>
    <t>张天龙还本金+利息</t>
  </si>
  <si>
    <t>周晓斌二审退费</t>
  </si>
  <si>
    <t>林总浦发代何博文还对公利息90元（典当微信已收利息540元）</t>
  </si>
  <si>
    <t>7月工资</t>
  </si>
  <si>
    <t>代廖浴波还利息</t>
  </si>
  <si>
    <t>代施鉴波还利息到对公</t>
  </si>
  <si>
    <t>代黄远枝还利息到对公</t>
  </si>
  <si>
    <t>刘春燕回款</t>
  </si>
  <si>
    <t>朱俊良还款8月</t>
  </si>
  <si>
    <t>王建南律师费-陈世明律师</t>
  </si>
  <si>
    <t>黄飞出款</t>
  </si>
  <si>
    <t>郑祥波 还款</t>
  </si>
  <si>
    <t>章俊利息</t>
  </si>
  <si>
    <t>林鹏10万利息</t>
  </si>
  <si>
    <t>微信结息</t>
  </si>
  <si>
    <t>徐昊昱利息</t>
  </si>
  <si>
    <t>郑美珠还款</t>
  </si>
  <si>
    <t>张文海1.2万利息</t>
  </si>
  <si>
    <t>陈建华8月利息</t>
  </si>
  <si>
    <t>李永辉200万过桥费用</t>
  </si>
  <si>
    <t>林文维2万利息</t>
  </si>
  <si>
    <t>张品洲20万利息</t>
  </si>
  <si>
    <t>张妍9600利息</t>
  </si>
  <si>
    <t>缴纳门店电费</t>
  </si>
  <si>
    <t>缴纳门店水费</t>
  </si>
  <si>
    <t>转杨江-张天龙尾款</t>
  </si>
  <si>
    <t>唐嘉报销-打的费</t>
  </si>
  <si>
    <t>陈琴报销</t>
  </si>
  <si>
    <t>梦麟报销</t>
  </si>
  <si>
    <t>严为志本金</t>
  </si>
  <si>
    <t>严为志利息</t>
  </si>
  <si>
    <t>姚民威7月利息</t>
  </si>
  <si>
    <t>张文海1.6万那笔黄金27.54g回收24377</t>
  </si>
  <si>
    <t>杨繁滞纳金</t>
  </si>
  <si>
    <t>郑万楼利息</t>
  </si>
  <si>
    <t>陈守琴解押定金</t>
  </si>
  <si>
    <t>姚民威8月利息</t>
  </si>
  <si>
    <t>转九相-捷豹停车费7.18-8.17</t>
  </si>
  <si>
    <t>郑庆民7月利息（4500）</t>
  </si>
  <si>
    <t>郑庆民8月利息（8000）</t>
  </si>
  <si>
    <t>郑庆民8月利息（1000）</t>
  </si>
  <si>
    <t>陈跃飞利息</t>
  </si>
  <si>
    <t>张勇还本金</t>
  </si>
  <si>
    <t>转胡建通房贷利息3400元（8月）</t>
  </si>
  <si>
    <t>转林木英-方楚钰（8月）</t>
  </si>
  <si>
    <t>游金铭出款</t>
  </si>
  <si>
    <t>游金铭利息</t>
  </si>
  <si>
    <t>文冬转入款-理财</t>
  </si>
  <si>
    <t>陈天敏利息+滞纳金-明道</t>
  </si>
  <si>
    <t>王娟利息</t>
  </si>
  <si>
    <t>罗淑珍5月利息补全，剩余1050当作6月利息，6月差75</t>
  </si>
  <si>
    <t>叶金1.1万利息</t>
  </si>
  <si>
    <t>王楠鑫6500利息</t>
  </si>
  <si>
    <t>陈征5万利息</t>
  </si>
  <si>
    <t>文冬理财40万剩余费用</t>
  </si>
  <si>
    <t>转吴志鑫款</t>
  </si>
  <si>
    <t>黄飞杂费2000</t>
  </si>
  <si>
    <t>黄飞杂费2万利息500</t>
  </si>
  <si>
    <t>黄飞10万利息</t>
  </si>
  <si>
    <t>纪昌杰出款</t>
  </si>
  <si>
    <t>纪昌杰利息</t>
  </si>
  <si>
    <t>黄军利息</t>
  </si>
  <si>
    <t>谢恩正利息</t>
  </si>
  <si>
    <t>徐昊昱9月利息</t>
  </si>
  <si>
    <t>郑丽清利息</t>
  </si>
  <si>
    <t>叶守芳利息</t>
  </si>
  <si>
    <t>徐昊昱出款</t>
  </si>
  <si>
    <t>王晶晶黄金回收价14900+20700</t>
  </si>
  <si>
    <t>吴志鑫转40万-明道张纯标赎当</t>
  </si>
  <si>
    <t>林总浦发转入明道对公出款</t>
  </si>
  <si>
    <t>林总建行转入林总浦发</t>
  </si>
  <si>
    <t>转还吴志鑫赎当款</t>
  </si>
  <si>
    <t>吴志鑫转入拼单款-李永辉</t>
  </si>
  <si>
    <t>吴姐建行转入林总浦发</t>
  </si>
  <si>
    <t>李永辉过桥出款</t>
  </si>
  <si>
    <t>吴志鑫转40万-明道张纯标，池明飞赎当</t>
  </si>
  <si>
    <t>吴建忠浦发转入林总浦发</t>
  </si>
  <si>
    <t>吴志鑫转入拼单款-张天龙</t>
  </si>
  <si>
    <t>黄金卖价</t>
  </si>
  <si>
    <t>张天龙过桥出款</t>
  </si>
  <si>
    <t>蒙媛媛本金</t>
  </si>
  <si>
    <t>蒙媛媛利息</t>
  </si>
  <si>
    <t>段乐黄金12.91g回收价</t>
  </si>
  <si>
    <t>转吴志鑫拼单款135万-李永辉</t>
  </si>
  <si>
    <t>吴志鑫转入拼单款-陈守琴</t>
  </si>
  <si>
    <t>吴志鑫转明道赎当100万款比例-陈潇赎当</t>
  </si>
  <si>
    <t>唐江煜转明道赎当100万款比例-陈潇赎当</t>
  </si>
  <si>
    <t>转入明道赎当款-明道对公</t>
  </si>
  <si>
    <t>陈守琴买卖解押出款</t>
  </si>
  <si>
    <t>林志浩出款</t>
  </si>
  <si>
    <t>补缴16年8月医社保+滞纳金</t>
  </si>
  <si>
    <t>张冲黄金回收4655，原借款3500，补客户1155</t>
  </si>
  <si>
    <t>转陈国宝款</t>
  </si>
  <si>
    <t>代廖浴波利息</t>
  </si>
  <si>
    <t>转还黄福恩-涂志高拼单款本金</t>
  </si>
  <si>
    <t>代林志浩还款到明道</t>
  </si>
  <si>
    <t>钟红秀本金5万</t>
  </si>
  <si>
    <t>钟红秀5万后息1250</t>
  </si>
  <si>
    <t>文冬理财39万款转还</t>
  </si>
  <si>
    <t>林总浦发转还吴志鑫拼单款-文冬理财那笔</t>
  </si>
  <si>
    <t>吴姐女儿费用</t>
  </si>
  <si>
    <t>吴志鑫转还赖海聪拼单款75万</t>
  </si>
  <si>
    <t>亿融金服民生销户转余款到林总浦发</t>
  </si>
  <si>
    <t>代叶敏还款936元到金辉对公</t>
  </si>
  <si>
    <t>郑丽清出款</t>
  </si>
  <si>
    <t>施鉴玻回收价23188元，借款1.7万，补客户6188元</t>
  </si>
  <si>
    <t>吴姐支出费用</t>
  </si>
  <si>
    <t>吴姐消费</t>
  </si>
  <si>
    <t>吴吉翔转本金3333</t>
  </si>
  <si>
    <t>吴吉翔转利息1200</t>
  </si>
  <si>
    <t>高文玉取现4200存入吴姐建行</t>
  </si>
  <si>
    <t>郑丽清还借款</t>
  </si>
  <si>
    <t>翁嘉明利息</t>
  </si>
  <si>
    <t>陈忠军利息</t>
  </si>
  <si>
    <t>吴姐银行入账</t>
  </si>
  <si>
    <t>王海龙出款</t>
  </si>
  <si>
    <t>吴姐民生转吴姐建行</t>
  </si>
  <si>
    <t>吴姐1885民生转入</t>
  </si>
  <si>
    <t>陈守琴回款</t>
  </si>
  <si>
    <t>短信费用</t>
  </si>
  <si>
    <t>吴志鑫转入拼单款-汤丽娇</t>
  </si>
  <si>
    <t>汤丽娇法拍垫资出款</t>
  </si>
  <si>
    <t>郭宝龙黄金14.23g</t>
  </si>
  <si>
    <t>吴桂清24K黄金19.94g回收款</t>
  </si>
  <si>
    <t>张妍1.8万利息</t>
  </si>
  <si>
    <t>林娟月回款</t>
  </si>
  <si>
    <t>林娟月回款利息</t>
  </si>
  <si>
    <t>转吴志鑫拼单款-林娟月</t>
  </si>
  <si>
    <t>代林娟月还款到明道</t>
  </si>
  <si>
    <t>郑祥波还款</t>
  </si>
  <si>
    <t>吴姐支出-学费</t>
  </si>
  <si>
    <t>谢恩正出款</t>
  </si>
  <si>
    <t>未知款项</t>
  </si>
  <si>
    <t>夏薇薇9月利息</t>
  </si>
  <si>
    <t>林总老家做窗户款-吴姐微信</t>
  </si>
  <si>
    <t>张品洲40万费用-明道</t>
  </si>
  <si>
    <t>李元1.5万利息</t>
  </si>
  <si>
    <t>黄金回收</t>
  </si>
  <si>
    <t>吴姐民生转林总建行</t>
  </si>
  <si>
    <t>廖浴波滞纳金105</t>
  </si>
  <si>
    <t>王东璘本金1000</t>
  </si>
  <si>
    <t>王东璘利息950</t>
  </si>
  <si>
    <t>张品洲40万利息-明道</t>
  </si>
  <si>
    <t>李永辉过桥回款</t>
  </si>
  <si>
    <t>转还吴志鑫拼单款-李永辉</t>
  </si>
  <si>
    <t>代池明飞还款到明道</t>
  </si>
  <si>
    <t>代张天龙还本金12499.99</t>
  </si>
  <si>
    <t>代张天龙利息7200</t>
  </si>
  <si>
    <t>林熙铭本金8333.33</t>
  </si>
  <si>
    <t>林熙铭、息6000（8月）</t>
  </si>
  <si>
    <t>代林熙铭还利息（7月）</t>
  </si>
  <si>
    <t>陈守琴费用4090</t>
  </si>
  <si>
    <t>王昌善本金+利息--明道</t>
  </si>
  <si>
    <t>徐远利息</t>
  </si>
  <si>
    <t>代还王昌善利息-明道对公</t>
  </si>
  <si>
    <t>转还吴志鑫拼单款-陈守琴</t>
  </si>
  <si>
    <t>汤丽娇费用</t>
  </si>
  <si>
    <t>代徐远还利息款（明道后息）</t>
  </si>
  <si>
    <t>代陈天敏还利息-明道</t>
  </si>
  <si>
    <t>代林志还利息-明道</t>
  </si>
  <si>
    <t>林志浩回款-明道</t>
  </si>
  <si>
    <t>林志10万利息款-明道</t>
  </si>
  <si>
    <t>转还客户林志浩余款</t>
  </si>
  <si>
    <t>王楠鑫出款</t>
  </si>
  <si>
    <t>张品洲20万利息款-明道</t>
  </si>
  <si>
    <t>房租9.10.11三个月</t>
  </si>
  <si>
    <t>9月公积金</t>
  </si>
  <si>
    <t>广告视频费用</t>
  </si>
  <si>
    <t>林凯鑫出款</t>
  </si>
  <si>
    <t>曾云出款</t>
  </si>
  <si>
    <t>8月物业费</t>
  </si>
  <si>
    <t>张帆出款</t>
  </si>
  <si>
    <t>林晓霞转款-8月</t>
  </si>
  <si>
    <t>林凯鑫利息</t>
  </si>
  <si>
    <t>转唐嘉抽成款8月-叶敏</t>
  </si>
  <si>
    <t>转九相-</t>
  </si>
  <si>
    <t>陈建华利息</t>
  </si>
  <si>
    <t>手机充值</t>
  </si>
  <si>
    <t>郑庆民7月利息（5000）</t>
  </si>
  <si>
    <t>郑庆民8月利息（5000）</t>
  </si>
  <si>
    <t>郑庆民7月利息（3000）</t>
  </si>
  <si>
    <t>郑庆民9月利息（8000）</t>
  </si>
  <si>
    <t>郑庆民9月利息（1000）</t>
  </si>
  <si>
    <t>黄节山杂费，返渠道1000</t>
  </si>
  <si>
    <t>谢恩正8500利息</t>
  </si>
  <si>
    <t>陆林广7万利息</t>
  </si>
  <si>
    <t>张妍1.5万利息</t>
  </si>
  <si>
    <t>常虹利息滞纳金30</t>
  </si>
  <si>
    <t>李北茉还款</t>
  </si>
  <si>
    <t>曾云利息</t>
  </si>
  <si>
    <t>严哥报销款</t>
  </si>
  <si>
    <t>陈琴报销款</t>
  </si>
  <si>
    <t>洪梦麟报销款</t>
  </si>
  <si>
    <t>郑庆民8月利息（3000）</t>
  </si>
  <si>
    <t>郑庆民8月利息（4500）</t>
  </si>
  <si>
    <t>钱蔚宏利息</t>
  </si>
  <si>
    <t>缴纳林总医社保8月-报销</t>
  </si>
  <si>
    <t>转彭总-王晶琰15万利息1.6分2400元</t>
  </si>
  <si>
    <t>张天龙回款</t>
  </si>
  <si>
    <t>代还何博文1.8万利息</t>
  </si>
  <si>
    <t>钟红秀出款</t>
  </si>
  <si>
    <t>钱蔚宏出款</t>
  </si>
  <si>
    <t>陈承辉还款</t>
  </si>
  <si>
    <t>李元押车利息</t>
  </si>
  <si>
    <t>宋磊华1万利息</t>
  </si>
  <si>
    <t>林熙铭抻息6000（9月）</t>
  </si>
  <si>
    <t>代林熙铭还利息（8月）</t>
  </si>
  <si>
    <t>张天龙出款</t>
  </si>
  <si>
    <t>马昱半个月利息</t>
  </si>
  <si>
    <t>吴建忠浦发代汪琼宇（李伟）还本金+利息</t>
  </si>
  <si>
    <t>吴建忠浦发代汪琼宇（李伟）利息</t>
  </si>
  <si>
    <t>丘自然出款</t>
  </si>
  <si>
    <t>丘自然</t>
  </si>
  <si>
    <t>刘春燕出款</t>
  </si>
  <si>
    <t>张帆利息</t>
  </si>
  <si>
    <t>严为志本金5000</t>
  </si>
  <si>
    <t>叶银4.7万利息850</t>
  </si>
  <si>
    <t>黄长燕利息+滞纳金</t>
  </si>
  <si>
    <t>林文福5.5万利息+8万利息</t>
  </si>
  <si>
    <t>郑万楼押车利息</t>
  </si>
  <si>
    <t>李斌转9月医社保款</t>
  </si>
  <si>
    <t>陈隆鑫2.6万利息+0.47万利息</t>
  </si>
  <si>
    <t>张天龙回款205万</t>
  </si>
  <si>
    <t>高文玉老公卡里取款4200存吴姐建行</t>
  </si>
  <si>
    <t>王楠鑫1.2万利息</t>
  </si>
  <si>
    <t>张品洲20万利息3600+张品洲80万利息14400（明道）</t>
  </si>
  <si>
    <t>刘春燕杂费</t>
  </si>
  <si>
    <t>汪琼宇（李伟）还款</t>
  </si>
  <si>
    <t>汪琼宇（李伟）利息费用</t>
  </si>
  <si>
    <t>汪琼宇（李伟）解押代办费</t>
  </si>
  <si>
    <t>汪琼宇（李伟）解押手续费</t>
  </si>
  <si>
    <t>代汪琼宇（李伟）还本金</t>
  </si>
  <si>
    <t>代汪琼宇（李伟）还利息</t>
  </si>
  <si>
    <t>丘自然38万利息</t>
  </si>
  <si>
    <t>8月工资出款</t>
  </si>
  <si>
    <t>章俊本金1000</t>
  </si>
  <si>
    <t>章俊利息900</t>
  </si>
  <si>
    <t>章俊本金2000</t>
  </si>
  <si>
    <t>章俊利息20</t>
  </si>
  <si>
    <t>王昌耿2万利息</t>
  </si>
  <si>
    <t>王昌耿</t>
  </si>
  <si>
    <t>陈天敏利息-明道</t>
  </si>
  <si>
    <t>代张天龙还款转明道公户</t>
  </si>
  <si>
    <t>朱颜15万律师费-明安</t>
  </si>
  <si>
    <t>资金日报统计表（任意连续日期 / 单独一天查询）</t>
  </si>
  <si>
    <t>起始日期</t>
  </si>
  <si>
    <t/>
  </si>
  <si>
    <t>截止日期</t>
  </si>
  <si>
    <t>查询天数</t>
  </si>
  <si>
    <t>提示：修改黄色日期即可查询；单独一天时起始日期=截止日期；默认展开31天，超过31天建议按月分段查询。</t>
  </si>
  <si>
    <t>公司期初余额</t>
  </si>
  <si>
    <t>期间收款合计</t>
  </si>
  <si>
    <t>期间付款合计</t>
  </si>
  <si>
    <t>期末结余金额</t>
  </si>
  <si>
    <t>收款合计</t>
  </si>
  <si>
    <t>付款合计</t>
  </si>
  <si>
    <t>期末余额</t>
  </si>
  <si>
    <t>合计</t>
  </si>
  <si>
    <t>多账户资金日报表</t>
  </si>
  <si>
    <t>多帐户资金汇总表（月度汇总）</t>
  </si>
  <si>
    <t>日期：</t>
  </si>
  <si>
    <t>单位：元</t>
  </si>
  <si>
    <t>月份：</t>
  </si>
  <si>
    <t>昨日余额</t>
  </si>
  <si>
    <t>本日收入</t>
  </si>
  <si>
    <t>本日支出</t>
  </si>
  <si>
    <t>本日余额</t>
  </si>
  <si>
    <t>账号名称</t>
  </si>
  <si>
    <t>本月收入</t>
  </si>
  <si>
    <t>本月支出</t>
  </si>
  <si>
    <t>结余</t>
  </si>
  <si>
    <t>本列不要删除</t>
  </si>
  <si>
    <t>月份筛选列</t>
  </si>
  <si>
    <t>任意时间段收支盈亏查询</t>
  </si>
  <si>
    <t>说明：修改黄色日期即可查询；支持单日或任意连续日期</t>
  </si>
  <si>
    <t>开始日期</t>
  </si>
  <si>
    <t>盈亏</t>
  </si>
  <si>
    <t>结束日期</t>
  </si>
  <si>
    <t>资金收入</t>
  </si>
  <si>
    <t>金额</t>
  </si>
  <si>
    <t>收入占比</t>
  </si>
  <si>
    <t>资金支出</t>
  </si>
  <si>
    <t>支出占比</t>
  </si>
  <si>
    <t>收支报表</t>
  </si>
  <si>
    <t>收支盈亏</t>
  </si>
  <si>
    <t>序</t>
  </si>
  <si>
    <t>总支出占比</t>
  </si>
  <si>
    <t>总收入占比</t>
  </si>
  <si>
    <t>【金辉稠州】账户流水明细表</t>
  </si>
  <si>
    <t>账户名称</t>
  </si>
  <si>
    <t>收入合计</t>
  </si>
  <si>
    <t>支出合计</t>
  </si>
  <si>
    <t>当前余额</t>
  </si>
  <si>
    <t>支出业务类别</t>
  </si>
  <si>
    <t>【典当微信】账户流水明细表</t>
  </si>
  <si>
    <t>【林总浦发】账户流水明细表</t>
  </si>
  <si>
    <t>【吴姐建行】账户流水明细表</t>
  </si>
  <si>
    <t>【吴姐民生】账户流水明细表</t>
  </si>
  <si>
    <t>【吴建忠浦发】账户流水明细表</t>
  </si>
  <si>
    <t>【吴姐兴业】账户流水明细表</t>
  </si>
  <si>
    <t>【明道对公】账户流水明细表</t>
  </si>
  <si>
    <t>【金辉对公】账户流水明细表</t>
  </si>
  <si>
    <t>【吴姐微信】账户流水明细表</t>
  </si>
  <si>
    <t>【备用1】账户流水明细表</t>
  </si>
  <si>
    <t>【备用2】账户流水明细表</t>
  </si>
  <si>
    <t>【备用3】账户流水明细表</t>
  </si>
  <si>
    <t>【备用4】账户流水明细表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</si>
</sst>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m/dd;@"/>
    <numFmt numFmtId="177" formatCode="0.00_ "/>
    <numFmt numFmtId="178" formatCode="yyyy/mm/dd"/>
    <numFmt numFmtId="179" formatCode="#,##0.00_);[Red]\(#,##0.00\)"/>
    <numFmt numFmtId="180" formatCode="#,##0.00;[Red]\-#,##0.00;\-"/>
    <numFmt numFmtId="181" formatCode="m/d"/>
    <numFmt numFmtId="182" formatCode="yyyy&quot;年&quot;m&quot;月&quot;;@"/>
    <numFmt numFmtId="183" formatCode="#,##0.00;[Red]\-#,##0.00;"/>
  </numFmts>
  <fonts count="5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4"/>
      <name val="微软雅黑"/>
      <charset val="134"/>
    </font>
    <font>
      <sz val="11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10"/>
      <color rgb="FF111827"/>
      <name val="微软雅黑"/>
      <charset val="134"/>
    </font>
    <font>
      <b/>
      <sz val="10"/>
      <name val="微软雅黑"/>
      <charset val="134"/>
    </font>
    <font>
      <sz val="10"/>
      <color rgb="FF111827"/>
      <name val="微软雅黑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等线"/>
      <charset val="134"/>
    </font>
    <font>
      <sz val="11"/>
      <color theme="1"/>
      <name val="宋体"/>
      <charset val="134"/>
    </font>
    <font>
      <sz val="11"/>
      <name val="Carlito"/>
      <charset val="134"/>
    </font>
    <font>
      <b/>
      <sz val="11"/>
      <name val="Carlito"/>
      <charset val="134"/>
    </font>
    <font>
      <b/>
      <sz val="11"/>
      <name val="宋体"/>
      <charset val="134"/>
    </font>
    <font>
      <b/>
      <sz val="14"/>
      <color rgb="FF111827"/>
      <name val="微软雅黑"/>
      <charset val="134"/>
    </font>
    <font>
      <b/>
      <sz val="14"/>
      <color theme="1"/>
      <name val="宋体"/>
      <charset val="134"/>
      <scheme val="minor"/>
    </font>
    <font>
      <b/>
      <sz val="12"/>
      <color rgb="FF111827"/>
      <name val="微软雅黑"/>
      <charset val="134"/>
    </font>
    <font>
      <sz val="12"/>
      <color theme="1"/>
      <name val="仿宋"/>
      <charset val="134"/>
    </font>
    <font>
      <sz val="12"/>
      <color theme="1"/>
      <name val="宋体"/>
      <charset val="134"/>
      <scheme val="minor"/>
    </font>
    <font>
      <b/>
      <sz val="12"/>
      <color theme="1"/>
      <name val="仿宋"/>
      <charset val="134"/>
    </font>
    <font>
      <b/>
      <sz val="18"/>
      <color rgb="FF000000"/>
      <name val="隶书"/>
      <charset val="134"/>
    </font>
    <font>
      <b/>
      <sz val="10"/>
      <color rgb="FF000000"/>
      <name val="隶书"/>
      <charset val="134"/>
    </font>
    <font>
      <b/>
      <sz val="12"/>
      <name val="微软雅黑"/>
      <charset val="134"/>
    </font>
    <font>
      <sz val="12"/>
      <color rgb="FF000000"/>
      <name val="宋体"/>
      <charset val="134"/>
    </font>
    <font>
      <sz val="12"/>
      <color rgb="FF000000"/>
      <name val="等线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  <scheme val="major"/>
    </font>
    <font>
      <sz val="16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微软雅黑"/>
      <charset val="134"/>
    </font>
    <font>
      <sz val="12"/>
      <name val="宋体"/>
      <charset val="134"/>
    </font>
    <font>
      <sz val="11"/>
      <color rgb="FFFF0000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52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0F4C5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rgb="FFD1D5DB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/>
      <right style="thin">
        <color theme="4"/>
      </right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0" fillId="21" borderId="24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25">
      <alignment vertical="center"/>
    </xf>
    <xf numFmtId="0" fontId="35" fillId="0" borderId="25">
      <alignment vertical="center"/>
    </xf>
    <xf numFmtId="0" fontId="36" fillId="0" borderId="26">
      <alignment vertical="center"/>
    </xf>
    <xf numFmtId="0" fontId="36" fillId="0" borderId="0">
      <alignment vertical="center"/>
    </xf>
    <xf numFmtId="0" fontId="37" fillId="22" borderId="27">
      <alignment vertical="center"/>
    </xf>
    <xf numFmtId="0" fontId="38" fillId="23" borderId="28">
      <alignment vertical="center"/>
    </xf>
    <xf numFmtId="0" fontId="39" fillId="23" borderId="27">
      <alignment vertical="center"/>
    </xf>
    <xf numFmtId="0" fontId="40" fillId="24" borderId="29">
      <alignment vertical="center"/>
    </xf>
    <xf numFmtId="0" fontId="41" fillId="0" borderId="30">
      <alignment vertical="center"/>
    </xf>
    <xf numFmtId="0" fontId="42" fillId="0" borderId="31">
      <alignment vertical="center"/>
    </xf>
    <xf numFmtId="0" fontId="43" fillId="25" borderId="0">
      <alignment vertical="center"/>
    </xf>
    <xf numFmtId="0" fontId="44" fillId="26" borderId="0">
      <alignment vertical="center"/>
    </xf>
    <xf numFmtId="0" fontId="45" fillId="27" borderId="0">
      <alignment vertical="center"/>
    </xf>
    <xf numFmtId="0" fontId="46" fillId="28" borderId="0">
      <alignment vertical="center"/>
    </xf>
    <xf numFmtId="0" fontId="47" fillId="29" borderId="0">
      <alignment vertical="center"/>
    </xf>
    <xf numFmtId="0" fontId="47" fillId="30" borderId="0">
      <alignment vertical="center"/>
    </xf>
    <xf numFmtId="0" fontId="46" fillId="31" borderId="0">
      <alignment vertical="center"/>
    </xf>
    <xf numFmtId="0" fontId="46" fillId="32" borderId="0">
      <alignment vertical="center"/>
    </xf>
    <xf numFmtId="0" fontId="47" fillId="33" borderId="0">
      <alignment vertical="center"/>
    </xf>
    <xf numFmtId="0" fontId="47" fillId="34" borderId="0">
      <alignment vertical="center"/>
    </xf>
    <xf numFmtId="0" fontId="46" fillId="35" borderId="0">
      <alignment vertical="center"/>
    </xf>
    <xf numFmtId="0" fontId="46" fillId="36" borderId="0">
      <alignment vertical="center"/>
    </xf>
    <xf numFmtId="0" fontId="47" fillId="37" borderId="0">
      <alignment vertical="center"/>
    </xf>
    <xf numFmtId="0" fontId="47" fillId="38" borderId="0">
      <alignment vertical="center"/>
    </xf>
    <xf numFmtId="0" fontId="46" fillId="39" borderId="0">
      <alignment vertical="center"/>
    </xf>
    <xf numFmtId="0" fontId="46" fillId="40" borderId="0">
      <alignment vertical="center"/>
    </xf>
    <xf numFmtId="0" fontId="47" fillId="41" borderId="0">
      <alignment vertical="center"/>
    </xf>
    <xf numFmtId="0" fontId="47" fillId="42" borderId="0">
      <alignment vertical="center"/>
    </xf>
    <xf numFmtId="0" fontId="46" fillId="43" borderId="0">
      <alignment vertical="center"/>
    </xf>
    <xf numFmtId="0" fontId="46" fillId="44" borderId="0">
      <alignment vertical="center"/>
    </xf>
    <xf numFmtId="0" fontId="47" fillId="45" borderId="0">
      <alignment vertical="center"/>
    </xf>
    <xf numFmtId="0" fontId="47" fillId="46" borderId="0">
      <alignment vertical="center"/>
    </xf>
    <xf numFmtId="0" fontId="46" fillId="47" borderId="0">
      <alignment vertical="center"/>
    </xf>
    <xf numFmtId="0" fontId="46" fillId="48" borderId="0">
      <alignment vertical="center"/>
    </xf>
    <xf numFmtId="0" fontId="47" fillId="49" borderId="0">
      <alignment vertical="center"/>
    </xf>
    <xf numFmtId="0" fontId="47" fillId="50" borderId="0">
      <alignment vertical="center"/>
    </xf>
    <xf numFmtId="0" fontId="46" fillId="51" borderId="0">
      <alignment vertical="center"/>
    </xf>
    <xf numFmtId="0" fontId="48" fillId="0" borderId="0">
      <alignment vertical="center"/>
    </xf>
    <xf numFmtId="0" fontId="12" fillId="0" borderId="0"/>
    <xf numFmtId="0" fontId="49" fillId="0" borderId="0">
      <alignment vertical="center"/>
    </xf>
  </cellStyleXfs>
  <cellXfs count="24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43" fontId="0" fillId="0" borderId="0" xfId="0" applyNumberFormat="1" applyAlignment="1"/>
    <xf numFmtId="49" fontId="0" fillId="0" borderId="0" xfId="0" applyNumberFormat="1" applyAlignment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/>
    <xf numFmtId="43" fontId="3" fillId="2" borderId="2" xfId="0" applyNumberFormat="1" applyFont="1" applyFill="1" applyBorder="1" applyAlignment="1"/>
    <xf numFmtId="49" fontId="3" fillId="2" borderId="2" xfId="0" applyNumberFormat="1" applyFont="1" applyFill="1" applyBorder="1" applyAlignment="1"/>
    <xf numFmtId="0" fontId="4" fillId="3" borderId="1" xfId="0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43" fontId="4" fillId="3" borderId="1" xfId="0" applyNumberFormat="1" applyFont="1" applyFill="1" applyBorder="1" applyAlignment="1">
      <alignment horizontal="center" vertical="center" wrapText="1"/>
    </xf>
    <xf numFmtId="43" fontId="5" fillId="4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177" fontId="6" fillId="2" borderId="3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78" fontId="7" fillId="0" borderId="1" xfId="0" applyNumberFormat="1" applyFont="1" applyBorder="1" applyAlignment="1">
      <alignment vertical="center"/>
    </xf>
    <xf numFmtId="43" fontId="7" fillId="0" borderId="1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/>
    </xf>
    <xf numFmtId="0" fontId="3" fillId="2" borderId="2" xfId="0" applyFont="1" applyFill="1" applyBorder="1" applyAlignment="1">
      <alignment horizontal="center"/>
    </xf>
    <xf numFmtId="43" fontId="3" fillId="2" borderId="2" xfId="0" applyNumberFormat="1" applyFont="1" applyFill="1" applyBorder="1" applyAlignment="1">
      <alignment horizontal="center"/>
    </xf>
    <xf numFmtId="178" fontId="7" fillId="0" borderId="1" xfId="0" applyNumberFormat="1" applyFont="1" applyBorder="1" applyAlignment="1">
      <alignment horizontal="center" vertical="center"/>
    </xf>
    <xf numFmtId="43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5" borderId="4" xfId="0" applyFont="1" applyFill="1" applyBorder="1" applyAlignment="1">
      <alignment vertical="center"/>
    </xf>
    <xf numFmtId="43" fontId="7" fillId="5" borderId="4" xfId="0" applyNumberFormat="1" applyFont="1" applyFill="1" applyBorder="1" applyAlignment="1">
      <alignment vertical="center"/>
    </xf>
    <xf numFmtId="0" fontId="7" fillId="0" borderId="4" xfId="0" applyFont="1" applyBorder="1" applyAlignment="1">
      <alignment vertical="center"/>
    </xf>
    <xf numFmtId="43" fontId="7" fillId="0" borderId="4" xfId="0" applyNumberFormat="1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vertical="center"/>
    </xf>
    <xf numFmtId="0" fontId="7" fillId="0" borderId="4" xfId="49" applyFont="1" applyBorder="1" applyAlignment="1" applyProtection="1">
      <alignment vertical="center"/>
      <protection locked="0"/>
    </xf>
    <xf numFmtId="43" fontId="7" fillId="0" borderId="0" xfId="0" applyNumberFormat="1" applyFont="1" applyAlignment="1">
      <alignment vertical="center"/>
    </xf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10" fillId="0" borderId="0" xfId="0" applyFont="1" applyAlignment="1"/>
    <xf numFmtId="43" fontId="8" fillId="0" borderId="0" xfId="0" applyNumberFormat="1" applyFont="1" applyAlignment="1">
      <alignment horizontal="center" vertical="center"/>
    </xf>
    <xf numFmtId="43" fontId="8" fillId="0" borderId="0" xfId="0" applyNumberFormat="1" applyFont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2" fillId="2" borderId="5" xfId="50" applyFont="1" applyFill="1" applyBorder="1" applyAlignment="1">
      <alignment horizontal="center" vertical="center"/>
    </xf>
    <xf numFmtId="0" fontId="2" fillId="2" borderId="0" xfId="5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178" fontId="6" fillId="8" borderId="4" xfId="50" applyNumberFormat="1" applyFont="1" applyFill="1" applyBorder="1" applyAlignment="1">
      <alignment horizontal="center" vertical="center" wrapText="1"/>
    </xf>
    <xf numFmtId="179" fontId="6" fillId="9" borderId="4" xfId="5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43" fontId="6" fillId="2" borderId="8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vertical="center"/>
    </xf>
    <xf numFmtId="43" fontId="7" fillId="0" borderId="4" xfId="0" applyNumberFormat="1" applyFont="1" applyFill="1" applyBorder="1" applyAlignment="1">
      <alignment vertical="center"/>
    </xf>
    <xf numFmtId="10" fontId="7" fillId="0" borderId="4" xfId="0" applyNumberFormat="1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2" fillId="0" borderId="0" xfId="50"/>
    <xf numFmtId="0" fontId="12" fillId="0" borderId="0" xfId="50" applyAlignment="1">
      <alignment horizontal="center"/>
    </xf>
    <xf numFmtId="0" fontId="0" fillId="0" borderId="0" xfId="0" applyAlignment="1"/>
    <xf numFmtId="0" fontId="2" fillId="2" borderId="1" xfId="50" applyFont="1" applyFill="1" applyBorder="1" applyAlignment="1">
      <alignment horizontal="center" vertical="center"/>
    </xf>
    <xf numFmtId="0" fontId="3" fillId="2" borderId="9" xfId="0" applyFont="1" applyFill="1" applyBorder="1" applyAlignment="1"/>
    <xf numFmtId="0" fontId="12" fillId="0" borderId="0" xfId="50" applyAlignment="1">
      <alignment vertical="center"/>
    </xf>
    <xf numFmtId="0" fontId="7" fillId="10" borderId="0" xfId="50" applyFont="1" applyFill="1" applyAlignment="1">
      <alignment vertical="center"/>
    </xf>
    <xf numFmtId="178" fontId="7" fillId="11" borderId="0" xfId="50" applyNumberFormat="1" applyFont="1" applyFill="1" applyAlignment="1">
      <alignment vertical="center"/>
    </xf>
    <xf numFmtId="178" fontId="7" fillId="0" borderId="0" xfId="50" applyNumberFormat="1" applyFont="1" applyAlignment="1">
      <alignment vertical="center"/>
    </xf>
    <xf numFmtId="178" fontId="7" fillId="12" borderId="0" xfId="50" applyNumberFormat="1" applyFont="1" applyFill="1" applyAlignment="1">
      <alignment vertical="center"/>
    </xf>
    <xf numFmtId="0" fontId="7" fillId="0" borderId="0" xfId="50" applyFont="1" applyAlignment="1">
      <alignment vertical="center"/>
    </xf>
    <xf numFmtId="0" fontId="7" fillId="12" borderId="0" xfId="50" applyFont="1" applyFill="1" applyAlignment="1">
      <alignment vertical="center"/>
    </xf>
    <xf numFmtId="0" fontId="7" fillId="11" borderId="0" xfId="50" applyFont="1" applyFill="1" applyAlignment="1">
      <alignment vertical="center"/>
    </xf>
    <xf numFmtId="0" fontId="7" fillId="2" borderId="0" xfId="50" applyFont="1" applyFill="1" applyAlignment="1">
      <alignment vertical="center"/>
    </xf>
    <xf numFmtId="180" fontId="7" fillId="13" borderId="0" xfId="50" applyNumberFormat="1" applyFont="1" applyFill="1" applyAlignment="1">
      <alignment vertical="center"/>
    </xf>
    <xf numFmtId="0" fontId="7" fillId="2" borderId="0" xfId="50" applyFont="1" applyFill="1" applyAlignment="1">
      <alignment horizontal="center" vertical="center"/>
    </xf>
    <xf numFmtId="181" fontId="7" fillId="2" borderId="0" xfId="50" applyNumberFormat="1" applyFont="1" applyFill="1" applyAlignment="1">
      <alignment horizontal="center" vertical="center"/>
    </xf>
    <xf numFmtId="181" fontId="13" fillId="2" borderId="0" xfId="50" applyNumberFormat="1" applyFont="1" applyFill="1" applyAlignment="1">
      <alignment horizontal="center" vertical="center" wrapText="1"/>
    </xf>
    <xf numFmtId="0" fontId="13" fillId="2" borderId="0" xfId="50" applyFont="1" applyFill="1" applyAlignment="1">
      <alignment horizontal="center" vertical="center" wrapText="1"/>
    </xf>
    <xf numFmtId="0" fontId="13" fillId="10" borderId="0" xfId="50" applyFont="1" applyFill="1" applyAlignment="1">
      <alignment horizontal="center" vertical="center" wrapText="1"/>
    </xf>
    <xf numFmtId="0" fontId="14" fillId="2" borderId="0" xfId="50" applyFont="1" applyFill="1" applyAlignment="1">
      <alignment horizontal="center" vertical="center" wrapText="1"/>
    </xf>
    <xf numFmtId="180" fontId="7" fillId="0" borderId="0" xfId="50" applyNumberFormat="1" applyFont="1" applyAlignment="1">
      <alignment vertical="center"/>
    </xf>
    <xf numFmtId="180" fontId="12" fillId="0" borderId="0" xfId="50" applyNumberFormat="1" applyAlignment="1">
      <alignment vertical="center"/>
    </xf>
    <xf numFmtId="180" fontId="7" fillId="2" borderId="0" xfId="50" applyNumberFormat="1" applyFont="1" applyFill="1" applyAlignment="1">
      <alignment vertical="center"/>
    </xf>
    <xf numFmtId="180" fontId="13" fillId="2" borderId="0" xfId="50" applyNumberFormat="1" applyFont="1" applyFill="1" applyAlignment="1">
      <alignment horizontal="center" vertical="center"/>
    </xf>
    <xf numFmtId="180" fontId="13" fillId="0" borderId="0" xfId="50" applyNumberFormat="1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8" fontId="5" fillId="11" borderId="0" xfId="50" applyNumberFormat="1" applyFont="1" applyFill="1" applyAlignment="1">
      <alignment horizontal="center" vertical="center"/>
    </xf>
    <xf numFmtId="18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182" fontId="7" fillId="11" borderId="0" xfId="5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8" borderId="0" xfId="0" applyFont="1" applyFill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3" fontId="7" fillId="10" borderId="4" xfId="0" applyNumberFormat="1" applyFont="1" applyFill="1" applyBorder="1" applyAlignment="1">
      <alignment horizontal="center" vertical="center"/>
    </xf>
    <xf numFmtId="43" fontId="7" fillId="0" borderId="4" xfId="0" applyNumberFormat="1" applyFont="1" applyBorder="1" applyAlignment="1">
      <alignment horizontal="center" vertical="center"/>
    </xf>
    <xf numFmtId="43" fontId="7" fillId="10" borderId="10" xfId="0" applyNumberFormat="1" applyFont="1" applyFill="1" applyBorder="1" applyAlignment="1">
      <alignment horizontal="center" vertical="center"/>
    </xf>
    <xf numFmtId="43" fontId="7" fillId="0" borderId="10" xfId="0" applyNumberFormat="1" applyFont="1" applyBorder="1" applyAlignment="1">
      <alignment horizontal="center" vertical="center"/>
    </xf>
    <xf numFmtId="0" fontId="8" fillId="8" borderId="0" xfId="0" applyFont="1" applyFill="1" applyAlignment="1">
      <alignment horizontal="center"/>
    </xf>
    <xf numFmtId="182" fontId="7" fillId="8" borderId="0" xfId="50" applyNumberFormat="1" applyFont="1" applyFill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82" fontId="7" fillId="0" borderId="0" xfId="50" applyNumberFormat="1" applyFont="1" applyFill="1" applyAlignment="1">
      <alignment horizontal="center" vertical="center"/>
    </xf>
    <xf numFmtId="0" fontId="7" fillId="14" borderId="10" xfId="0" applyFont="1" applyFill="1" applyBorder="1" applyAlignment="1">
      <alignment horizontal="center" vertical="center"/>
    </xf>
    <xf numFmtId="179" fontId="7" fillId="14" borderId="10" xfId="0" applyNumberFormat="1" applyFont="1" applyFill="1" applyBorder="1" applyAlignment="1">
      <alignment horizontal="center" vertical="center"/>
    </xf>
    <xf numFmtId="179" fontId="7" fillId="14" borderId="10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79" fontId="8" fillId="0" borderId="0" xfId="0" applyNumberFormat="1" applyFont="1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8" fillId="15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179" fontId="3" fillId="2" borderId="2" xfId="0" applyNumberFormat="1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76" fontId="20" fillId="0" borderId="0" xfId="0" applyNumberFormat="1" applyFont="1" applyFill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 wrapText="1"/>
    </xf>
    <xf numFmtId="179" fontId="4" fillId="3" borderId="1" xfId="0" applyNumberFormat="1" applyFont="1" applyFill="1" applyBorder="1" applyAlignment="1">
      <alignment horizontal="right" vertical="center" wrapText="1"/>
    </xf>
    <xf numFmtId="0" fontId="18" fillId="15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176" fontId="21" fillId="0" borderId="0" xfId="0" applyNumberFormat="1" applyFont="1" applyFill="1" applyAlignment="1">
      <alignment horizontal="center" vertical="center"/>
    </xf>
    <xf numFmtId="0" fontId="21" fillId="0" borderId="13" xfId="0" applyFont="1" applyFill="1" applyBorder="1" applyAlignment="1">
      <alignment horizontal="center" vertical="center"/>
    </xf>
    <xf numFmtId="179" fontId="5" fillId="4" borderId="8" xfId="0" applyNumberFormat="1" applyFont="1" applyFill="1" applyBorder="1" applyAlignment="1">
      <alignment horizontal="right" vertical="center" wrapText="1"/>
    </xf>
    <xf numFmtId="0" fontId="22" fillId="0" borderId="0" xfId="0" applyFont="1" applyFill="1" applyAlignment="1">
      <alignment horizontal="center" vertical="center"/>
    </xf>
    <xf numFmtId="176" fontId="23" fillId="2" borderId="4" xfId="0" applyNumberFormat="1" applyFont="1" applyFill="1" applyBorder="1" applyAlignment="1" applyProtection="1">
      <alignment horizontal="center" vertical="center" wrapText="1"/>
    </xf>
    <xf numFmtId="176" fontId="23" fillId="2" borderId="4" xfId="0" applyNumberFormat="1" applyFont="1" applyFill="1" applyBorder="1" applyAlignment="1" applyProtection="1">
      <alignment horizontal="right" vertical="center" wrapText="1"/>
    </xf>
    <xf numFmtId="179" fontId="23" fillId="2" borderId="4" xfId="0" applyNumberFormat="1" applyFont="1" applyFill="1" applyBorder="1" applyAlignment="1" applyProtection="1">
      <alignment horizontal="right" vertical="center" wrapText="1"/>
    </xf>
    <xf numFmtId="177" fontId="23" fillId="2" borderId="4" xfId="0" applyNumberFormat="1" applyFont="1" applyFill="1" applyBorder="1" applyAlignment="1" applyProtection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0" fontId="7" fillId="16" borderId="4" xfId="0" applyNumberFormat="1" applyFont="1" applyFill="1" applyBorder="1" applyAlignment="1" applyProtection="1">
      <alignment horizontal="center" vertical="center"/>
    </xf>
    <xf numFmtId="178" fontId="7" fillId="0" borderId="4" xfId="0" applyNumberFormat="1" applyFont="1" applyFill="1" applyBorder="1" applyAlignment="1" applyProtection="1">
      <alignment horizontal="center" vertical="center"/>
    </xf>
    <xf numFmtId="0" fontId="7" fillId="0" borderId="4" xfId="0" applyNumberFormat="1" applyFont="1" applyFill="1" applyBorder="1" applyAlignment="1" applyProtection="1">
      <alignment horizontal="center" vertical="center"/>
    </xf>
    <xf numFmtId="179" fontId="7" fillId="0" borderId="4" xfId="0" applyNumberFormat="1" applyFont="1" applyFill="1" applyBorder="1" applyAlignment="1" applyProtection="1">
      <alignment horizontal="center" vertical="center"/>
    </xf>
    <xf numFmtId="183" fontId="7" fillId="0" borderId="4" xfId="0" applyNumberFormat="1" applyFont="1" applyFill="1" applyBorder="1" applyAlignment="1" applyProtection="1">
      <alignment horizontal="right" vertical="center"/>
    </xf>
    <xf numFmtId="179" fontId="7" fillId="16" borderId="4" xfId="0" applyNumberFormat="1" applyFont="1" applyFill="1" applyBorder="1" applyAlignment="1" applyProtection="1">
      <alignment horizontal="right" vertical="center"/>
    </xf>
    <xf numFmtId="178" fontId="7" fillId="17" borderId="4" xfId="0" applyNumberFormat="1" applyFont="1" applyFill="1" applyBorder="1" applyAlignment="1" applyProtection="1">
      <alignment horizontal="center" vertical="center"/>
    </xf>
    <xf numFmtId="0" fontId="7" fillId="17" borderId="4" xfId="0" applyNumberFormat="1" applyFont="1" applyFill="1" applyBorder="1" applyAlignment="1" applyProtection="1">
      <alignment horizontal="center" vertical="center"/>
    </xf>
    <xf numFmtId="179" fontId="7" fillId="17" borderId="4" xfId="0" applyNumberFormat="1" applyFont="1" applyFill="1" applyBorder="1" applyAlignment="1" applyProtection="1">
      <alignment horizontal="center" vertical="center"/>
    </xf>
    <xf numFmtId="183" fontId="7" fillId="17" borderId="4" xfId="0" applyNumberFormat="1" applyFont="1" applyFill="1" applyBorder="1" applyAlignment="1" applyProtection="1">
      <alignment horizontal="right" vertical="center"/>
    </xf>
    <xf numFmtId="178" fontId="9" fillId="0" borderId="4" xfId="0" applyNumberFormat="1" applyFont="1" applyFill="1" applyBorder="1" applyAlignment="1" applyProtection="1">
      <alignment horizontal="center" vertical="center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9" fillId="0" borderId="4" xfId="0" applyNumberFormat="1" applyFont="1" applyFill="1" applyBorder="1" applyAlignment="1" applyProtection="1">
      <alignment horizontal="center" vertical="center"/>
    </xf>
    <xf numFmtId="179" fontId="9" fillId="0" borderId="4" xfId="0" applyNumberFormat="1" applyFont="1" applyFill="1" applyBorder="1" applyAlignment="1" applyProtection="1">
      <alignment horizontal="center" vertical="center"/>
    </xf>
    <xf numFmtId="183" fontId="9" fillId="0" borderId="4" xfId="0" applyNumberFormat="1" applyFont="1" applyFill="1" applyBorder="1" applyAlignment="1" applyProtection="1">
      <alignment horizontal="right" vertical="center"/>
    </xf>
    <xf numFmtId="0" fontId="9" fillId="16" borderId="4" xfId="0" applyNumberFormat="1" applyFont="1" applyFill="1" applyBorder="1" applyAlignment="1" applyProtection="1">
      <alignment horizontal="center" vertical="center"/>
    </xf>
    <xf numFmtId="178" fontId="9" fillId="17" borderId="4" xfId="0" applyNumberFormat="1" applyFont="1" applyFill="1" applyBorder="1" applyAlignment="1" applyProtection="1">
      <alignment horizontal="center" vertical="center"/>
    </xf>
    <xf numFmtId="0" fontId="9" fillId="17" borderId="4" xfId="0" applyNumberFormat="1" applyFont="1" applyFill="1" applyBorder="1" applyAlignment="1" applyProtection="1">
      <alignment horizontal="center" vertical="center" wrapText="1"/>
    </xf>
    <xf numFmtId="0" fontId="9" fillId="17" borderId="4" xfId="0" applyNumberFormat="1" applyFont="1" applyFill="1" applyBorder="1" applyAlignment="1" applyProtection="1">
      <alignment horizontal="center" vertical="center"/>
    </xf>
    <xf numFmtId="179" fontId="9" fillId="17" borderId="4" xfId="0" applyNumberFormat="1" applyFont="1" applyFill="1" applyBorder="1" applyAlignment="1" applyProtection="1">
      <alignment horizontal="center" vertical="center"/>
    </xf>
    <xf numFmtId="183" fontId="9" fillId="17" borderId="4" xfId="0" applyNumberFormat="1" applyFont="1" applyFill="1" applyBorder="1" applyAlignment="1" applyProtection="1">
      <alignment horizontal="right" vertical="center"/>
    </xf>
    <xf numFmtId="0" fontId="0" fillId="17" borderId="4" xfId="0" applyNumberFormat="1" applyFont="1" applyFill="1" applyBorder="1" applyAlignment="1" applyProtection="1">
      <alignment horizontal="center" vertical="center"/>
    </xf>
    <xf numFmtId="43" fontId="3" fillId="17" borderId="4" xfId="51" applyNumberFormat="1" applyFont="1" applyFill="1" applyBorder="1" applyAlignment="1" applyProtection="1">
      <alignment horizontal="right" vertical="center"/>
    </xf>
    <xf numFmtId="0" fontId="0" fillId="0" borderId="4" xfId="0" applyNumberFormat="1" applyFont="1" applyFill="1" applyBorder="1" applyAlignment="1" applyProtection="1">
      <alignment horizontal="center" vertical="center"/>
    </xf>
    <xf numFmtId="0" fontId="0" fillId="0" borderId="4" xfId="0" applyNumberFormat="1" applyFont="1" applyFill="1" applyBorder="1" applyAlignment="1" applyProtection="1">
      <alignment horizontal="right" vertical="center"/>
    </xf>
    <xf numFmtId="0" fontId="26" fillId="17" borderId="4" xfId="0" applyNumberFormat="1" applyFont="1" applyFill="1" applyBorder="1" applyAlignment="1" applyProtection="1">
      <alignment horizontal="center" vertical="center"/>
    </xf>
    <xf numFmtId="43" fontId="3" fillId="0" borderId="4" xfId="51" applyNumberFormat="1" applyFont="1" applyFill="1" applyBorder="1" applyAlignment="1" applyProtection="1">
      <alignment horizontal="right" vertical="center"/>
    </xf>
    <xf numFmtId="0" fontId="0" fillId="17" borderId="4" xfId="0" applyNumberFormat="1" applyFont="1" applyFill="1" applyBorder="1" applyAlignment="1" applyProtection="1">
      <alignment horizontal="right" vertical="center"/>
    </xf>
    <xf numFmtId="0" fontId="7" fillId="18" borderId="4" xfId="0" applyNumberFormat="1" applyFont="1" applyFill="1" applyBorder="1" applyAlignment="1" applyProtection="1">
      <alignment horizontal="center" vertical="center"/>
    </xf>
    <xf numFmtId="178" fontId="9" fillId="18" borderId="4" xfId="0" applyNumberFormat="1" applyFont="1" applyFill="1" applyBorder="1" applyAlignment="1" applyProtection="1">
      <alignment horizontal="center" vertical="center"/>
    </xf>
    <xf numFmtId="0" fontId="9" fillId="18" borderId="4" xfId="0" applyNumberFormat="1" applyFont="1" applyFill="1" applyBorder="1" applyAlignment="1" applyProtection="1">
      <alignment horizontal="center" vertical="center" wrapText="1"/>
    </xf>
    <xf numFmtId="0" fontId="9" fillId="18" borderId="4" xfId="0" applyNumberFormat="1" applyFont="1" applyFill="1" applyBorder="1" applyAlignment="1" applyProtection="1">
      <alignment horizontal="center" vertical="center"/>
    </xf>
    <xf numFmtId="0" fontId="26" fillId="18" borderId="4" xfId="0" applyNumberFormat="1" applyFont="1" applyFill="1" applyBorder="1" applyAlignment="1" applyProtection="1">
      <alignment horizontal="center" vertical="center"/>
    </xf>
    <xf numFmtId="183" fontId="9" fillId="18" borderId="4" xfId="0" applyNumberFormat="1" applyFont="1" applyFill="1" applyBorder="1" applyAlignment="1" applyProtection="1">
      <alignment horizontal="right" vertical="center"/>
    </xf>
    <xf numFmtId="179" fontId="7" fillId="18" borderId="4" xfId="0" applyNumberFormat="1" applyFont="1" applyFill="1" applyBorder="1" applyAlignment="1" applyProtection="1">
      <alignment horizontal="right" vertical="center"/>
    </xf>
    <xf numFmtId="0" fontId="3" fillId="17" borderId="4" xfId="51" applyNumberFormat="1" applyFont="1" applyFill="1" applyBorder="1" applyAlignment="1" applyProtection="1">
      <alignment horizontal="center" vertical="center" wrapText="1"/>
    </xf>
    <xf numFmtId="43" fontId="3" fillId="0" borderId="4" xfId="51" applyNumberFormat="1" applyFont="1" applyFill="1" applyBorder="1" applyAlignment="1" applyProtection="1">
      <alignment horizontal="right"/>
    </xf>
    <xf numFmtId="0" fontId="7" fillId="16" borderId="1" xfId="0" applyNumberFormat="1" applyFont="1" applyFill="1" applyBorder="1" applyAlignment="1" applyProtection="1">
      <alignment horizontal="center" vertical="center"/>
    </xf>
    <xf numFmtId="0" fontId="8" fillId="17" borderId="4" xfId="0" applyNumberFormat="1" applyFont="1" applyFill="1" applyBorder="1" applyAlignment="1" applyProtection="1">
      <alignment horizontal="center" vertical="center"/>
    </xf>
    <xf numFmtId="0" fontId="0" fillId="0" borderId="4" xfId="0" applyFill="1" applyBorder="1" applyAlignment="1">
      <alignment horizontal="center" vertical="center"/>
    </xf>
    <xf numFmtId="43" fontId="3" fillId="0" borderId="4" xfId="51" applyNumberFormat="1" applyFont="1" applyBorder="1" applyAlignment="1">
      <alignment horizontal="right"/>
    </xf>
    <xf numFmtId="43" fontId="3" fillId="0" borderId="4" xfId="51" applyNumberFormat="1" applyFont="1" applyFill="1" applyBorder="1" applyAlignment="1">
      <alignment horizontal="right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3" fillId="0" borderId="4" xfId="51" applyFont="1" applyBorder="1" applyAlignment="1">
      <alignment horizontal="center" vertical="center" wrapText="1"/>
    </xf>
    <xf numFmtId="0" fontId="8" fillId="17" borderId="6" xfId="0" applyNumberFormat="1" applyFont="1" applyFill="1" applyBorder="1" applyAlignment="1" applyProtection="1">
      <alignment horizontal="center" vertical="center"/>
    </xf>
    <xf numFmtId="0" fontId="8" fillId="0" borderId="6" xfId="0" applyNumberFormat="1" applyFont="1" applyFill="1" applyBorder="1" applyAlignment="1" applyProtection="1">
      <alignment horizontal="center" vertical="center"/>
    </xf>
    <xf numFmtId="0" fontId="3" fillId="0" borderId="6" xfId="51" applyFont="1" applyBorder="1" applyAlignment="1">
      <alignment horizontal="center" vertical="center" wrapText="1"/>
    </xf>
    <xf numFmtId="43" fontId="3" fillId="0" borderId="6" xfId="51" applyNumberFormat="1" applyFont="1" applyBorder="1" applyAlignment="1">
      <alignment horizontal="right"/>
    </xf>
    <xf numFmtId="43" fontId="3" fillId="0" borderId="6" xfId="51" applyNumberFormat="1" applyFont="1" applyFill="1" applyBorder="1" applyAlignment="1">
      <alignment horizontal="right" vertical="center"/>
    </xf>
    <xf numFmtId="179" fontId="7" fillId="16" borderId="6" xfId="0" applyNumberFormat="1" applyFont="1" applyFill="1" applyBorder="1" applyAlignment="1" applyProtection="1">
      <alignment horizontal="right" vertical="center"/>
    </xf>
    <xf numFmtId="43" fontId="8" fillId="0" borderId="4" xfId="0" applyNumberFormat="1" applyFont="1" applyFill="1" applyBorder="1" applyAlignment="1" applyProtection="1">
      <alignment horizontal="right"/>
    </xf>
    <xf numFmtId="43" fontId="0" fillId="0" borderId="4" xfId="0" applyNumberFormat="1" applyFill="1" applyBorder="1" applyAlignment="1">
      <alignment horizontal="right"/>
    </xf>
    <xf numFmtId="43" fontId="3" fillId="0" borderId="4" xfId="51" applyNumberFormat="1" applyFont="1" applyBorder="1" applyAlignment="1">
      <alignment horizontal="right" vertical="center"/>
    </xf>
    <xf numFmtId="0" fontId="26" fillId="0" borderId="4" xfId="0" applyFont="1" applyFill="1" applyBorder="1" applyAlignment="1">
      <alignment horizontal="center" vertical="center"/>
    </xf>
    <xf numFmtId="43" fontId="26" fillId="0" borderId="4" xfId="0" applyNumberFormat="1" applyFont="1" applyFill="1" applyBorder="1" applyAlignment="1">
      <alignment horizontal="right"/>
    </xf>
    <xf numFmtId="43" fontId="8" fillId="17" borderId="4" xfId="0" applyNumberFormat="1" applyFont="1" applyFill="1" applyBorder="1" applyAlignment="1" applyProtection="1">
      <alignment horizontal="right" vertical="center"/>
    </xf>
    <xf numFmtId="0" fontId="0" fillId="0" borderId="4" xfId="0" applyFill="1" applyBorder="1" applyAlignment="1">
      <alignment horizontal="center" vertical="center" wrapText="1"/>
    </xf>
    <xf numFmtId="43" fontId="8" fillId="0" borderId="4" xfId="0" applyNumberFormat="1" applyFont="1" applyFill="1" applyBorder="1" applyAlignment="1" applyProtection="1">
      <alignment horizontal="right" vertical="center"/>
    </xf>
    <xf numFmtId="178" fontId="9" fillId="17" borderId="14" xfId="0" applyNumberFormat="1" applyFont="1" applyFill="1" applyBorder="1" applyAlignment="1" applyProtection="1">
      <alignment horizontal="center" vertical="center"/>
    </xf>
    <xf numFmtId="176" fontId="8" fillId="17" borderId="15" xfId="0" applyNumberFormat="1" applyFont="1" applyFill="1" applyBorder="1" applyAlignment="1" applyProtection="1">
      <alignment horizontal="center" vertical="center"/>
    </xf>
    <xf numFmtId="0" fontId="8" fillId="17" borderId="15" xfId="0" applyNumberFormat="1" applyFont="1" applyFill="1" applyBorder="1" applyAlignment="1" applyProtection="1">
      <alignment horizontal="center" vertical="center"/>
    </xf>
    <xf numFmtId="43" fontId="8" fillId="17" borderId="15" xfId="0" applyNumberFormat="1" applyFont="1" applyFill="1" applyBorder="1" applyAlignment="1" applyProtection="1">
      <alignment horizontal="right" vertical="center"/>
    </xf>
    <xf numFmtId="0" fontId="0" fillId="17" borderId="15" xfId="0" applyNumberFormat="1" applyFont="1" applyFill="1" applyBorder="1" applyAlignment="1" applyProtection="1">
      <alignment horizontal="right" vertical="center"/>
    </xf>
    <xf numFmtId="179" fontId="7" fillId="16" borderId="16" xfId="0" applyNumberFormat="1" applyFont="1" applyFill="1" applyBorder="1" applyAlignment="1" applyProtection="1">
      <alignment horizontal="right" vertical="center"/>
    </xf>
    <xf numFmtId="0" fontId="8" fillId="17" borderId="17" xfId="0" applyNumberFormat="1" applyFont="1" applyFill="1" applyBorder="1" applyAlignment="1" applyProtection="1">
      <alignment horizontal="center" vertical="center"/>
    </xf>
    <xf numFmtId="176" fontId="8" fillId="0" borderId="18" xfId="0" applyNumberFormat="1" applyFont="1" applyFill="1" applyBorder="1" applyAlignment="1" applyProtection="1">
      <alignment horizontal="center" vertical="center"/>
    </xf>
    <xf numFmtId="0" fontId="8" fillId="0" borderId="18" xfId="0" applyNumberFormat="1" applyFont="1" applyFill="1" applyBorder="1" applyAlignment="1" applyProtection="1">
      <alignment horizontal="center" vertical="center"/>
    </xf>
    <xf numFmtId="43" fontId="8" fillId="0" borderId="18" xfId="0" applyNumberFormat="1" applyFont="1" applyFill="1" applyBorder="1" applyAlignment="1" applyProtection="1">
      <alignment horizontal="right" vertical="center"/>
    </xf>
    <xf numFmtId="0" fontId="0" fillId="0" borderId="18" xfId="0" applyNumberFormat="1" applyFont="1" applyFill="1" applyBorder="1" applyAlignment="1" applyProtection="1">
      <alignment horizontal="right" vertical="center"/>
    </xf>
    <xf numFmtId="179" fontId="7" fillId="16" borderId="1" xfId="0" applyNumberFormat="1" applyFont="1" applyFill="1" applyBorder="1" applyAlignment="1" applyProtection="1">
      <alignment horizontal="right" vertical="center"/>
    </xf>
    <xf numFmtId="0" fontId="8" fillId="0" borderId="19" xfId="0" applyNumberFormat="1" applyFont="1" applyFill="1" applyBorder="1" applyAlignment="1" applyProtection="1">
      <alignment horizontal="center" vertical="center"/>
    </xf>
    <xf numFmtId="176" fontId="8" fillId="17" borderId="18" xfId="0" applyNumberFormat="1" applyFont="1" applyFill="1" applyBorder="1" applyAlignment="1" applyProtection="1">
      <alignment horizontal="center" vertical="center"/>
    </xf>
    <xf numFmtId="0" fontId="8" fillId="17" borderId="18" xfId="0" applyNumberFormat="1" applyFont="1" applyFill="1" applyBorder="1" applyAlignment="1" applyProtection="1">
      <alignment horizontal="center" vertical="center"/>
    </xf>
    <xf numFmtId="43" fontId="8" fillId="17" borderId="18" xfId="0" applyNumberFormat="1" applyFont="1" applyFill="1" applyBorder="1" applyAlignment="1" applyProtection="1">
      <alignment horizontal="right" vertical="center"/>
    </xf>
    <xf numFmtId="0" fontId="0" fillId="17" borderId="18" xfId="0" applyNumberFormat="1" applyFont="1" applyFill="1" applyBorder="1" applyAlignment="1" applyProtection="1">
      <alignment horizontal="right" vertical="center"/>
    </xf>
    <xf numFmtId="0" fontId="8" fillId="17" borderId="19" xfId="0" applyNumberFormat="1" applyFont="1" applyFill="1" applyBorder="1" applyAlignment="1" applyProtection="1">
      <alignment horizontal="center" vertical="center"/>
    </xf>
    <xf numFmtId="179" fontId="8" fillId="0" borderId="18" xfId="0" applyNumberFormat="1" applyFont="1" applyFill="1" applyBorder="1" applyAlignment="1" applyProtection="1">
      <alignment horizontal="right" vertical="center"/>
    </xf>
    <xf numFmtId="179" fontId="8" fillId="17" borderId="18" xfId="0" applyNumberFormat="1" applyFont="1" applyFill="1" applyBorder="1" applyAlignment="1" applyProtection="1">
      <alignment horizontal="right" vertical="center"/>
    </xf>
    <xf numFmtId="0" fontId="8" fillId="0" borderId="20" xfId="0" applyNumberFormat="1" applyFont="1" applyFill="1" applyBorder="1" applyAlignment="1" applyProtection="1">
      <alignment horizontal="center" vertical="center"/>
    </xf>
    <xf numFmtId="179" fontId="0" fillId="0" borderId="18" xfId="0" applyNumberFormat="1" applyFont="1" applyFill="1" applyBorder="1" applyAlignment="1" applyProtection="1">
      <alignment horizontal="right" vertical="center"/>
    </xf>
    <xf numFmtId="0" fontId="8" fillId="17" borderId="20" xfId="0" applyNumberFormat="1" applyFont="1" applyFill="1" applyBorder="1" applyAlignment="1" applyProtection="1">
      <alignment horizontal="center" vertical="center"/>
    </xf>
    <xf numFmtId="179" fontId="0" fillId="17" borderId="18" xfId="0" applyNumberFormat="1" applyFont="1" applyFill="1" applyBorder="1" applyAlignment="1" applyProtection="1">
      <alignment horizontal="right" vertical="center"/>
    </xf>
    <xf numFmtId="0" fontId="8" fillId="17" borderId="21" xfId="0" applyNumberFormat="1" applyFont="1" applyFill="1" applyBorder="1" applyAlignment="1" applyProtection="1">
      <alignment horizontal="center" vertical="center"/>
    </xf>
    <xf numFmtId="176" fontId="8" fillId="17" borderId="22" xfId="0" applyNumberFormat="1" applyFont="1" applyFill="1" applyBorder="1" applyAlignment="1" applyProtection="1">
      <alignment horizontal="center" vertical="center"/>
    </xf>
    <xf numFmtId="0" fontId="8" fillId="17" borderId="22" xfId="0" applyNumberFormat="1" applyFont="1" applyFill="1" applyBorder="1" applyAlignment="1" applyProtection="1">
      <alignment horizontal="center" vertical="center"/>
    </xf>
    <xf numFmtId="179" fontId="8" fillId="17" borderId="22" xfId="0" applyNumberFormat="1" applyFont="1" applyFill="1" applyBorder="1" applyAlignment="1" applyProtection="1">
      <alignment horizontal="right" vertical="center"/>
    </xf>
    <xf numFmtId="0" fontId="0" fillId="17" borderId="22" xfId="0" applyNumberFormat="1" applyFont="1" applyFill="1" applyBorder="1" applyAlignment="1" applyProtection="1">
      <alignment horizontal="right" vertical="center"/>
    </xf>
    <xf numFmtId="179" fontId="0" fillId="17" borderId="22" xfId="0" applyNumberFormat="1" applyFont="1" applyFill="1" applyBorder="1" applyAlignment="1" applyProtection="1">
      <alignment horizontal="right" vertical="center"/>
    </xf>
    <xf numFmtId="0" fontId="8" fillId="17" borderId="23" xfId="0" applyNumberFormat="1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79" fontId="6" fillId="2" borderId="3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4" fontId="7" fillId="0" borderId="1" xfId="0" applyNumberFormat="1" applyFont="1" applyFill="1" applyBorder="1" applyAlignment="1">
      <alignment vertical="center" wrapText="1"/>
    </xf>
    <xf numFmtId="183" fontId="7" fillId="0" borderId="1" xfId="0" applyNumberFormat="1" applyFont="1" applyFill="1" applyBorder="1" applyAlignment="1">
      <alignment vertical="center" wrapText="1"/>
    </xf>
    <xf numFmtId="4" fontId="7" fillId="0" borderId="1" xfId="0" applyNumberFormat="1" applyFont="1" applyBorder="1" applyAlignment="1">
      <alignment vertical="center" wrapText="1"/>
    </xf>
    <xf numFmtId="183" fontId="7" fillId="0" borderId="1" xfId="0" applyNumberFormat="1" applyFont="1" applyBorder="1" applyAlignment="1">
      <alignment vertical="center" wrapText="1"/>
    </xf>
    <xf numFmtId="0" fontId="11" fillId="0" borderId="0" xfId="0" applyNumberFormat="1" applyFont="1" applyFill="1" applyBorder="1" applyAlignment="1" applyProtection="1">
      <alignment vertical="center"/>
    </xf>
    <xf numFmtId="0" fontId="28" fillId="19" borderId="0" xfId="0" applyNumberFormat="1" applyFont="1" applyFill="1" applyBorder="1" applyAlignment="1" applyProtection="1">
      <alignment vertical="center"/>
    </xf>
    <xf numFmtId="0" fontId="11" fillId="20" borderId="0" xfId="0" applyNumberFormat="1" applyFont="1" applyFill="1" applyBorder="1" applyAlignment="1" applyProtection="1">
      <alignment vertical="center"/>
    </xf>
    <xf numFmtId="0" fontId="11" fillId="2" borderId="0" xfId="0" applyNumberFormat="1" applyFont="1" applyFill="1" applyBorder="1" applyAlignment="1" applyProtection="1">
      <alignment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Normal" xfId="50"/>
    <cellStyle name="常规 2 2" xfId="51"/>
  </cellStyles>
  <dxfs count="46"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ont>
        <b val="1"/>
        <color rgb="FF991B1B"/>
      </font>
      <fill>
        <patternFill patternType="solid">
          <fgColor rgb="FFFEE2E2"/>
        </patternFill>
      </fill>
    </dxf>
    <dxf>
      <font>
        <b val="1"/>
        <color rgb="FF166534"/>
      </font>
      <fill>
        <patternFill patternType="solid">
          <fgColor rgb="FFDCFCE7"/>
        </patternFill>
      </fill>
    </dxf>
    <dxf>
      <font>
        <b val="1"/>
        <color rgb="FF92400E"/>
      </font>
      <fill>
        <patternFill patternType="solid">
          <fgColor rgb="FFFEF3C7"/>
        </patternFill>
      </fill>
    </dxf>
    <dxf>
      <font>
        <b val="1"/>
        <color rgb="FFBE123C"/>
      </font>
      <fill>
        <patternFill patternType="solid">
          <fgColor rgb="FFFFE4E6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sz val="11"/>
        <color rgb="FF08090C"/>
      </font>
      <fill>
        <patternFill patternType="solid">
          <bgColor theme="4" tint="0.9"/>
        </patternFill>
      </fill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浅色系标题行表格样式_b4126a" count="10" xr9:uid="{68A6FA0A-84D0-4DA2-9B48-E644C23D08B6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secondRowStripe" dxfId="30"/>
      <tableStyleElement type="firstColumnStripe" dxfId="29"/>
      <tableStyleElement type="secondColumnStripe" dxfId="28"/>
      <tableStyleElement type="firstTotalCell" dxfId="27"/>
      <tableStyleElement type="lastTotalCell" dxfId="26"/>
    </tableStyle>
    <tableStyle name="PivotStylePreset2_Accent1" table="0" count="10" xr9:uid="{267968C8-6FFD-4C36-ACC1-9EA1FD1885CA}">
      <tableStyleElement type="headerRow" dxfId="45"/>
      <tableStyleElement type="totalRow" dxfId="44"/>
      <tableStyleElement type="firstRowStripe" dxfId="43"/>
      <tableStyleElement type="firstColumnStripe" dxfId="42"/>
      <tableStyleElement type="firstSubtotalRow" dxfId="41"/>
      <tableStyleElement type="secondSubtotalRow" dxfId="40"/>
      <tableStyleElement type="firstRowSubheading" dxfId="39"/>
      <tableStyleElement type="secondRowSubheading" dxfId="38"/>
      <tableStyleElement type="pageFieldLabels" dxfId="37"/>
      <tableStyleElement type="pageFieldValues" dxfId="36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microsoft.com/office/2017/06/relationships/rdRichValue" Target="richData/rdrichvalue.xml"/><Relationship Id="rId25" Type="http://schemas.microsoft.com/office/2017/06/relationships/rdRichValueStructure" Target="richData/rdrichvaluestructure.xml"/><Relationship Id="rId24" Type="http://schemas.openxmlformats.org/officeDocument/2006/relationships/sheetMetadata" Target="metadata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991;&#26696;&#20869;&#23481;\&#23458;&#25143;&#36164;&#26009;\&#25104;&#21697;\A028&#36164;&#37329;&#26085;&#35760;&#24080;&#21644;&#24448;&#26469;&#23545;&#24080;&#34920;-&#24935;&#23453;2026.7.4\&#20986;&#32435;&#26085;&#35760;&#24080;_2026.7.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录入"/>
      <sheetName val="汇报表"/>
      <sheetName val="任意时间段收支报表"/>
      <sheetName val="收支报表"/>
      <sheetName val="现金"/>
      <sheetName val="陈慧蓉-微信"/>
      <sheetName val="恒畅-工商银行"/>
      <sheetName val="恒畅-长沙银行"/>
      <sheetName val="恒畅-建设银行"/>
      <sheetName val="恒畅-九江银行"/>
      <sheetName val="恒翔-中国银行"/>
      <sheetName val="恒翔-工商银行"/>
      <sheetName val="源钛-长沙银行"/>
      <sheetName val="私账"/>
      <sheetName val="票据"/>
      <sheetName val="借支"/>
      <sheetName val="基础资料"/>
    </sheetNames>
    <sheetDataSet>
      <sheetData sheetId="0">
        <row r="4">
          <cell r="B4">
            <v>46174</v>
          </cell>
        </row>
        <row r="5">
          <cell r="B5">
            <v>46174</v>
          </cell>
        </row>
        <row r="6">
          <cell r="B6">
            <v>46174</v>
          </cell>
        </row>
        <row r="7">
          <cell r="B7">
            <v>46174</v>
          </cell>
        </row>
        <row r="8">
          <cell r="B8">
            <v>46174</v>
          </cell>
        </row>
        <row r="9">
          <cell r="B9">
            <v>46174</v>
          </cell>
        </row>
        <row r="10">
          <cell r="B10">
            <v>46174</v>
          </cell>
        </row>
        <row r="11">
          <cell r="B11">
            <v>46174</v>
          </cell>
        </row>
        <row r="12">
          <cell r="B12">
            <v>46174</v>
          </cell>
        </row>
        <row r="13">
          <cell r="B13">
            <v>46174</v>
          </cell>
        </row>
        <row r="14">
          <cell r="B14">
            <v>46174</v>
          </cell>
        </row>
        <row r="15">
          <cell r="B15">
            <v>46174</v>
          </cell>
        </row>
        <row r="16">
          <cell r="B16">
            <v>46174</v>
          </cell>
        </row>
        <row r="17">
          <cell r="B17">
            <v>46174</v>
          </cell>
        </row>
        <row r="18">
          <cell r="B18">
            <v>46182</v>
          </cell>
        </row>
        <row r="18">
          <cell r="J18">
            <v>2000</v>
          </cell>
        </row>
        <row r="19">
          <cell r="B19">
            <v>46177</v>
          </cell>
        </row>
        <row r="19">
          <cell r="K19">
            <v>200</v>
          </cell>
        </row>
        <row r="20">
          <cell r="B20">
            <v>46178</v>
          </cell>
        </row>
        <row r="20">
          <cell r="K20">
            <v>300</v>
          </cell>
        </row>
        <row r="21">
          <cell r="B21">
            <v>46179</v>
          </cell>
        </row>
        <row r="21">
          <cell r="K21">
            <v>500</v>
          </cell>
        </row>
        <row r="22">
          <cell r="B22">
            <v>46183</v>
          </cell>
        </row>
        <row r="22">
          <cell r="J22">
            <v>2600</v>
          </cell>
        </row>
        <row r="23">
          <cell r="B23">
            <v>46185</v>
          </cell>
        </row>
        <row r="23">
          <cell r="K23">
            <v>5000</v>
          </cell>
        </row>
        <row r="24">
          <cell r="B24">
            <v>46193</v>
          </cell>
        </row>
        <row r="24">
          <cell r="K24">
            <v>200</v>
          </cell>
        </row>
        <row r="25">
          <cell r="B25">
            <v>46196</v>
          </cell>
        </row>
        <row r="25">
          <cell r="K25">
            <v>-100</v>
          </cell>
        </row>
        <row r="26">
          <cell r="B26">
            <v>46197</v>
          </cell>
        </row>
        <row r="26">
          <cell r="K26">
            <v>50</v>
          </cell>
        </row>
        <row r="27">
          <cell r="B27">
            <v>46198</v>
          </cell>
        </row>
        <row r="27">
          <cell r="J27">
            <v>2100</v>
          </cell>
        </row>
        <row r="28">
          <cell r="B28">
            <v>46198</v>
          </cell>
        </row>
        <row r="28">
          <cell r="K28">
            <v>2000</v>
          </cell>
        </row>
        <row r="29">
          <cell r="B29">
            <v>46198</v>
          </cell>
        </row>
        <row r="29">
          <cell r="K29">
            <v>200</v>
          </cell>
        </row>
        <row r="30">
          <cell r="B30">
            <v>46198</v>
          </cell>
        </row>
        <row r="30">
          <cell r="K30">
            <v>500</v>
          </cell>
        </row>
        <row r="31">
          <cell r="B31">
            <v>46198</v>
          </cell>
        </row>
        <row r="31">
          <cell r="K31">
            <v>1000</v>
          </cell>
        </row>
        <row r="32">
          <cell r="B32">
            <v>46198</v>
          </cell>
        </row>
        <row r="32">
          <cell r="K32">
            <v>200</v>
          </cell>
        </row>
        <row r="33">
          <cell r="B33">
            <v>46198</v>
          </cell>
        </row>
        <row r="33">
          <cell r="K33">
            <v>500</v>
          </cell>
        </row>
        <row r="34">
          <cell r="B34">
            <v>46198</v>
          </cell>
        </row>
        <row r="34">
          <cell r="K34">
            <v>500</v>
          </cell>
        </row>
        <row r="35">
          <cell r="B35">
            <v>46198</v>
          </cell>
        </row>
        <row r="35">
          <cell r="J35">
            <v>5000</v>
          </cell>
        </row>
        <row r="36">
          <cell r="B36">
            <v>46198</v>
          </cell>
        </row>
        <row r="36">
          <cell r="J36">
            <v>500</v>
          </cell>
        </row>
        <row r="37">
          <cell r="B37">
            <v>46198</v>
          </cell>
        </row>
        <row r="37">
          <cell r="J37">
            <v>-500</v>
          </cell>
        </row>
        <row r="38">
          <cell r="B38">
            <v>46204</v>
          </cell>
        </row>
        <row r="38">
          <cell r="K38">
            <v>500</v>
          </cell>
        </row>
        <row r="39">
          <cell r="B39">
            <v>46208</v>
          </cell>
        </row>
        <row r="39">
          <cell r="J39">
            <v>500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id="4" name="表4" displayName="表4" ref="A4:K20000">
  <autoFilter xmlns:etc="http://www.wps.cn/officeDocument/2017/etCustomData" ref="A4:K20000" etc:filterBottomFollowUsedRange="0"/>
  <tableColumns count="11">
    <tableColumn id="1" name="序号" dataDxfId="7" totalsRowLabel="汇总"/>
    <tableColumn id="2" name="日期" dataDxfId="8"/>
    <tableColumn id="3" name="公司账户" dataDxfId="9"/>
    <tableColumn id="4" name="收/支项目类别" dataDxfId="10"/>
    <tableColumn id="5" name="摘要内容" dataDxfId="11"/>
    <tableColumn id="6" name="收入" dataDxfId="12" totalsRowFunction="sum"/>
    <tableColumn id="7" name="支出" dataDxfId="13" totalsRowFunction="sum"/>
    <tableColumn id="8" name="账户余额" dataDxfId="14"/>
    <tableColumn id="9" name="客户" dataDxfId="15"/>
    <tableColumn id="10" name="供应商" dataDxfId="16"/>
    <tableColumn id="11" name="月份" dataDxfId="17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47"/>
  <sheetViews>
    <sheetView workbookViewId="0">
      <selection activeCell="A23" sqref="A23"/>
    </sheetView>
  </sheetViews>
  <sheetFormatPr defaultColWidth="9" defaultRowHeight="13.5"/>
  <cols>
    <col min="1" max="1" width="96.75" style="245" customWidth="1"/>
    <col min="2" max="16384" width="9" style="245"/>
  </cols>
  <sheetData>
    <row r="1" s="245" customFormat="1" ht="38" customHeight="1" spans="1:1">
      <c r="A1" s="246" t="s">
        <v>0</v>
      </c>
    </row>
    <row r="3" s="245" customFormat="1" spans="1:1">
      <c r="A3" s="245" t="s">
        <v>1</v>
      </c>
    </row>
    <row r="4" s="245" customFormat="1" spans="1:1">
      <c r="A4" s="245" t="s">
        <v>2</v>
      </c>
    </row>
    <row r="5" s="245" customFormat="1" spans="1:1">
      <c r="A5" s="245" t="s">
        <v>3</v>
      </c>
    </row>
    <row r="6" s="245" customFormat="1" spans="1:1">
      <c r="A6" s="245" t="s">
        <v>4</v>
      </c>
    </row>
    <row r="7" s="245" customFormat="1" spans="1:1">
      <c r="A7" s="245" t="s">
        <v>5</v>
      </c>
    </row>
    <row r="8" s="245" customFormat="1" spans="1:1">
      <c r="A8" s="245" t="s">
        <v>6</v>
      </c>
    </row>
    <row r="9" s="245" customFormat="1" spans="1:1">
      <c r="A9" s="245" t="s">
        <v>7</v>
      </c>
    </row>
    <row r="11" s="245" customFormat="1" spans="1:1">
      <c r="A11" s="247" t="s">
        <v>8</v>
      </c>
    </row>
    <row r="12" s="245" customFormat="1" ht="16" customHeight="1" spans="1:1">
      <c r="A12" s="245" t="s">
        <v>9</v>
      </c>
    </row>
    <row r="13" s="245" customFormat="1" ht="16" customHeight="1" spans="1:1">
      <c r="A13" s="245" t="s">
        <v>10</v>
      </c>
    </row>
    <row r="14" s="245" customFormat="1" ht="16" customHeight="1" spans="1:1">
      <c r="A14" s="245" t="s">
        <v>11</v>
      </c>
    </row>
    <row r="15" s="245" customFormat="1" ht="16" customHeight="1" spans="1:1">
      <c r="A15" s="245" t="s">
        <v>12</v>
      </c>
    </row>
    <row r="16" s="245" customFormat="1" ht="16" customHeight="1" spans="1:1">
      <c r="A16" s="245" t="s">
        <v>13</v>
      </c>
    </row>
    <row r="17" s="245" customFormat="1" ht="16" customHeight="1" spans="1:1">
      <c r="A17" s="245" t="s">
        <v>14</v>
      </c>
    </row>
    <row r="18" s="245" customFormat="1" ht="16" customHeight="1" spans="1:1">
      <c r="A18" s="245" t="s">
        <v>15</v>
      </c>
    </row>
    <row r="19" s="245" customFormat="1" ht="16" customHeight="1" spans="1:1">
      <c r="A19" s="245" t="s">
        <v>16</v>
      </c>
    </row>
    <row r="20" s="245" customFormat="1" ht="16" customHeight="1" spans="1:1">
      <c r="A20" s="245" t="s">
        <v>17</v>
      </c>
    </row>
    <row r="21" s="245" customFormat="1" ht="16" customHeight="1" spans="1:1">
      <c r="A21" s="245" t="s">
        <v>18</v>
      </c>
    </row>
    <row r="22" s="245" customFormat="1" ht="57" customHeight="1" spans="1:1">
      <c r="A22" s="248" t="s">
        <v>19</v>
      </c>
    </row>
    <row r="23" s="245" customFormat="1" ht="16" customHeight="1"/>
    <row r="24" s="245" customFormat="1" ht="109" customHeight="1" spans="1:1">
      <c r="A24" s="248" t="s">
        <v>20</v>
      </c>
    </row>
    <row r="26" s="245" customFormat="1" ht="16" customHeight="1"/>
    <row r="28" s="245" customFormat="1" spans="1:1">
      <c r="A28" s="245" t="s">
        <v>21</v>
      </c>
    </row>
    <row r="29" s="245" customFormat="1" spans="1:1">
      <c r="A29" s="245" t="s">
        <v>22</v>
      </c>
    </row>
    <row r="30" s="245" customFormat="1" spans="1:1">
      <c r="A30" s="245" t="s">
        <v>23</v>
      </c>
    </row>
    <row r="31" s="245" customFormat="1" spans="1:1">
      <c r="A31" s="245" t="s">
        <v>24</v>
      </c>
    </row>
    <row r="32" s="245" customFormat="1" spans="1:1">
      <c r="A32" s="245" t="s">
        <v>25</v>
      </c>
    </row>
    <row r="34" s="245" customFormat="1" spans="1:1">
      <c r="A34" s="245" t="s">
        <v>26</v>
      </c>
    </row>
    <row r="35" s="245" customFormat="1" spans="1:1">
      <c r="A35" s="245" t="s">
        <v>27</v>
      </c>
    </row>
    <row r="36" s="245" customFormat="1" spans="1:1">
      <c r="A36" s="245" t="s">
        <v>28</v>
      </c>
    </row>
    <row r="37" s="245" customFormat="1" spans="1:1">
      <c r="A37" s="245" t="s">
        <v>29</v>
      </c>
    </row>
    <row r="38" s="245" customFormat="1" spans="1:1">
      <c r="A38" s="245" t="s">
        <v>30</v>
      </c>
    </row>
    <row r="40" s="245" customFormat="1" spans="1:1">
      <c r="A40" s="245" t="s">
        <v>31</v>
      </c>
    </row>
    <row r="41" s="245" customFormat="1" spans="1:1">
      <c r="A41" s="245" t="s">
        <v>32</v>
      </c>
    </row>
    <row r="42" s="245" customFormat="1" spans="1:1">
      <c r="A42" s="245" t="s">
        <v>33</v>
      </c>
    </row>
    <row r="44" s="245" customFormat="1" spans="1:1">
      <c r="A44" s="245" t="s">
        <v>34</v>
      </c>
    </row>
    <row r="45" s="245" customFormat="1" spans="1:1">
      <c r="A45" s="245" t="s">
        <v>35</v>
      </c>
    </row>
    <row r="46" s="245" customFormat="1" spans="1:1">
      <c r="A46" s="245" t="s">
        <v>3</v>
      </c>
    </row>
    <row r="47" s="245" customFormat="1" spans="1:1">
      <c r="A47" s="245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172"/>
  <sheetViews>
    <sheetView showGridLines="0" workbookViewId="0">
      <pane ySplit="1" topLeftCell="A2" activePane="bottomLeft" state="frozen"/>
      <selection/>
      <selection pane="bottomLeft" activeCell="C11" sqref="C11"/>
    </sheetView>
  </sheetViews>
  <sheetFormatPr defaultColWidth="9" defaultRowHeight="18" customHeight="1"/>
  <cols>
    <col min="1" max="1" width="12.375" style="237" customWidth="1"/>
    <col min="2" max="2" width="13.5" style="70" customWidth="1"/>
    <col min="3" max="3" width="16.25" style="237" customWidth="1"/>
    <col min="4" max="4" width="9.625" style="237" customWidth="1"/>
    <col min="5" max="5" width="9.625" style="238" customWidth="1"/>
    <col min="6" max="7" width="10.375" style="237" customWidth="1"/>
    <col min="8" max="8" width="9.625" style="237" customWidth="1"/>
    <col min="9" max="9" width="12.625" style="237" customWidth="1"/>
    <col min="10" max="16372" width="9" style="237" customWidth="1"/>
    <col min="16373" max="16384" width="9" style="237"/>
  </cols>
  <sheetData>
    <row r="1" s="1" customFormat="1" ht="36" customHeight="1" spans="1:9">
      <c r="A1" s="15" t="s">
        <v>37</v>
      </c>
      <c r="B1" s="40" t="s">
        <v>38</v>
      </c>
      <c r="C1" s="40" t="s">
        <v>39</v>
      </c>
      <c r="D1" s="40"/>
      <c r="E1" s="40" t="s">
        <v>40</v>
      </c>
      <c r="F1" s="239" t="s">
        <v>41</v>
      </c>
      <c r="G1" s="239"/>
      <c r="H1" s="239" t="s">
        <v>42</v>
      </c>
      <c r="I1" s="239" t="s">
        <v>43</v>
      </c>
    </row>
    <row r="2" s="29" customFormat="1" customHeight="1" spans="1:9">
      <c r="A2" s="240" t="s">
        <v>44</v>
      </c>
      <c r="B2" s="240"/>
      <c r="C2" s="241" t="s">
        <v>45</v>
      </c>
      <c r="D2" s="242"/>
      <c r="E2" s="243" t="s">
        <v>46</v>
      </c>
      <c r="F2" s="243"/>
      <c r="G2" s="243"/>
      <c r="H2" s="243" t="s">
        <v>47</v>
      </c>
      <c r="I2" s="243"/>
    </row>
    <row r="3" s="29" customFormat="1" customHeight="1" spans="1:9">
      <c r="A3" s="240" t="s">
        <v>48</v>
      </c>
      <c r="B3" s="240" t="s">
        <v>49</v>
      </c>
      <c r="C3" s="243" t="s">
        <v>50</v>
      </c>
      <c r="D3" s="242"/>
      <c r="E3" s="243" t="s">
        <v>51</v>
      </c>
      <c r="F3" s="243"/>
      <c r="G3" s="243"/>
      <c r="H3" s="243" t="s">
        <v>52</v>
      </c>
      <c r="I3" s="243"/>
    </row>
    <row r="4" s="29" customFormat="1" customHeight="1" spans="1:9">
      <c r="A4" s="240" t="s">
        <v>53</v>
      </c>
      <c r="B4" s="240" t="s">
        <v>49</v>
      </c>
      <c r="C4" s="243" t="s">
        <v>54</v>
      </c>
      <c r="D4" s="242"/>
      <c r="E4" s="243" t="s">
        <v>55</v>
      </c>
      <c r="F4" s="243"/>
      <c r="G4" s="243"/>
      <c r="H4" s="243" t="s">
        <v>56</v>
      </c>
      <c r="I4" s="243"/>
    </row>
    <row r="5" s="29" customFormat="1" customHeight="1" spans="1:9">
      <c r="A5" s="240" t="s">
        <v>57</v>
      </c>
      <c r="B5" s="240" t="s">
        <v>49</v>
      </c>
      <c r="C5" s="243" t="s">
        <v>58</v>
      </c>
      <c r="D5" s="242"/>
      <c r="E5" s="243" t="s">
        <v>59</v>
      </c>
      <c r="F5" s="243"/>
      <c r="G5" s="243"/>
      <c r="H5" s="243" t="s">
        <v>60</v>
      </c>
      <c r="I5" s="243"/>
    </row>
    <row r="6" s="29" customFormat="1" customHeight="1" spans="1:9">
      <c r="A6" s="240" t="s">
        <v>61</v>
      </c>
      <c r="B6" s="240" t="s">
        <v>62</v>
      </c>
      <c r="C6" s="243" t="s">
        <v>63</v>
      </c>
      <c r="D6" s="242"/>
      <c r="E6" s="243" t="s">
        <v>64</v>
      </c>
      <c r="F6" s="243"/>
      <c r="G6" s="243"/>
      <c r="H6" s="243" t="s">
        <v>65</v>
      </c>
      <c r="I6" s="243"/>
    </row>
    <row r="7" s="29" customFormat="1" customHeight="1" spans="1:9">
      <c r="A7" s="240" t="s">
        <v>66</v>
      </c>
      <c r="B7" s="240" t="s">
        <v>62</v>
      </c>
      <c r="C7" s="243" t="s">
        <v>67</v>
      </c>
      <c r="D7" s="242"/>
      <c r="E7" s="243" t="s">
        <v>68</v>
      </c>
      <c r="F7" s="243"/>
      <c r="G7" s="243"/>
      <c r="H7" s="243" t="s">
        <v>69</v>
      </c>
      <c r="I7" s="243"/>
    </row>
    <row r="8" s="29" customFormat="1" customHeight="1" spans="1:9">
      <c r="A8" s="240" t="s">
        <v>70</v>
      </c>
      <c r="B8" s="240" t="s">
        <v>62</v>
      </c>
      <c r="C8" s="243" t="s">
        <v>71</v>
      </c>
      <c r="D8" s="242"/>
      <c r="E8" s="243" t="s">
        <v>72</v>
      </c>
      <c r="F8" s="243"/>
      <c r="G8" s="243"/>
      <c r="H8" s="243" t="s">
        <v>73</v>
      </c>
      <c r="I8" s="243"/>
    </row>
    <row r="9" s="29" customFormat="1" customHeight="1" spans="1:9">
      <c r="A9" s="240" t="s">
        <v>74</v>
      </c>
      <c r="B9" s="240" t="s">
        <v>62</v>
      </c>
      <c r="C9" s="243" t="s">
        <v>75</v>
      </c>
      <c r="D9" s="242"/>
      <c r="E9" s="243" t="s">
        <v>76</v>
      </c>
      <c r="F9" s="243"/>
      <c r="G9" s="243"/>
      <c r="H9" s="243" t="s">
        <v>77</v>
      </c>
      <c r="I9" s="243"/>
    </row>
    <row r="10" s="29" customFormat="1" customHeight="1" spans="1:9">
      <c r="A10" s="240" t="s">
        <v>78</v>
      </c>
      <c r="B10" s="240" t="s">
        <v>62</v>
      </c>
      <c r="C10" s="243" t="s">
        <v>79</v>
      </c>
      <c r="D10" s="242"/>
      <c r="E10" s="243" t="s">
        <v>80</v>
      </c>
      <c r="F10" s="243"/>
      <c r="G10" s="243"/>
      <c r="H10" s="243" t="s">
        <v>81</v>
      </c>
      <c r="I10" s="243"/>
    </row>
    <row r="11" s="29" customFormat="1" customHeight="1" spans="1:9">
      <c r="A11" s="240" t="s">
        <v>82</v>
      </c>
      <c r="B11" s="240" t="s">
        <v>62</v>
      </c>
      <c r="C11" s="243" t="s">
        <v>83</v>
      </c>
      <c r="D11" s="242"/>
      <c r="E11" s="243" t="s">
        <v>84</v>
      </c>
      <c r="F11" s="243"/>
      <c r="G11" s="243"/>
      <c r="H11" s="243" t="s">
        <v>85</v>
      </c>
      <c r="I11" s="243"/>
    </row>
    <row r="12" s="29" customFormat="1" customHeight="1" spans="1:9">
      <c r="A12" s="240" t="s">
        <v>86</v>
      </c>
      <c r="B12" s="240" t="s">
        <v>49</v>
      </c>
      <c r="C12" s="243" t="s">
        <v>87</v>
      </c>
      <c r="D12" s="242"/>
      <c r="E12" s="243" t="s">
        <v>88</v>
      </c>
      <c r="F12" s="243"/>
      <c r="G12" s="243"/>
      <c r="H12" s="243" t="s">
        <v>89</v>
      </c>
      <c r="I12" s="243"/>
    </row>
    <row r="13" s="29" customFormat="1" customHeight="1" spans="1:9">
      <c r="A13" s="240" t="s">
        <v>90</v>
      </c>
      <c r="B13" s="240"/>
      <c r="C13" s="243" t="s">
        <v>91</v>
      </c>
      <c r="D13" s="242"/>
      <c r="E13" s="243" t="s">
        <v>92</v>
      </c>
      <c r="F13" s="243"/>
      <c r="G13" s="243"/>
      <c r="H13" s="243" t="s">
        <v>93</v>
      </c>
      <c r="I13" s="243"/>
    </row>
    <row r="14" s="29" customFormat="1" customHeight="1" spans="1:9">
      <c r="A14" s="240" t="s">
        <v>94</v>
      </c>
      <c r="B14" s="240" t="s">
        <v>95</v>
      </c>
      <c r="C14" s="243" t="s">
        <v>96</v>
      </c>
      <c r="D14" s="242"/>
      <c r="E14" s="243" t="s">
        <v>97</v>
      </c>
      <c r="F14" s="243"/>
      <c r="G14" s="243"/>
      <c r="H14" s="243" t="s">
        <v>98</v>
      </c>
      <c r="I14" s="243"/>
    </row>
    <row r="15" s="29" customFormat="1" customHeight="1" spans="1:9">
      <c r="A15" s="240" t="s">
        <v>99</v>
      </c>
      <c r="B15" s="240" t="s">
        <v>95</v>
      </c>
      <c r="C15" s="243" t="s">
        <v>100</v>
      </c>
      <c r="D15" s="242"/>
      <c r="E15" s="243" t="s">
        <v>101</v>
      </c>
      <c r="F15" s="243"/>
      <c r="G15" s="243"/>
      <c r="H15" s="243"/>
      <c r="I15" s="243"/>
    </row>
    <row r="16" s="29" customFormat="1" customHeight="1" spans="1:9">
      <c r="A16" s="240"/>
      <c r="B16" s="240" t="s">
        <v>62</v>
      </c>
      <c r="C16" s="243" t="s">
        <v>102</v>
      </c>
      <c r="D16" s="242"/>
      <c r="E16" s="243" t="s">
        <v>103</v>
      </c>
      <c r="F16" s="243"/>
      <c r="G16" s="243"/>
      <c r="H16" s="243"/>
      <c r="I16" s="243"/>
    </row>
    <row r="17" s="29" customFormat="1" customHeight="1" spans="1:9">
      <c r="A17" s="240"/>
      <c r="B17" s="240"/>
      <c r="C17" s="243" t="s">
        <v>104</v>
      </c>
      <c r="D17" s="242"/>
      <c r="E17" s="243" t="s">
        <v>105</v>
      </c>
      <c r="F17" s="243"/>
      <c r="G17" s="243"/>
      <c r="H17" s="243"/>
      <c r="I17" s="243"/>
    </row>
    <row r="18" s="29" customFormat="1" customHeight="1" spans="1:9">
      <c r="A18" s="240"/>
      <c r="B18" s="240" t="s">
        <v>62</v>
      </c>
      <c r="C18" s="243" t="s">
        <v>106</v>
      </c>
      <c r="D18" s="242"/>
      <c r="E18" s="243" t="s">
        <v>107</v>
      </c>
      <c r="F18" s="243"/>
      <c r="G18" s="243"/>
      <c r="H18" s="243"/>
      <c r="I18" s="243"/>
    </row>
    <row r="19" s="29" customFormat="1" customHeight="1" spans="1:9">
      <c r="A19" s="240"/>
      <c r="B19" s="240" t="s">
        <v>62</v>
      </c>
      <c r="C19" s="243" t="s">
        <v>108</v>
      </c>
      <c r="D19" s="242"/>
      <c r="E19" s="243" t="s">
        <v>109</v>
      </c>
      <c r="F19" s="243"/>
      <c r="G19" s="243"/>
      <c r="H19" s="243"/>
      <c r="I19" s="243"/>
    </row>
    <row r="20" s="29" customFormat="1" customHeight="1" spans="1:9">
      <c r="A20" s="240"/>
      <c r="B20" s="240" t="s">
        <v>62</v>
      </c>
      <c r="C20" s="243" t="s">
        <v>110</v>
      </c>
      <c r="D20" s="242"/>
      <c r="E20" s="243" t="s">
        <v>111</v>
      </c>
      <c r="F20" s="243"/>
      <c r="G20" s="243"/>
      <c r="H20" s="243"/>
      <c r="I20" s="243"/>
    </row>
    <row r="21" s="29" customFormat="1" customHeight="1" spans="1:9">
      <c r="A21" s="240"/>
      <c r="B21" s="240" t="s">
        <v>95</v>
      </c>
      <c r="C21" s="243" t="s">
        <v>112</v>
      </c>
      <c r="D21" s="242"/>
      <c r="E21" s="243" t="s">
        <v>113</v>
      </c>
      <c r="F21" s="243"/>
      <c r="G21" s="243"/>
      <c r="H21" s="243"/>
      <c r="I21" s="243"/>
    </row>
    <row r="22" s="29" customFormat="1" customHeight="1" spans="1:9">
      <c r="A22" s="240"/>
      <c r="B22" s="240" t="s">
        <v>62</v>
      </c>
      <c r="C22" s="243" t="s">
        <v>114</v>
      </c>
      <c r="D22" s="242"/>
      <c r="E22" s="243" t="s">
        <v>115</v>
      </c>
      <c r="F22" s="243"/>
      <c r="G22" s="243"/>
      <c r="H22" s="243"/>
      <c r="I22" s="243"/>
    </row>
    <row r="23" s="29" customFormat="1" customHeight="1" spans="1:9">
      <c r="A23" s="240"/>
      <c r="B23" s="240"/>
      <c r="C23" s="243" t="s">
        <v>116</v>
      </c>
      <c r="D23" s="242"/>
      <c r="E23" s="243" t="s">
        <v>117</v>
      </c>
      <c r="F23" s="243"/>
      <c r="G23" s="243"/>
      <c r="H23" s="243"/>
      <c r="I23" s="243"/>
    </row>
    <row r="24" s="29" customFormat="1" customHeight="1" spans="1:9">
      <c r="A24" s="240"/>
      <c r="B24" s="240"/>
      <c r="C24" s="243" t="s">
        <v>118</v>
      </c>
      <c r="D24" s="242"/>
      <c r="E24" s="243" t="s">
        <v>119</v>
      </c>
      <c r="F24" s="243"/>
      <c r="G24" s="243"/>
      <c r="H24" s="243"/>
      <c r="I24" s="243"/>
    </row>
    <row r="25" s="29" customFormat="1" customHeight="1" spans="1:9">
      <c r="A25" s="240"/>
      <c r="B25" s="240"/>
      <c r="C25" s="243" t="s">
        <v>120</v>
      </c>
      <c r="D25" s="242"/>
      <c r="E25" s="243" t="s">
        <v>121</v>
      </c>
      <c r="F25" s="243"/>
      <c r="G25" s="243"/>
      <c r="H25" s="243"/>
      <c r="I25" s="243"/>
    </row>
    <row r="26" s="29" customFormat="1" ht="16.5" spans="1:9">
      <c r="A26" s="240"/>
      <c r="B26" s="240"/>
      <c r="C26" s="243"/>
      <c r="D26" s="244"/>
      <c r="E26" s="243" t="s">
        <v>48</v>
      </c>
      <c r="F26" s="243"/>
      <c r="G26" s="243"/>
      <c r="H26" s="243"/>
      <c r="I26" s="243"/>
    </row>
    <row r="27" s="29" customFormat="1" ht="16.5" spans="1:9">
      <c r="A27" s="240"/>
      <c r="B27" s="240"/>
      <c r="C27" s="243"/>
      <c r="D27" s="244"/>
      <c r="E27" s="243" t="s">
        <v>122</v>
      </c>
      <c r="F27" s="243"/>
      <c r="G27" s="243"/>
      <c r="H27" s="243"/>
      <c r="I27" s="243"/>
    </row>
    <row r="28" s="29" customFormat="1" ht="16.5" spans="1:9">
      <c r="A28" s="240"/>
      <c r="B28" s="240"/>
      <c r="C28" s="243"/>
      <c r="D28" s="244"/>
      <c r="E28" s="243" t="s">
        <v>123</v>
      </c>
      <c r="F28" s="243"/>
      <c r="G28" s="243"/>
      <c r="H28" s="243"/>
      <c r="I28" s="243"/>
    </row>
    <row r="29" s="29" customFormat="1" ht="16.5" spans="1:9">
      <c r="A29" s="240"/>
      <c r="B29" s="240"/>
      <c r="C29" s="243"/>
      <c r="D29" s="244"/>
      <c r="E29" s="243" t="s">
        <v>124</v>
      </c>
      <c r="F29" s="243"/>
      <c r="G29" s="243"/>
      <c r="H29" s="243"/>
      <c r="I29" s="243"/>
    </row>
    <row r="30" s="29" customFormat="1" ht="16.5" spans="1:9">
      <c r="A30" s="240"/>
      <c r="B30" s="240"/>
      <c r="C30" s="243"/>
      <c r="D30" s="244"/>
      <c r="E30" s="243" t="s">
        <v>125</v>
      </c>
      <c r="F30" s="243"/>
      <c r="G30" s="243"/>
      <c r="H30" s="243"/>
      <c r="I30" s="243"/>
    </row>
    <row r="31" s="29" customFormat="1" ht="16.5" spans="1:9">
      <c r="A31" s="240"/>
      <c r="B31" s="240"/>
      <c r="C31" s="243"/>
      <c r="D31" s="244"/>
      <c r="E31" s="243" t="s">
        <v>126</v>
      </c>
      <c r="F31" s="243"/>
      <c r="G31" s="243"/>
      <c r="H31" s="243"/>
      <c r="I31" s="243"/>
    </row>
    <row r="32" s="29" customFormat="1" ht="16.5" spans="1:9">
      <c r="A32" s="240"/>
      <c r="B32" s="240"/>
      <c r="C32" s="243"/>
      <c r="D32" s="244"/>
      <c r="E32" s="243" t="s">
        <v>127</v>
      </c>
      <c r="F32" s="243"/>
      <c r="G32" s="243"/>
      <c r="H32" s="243"/>
      <c r="I32" s="243"/>
    </row>
    <row r="33" s="29" customFormat="1" ht="16.5" spans="1:9">
      <c r="A33" s="240"/>
      <c r="B33" s="240"/>
      <c r="C33" s="243"/>
      <c r="D33" s="244"/>
      <c r="E33" s="243" t="s">
        <v>128</v>
      </c>
      <c r="F33" s="243"/>
      <c r="G33" s="243"/>
      <c r="H33" s="243"/>
      <c r="I33" s="243"/>
    </row>
    <row r="34" s="29" customFormat="1" ht="16.5" spans="1:9">
      <c r="A34" s="240"/>
      <c r="B34" s="240"/>
      <c r="C34" s="243"/>
      <c r="D34" s="244"/>
      <c r="E34" s="243" t="s">
        <v>129</v>
      </c>
      <c r="F34" s="243"/>
      <c r="G34" s="243"/>
      <c r="H34" s="243"/>
      <c r="I34" s="243"/>
    </row>
    <row r="35" s="29" customFormat="1" ht="16.5" spans="1:9">
      <c r="A35" s="240"/>
      <c r="B35" s="240"/>
      <c r="C35" s="243"/>
      <c r="D35" s="244"/>
      <c r="E35" s="243" t="s">
        <v>130</v>
      </c>
      <c r="F35" s="243"/>
      <c r="G35" s="243"/>
      <c r="H35" s="243"/>
      <c r="I35" s="243"/>
    </row>
    <row r="36" s="29" customFormat="1" ht="16.5" spans="1:9">
      <c r="A36" s="240"/>
      <c r="B36" s="240"/>
      <c r="C36" s="243"/>
      <c r="D36" s="244"/>
      <c r="E36" s="243" t="s">
        <v>131</v>
      </c>
      <c r="F36" s="243"/>
      <c r="G36" s="243"/>
      <c r="H36" s="243"/>
      <c r="I36" s="243"/>
    </row>
    <row r="37" s="29" customFormat="1" ht="16.5" spans="1:9">
      <c r="A37" s="240"/>
      <c r="B37" s="240"/>
      <c r="C37" s="243"/>
      <c r="D37" s="244"/>
      <c r="E37" s="243" t="s">
        <v>132</v>
      </c>
      <c r="F37" s="243"/>
      <c r="G37" s="243"/>
      <c r="H37" s="243"/>
      <c r="I37" s="243"/>
    </row>
    <row r="38" s="29" customFormat="1" ht="16.5" spans="1:9">
      <c r="A38" s="240"/>
      <c r="B38" s="240"/>
      <c r="C38" s="243"/>
      <c r="D38" s="244"/>
      <c r="E38" s="243" t="s">
        <v>133</v>
      </c>
      <c r="F38" s="243"/>
      <c r="G38" s="243"/>
      <c r="H38" s="243"/>
      <c r="I38" s="243"/>
    </row>
    <row r="39" s="29" customFormat="1" ht="16.5" spans="1:9">
      <c r="A39" s="240"/>
      <c r="B39" s="240"/>
      <c r="C39" s="243"/>
      <c r="D39" s="244"/>
      <c r="E39" s="243" t="s">
        <v>134</v>
      </c>
      <c r="F39" s="243"/>
      <c r="G39" s="243"/>
      <c r="H39" s="243"/>
      <c r="I39" s="243"/>
    </row>
    <row r="40" s="29" customFormat="1" ht="16.5" spans="1:9">
      <c r="A40" s="240"/>
      <c r="B40" s="240"/>
      <c r="C40" s="243"/>
      <c r="D40" s="244"/>
      <c r="E40" s="243" t="s">
        <v>135</v>
      </c>
      <c r="F40" s="243"/>
      <c r="G40" s="243"/>
      <c r="H40" s="243"/>
      <c r="I40" s="243"/>
    </row>
    <row r="41" s="29" customFormat="1" ht="16.5" spans="1:9">
      <c r="A41" s="240"/>
      <c r="B41" s="240"/>
      <c r="C41" s="243"/>
      <c r="D41" s="244"/>
      <c r="E41" s="243" t="s">
        <v>136</v>
      </c>
      <c r="F41" s="243"/>
      <c r="G41" s="243"/>
      <c r="H41" s="243"/>
      <c r="I41" s="243"/>
    </row>
    <row r="42" s="29" customFormat="1" ht="16.5" spans="1:9">
      <c r="A42" s="240"/>
      <c r="B42" s="240"/>
      <c r="C42" s="243"/>
      <c r="D42" s="244"/>
      <c r="E42" s="243" t="s">
        <v>137</v>
      </c>
      <c r="F42" s="243"/>
      <c r="G42" s="243"/>
      <c r="H42" s="243"/>
      <c r="I42" s="243"/>
    </row>
    <row r="43" s="29" customFormat="1" ht="16.5" spans="1:9">
      <c r="A43" s="240"/>
      <c r="B43" s="240"/>
      <c r="C43" s="243"/>
      <c r="D43" s="244"/>
      <c r="E43" s="243" t="s">
        <v>138</v>
      </c>
      <c r="F43" s="243"/>
      <c r="G43" s="243"/>
      <c r="H43" s="243"/>
      <c r="I43" s="243"/>
    </row>
    <row r="44" s="29" customFormat="1" ht="16.5" spans="1:9">
      <c r="A44" s="240"/>
      <c r="B44" s="240"/>
      <c r="C44" s="243"/>
      <c r="D44" s="244"/>
      <c r="E44" s="243" t="s">
        <v>139</v>
      </c>
      <c r="F44" s="243"/>
      <c r="G44" s="243"/>
      <c r="H44" s="243"/>
      <c r="I44" s="243"/>
    </row>
    <row r="45" s="29" customFormat="1" ht="16.5" spans="1:9">
      <c r="A45" s="240"/>
      <c r="B45" s="240"/>
      <c r="C45" s="243"/>
      <c r="D45" s="244"/>
      <c r="E45" s="243" t="s">
        <v>140</v>
      </c>
      <c r="F45" s="243"/>
      <c r="G45" s="243"/>
      <c r="H45" s="243"/>
      <c r="I45" s="243"/>
    </row>
    <row r="46" s="29" customFormat="1" ht="16.5" spans="1:9">
      <c r="A46" s="240"/>
      <c r="B46" s="240"/>
      <c r="C46" s="243"/>
      <c r="D46" s="244"/>
      <c r="E46" s="243" t="s">
        <v>141</v>
      </c>
      <c r="F46" s="243"/>
      <c r="G46" s="243"/>
      <c r="H46" s="243"/>
      <c r="I46" s="243"/>
    </row>
    <row r="47" s="29" customFormat="1" ht="16.5" spans="1:9">
      <c r="A47" s="240"/>
      <c r="B47" s="240"/>
      <c r="C47" s="243"/>
      <c r="D47" s="244"/>
      <c r="E47" s="243" t="s">
        <v>142</v>
      </c>
      <c r="F47" s="243"/>
      <c r="G47" s="243"/>
      <c r="H47" s="243"/>
      <c r="I47" s="243"/>
    </row>
    <row r="48" s="29" customFormat="1" ht="16.5" spans="1:9">
      <c r="A48" s="240"/>
      <c r="B48" s="240"/>
      <c r="C48" s="243"/>
      <c r="D48" s="244"/>
      <c r="E48" s="243" t="s">
        <v>44</v>
      </c>
      <c r="F48" s="243"/>
      <c r="G48" s="243"/>
      <c r="H48" s="243"/>
      <c r="I48" s="243"/>
    </row>
    <row r="49" s="29" customFormat="1" ht="16.5" spans="1:9">
      <c r="A49" s="240"/>
      <c r="B49" s="240"/>
      <c r="C49" s="243"/>
      <c r="D49" s="244"/>
      <c r="E49" s="243" t="s">
        <v>143</v>
      </c>
      <c r="F49" s="243"/>
      <c r="G49" s="243"/>
      <c r="H49" s="243"/>
      <c r="I49" s="243"/>
    </row>
    <row r="50" s="29" customFormat="1" ht="16.5" spans="1:9">
      <c r="A50" s="240"/>
      <c r="B50" s="240"/>
      <c r="C50" s="243"/>
      <c r="D50" s="244"/>
      <c r="E50" s="243" t="s">
        <v>144</v>
      </c>
      <c r="F50" s="243"/>
      <c r="G50" s="243"/>
      <c r="H50" s="243"/>
      <c r="I50" s="243"/>
    </row>
    <row r="51" s="29" customFormat="1" ht="16.5" spans="1:9">
      <c r="A51" s="240"/>
      <c r="B51" s="240"/>
      <c r="C51" s="243"/>
      <c r="D51" s="244"/>
      <c r="E51" s="243" t="s">
        <v>145</v>
      </c>
      <c r="F51" s="243"/>
      <c r="G51" s="243"/>
      <c r="H51" s="243"/>
      <c r="I51" s="243"/>
    </row>
    <row r="52" s="29" customFormat="1" ht="16.5" spans="1:9">
      <c r="A52" s="240"/>
      <c r="B52" s="240"/>
      <c r="C52" s="243"/>
      <c r="D52" s="244"/>
      <c r="E52" s="243" t="s">
        <v>146</v>
      </c>
      <c r="F52" s="243"/>
      <c r="G52" s="243"/>
      <c r="H52" s="243"/>
      <c r="I52" s="243"/>
    </row>
    <row r="53" s="29" customFormat="1" ht="16.5" spans="1:9">
      <c r="A53" s="240"/>
      <c r="B53" s="240"/>
      <c r="C53" s="243"/>
      <c r="D53" s="244"/>
      <c r="E53" s="243" t="s">
        <v>147</v>
      </c>
      <c r="F53" s="243"/>
      <c r="G53" s="243"/>
      <c r="H53" s="243"/>
      <c r="I53" s="243"/>
    </row>
    <row r="54" s="29" customFormat="1" ht="16.5" spans="1:9">
      <c r="A54" s="240"/>
      <c r="B54" s="240"/>
      <c r="C54" s="243"/>
      <c r="D54" s="244"/>
      <c r="E54" s="243" t="s">
        <v>148</v>
      </c>
      <c r="F54" s="243"/>
      <c r="G54" s="243"/>
      <c r="H54" s="243"/>
      <c r="I54" s="243"/>
    </row>
    <row r="55" s="29" customFormat="1" ht="16.5" spans="1:9">
      <c r="A55" s="240"/>
      <c r="B55" s="240"/>
      <c r="C55" s="243"/>
      <c r="D55" s="244"/>
      <c r="E55" s="243" t="s">
        <v>149</v>
      </c>
      <c r="F55" s="243"/>
      <c r="G55" s="243"/>
      <c r="H55" s="243"/>
      <c r="I55" s="243"/>
    </row>
    <row r="56" s="29" customFormat="1" ht="16.5" spans="1:9">
      <c r="A56" s="240"/>
      <c r="B56" s="240"/>
      <c r="C56" s="243"/>
      <c r="D56" s="244"/>
      <c r="E56" s="243" t="s">
        <v>150</v>
      </c>
      <c r="F56" s="243"/>
      <c r="G56" s="243"/>
      <c r="H56" s="243"/>
      <c r="I56" s="243"/>
    </row>
    <row r="57" s="29" customFormat="1" ht="16.5" spans="1:9">
      <c r="A57" s="240"/>
      <c r="B57" s="240"/>
      <c r="C57" s="243"/>
      <c r="D57" s="244"/>
      <c r="E57" s="243" t="s">
        <v>151</v>
      </c>
      <c r="F57" s="243"/>
      <c r="G57" s="243"/>
      <c r="H57" s="243"/>
      <c r="I57" s="243"/>
    </row>
    <row r="58" s="29" customFormat="1" ht="16.5" spans="1:9">
      <c r="A58" s="240"/>
      <c r="B58" s="240"/>
      <c r="C58" s="243"/>
      <c r="D58" s="244"/>
      <c r="E58" s="243" t="s">
        <v>152</v>
      </c>
      <c r="F58" s="243"/>
      <c r="G58" s="243"/>
      <c r="H58" s="243"/>
      <c r="I58" s="243"/>
    </row>
    <row r="59" s="29" customFormat="1" ht="16.5" spans="1:9">
      <c r="A59" s="240"/>
      <c r="B59" s="240"/>
      <c r="C59" s="243"/>
      <c r="D59" s="244"/>
      <c r="E59" s="243" t="s">
        <v>153</v>
      </c>
      <c r="F59" s="243"/>
      <c r="G59" s="243"/>
      <c r="H59" s="243"/>
      <c r="I59" s="243"/>
    </row>
    <row r="60" s="29" customFormat="1" ht="16.5" spans="1:9">
      <c r="A60" s="240"/>
      <c r="B60" s="240"/>
      <c r="C60" s="243"/>
      <c r="D60" s="244"/>
      <c r="E60" s="243" t="s">
        <v>154</v>
      </c>
      <c r="F60" s="243"/>
      <c r="G60" s="243"/>
      <c r="H60" s="243"/>
      <c r="I60" s="243"/>
    </row>
    <row r="61" s="29" customFormat="1" ht="16.5" spans="1:9">
      <c r="A61" s="240"/>
      <c r="B61" s="240"/>
      <c r="C61" s="243"/>
      <c r="D61" s="244"/>
      <c r="E61" s="243" t="s">
        <v>155</v>
      </c>
      <c r="F61" s="243"/>
      <c r="G61" s="243"/>
      <c r="H61" s="243"/>
      <c r="I61" s="243"/>
    </row>
    <row r="62" s="29" customFormat="1" ht="16.5" spans="1:9">
      <c r="A62" s="240"/>
      <c r="B62" s="240"/>
      <c r="C62" s="243"/>
      <c r="D62" s="244"/>
      <c r="E62" s="243" t="s">
        <v>156</v>
      </c>
      <c r="F62" s="243"/>
      <c r="G62" s="243"/>
      <c r="H62" s="243"/>
      <c r="I62" s="243"/>
    </row>
    <row r="63" s="29" customFormat="1" ht="16.5" spans="1:9">
      <c r="A63" s="240"/>
      <c r="B63" s="240"/>
      <c r="C63" s="243"/>
      <c r="D63" s="244"/>
      <c r="E63" s="243" t="s">
        <v>157</v>
      </c>
      <c r="F63" s="243"/>
      <c r="G63" s="243"/>
      <c r="H63" s="243"/>
      <c r="I63" s="243"/>
    </row>
    <row r="64" s="29" customFormat="1" ht="16.5" spans="1:9">
      <c r="A64" s="240"/>
      <c r="B64" s="240"/>
      <c r="C64" s="243"/>
      <c r="D64" s="244"/>
      <c r="E64" s="243" t="s">
        <v>158</v>
      </c>
      <c r="F64" s="243"/>
      <c r="G64" s="243"/>
      <c r="H64" s="243"/>
      <c r="I64" s="243"/>
    </row>
    <row r="65" s="29" customFormat="1" ht="16.5" spans="1:9">
      <c r="A65" s="240"/>
      <c r="B65" s="240"/>
      <c r="C65" s="243"/>
      <c r="D65" s="244"/>
      <c r="E65" s="243" t="s">
        <v>159</v>
      </c>
      <c r="F65" s="243"/>
      <c r="G65" s="243"/>
      <c r="H65" s="243"/>
      <c r="I65" s="243"/>
    </row>
    <row r="66" s="29" customFormat="1" ht="16.5" spans="1:9">
      <c r="A66" s="240"/>
      <c r="B66" s="240"/>
      <c r="C66" s="243"/>
      <c r="D66" s="244"/>
      <c r="E66" s="243" t="s">
        <v>160</v>
      </c>
      <c r="F66" s="243"/>
      <c r="G66" s="243"/>
      <c r="H66" s="243"/>
      <c r="I66" s="243"/>
    </row>
    <row r="67" s="29" customFormat="1" ht="16.5" spans="1:9">
      <c r="A67" s="240"/>
      <c r="B67" s="240"/>
      <c r="C67" s="243"/>
      <c r="D67" s="244"/>
      <c r="E67" s="243" t="s">
        <v>161</v>
      </c>
      <c r="F67" s="243"/>
      <c r="G67" s="243"/>
      <c r="H67" s="243"/>
      <c r="I67" s="243"/>
    </row>
    <row r="68" s="29" customFormat="1" ht="16.5" spans="1:9">
      <c r="A68" s="240"/>
      <c r="B68" s="240"/>
      <c r="C68" s="243"/>
      <c r="D68" s="244"/>
      <c r="E68" s="243" t="s">
        <v>162</v>
      </c>
      <c r="F68" s="243"/>
      <c r="G68" s="243"/>
      <c r="H68" s="243"/>
      <c r="I68" s="243"/>
    </row>
    <row r="69" s="29" customFormat="1" ht="16.5" spans="1:9">
      <c r="A69" s="240"/>
      <c r="B69" s="240"/>
      <c r="C69" s="243"/>
      <c r="D69" s="244"/>
      <c r="E69" s="243" t="s">
        <v>163</v>
      </c>
      <c r="F69" s="243"/>
      <c r="G69" s="243"/>
      <c r="H69" s="243"/>
      <c r="I69" s="243"/>
    </row>
    <row r="70" s="29" customFormat="1" ht="16.5" spans="1:9">
      <c r="A70" s="240"/>
      <c r="B70" s="240"/>
      <c r="C70" s="243"/>
      <c r="D70" s="244"/>
      <c r="E70" s="243" t="s">
        <v>164</v>
      </c>
      <c r="F70" s="243"/>
      <c r="G70" s="243"/>
      <c r="H70" s="243"/>
      <c r="I70" s="243"/>
    </row>
    <row r="71" s="29" customFormat="1" ht="16.5" spans="1:9">
      <c r="A71" s="240"/>
      <c r="B71" s="240"/>
      <c r="C71" s="243"/>
      <c r="D71" s="244"/>
      <c r="E71" s="243" t="s">
        <v>165</v>
      </c>
      <c r="F71" s="243"/>
      <c r="G71" s="243"/>
      <c r="H71" s="243"/>
      <c r="I71" s="243"/>
    </row>
    <row r="72" s="29" customFormat="1" ht="16.5" spans="1:9">
      <c r="A72" s="240"/>
      <c r="B72" s="240"/>
      <c r="C72" s="243"/>
      <c r="D72" s="244"/>
      <c r="E72" s="243" t="s">
        <v>166</v>
      </c>
      <c r="F72" s="243"/>
      <c r="G72" s="243"/>
      <c r="H72" s="243"/>
      <c r="I72" s="243"/>
    </row>
    <row r="73" s="29" customFormat="1" ht="16.5" spans="1:9">
      <c r="A73" s="240"/>
      <c r="B73" s="240"/>
      <c r="C73" s="243"/>
      <c r="D73" s="244"/>
      <c r="E73" s="243" t="s">
        <v>167</v>
      </c>
      <c r="F73" s="243"/>
      <c r="G73" s="243"/>
      <c r="H73" s="243"/>
      <c r="I73" s="243"/>
    </row>
    <row r="74" s="29" customFormat="1" ht="16.5" spans="1:9">
      <c r="A74" s="240"/>
      <c r="B74" s="240"/>
      <c r="C74" s="243"/>
      <c r="D74" s="244"/>
      <c r="E74" s="243" t="s">
        <v>168</v>
      </c>
      <c r="F74" s="243"/>
      <c r="G74" s="243"/>
      <c r="H74" s="243"/>
      <c r="I74" s="243"/>
    </row>
    <row r="75" s="29" customFormat="1" ht="16.5" spans="1:9">
      <c r="A75" s="240"/>
      <c r="B75" s="240"/>
      <c r="C75" s="243"/>
      <c r="D75" s="244"/>
      <c r="E75" s="243" t="s">
        <v>169</v>
      </c>
      <c r="F75" s="243"/>
      <c r="G75" s="243"/>
      <c r="H75" s="243"/>
      <c r="I75" s="243"/>
    </row>
    <row r="76" s="29" customFormat="1" ht="16.5" spans="1:9">
      <c r="A76" s="240"/>
      <c r="B76" s="240"/>
      <c r="C76" s="243"/>
      <c r="D76" s="244"/>
      <c r="E76" s="243" t="s">
        <v>170</v>
      </c>
      <c r="F76" s="243"/>
      <c r="G76" s="243"/>
      <c r="H76" s="243"/>
      <c r="I76" s="243"/>
    </row>
    <row r="77" s="29" customFormat="1" ht="16.5" spans="1:9">
      <c r="A77" s="240"/>
      <c r="B77" s="240"/>
      <c r="C77" s="243"/>
      <c r="D77" s="244"/>
      <c r="E77" s="243" t="s">
        <v>53</v>
      </c>
      <c r="F77" s="243"/>
      <c r="G77" s="243"/>
      <c r="H77" s="243"/>
      <c r="I77" s="243"/>
    </row>
    <row r="78" s="29" customFormat="1" ht="16.5" spans="1:9">
      <c r="A78" s="240"/>
      <c r="B78" s="240"/>
      <c r="C78" s="243"/>
      <c r="D78" s="244"/>
      <c r="E78" s="243" t="s">
        <v>171</v>
      </c>
      <c r="F78" s="243"/>
      <c r="G78" s="243"/>
      <c r="H78" s="243"/>
      <c r="I78" s="243"/>
    </row>
    <row r="79" s="29" customFormat="1" ht="16.5" spans="1:9">
      <c r="A79" s="240"/>
      <c r="B79" s="240"/>
      <c r="C79" s="243"/>
      <c r="D79" s="244"/>
      <c r="E79" s="243" t="s">
        <v>172</v>
      </c>
      <c r="F79" s="243"/>
      <c r="G79" s="243"/>
      <c r="H79" s="243"/>
      <c r="I79" s="243"/>
    </row>
    <row r="80" s="29" customFormat="1" ht="16.5" spans="1:9">
      <c r="A80" s="240"/>
      <c r="B80" s="240"/>
      <c r="C80" s="243"/>
      <c r="D80" s="244"/>
      <c r="E80" s="243" t="s">
        <v>173</v>
      </c>
      <c r="F80" s="243"/>
      <c r="G80" s="243"/>
      <c r="H80" s="243"/>
      <c r="I80" s="243"/>
    </row>
    <row r="81" s="29" customFormat="1" ht="16.5" spans="1:9">
      <c r="A81" s="240"/>
      <c r="B81" s="240"/>
      <c r="C81" s="243"/>
      <c r="D81" s="244"/>
      <c r="E81" s="243" t="s">
        <v>174</v>
      </c>
      <c r="F81" s="243"/>
      <c r="G81" s="243"/>
      <c r="H81" s="243"/>
      <c r="I81" s="243"/>
    </row>
    <row r="82" s="29" customFormat="1" ht="16.5" spans="1:9">
      <c r="A82" s="240"/>
      <c r="B82" s="240"/>
      <c r="C82" s="243"/>
      <c r="D82" s="244"/>
      <c r="E82" s="243" t="s">
        <v>175</v>
      </c>
      <c r="F82" s="243"/>
      <c r="G82" s="243"/>
      <c r="H82" s="243"/>
      <c r="I82" s="243"/>
    </row>
    <row r="83" s="29" customFormat="1" ht="16.5" spans="1:9">
      <c r="A83" s="240"/>
      <c r="B83" s="240"/>
      <c r="C83" s="243"/>
      <c r="D83" s="244"/>
      <c r="E83" s="243" t="s">
        <v>176</v>
      </c>
      <c r="F83" s="243"/>
      <c r="G83" s="243"/>
      <c r="H83" s="243"/>
      <c r="I83" s="243"/>
    </row>
    <row r="84" s="29" customFormat="1" ht="16.5" spans="1:9">
      <c r="A84" s="240"/>
      <c r="B84" s="240"/>
      <c r="C84" s="243"/>
      <c r="D84" s="244"/>
      <c r="E84" s="243" t="s">
        <v>177</v>
      </c>
      <c r="F84" s="243"/>
      <c r="G84" s="243"/>
      <c r="H84" s="243"/>
      <c r="I84" s="243"/>
    </row>
    <row r="85" s="29" customFormat="1" ht="16.5" spans="1:9">
      <c r="A85" s="240"/>
      <c r="B85" s="240"/>
      <c r="C85" s="243"/>
      <c r="D85" s="244"/>
      <c r="E85" s="243" t="s">
        <v>74</v>
      </c>
      <c r="F85" s="243"/>
      <c r="G85" s="243"/>
      <c r="H85" s="243"/>
      <c r="I85" s="243"/>
    </row>
    <row r="86" s="29" customFormat="1" ht="16.5" spans="1:9">
      <c r="A86" s="240"/>
      <c r="B86" s="240"/>
      <c r="C86" s="243"/>
      <c r="D86" s="244"/>
      <c r="E86" s="243" t="s">
        <v>178</v>
      </c>
      <c r="F86" s="243"/>
      <c r="G86" s="243"/>
      <c r="H86" s="243"/>
      <c r="I86" s="243"/>
    </row>
    <row r="87" customHeight="1" spans="1:9">
      <c r="E87" s="238" t="s">
        <v>179</v>
      </c>
    </row>
    <row r="88" customHeight="1" spans="1:9">
      <c r="E88" s="238" t="s">
        <v>180</v>
      </c>
    </row>
    <row r="89" customHeight="1" spans="1:9">
      <c r="E89" s="238" t="s">
        <v>181</v>
      </c>
    </row>
    <row r="90" customHeight="1" spans="1:9">
      <c r="E90" s="238" t="s">
        <v>182</v>
      </c>
    </row>
    <row r="91" customHeight="1" spans="1:9">
      <c r="E91" s="238" t="s">
        <v>183</v>
      </c>
    </row>
    <row r="92" customHeight="1" spans="1:9">
      <c r="E92" s="238" t="s">
        <v>184</v>
      </c>
    </row>
    <row r="93" customHeight="1" spans="1:9">
      <c r="E93" s="238" t="s">
        <v>185</v>
      </c>
    </row>
    <row r="94" customHeight="1" spans="1:9">
      <c r="E94" s="238" t="s">
        <v>186</v>
      </c>
    </row>
    <row r="95" customHeight="1" spans="1:9">
      <c r="E95" s="238" t="s">
        <v>187</v>
      </c>
    </row>
    <row r="96" customHeight="1" spans="1:9">
      <c r="E96" s="238" t="s">
        <v>188</v>
      </c>
    </row>
    <row r="97" customHeight="1" spans="5:5">
      <c r="E97" s="238" t="s">
        <v>189</v>
      </c>
    </row>
    <row r="98" customHeight="1" spans="5:5">
      <c r="E98" s="238" t="s">
        <v>190</v>
      </c>
    </row>
    <row r="99" customHeight="1" spans="5:5">
      <c r="E99" s="238" t="s">
        <v>191</v>
      </c>
    </row>
    <row r="100" customHeight="1" spans="5:5">
      <c r="E100" s="238" t="s">
        <v>192</v>
      </c>
    </row>
    <row r="101" customHeight="1" spans="5:5">
      <c r="E101" s="238" t="s">
        <v>193</v>
      </c>
    </row>
    <row r="102" customHeight="1" spans="5:5">
      <c r="E102" s="238" t="s">
        <v>194</v>
      </c>
    </row>
    <row r="103" customHeight="1" spans="5:5">
      <c r="E103" s="238" t="s">
        <v>195</v>
      </c>
    </row>
    <row r="104" customHeight="1" spans="5:5">
      <c r="E104" s="238" t="s">
        <v>196</v>
      </c>
    </row>
    <row r="105" customHeight="1" spans="5:5">
      <c r="E105" s="238" t="s">
        <v>197</v>
      </c>
    </row>
    <row r="106" customHeight="1" spans="5:5">
      <c r="E106" s="238" t="s">
        <v>198</v>
      </c>
    </row>
    <row r="107" customHeight="1" spans="5:5">
      <c r="E107" s="238" t="s">
        <v>199</v>
      </c>
    </row>
    <row r="108" customHeight="1" spans="5:5">
      <c r="E108" s="238" t="s">
        <v>200</v>
      </c>
    </row>
    <row r="109" customHeight="1" spans="5:5">
      <c r="E109" s="238" t="s">
        <v>201</v>
      </c>
    </row>
    <row r="110" customHeight="1" spans="5:5">
      <c r="E110" s="238" t="s">
        <v>202</v>
      </c>
    </row>
    <row r="111" customHeight="1" spans="5:5">
      <c r="E111" s="238" t="s">
        <v>203</v>
      </c>
    </row>
    <row r="112" customHeight="1" spans="5:5">
      <c r="E112" s="238" t="s">
        <v>204</v>
      </c>
    </row>
    <row r="113" customHeight="1" spans="5:5">
      <c r="E113" s="238" t="s">
        <v>205</v>
      </c>
    </row>
    <row r="114" customHeight="1" spans="5:5">
      <c r="E114" s="238" t="s">
        <v>206</v>
      </c>
    </row>
    <row r="115" customHeight="1" spans="5:5">
      <c r="E115" s="238" t="s">
        <v>207</v>
      </c>
    </row>
    <row r="116" customHeight="1" spans="5:5">
      <c r="E116" s="238" t="s">
        <v>208</v>
      </c>
    </row>
    <row r="117" customHeight="1" spans="5:5">
      <c r="E117" s="238" t="s">
        <v>209</v>
      </c>
    </row>
    <row r="118" customHeight="1" spans="5:5">
      <c r="E118" s="238" t="s">
        <v>66</v>
      </c>
    </row>
    <row r="119" customHeight="1" spans="5:5">
      <c r="E119" s="238" t="s">
        <v>57</v>
      </c>
    </row>
    <row r="120" customHeight="1" spans="5:5">
      <c r="E120" s="238" t="s">
        <v>61</v>
      </c>
    </row>
    <row r="121" customHeight="1" spans="5:5">
      <c r="E121" s="238" t="s">
        <v>82</v>
      </c>
    </row>
    <row r="122" customHeight="1" spans="5:5">
      <c r="E122" s="238" t="s">
        <v>210</v>
      </c>
    </row>
    <row r="123" customHeight="1" spans="5:5">
      <c r="E123" s="238" t="s">
        <v>211</v>
      </c>
    </row>
    <row r="124" customHeight="1" spans="5:5">
      <c r="E124" s="238" t="s">
        <v>212</v>
      </c>
    </row>
    <row r="125" customHeight="1" spans="5:5">
      <c r="E125" s="238" t="s">
        <v>213</v>
      </c>
    </row>
    <row r="126" customHeight="1" spans="5:5">
      <c r="E126" s="238" t="s">
        <v>214</v>
      </c>
    </row>
    <row r="127" customHeight="1" spans="5:5">
      <c r="E127" s="238" t="s">
        <v>215</v>
      </c>
    </row>
    <row r="128" customHeight="1" spans="5:5">
      <c r="E128" s="238" t="s">
        <v>216</v>
      </c>
    </row>
    <row r="129" customHeight="1" spans="5:5">
      <c r="E129" s="238" t="s">
        <v>217</v>
      </c>
    </row>
    <row r="130" customHeight="1" spans="5:5">
      <c r="E130" s="238" t="s">
        <v>218</v>
      </c>
    </row>
    <row r="131" customHeight="1" spans="5:5">
      <c r="E131" s="238" t="s">
        <v>219</v>
      </c>
    </row>
    <row r="132" customHeight="1" spans="5:5">
      <c r="E132" s="238" t="s">
        <v>220</v>
      </c>
    </row>
    <row r="133" customHeight="1" spans="5:5">
      <c r="E133" s="238" t="s">
        <v>221</v>
      </c>
    </row>
    <row r="134" customHeight="1" spans="5:5">
      <c r="E134" s="238" t="s">
        <v>222</v>
      </c>
    </row>
    <row r="135" customHeight="1" spans="5:5">
      <c r="E135" s="238" t="s">
        <v>223</v>
      </c>
    </row>
    <row r="136" customHeight="1" spans="5:5">
      <c r="E136" s="238" t="s">
        <v>224</v>
      </c>
    </row>
    <row r="137" customHeight="1" spans="5:5">
      <c r="E137" s="238" t="s">
        <v>225</v>
      </c>
    </row>
    <row r="138" customHeight="1" spans="5:5">
      <c r="E138" s="238" t="s">
        <v>226</v>
      </c>
    </row>
    <row r="139" customHeight="1" spans="5:5">
      <c r="E139" s="238" t="s">
        <v>227</v>
      </c>
    </row>
    <row r="140" customHeight="1" spans="5:5">
      <c r="E140" s="238" t="s">
        <v>228</v>
      </c>
    </row>
    <row r="141" customHeight="1" spans="5:5">
      <c r="E141" s="238" t="s">
        <v>229</v>
      </c>
    </row>
    <row r="142" customHeight="1" spans="5:5">
      <c r="E142" s="238" t="s">
        <v>230</v>
      </c>
    </row>
    <row r="143" customHeight="1" spans="5:5">
      <c r="E143" s="238" t="s">
        <v>231</v>
      </c>
    </row>
    <row r="144" customHeight="1" spans="5:5">
      <c r="E144" s="238" t="s">
        <v>232</v>
      </c>
    </row>
    <row r="145" customHeight="1" spans="5:5">
      <c r="E145" s="238" t="s">
        <v>233</v>
      </c>
    </row>
    <row r="146" customHeight="1" spans="5:5">
      <c r="E146" s="238" t="s">
        <v>234</v>
      </c>
    </row>
    <row r="147" customHeight="1" spans="5:5">
      <c r="E147" s="238" t="s">
        <v>235</v>
      </c>
    </row>
    <row r="148" customHeight="1" spans="5:5">
      <c r="E148" s="238" t="s">
        <v>236</v>
      </c>
    </row>
    <row r="149" customHeight="1" spans="5:5">
      <c r="E149" s="238" t="s">
        <v>237</v>
      </c>
    </row>
    <row r="150" customHeight="1" spans="5:5">
      <c r="E150" s="238" t="s">
        <v>238</v>
      </c>
    </row>
    <row r="151" customHeight="1" spans="5:5">
      <c r="E151" s="238" t="s">
        <v>239</v>
      </c>
    </row>
    <row r="152" customHeight="1" spans="5:5">
      <c r="E152" s="238" t="s">
        <v>240</v>
      </c>
    </row>
    <row r="153" customHeight="1" spans="5:5">
      <c r="E153" s="238" t="s">
        <v>241</v>
      </c>
    </row>
    <row r="154" customHeight="1" spans="5:5">
      <c r="E154" s="238" t="s">
        <v>242</v>
      </c>
    </row>
    <row r="155" customHeight="1" spans="5:5">
      <c r="E155" s="238" t="s">
        <v>243</v>
      </c>
    </row>
    <row r="156" customHeight="1" spans="5:5">
      <c r="E156" s="238" t="s">
        <v>244</v>
      </c>
    </row>
    <row r="157" customHeight="1" spans="5:5">
      <c r="E157" s="238" t="s">
        <v>245</v>
      </c>
    </row>
    <row r="158" customHeight="1" spans="5:5">
      <c r="E158" s="238" t="s">
        <v>246</v>
      </c>
    </row>
    <row r="159" customHeight="1" spans="5:5">
      <c r="E159" s="238" t="s">
        <v>247</v>
      </c>
    </row>
    <row r="160" customHeight="1" spans="5:5">
      <c r="E160" s="238" t="s">
        <v>248</v>
      </c>
    </row>
    <row r="161" customHeight="1" spans="5:5">
      <c r="E161" s="238" t="s">
        <v>249</v>
      </c>
    </row>
    <row r="162" customHeight="1" spans="5:5">
      <c r="E162" s="238" t="s">
        <v>250</v>
      </c>
    </row>
    <row r="163" customHeight="1" spans="5:5">
      <c r="E163" s="238" t="s">
        <v>251</v>
      </c>
    </row>
    <row r="164" customHeight="1" spans="5:5">
      <c r="E164" s="238" t="s">
        <v>252</v>
      </c>
    </row>
    <row r="165" customHeight="1" spans="5:5">
      <c r="E165" s="238" t="s">
        <v>253</v>
      </c>
    </row>
    <row r="166" customHeight="1" spans="5:5">
      <c r="E166" s="238" t="s">
        <v>254</v>
      </c>
    </row>
    <row r="167" customHeight="1" spans="5:5">
      <c r="E167" s="238" t="s">
        <v>255</v>
      </c>
    </row>
    <row r="168" customHeight="1" spans="5:5">
      <c r="E168" s="238" t="s">
        <v>256</v>
      </c>
    </row>
    <row r="169" customHeight="1" spans="5:5">
      <c r="E169" s="238" t="s">
        <v>257</v>
      </c>
    </row>
    <row r="170" customHeight="1" spans="5:5">
      <c r="E170" s="238" t="s">
        <v>258</v>
      </c>
    </row>
    <row r="171" customHeight="1" spans="5:5">
      <c r="E171" s="238" t="s">
        <v>259</v>
      </c>
    </row>
    <row r="172" customHeight="1" spans="5:5">
      <c r="E172" s="238" t="s">
        <v>260</v>
      </c>
    </row>
  </sheetData>
  <autoFilter xmlns:etc="http://www.wps.cn/officeDocument/2017/etCustomData" ref="A1:H172" etc:filterBottomFollowUsedRange="0">
    <extLst/>
  </autoFilter>
  <conditionalFormatting sqref="D26">
    <cfRule type="cellIs" dxfId="0" priority="117" operator="equal">
      <formula>"已清"</formula>
    </cfRule>
    <cfRule type="cellIs" dxfId="1" priority="197" operator="equal">
      <formula>"未还"</formula>
    </cfRule>
    <cfRule type="cellIs" dxfId="2" priority="277" operator="equal">
      <formula>"部分未清"</formula>
    </cfRule>
    <cfRule type="expression" dxfId="3" priority="357">
      <formula>$D26="超还"</formula>
    </cfRule>
    <cfRule type="expression" dxfId="4" priority="437">
      <formula>$D26="已清"</formula>
    </cfRule>
    <cfRule type="expression" dxfId="5" priority="517">
      <formula>$D26="部分未清"</formula>
    </cfRule>
    <cfRule type="expression" dxfId="6" priority="597">
      <formula>$D26="未还"</formula>
    </cfRule>
  </conditionalFormatting>
  <conditionalFormatting sqref="D27">
    <cfRule type="cellIs" dxfId="0" priority="116" operator="equal">
      <formula>"已清"</formula>
    </cfRule>
    <cfRule type="cellIs" dxfId="1" priority="196" operator="equal">
      <formula>"未还"</formula>
    </cfRule>
    <cfRule type="cellIs" dxfId="2" priority="276" operator="equal">
      <formula>"部分未清"</formula>
    </cfRule>
    <cfRule type="expression" dxfId="3" priority="356">
      <formula>$D27="超还"</formula>
    </cfRule>
    <cfRule type="expression" dxfId="4" priority="436">
      <formula>$D27="已清"</formula>
    </cfRule>
    <cfRule type="expression" dxfId="5" priority="516">
      <formula>$D27="部分未清"</formula>
    </cfRule>
    <cfRule type="expression" dxfId="6" priority="596">
      <formula>$D27="未还"</formula>
    </cfRule>
  </conditionalFormatting>
  <conditionalFormatting sqref="D28">
    <cfRule type="cellIs" dxfId="0" priority="115" operator="equal">
      <formula>"已清"</formula>
    </cfRule>
    <cfRule type="cellIs" dxfId="1" priority="195" operator="equal">
      <formula>"未还"</formula>
    </cfRule>
    <cfRule type="cellIs" dxfId="2" priority="275" operator="equal">
      <formula>"部分未清"</formula>
    </cfRule>
    <cfRule type="expression" dxfId="3" priority="355">
      <formula>$D28="超还"</formula>
    </cfRule>
    <cfRule type="expression" dxfId="4" priority="435">
      <formula>$D28="已清"</formula>
    </cfRule>
    <cfRule type="expression" dxfId="5" priority="515">
      <formula>$D28="部分未清"</formula>
    </cfRule>
    <cfRule type="expression" dxfId="6" priority="595">
      <formula>$D28="未还"</formula>
    </cfRule>
  </conditionalFormatting>
  <conditionalFormatting sqref="D29">
    <cfRule type="cellIs" dxfId="0" priority="114" operator="equal">
      <formula>"已清"</formula>
    </cfRule>
    <cfRule type="cellIs" dxfId="1" priority="194" operator="equal">
      <formula>"未还"</formula>
    </cfRule>
    <cfRule type="cellIs" dxfId="2" priority="274" operator="equal">
      <formula>"部分未清"</formula>
    </cfRule>
    <cfRule type="expression" dxfId="3" priority="354">
      <formula>$D29="超还"</formula>
    </cfRule>
    <cfRule type="expression" dxfId="4" priority="434">
      <formula>$D29="已清"</formula>
    </cfRule>
    <cfRule type="expression" dxfId="5" priority="514">
      <formula>$D29="部分未清"</formula>
    </cfRule>
    <cfRule type="expression" dxfId="6" priority="594">
      <formula>$D29="未还"</formula>
    </cfRule>
  </conditionalFormatting>
  <conditionalFormatting sqref="D30">
    <cfRule type="cellIs" dxfId="0" priority="113" operator="equal">
      <formula>"已清"</formula>
    </cfRule>
    <cfRule type="cellIs" dxfId="1" priority="193" operator="equal">
      <formula>"未还"</formula>
    </cfRule>
    <cfRule type="cellIs" dxfId="2" priority="273" operator="equal">
      <formula>"部分未清"</formula>
    </cfRule>
    <cfRule type="expression" dxfId="3" priority="353">
      <formula>$D30="超还"</formula>
    </cfRule>
    <cfRule type="expression" dxfId="4" priority="433">
      <formula>$D30="已清"</formula>
    </cfRule>
    <cfRule type="expression" dxfId="5" priority="513">
      <formula>$D30="部分未清"</formula>
    </cfRule>
    <cfRule type="expression" dxfId="6" priority="593">
      <formula>$D30="未还"</formula>
    </cfRule>
  </conditionalFormatting>
  <conditionalFormatting sqref="D31">
    <cfRule type="cellIs" dxfId="0" priority="112" operator="equal">
      <formula>"已清"</formula>
    </cfRule>
    <cfRule type="cellIs" dxfId="1" priority="192" operator="equal">
      <formula>"未还"</formula>
    </cfRule>
    <cfRule type="cellIs" dxfId="2" priority="272" operator="equal">
      <formula>"部分未清"</formula>
    </cfRule>
    <cfRule type="expression" dxfId="3" priority="352">
      <formula>$D31="超还"</formula>
    </cfRule>
    <cfRule type="expression" dxfId="4" priority="432">
      <formula>$D31="已清"</formula>
    </cfRule>
    <cfRule type="expression" dxfId="5" priority="512">
      <formula>$D31="部分未清"</formula>
    </cfRule>
    <cfRule type="expression" dxfId="6" priority="592">
      <formula>$D31="未还"</formula>
    </cfRule>
  </conditionalFormatting>
  <conditionalFormatting sqref="D32">
    <cfRule type="cellIs" dxfId="0" priority="111" operator="equal">
      <formula>"已清"</formula>
    </cfRule>
    <cfRule type="cellIs" dxfId="1" priority="191" operator="equal">
      <formula>"未还"</formula>
    </cfRule>
    <cfRule type="cellIs" dxfId="2" priority="271" operator="equal">
      <formula>"部分未清"</formula>
    </cfRule>
    <cfRule type="expression" dxfId="3" priority="351">
      <formula>$D32="超还"</formula>
    </cfRule>
    <cfRule type="expression" dxfId="4" priority="431">
      <formula>$D32="已清"</formula>
    </cfRule>
    <cfRule type="expression" dxfId="5" priority="511">
      <formula>$D32="部分未清"</formula>
    </cfRule>
    <cfRule type="expression" dxfId="6" priority="591">
      <formula>$D32="未还"</formula>
    </cfRule>
  </conditionalFormatting>
  <conditionalFormatting sqref="D33">
    <cfRule type="cellIs" dxfId="0" priority="110" operator="equal">
      <formula>"已清"</formula>
    </cfRule>
    <cfRule type="cellIs" dxfId="1" priority="190" operator="equal">
      <formula>"未还"</formula>
    </cfRule>
    <cfRule type="cellIs" dxfId="2" priority="270" operator="equal">
      <formula>"部分未清"</formula>
    </cfRule>
    <cfRule type="expression" dxfId="3" priority="350">
      <formula>$D33="超还"</formula>
    </cfRule>
    <cfRule type="expression" dxfId="4" priority="430">
      <formula>$D33="已清"</formula>
    </cfRule>
    <cfRule type="expression" dxfId="5" priority="510">
      <formula>$D33="部分未清"</formula>
    </cfRule>
    <cfRule type="expression" dxfId="6" priority="590">
      <formula>$D33="未还"</formula>
    </cfRule>
  </conditionalFormatting>
  <conditionalFormatting sqref="D34">
    <cfRule type="cellIs" dxfId="0" priority="109" operator="equal">
      <formula>"已清"</formula>
    </cfRule>
    <cfRule type="cellIs" dxfId="1" priority="189" operator="equal">
      <formula>"未还"</formula>
    </cfRule>
    <cfRule type="cellIs" dxfId="2" priority="269" operator="equal">
      <formula>"部分未清"</formula>
    </cfRule>
    <cfRule type="expression" dxfId="3" priority="349">
      <formula>$D34="超还"</formula>
    </cfRule>
    <cfRule type="expression" dxfId="4" priority="429">
      <formula>$D34="已清"</formula>
    </cfRule>
    <cfRule type="expression" dxfId="5" priority="509">
      <formula>$D34="部分未清"</formula>
    </cfRule>
    <cfRule type="expression" dxfId="6" priority="589">
      <formula>$D34="未还"</formula>
    </cfRule>
  </conditionalFormatting>
  <conditionalFormatting sqref="D35">
    <cfRule type="cellIs" dxfId="0" priority="108" operator="equal">
      <formula>"已清"</formula>
    </cfRule>
    <cfRule type="cellIs" dxfId="1" priority="188" operator="equal">
      <formula>"未还"</formula>
    </cfRule>
    <cfRule type="cellIs" dxfId="2" priority="268" operator="equal">
      <formula>"部分未清"</formula>
    </cfRule>
    <cfRule type="expression" dxfId="3" priority="348">
      <formula>$D35="超还"</formula>
    </cfRule>
    <cfRule type="expression" dxfId="4" priority="428">
      <formula>$D35="已清"</formula>
    </cfRule>
    <cfRule type="expression" dxfId="5" priority="508">
      <formula>$D35="部分未清"</formula>
    </cfRule>
    <cfRule type="expression" dxfId="6" priority="588">
      <formula>$D35="未还"</formula>
    </cfRule>
  </conditionalFormatting>
  <conditionalFormatting sqref="D36">
    <cfRule type="cellIs" dxfId="0" priority="107" operator="equal">
      <formula>"已清"</formula>
    </cfRule>
    <cfRule type="cellIs" dxfId="1" priority="187" operator="equal">
      <formula>"未还"</formula>
    </cfRule>
    <cfRule type="cellIs" dxfId="2" priority="267" operator="equal">
      <formula>"部分未清"</formula>
    </cfRule>
    <cfRule type="expression" dxfId="3" priority="347">
      <formula>$D36="超还"</formula>
    </cfRule>
    <cfRule type="expression" dxfId="4" priority="427">
      <formula>$D36="已清"</formula>
    </cfRule>
    <cfRule type="expression" dxfId="5" priority="507">
      <formula>$D36="部分未清"</formula>
    </cfRule>
    <cfRule type="expression" dxfId="6" priority="587">
      <formula>$D36="未还"</formula>
    </cfRule>
  </conditionalFormatting>
  <conditionalFormatting sqref="D37">
    <cfRule type="cellIs" dxfId="0" priority="106" operator="equal">
      <formula>"已清"</formula>
    </cfRule>
    <cfRule type="cellIs" dxfId="1" priority="186" operator="equal">
      <formula>"未还"</formula>
    </cfRule>
    <cfRule type="cellIs" dxfId="2" priority="266" operator="equal">
      <formula>"部分未清"</formula>
    </cfRule>
    <cfRule type="expression" dxfId="3" priority="346">
      <formula>$D37="超还"</formula>
    </cfRule>
    <cfRule type="expression" dxfId="4" priority="426">
      <formula>$D37="已清"</formula>
    </cfRule>
    <cfRule type="expression" dxfId="5" priority="506">
      <formula>$D37="部分未清"</formula>
    </cfRule>
    <cfRule type="expression" dxfId="6" priority="586">
      <formula>$D37="未还"</formula>
    </cfRule>
  </conditionalFormatting>
  <conditionalFormatting sqref="D38">
    <cfRule type="cellIs" dxfId="0" priority="105" operator="equal">
      <formula>"已清"</formula>
    </cfRule>
    <cfRule type="cellIs" dxfId="1" priority="185" operator="equal">
      <formula>"未还"</formula>
    </cfRule>
    <cfRule type="cellIs" dxfId="2" priority="265" operator="equal">
      <formula>"部分未清"</formula>
    </cfRule>
    <cfRule type="expression" dxfId="3" priority="345">
      <formula>$D38="超还"</formula>
    </cfRule>
    <cfRule type="expression" dxfId="4" priority="425">
      <formula>$D38="已清"</formula>
    </cfRule>
    <cfRule type="expression" dxfId="5" priority="505">
      <formula>$D38="部分未清"</formula>
    </cfRule>
    <cfRule type="expression" dxfId="6" priority="585">
      <formula>$D38="未还"</formula>
    </cfRule>
  </conditionalFormatting>
  <conditionalFormatting sqref="D39">
    <cfRule type="cellIs" dxfId="0" priority="104" operator="equal">
      <formula>"已清"</formula>
    </cfRule>
    <cfRule type="cellIs" dxfId="1" priority="184" operator="equal">
      <formula>"未还"</formula>
    </cfRule>
    <cfRule type="cellIs" dxfId="2" priority="264" operator="equal">
      <formula>"部分未清"</formula>
    </cfRule>
    <cfRule type="expression" dxfId="3" priority="344">
      <formula>$D39="超还"</formula>
    </cfRule>
    <cfRule type="expression" dxfId="4" priority="424">
      <formula>$D39="已清"</formula>
    </cfRule>
    <cfRule type="expression" dxfId="5" priority="504">
      <formula>$D39="部分未清"</formula>
    </cfRule>
    <cfRule type="expression" dxfId="6" priority="584">
      <formula>$D39="未还"</formula>
    </cfRule>
  </conditionalFormatting>
  <conditionalFormatting sqref="D40">
    <cfRule type="cellIs" dxfId="0" priority="103" operator="equal">
      <formula>"已清"</formula>
    </cfRule>
    <cfRule type="cellIs" dxfId="1" priority="183" operator="equal">
      <formula>"未还"</formula>
    </cfRule>
    <cfRule type="cellIs" dxfId="2" priority="263" operator="equal">
      <formula>"部分未清"</formula>
    </cfRule>
    <cfRule type="expression" dxfId="3" priority="343">
      <formula>$D40="超还"</formula>
    </cfRule>
    <cfRule type="expression" dxfId="4" priority="423">
      <formula>$D40="已清"</formula>
    </cfRule>
    <cfRule type="expression" dxfId="5" priority="503">
      <formula>$D40="部分未清"</formula>
    </cfRule>
    <cfRule type="expression" dxfId="6" priority="583">
      <formula>$D40="未还"</formula>
    </cfRule>
  </conditionalFormatting>
  <conditionalFormatting sqref="D41">
    <cfRule type="cellIs" dxfId="0" priority="102" operator="equal">
      <formula>"已清"</formula>
    </cfRule>
    <cfRule type="cellIs" dxfId="1" priority="182" operator="equal">
      <formula>"未还"</formula>
    </cfRule>
    <cfRule type="cellIs" dxfId="2" priority="262" operator="equal">
      <formula>"部分未清"</formula>
    </cfRule>
    <cfRule type="expression" dxfId="3" priority="342">
      <formula>$D41="超还"</formula>
    </cfRule>
    <cfRule type="expression" dxfId="4" priority="422">
      <formula>$D41="已清"</formula>
    </cfRule>
    <cfRule type="expression" dxfId="5" priority="502">
      <formula>$D41="部分未清"</formula>
    </cfRule>
    <cfRule type="expression" dxfId="6" priority="582">
      <formula>$D41="未还"</formula>
    </cfRule>
  </conditionalFormatting>
  <conditionalFormatting sqref="D42">
    <cfRule type="cellIs" dxfId="0" priority="101" operator="equal">
      <formula>"已清"</formula>
    </cfRule>
    <cfRule type="cellIs" dxfId="1" priority="181" operator="equal">
      <formula>"未还"</formula>
    </cfRule>
    <cfRule type="cellIs" dxfId="2" priority="261" operator="equal">
      <formula>"部分未清"</formula>
    </cfRule>
    <cfRule type="expression" dxfId="3" priority="341">
      <formula>$D42="超还"</formula>
    </cfRule>
    <cfRule type="expression" dxfId="4" priority="421">
      <formula>$D42="已清"</formula>
    </cfRule>
    <cfRule type="expression" dxfId="5" priority="501">
      <formula>$D42="部分未清"</formula>
    </cfRule>
    <cfRule type="expression" dxfId="6" priority="581">
      <formula>$D42="未还"</formula>
    </cfRule>
  </conditionalFormatting>
  <conditionalFormatting sqref="D43">
    <cfRule type="cellIs" dxfId="0" priority="100" operator="equal">
      <formula>"已清"</formula>
    </cfRule>
    <cfRule type="cellIs" dxfId="1" priority="180" operator="equal">
      <formula>"未还"</formula>
    </cfRule>
    <cfRule type="cellIs" dxfId="2" priority="260" operator="equal">
      <formula>"部分未清"</formula>
    </cfRule>
    <cfRule type="expression" dxfId="3" priority="340">
      <formula>$D43="超还"</formula>
    </cfRule>
    <cfRule type="expression" dxfId="4" priority="420">
      <formula>$D43="已清"</formula>
    </cfRule>
    <cfRule type="expression" dxfId="5" priority="500">
      <formula>$D43="部分未清"</formula>
    </cfRule>
    <cfRule type="expression" dxfId="6" priority="580">
      <formula>$D43="未还"</formula>
    </cfRule>
  </conditionalFormatting>
  <conditionalFormatting sqref="D44">
    <cfRule type="cellIs" dxfId="0" priority="99" operator="equal">
      <formula>"已清"</formula>
    </cfRule>
    <cfRule type="cellIs" dxfId="1" priority="179" operator="equal">
      <formula>"未还"</formula>
    </cfRule>
    <cfRule type="cellIs" dxfId="2" priority="259" operator="equal">
      <formula>"部分未清"</formula>
    </cfRule>
    <cfRule type="expression" dxfId="3" priority="339">
      <formula>$D44="超还"</formula>
    </cfRule>
    <cfRule type="expression" dxfId="4" priority="419">
      <formula>$D44="已清"</formula>
    </cfRule>
    <cfRule type="expression" dxfId="5" priority="499">
      <formula>$D44="部分未清"</formula>
    </cfRule>
    <cfRule type="expression" dxfId="6" priority="579">
      <formula>$D44="未还"</formula>
    </cfRule>
  </conditionalFormatting>
  <conditionalFormatting sqref="D45">
    <cfRule type="cellIs" dxfId="0" priority="98" operator="equal">
      <formula>"已清"</formula>
    </cfRule>
    <cfRule type="cellIs" dxfId="1" priority="178" operator="equal">
      <formula>"未还"</formula>
    </cfRule>
    <cfRule type="cellIs" dxfId="2" priority="258" operator="equal">
      <formula>"部分未清"</formula>
    </cfRule>
    <cfRule type="expression" dxfId="3" priority="338">
      <formula>$D45="超还"</formula>
    </cfRule>
    <cfRule type="expression" dxfId="4" priority="418">
      <formula>$D45="已清"</formula>
    </cfRule>
    <cfRule type="expression" dxfId="5" priority="498">
      <formula>$D45="部分未清"</formula>
    </cfRule>
    <cfRule type="expression" dxfId="6" priority="578">
      <formula>$D45="未还"</formula>
    </cfRule>
  </conditionalFormatting>
  <conditionalFormatting sqref="D46">
    <cfRule type="cellIs" dxfId="0" priority="97" operator="equal">
      <formula>"已清"</formula>
    </cfRule>
    <cfRule type="cellIs" dxfId="1" priority="177" operator="equal">
      <formula>"未还"</formula>
    </cfRule>
    <cfRule type="cellIs" dxfId="2" priority="257" operator="equal">
      <formula>"部分未清"</formula>
    </cfRule>
    <cfRule type="expression" dxfId="3" priority="337">
      <formula>$D46="超还"</formula>
    </cfRule>
    <cfRule type="expression" dxfId="4" priority="417">
      <formula>$D46="已清"</formula>
    </cfRule>
    <cfRule type="expression" dxfId="5" priority="497">
      <formula>$D46="部分未清"</formula>
    </cfRule>
    <cfRule type="expression" dxfId="6" priority="577">
      <formula>$D46="未还"</formula>
    </cfRule>
  </conditionalFormatting>
  <conditionalFormatting sqref="D47">
    <cfRule type="cellIs" dxfId="0" priority="96" operator="equal">
      <formula>"已清"</formula>
    </cfRule>
    <cfRule type="cellIs" dxfId="1" priority="176" operator="equal">
      <formula>"未还"</formula>
    </cfRule>
    <cfRule type="cellIs" dxfId="2" priority="256" operator="equal">
      <formula>"部分未清"</formula>
    </cfRule>
    <cfRule type="expression" dxfId="3" priority="336">
      <formula>$D47="超还"</formula>
    </cfRule>
    <cfRule type="expression" dxfId="4" priority="416">
      <formula>$D47="已清"</formula>
    </cfRule>
    <cfRule type="expression" dxfId="5" priority="496">
      <formula>$D47="部分未清"</formula>
    </cfRule>
    <cfRule type="expression" dxfId="6" priority="576">
      <formula>$D47="未还"</formula>
    </cfRule>
  </conditionalFormatting>
  <conditionalFormatting sqref="D48">
    <cfRule type="cellIs" dxfId="0" priority="95" operator="equal">
      <formula>"已清"</formula>
    </cfRule>
    <cfRule type="cellIs" dxfId="1" priority="175" operator="equal">
      <formula>"未还"</formula>
    </cfRule>
    <cfRule type="cellIs" dxfId="2" priority="255" operator="equal">
      <formula>"部分未清"</formula>
    </cfRule>
    <cfRule type="expression" dxfId="3" priority="335">
      <formula>$D48="超还"</formula>
    </cfRule>
    <cfRule type="expression" dxfId="4" priority="415">
      <formula>$D48="已清"</formula>
    </cfRule>
    <cfRule type="expression" dxfId="5" priority="495">
      <formula>$D48="部分未清"</formula>
    </cfRule>
    <cfRule type="expression" dxfId="6" priority="575">
      <formula>$D48="未还"</formula>
    </cfRule>
  </conditionalFormatting>
  <conditionalFormatting sqref="D49">
    <cfRule type="cellIs" dxfId="0" priority="94" operator="equal">
      <formula>"已清"</formula>
    </cfRule>
    <cfRule type="cellIs" dxfId="1" priority="174" operator="equal">
      <formula>"未还"</formula>
    </cfRule>
    <cfRule type="cellIs" dxfId="2" priority="254" operator="equal">
      <formula>"部分未清"</formula>
    </cfRule>
    <cfRule type="expression" dxfId="3" priority="334">
      <formula>$D49="超还"</formula>
    </cfRule>
    <cfRule type="expression" dxfId="4" priority="414">
      <formula>$D49="已清"</formula>
    </cfRule>
    <cfRule type="expression" dxfId="5" priority="494">
      <formula>$D49="部分未清"</formula>
    </cfRule>
    <cfRule type="expression" dxfId="6" priority="574">
      <formula>$D49="未还"</formula>
    </cfRule>
  </conditionalFormatting>
  <conditionalFormatting sqref="D50">
    <cfRule type="cellIs" dxfId="0" priority="93" operator="equal">
      <formula>"已清"</formula>
    </cfRule>
    <cfRule type="cellIs" dxfId="1" priority="173" operator="equal">
      <formula>"未还"</formula>
    </cfRule>
    <cfRule type="cellIs" dxfId="2" priority="253" operator="equal">
      <formula>"部分未清"</formula>
    </cfRule>
    <cfRule type="expression" dxfId="3" priority="333">
      <formula>$D50="超还"</formula>
    </cfRule>
    <cfRule type="expression" dxfId="4" priority="413">
      <formula>$D50="已清"</formula>
    </cfRule>
    <cfRule type="expression" dxfId="5" priority="493">
      <formula>$D50="部分未清"</formula>
    </cfRule>
    <cfRule type="expression" dxfId="6" priority="573">
      <formula>$D50="未还"</formula>
    </cfRule>
  </conditionalFormatting>
  <conditionalFormatting sqref="D51">
    <cfRule type="cellIs" dxfId="0" priority="92" operator="equal">
      <formula>"已清"</formula>
    </cfRule>
    <cfRule type="cellIs" dxfId="1" priority="172" operator="equal">
      <formula>"未还"</formula>
    </cfRule>
    <cfRule type="cellIs" dxfId="2" priority="252" operator="equal">
      <formula>"部分未清"</formula>
    </cfRule>
    <cfRule type="expression" dxfId="3" priority="332">
      <formula>$D51="超还"</formula>
    </cfRule>
    <cfRule type="expression" dxfId="4" priority="412">
      <formula>$D51="已清"</formula>
    </cfRule>
    <cfRule type="expression" dxfId="5" priority="492">
      <formula>$D51="部分未清"</formula>
    </cfRule>
    <cfRule type="expression" dxfId="6" priority="572">
      <formula>$D51="未还"</formula>
    </cfRule>
  </conditionalFormatting>
  <conditionalFormatting sqref="D52">
    <cfRule type="cellIs" dxfId="0" priority="91" operator="equal">
      <formula>"已清"</formula>
    </cfRule>
    <cfRule type="cellIs" dxfId="1" priority="171" operator="equal">
      <formula>"未还"</formula>
    </cfRule>
    <cfRule type="cellIs" dxfId="2" priority="251" operator="equal">
      <formula>"部分未清"</formula>
    </cfRule>
    <cfRule type="expression" dxfId="3" priority="331">
      <formula>$D52="超还"</formula>
    </cfRule>
    <cfRule type="expression" dxfId="4" priority="411">
      <formula>$D52="已清"</formula>
    </cfRule>
    <cfRule type="expression" dxfId="5" priority="491">
      <formula>$D52="部分未清"</formula>
    </cfRule>
    <cfRule type="expression" dxfId="6" priority="571">
      <formula>$D52="未还"</formula>
    </cfRule>
  </conditionalFormatting>
  <conditionalFormatting sqref="D53">
    <cfRule type="cellIs" dxfId="0" priority="90" operator="equal">
      <formula>"已清"</formula>
    </cfRule>
    <cfRule type="cellIs" dxfId="1" priority="170" operator="equal">
      <formula>"未还"</formula>
    </cfRule>
    <cfRule type="cellIs" dxfId="2" priority="250" operator="equal">
      <formula>"部分未清"</formula>
    </cfRule>
    <cfRule type="expression" dxfId="3" priority="330">
      <formula>$D53="超还"</formula>
    </cfRule>
    <cfRule type="expression" dxfId="4" priority="410">
      <formula>$D53="已清"</formula>
    </cfRule>
    <cfRule type="expression" dxfId="5" priority="490">
      <formula>$D53="部分未清"</formula>
    </cfRule>
    <cfRule type="expression" dxfId="6" priority="570">
      <formula>$D53="未还"</formula>
    </cfRule>
  </conditionalFormatting>
  <conditionalFormatting sqref="D54">
    <cfRule type="cellIs" dxfId="0" priority="89" operator="equal">
      <formula>"已清"</formula>
    </cfRule>
    <cfRule type="cellIs" dxfId="1" priority="169" operator="equal">
      <formula>"未还"</formula>
    </cfRule>
    <cfRule type="cellIs" dxfId="2" priority="249" operator="equal">
      <formula>"部分未清"</formula>
    </cfRule>
    <cfRule type="expression" dxfId="3" priority="329">
      <formula>$D54="超还"</formula>
    </cfRule>
    <cfRule type="expression" dxfId="4" priority="409">
      <formula>$D54="已清"</formula>
    </cfRule>
    <cfRule type="expression" dxfId="5" priority="489">
      <formula>$D54="部分未清"</formula>
    </cfRule>
    <cfRule type="expression" dxfId="6" priority="569">
      <formula>$D54="未还"</formula>
    </cfRule>
  </conditionalFormatting>
  <conditionalFormatting sqref="D55">
    <cfRule type="cellIs" dxfId="0" priority="88" operator="equal">
      <formula>"已清"</formula>
    </cfRule>
    <cfRule type="cellIs" dxfId="1" priority="168" operator="equal">
      <formula>"未还"</formula>
    </cfRule>
    <cfRule type="cellIs" dxfId="2" priority="248" operator="equal">
      <formula>"部分未清"</formula>
    </cfRule>
    <cfRule type="expression" dxfId="3" priority="328">
      <formula>$D55="超还"</formula>
    </cfRule>
    <cfRule type="expression" dxfId="4" priority="408">
      <formula>$D55="已清"</formula>
    </cfRule>
    <cfRule type="expression" dxfId="5" priority="488">
      <formula>$D55="部分未清"</formula>
    </cfRule>
    <cfRule type="expression" dxfId="6" priority="568">
      <formula>$D55="未还"</formula>
    </cfRule>
  </conditionalFormatting>
  <conditionalFormatting sqref="D56">
    <cfRule type="cellIs" dxfId="0" priority="87" operator="equal">
      <formula>"已清"</formula>
    </cfRule>
    <cfRule type="cellIs" dxfId="1" priority="167" operator="equal">
      <formula>"未还"</formula>
    </cfRule>
    <cfRule type="cellIs" dxfId="2" priority="247" operator="equal">
      <formula>"部分未清"</formula>
    </cfRule>
    <cfRule type="expression" dxfId="3" priority="327">
      <formula>$D56="超还"</formula>
    </cfRule>
    <cfRule type="expression" dxfId="4" priority="407">
      <formula>$D56="已清"</formula>
    </cfRule>
    <cfRule type="expression" dxfId="5" priority="487">
      <formula>$D56="部分未清"</formula>
    </cfRule>
    <cfRule type="expression" dxfId="6" priority="567">
      <formula>$D56="未还"</formula>
    </cfRule>
  </conditionalFormatting>
  <conditionalFormatting sqref="D57">
    <cfRule type="cellIs" dxfId="0" priority="86" operator="equal">
      <formula>"已清"</formula>
    </cfRule>
    <cfRule type="cellIs" dxfId="1" priority="166" operator="equal">
      <formula>"未还"</formula>
    </cfRule>
    <cfRule type="cellIs" dxfId="2" priority="246" operator="equal">
      <formula>"部分未清"</formula>
    </cfRule>
    <cfRule type="expression" dxfId="3" priority="326">
      <formula>$D57="超还"</formula>
    </cfRule>
    <cfRule type="expression" dxfId="4" priority="406">
      <formula>$D57="已清"</formula>
    </cfRule>
    <cfRule type="expression" dxfId="5" priority="486">
      <formula>$D57="部分未清"</formula>
    </cfRule>
    <cfRule type="expression" dxfId="6" priority="566">
      <formula>$D57="未还"</formula>
    </cfRule>
  </conditionalFormatting>
  <conditionalFormatting sqref="D58">
    <cfRule type="cellIs" dxfId="0" priority="85" operator="equal">
      <formula>"已清"</formula>
    </cfRule>
    <cfRule type="cellIs" dxfId="1" priority="165" operator="equal">
      <formula>"未还"</formula>
    </cfRule>
    <cfRule type="cellIs" dxfId="2" priority="245" operator="equal">
      <formula>"部分未清"</formula>
    </cfRule>
    <cfRule type="expression" dxfId="3" priority="325">
      <formula>$D58="超还"</formula>
    </cfRule>
    <cfRule type="expression" dxfId="4" priority="405">
      <formula>$D58="已清"</formula>
    </cfRule>
    <cfRule type="expression" dxfId="5" priority="485">
      <formula>$D58="部分未清"</formula>
    </cfRule>
    <cfRule type="expression" dxfId="6" priority="565">
      <formula>$D58="未还"</formula>
    </cfRule>
  </conditionalFormatting>
  <conditionalFormatting sqref="D59">
    <cfRule type="cellIs" dxfId="0" priority="84" operator="equal">
      <formula>"已清"</formula>
    </cfRule>
    <cfRule type="cellIs" dxfId="1" priority="164" operator="equal">
      <formula>"未还"</formula>
    </cfRule>
    <cfRule type="cellIs" dxfId="2" priority="244" operator="equal">
      <formula>"部分未清"</formula>
    </cfRule>
    <cfRule type="expression" dxfId="3" priority="324">
      <formula>$D59="超还"</formula>
    </cfRule>
    <cfRule type="expression" dxfId="4" priority="404">
      <formula>$D59="已清"</formula>
    </cfRule>
    <cfRule type="expression" dxfId="5" priority="484">
      <formula>$D59="部分未清"</formula>
    </cfRule>
    <cfRule type="expression" dxfId="6" priority="564">
      <formula>$D59="未还"</formula>
    </cfRule>
  </conditionalFormatting>
  <conditionalFormatting sqref="D60">
    <cfRule type="cellIs" dxfId="0" priority="83" operator="equal">
      <formula>"已清"</formula>
    </cfRule>
    <cfRule type="cellIs" dxfId="1" priority="163" operator="equal">
      <formula>"未还"</formula>
    </cfRule>
    <cfRule type="cellIs" dxfId="2" priority="243" operator="equal">
      <formula>"部分未清"</formula>
    </cfRule>
    <cfRule type="expression" dxfId="3" priority="323">
      <formula>$D60="超还"</formula>
    </cfRule>
    <cfRule type="expression" dxfId="4" priority="403">
      <formula>$D60="已清"</formula>
    </cfRule>
    <cfRule type="expression" dxfId="5" priority="483">
      <formula>$D60="部分未清"</formula>
    </cfRule>
    <cfRule type="expression" dxfId="6" priority="563">
      <formula>$D60="未还"</formula>
    </cfRule>
  </conditionalFormatting>
  <conditionalFormatting sqref="D61">
    <cfRule type="cellIs" dxfId="0" priority="82" operator="equal">
      <formula>"已清"</formula>
    </cfRule>
    <cfRule type="cellIs" dxfId="1" priority="162" operator="equal">
      <formula>"未还"</formula>
    </cfRule>
    <cfRule type="cellIs" dxfId="2" priority="242" operator="equal">
      <formula>"部分未清"</formula>
    </cfRule>
    <cfRule type="expression" dxfId="3" priority="322">
      <formula>$D61="超还"</formula>
    </cfRule>
    <cfRule type="expression" dxfId="4" priority="402">
      <formula>$D61="已清"</formula>
    </cfRule>
    <cfRule type="expression" dxfId="5" priority="482">
      <formula>$D61="部分未清"</formula>
    </cfRule>
    <cfRule type="expression" dxfId="6" priority="562">
      <formula>$D61="未还"</formula>
    </cfRule>
  </conditionalFormatting>
  <conditionalFormatting sqref="D62">
    <cfRule type="cellIs" dxfId="0" priority="81" operator="equal">
      <formula>"已清"</formula>
    </cfRule>
    <cfRule type="cellIs" dxfId="1" priority="161" operator="equal">
      <formula>"未还"</formula>
    </cfRule>
    <cfRule type="cellIs" dxfId="2" priority="241" operator="equal">
      <formula>"部分未清"</formula>
    </cfRule>
    <cfRule type="expression" dxfId="3" priority="321">
      <formula>$D62="超还"</formula>
    </cfRule>
    <cfRule type="expression" dxfId="4" priority="401">
      <formula>$D62="已清"</formula>
    </cfRule>
    <cfRule type="expression" dxfId="5" priority="481">
      <formula>$D62="部分未清"</formula>
    </cfRule>
    <cfRule type="expression" dxfId="6" priority="561">
      <formula>$D62="未还"</formula>
    </cfRule>
  </conditionalFormatting>
  <conditionalFormatting sqref="D63">
    <cfRule type="cellIs" dxfId="0" priority="80" operator="equal">
      <formula>"已清"</formula>
    </cfRule>
    <cfRule type="cellIs" dxfId="1" priority="160" operator="equal">
      <formula>"未还"</formula>
    </cfRule>
    <cfRule type="cellIs" dxfId="2" priority="240" operator="equal">
      <formula>"部分未清"</formula>
    </cfRule>
    <cfRule type="expression" dxfId="3" priority="320">
      <formula>$D63="超还"</formula>
    </cfRule>
    <cfRule type="expression" dxfId="4" priority="400">
      <formula>$D63="已清"</formula>
    </cfRule>
    <cfRule type="expression" dxfId="5" priority="480">
      <formula>$D63="部分未清"</formula>
    </cfRule>
    <cfRule type="expression" dxfId="6" priority="560">
      <formula>$D63="未还"</formula>
    </cfRule>
  </conditionalFormatting>
  <conditionalFormatting sqref="D64">
    <cfRule type="cellIs" dxfId="0" priority="79" operator="equal">
      <formula>"已清"</formula>
    </cfRule>
    <cfRule type="cellIs" dxfId="1" priority="159" operator="equal">
      <formula>"未还"</formula>
    </cfRule>
    <cfRule type="cellIs" dxfId="2" priority="239" operator="equal">
      <formula>"部分未清"</formula>
    </cfRule>
    <cfRule type="expression" dxfId="3" priority="319">
      <formula>$D64="超还"</formula>
    </cfRule>
    <cfRule type="expression" dxfId="4" priority="399">
      <formula>$D64="已清"</formula>
    </cfRule>
    <cfRule type="expression" dxfId="5" priority="479">
      <formula>$D64="部分未清"</formula>
    </cfRule>
    <cfRule type="expression" dxfId="6" priority="559">
      <formula>$D64="未还"</formula>
    </cfRule>
  </conditionalFormatting>
  <conditionalFormatting sqref="D65">
    <cfRule type="cellIs" dxfId="0" priority="78" operator="equal">
      <formula>"已清"</formula>
    </cfRule>
    <cfRule type="cellIs" dxfId="1" priority="158" operator="equal">
      <formula>"未还"</formula>
    </cfRule>
    <cfRule type="cellIs" dxfId="2" priority="238" operator="equal">
      <formula>"部分未清"</formula>
    </cfRule>
    <cfRule type="expression" dxfId="3" priority="318">
      <formula>$D65="超还"</formula>
    </cfRule>
    <cfRule type="expression" dxfId="4" priority="398">
      <formula>$D65="已清"</formula>
    </cfRule>
    <cfRule type="expression" dxfId="5" priority="478">
      <formula>$D65="部分未清"</formula>
    </cfRule>
    <cfRule type="expression" dxfId="6" priority="558">
      <formula>$D65="未还"</formula>
    </cfRule>
  </conditionalFormatting>
  <conditionalFormatting sqref="D66">
    <cfRule type="cellIs" dxfId="0" priority="77" operator="equal">
      <formula>"已清"</formula>
    </cfRule>
    <cfRule type="cellIs" dxfId="1" priority="157" operator="equal">
      <formula>"未还"</formula>
    </cfRule>
    <cfRule type="cellIs" dxfId="2" priority="237" operator="equal">
      <formula>"部分未清"</formula>
    </cfRule>
    <cfRule type="expression" dxfId="3" priority="317">
      <formula>$D66="超还"</formula>
    </cfRule>
    <cfRule type="expression" dxfId="4" priority="397">
      <formula>$D66="已清"</formula>
    </cfRule>
    <cfRule type="expression" dxfId="5" priority="477">
      <formula>$D66="部分未清"</formula>
    </cfRule>
    <cfRule type="expression" dxfId="6" priority="557">
      <formula>$D66="未还"</formula>
    </cfRule>
  </conditionalFormatting>
  <conditionalFormatting sqref="D67">
    <cfRule type="cellIs" dxfId="0" priority="76" operator="equal">
      <formula>"已清"</formula>
    </cfRule>
    <cfRule type="cellIs" dxfId="1" priority="156" operator="equal">
      <formula>"未还"</formula>
    </cfRule>
    <cfRule type="cellIs" dxfId="2" priority="236" operator="equal">
      <formula>"部分未清"</formula>
    </cfRule>
    <cfRule type="expression" dxfId="3" priority="316">
      <formula>$D67="超还"</formula>
    </cfRule>
    <cfRule type="expression" dxfId="4" priority="396">
      <formula>$D67="已清"</formula>
    </cfRule>
    <cfRule type="expression" dxfId="5" priority="476">
      <formula>$D67="部分未清"</formula>
    </cfRule>
    <cfRule type="expression" dxfId="6" priority="556">
      <formula>$D67="未还"</formula>
    </cfRule>
  </conditionalFormatting>
  <conditionalFormatting sqref="D68">
    <cfRule type="cellIs" dxfId="0" priority="75" operator="equal">
      <formula>"已清"</formula>
    </cfRule>
    <cfRule type="cellIs" dxfId="1" priority="155" operator="equal">
      <formula>"未还"</formula>
    </cfRule>
    <cfRule type="cellIs" dxfId="2" priority="235" operator="equal">
      <formula>"部分未清"</formula>
    </cfRule>
    <cfRule type="expression" dxfId="3" priority="315">
      <formula>$D68="超还"</formula>
    </cfRule>
    <cfRule type="expression" dxfId="4" priority="395">
      <formula>$D68="已清"</formula>
    </cfRule>
    <cfRule type="expression" dxfId="5" priority="475">
      <formula>$D68="部分未清"</formula>
    </cfRule>
    <cfRule type="expression" dxfId="6" priority="555">
      <formula>$D68="未还"</formula>
    </cfRule>
  </conditionalFormatting>
  <conditionalFormatting sqref="D69">
    <cfRule type="cellIs" dxfId="0" priority="74" operator="equal">
      <formula>"已清"</formula>
    </cfRule>
    <cfRule type="cellIs" dxfId="1" priority="154" operator="equal">
      <formula>"未还"</formula>
    </cfRule>
    <cfRule type="cellIs" dxfId="2" priority="234" operator="equal">
      <formula>"部分未清"</formula>
    </cfRule>
    <cfRule type="expression" dxfId="3" priority="314">
      <formula>$D69="超还"</formula>
    </cfRule>
    <cfRule type="expression" dxfId="4" priority="394">
      <formula>$D69="已清"</formula>
    </cfRule>
    <cfRule type="expression" dxfId="5" priority="474">
      <formula>$D69="部分未清"</formula>
    </cfRule>
    <cfRule type="expression" dxfId="6" priority="554">
      <formula>$D69="未还"</formula>
    </cfRule>
  </conditionalFormatting>
  <conditionalFormatting sqref="D70">
    <cfRule type="cellIs" dxfId="0" priority="73" operator="equal">
      <formula>"已清"</formula>
    </cfRule>
    <cfRule type="cellIs" dxfId="1" priority="153" operator="equal">
      <formula>"未还"</formula>
    </cfRule>
    <cfRule type="cellIs" dxfId="2" priority="233" operator="equal">
      <formula>"部分未清"</formula>
    </cfRule>
    <cfRule type="expression" dxfId="3" priority="313">
      <formula>$D70="超还"</formula>
    </cfRule>
    <cfRule type="expression" dxfId="4" priority="393">
      <formula>$D70="已清"</formula>
    </cfRule>
    <cfRule type="expression" dxfId="5" priority="473">
      <formula>$D70="部分未清"</formula>
    </cfRule>
    <cfRule type="expression" dxfId="6" priority="553">
      <formula>$D70="未还"</formula>
    </cfRule>
  </conditionalFormatting>
  <conditionalFormatting sqref="D71">
    <cfRule type="cellIs" dxfId="0" priority="72" operator="equal">
      <formula>"已清"</formula>
    </cfRule>
    <cfRule type="cellIs" dxfId="1" priority="152" operator="equal">
      <formula>"未还"</formula>
    </cfRule>
    <cfRule type="cellIs" dxfId="2" priority="232" operator="equal">
      <formula>"部分未清"</formula>
    </cfRule>
    <cfRule type="expression" dxfId="3" priority="312">
      <formula>$D71="超还"</formula>
    </cfRule>
    <cfRule type="expression" dxfId="4" priority="392">
      <formula>$D71="已清"</formula>
    </cfRule>
    <cfRule type="expression" dxfId="5" priority="472">
      <formula>$D71="部分未清"</formula>
    </cfRule>
    <cfRule type="expression" dxfId="6" priority="552">
      <formula>$D71="未还"</formula>
    </cfRule>
  </conditionalFormatting>
  <conditionalFormatting sqref="D72">
    <cfRule type="cellIs" dxfId="0" priority="71" operator="equal">
      <formula>"已清"</formula>
    </cfRule>
    <cfRule type="cellIs" dxfId="1" priority="151" operator="equal">
      <formula>"未还"</formula>
    </cfRule>
    <cfRule type="cellIs" dxfId="2" priority="231" operator="equal">
      <formula>"部分未清"</formula>
    </cfRule>
    <cfRule type="expression" dxfId="3" priority="311">
      <formula>$D72="超还"</formula>
    </cfRule>
    <cfRule type="expression" dxfId="4" priority="391">
      <formula>$D72="已清"</formula>
    </cfRule>
    <cfRule type="expression" dxfId="5" priority="471">
      <formula>$D72="部分未清"</formula>
    </cfRule>
    <cfRule type="expression" dxfId="6" priority="551">
      <formula>$D72="未还"</formula>
    </cfRule>
  </conditionalFormatting>
  <conditionalFormatting sqref="D73">
    <cfRule type="cellIs" dxfId="0" priority="70" operator="equal">
      <formula>"已清"</formula>
    </cfRule>
    <cfRule type="cellIs" dxfId="1" priority="150" operator="equal">
      <formula>"未还"</formula>
    </cfRule>
    <cfRule type="cellIs" dxfId="2" priority="230" operator="equal">
      <formula>"部分未清"</formula>
    </cfRule>
    <cfRule type="expression" dxfId="3" priority="310">
      <formula>$D73="超还"</formula>
    </cfRule>
    <cfRule type="expression" dxfId="4" priority="390">
      <formula>$D73="已清"</formula>
    </cfRule>
    <cfRule type="expression" dxfId="5" priority="470">
      <formula>$D73="部分未清"</formula>
    </cfRule>
    <cfRule type="expression" dxfId="6" priority="550">
      <formula>$D73="未还"</formula>
    </cfRule>
  </conditionalFormatting>
  <conditionalFormatting sqref="D74">
    <cfRule type="cellIs" dxfId="0" priority="69" operator="equal">
      <formula>"已清"</formula>
    </cfRule>
    <cfRule type="cellIs" dxfId="1" priority="149" operator="equal">
      <formula>"未还"</formula>
    </cfRule>
    <cfRule type="cellIs" dxfId="2" priority="229" operator="equal">
      <formula>"部分未清"</formula>
    </cfRule>
    <cfRule type="expression" dxfId="3" priority="309">
      <formula>$D74="超还"</formula>
    </cfRule>
    <cfRule type="expression" dxfId="4" priority="389">
      <formula>$D74="已清"</formula>
    </cfRule>
    <cfRule type="expression" dxfId="5" priority="469">
      <formula>$D74="部分未清"</formula>
    </cfRule>
    <cfRule type="expression" dxfId="6" priority="549">
      <formula>$D74="未还"</formula>
    </cfRule>
  </conditionalFormatting>
  <conditionalFormatting sqref="D75">
    <cfRule type="cellIs" dxfId="0" priority="68" operator="equal">
      <formula>"已清"</formula>
    </cfRule>
    <cfRule type="cellIs" dxfId="1" priority="148" operator="equal">
      <formula>"未还"</formula>
    </cfRule>
    <cfRule type="cellIs" dxfId="2" priority="228" operator="equal">
      <formula>"部分未清"</formula>
    </cfRule>
    <cfRule type="expression" dxfId="3" priority="308">
      <formula>$D75="超还"</formula>
    </cfRule>
    <cfRule type="expression" dxfId="4" priority="388">
      <formula>$D75="已清"</formula>
    </cfRule>
    <cfRule type="expression" dxfId="5" priority="468">
      <formula>$D75="部分未清"</formula>
    </cfRule>
    <cfRule type="expression" dxfId="6" priority="548">
      <formula>$D75="未还"</formula>
    </cfRule>
  </conditionalFormatting>
  <conditionalFormatting sqref="D76">
    <cfRule type="cellIs" dxfId="0" priority="67" operator="equal">
      <formula>"已清"</formula>
    </cfRule>
    <cfRule type="cellIs" dxfId="1" priority="147" operator="equal">
      <formula>"未还"</formula>
    </cfRule>
    <cfRule type="cellIs" dxfId="2" priority="227" operator="equal">
      <formula>"部分未清"</formula>
    </cfRule>
    <cfRule type="expression" dxfId="3" priority="307">
      <formula>$D76="超还"</formula>
    </cfRule>
    <cfRule type="expression" dxfId="4" priority="387">
      <formula>$D76="已清"</formula>
    </cfRule>
    <cfRule type="expression" dxfId="5" priority="467">
      <formula>$D76="部分未清"</formula>
    </cfRule>
    <cfRule type="expression" dxfId="6" priority="547">
      <formula>$D76="未还"</formula>
    </cfRule>
  </conditionalFormatting>
  <conditionalFormatting sqref="D77">
    <cfRule type="cellIs" dxfId="0" priority="66" operator="equal">
      <formula>"已清"</formula>
    </cfRule>
    <cfRule type="cellIs" dxfId="1" priority="146" operator="equal">
      <formula>"未还"</formula>
    </cfRule>
    <cfRule type="cellIs" dxfId="2" priority="226" operator="equal">
      <formula>"部分未清"</formula>
    </cfRule>
    <cfRule type="expression" dxfId="3" priority="306">
      <formula>$D77="超还"</formula>
    </cfRule>
    <cfRule type="expression" dxfId="4" priority="386">
      <formula>$D77="已清"</formula>
    </cfRule>
    <cfRule type="expression" dxfId="5" priority="466">
      <formula>$D77="部分未清"</formula>
    </cfRule>
    <cfRule type="expression" dxfId="6" priority="546">
      <formula>$D77="未还"</formula>
    </cfRule>
  </conditionalFormatting>
  <conditionalFormatting sqref="D78">
    <cfRule type="cellIs" dxfId="0" priority="65" operator="equal">
      <formula>"已清"</formula>
    </cfRule>
    <cfRule type="cellIs" dxfId="1" priority="145" operator="equal">
      <formula>"未还"</formula>
    </cfRule>
    <cfRule type="cellIs" dxfId="2" priority="225" operator="equal">
      <formula>"部分未清"</formula>
    </cfRule>
    <cfRule type="expression" dxfId="3" priority="305">
      <formula>$D78="超还"</formula>
    </cfRule>
    <cfRule type="expression" dxfId="4" priority="385">
      <formula>$D78="已清"</formula>
    </cfRule>
    <cfRule type="expression" dxfId="5" priority="465">
      <formula>$D78="部分未清"</formula>
    </cfRule>
    <cfRule type="expression" dxfId="6" priority="545">
      <formula>$D78="未还"</formula>
    </cfRule>
  </conditionalFormatting>
  <conditionalFormatting sqref="D79">
    <cfRule type="cellIs" dxfId="0" priority="64" operator="equal">
      <formula>"已清"</formula>
    </cfRule>
    <cfRule type="cellIs" dxfId="1" priority="144" operator="equal">
      <formula>"未还"</formula>
    </cfRule>
    <cfRule type="cellIs" dxfId="2" priority="224" operator="equal">
      <formula>"部分未清"</formula>
    </cfRule>
    <cfRule type="expression" dxfId="3" priority="304">
      <formula>$D79="超还"</formula>
    </cfRule>
    <cfRule type="expression" dxfId="4" priority="384">
      <formula>$D79="已清"</formula>
    </cfRule>
    <cfRule type="expression" dxfId="5" priority="464">
      <formula>$D79="部分未清"</formula>
    </cfRule>
    <cfRule type="expression" dxfId="6" priority="544">
      <formula>$D79="未还"</formula>
    </cfRule>
  </conditionalFormatting>
  <conditionalFormatting sqref="D80">
    <cfRule type="cellIs" dxfId="0" priority="63" operator="equal">
      <formula>"已清"</formula>
    </cfRule>
    <cfRule type="cellIs" dxfId="1" priority="143" operator="equal">
      <formula>"未还"</formula>
    </cfRule>
    <cfRule type="cellIs" dxfId="2" priority="223" operator="equal">
      <formula>"部分未清"</formula>
    </cfRule>
    <cfRule type="expression" dxfId="3" priority="303">
      <formula>$D80="超还"</formula>
    </cfRule>
    <cfRule type="expression" dxfId="4" priority="383">
      <formula>$D80="已清"</formula>
    </cfRule>
    <cfRule type="expression" dxfId="5" priority="463">
      <formula>$D80="部分未清"</formula>
    </cfRule>
    <cfRule type="expression" dxfId="6" priority="543">
      <formula>$D80="未还"</formula>
    </cfRule>
  </conditionalFormatting>
  <conditionalFormatting sqref="D81">
    <cfRule type="cellIs" dxfId="0" priority="62" operator="equal">
      <formula>"已清"</formula>
    </cfRule>
    <cfRule type="cellIs" dxfId="1" priority="142" operator="equal">
      <formula>"未还"</formula>
    </cfRule>
    <cfRule type="cellIs" dxfId="2" priority="222" operator="equal">
      <formula>"部分未清"</formula>
    </cfRule>
    <cfRule type="expression" dxfId="3" priority="302">
      <formula>$D81="超还"</formula>
    </cfRule>
    <cfRule type="expression" dxfId="4" priority="382">
      <formula>$D81="已清"</formula>
    </cfRule>
    <cfRule type="expression" dxfId="5" priority="462">
      <formula>$D81="部分未清"</formula>
    </cfRule>
    <cfRule type="expression" dxfId="6" priority="542">
      <formula>$D81="未还"</formula>
    </cfRule>
  </conditionalFormatting>
  <conditionalFormatting sqref="D82">
    <cfRule type="cellIs" dxfId="0" priority="61" operator="equal">
      <formula>"已清"</formula>
    </cfRule>
    <cfRule type="cellIs" dxfId="1" priority="141" operator="equal">
      <formula>"未还"</formula>
    </cfRule>
    <cfRule type="cellIs" dxfId="2" priority="221" operator="equal">
      <formula>"部分未清"</formula>
    </cfRule>
    <cfRule type="expression" dxfId="3" priority="301">
      <formula>$D82="超还"</formula>
    </cfRule>
    <cfRule type="expression" dxfId="4" priority="381">
      <formula>$D82="已清"</formula>
    </cfRule>
    <cfRule type="expression" dxfId="5" priority="461">
      <formula>$D82="部分未清"</formula>
    </cfRule>
    <cfRule type="expression" dxfId="6" priority="541">
      <formula>$D82="未还"</formula>
    </cfRule>
  </conditionalFormatting>
  <conditionalFormatting sqref="D83">
    <cfRule type="cellIs" dxfId="0" priority="60" operator="equal">
      <formula>"已清"</formula>
    </cfRule>
    <cfRule type="cellIs" dxfId="1" priority="140" operator="equal">
      <formula>"未还"</formula>
    </cfRule>
    <cfRule type="cellIs" dxfId="2" priority="220" operator="equal">
      <formula>"部分未清"</formula>
    </cfRule>
    <cfRule type="expression" dxfId="3" priority="300">
      <formula>$D83="超还"</formula>
    </cfRule>
    <cfRule type="expression" dxfId="4" priority="380">
      <formula>$D83="已清"</formula>
    </cfRule>
    <cfRule type="expression" dxfId="5" priority="460">
      <formula>$D83="部分未清"</formula>
    </cfRule>
    <cfRule type="expression" dxfId="6" priority="540">
      <formula>$D83="未还"</formula>
    </cfRule>
  </conditionalFormatting>
  <conditionalFormatting sqref="D84">
    <cfRule type="cellIs" dxfId="0" priority="59" operator="equal">
      <formula>"已清"</formula>
    </cfRule>
    <cfRule type="cellIs" dxfId="1" priority="139" operator="equal">
      <formula>"未还"</formula>
    </cfRule>
    <cfRule type="cellIs" dxfId="2" priority="219" operator="equal">
      <formula>"部分未清"</formula>
    </cfRule>
    <cfRule type="expression" dxfId="3" priority="299">
      <formula>$D84="超还"</formula>
    </cfRule>
    <cfRule type="expression" dxfId="4" priority="379">
      <formula>$D84="已清"</formula>
    </cfRule>
    <cfRule type="expression" dxfId="5" priority="459">
      <formula>$D84="部分未清"</formula>
    </cfRule>
    <cfRule type="expression" dxfId="6" priority="539">
      <formula>$D84="未还"</formula>
    </cfRule>
  </conditionalFormatting>
  <conditionalFormatting sqref="D85">
    <cfRule type="cellIs" dxfId="0" priority="58" operator="equal">
      <formula>"已清"</formula>
    </cfRule>
    <cfRule type="cellIs" dxfId="1" priority="138" operator="equal">
      <formula>"未还"</formula>
    </cfRule>
    <cfRule type="cellIs" dxfId="2" priority="218" operator="equal">
      <formula>"部分未清"</formula>
    </cfRule>
    <cfRule type="expression" dxfId="3" priority="298">
      <formula>$D85="超还"</formula>
    </cfRule>
    <cfRule type="expression" dxfId="4" priority="378">
      <formula>$D85="已清"</formula>
    </cfRule>
    <cfRule type="expression" dxfId="5" priority="458">
      <formula>$D85="部分未清"</formula>
    </cfRule>
    <cfRule type="expression" dxfId="6" priority="538">
      <formula>$D85="未还"</formula>
    </cfRule>
  </conditionalFormatting>
  <conditionalFormatting sqref="D86">
    <cfRule type="cellIs" dxfId="0" priority="57" operator="equal">
      <formula>"已清"</formula>
    </cfRule>
    <cfRule type="cellIs" dxfId="1" priority="137" operator="equal">
      <formula>"未还"</formula>
    </cfRule>
    <cfRule type="cellIs" dxfId="2" priority="217" operator="equal">
      <formula>"部分未清"</formula>
    </cfRule>
    <cfRule type="expression" dxfId="3" priority="297">
      <formula>$D86="超还"</formula>
    </cfRule>
    <cfRule type="expression" dxfId="4" priority="377">
      <formula>$D86="已清"</formula>
    </cfRule>
    <cfRule type="expression" dxfId="5" priority="457">
      <formula>$D86="部分未清"</formula>
    </cfRule>
    <cfRule type="expression" dxfId="6" priority="537">
      <formula>$D86="未还"</formula>
    </cfRule>
  </conditionalFormatting>
  <conditionalFormatting sqref="D2 D4 D6 D8 D10 D12 D14 D16 D18 D20 D22 D24">
    <cfRule type="cellIs" dxfId="0" priority="2" operator="equal">
      <formula>"已清"</formula>
    </cfRule>
    <cfRule type="cellIs" dxfId="1" priority="4" operator="equal">
      <formula>"未还"</formula>
    </cfRule>
    <cfRule type="cellIs" dxfId="2" priority="6" operator="equal">
      <formula>"部分未清"</formula>
    </cfRule>
    <cfRule type="expression" dxfId="3" priority="8">
      <formula>$D2="超还"</formula>
    </cfRule>
    <cfRule type="expression" dxfId="4" priority="10">
      <formula>$D2="已清"</formula>
    </cfRule>
    <cfRule type="expression" dxfId="5" priority="12">
      <formula>$D2="部分未清"</formula>
    </cfRule>
    <cfRule type="expression" dxfId="6" priority="14">
      <formula>$D2="未还"</formula>
    </cfRule>
  </conditionalFormatting>
  <conditionalFormatting sqref="D3 D5 D7 D9 D11 D13 D15 D17 D19 D21 D23 D25">
    <cfRule type="cellIs" dxfId="0" priority="1" operator="equal">
      <formula>"已清"</formula>
    </cfRule>
    <cfRule type="cellIs" dxfId="1" priority="3" operator="equal">
      <formula>"未还"</formula>
    </cfRule>
    <cfRule type="cellIs" dxfId="2" priority="5" operator="equal">
      <formula>"部分未清"</formula>
    </cfRule>
    <cfRule type="expression" dxfId="3" priority="7">
      <formula>$D3="超还"</formula>
    </cfRule>
    <cfRule type="expression" dxfId="4" priority="9">
      <formula>$D3="已清"</formula>
    </cfRule>
    <cfRule type="expression" dxfId="5" priority="11">
      <formula>$D3="部分未清"</formula>
    </cfRule>
    <cfRule type="expression" dxfId="6" priority="13">
      <formula>$D3="未还"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4" tint="0.6"/>
  </sheetPr>
  <dimension ref="A1:XFD20002"/>
  <sheetViews>
    <sheetView showGridLines="0" tabSelected="1" workbookViewId="0">
      <pane ySplit="4" topLeftCell="A784" activePane="bottomLeft" state="frozen"/>
      <selection/>
      <selection pane="bottomLeft" activeCell="E803" sqref="E803"/>
    </sheetView>
  </sheetViews>
  <sheetFormatPr defaultColWidth="12.2583333333333" defaultRowHeight="20" customHeight="1"/>
  <cols>
    <col min="1" max="1" width="5.625" style="31" customWidth="1"/>
    <col min="2" max="2" width="10.25" style="119" customWidth="1"/>
    <col min="3" max="3" width="11.75" style="120" customWidth="1"/>
    <col min="4" max="4" width="14.75" style="120" customWidth="1"/>
    <col min="5" max="5" width="40.625" style="120" customWidth="1"/>
    <col min="6" max="6" width="14.5" style="121" customWidth="1"/>
    <col min="7" max="7" width="14.125" style="122" customWidth="1"/>
    <col min="8" max="8" width="14" style="123" customWidth="1"/>
    <col min="9" max="10" width="10" style="120" customWidth="1"/>
    <col min="11" max="11" width="12" style="31" customWidth="1"/>
    <col min="12" max="12" width="3.375" style="31" customWidth="1"/>
    <col min="13" max="22" width="12.2583333333333" style="29"/>
    <col min="23" max="16366" width="12.2583333333333" style="31" customWidth="1"/>
    <col min="16367" max="16379" width="12.2583333333333" style="124" customWidth="1"/>
    <col min="16380" max="16384" width="12.2583333333333" style="124"/>
  </cols>
  <sheetData>
    <row r="1" s="31" customFormat="1" ht="35" customHeight="1" spans="1:25 16367:16384">
      <c r="A1" s="6" t="s">
        <v>261</v>
      </c>
      <c r="B1" s="125"/>
      <c r="C1" s="125"/>
      <c r="D1" s="125"/>
      <c r="E1" s="125"/>
      <c r="F1" s="126"/>
      <c r="G1" s="126"/>
      <c r="H1" s="127"/>
      <c r="I1" s="125"/>
      <c r="J1" s="125"/>
      <c r="K1" s="128"/>
      <c r="L1" s="45"/>
      <c r="M1" s="29"/>
      <c r="N1" s="29"/>
      <c r="O1" s="29"/>
      <c r="P1" s="29"/>
      <c r="Q1" s="29"/>
      <c r="R1" s="29"/>
      <c r="S1" s="29"/>
      <c r="T1" s="29"/>
      <c r="U1" s="29"/>
      <c r="V1" s="29"/>
      <c r="W1" s="129"/>
      <c r="X1" s="129"/>
      <c r="Y1" s="129"/>
    </row>
    <row r="2" s="117" customFormat="1" customHeight="1" spans="1:25 16367:16384">
      <c r="A2" s="130"/>
      <c r="B2" s="131"/>
      <c r="C2" s="130"/>
      <c r="D2" s="130"/>
      <c r="E2" s="132"/>
      <c r="F2" s="133" t="s">
        <v>262</v>
      </c>
      <c r="G2" s="133" t="s">
        <v>263</v>
      </c>
      <c r="H2" s="134" t="s">
        <v>264</v>
      </c>
      <c r="I2" s="130"/>
      <c r="J2" s="130"/>
      <c r="K2" s="130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7"/>
      <c r="BO2" s="117"/>
      <c r="BP2" s="117"/>
      <c r="BQ2" s="117"/>
      <c r="BR2" s="117"/>
      <c r="BS2" s="117"/>
      <c r="BT2" s="117"/>
      <c r="BU2" s="117"/>
      <c r="BV2" s="117"/>
      <c r="BW2" s="117"/>
      <c r="BX2" s="117"/>
      <c r="BY2" s="117"/>
      <c r="BZ2" s="117"/>
      <c r="CA2" s="117"/>
      <c r="CB2" s="117"/>
      <c r="CC2" s="117"/>
      <c r="CD2" s="117"/>
      <c r="CE2" s="117"/>
      <c r="CF2" s="117"/>
      <c r="CG2" s="117"/>
      <c r="CH2" s="117"/>
      <c r="CI2" s="117"/>
      <c r="CJ2" s="117"/>
      <c r="CK2" s="117"/>
      <c r="CL2" s="117"/>
      <c r="CM2" s="117"/>
      <c r="CN2" s="117"/>
      <c r="CO2" s="117"/>
      <c r="CP2" s="117"/>
      <c r="CQ2" s="117"/>
      <c r="CR2" s="117"/>
      <c r="CS2" s="117"/>
      <c r="CT2" s="117"/>
      <c r="CU2" s="117"/>
      <c r="CV2" s="117"/>
      <c r="CW2" s="117"/>
      <c r="CX2" s="117"/>
      <c r="CY2" s="117"/>
      <c r="CZ2" s="117"/>
      <c r="DA2" s="117"/>
      <c r="DB2" s="117"/>
      <c r="DC2" s="117"/>
      <c r="DD2" s="117"/>
      <c r="DE2" s="117"/>
      <c r="DF2" s="117"/>
      <c r="DG2" s="117"/>
      <c r="DH2" s="117"/>
      <c r="DI2" s="117"/>
      <c r="DJ2" s="117"/>
      <c r="DK2" s="117"/>
      <c r="DL2" s="117"/>
      <c r="DM2" s="117"/>
      <c r="DN2" s="117"/>
      <c r="DO2" s="117"/>
      <c r="DP2" s="117"/>
      <c r="DQ2" s="117"/>
      <c r="DR2" s="117"/>
      <c r="DS2" s="117"/>
      <c r="DT2" s="117"/>
      <c r="DU2" s="117"/>
      <c r="DV2" s="117"/>
      <c r="DW2" s="117"/>
      <c r="DX2" s="117"/>
      <c r="DY2" s="117"/>
      <c r="DZ2" s="117"/>
      <c r="EA2" s="117"/>
      <c r="EB2" s="117"/>
      <c r="EC2" s="117"/>
      <c r="ED2" s="117"/>
      <c r="EE2" s="117"/>
      <c r="EF2" s="117"/>
      <c r="EG2" s="117"/>
      <c r="EH2" s="117"/>
      <c r="EI2" s="117"/>
      <c r="EJ2" s="117"/>
      <c r="EK2" s="117"/>
      <c r="EL2" s="117"/>
      <c r="EM2" s="117"/>
      <c r="EN2" s="117"/>
      <c r="EO2" s="117"/>
      <c r="EP2" s="117"/>
      <c r="EQ2" s="117"/>
      <c r="ER2" s="117"/>
      <c r="ES2" s="117"/>
      <c r="ET2" s="117"/>
      <c r="EU2" s="117"/>
      <c r="EV2" s="117"/>
      <c r="EW2" s="117"/>
      <c r="EX2" s="117"/>
      <c r="EY2" s="117"/>
      <c r="EZ2" s="117"/>
      <c r="FA2" s="117"/>
      <c r="FB2" s="117"/>
      <c r="FC2" s="117"/>
      <c r="FD2" s="117"/>
      <c r="FE2" s="117"/>
      <c r="FF2" s="117"/>
      <c r="FG2" s="117"/>
      <c r="FH2" s="117"/>
      <c r="FI2" s="117"/>
      <c r="FJ2" s="117"/>
      <c r="FK2" s="117"/>
      <c r="FL2" s="117"/>
      <c r="FM2" s="117"/>
      <c r="FN2" s="117"/>
      <c r="FO2" s="117"/>
      <c r="FP2" s="117"/>
      <c r="FQ2" s="117"/>
      <c r="FR2" s="117"/>
      <c r="FS2" s="117"/>
      <c r="FT2" s="117"/>
      <c r="FU2" s="117"/>
      <c r="FV2" s="117"/>
      <c r="FW2" s="117"/>
      <c r="FX2" s="117"/>
      <c r="FY2" s="117"/>
      <c r="FZ2" s="117"/>
      <c r="GA2" s="117"/>
      <c r="GB2" s="117"/>
      <c r="GC2" s="117"/>
      <c r="GD2" s="117"/>
      <c r="GE2" s="117"/>
      <c r="GF2" s="117"/>
      <c r="GG2" s="117"/>
      <c r="GH2" s="117"/>
      <c r="GI2" s="117"/>
      <c r="GJ2" s="117"/>
      <c r="GK2" s="117"/>
      <c r="GL2" s="117"/>
      <c r="GM2" s="117"/>
      <c r="GN2" s="117"/>
      <c r="GO2" s="117"/>
      <c r="GP2" s="117"/>
      <c r="GQ2" s="117"/>
      <c r="GR2" s="117"/>
      <c r="GS2" s="117"/>
      <c r="GT2" s="117"/>
      <c r="GU2" s="117"/>
      <c r="GV2" s="117"/>
      <c r="GW2" s="117"/>
      <c r="GX2" s="117"/>
      <c r="GY2" s="117"/>
      <c r="GZ2" s="117"/>
      <c r="HA2" s="117"/>
      <c r="HB2" s="117"/>
      <c r="HC2" s="117"/>
      <c r="HD2" s="117"/>
      <c r="HE2" s="117"/>
      <c r="HF2" s="117"/>
      <c r="HG2" s="117"/>
      <c r="HH2" s="117"/>
      <c r="HI2" s="117"/>
      <c r="HJ2" s="117"/>
      <c r="HK2" s="117"/>
      <c r="HL2" s="117"/>
      <c r="HM2" s="117"/>
      <c r="HN2" s="117"/>
      <c r="HO2" s="117"/>
      <c r="HP2" s="117"/>
      <c r="HQ2" s="117"/>
      <c r="HR2" s="117"/>
      <c r="HS2" s="117"/>
      <c r="HT2" s="117"/>
      <c r="HU2" s="117"/>
      <c r="HV2" s="117"/>
      <c r="HW2" s="117"/>
      <c r="HX2" s="117"/>
      <c r="HY2" s="117"/>
      <c r="HZ2" s="117"/>
      <c r="IA2" s="117"/>
      <c r="IB2" s="117"/>
      <c r="IC2" s="117"/>
      <c r="ID2" s="117"/>
      <c r="IE2" s="117"/>
      <c r="IF2" s="117"/>
      <c r="IG2" s="117"/>
      <c r="IH2" s="117"/>
      <c r="II2" s="117"/>
      <c r="IJ2" s="117"/>
      <c r="IK2" s="117"/>
      <c r="IL2" s="117"/>
      <c r="IM2" s="117"/>
      <c r="IN2" s="117"/>
      <c r="IO2" s="117"/>
      <c r="IP2" s="117"/>
      <c r="IQ2" s="117"/>
      <c r="IR2" s="117"/>
      <c r="IS2" s="117"/>
      <c r="IT2" s="117"/>
      <c r="IU2" s="117"/>
      <c r="IV2" s="117"/>
      <c r="IW2" s="117"/>
      <c r="IX2" s="117"/>
      <c r="IY2" s="117"/>
      <c r="IZ2" s="117"/>
      <c r="JA2" s="117"/>
      <c r="JB2" s="117"/>
      <c r="JC2" s="117"/>
      <c r="JD2" s="117"/>
      <c r="JE2" s="117"/>
      <c r="JF2" s="117"/>
      <c r="JG2" s="117"/>
      <c r="JH2" s="117"/>
      <c r="JI2" s="117"/>
      <c r="JJ2" s="117"/>
      <c r="JK2" s="117"/>
      <c r="JL2" s="117"/>
      <c r="JM2" s="117"/>
      <c r="JN2" s="117"/>
      <c r="JO2" s="117"/>
      <c r="JP2" s="117"/>
      <c r="JQ2" s="117"/>
      <c r="JR2" s="117"/>
      <c r="JS2" s="117"/>
      <c r="JT2" s="117"/>
      <c r="JU2" s="117"/>
      <c r="JV2" s="117"/>
      <c r="JW2" s="117"/>
      <c r="JX2" s="117"/>
      <c r="JY2" s="117"/>
      <c r="JZ2" s="117"/>
      <c r="KA2" s="117"/>
      <c r="KB2" s="117"/>
      <c r="KC2" s="117"/>
      <c r="KD2" s="117"/>
      <c r="KE2" s="117"/>
      <c r="KF2" s="117"/>
      <c r="KG2" s="117"/>
      <c r="KH2" s="117"/>
      <c r="KI2" s="117"/>
      <c r="KJ2" s="117"/>
      <c r="KK2" s="117"/>
      <c r="KL2" s="117"/>
      <c r="KM2" s="117"/>
      <c r="KN2" s="117"/>
      <c r="KO2" s="117"/>
      <c r="KP2" s="117"/>
      <c r="KQ2" s="117"/>
      <c r="KR2" s="117"/>
      <c r="KS2" s="117"/>
      <c r="KT2" s="117"/>
      <c r="KU2" s="117"/>
      <c r="KV2" s="117"/>
      <c r="KW2" s="117"/>
      <c r="KX2" s="117"/>
      <c r="KY2" s="117"/>
      <c r="KZ2" s="117"/>
      <c r="LA2" s="117"/>
      <c r="LB2" s="117"/>
      <c r="LC2" s="117"/>
      <c r="LD2" s="117"/>
      <c r="LE2" s="117"/>
      <c r="LF2" s="117"/>
      <c r="LG2" s="117"/>
      <c r="LH2" s="117"/>
      <c r="LI2" s="117"/>
      <c r="LJ2" s="117"/>
      <c r="LK2" s="117"/>
      <c r="LL2" s="117"/>
      <c r="LM2" s="117"/>
      <c r="LN2" s="117"/>
      <c r="LO2" s="117"/>
      <c r="LP2" s="117"/>
      <c r="LQ2" s="117"/>
      <c r="LR2" s="117"/>
      <c r="LS2" s="117"/>
      <c r="LT2" s="117"/>
      <c r="LU2" s="117"/>
      <c r="LV2" s="117"/>
      <c r="LW2" s="117"/>
      <c r="LX2" s="117"/>
      <c r="LY2" s="117"/>
      <c r="LZ2" s="117"/>
      <c r="MA2" s="117"/>
      <c r="MB2" s="117"/>
      <c r="MC2" s="117"/>
      <c r="MD2" s="117"/>
      <c r="ME2" s="117"/>
      <c r="MF2" s="117"/>
      <c r="MG2" s="117"/>
      <c r="MH2" s="117"/>
      <c r="MI2" s="117"/>
      <c r="MJ2" s="117"/>
      <c r="MK2" s="117"/>
      <c r="ML2" s="117"/>
      <c r="MM2" s="117"/>
      <c r="MN2" s="117"/>
      <c r="MO2" s="117"/>
      <c r="MP2" s="117"/>
      <c r="MQ2" s="117"/>
      <c r="MR2" s="117"/>
      <c r="MS2" s="117"/>
      <c r="MT2" s="117"/>
      <c r="MU2" s="117"/>
      <c r="MV2" s="117"/>
      <c r="MW2" s="117"/>
      <c r="MX2" s="117"/>
      <c r="MY2" s="117"/>
      <c r="MZ2" s="117"/>
      <c r="NA2" s="117"/>
      <c r="NB2" s="117"/>
      <c r="NC2" s="117"/>
      <c r="ND2" s="117"/>
      <c r="NE2" s="117"/>
      <c r="NF2" s="117"/>
      <c r="NG2" s="117"/>
      <c r="NH2" s="117"/>
      <c r="NI2" s="117"/>
      <c r="NJ2" s="117"/>
      <c r="NK2" s="117"/>
      <c r="NL2" s="117"/>
      <c r="NM2" s="117"/>
      <c r="NN2" s="117"/>
      <c r="NO2" s="117"/>
      <c r="NP2" s="117"/>
      <c r="NQ2" s="117"/>
      <c r="NR2" s="117"/>
      <c r="NS2" s="117"/>
      <c r="NT2" s="117"/>
      <c r="NU2" s="117"/>
      <c r="NV2" s="117"/>
      <c r="NW2" s="117"/>
      <c r="NX2" s="117"/>
      <c r="NY2" s="117"/>
      <c r="NZ2" s="117"/>
      <c r="OA2" s="117"/>
      <c r="OB2" s="117"/>
      <c r="OC2" s="117"/>
      <c r="OD2" s="117"/>
      <c r="OE2" s="117"/>
      <c r="OF2" s="117"/>
      <c r="OG2" s="117"/>
      <c r="OH2" s="117"/>
      <c r="OI2" s="117"/>
      <c r="OJ2" s="117"/>
      <c r="OK2" s="117"/>
      <c r="OL2" s="117"/>
      <c r="OM2" s="117"/>
      <c r="ON2" s="117"/>
      <c r="OO2" s="117"/>
      <c r="OP2" s="117"/>
      <c r="OQ2" s="117"/>
      <c r="OR2" s="117"/>
      <c r="OS2" s="117"/>
      <c r="OT2" s="117"/>
      <c r="OU2" s="117"/>
      <c r="OV2" s="117"/>
      <c r="OW2" s="117"/>
      <c r="OX2" s="117"/>
      <c r="OY2" s="117"/>
      <c r="OZ2" s="117"/>
      <c r="PA2" s="117"/>
      <c r="PB2" s="117"/>
      <c r="PC2" s="117"/>
      <c r="PD2" s="117"/>
      <c r="PE2" s="117"/>
      <c r="PF2" s="117"/>
      <c r="PG2" s="117"/>
      <c r="PH2" s="117"/>
      <c r="PI2" s="117"/>
      <c r="PJ2" s="117"/>
      <c r="PK2" s="117"/>
      <c r="PL2" s="117"/>
      <c r="PM2" s="117"/>
      <c r="PN2" s="117"/>
      <c r="PO2" s="117"/>
      <c r="PP2" s="117"/>
      <c r="PQ2" s="117"/>
      <c r="PR2" s="117"/>
      <c r="PS2" s="117"/>
      <c r="PT2" s="117"/>
      <c r="PU2" s="117"/>
      <c r="PV2" s="117"/>
      <c r="PW2" s="117"/>
      <c r="PX2" s="117"/>
      <c r="PY2" s="117"/>
      <c r="PZ2" s="117"/>
      <c r="QA2" s="117"/>
      <c r="QB2" s="117"/>
      <c r="QC2" s="117"/>
      <c r="QD2" s="117"/>
      <c r="QE2" s="117"/>
      <c r="QF2" s="117"/>
      <c r="QG2" s="117"/>
      <c r="QH2" s="117"/>
      <c r="QI2" s="117"/>
      <c r="QJ2" s="117"/>
      <c r="QK2" s="117"/>
      <c r="QL2" s="117"/>
      <c r="QM2" s="117"/>
      <c r="QN2" s="117"/>
      <c r="QO2" s="117"/>
      <c r="QP2" s="117"/>
      <c r="QQ2" s="117"/>
      <c r="QR2" s="117"/>
      <c r="QS2" s="117"/>
      <c r="QT2" s="117"/>
      <c r="QU2" s="117"/>
      <c r="QV2" s="117"/>
      <c r="QW2" s="117"/>
      <c r="QX2" s="117"/>
      <c r="QY2" s="117"/>
      <c r="QZ2" s="117"/>
      <c r="RA2" s="117"/>
      <c r="RB2" s="117"/>
      <c r="RC2" s="117"/>
      <c r="RD2" s="117"/>
      <c r="RE2" s="117"/>
      <c r="RF2" s="117"/>
      <c r="RG2" s="117"/>
      <c r="RH2" s="117"/>
      <c r="RI2" s="117"/>
      <c r="RJ2" s="117"/>
      <c r="RK2" s="117"/>
      <c r="RL2" s="117"/>
      <c r="RM2" s="117"/>
      <c r="RN2" s="117"/>
      <c r="RO2" s="117"/>
      <c r="RP2" s="117"/>
      <c r="RQ2" s="117"/>
      <c r="RR2" s="117"/>
      <c r="RS2" s="117"/>
      <c r="RT2" s="117"/>
      <c r="RU2" s="117"/>
      <c r="RV2" s="117"/>
      <c r="RW2" s="117"/>
      <c r="RX2" s="117"/>
      <c r="RY2" s="117"/>
      <c r="RZ2" s="117"/>
      <c r="SA2" s="117"/>
      <c r="SB2" s="117"/>
      <c r="SC2" s="117"/>
      <c r="SD2" s="117"/>
      <c r="SE2" s="117"/>
      <c r="SF2" s="117"/>
      <c r="SG2" s="117"/>
      <c r="SH2" s="117"/>
      <c r="SI2" s="117"/>
      <c r="SJ2" s="117"/>
      <c r="SK2" s="117"/>
      <c r="SL2" s="117"/>
      <c r="SM2" s="117"/>
      <c r="SN2" s="117"/>
      <c r="SO2" s="117"/>
      <c r="SP2" s="117"/>
      <c r="SQ2" s="117"/>
      <c r="SR2" s="117"/>
      <c r="SS2" s="117"/>
      <c r="ST2" s="117"/>
      <c r="SU2" s="117"/>
      <c r="SV2" s="117"/>
      <c r="SW2" s="117"/>
      <c r="SX2" s="117"/>
      <c r="SY2" s="117"/>
      <c r="SZ2" s="117"/>
      <c r="TA2" s="117"/>
      <c r="TB2" s="117"/>
      <c r="TC2" s="117"/>
      <c r="TD2" s="117"/>
      <c r="TE2" s="117"/>
      <c r="TF2" s="117"/>
      <c r="TG2" s="117"/>
      <c r="TH2" s="117"/>
      <c r="TI2" s="117"/>
      <c r="TJ2" s="117"/>
      <c r="TK2" s="117"/>
      <c r="TL2" s="117"/>
      <c r="TM2" s="117"/>
      <c r="TN2" s="117"/>
      <c r="TO2" s="117"/>
      <c r="TP2" s="117"/>
      <c r="TQ2" s="117"/>
      <c r="TR2" s="117"/>
      <c r="TS2" s="117"/>
      <c r="TT2" s="117"/>
      <c r="TU2" s="117"/>
      <c r="TV2" s="117"/>
      <c r="TW2" s="117"/>
      <c r="TX2" s="117"/>
      <c r="TY2" s="117"/>
      <c r="TZ2" s="117"/>
      <c r="UA2" s="117"/>
      <c r="UB2" s="117"/>
      <c r="UC2" s="117"/>
      <c r="UD2" s="117"/>
      <c r="UE2" s="117"/>
      <c r="UF2" s="117"/>
      <c r="UG2" s="117"/>
      <c r="UH2" s="117"/>
      <c r="UI2" s="117"/>
      <c r="UJ2" s="117"/>
      <c r="UK2" s="117"/>
      <c r="UL2" s="117"/>
      <c r="UM2" s="117"/>
      <c r="UN2" s="117"/>
      <c r="UO2" s="117"/>
      <c r="UP2" s="117"/>
      <c r="UQ2" s="117"/>
      <c r="UR2" s="117"/>
      <c r="US2" s="117"/>
      <c r="UT2" s="117"/>
      <c r="UU2" s="117"/>
      <c r="UV2" s="117"/>
      <c r="UW2" s="117"/>
      <c r="UX2" s="117"/>
      <c r="UY2" s="117"/>
      <c r="UZ2" s="117"/>
      <c r="VA2" s="117"/>
      <c r="VB2" s="117"/>
      <c r="VC2" s="117"/>
      <c r="VD2" s="117"/>
      <c r="VE2" s="117"/>
      <c r="VF2" s="117"/>
      <c r="VG2" s="117"/>
      <c r="VH2" s="117"/>
      <c r="VI2" s="117"/>
      <c r="VJ2" s="117"/>
      <c r="VK2" s="117"/>
      <c r="VL2" s="117"/>
      <c r="VM2" s="117"/>
      <c r="VN2" s="117"/>
      <c r="VO2" s="117"/>
      <c r="VP2" s="117"/>
      <c r="VQ2" s="117"/>
      <c r="VR2" s="117"/>
      <c r="VS2" s="117"/>
      <c r="VT2" s="117"/>
      <c r="VU2" s="117"/>
      <c r="VV2" s="117"/>
      <c r="VW2" s="117"/>
      <c r="VX2" s="117"/>
      <c r="VY2" s="117"/>
      <c r="VZ2" s="117"/>
      <c r="WA2" s="117"/>
      <c r="WB2" s="117"/>
      <c r="WC2" s="117"/>
      <c r="WD2" s="117"/>
      <c r="WE2" s="117"/>
      <c r="WF2" s="117"/>
      <c r="WG2" s="117"/>
      <c r="WH2" s="117"/>
      <c r="WI2" s="117"/>
      <c r="WJ2" s="117"/>
      <c r="WK2" s="117"/>
      <c r="WL2" s="117"/>
      <c r="WM2" s="117"/>
      <c r="WN2" s="117"/>
      <c r="WO2" s="117"/>
      <c r="WP2" s="117"/>
      <c r="WQ2" s="117"/>
      <c r="WR2" s="117"/>
      <c r="WS2" s="117"/>
      <c r="WT2" s="117"/>
      <c r="WU2" s="117"/>
      <c r="WV2" s="117"/>
      <c r="WW2" s="117"/>
      <c r="WX2" s="117"/>
      <c r="WY2" s="117"/>
      <c r="WZ2" s="117"/>
      <c r="XA2" s="117"/>
      <c r="XB2" s="117"/>
      <c r="XC2" s="117"/>
      <c r="XD2" s="117"/>
      <c r="XE2" s="117"/>
      <c r="XF2" s="117"/>
      <c r="XG2" s="117"/>
      <c r="XH2" s="117"/>
      <c r="XI2" s="117"/>
      <c r="XJ2" s="117"/>
      <c r="XK2" s="117"/>
      <c r="XL2" s="117"/>
      <c r="XM2" s="117"/>
      <c r="XN2" s="117"/>
      <c r="XO2" s="117"/>
      <c r="XP2" s="117"/>
      <c r="XQ2" s="117"/>
      <c r="XR2" s="117"/>
      <c r="XS2" s="117"/>
      <c r="XT2" s="117"/>
      <c r="XU2" s="117"/>
      <c r="XV2" s="117"/>
      <c r="XW2" s="117"/>
      <c r="XX2" s="117"/>
      <c r="XY2" s="117"/>
      <c r="XZ2" s="117"/>
      <c r="YA2" s="117"/>
      <c r="YB2" s="117"/>
      <c r="YC2" s="117"/>
      <c r="YD2" s="117"/>
      <c r="YE2" s="117"/>
      <c r="YF2" s="117"/>
      <c r="YG2" s="117"/>
      <c r="YH2" s="117"/>
      <c r="YI2" s="117"/>
      <c r="YJ2" s="117"/>
      <c r="YK2" s="117"/>
      <c r="YL2" s="117"/>
      <c r="YM2" s="117"/>
      <c r="YN2" s="117"/>
      <c r="YO2" s="117"/>
      <c r="YP2" s="117"/>
      <c r="YQ2" s="117"/>
      <c r="YR2" s="117"/>
      <c r="YS2" s="117"/>
      <c r="YT2" s="117"/>
      <c r="YU2" s="117"/>
      <c r="YV2" s="117"/>
      <c r="YW2" s="117"/>
      <c r="YX2" s="117"/>
      <c r="YY2" s="117"/>
      <c r="YZ2" s="117"/>
      <c r="ZA2" s="117"/>
      <c r="ZB2" s="117"/>
      <c r="ZC2" s="117"/>
      <c r="ZD2" s="117"/>
      <c r="ZE2" s="117"/>
      <c r="ZF2" s="117"/>
      <c r="ZG2" s="117"/>
      <c r="ZH2" s="117"/>
      <c r="ZI2" s="117"/>
      <c r="ZJ2" s="117"/>
      <c r="ZK2" s="117"/>
      <c r="ZL2" s="117"/>
      <c r="ZM2" s="117"/>
      <c r="ZN2" s="117"/>
      <c r="ZO2" s="117"/>
      <c r="ZP2" s="117"/>
      <c r="ZQ2" s="117"/>
      <c r="ZR2" s="117"/>
      <c r="ZS2" s="117"/>
      <c r="ZT2" s="117"/>
      <c r="ZU2" s="117"/>
      <c r="ZV2" s="117"/>
      <c r="ZW2" s="117"/>
      <c r="ZX2" s="117"/>
      <c r="ZY2" s="117"/>
      <c r="ZZ2" s="117"/>
      <c r="AAA2" s="117"/>
      <c r="AAB2" s="117"/>
      <c r="AAC2" s="117"/>
      <c r="AAD2" s="117"/>
      <c r="AAE2" s="117"/>
      <c r="AAF2" s="117"/>
      <c r="AAG2" s="117"/>
      <c r="AAH2" s="117"/>
      <c r="AAI2" s="117"/>
      <c r="AAJ2" s="117"/>
      <c r="AAK2" s="117"/>
      <c r="AAL2" s="117"/>
      <c r="AAM2" s="117"/>
      <c r="AAN2" s="117"/>
      <c r="AAO2" s="117"/>
      <c r="AAP2" s="117"/>
      <c r="AAQ2" s="117"/>
      <c r="AAR2" s="117"/>
      <c r="AAS2" s="117"/>
      <c r="AAT2" s="117"/>
      <c r="AAU2" s="117"/>
      <c r="AAV2" s="117"/>
      <c r="AAW2" s="117"/>
      <c r="AAX2" s="117"/>
      <c r="AAY2" s="117"/>
      <c r="AAZ2" s="117"/>
      <c r="ABA2" s="117"/>
      <c r="ABB2" s="117"/>
      <c r="ABC2" s="117"/>
      <c r="ABD2" s="117"/>
      <c r="ABE2" s="117"/>
      <c r="ABF2" s="117"/>
      <c r="ABG2" s="117"/>
      <c r="ABH2" s="117"/>
      <c r="ABI2" s="117"/>
      <c r="ABJ2" s="117"/>
      <c r="ABK2" s="117"/>
      <c r="ABL2" s="117"/>
      <c r="ABM2" s="117"/>
      <c r="ABN2" s="117"/>
      <c r="ABO2" s="117"/>
      <c r="ABP2" s="117"/>
      <c r="ABQ2" s="117"/>
      <c r="ABR2" s="117"/>
      <c r="ABS2" s="117"/>
      <c r="ABT2" s="117"/>
      <c r="ABU2" s="117"/>
      <c r="ABV2" s="117"/>
      <c r="ABW2" s="117"/>
      <c r="ABX2" s="117"/>
      <c r="ABY2" s="117"/>
      <c r="ABZ2" s="117"/>
      <c r="ACA2" s="117"/>
      <c r="ACB2" s="117"/>
      <c r="ACC2" s="117"/>
      <c r="ACD2" s="117"/>
      <c r="ACE2" s="117"/>
      <c r="ACF2" s="117"/>
      <c r="ACG2" s="117"/>
      <c r="ACH2" s="117"/>
      <c r="ACI2" s="117"/>
      <c r="ACJ2" s="117"/>
      <c r="ACK2" s="117"/>
      <c r="ACL2" s="117"/>
      <c r="ACM2" s="117"/>
      <c r="ACN2" s="117"/>
      <c r="ACO2" s="117"/>
      <c r="ACP2" s="117"/>
      <c r="ACQ2" s="117"/>
      <c r="ACR2" s="117"/>
      <c r="ACS2" s="117"/>
      <c r="ACT2" s="117"/>
      <c r="ACU2" s="117"/>
      <c r="ACV2" s="117"/>
      <c r="ACW2" s="117"/>
      <c r="ACX2" s="117"/>
      <c r="ACY2" s="117"/>
      <c r="ACZ2" s="117"/>
      <c r="ADA2" s="117"/>
      <c r="ADB2" s="117"/>
      <c r="ADC2" s="117"/>
      <c r="ADD2" s="117"/>
      <c r="ADE2" s="117"/>
      <c r="ADF2" s="117"/>
      <c r="ADG2" s="117"/>
      <c r="ADH2" s="117"/>
      <c r="ADI2" s="117"/>
      <c r="ADJ2" s="117"/>
      <c r="ADK2" s="117"/>
      <c r="ADL2" s="117"/>
      <c r="ADM2" s="117"/>
      <c r="ADN2" s="117"/>
      <c r="ADO2" s="117"/>
      <c r="ADP2" s="117"/>
      <c r="ADQ2" s="117"/>
      <c r="ADR2" s="117"/>
      <c r="ADS2" s="117"/>
      <c r="ADT2" s="117"/>
      <c r="ADU2" s="117"/>
      <c r="ADV2" s="117"/>
      <c r="ADW2" s="117"/>
      <c r="ADX2" s="117"/>
      <c r="ADY2" s="117"/>
      <c r="ADZ2" s="117"/>
      <c r="AEA2" s="117"/>
      <c r="AEB2" s="117"/>
      <c r="AEC2" s="117"/>
      <c r="AED2" s="117"/>
      <c r="AEE2" s="117"/>
      <c r="AEF2" s="117"/>
      <c r="AEG2" s="117"/>
      <c r="AEH2" s="117"/>
      <c r="AEI2" s="117"/>
      <c r="AEJ2" s="117"/>
      <c r="AEK2" s="117"/>
      <c r="AEL2" s="117"/>
      <c r="AEM2" s="117"/>
      <c r="AEN2" s="117"/>
      <c r="AEO2" s="117"/>
      <c r="AEP2" s="117"/>
      <c r="AEQ2" s="117"/>
      <c r="AER2" s="117"/>
      <c r="AES2" s="117"/>
      <c r="AET2" s="117"/>
      <c r="AEU2" s="117"/>
      <c r="AEV2" s="117"/>
      <c r="AEW2" s="117"/>
      <c r="AEX2" s="117"/>
      <c r="AEY2" s="117"/>
      <c r="AEZ2" s="117"/>
      <c r="AFA2" s="117"/>
      <c r="AFB2" s="117"/>
      <c r="AFC2" s="117"/>
      <c r="AFD2" s="117"/>
      <c r="AFE2" s="117"/>
      <c r="AFF2" s="117"/>
      <c r="AFG2" s="117"/>
      <c r="AFH2" s="117"/>
      <c r="AFI2" s="117"/>
      <c r="AFJ2" s="117"/>
      <c r="AFK2" s="117"/>
      <c r="AFL2" s="117"/>
      <c r="AFM2" s="117"/>
      <c r="AFN2" s="117"/>
      <c r="AFO2" s="117"/>
      <c r="AFP2" s="117"/>
      <c r="AFQ2" s="117"/>
      <c r="AFR2" s="117"/>
      <c r="AFS2" s="117"/>
      <c r="AFT2" s="117"/>
      <c r="AFU2" s="117"/>
      <c r="AFV2" s="117"/>
      <c r="AFW2" s="117"/>
      <c r="AFX2" s="117"/>
      <c r="AFY2" s="117"/>
      <c r="AFZ2" s="117"/>
      <c r="AGA2" s="117"/>
      <c r="AGB2" s="117"/>
      <c r="AGC2" s="117"/>
      <c r="AGD2" s="117"/>
      <c r="AGE2" s="117"/>
      <c r="AGF2" s="117"/>
      <c r="AGG2" s="117"/>
      <c r="AGH2" s="117"/>
      <c r="AGI2" s="117"/>
      <c r="AGJ2" s="117"/>
      <c r="AGK2" s="117"/>
      <c r="AGL2" s="117"/>
      <c r="AGM2" s="117"/>
      <c r="AGN2" s="117"/>
      <c r="AGO2" s="117"/>
      <c r="AGP2" s="117"/>
      <c r="AGQ2" s="117"/>
      <c r="AGR2" s="117"/>
      <c r="AGS2" s="117"/>
      <c r="AGT2" s="117"/>
      <c r="AGU2" s="117"/>
      <c r="AGV2" s="117"/>
      <c r="AGW2" s="117"/>
      <c r="AGX2" s="117"/>
      <c r="AGY2" s="117"/>
      <c r="AGZ2" s="117"/>
      <c r="AHA2" s="117"/>
      <c r="AHB2" s="117"/>
      <c r="AHC2" s="117"/>
      <c r="AHD2" s="117"/>
      <c r="AHE2" s="117"/>
      <c r="AHF2" s="117"/>
      <c r="AHG2" s="117"/>
      <c r="AHH2" s="117"/>
      <c r="AHI2" s="117"/>
      <c r="AHJ2" s="117"/>
      <c r="AHK2" s="117"/>
      <c r="AHL2" s="117"/>
      <c r="AHM2" s="117"/>
      <c r="AHN2" s="117"/>
      <c r="AHO2" s="117"/>
      <c r="AHP2" s="117"/>
      <c r="AHQ2" s="117"/>
      <c r="AHR2" s="117"/>
      <c r="AHS2" s="117"/>
      <c r="AHT2" s="117"/>
      <c r="AHU2" s="117"/>
      <c r="AHV2" s="117"/>
      <c r="AHW2" s="117"/>
      <c r="AHX2" s="117"/>
      <c r="AHY2" s="117"/>
      <c r="AHZ2" s="117"/>
      <c r="AIA2" s="117"/>
      <c r="AIB2" s="117"/>
      <c r="AIC2" s="117"/>
      <c r="AID2" s="117"/>
      <c r="AIE2" s="117"/>
      <c r="AIF2" s="117"/>
      <c r="AIG2" s="117"/>
      <c r="AIH2" s="117"/>
      <c r="AII2" s="117"/>
      <c r="AIJ2" s="117"/>
      <c r="AIK2" s="117"/>
      <c r="AIL2" s="117"/>
      <c r="AIM2" s="117"/>
      <c r="AIN2" s="117"/>
      <c r="AIO2" s="117"/>
      <c r="AIP2" s="117"/>
      <c r="AIQ2" s="117"/>
      <c r="AIR2" s="117"/>
      <c r="AIS2" s="117"/>
      <c r="AIT2" s="117"/>
      <c r="AIU2" s="117"/>
      <c r="AIV2" s="117"/>
      <c r="AIW2" s="117"/>
      <c r="AIX2" s="117"/>
      <c r="AIY2" s="117"/>
      <c r="AIZ2" s="117"/>
      <c r="AJA2" s="117"/>
      <c r="AJB2" s="117"/>
      <c r="AJC2" s="117"/>
      <c r="AJD2" s="117"/>
      <c r="AJE2" s="117"/>
      <c r="AJF2" s="117"/>
      <c r="AJG2" s="117"/>
      <c r="AJH2" s="117"/>
      <c r="AJI2" s="117"/>
      <c r="AJJ2" s="117"/>
      <c r="AJK2" s="117"/>
      <c r="AJL2" s="117"/>
      <c r="AJM2" s="117"/>
      <c r="AJN2" s="117"/>
      <c r="AJO2" s="117"/>
      <c r="AJP2" s="117"/>
      <c r="AJQ2" s="117"/>
      <c r="AJR2" s="117"/>
      <c r="AJS2" s="117"/>
      <c r="AJT2" s="117"/>
      <c r="AJU2" s="117"/>
      <c r="AJV2" s="117"/>
      <c r="AJW2" s="117"/>
      <c r="AJX2" s="117"/>
      <c r="AJY2" s="117"/>
      <c r="AJZ2" s="117"/>
      <c r="AKA2" s="117"/>
      <c r="AKB2" s="117"/>
      <c r="AKC2" s="117"/>
      <c r="AKD2" s="117"/>
      <c r="AKE2" s="117"/>
      <c r="AKF2" s="117"/>
      <c r="AKG2" s="117"/>
      <c r="AKH2" s="117"/>
      <c r="AKI2" s="117"/>
      <c r="AKJ2" s="117"/>
      <c r="AKK2" s="117"/>
      <c r="AKL2" s="117"/>
      <c r="AKM2" s="117"/>
      <c r="AKN2" s="117"/>
      <c r="AKO2" s="117"/>
      <c r="AKP2" s="117"/>
      <c r="AKQ2" s="117"/>
      <c r="AKR2" s="117"/>
      <c r="AKS2" s="117"/>
      <c r="AKT2" s="117"/>
      <c r="AKU2" s="117"/>
      <c r="AKV2" s="117"/>
      <c r="AKW2" s="117"/>
      <c r="AKX2" s="117"/>
      <c r="AKY2" s="117"/>
      <c r="AKZ2" s="117"/>
      <c r="ALA2" s="117"/>
      <c r="ALB2" s="117"/>
      <c r="ALC2" s="117"/>
      <c r="ALD2" s="117"/>
      <c r="ALE2" s="117"/>
      <c r="ALF2" s="117"/>
      <c r="ALG2" s="117"/>
      <c r="ALH2" s="117"/>
      <c r="ALI2" s="117"/>
      <c r="ALJ2" s="117"/>
      <c r="ALK2" s="117"/>
      <c r="ALL2" s="117"/>
      <c r="ALM2" s="117"/>
      <c r="ALN2" s="117"/>
      <c r="ALO2" s="117"/>
      <c r="ALP2" s="117"/>
      <c r="ALQ2" s="117"/>
      <c r="ALR2" s="117"/>
      <c r="ALS2" s="117"/>
      <c r="ALT2" s="117"/>
      <c r="ALU2" s="117"/>
      <c r="ALV2" s="117"/>
      <c r="ALW2" s="117"/>
      <c r="ALX2" s="117"/>
      <c r="ALY2" s="117"/>
      <c r="ALZ2" s="117"/>
      <c r="AMA2" s="117"/>
      <c r="AMB2" s="117"/>
      <c r="AMC2" s="117"/>
      <c r="AMD2" s="117"/>
      <c r="AME2" s="117"/>
      <c r="AMF2" s="117"/>
      <c r="AMG2" s="117"/>
      <c r="AMH2" s="117"/>
      <c r="AMI2" s="117"/>
      <c r="AMJ2" s="117"/>
      <c r="AMK2" s="117"/>
      <c r="AML2" s="117"/>
      <c r="AMM2" s="117"/>
      <c r="AMN2" s="117"/>
      <c r="AMO2" s="117"/>
      <c r="AMP2" s="117"/>
      <c r="AMQ2" s="117"/>
      <c r="AMR2" s="117"/>
      <c r="AMS2" s="117"/>
      <c r="AMT2" s="117"/>
      <c r="AMU2" s="117"/>
      <c r="AMV2" s="117"/>
      <c r="AMW2" s="117"/>
      <c r="AMX2" s="117"/>
      <c r="AMY2" s="117"/>
      <c r="AMZ2" s="117"/>
      <c r="ANA2" s="117"/>
      <c r="ANB2" s="117"/>
      <c r="ANC2" s="117"/>
      <c r="AND2" s="117"/>
      <c r="ANE2" s="117"/>
      <c r="ANF2" s="117"/>
      <c r="ANG2" s="117"/>
      <c r="ANH2" s="117"/>
      <c r="ANI2" s="117"/>
      <c r="ANJ2" s="117"/>
      <c r="ANK2" s="117"/>
      <c r="ANL2" s="117"/>
      <c r="ANM2" s="117"/>
      <c r="ANN2" s="117"/>
      <c r="ANO2" s="117"/>
      <c r="ANP2" s="117"/>
      <c r="ANQ2" s="117"/>
      <c r="ANR2" s="117"/>
      <c r="ANS2" s="117"/>
      <c r="ANT2" s="117"/>
      <c r="ANU2" s="117"/>
      <c r="ANV2" s="117"/>
      <c r="ANW2" s="117"/>
      <c r="ANX2" s="117"/>
      <c r="ANY2" s="117"/>
      <c r="ANZ2" s="117"/>
      <c r="AOA2" s="117"/>
      <c r="AOB2" s="117"/>
      <c r="AOC2" s="117"/>
      <c r="AOD2" s="117"/>
      <c r="AOE2" s="117"/>
      <c r="AOF2" s="117"/>
      <c r="AOG2" s="117"/>
      <c r="AOH2" s="117"/>
      <c r="AOI2" s="117"/>
      <c r="AOJ2" s="117"/>
      <c r="AOK2" s="117"/>
      <c r="AOL2" s="117"/>
      <c r="AOM2" s="117"/>
      <c r="AON2" s="117"/>
      <c r="AOO2" s="117"/>
      <c r="AOP2" s="117"/>
      <c r="AOQ2" s="117"/>
      <c r="AOR2" s="117"/>
      <c r="AOS2" s="117"/>
      <c r="AOT2" s="117"/>
      <c r="AOU2" s="117"/>
      <c r="AOV2" s="117"/>
      <c r="AOW2" s="117"/>
      <c r="AOX2" s="117"/>
      <c r="AOY2" s="117"/>
      <c r="AOZ2" s="117"/>
      <c r="APA2" s="117"/>
      <c r="APB2" s="117"/>
      <c r="APC2" s="117"/>
      <c r="APD2" s="117"/>
      <c r="APE2" s="117"/>
      <c r="APF2" s="117"/>
      <c r="APG2" s="117"/>
      <c r="APH2" s="117"/>
      <c r="API2" s="117"/>
      <c r="APJ2" s="117"/>
      <c r="APK2" s="117"/>
      <c r="APL2" s="117"/>
      <c r="APM2" s="117"/>
      <c r="APN2" s="117"/>
      <c r="APO2" s="117"/>
      <c r="APP2" s="117"/>
      <c r="APQ2" s="117"/>
      <c r="APR2" s="117"/>
      <c r="APS2" s="117"/>
      <c r="APT2" s="117"/>
      <c r="APU2" s="117"/>
      <c r="APV2" s="117"/>
      <c r="APW2" s="117"/>
      <c r="APX2" s="117"/>
      <c r="APY2" s="117"/>
      <c r="APZ2" s="117"/>
      <c r="AQA2" s="117"/>
      <c r="AQB2" s="117"/>
      <c r="AQC2" s="117"/>
      <c r="AQD2" s="117"/>
      <c r="AQE2" s="117"/>
      <c r="AQF2" s="117"/>
      <c r="AQG2" s="117"/>
      <c r="AQH2" s="117"/>
      <c r="AQI2" s="117"/>
      <c r="AQJ2" s="117"/>
      <c r="AQK2" s="117"/>
      <c r="AQL2" s="117"/>
      <c r="AQM2" s="117"/>
      <c r="AQN2" s="117"/>
      <c r="AQO2" s="117"/>
      <c r="AQP2" s="117"/>
      <c r="AQQ2" s="117"/>
      <c r="AQR2" s="117"/>
      <c r="AQS2" s="117"/>
      <c r="AQT2" s="117"/>
      <c r="AQU2" s="117"/>
      <c r="AQV2" s="117"/>
      <c r="AQW2" s="117"/>
      <c r="AQX2" s="117"/>
      <c r="AQY2" s="117"/>
      <c r="AQZ2" s="117"/>
      <c r="ARA2" s="117"/>
      <c r="ARB2" s="117"/>
      <c r="ARC2" s="117"/>
      <c r="ARD2" s="117"/>
      <c r="ARE2" s="117"/>
      <c r="ARF2" s="117"/>
      <c r="ARG2" s="117"/>
      <c r="ARH2" s="117"/>
      <c r="ARI2" s="117"/>
      <c r="ARJ2" s="117"/>
      <c r="ARK2" s="117"/>
      <c r="ARL2" s="117"/>
      <c r="ARM2" s="117"/>
      <c r="ARN2" s="117"/>
      <c r="ARO2" s="117"/>
      <c r="ARP2" s="117"/>
      <c r="ARQ2" s="117"/>
      <c r="ARR2" s="117"/>
      <c r="ARS2" s="117"/>
      <c r="ART2" s="117"/>
      <c r="ARU2" s="117"/>
      <c r="ARV2" s="117"/>
      <c r="ARW2" s="117"/>
      <c r="ARX2" s="117"/>
      <c r="ARY2" s="117"/>
      <c r="ARZ2" s="117"/>
      <c r="ASA2" s="117"/>
      <c r="ASB2" s="117"/>
      <c r="ASC2" s="117"/>
      <c r="ASD2" s="117"/>
      <c r="ASE2" s="117"/>
      <c r="ASF2" s="117"/>
      <c r="ASG2" s="117"/>
      <c r="ASH2" s="117"/>
      <c r="ASI2" s="117"/>
      <c r="ASJ2" s="117"/>
      <c r="ASK2" s="117"/>
      <c r="ASL2" s="117"/>
      <c r="ASM2" s="117"/>
      <c r="ASN2" s="117"/>
      <c r="ASO2" s="117"/>
      <c r="ASP2" s="117"/>
      <c r="ASQ2" s="117"/>
      <c r="ASR2" s="117"/>
      <c r="ASS2" s="117"/>
      <c r="AST2" s="117"/>
      <c r="ASU2" s="117"/>
      <c r="ASV2" s="117"/>
      <c r="ASW2" s="117"/>
      <c r="ASX2" s="117"/>
      <c r="ASY2" s="117"/>
      <c r="ASZ2" s="117"/>
      <c r="ATA2" s="117"/>
      <c r="ATB2" s="117"/>
      <c r="ATC2" s="117"/>
      <c r="ATD2" s="117"/>
      <c r="ATE2" s="117"/>
      <c r="ATF2" s="117"/>
      <c r="ATG2" s="117"/>
      <c r="ATH2" s="117"/>
      <c r="ATI2" s="117"/>
      <c r="ATJ2" s="117"/>
      <c r="ATK2" s="117"/>
      <c r="ATL2" s="117"/>
      <c r="ATM2" s="117"/>
      <c r="ATN2" s="117"/>
      <c r="ATO2" s="117"/>
      <c r="ATP2" s="117"/>
      <c r="ATQ2" s="117"/>
      <c r="ATR2" s="117"/>
      <c r="ATS2" s="117"/>
      <c r="ATT2" s="117"/>
      <c r="ATU2" s="117"/>
      <c r="ATV2" s="117"/>
      <c r="ATW2" s="117"/>
      <c r="ATX2" s="117"/>
      <c r="ATY2" s="117"/>
      <c r="ATZ2" s="117"/>
      <c r="AUA2" s="117"/>
      <c r="AUB2" s="117"/>
      <c r="AUC2" s="117"/>
      <c r="AUD2" s="117"/>
      <c r="AUE2" s="117"/>
      <c r="AUF2" s="117"/>
      <c r="AUG2" s="117"/>
      <c r="AUH2" s="117"/>
      <c r="AUI2" s="117"/>
      <c r="AUJ2" s="117"/>
      <c r="AUK2" s="117"/>
      <c r="AUL2" s="117"/>
      <c r="AUM2" s="117"/>
      <c r="AUN2" s="117"/>
      <c r="AUO2" s="117"/>
      <c r="AUP2" s="117"/>
      <c r="AUQ2" s="117"/>
      <c r="AUR2" s="117"/>
      <c r="AUS2" s="117"/>
      <c r="AUT2" s="117"/>
      <c r="AUU2" s="117"/>
      <c r="AUV2" s="117"/>
      <c r="AUW2" s="117"/>
      <c r="AUX2" s="117"/>
      <c r="AUY2" s="117"/>
      <c r="AUZ2" s="117"/>
      <c r="AVA2" s="117"/>
      <c r="AVB2" s="117"/>
      <c r="AVC2" s="117"/>
      <c r="AVD2" s="117"/>
      <c r="AVE2" s="117"/>
      <c r="AVF2" s="117"/>
      <c r="AVG2" s="117"/>
      <c r="AVH2" s="117"/>
      <c r="AVI2" s="117"/>
      <c r="AVJ2" s="117"/>
      <c r="AVK2" s="117"/>
      <c r="AVL2" s="117"/>
      <c r="AVM2" s="117"/>
      <c r="AVN2" s="117"/>
      <c r="AVO2" s="117"/>
      <c r="AVP2" s="117"/>
      <c r="AVQ2" s="117"/>
      <c r="AVR2" s="117"/>
      <c r="AVS2" s="117"/>
      <c r="AVT2" s="117"/>
      <c r="AVU2" s="117"/>
      <c r="AVV2" s="117"/>
      <c r="AVW2" s="117"/>
      <c r="AVX2" s="117"/>
      <c r="AVY2" s="117"/>
      <c r="AVZ2" s="117"/>
      <c r="AWA2" s="117"/>
      <c r="AWB2" s="117"/>
      <c r="AWC2" s="117"/>
      <c r="AWD2" s="117"/>
      <c r="AWE2" s="117"/>
      <c r="AWF2" s="117"/>
      <c r="AWG2" s="117"/>
      <c r="AWH2" s="117"/>
      <c r="AWI2" s="117"/>
      <c r="AWJ2" s="117"/>
      <c r="AWK2" s="117"/>
      <c r="AWL2" s="117"/>
      <c r="AWM2" s="117"/>
      <c r="AWN2" s="117"/>
      <c r="AWO2" s="117"/>
      <c r="AWP2" s="117"/>
      <c r="AWQ2" s="117"/>
      <c r="AWR2" s="117"/>
      <c r="AWS2" s="117"/>
      <c r="AWT2" s="117"/>
      <c r="AWU2" s="117"/>
      <c r="AWV2" s="117"/>
      <c r="AWW2" s="117"/>
      <c r="AWX2" s="117"/>
      <c r="AWY2" s="117"/>
      <c r="AWZ2" s="117"/>
      <c r="AXA2" s="117"/>
      <c r="AXB2" s="117"/>
      <c r="AXC2" s="117"/>
      <c r="AXD2" s="117"/>
      <c r="AXE2" s="117"/>
      <c r="AXF2" s="117"/>
      <c r="AXG2" s="117"/>
      <c r="AXH2" s="117"/>
      <c r="AXI2" s="117"/>
      <c r="AXJ2" s="117"/>
      <c r="AXK2" s="117"/>
      <c r="AXL2" s="117"/>
      <c r="AXM2" s="117"/>
      <c r="AXN2" s="117"/>
      <c r="AXO2" s="117"/>
      <c r="AXP2" s="117"/>
      <c r="AXQ2" s="117"/>
      <c r="AXR2" s="117"/>
      <c r="AXS2" s="117"/>
      <c r="AXT2" s="117"/>
      <c r="AXU2" s="117"/>
      <c r="AXV2" s="117"/>
      <c r="AXW2" s="117"/>
      <c r="AXX2" s="117"/>
      <c r="AXY2" s="117"/>
      <c r="AXZ2" s="117"/>
      <c r="AYA2" s="117"/>
      <c r="AYB2" s="117"/>
      <c r="AYC2" s="117"/>
      <c r="AYD2" s="117"/>
      <c r="AYE2" s="117"/>
      <c r="AYF2" s="117"/>
      <c r="AYG2" s="117"/>
      <c r="AYH2" s="117"/>
      <c r="AYI2" s="117"/>
      <c r="AYJ2" s="117"/>
      <c r="AYK2" s="117"/>
      <c r="AYL2" s="117"/>
      <c r="AYM2" s="117"/>
      <c r="AYN2" s="117"/>
      <c r="AYO2" s="117"/>
      <c r="AYP2" s="117"/>
      <c r="AYQ2" s="117"/>
      <c r="AYR2" s="117"/>
      <c r="AYS2" s="117"/>
      <c r="AYT2" s="117"/>
      <c r="AYU2" s="117"/>
      <c r="AYV2" s="117"/>
      <c r="AYW2" s="117"/>
      <c r="AYX2" s="117"/>
      <c r="AYY2" s="117"/>
      <c r="AYZ2" s="117"/>
      <c r="AZA2" s="117"/>
      <c r="AZB2" s="117"/>
      <c r="AZC2" s="117"/>
      <c r="AZD2" s="117"/>
      <c r="AZE2" s="117"/>
      <c r="AZF2" s="117"/>
      <c r="AZG2" s="117"/>
      <c r="AZH2" s="117"/>
      <c r="AZI2" s="117"/>
      <c r="AZJ2" s="117"/>
      <c r="AZK2" s="117"/>
      <c r="AZL2" s="117"/>
      <c r="AZM2" s="117"/>
      <c r="AZN2" s="117"/>
      <c r="AZO2" s="117"/>
      <c r="AZP2" s="117"/>
      <c r="AZQ2" s="117"/>
      <c r="AZR2" s="117"/>
      <c r="AZS2" s="117"/>
      <c r="AZT2" s="117"/>
      <c r="AZU2" s="117"/>
      <c r="AZV2" s="117"/>
      <c r="AZW2" s="117"/>
      <c r="AZX2" s="117"/>
      <c r="AZY2" s="117"/>
      <c r="AZZ2" s="117"/>
      <c r="BAA2" s="117"/>
      <c r="BAB2" s="117"/>
      <c r="BAC2" s="117"/>
      <c r="BAD2" s="117"/>
      <c r="BAE2" s="117"/>
      <c r="BAF2" s="117"/>
      <c r="BAG2" s="117"/>
      <c r="BAH2" s="117"/>
      <c r="BAI2" s="117"/>
      <c r="BAJ2" s="117"/>
      <c r="BAK2" s="117"/>
      <c r="BAL2" s="117"/>
      <c r="BAM2" s="117"/>
      <c r="BAN2" s="117"/>
      <c r="BAO2" s="117"/>
      <c r="BAP2" s="117"/>
      <c r="BAQ2" s="117"/>
      <c r="BAR2" s="117"/>
      <c r="BAS2" s="117"/>
      <c r="BAT2" s="117"/>
      <c r="BAU2" s="117"/>
      <c r="BAV2" s="117"/>
      <c r="BAW2" s="117"/>
      <c r="BAX2" s="117"/>
      <c r="BAY2" s="117"/>
      <c r="BAZ2" s="117"/>
      <c r="BBA2" s="117"/>
      <c r="BBB2" s="117"/>
      <c r="BBC2" s="117"/>
      <c r="BBD2" s="117"/>
      <c r="BBE2" s="117"/>
      <c r="BBF2" s="117"/>
      <c r="BBG2" s="117"/>
      <c r="BBH2" s="117"/>
      <c r="BBI2" s="117"/>
      <c r="BBJ2" s="117"/>
      <c r="BBK2" s="117"/>
      <c r="BBL2" s="117"/>
      <c r="BBM2" s="117"/>
      <c r="BBN2" s="117"/>
      <c r="BBO2" s="117"/>
      <c r="BBP2" s="117"/>
      <c r="BBQ2" s="117"/>
      <c r="BBR2" s="117"/>
      <c r="BBS2" s="117"/>
      <c r="BBT2" s="117"/>
      <c r="BBU2" s="117"/>
      <c r="BBV2" s="117"/>
      <c r="BBW2" s="117"/>
      <c r="BBX2" s="117"/>
      <c r="BBY2" s="117"/>
      <c r="BBZ2" s="117"/>
      <c r="BCA2" s="117"/>
      <c r="BCB2" s="117"/>
      <c r="BCC2" s="117"/>
      <c r="BCD2" s="117"/>
      <c r="BCE2" s="117"/>
      <c r="BCF2" s="117"/>
      <c r="BCG2" s="117"/>
      <c r="BCH2" s="117"/>
      <c r="BCI2" s="117"/>
      <c r="BCJ2" s="117"/>
      <c r="BCK2" s="117"/>
      <c r="BCL2" s="117"/>
      <c r="BCM2" s="117"/>
      <c r="BCN2" s="117"/>
      <c r="BCO2" s="117"/>
      <c r="BCP2" s="117"/>
      <c r="BCQ2" s="117"/>
      <c r="BCR2" s="117"/>
      <c r="BCS2" s="117"/>
      <c r="BCT2" s="117"/>
      <c r="BCU2" s="117"/>
      <c r="BCV2" s="117"/>
      <c r="BCW2" s="117"/>
      <c r="BCX2" s="117"/>
      <c r="BCY2" s="117"/>
      <c r="BCZ2" s="117"/>
      <c r="BDA2" s="117"/>
      <c r="BDB2" s="117"/>
      <c r="BDC2" s="117"/>
      <c r="BDD2" s="117"/>
      <c r="BDE2" s="117"/>
      <c r="BDF2" s="117"/>
      <c r="BDG2" s="117"/>
      <c r="BDH2" s="117"/>
      <c r="BDI2" s="117"/>
      <c r="BDJ2" s="117"/>
      <c r="BDK2" s="117"/>
      <c r="BDL2" s="117"/>
      <c r="BDM2" s="117"/>
      <c r="BDN2" s="117"/>
      <c r="BDO2" s="117"/>
      <c r="BDP2" s="117"/>
      <c r="BDQ2" s="117"/>
      <c r="BDR2" s="117"/>
      <c r="BDS2" s="117"/>
      <c r="BDT2" s="117"/>
      <c r="BDU2" s="117"/>
      <c r="BDV2" s="117"/>
      <c r="BDW2" s="117"/>
      <c r="BDX2" s="117"/>
      <c r="BDY2" s="117"/>
      <c r="BDZ2" s="117"/>
      <c r="BEA2" s="117"/>
      <c r="BEB2" s="117"/>
      <c r="BEC2" s="117"/>
      <c r="BED2" s="117"/>
      <c r="BEE2" s="117"/>
      <c r="BEF2" s="117"/>
      <c r="BEG2" s="117"/>
      <c r="BEH2" s="117"/>
      <c r="BEI2" s="117"/>
      <c r="BEJ2" s="117"/>
      <c r="BEK2" s="117"/>
      <c r="BEL2" s="117"/>
      <c r="BEM2" s="117"/>
      <c r="BEN2" s="117"/>
      <c r="BEO2" s="117"/>
      <c r="BEP2" s="117"/>
      <c r="BEQ2" s="117"/>
      <c r="BER2" s="117"/>
      <c r="BES2" s="117"/>
      <c r="BET2" s="117"/>
      <c r="BEU2" s="117"/>
      <c r="BEV2" s="117"/>
      <c r="BEW2" s="117"/>
      <c r="BEX2" s="117"/>
      <c r="BEY2" s="117"/>
      <c r="BEZ2" s="117"/>
      <c r="BFA2" s="117"/>
      <c r="BFB2" s="117"/>
      <c r="BFC2" s="117"/>
      <c r="BFD2" s="117"/>
      <c r="BFE2" s="117"/>
      <c r="BFF2" s="117"/>
      <c r="BFG2" s="117"/>
      <c r="BFH2" s="117"/>
      <c r="BFI2" s="117"/>
      <c r="BFJ2" s="117"/>
      <c r="BFK2" s="117"/>
      <c r="BFL2" s="117"/>
      <c r="BFM2" s="117"/>
      <c r="BFN2" s="117"/>
      <c r="BFO2" s="117"/>
      <c r="BFP2" s="117"/>
      <c r="BFQ2" s="117"/>
      <c r="BFR2" s="117"/>
      <c r="BFS2" s="117"/>
      <c r="BFT2" s="117"/>
      <c r="BFU2" s="117"/>
      <c r="BFV2" s="117"/>
      <c r="BFW2" s="117"/>
      <c r="BFX2" s="117"/>
      <c r="BFY2" s="117"/>
      <c r="BFZ2" s="117"/>
      <c r="BGA2" s="117"/>
      <c r="BGB2" s="117"/>
      <c r="BGC2" s="117"/>
      <c r="BGD2" s="117"/>
      <c r="BGE2" s="117"/>
      <c r="BGF2" s="117"/>
      <c r="BGG2" s="117"/>
      <c r="BGH2" s="117"/>
      <c r="BGI2" s="117"/>
      <c r="BGJ2" s="117"/>
      <c r="BGK2" s="117"/>
      <c r="BGL2" s="117"/>
      <c r="BGM2" s="117"/>
      <c r="BGN2" s="117"/>
      <c r="BGO2" s="117"/>
      <c r="BGP2" s="117"/>
      <c r="BGQ2" s="117"/>
      <c r="BGR2" s="117"/>
      <c r="BGS2" s="117"/>
      <c r="BGT2" s="117"/>
      <c r="BGU2" s="117"/>
      <c r="BGV2" s="117"/>
      <c r="BGW2" s="117"/>
      <c r="BGX2" s="117"/>
      <c r="BGY2" s="117"/>
      <c r="BGZ2" s="117"/>
      <c r="BHA2" s="117"/>
      <c r="BHB2" s="117"/>
      <c r="BHC2" s="117"/>
      <c r="BHD2" s="117"/>
      <c r="BHE2" s="117"/>
      <c r="BHF2" s="117"/>
      <c r="BHG2" s="117"/>
      <c r="BHH2" s="117"/>
      <c r="BHI2" s="117"/>
      <c r="BHJ2" s="117"/>
      <c r="BHK2" s="117"/>
      <c r="BHL2" s="117"/>
      <c r="BHM2" s="117"/>
      <c r="BHN2" s="117"/>
      <c r="BHO2" s="117"/>
      <c r="BHP2" s="117"/>
      <c r="BHQ2" s="117"/>
      <c r="BHR2" s="117"/>
      <c r="BHS2" s="117"/>
      <c r="BHT2" s="117"/>
      <c r="BHU2" s="117"/>
      <c r="BHV2" s="117"/>
      <c r="BHW2" s="117"/>
      <c r="BHX2" s="117"/>
      <c r="BHY2" s="117"/>
      <c r="BHZ2" s="117"/>
      <c r="BIA2" s="117"/>
      <c r="BIB2" s="117"/>
      <c r="BIC2" s="117"/>
      <c r="BID2" s="117"/>
      <c r="BIE2" s="117"/>
      <c r="BIF2" s="117"/>
      <c r="BIG2" s="117"/>
      <c r="BIH2" s="117"/>
      <c r="BII2" s="117"/>
      <c r="BIJ2" s="117"/>
      <c r="BIK2" s="117"/>
      <c r="BIL2" s="117"/>
      <c r="BIM2" s="117"/>
      <c r="BIN2" s="117"/>
      <c r="BIO2" s="117"/>
      <c r="BIP2" s="117"/>
      <c r="BIQ2" s="117"/>
      <c r="BIR2" s="117"/>
      <c r="BIS2" s="117"/>
      <c r="BIT2" s="117"/>
      <c r="BIU2" s="117"/>
      <c r="BIV2" s="117"/>
      <c r="BIW2" s="117"/>
      <c r="BIX2" s="117"/>
      <c r="BIY2" s="117"/>
      <c r="BIZ2" s="117"/>
      <c r="BJA2" s="117"/>
      <c r="BJB2" s="117"/>
      <c r="BJC2" s="117"/>
      <c r="BJD2" s="117"/>
      <c r="BJE2" s="117"/>
      <c r="BJF2" s="117"/>
      <c r="BJG2" s="117"/>
      <c r="BJH2" s="117"/>
      <c r="BJI2" s="117"/>
      <c r="BJJ2" s="117"/>
      <c r="BJK2" s="117"/>
      <c r="BJL2" s="117"/>
      <c r="BJM2" s="117"/>
      <c r="BJN2" s="117"/>
      <c r="BJO2" s="117"/>
      <c r="BJP2" s="117"/>
      <c r="BJQ2" s="117"/>
      <c r="BJR2" s="117"/>
      <c r="BJS2" s="117"/>
      <c r="BJT2" s="117"/>
      <c r="BJU2" s="117"/>
      <c r="BJV2" s="117"/>
      <c r="BJW2" s="117"/>
      <c r="BJX2" s="117"/>
      <c r="BJY2" s="117"/>
      <c r="BJZ2" s="117"/>
      <c r="BKA2" s="117"/>
      <c r="BKB2" s="117"/>
      <c r="BKC2" s="117"/>
      <c r="BKD2" s="117"/>
      <c r="BKE2" s="117"/>
      <c r="BKF2" s="117"/>
      <c r="BKG2" s="117"/>
      <c r="BKH2" s="117"/>
      <c r="BKI2" s="117"/>
      <c r="BKJ2" s="117"/>
      <c r="BKK2" s="117"/>
      <c r="BKL2" s="117"/>
      <c r="BKM2" s="117"/>
      <c r="BKN2" s="117"/>
      <c r="BKO2" s="117"/>
      <c r="BKP2" s="117"/>
      <c r="BKQ2" s="117"/>
      <c r="BKR2" s="117"/>
      <c r="BKS2" s="117"/>
      <c r="BKT2" s="117"/>
      <c r="BKU2" s="117"/>
      <c r="BKV2" s="117"/>
      <c r="BKW2" s="117"/>
      <c r="BKX2" s="117"/>
      <c r="BKY2" s="117"/>
      <c r="BKZ2" s="117"/>
      <c r="BLA2" s="117"/>
      <c r="BLB2" s="117"/>
      <c r="BLC2" s="117"/>
      <c r="BLD2" s="117"/>
      <c r="BLE2" s="117"/>
      <c r="BLF2" s="117"/>
      <c r="BLG2" s="117"/>
      <c r="BLH2" s="117"/>
      <c r="BLI2" s="117"/>
      <c r="BLJ2" s="117"/>
      <c r="BLK2" s="117"/>
      <c r="BLL2" s="117"/>
      <c r="BLM2" s="117"/>
      <c r="BLN2" s="117"/>
      <c r="BLO2" s="117"/>
      <c r="BLP2" s="117"/>
      <c r="BLQ2" s="117"/>
      <c r="BLR2" s="117"/>
      <c r="BLS2" s="117"/>
      <c r="BLT2" s="117"/>
      <c r="BLU2" s="117"/>
      <c r="BLV2" s="117"/>
      <c r="BLW2" s="117"/>
      <c r="BLX2" s="117"/>
      <c r="BLY2" s="117"/>
      <c r="BLZ2" s="117"/>
      <c r="BMA2" s="117"/>
      <c r="BMB2" s="117"/>
      <c r="BMC2" s="117"/>
      <c r="BMD2" s="117"/>
      <c r="BME2" s="117"/>
      <c r="BMF2" s="117"/>
      <c r="BMG2" s="117"/>
      <c r="BMH2" s="117"/>
      <c r="BMI2" s="117"/>
      <c r="BMJ2" s="117"/>
      <c r="BMK2" s="117"/>
      <c r="BML2" s="117"/>
      <c r="BMM2" s="117"/>
      <c r="BMN2" s="117"/>
      <c r="BMO2" s="117"/>
      <c r="BMP2" s="117"/>
      <c r="BMQ2" s="117"/>
      <c r="BMR2" s="117"/>
      <c r="BMS2" s="117"/>
      <c r="BMT2" s="117"/>
      <c r="BMU2" s="117"/>
      <c r="BMV2" s="117"/>
      <c r="BMW2" s="117"/>
      <c r="BMX2" s="117"/>
      <c r="BMY2" s="117"/>
      <c r="BMZ2" s="117"/>
      <c r="BNA2" s="117"/>
      <c r="BNB2" s="117"/>
      <c r="BNC2" s="117"/>
      <c r="BND2" s="117"/>
      <c r="BNE2" s="117"/>
      <c r="BNF2" s="117"/>
      <c r="BNG2" s="117"/>
      <c r="BNH2" s="117"/>
      <c r="BNI2" s="117"/>
      <c r="BNJ2" s="117"/>
      <c r="BNK2" s="117"/>
      <c r="BNL2" s="117"/>
      <c r="BNM2" s="117"/>
      <c r="BNN2" s="117"/>
      <c r="BNO2" s="117"/>
      <c r="BNP2" s="117"/>
      <c r="BNQ2" s="117"/>
      <c r="BNR2" s="117"/>
      <c r="BNS2" s="117"/>
      <c r="BNT2" s="117"/>
      <c r="BNU2" s="117"/>
      <c r="BNV2" s="117"/>
      <c r="BNW2" s="117"/>
      <c r="BNX2" s="117"/>
      <c r="BNY2" s="117"/>
      <c r="BNZ2" s="117"/>
      <c r="BOA2" s="117"/>
      <c r="BOB2" s="117"/>
      <c r="BOC2" s="117"/>
      <c r="BOD2" s="117"/>
      <c r="BOE2" s="117"/>
      <c r="BOF2" s="117"/>
      <c r="BOG2" s="117"/>
      <c r="BOH2" s="117"/>
      <c r="BOI2" s="117"/>
      <c r="BOJ2" s="117"/>
      <c r="BOK2" s="117"/>
      <c r="BOL2" s="117"/>
      <c r="BOM2" s="117"/>
      <c r="BON2" s="117"/>
      <c r="BOO2" s="117"/>
      <c r="BOP2" s="117"/>
      <c r="BOQ2" s="117"/>
      <c r="BOR2" s="117"/>
      <c r="BOS2" s="117"/>
      <c r="BOT2" s="117"/>
      <c r="BOU2" s="117"/>
      <c r="BOV2" s="117"/>
      <c r="BOW2" s="117"/>
      <c r="BOX2" s="117"/>
      <c r="BOY2" s="117"/>
      <c r="BOZ2" s="117"/>
      <c r="BPA2" s="117"/>
      <c r="BPB2" s="117"/>
      <c r="BPC2" s="117"/>
      <c r="BPD2" s="117"/>
      <c r="BPE2" s="117"/>
      <c r="BPF2" s="117"/>
      <c r="BPG2" s="117"/>
      <c r="BPH2" s="117"/>
      <c r="BPI2" s="117"/>
      <c r="BPJ2" s="117"/>
      <c r="BPK2" s="117"/>
      <c r="BPL2" s="117"/>
      <c r="BPM2" s="117"/>
      <c r="BPN2" s="117"/>
      <c r="BPO2" s="117"/>
      <c r="BPP2" s="117"/>
      <c r="BPQ2" s="117"/>
      <c r="BPR2" s="117"/>
      <c r="BPS2" s="117"/>
      <c r="BPT2" s="117"/>
      <c r="BPU2" s="117"/>
      <c r="BPV2" s="117"/>
      <c r="BPW2" s="117"/>
      <c r="BPX2" s="117"/>
      <c r="BPY2" s="117"/>
      <c r="BPZ2" s="117"/>
      <c r="BQA2" s="117"/>
      <c r="BQB2" s="117"/>
      <c r="BQC2" s="117"/>
      <c r="BQD2" s="117"/>
      <c r="BQE2" s="117"/>
      <c r="BQF2" s="117"/>
      <c r="BQG2" s="117"/>
      <c r="BQH2" s="117"/>
      <c r="BQI2" s="117"/>
      <c r="BQJ2" s="117"/>
      <c r="BQK2" s="117"/>
      <c r="BQL2" s="117"/>
      <c r="BQM2" s="117"/>
      <c r="BQN2" s="117"/>
      <c r="BQO2" s="117"/>
      <c r="BQP2" s="117"/>
      <c r="BQQ2" s="117"/>
      <c r="BQR2" s="117"/>
      <c r="BQS2" s="117"/>
      <c r="BQT2" s="117"/>
      <c r="BQU2" s="117"/>
      <c r="BQV2" s="117"/>
      <c r="BQW2" s="117"/>
      <c r="BQX2" s="117"/>
      <c r="BQY2" s="117"/>
      <c r="BQZ2" s="117"/>
      <c r="BRA2" s="117"/>
      <c r="BRB2" s="117"/>
      <c r="BRC2" s="117"/>
      <c r="BRD2" s="117"/>
      <c r="BRE2" s="117"/>
      <c r="BRF2" s="117"/>
      <c r="BRG2" s="117"/>
      <c r="BRH2" s="117"/>
      <c r="BRI2" s="117"/>
      <c r="BRJ2" s="117"/>
      <c r="BRK2" s="117"/>
      <c r="BRL2" s="117"/>
      <c r="BRM2" s="117"/>
      <c r="BRN2" s="117"/>
      <c r="BRO2" s="117"/>
      <c r="BRP2" s="117"/>
      <c r="BRQ2" s="117"/>
      <c r="BRR2" s="117"/>
      <c r="BRS2" s="117"/>
      <c r="BRT2" s="117"/>
      <c r="BRU2" s="117"/>
      <c r="BRV2" s="117"/>
      <c r="BRW2" s="117"/>
      <c r="BRX2" s="117"/>
      <c r="BRY2" s="117"/>
      <c r="BRZ2" s="117"/>
      <c r="BSA2" s="117"/>
      <c r="BSB2" s="117"/>
      <c r="BSC2" s="117"/>
      <c r="BSD2" s="117"/>
      <c r="BSE2" s="117"/>
      <c r="BSF2" s="117"/>
      <c r="BSG2" s="117"/>
      <c r="BSH2" s="117"/>
      <c r="BSI2" s="117"/>
      <c r="BSJ2" s="117"/>
      <c r="BSK2" s="117"/>
      <c r="BSL2" s="117"/>
      <c r="BSM2" s="117"/>
      <c r="BSN2" s="117"/>
      <c r="BSO2" s="117"/>
      <c r="BSP2" s="117"/>
      <c r="BSQ2" s="117"/>
      <c r="BSR2" s="117"/>
      <c r="BSS2" s="117"/>
      <c r="BST2" s="117"/>
      <c r="BSU2" s="117"/>
      <c r="BSV2" s="117"/>
      <c r="BSW2" s="117"/>
      <c r="BSX2" s="117"/>
      <c r="BSY2" s="117"/>
      <c r="BSZ2" s="117"/>
      <c r="BTA2" s="117"/>
      <c r="BTB2" s="117"/>
      <c r="BTC2" s="117"/>
      <c r="BTD2" s="117"/>
      <c r="BTE2" s="117"/>
      <c r="BTF2" s="117"/>
      <c r="BTG2" s="117"/>
      <c r="BTH2" s="117"/>
      <c r="BTI2" s="117"/>
      <c r="BTJ2" s="117"/>
      <c r="BTK2" s="117"/>
      <c r="BTL2" s="117"/>
      <c r="BTM2" s="117"/>
      <c r="BTN2" s="117"/>
      <c r="BTO2" s="117"/>
      <c r="BTP2" s="117"/>
      <c r="BTQ2" s="117"/>
      <c r="BTR2" s="117"/>
      <c r="BTS2" s="117"/>
      <c r="BTT2" s="117"/>
      <c r="BTU2" s="117"/>
      <c r="BTV2" s="117"/>
      <c r="BTW2" s="117"/>
      <c r="BTX2" s="117"/>
      <c r="BTY2" s="117"/>
      <c r="BTZ2" s="117"/>
      <c r="BUA2" s="117"/>
      <c r="BUB2" s="117"/>
      <c r="BUC2" s="117"/>
      <c r="BUD2" s="117"/>
      <c r="BUE2" s="117"/>
      <c r="BUF2" s="117"/>
      <c r="BUG2" s="117"/>
      <c r="BUH2" s="117"/>
      <c r="BUI2" s="117"/>
      <c r="BUJ2" s="117"/>
      <c r="BUK2" s="117"/>
      <c r="BUL2" s="117"/>
      <c r="BUM2" s="117"/>
      <c r="BUN2" s="117"/>
      <c r="BUO2" s="117"/>
      <c r="BUP2" s="117"/>
      <c r="BUQ2" s="117"/>
      <c r="BUR2" s="117"/>
      <c r="BUS2" s="117"/>
      <c r="BUT2" s="117"/>
      <c r="BUU2" s="117"/>
      <c r="BUV2" s="117"/>
      <c r="BUW2" s="117"/>
      <c r="BUX2" s="117"/>
      <c r="BUY2" s="117"/>
      <c r="BUZ2" s="117"/>
      <c r="BVA2" s="117"/>
      <c r="BVB2" s="117"/>
      <c r="BVC2" s="117"/>
      <c r="BVD2" s="117"/>
      <c r="BVE2" s="117"/>
      <c r="BVF2" s="117"/>
      <c r="BVG2" s="117"/>
      <c r="BVH2" s="117"/>
      <c r="BVI2" s="117"/>
      <c r="BVJ2" s="117"/>
      <c r="BVK2" s="117"/>
      <c r="BVL2" s="117"/>
      <c r="BVM2" s="117"/>
      <c r="BVN2" s="117"/>
      <c r="BVO2" s="117"/>
      <c r="BVP2" s="117"/>
      <c r="BVQ2" s="117"/>
      <c r="BVR2" s="117"/>
      <c r="BVS2" s="117"/>
      <c r="BVT2" s="117"/>
      <c r="BVU2" s="117"/>
      <c r="BVV2" s="117"/>
      <c r="BVW2" s="117"/>
      <c r="BVX2" s="117"/>
      <c r="BVY2" s="117"/>
      <c r="BVZ2" s="117"/>
      <c r="BWA2" s="117"/>
      <c r="BWB2" s="117"/>
      <c r="BWC2" s="117"/>
      <c r="BWD2" s="117"/>
      <c r="BWE2" s="117"/>
      <c r="BWF2" s="117"/>
      <c r="BWG2" s="117"/>
      <c r="BWH2" s="117"/>
      <c r="BWI2" s="117"/>
      <c r="BWJ2" s="117"/>
      <c r="BWK2" s="117"/>
      <c r="BWL2" s="117"/>
      <c r="BWM2" s="117"/>
      <c r="BWN2" s="117"/>
      <c r="BWO2" s="117"/>
      <c r="BWP2" s="117"/>
      <c r="BWQ2" s="117"/>
      <c r="BWR2" s="117"/>
      <c r="BWS2" s="117"/>
      <c r="BWT2" s="117"/>
      <c r="BWU2" s="117"/>
      <c r="BWV2" s="117"/>
      <c r="BWW2" s="117"/>
      <c r="BWX2" s="117"/>
      <c r="BWY2" s="117"/>
      <c r="BWZ2" s="117"/>
      <c r="BXA2" s="117"/>
      <c r="BXB2" s="117"/>
      <c r="BXC2" s="117"/>
      <c r="BXD2" s="117"/>
      <c r="BXE2" s="117"/>
      <c r="BXF2" s="117"/>
      <c r="BXG2" s="117"/>
      <c r="BXH2" s="117"/>
      <c r="BXI2" s="117"/>
      <c r="BXJ2" s="117"/>
      <c r="BXK2" s="117"/>
      <c r="BXL2" s="117"/>
      <c r="BXM2" s="117"/>
      <c r="BXN2" s="117"/>
      <c r="BXO2" s="117"/>
      <c r="BXP2" s="117"/>
      <c r="BXQ2" s="117"/>
      <c r="BXR2" s="117"/>
      <c r="BXS2" s="117"/>
      <c r="BXT2" s="117"/>
      <c r="BXU2" s="117"/>
      <c r="BXV2" s="117"/>
      <c r="BXW2" s="117"/>
      <c r="BXX2" s="117"/>
      <c r="BXY2" s="117"/>
      <c r="BXZ2" s="117"/>
      <c r="BYA2" s="117"/>
      <c r="BYB2" s="117"/>
      <c r="BYC2" s="117"/>
      <c r="BYD2" s="117"/>
      <c r="BYE2" s="117"/>
      <c r="BYF2" s="117"/>
      <c r="BYG2" s="117"/>
      <c r="BYH2" s="117"/>
      <c r="BYI2" s="117"/>
      <c r="BYJ2" s="117"/>
      <c r="BYK2" s="117"/>
      <c r="BYL2" s="117"/>
      <c r="BYM2" s="117"/>
      <c r="BYN2" s="117"/>
      <c r="BYO2" s="117"/>
      <c r="BYP2" s="117"/>
      <c r="BYQ2" s="117"/>
      <c r="BYR2" s="117"/>
      <c r="BYS2" s="117"/>
      <c r="BYT2" s="117"/>
      <c r="BYU2" s="117"/>
      <c r="BYV2" s="117"/>
      <c r="BYW2" s="117"/>
      <c r="BYX2" s="117"/>
      <c r="BYY2" s="117"/>
      <c r="BYZ2" s="117"/>
      <c r="BZA2" s="117"/>
      <c r="BZB2" s="117"/>
      <c r="BZC2" s="117"/>
      <c r="BZD2" s="117"/>
      <c r="BZE2" s="117"/>
      <c r="BZF2" s="117"/>
      <c r="BZG2" s="117"/>
      <c r="BZH2" s="117"/>
      <c r="BZI2" s="117"/>
      <c r="BZJ2" s="117"/>
      <c r="BZK2" s="117"/>
      <c r="BZL2" s="117"/>
      <c r="BZM2" s="117"/>
      <c r="BZN2" s="117"/>
      <c r="BZO2" s="117"/>
      <c r="BZP2" s="117"/>
      <c r="BZQ2" s="117"/>
      <c r="BZR2" s="117"/>
      <c r="BZS2" s="117"/>
      <c r="BZT2" s="117"/>
      <c r="BZU2" s="117"/>
      <c r="BZV2" s="117"/>
      <c r="BZW2" s="117"/>
      <c r="BZX2" s="117"/>
      <c r="BZY2" s="117"/>
      <c r="BZZ2" s="117"/>
      <c r="CAA2" s="117"/>
      <c r="CAB2" s="117"/>
      <c r="CAC2" s="117"/>
      <c r="CAD2" s="117"/>
      <c r="CAE2" s="117"/>
      <c r="CAF2" s="117"/>
      <c r="CAG2" s="117"/>
      <c r="CAH2" s="117"/>
      <c r="CAI2" s="117"/>
      <c r="CAJ2" s="117"/>
      <c r="CAK2" s="117"/>
      <c r="CAL2" s="117"/>
      <c r="CAM2" s="117"/>
      <c r="CAN2" s="117"/>
      <c r="CAO2" s="117"/>
      <c r="CAP2" s="117"/>
      <c r="CAQ2" s="117"/>
      <c r="CAR2" s="117"/>
      <c r="CAS2" s="117"/>
      <c r="CAT2" s="117"/>
      <c r="CAU2" s="117"/>
      <c r="CAV2" s="117"/>
      <c r="CAW2" s="117"/>
      <c r="CAX2" s="117"/>
      <c r="CAY2" s="117"/>
      <c r="CAZ2" s="117"/>
      <c r="CBA2" s="117"/>
      <c r="CBB2" s="117"/>
      <c r="CBC2" s="117"/>
      <c r="CBD2" s="117"/>
      <c r="CBE2" s="117"/>
      <c r="CBF2" s="117"/>
      <c r="CBG2" s="117"/>
      <c r="CBH2" s="117"/>
      <c r="CBI2" s="117"/>
      <c r="CBJ2" s="117"/>
      <c r="CBK2" s="117"/>
      <c r="CBL2" s="117"/>
      <c r="CBM2" s="117"/>
      <c r="CBN2" s="117"/>
      <c r="CBO2" s="117"/>
      <c r="CBP2" s="117"/>
      <c r="CBQ2" s="117"/>
      <c r="CBR2" s="117"/>
      <c r="CBS2" s="117"/>
      <c r="CBT2" s="117"/>
      <c r="CBU2" s="117"/>
      <c r="CBV2" s="117"/>
      <c r="CBW2" s="117"/>
      <c r="CBX2" s="117"/>
      <c r="CBY2" s="117"/>
      <c r="CBZ2" s="117"/>
      <c r="CCA2" s="117"/>
      <c r="CCB2" s="117"/>
      <c r="CCC2" s="117"/>
      <c r="CCD2" s="117"/>
      <c r="CCE2" s="117"/>
      <c r="CCF2" s="117"/>
      <c r="CCG2" s="117"/>
      <c r="CCH2" s="117"/>
      <c r="CCI2" s="117"/>
      <c r="CCJ2" s="117"/>
      <c r="CCK2" s="117"/>
      <c r="CCL2" s="117"/>
      <c r="CCM2" s="117"/>
      <c r="CCN2" s="117"/>
      <c r="CCO2" s="117"/>
      <c r="CCP2" s="117"/>
      <c r="CCQ2" s="117"/>
      <c r="CCR2" s="117"/>
      <c r="CCS2" s="117"/>
      <c r="CCT2" s="117"/>
      <c r="CCU2" s="117"/>
      <c r="CCV2" s="117"/>
      <c r="CCW2" s="117"/>
      <c r="CCX2" s="117"/>
      <c r="CCY2" s="117"/>
      <c r="CCZ2" s="117"/>
      <c r="CDA2" s="117"/>
      <c r="CDB2" s="117"/>
      <c r="CDC2" s="117"/>
      <c r="CDD2" s="117"/>
      <c r="CDE2" s="117"/>
      <c r="CDF2" s="117"/>
      <c r="CDG2" s="117"/>
      <c r="CDH2" s="117"/>
      <c r="CDI2" s="117"/>
      <c r="CDJ2" s="117"/>
      <c r="CDK2" s="117"/>
      <c r="CDL2" s="117"/>
      <c r="CDM2" s="117"/>
      <c r="CDN2" s="117"/>
      <c r="CDO2" s="117"/>
      <c r="CDP2" s="117"/>
      <c r="CDQ2" s="117"/>
      <c r="CDR2" s="117"/>
      <c r="CDS2" s="117"/>
      <c r="CDT2" s="117"/>
      <c r="CDU2" s="117"/>
      <c r="CDV2" s="117"/>
      <c r="CDW2" s="117"/>
      <c r="CDX2" s="117"/>
      <c r="CDY2" s="117"/>
      <c r="CDZ2" s="117"/>
      <c r="CEA2" s="117"/>
      <c r="CEB2" s="117"/>
      <c r="CEC2" s="117"/>
      <c r="CED2" s="117"/>
      <c r="CEE2" s="117"/>
      <c r="CEF2" s="117"/>
      <c r="CEG2" s="117"/>
      <c r="CEH2" s="117"/>
      <c r="CEI2" s="117"/>
      <c r="CEJ2" s="117"/>
      <c r="CEK2" s="117"/>
      <c r="CEL2" s="117"/>
      <c r="CEM2" s="117"/>
      <c r="CEN2" s="117"/>
      <c r="CEO2" s="117"/>
      <c r="CEP2" s="117"/>
      <c r="CEQ2" s="117"/>
      <c r="CER2" s="117"/>
      <c r="CES2" s="117"/>
      <c r="CET2" s="117"/>
      <c r="CEU2" s="117"/>
      <c r="CEV2" s="117"/>
      <c r="CEW2" s="117"/>
      <c r="CEX2" s="117"/>
      <c r="CEY2" s="117"/>
      <c r="CEZ2" s="117"/>
      <c r="CFA2" s="117"/>
      <c r="CFB2" s="117"/>
      <c r="CFC2" s="117"/>
      <c r="CFD2" s="117"/>
      <c r="CFE2" s="117"/>
      <c r="CFF2" s="117"/>
      <c r="CFG2" s="117"/>
      <c r="CFH2" s="117"/>
      <c r="CFI2" s="117"/>
      <c r="CFJ2" s="117"/>
      <c r="CFK2" s="117"/>
      <c r="CFL2" s="117"/>
      <c r="CFM2" s="117"/>
      <c r="CFN2" s="117"/>
      <c r="CFO2" s="117"/>
      <c r="CFP2" s="117"/>
      <c r="CFQ2" s="117"/>
      <c r="CFR2" s="117"/>
      <c r="CFS2" s="117"/>
      <c r="CFT2" s="117"/>
      <c r="CFU2" s="117"/>
      <c r="CFV2" s="117"/>
      <c r="CFW2" s="117"/>
      <c r="CFX2" s="117"/>
      <c r="CFY2" s="117"/>
      <c r="CFZ2" s="117"/>
      <c r="CGA2" s="117"/>
      <c r="CGB2" s="117"/>
      <c r="CGC2" s="117"/>
      <c r="CGD2" s="117"/>
      <c r="CGE2" s="117"/>
      <c r="CGF2" s="117"/>
      <c r="CGG2" s="117"/>
      <c r="CGH2" s="117"/>
      <c r="CGI2" s="117"/>
      <c r="CGJ2" s="117"/>
      <c r="CGK2" s="117"/>
      <c r="CGL2" s="117"/>
      <c r="CGM2" s="117"/>
      <c r="CGN2" s="117"/>
      <c r="CGO2" s="117"/>
      <c r="CGP2" s="117"/>
      <c r="CGQ2" s="117"/>
      <c r="CGR2" s="117"/>
      <c r="CGS2" s="117"/>
      <c r="CGT2" s="117"/>
      <c r="CGU2" s="117"/>
      <c r="CGV2" s="117"/>
      <c r="CGW2" s="117"/>
      <c r="CGX2" s="117"/>
      <c r="CGY2" s="117"/>
      <c r="CGZ2" s="117"/>
      <c r="CHA2" s="117"/>
      <c r="CHB2" s="117"/>
      <c r="CHC2" s="117"/>
      <c r="CHD2" s="117"/>
      <c r="CHE2" s="117"/>
      <c r="CHF2" s="117"/>
      <c r="CHG2" s="117"/>
      <c r="CHH2" s="117"/>
      <c r="CHI2" s="117"/>
      <c r="CHJ2" s="117"/>
      <c r="CHK2" s="117"/>
      <c r="CHL2" s="117"/>
      <c r="CHM2" s="117"/>
      <c r="CHN2" s="117"/>
      <c r="CHO2" s="117"/>
      <c r="CHP2" s="117"/>
      <c r="CHQ2" s="117"/>
      <c r="CHR2" s="117"/>
      <c r="CHS2" s="117"/>
      <c r="CHT2" s="117"/>
      <c r="CHU2" s="117"/>
      <c r="CHV2" s="117"/>
      <c r="CHW2" s="117"/>
      <c r="CHX2" s="117"/>
      <c r="CHY2" s="117"/>
      <c r="CHZ2" s="117"/>
      <c r="CIA2" s="117"/>
      <c r="CIB2" s="117"/>
      <c r="CIC2" s="117"/>
      <c r="CID2" s="117"/>
      <c r="CIE2" s="117"/>
      <c r="CIF2" s="117"/>
      <c r="CIG2" s="117"/>
      <c r="CIH2" s="117"/>
      <c r="CII2" s="117"/>
      <c r="CIJ2" s="117"/>
      <c r="CIK2" s="117"/>
      <c r="CIL2" s="117"/>
      <c r="CIM2" s="117"/>
      <c r="CIN2" s="117"/>
      <c r="CIO2" s="117"/>
      <c r="CIP2" s="117"/>
      <c r="CIQ2" s="117"/>
      <c r="CIR2" s="117"/>
      <c r="CIS2" s="117"/>
      <c r="CIT2" s="117"/>
      <c r="CIU2" s="117"/>
      <c r="CIV2" s="117"/>
      <c r="CIW2" s="117"/>
      <c r="CIX2" s="117"/>
      <c r="CIY2" s="117"/>
      <c r="CIZ2" s="117"/>
      <c r="CJA2" s="117"/>
      <c r="CJB2" s="117"/>
      <c r="CJC2" s="117"/>
      <c r="CJD2" s="117"/>
      <c r="CJE2" s="117"/>
      <c r="CJF2" s="117"/>
      <c r="CJG2" s="117"/>
      <c r="CJH2" s="117"/>
      <c r="CJI2" s="117"/>
      <c r="CJJ2" s="117"/>
      <c r="CJK2" s="117"/>
      <c r="CJL2" s="117"/>
      <c r="CJM2" s="117"/>
      <c r="CJN2" s="117"/>
      <c r="CJO2" s="117"/>
      <c r="CJP2" s="117"/>
      <c r="CJQ2" s="117"/>
      <c r="CJR2" s="117"/>
      <c r="CJS2" s="117"/>
      <c r="CJT2" s="117"/>
      <c r="CJU2" s="117"/>
      <c r="CJV2" s="117"/>
      <c r="CJW2" s="117"/>
      <c r="CJX2" s="117"/>
      <c r="CJY2" s="117"/>
      <c r="CJZ2" s="117"/>
      <c r="CKA2" s="117"/>
      <c r="CKB2" s="117"/>
      <c r="CKC2" s="117"/>
      <c r="CKD2" s="117"/>
      <c r="CKE2" s="117"/>
      <c r="CKF2" s="117"/>
      <c r="CKG2" s="117"/>
      <c r="CKH2" s="117"/>
      <c r="CKI2" s="117"/>
      <c r="CKJ2" s="117"/>
      <c r="CKK2" s="117"/>
      <c r="CKL2" s="117"/>
      <c r="CKM2" s="117"/>
      <c r="CKN2" s="117"/>
      <c r="CKO2" s="117"/>
      <c r="CKP2" s="117"/>
      <c r="CKQ2" s="117"/>
      <c r="CKR2" s="117"/>
      <c r="CKS2" s="117"/>
      <c r="CKT2" s="117"/>
      <c r="CKU2" s="117"/>
      <c r="CKV2" s="117"/>
      <c r="CKW2" s="117"/>
      <c r="CKX2" s="117"/>
      <c r="CKY2" s="117"/>
      <c r="CKZ2" s="117"/>
      <c r="CLA2" s="117"/>
      <c r="CLB2" s="117"/>
      <c r="CLC2" s="117"/>
      <c r="CLD2" s="117"/>
      <c r="CLE2" s="117"/>
      <c r="CLF2" s="117"/>
      <c r="CLG2" s="117"/>
      <c r="CLH2" s="117"/>
      <c r="CLI2" s="117"/>
      <c r="CLJ2" s="117"/>
      <c r="CLK2" s="117"/>
      <c r="CLL2" s="117"/>
      <c r="CLM2" s="117"/>
      <c r="CLN2" s="117"/>
      <c r="CLO2" s="117"/>
      <c r="CLP2" s="117"/>
      <c r="CLQ2" s="117"/>
      <c r="CLR2" s="117"/>
      <c r="CLS2" s="117"/>
      <c r="CLT2" s="117"/>
      <c r="CLU2" s="117"/>
      <c r="CLV2" s="117"/>
      <c r="CLW2" s="117"/>
      <c r="CLX2" s="117"/>
      <c r="CLY2" s="117"/>
      <c r="CLZ2" s="117"/>
      <c r="CMA2" s="117"/>
      <c r="CMB2" s="117"/>
      <c r="CMC2" s="117"/>
      <c r="CMD2" s="117"/>
      <c r="CME2" s="117"/>
      <c r="CMF2" s="117"/>
      <c r="CMG2" s="117"/>
      <c r="CMH2" s="117"/>
      <c r="CMI2" s="117"/>
      <c r="CMJ2" s="117"/>
      <c r="CMK2" s="117"/>
      <c r="CML2" s="117"/>
      <c r="CMM2" s="117"/>
      <c r="CMN2" s="117"/>
      <c r="CMO2" s="117"/>
      <c r="CMP2" s="117"/>
      <c r="CMQ2" s="117"/>
      <c r="CMR2" s="117"/>
      <c r="CMS2" s="117"/>
      <c r="CMT2" s="117"/>
      <c r="CMU2" s="117"/>
      <c r="CMV2" s="117"/>
      <c r="CMW2" s="117"/>
      <c r="CMX2" s="117"/>
      <c r="CMY2" s="117"/>
      <c r="CMZ2" s="117"/>
      <c r="CNA2" s="117"/>
      <c r="CNB2" s="117"/>
      <c r="CNC2" s="117"/>
      <c r="CND2" s="117"/>
      <c r="CNE2" s="117"/>
      <c r="CNF2" s="117"/>
      <c r="CNG2" s="117"/>
      <c r="CNH2" s="117"/>
      <c r="CNI2" s="117"/>
      <c r="CNJ2" s="117"/>
      <c r="CNK2" s="117"/>
      <c r="CNL2" s="117"/>
      <c r="CNM2" s="117"/>
      <c r="CNN2" s="117"/>
      <c r="CNO2" s="117"/>
      <c r="CNP2" s="117"/>
      <c r="CNQ2" s="117"/>
      <c r="CNR2" s="117"/>
      <c r="CNS2" s="117"/>
      <c r="CNT2" s="117"/>
      <c r="CNU2" s="117"/>
      <c r="CNV2" s="117"/>
      <c r="CNW2" s="117"/>
      <c r="CNX2" s="117"/>
      <c r="CNY2" s="117"/>
      <c r="CNZ2" s="117"/>
      <c r="COA2" s="117"/>
      <c r="COB2" s="117"/>
      <c r="COC2" s="117"/>
      <c r="COD2" s="117"/>
      <c r="COE2" s="117"/>
      <c r="COF2" s="117"/>
      <c r="COG2" s="117"/>
      <c r="COH2" s="117"/>
      <c r="COI2" s="117"/>
      <c r="COJ2" s="117"/>
      <c r="COK2" s="117"/>
      <c r="COL2" s="117"/>
      <c r="COM2" s="117"/>
      <c r="CON2" s="117"/>
      <c r="COO2" s="117"/>
      <c r="COP2" s="117"/>
      <c r="COQ2" s="117"/>
      <c r="COR2" s="117"/>
      <c r="COS2" s="117"/>
      <c r="COT2" s="117"/>
      <c r="COU2" s="117"/>
      <c r="COV2" s="117"/>
      <c r="COW2" s="117"/>
      <c r="COX2" s="117"/>
      <c r="COY2" s="117"/>
      <c r="COZ2" s="117"/>
      <c r="CPA2" s="117"/>
      <c r="CPB2" s="117"/>
      <c r="CPC2" s="117"/>
      <c r="CPD2" s="117"/>
      <c r="CPE2" s="117"/>
      <c r="CPF2" s="117"/>
      <c r="CPG2" s="117"/>
      <c r="CPH2" s="117"/>
      <c r="CPI2" s="117"/>
      <c r="CPJ2" s="117"/>
      <c r="CPK2" s="117"/>
      <c r="CPL2" s="117"/>
      <c r="CPM2" s="117"/>
      <c r="CPN2" s="117"/>
      <c r="CPO2" s="117"/>
      <c r="CPP2" s="117"/>
      <c r="CPQ2" s="117"/>
      <c r="CPR2" s="117"/>
      <c r="CPS2" s="117"/>
      <c r="CPT2" s="117"/>
      <c r="CPU2" s="117"/>
      <c r="CPV2" s="117"/>
      <c r="CPW2" s="117"/>
      <c r="CPX2" s="117"/>
      <c r="CPY2" s="117"/>
      <c r="CPZ2" s="117"/>
      <c r="CQA2" s="117"/>
      <c r="CQB2" s="117"/>
      <c r="CQC2" s="117"/>
      <c r="CQD2" s="117"/>
      <c r="CQE2" s="117"/>
      <c r="CQF2" s="117"/>
      <c r="CQG2" s="117"/>
      <c r="CQH2" s="117"/>
      <c r="CQI2" s="117"/>
      <c r="CQJ2" s="117"/>
      <c r="CQK2" s="117"/>
      <c r="CQL2" s="117"/>
      <c r="CQM2" s="117"/>
      <c r="CQN2" s="117"/>
      <c r="CQO2" s="117"/>
      <c r="CQP2" s="117"/>
      <c r="CQQ2" s="117"/>
      <c r="CQR2" s="117"/>
      <c r="CQS2" s="117"/>
      <c r="CQT2" s="117"/>
      <c r="CQU2" s="117"/>
      <c r="CQV2" s="117"/>
      <c r="CQW2" s="117"/>
      <c r="CQX2" s="117"/>
      <c r="CQY2" s="117"/>
      <c r="CQZ2" s="117"/>
      <c r="CRA2" s="117"/>
      <c r="CRB2" s="117"/>
      <c r="CRC2" s="117"/>
      <c r="CRD2" s="117"/>
      <c r="CRE2" s="117"/>
      <c r="CRF2" s="117"/>
      <c r="CRG2" s="117"/>
      <c r="CRH2" s="117"/>
      <c r="CRI2" s="117"/>
      <c r="CRJ2" s="117"/>
      <c r="CRK2" s="117"/>
      <c r="CRL2" s="117"/>
      <c r="CRM2" s="117"/>
      <c r="CRN2" s="117"/>
      <c r="CRO2" s="117"/>
      <c r="CRP2" s="117"/>
      <c r="CRQ2" s="117"/>
      <c r="CRR2" s="117"/>
      <c r="CRS2" s="117"/>
      <c r="CRT2" s="117"/>
      <c r="CRU2" s="117"/>
      <c r="CRV2" s="117"/>
      <c r="CRW2" s="117"/>
      <c r="CRX2" s="117"/>
      <c r="CRY2" s="117"/>
      <c r="CRZ2" s="117"/>
      <c r="CSA2" s="117"/>
      <c r="CSB2" s="117"/>
      <c r="CSC2" s="117"/>
      <c r="CSD2" s="117"/>
      <c r="CSE2" s="117"/>
      <c r="CSF2" s="117"/>
      <c r="CSG2" s="117"/>
      <c r="CSH2" s="117"/>
      <c r="CSI2" s="117"/>
      <c r="CSJ2" s="117"/>
      <c r="CSK2" s="117"/>
      <c r="CSL2" s="117"/>
      <c r="CSM2" s="117"/>
      <c r="CSN2" s="117"/>
      <c r="CSO2" s="117"/>
      <c r="CSP2" s="117"/>
      <c r="CSQ2" s="117"/>
      <c r="CSR2" s="117"/>
      <c r="CSS2" s="117"/>
      <c r="CST2" s="117"/>
      <c r="CSU2" s="117"/>
      <c r="CSV2" s="117"/>
      <c r="CSW2" s="117"/>
      <c r="CSX2" s="117"/>
      <c r="CSY2" s="117"/>
      <c r="CSZ2" s="117"/>
      <c r="CTA2" s="117"/>
      <c r="CTB2" s="117"/>
      <c r="CTC2" s="117"/>
      <c r="CTD2" s="117"/>
      <c r="CTE2" s="117"/>
      <c r="CTF2" s="117"/>
      <c r="CTG2" s="117"/>
      <c r="CTH2" s="117"/>
      <c r="CTI2" s="117"/>
      <c r="CTJ2" s="117"/>
      <c r="CTK2" s="117"/>
      <c r="CTL2" s="117"/>
      <c r="CTM2" s="117"/>
      <c r="CTN2" s="117"/>
      <c r="CTO2" s="117"/>
      <c r="CTP2" s="117"/>
      <c r="CTQ2" s="117"/>
      <c r="CTR2" s="117"/>
      <c r="CTS2" s="117"/>
      <c r="CTT2" s="117"/>
      <c r="CTU2" s="117"/>
      <c r="CTV2" s="117"/>
      <c r="CTW2" s="117"/>
      <c r="CTX2" s="117"/>
      <c r="CTY2" s="117"/>
      <c r="CTZ2" s="117"/>
      <c r="CUA2" s="117"/>
      <c r="CUB2" s="117"/>
      <c r="CUC2" s="117"/>
      <c r="CUD2" s="117"/>
      <c r="CUE2" s="117"/>
      <c r="CUF2" s="117"/>
      <c r="CUG2" s="117"/>
      <c r="CUH2" s="117"/>
      <c r="CUI2" s="117"/>
      <c r="CUJ2" s="117"/>
      <c r="CUK2" s="117"/>
      <c r="CUL2" s="117"/>
      <c r="CUM2" s="117"/>
      <c r="CUN2" s="117"/>
      <c r="CUO2" s="117"/>
      <c r="CUP2" s="117"/>
      <c r="CUQ2" s="117"/>
      <c r="CUR2" s="117"/>
      <c r="CUS2" s="117"/>
      <c r="CUT2" s="117"/>
      <c r="CUU2" s="117"/>
      <c r="CUV2" s="117"/>
      <c r="CUW2" s="117"/>
      <c r="CUX2" s="117"/>
      <c r="CUY2" s="117"/>
      <c r="CUZ2" s="117"/>
      <c r="CVA2" s="117"/>
      <c r="CVB2" s="117"/>
      <c r="CVC2" s="117"/>
      <c r="CVD2" s="117"/>
      <c r="CVE2" s="117"/>
      <c r="CVF2" s="117"/>
      <c r="CVG2" s="117"/>
      <c r="CVH2" s="117"/>
      <c r="CVI2" s="117"/>
      <c r="CVJ2" s="117"/>
      <c r="CVK2" s="117"/>
      <c r="CVL2" s="117"/>
      <c r="CVM2" s="117"/>
      <c r="CVN2" s="117"/>
      <c r="CVO2" s="117"/>
      <c r="CVP2" s="117"/>
      <c r="CVQ2" s="117"/>
      <c r="CVR2" s="117"/>
      <c r="CVS2" s="117"/>
      <c r="CVT2" s="117"/>
      <c r="CVU2" s="117"/>
      <c r="CVV2" s="117"/>
      <c r="CVW2" s="117"/>
      <c r="CVX2" s="117"/>
      <c r="CVY2" s="117"/>
      <c r="CVZ2" s="117"/>
      <c r="CWA2" s="117"/>
      <c r="CWB2" s="117"/>
      <c r="CWC2" s="117"/>
      <c r="CWD2" s="117"/>
      <c r="CWE2" s="117"/>
      <c r="CWF2" s="117"/>
      <c r="CWG2" s="117"/>
      <c r="CWH2" s="117"/>
      <c r="CWI2" s="117"/>
      <c r="CWJ2" s="117"/>
      <c r="CWK2" s="117"/>
      <c r="CWL2" s="117"/>
      <c r="CWM2" s="117"/>
      <c r="CWN2" s="117"/>
      <c r="CWO2" s="117"/>
      <c r="CWP2" s="117"/>
      <c r="CWQ2" s="117"/>
      <c r="CWR2" s="117"/>
      <c r="CWS2" s="117"/>
      <c r="CWT2" s="117"/>
      <c r="CWU2" s="117"/>
      <c r="CWV2" s="117"/>
      <c r="CWW2" s="117"/>
      <c r="CWX2" s="117"/>
      <c r="CWY2" s="117"/>
      <c r="CWZ2" s="117"/>
      <c r="CXA2" s="117"/>
      <c r="CXB2" s="117"/>
      <c r="CXC2" s="117"/>
      <c r="CXD2" s="117"/>
      <c r="CXE2" s="117"/>
      <c r="CXF2" s="117"/>
      <c r="CXG2" s="117"/>
      <c r="CXH2" s="117"/>
      <c r="CXI2" s="117"/>
      <c r="CXJ2" s="117"/>
      <c r="CXK2" s="117"/>
      <c r="CXL2" s="117"/>
      <c r="CXM2" s="117"/>
      <c r="CXN2" s="117"/>
      <c r="CXO2" s="117"/>
      <c r="CXP2" s="117"/>
      <c r="CXQ2" s="117"/>
      <c r="CXR2" s="117"/>
      <c r="CXS2" s="117"/>
      <c r="CXT2" s="117"/>
      <c r="CXU2" s="117"/>
      <c r="CXV2" s="117"/>
      <c r="CXW2" s="117"/>
      <c r="CXX2" s="117"/>
      <c r="CXY2" s="117"/>
      <c r="CXZ2" s="117"/>
      <c r="CYA2" s="117"/>
      <c r="CYB2" s="117"/>
      <c r="CYC2" s="117"/>
      <c r="CYD2" s="117"/>
      <c r="CYE2" s="117"/>
      <c r="CYF2" s="117"/>
      <c r="CYG2" s="117"/>
      <c r="CYH2" s="117"/>
      <c r="CYI2" s="117"/>
      <c r="CYJ2" s="117"/>
      <c r="CYK2" s="117"/>
      <c r="CYL2" s="117"/>
      <c r="CYM2" s="117"/>
      <c r="CYN2" s="117"/>
      <c r="CYO2" s="117"/>
      <c r="CYP2" s="117"/>
      <c r="CYQ2" s="117"/>
      <c r="CYR2" s="117"/>
      <c r="CYS2" s="117"/>
      <c r="CYT2" s="117"/>
      <c r="CYU2" s="117"/>
      <c r="CYV2" s="117"/>
      <c r="CYW2" s="117"/>
      <c r="CYX2" s="117"/>
      <c r="CYY2" s="117"/>
      <c r="CYZ2" s="117"/>
      <c r="CZA2" s="117"/>
      <c r="CZB2" s="117"/>
      <c r="CZC2" s="117"/>
      <c r="CZD2" s="117"/>
      <c r="CZE2" s="117"/>
      <c r="CZF2" s="117"/>
      <c r="CZG2" s="117"/>
      <c r="CZH2" s="117"/>
      <c r="CZI2" s="117"/>
      <c r="CZJ2" s="117"/>
      <c r="CZK2" s="117"/>
      <c r="CZL2" s="117"/>
      <c r="CZM2" s="117"/>
      <c r="CZN2" s="117"/>
      <c r="CZO2" s="117"/>
      <c r="CZP2" s="117"/>
      <c r="CZQ2" s="117"/>
      <c r="CZR2" s="117"/>
      <c r="CZS2" s="117"/>
      <c r="CZT2" s="117"/>
      <c r="CZU2" s="117"/>
      <c r="CZV2" s="117"/>
      <c r="CZW2" s="117"/>
      <c r="CZX2" s="117"/>
      <c r="CZY2" s="117"/>
      <c r="CZZ2" s="117"/>
      <c r="DAA2" s="117"/>
      <c r="DAB2" s="117"/>
      <c r="DAC2" s="117"/>
      <c r="DAD2" s="117"/>
      <c r="DAE2" s="117"/>
      <c r="DAF2" s="117"/>
      <c r="DAG2" s="117"/>
      <c r="DAH2" s="117"/>
      <c r="DAI2" s="117"/>
      <c r="DAJ2" s="117"/>
      <c r="DAK2" s="117"/>
      <c r="DAL2" s="117"/>
      <c r="DAM2" s="117"/>
      <c r="DAN2" s="117"/>
      <c r="DAO2" s="117"/>
      <c r="DAP2" s="117"/>
      <c r="DAQ2" s="117"/>
      <c r="DAR2" s="117"/>
      <c r="DAS2" s="117"/>
      <c r="DAT2" s="117"/>
      <c r="DAU2" s="117"/>
      <c r="DAV2" s="117"/>
      <c r="DAW2" s="117"/>
      <c r="DAX2" s="117"/>
      <c r="DAY2" s="117"/>
      <c r="DAZ2" s="117"/>
      <c r="DBA2" s="117"/>
      <c r="DBB2" s="117"/>
      <c r="DBC2" s="117"/>
      <c r="DBD2" s="117"/>
      <c r="DBE2" s="117"/>
      <c r="DBF2" s="117"/>
      <c r="DBG2" s="117"/>
      <c r="DBH2" s="117"/>
      <c r="DBI2" s="117"/>
      <c r="DBJ2" s="117"/>
      <c r="DBK2" s="117"/>
      <c r="DBL2" s="117"/>
      <c r="DBM2" s="117"/>
      <c r="DBN2" s="117"/>
      <c r="DBO2" s="117"/>
      <c r="DBP2" s="117"/>
      <c r="DBQ2" s="117"/>
      <c r="DBR2" s="117"/>
      <c r="DBS2" s="117"/>
      <c r="DBT2" s="117"/>
      <c r="DBU2" s="117"/>
      <c r="DBV2" s="117"/>
      <c r="DBW2" s="117"/>
      <c r="DBX2" s="117"/>
      <c r="DBY2" s="117"/>
      <c r="DBZ2" s="117"/>
      <c r="DCA2" s="117"/>
      <c r="DCB2" s="117"/>
      <c r="DCC2" s="117"/>
      <c r="DCD2" s="117"/>
      <c r="DCE2" s="117"/>
      <c r="DCF2" s="117"/>
      <c r="DCG2" s="117"/>
      <c r="DCH2" s="117"/>
      <c r="DCI2" s="117"/>
      <c r="DCJ2" s="117"/>
      <c r="DCK2" s="117"/>
      <c r="DCL2" s="117"/>
      <c r="DCM2" s="117"/>
      <c r="DCN2" s="117"/>
      <c r="DCO2" s="117"/>
      <c r="DCP2" s="117"/>
      <c r="DCQ2" s="117"/>
      <c r="DCR2" s="117"/>
      <c r="DCS2" s="117"/>
      <c r="DCT2" s="117"/>
      <c r="DCU2" s="117"/>
      <c r="DCV2" s="117"/>
      <c r="DCW2" s="117"/>
      <c r="DCX2" s="117"/>
      <c r="DCY2" s="117"/>
      <c r="DCZ2" s="117"/>
      <c r="DDA2" s="117"/>
      <c r="DDB2" s="117"/>
      <c r="DDC2" s="117"/>
      <c r="DDD2" s="117"/>
      <c r="DDE2" s="117"/>
      <c r="DDF2" s="117"/>
      <c r="DDG2" s="117"/>
      <c r="DDH2" s="117"/>
      <c r="DDI2" s="117"/>
      <c r="DDJ2" s="117"/>
      <c r="DDK2" s="117"/>
      <c r="DDL2" s="117"/>
      <c r="DDM2" s="117"/>
      <c r="DDN2" s="117"/>
      <c r="DDO2" s="117"/>
      <c r="DDP2" s="117"/>
      <c r="DDQ2" s="117"/>
      <c r="DDR2" s="117"/>
      <c r="DDS2" s="117"/>
      <c r="DDT2" s="117"/>
      <c r="DDU2" s="117"/>
      <c r="DDV2" s="117"/>
      <c r="DDW2" s="117"/>
      <c r="DDX2" s="117"/>
      <c r="DDY2" s="117"/>
      <c r="DDZ2" s="117"/>
      <c r="DEA2" s="117"/>
      <c r="DEB2" s="117"/>
      <c r="DEC2" s="117"/>
      <c r="DED2" s="117"/>
      <c r="DEE2" s="117"/>
      <c r="DEF2" s="117"/>
      <c r="DEG2" s="117"/>
      <c r="DEH2" s="117"/>
      <c r="DEI2" s="117"/>
      <c r="DEJ2" s="117"/>
      <c r="DEK2" s="117"/>
      <c r="DEL2" s="117"/>
      <c r="DEM2" s="117"/>
      <c r="DEN2" s="117"/>
      <c r="DEO2" s="117"/>
      <c r="DEP2" s="117"/>
      <c r="DEQ2" s="117"/>
      <c r="DER2" s="117"/>
      <c r="DES2" s="117"/>
      <c r="DET2" s="117"/>
      <c r="DEU2" s="117"/>
      <c r="DEV2" s="117"/>
      <c r="DEW2" s="117"/>
      <c r="DEX2" s="117"/>
      <c r="DEY2" s="117"/>
      <c r="DEZ2" s="117"/>
      <c r="DFA2" s="117"/>
      <c r="DFB2" s="117"/>
      <c r="DFC2" s="117"/>
      <c r="DFD2" s="117"/>
      <c r="DFE2" s="117"/>
      <c r="DFF2" s="117"/>
      <c r="DFG2" s="117"/>
      <c r="DFH2" s="117"/>
      <c r="DFI2" s="117"/>
      <c r="DFJ2" s="117"/>
      <c r="DFK2" s="117"/>
      <c r="DFL2" s="117"/>
      <c r="DFM2" s="117"/>
      <c r="DFN2" s="117"/>
      <c r="DFO2" s="117"/>
      <c r="DFP2" s="117"/>
      <c r="DFQ2" s="117"/>
      <c r="DFR2" s="117"/>
      <c r="DFS2" s="117"/>
      <c r="DFT2" s="117"/>
      <c r="DFU2" s="117"/>
      <c r="DFV2" s="117"/>
      <c r="DFW2" s="117"/>
      <c r="DFX2" s="117"/>
      <c r="DFY2" s="117"/>
      <c r="DFZ2" s="117"/>
      <c r="DGA2" s="117"/>
      <c r="DGB2" s="117"/>
      <c r="DGC2" s="117"/>
      <c r="DGD2" s="117"/>
      <c r="DGE2" s="117"/>
      <c r="DGF2" s="117"/>
      <c r="DGG2" s="117"/>
      <c r="DGH2" s="117"/>
      <c r="DGI2" s="117"/>
      <c r="DGJ2" s="117"/>
      <c r="DGK2" s="117"/>
      <c r="DGL2" s="117"/>
      <c r="DGM2" s="117"/>
      <c r="DGN2" s="117"/>
      <c r="DGO2" s="117"/>
      <c r="DGP2" s="117"/>
      <c r="DGQ2" s="117"/>
      <c r="DGR2" s="117"/>
      <c r="DGS2" s="117"/>
      <c r="DGT2" s="117"/>
      <c r="DGU2" s="117"/>
      <c r="DGV2" s="117"/>
      <c r="DGW2" s="117"/>
      <c r="DGX2" s="117"/>
      <c r="DGY2" s="117"/>
      <c r="DGZ2" s="117"/>
      <c r="DHA2" s="117"/>
      <c r="DHB2" s="117"/>
      <c r="DHC2" s="117"/>
      <c r="DHD2" s="117"/>
      <c r="DHE2" s="117"/>
      <c r="DHF2" s="117"/>
      <c r="DHG2" s="117"/>
      <c r="DHH2" s="117"/>
      <c r="DHI2" s="117"/>
      <c r="DHJ2" s="117"/>
      <c r="DHK2" s="117"/>
      <c r="DHL2" s="117"/>
      <c r="DHM2" s="117"/>
      <c r="DHN2" s="117"/>
      <c r="DHO2" s="117"/>
      <c r="DHP2" s="117"/>
      <c r="DHQ2" s="117"/>
      <c r="DHR2" s="117"/>
      <c r="DHS2" s="117"/>
      <c r="DHT2" s="117"/>
      <c r="DHU2" s="117"/>
      <c r="DHV2" s="117"/>
      <c r="DHW2" s="117"/>
      <c r="DHX2" s="117"/>
      <c r="DHY2" s="117"/>
      <c r="DHZ2" s="117"/>
      <c r="DIA2" s="117"/>
      <c r="DIB2" s="117"/>
      <c r="DIC2" s="117"/>
      <c r="DID2" s="117"/>
      <c r="DIE2" s="117"/>
      <c r="DIF2" s="117"/>
      <c r="DIG2" s="117"/>
      <c r="DIH2" s="117"/>
      <c r="DII2" s="117"/>
      <c r="DIJ2" s="117"/>
      <c r="DIK2" s="117"/>
      <c r="DIL2" s="117"/>
      <c r="DIM2" s="117"/>
      <c r="DIN2" s="117"/>
      <c r="DIO2" s="117"/>
      <c r="DIP2" s="117"/>
      <c r="DIQ2" s="117"/>
      <c r="DIR2" s="117"/>
      <c r="DIS2" s="117"/>
      <c r="DIT2" s="117"/>
      <c r="DIU2" s="117"/>
      <c r="DIV2" s="117"/>
      <c r="DIW2" s="117"/>
      <c r="DIX2" s="117"/>
      <c r="DIY2" s="117"/>
      <c r="DIZ2" s="117"/>
      <c r="DJA2" s="117"/>
      <c r="DJB2" s="117"/>
      <c r="DJC2" s="117"/>
      <c r="DJD2" s="117"/>
      <c r="DJE2" s="117"/>
      <c r="DJF2" s="117"/>
      <c r="DJG2" s="117"/>
      <c r="DJH2" s="117"/>
      <c r="DJI2" s="117"/>
      <c r="DJJ2" s="117"/>
      <c r="DJK2" s="117"/>
      <c r="DJL2" s="117"/>
      <c r="DJM2" s="117"/>
      <c r="DJN2" s="117"/>
      <c r="DJO2" s="117"/>
      <c r="DJP2" s="117"/>
      <c r="DJQ2" s="117"/>
      <c r="DJR2" s="117"/>
      <c r="DJS2" s="117"/>
      <c r="DJT2" s="117"/>
      <c r="DJU2" s="117"/>
      <c r="DJV2" s="117"/>
      <c r="DJW2" s="117"/>
      <c r="DJX2" s="117"/>
      <c r="DJY2" s="117"/>
      <c r="DJZ2" s="117"/>
      <c r="DKA2" s="117"/>
      <c r="DKB2" s="117"/>
      <c r="DKC2" s="117"/>
      <c r="DKD2" s="117"/>
      <c r="DKE2" s="117"/>
      <c r="DKF2" s="117"/>
      <c r="DKG2" s="117"/>
      <c r="DKH2" s="117"/>
      <c r="DKI2" s="117"/>
      <c r="DKJ2" s="117"/>
      <c r="DKK2" s="117"/>
      <c r="DKL2" s="117"/>
      <c r="DKM2" s="117"/>
      <c r="DKN2" s="117"/>
      <c r="DKO2" s="117"/>
      <c r="DKP2" s="117"/>
      <c r="DKQ2" s="117"/>
      <c r="DKR2" s="117"/>
      <c r="DKS2" s="117"/>
      <c r="DKT2" s="117"/>
      <c r="DKU2" s="117"/>
      <c r="DKV2" s="117"/>
      <c r="DKW2" s="117"/>
      <c r="DKX2" s="117"/>
      <c r="DKY2" s="117"/>
      <c r="DKZ2" s="117"/>
      <c r="DLA2" s="117"/>
      <c r="DLB2" s="117"/>
      <c r="DLC2" s="117"/>
      <c r="DLD2" s="117"/>
      <c r="DLE2" s="117"/>
      <c r="DLF2" s="117"/>
      <c r="DLG2" s="117"/>
      <c r="DLH2" s="117"/>
      <c r="DLI2" s="117"/>
      <c r="DLJ2" s="117"/>
      <c r="DLK2" s="117"/>
      <c r="DLL2" s="117"/>
      <c r="DLM2" s="117"/>
      <c r="DLN2" s="117"/>
      <c r="DLO2" s="117"/>
      <c r="DLP2" s="117"/>
      <c r="DLQ2" s="117"/>
      <c r="DLR2" s="117"/>
      <c r="DLS2" s="117"/>
      <c r="DLT2" s="117"/>
      <c r="DLU2" s="117"/>
      <c r="DLV2" s="117"/>
      <c r="DLW2" s="117"/>
      <c r="DLX2" s="117"/>
      <c r="DLY2" s="117"/>
      <c r="DLZ2" s="117"/>
      <c r="DMA2" s="117"/>
      <c r="DMB2" s="117"/>
      <c r="DMC2" s="117"/>
      <c r="DMD2" s="117"/>
      <c r="DME2" s="117"/>
      <c r="DMF2" s="117"/>
      <c r="DMG2" s="117"/>
      <c r="DMH2" s="117"/>
      <c r="DMI2" s="117"/>
      <c r="DMJ2" s="117"/>
      <c r="DMK2" s="117"/>
      <c r="DML2" s="117"/>
      <c r="DMM2" s="117"/>
      <c r="DMN2" s="117"/>
      <c r="DMO2" s="117"/>
      <c r="DMP2" s="117"/>
      <c r="DMQ2" s="117"/>
      <c r="DMR2" s="117"/>
      <c r="DMS2" s="117"/>
      <c r="DMT2" s="117"/>
      <c r="DMU2" s="117"/>
      <c r="DMV2" s="117"/>
      <c r="DMW2" s="117"/>
      <c r="DMX2" s="117"/>
      <c r="DMY2" s="117"/>
      <c r="DMZ2" s="117"/>
      <c r="DNA2" s="117"/>
      <c r="DNB2" s="117"/>
      <c r="DNC2" s="117"/>
      <c r="DND2" s="117"/>
      <c r="DNE2" s="117"/>
      <c r="DNF2" s="117"/>
      <c r="DNG2" s="117"/>
      <c r="DNH2" s="117"/>
      <c r="DNI2" s="117"/>
      <c r="DNJ2" s="117"/>
      <c r="DNK2" s="117"/>
      <c r="DNL2" s="117"/>
      <c r="DNM2" s="117"/>
      <c r="DNN2" s="117"/>
      <c r="DNO2" s="117"/>
      <c r="DNP2" s="117"/>
      <c r="DNQ2" s="117"/>
      <c r="DNR2" s="117"/>
      <c r="DNS2" s="117"/>
      <c r="DNT2" s="117"/>
      <c r="DNU2" s="117"/>
      <c r="DNV2" s="117"/>
      <c r="DNW2" s="117"/>
      <c r="DNX2" s="117"/>
      <c r="DNY2" s="117"/>
      <c r="DNZ2" s="117"/>
      <c r="DOA2" s="117"/>
      <c r="DOB2" s="117"/>
      <c r="DOC2" s="117"/>
      <c r="DOD2" s="117"/>
      <c r="DOE2" s="117"/>
      <c r="DOF2" s="117"/>
      <c r="DOG2" s="117"/>
      <c r="DOH2" s="117"/>
      <c r="DOI2" s="117"/>
      <c r="DOJ2" s="117"/>
      <c r="DOK2" s="117"/>
      <c r="DOL2" s="117"/>
      <c r="DOM2" s="117"/>
      <c r="DON2" s="117"/>
      <c r="DOO2" s="117"/>
      <c r="DOP2" s="117"/>
      <c r="DOQ2" s="117"/>
      <c r="DOR2" s="117"/>
      <c r="DOS2" s="117"/>
      <c r="DOT2" s="117"/>
      <c r="DOU2" s="117"/>
      <c r="DOV2" s="117"/>
      <c r="DOW2" s="117"/>
      <c r="DOX2" s="117"/>
      <c r="DOY2" s="117"/>
      <c r="DOZ2" s="117"/>
      <c r="DPA2" s="117"/>
      <c r="DPB2" s="117"/>
      <c r="DPC2" s="117"/>
      <c r="DPD2" s="117"/>
      <c r="DPE2" s="117"/>
      <c r="DPF2" s="117"/>
      <c r="DPG2" s="117"/>
      <c r="DPH2" s="117"/>
      <c r="DPI2" s="117"/>
      <c r="DPJ2" s="117"/>
      <c r="DPK2" s="117"/>
      <c r="DPL2" s="117"/>
      <c r="DPM2" s="117"/>
      <c r="DPN2" s="117"/>
      <c r="DPO2" s="117"/>
      <c r="DPP2" s="117"/>
      <c r="DPQ2" s="117"/>
      <c r="DPR2" s="117"/>
      <c r="DPS2" s="117"/>
      <c r="DPT2" s="117"/>
      <c r="DPU2" s="117"/>
      <c r="DPV2" s="117"/>
      <c r="DPW2" s="117"/>
      <c r="DPX2" s="117"/>
      <c r="DPY2" s="117"/>
      <c r="DPZ2" s="117"/>
      <c r="DQA2" s="117"/>
      <c r="DQB2" s="117"/>
      <c r="DQC2" s="117"/>
      <c r="DQD2" s="117"/>
      <c r="DQE2" s="117"/>
      <c r="DQF2" s="117"/>
      <c r="DQG2" s="117"/>
      <c r="DQH2" s="117"/>
      <c r="DQI2" s="117"/>
      <c r="DQJ2" s="117"/>
      <c r="DQK2" s="117"/>
      <c r="DQL2" s="117"/>
      <c r="DQM2" s="117"/>
      <c r="DQN2" s="117"/>
      <c r="DQO2" s="117"/>
      <c r="DQP2" s="117"/>
      <c r="DQQ2" s="117"/>
      <c r="DQR2" s="117"/>
      <c r="DQS2" s="117"/>
      <c r="DQT2" s="117"/>
      <c r="DQU2" s="117"/>
      <c r="DQV2" s="117"/>
      <c r="DQW2" s="117"/>
      <c r="DQX2" s="117"/>
      <c r="DQY2" s="117"/>
      <c r="DQZ2" s="117"/>
      <c r="DRA2" s="117"/>
      <c r="DRB2" s="117"/>
      <c r="DRC2" s="117"/>
      <c r="DRD2" s="117"/>
      <c r="DRE2" s="117"/>
      <c r="DRF2" s="117"/>
      <c r="DRG2" s="117"/>
      <c r="DRH2" s="117"/>
      <c r="DRI2" s="117"/>
      <c r="DRJ2" s="117"/>
      <c r="DRK2" s="117"/>
      <c r="DRL2" s="117"/>
      <c r="DRM2" s="117"/>
      <c r="DRN2" s="117"/>
      <c r="DRO2" s="117"/>
      <c r="DRP2" s="117"/>
      <c r="DRQ2" s="117"/>
      <c r="DRR2" s="117"/>
      <c r="DRS2" s="117"/>
      <c r="DRT2" s="117"/>
      <c r="DRU2" s="117"/>
      <c r="DRV2" s="117"/>
      <c r="DRW2" s="117"/>
      <c r="DRX2" s="117"/>
      <c r="DRY2" s="117"/>
      <c r="DRZ2" s="117"/>
      <c r="DSA2" s="117"/>
      <c r="DSB2" s="117"/>
      <c r="DSC2" s="117"/>
      <c r="DSD2" s="117"/>
      <c r="DSE2" s="117"/>
      <c r="DSF2" s="117"/>
      <c r="DSG2" s="117"/>
      <c r="DSH2" s="117"/>
      <c r="DSI2" s="117"/>
      <c r="DSJ2" s="117"/>
      <c r="DSK2" s="117"/>
      <c r="DSL2" s="117"/>
      <c r="DSM2" s="117"/>
      <c r="DSN2" s="117"/>
      <c r="DSO2" s="117"/>
      <c r="DSP2" s="117"/>
      <c r="DSQ2" s="117"/>
      <c r="DSR2" s="117"/>
      <c r="DSS2" s="117"/>
      <c r="DST2" s="117"/>
      <c r="DSU2" s="117"/>
      <c r="DSV2" s="117"/>
      <c r="DSW2" s="117"/>
      <c r="DSX2" s="117"/>
      <c r="DSY2" s="117"/>
      <c r="DSZ2" s="117"/>
      <c r="DTA2" s="117"/>
      <c r="DTB2" s="117"/>
      <c r="DTC2" s="117"/>
      <c r="DTD2" s="117"/>
      <c r="DTE2" s="117"/>
      <c r="DTF2" s="117"/>
      <c r="DTG2" s="117"/>
      <c r="DTH2" s="117"/>
      <c r="DTI2" s="117"/>
      <c r="DTJ2" s="117"/>
      <c r="DTK2" s="117"/>
      <c r="DTL2" s="117"/>
      <c r="DTM2" s="117"/>
      <c r="DTN2" s="117"/>
      <c r="DTO2" s="117"/>
      <c r="DTP2" s="117"/>
      <c r="DTQ2" s="117"/>
      <c r="DTR2" s="117"/>
      <c r="DTS2" s="117"/>
      <c r="DTT2" s="117"/>
      <c r="DTU2" s="117"/>
      <c r="DTV2" s="117"/>
      <c r="DTW2" s="117"/>
      <c r="DTX2" s="117"/>
      <c r="DTY2" s="117"/>
      <c r="DTZ2" s="117"/>
      <c r="DUA2" s="117"/>
      <c r="DUB2" s="117"/>
      <c r="DUC2" s="117"/>
      <c r="DUD2" s="117"/>
      <c r="DUE2" s="117"/>
      <c r="DUF2" s="117"/>
      <c r="DUG2" s="117"/>
      <c r="DUH2" s="117"/>
      <c r="DUI2" s="117"/>
      <c r="DUJ2" s="117"/>
      <c r="DUK2" s="117"/>
      <c r="DUL2" s="117"/>
      <c r="DUM2" s="117"/>
      <c r="DUN2" s="117"/>
      <c r="DUO2" s="117"/>
      <c r="DUP2" s="117"/>
      <c r="DUQ2" s="117"/>
      <c r="DUR2" s="117"/>
      <c r="DUS2" s="117"/>
      <c r="DUT2" s="117"/>
      <c r="DUU2" s="117"/>
      <c r="DUV2" s="117"/>
      <c r="DUW2" s="117"/>
      <c r="DUX2" s="117"/>
      <c r="DUY2" s="117"/>
      <c r="DUZ2" s="117"/>
      <c r="DVA2" s="117"/>
      <c r="DVB2" s="117"/>
      <c r="DVC2" s="117"/>
      <c r="DVD2" s="117"/>
      <c r="DVE2" s="117"/>
      <c r="DVF2" s="117"/>
      <c r="DVG2" s="117"/>
      <c r="DVH2" s="117"/>
      <c r="DVI2" s="117"/>
      <c r="DVJ2" s="117"/>
      <c r="DVK2" s="117"/>
      <c r="DVL2" s="117"/>
      <c r="DVM2" s="117"/>
      <c r="DVN2" s="117"/>
      <c r="DVO2" s="117"/>
      <c r="DVP2" s="117"/>
      <c r="DVQ2" s="117"/>
      <c r="DVR2" s="117"/>
      <c r="DVS2" s="117"/>
      <c r="DVT2" s="117"/>
      <c r="DVU2" s="117"/>
      <c r="DVV2" s="117"/>
      <c r="DVW2" s="117"/>
      <c r="DVX2" s="117"/>
      <c r="DVY2" s="117"/>
      <c r="DVZ2" s="117"/>
      <c r="DWA2" s="117"/>
      <c r="DWB2" s="117"/>
      <c r="DWC2" s="117"/>
      <c r="DWD2" s="117"/>
      <c r="DWE2" s="117"/>
      <c r="DWF2" s="117"/>
      <c r="DWG2" s="117"/>
      <c r="DWH2" s="117"/>
      <c r="DWI2" s="117"/>
      <c r="DWJ2" s="117"/>
      <c r="DWK2" s="117"/>
      <c r="DWL2" s="117"/>
      <c r="DWM2" s="117"/>
      <c r="DWN2" s="117"/>
      <c r="DWO2" s="117"/>
      <c r="DWP2" s="117"/>
      <c r="DWQ2" s="117"/>
      <c r="DWR2" s="117"/>
      <c r="DWS2" s="117"/>
      <c r="DWT2" s="117"/>
      <c r="DWU2" s="117"/>
      <c r="DWV2" s="117"/>
      <c r="DWW2" s="117"/>
      <c r="DWX2" s="117"/>
      <c r="DWY2" s="117"/>
      <c r="DWZ2" s="117"/>
      <c r="DXA2" s="117"/>
      <c r="DXB2" s="117"/>
      <c r="DXC2" s="117"/>
      <c r="DXD2" s="117"/>
      <c r="DXE2" s="117"/>
      <c r="DXF2" s="117"/>
      <c r="DXG2" s="117"/>
      <c r="DXH2" s="117"/>
      <c r="DXI2" s="117"/>
      <c r="DXJ2" s="117"/>
      <c r="DXK2" s="117"/>
      <c r="DXL2" s="117"/>
      <c r="DXM2" s="117"/>
      <c r="DXN2" s="117"/>
      <c r="DXO2" s="117"/>
      <c r="DXP2" s="117"/>
      <c r="DXQ2" s="117"/>
      <c r="DXR2" s="117"/>
      <c r="DXS2" s="117"/>
      <c r="DXT2" s="117"/>
      <c r="DXU2" s="117"/>
      <c r="DXV2" s="117"/>
      <c r="DXW2" s="117"/>
      <c r="DXX2" s="117"/>
      <c r="DXY2" s="117"/>
      <c r="DXZ2" s="117"/>
      <c r="DYA2" s="117"/>
      <c r="DYB2" s="117"/>
      <c r="DYC2" s="117"/>
      <c r="DYD2" s="117"/>
      <c r="DYE2" s="117"/>
      <c r="DYF2" s="117"/>
      <c r="DYG2" s="117"/>
      <c r="DYH2" s="117"/>
      <c r="DYI2" s="117"/>
      <c r="DYJ2" s="117"/>
      <c r="DYK2" s="117"/>
      <c r="DYL2" s="117"/>
      <c r="DYM2" s="117"/>
      <c r="DYN2" s="117"/>
      <c r="DYO2" s="117"/>
      <c r="DYP2" s="117"/>
      <c r="DYQ2" s="117"/>
      <c r="DYR2" s="117"/>
      <c r="DYS2" s="117"/>
      <c r="DYT2" s="117"/>
      <c r="DYU2" s="117"/>
      <c r="DYV2" s="117"/>
      <c r="DYW2" s="117"/>
      <c r="DYX2" s="117"/>
      <c r="DYY2" s="117"/>
      <c r="DYZ2" s="117"/>
      <c r="DZA2" s="117"/>
      <c r="DZB2" s="117"/>
      <c r="DZC2" s="117"/>
      <c r="DZD2" s="117"/>
      <c r="DZE2" s="117"/>
      <c r="DZF2" s="117"/>
      <c r="DZG2" s="117"/>
      <c r="DZH2" s="117"/>
      <c r="DZI2" s="117"/>
      <c r="DZJ2" s="117"/>
      <c r="DZK2" s="117"/>
      <c r="DZL2" s="117"/>
      <c r="DZM2" s="117"/>
      <c r="DZN2" s="117"/>
      <c r="DZO2" s="117"/>
      <c r="DZP2" s="117"/>
      <c r="DZQ2" s="117"/>
      <c r="DZR2" s="117"/>
      <c r="DZS2" s="117"/>
      <c r="DZT2" s="117"/>
      <c r="DZU2" s="117"/>
      <c r="DZV2" s="117"/>
      <c r="DZW2" s="117"/>
      <c r="DZX2" s="117"/>
      <c r="DZY2" s="117"/>
      <c r="DZZ2" s="117"/>
      <c r="EAA2" s="117"/>
      <c r="EAB2" s="117"/>
      <c r="EAC2" s="117"/>
      <c r="EAD2" s="117"/>
      <c r="EAE2" s="117"/>
      <c r="EAF2" s="117"/>
      <c r="EAG2" s="117"/>
      <c r="EAH2" s="117"/>
      <c r="EAI2" s="117"/>
      <c r="EAJ2" s="117"/>
      <c r="EAK2" s="117"/>
      <c r="EAL2" s="117"/>
      <c r="EAM2" s="117"/>
      <c r="EAN2" s="117"/>
      <c r="EAO2" s="117"/>
      <c r="EAP2" s="117"/>
      <c r="EAQ2" s="117"/>
      <c r="EAR2" s="117"/>
      <c r="EAS2" s="117"/>
      <c r="EAT2" s="117"/>
      <c r="EAU2" s="117"/>
      <c r="EAV2" s="117"/>
      <c r="EAW2" s="117"/>
      <c r="EAX2" s="117"/>
      <c r="EAY2" s="117"/>
      <c r="EAZ2" s="117"/>
      <c r="EBA2" s="117"/>
      <c r="EBB2" s="117"/>
      <c r="EBC2" s="117"/>
      <c r="EBD2" s="117"/>
      <c r="EBE2" s="117"/>
      <c r="EBF2" s="117"/>
      <c r="EBG2" s="117"/>
      <c r="EBH2" s="117"/>
      <c r="EBI2" s="117"/>
      <c r="EBJ2" s="117"/>
      <c r="EBK2" s="117"/>
      <c r="EBL2" s="117"/>
      <c r="EBM2" s="117"/>
      <c r="EBN2" s="117"/>
      <c r="EBO2" s="117"/>
      <c r="EBP2" s="117"/>
      <c r="EBQ2" s="117"/>
      <c r="EBR2" s="117"/>
      <c r="EBS2" s="117"/>
      <c r="EBT2" s="117"/>
      <c r="EBU2" s="117"/>
      <c r="EBV2" s="117"/>
      <c r="EBW2" s="117"/>
      <c r="EBX2" s="117"/>
      <c r="EBY2" s="117"/>
      <c r="EBZ2" s="117"/>
      <c r="ECA2" s="117"/>
      <c r="ECB2" s="117"/>
      <c r="ECC2" s="117"/>
      <c r="ECD2" s="117"/>
      <c r="ECE2" s="117"/>
      <c r="ECF2" s="117"/>
      <c r="ECG2" s="117"/>
      <c r="ECH2" s="117"/>
      <c r="ECI2" s="117"/>
      <c r="ECJ2" s="117"/>
      <c r="ECK2" s="117"/>
      <c r="ECL2" s="117"/>
      <c r="ECM2" s="117"/>
      <c r="ECN2" s="117"/>
      <c r="ECO2" s="117"/>
      <c r="ECP2" s="117"/>
      <c r="ECQ2" s="117"/>
      <c r="ECR2" s="117"/>
      <c r="ECS2" s="117"/>
      <c r="ECT2" s="117"/>
      <c r="ECU2" s="117"/>
      <c r="ECV2" s="117"/>
      <c r="ECW2" s="117"/>
      <c r="ECX2" s="117"/>
      <c r="ECY2" s="117"/>
      <c r="ECZ2" s="117"/>
      <c r="EDA2" s="117"/>
      <c r="EDB2" s="117"/>
      <c r="EDC2" s="117"/>
      <c r="EDD2" s="117"/>
      <c r="EDE2" s="117"/>
      <c r="EDF2" s="117"/>
      <c r="EDG2" s="117"/>
      <c r="EDH2" s="117"/>
      <c r="EDI2" s="117"/>
      <c r="EDJ2" s="117"/>
      <c r="EDK2" s="117"/>
      <c r="EDL2" s="117"/>
      <c r="EDM2" s="117"/>
      <c r="EDN2" s="117"/>
      <c r="EDO2" s="117"/>
      <c r="EDP2" s="117"/>
      <c r="EDQ2" s="117"/>
      <c r="EDR2" s="117"/>
      <c r="EDS2" s="117"/>
      <c r="EDT2" s="117"/>
      <c r="EDU2" s="117"/>
      <c r="EDV2" s="117"/>
      <c r="EDW2" s="117"/>
      <c r="EDX2" s="117"/>
      <c r="EDY2" s="117"/>
      <c r="EDZ2" s="117"/>
      <c r="EEA2" s="117"/>
      <c r="EEB2" s="117"/>
      <c r="EEC2" s="117"/>
      <c r="EED2" s="117"/>
      <c r="EEE2" s="117"/>
      <c r="EEF2" s="117"/>
      <c r="EEG2" s="117"/>
      <c r="EEH2" s="117"/>
      <c r="EEI2" s="117"/>
      <c r="EEJ2" s="117"/>
      <c r="EEK2" s="117"/>
      <c r="EEL2" s="117"/>
      <c r="EEM2" s="117"/>
      <c r="EEN2" s="117"/>
      <c r="EEO2" s="117"/>
      <c r="EEP2" s="117"/>
      <c r="EEQ2" s="117"/>
      <c r="EER2" s="117"/>
      <c r="EES2" s="117"/>
      <c r="EET2" s="117"/>
      <c r="EEU2" s="117"/>
      <c r="EEV2" s="117"/>
      <c r="EEW2" s="117"/>
      <c r="EEX2" s="117"/>
      <c r="EEY2" s="117"/>
      <c r="EEZ2" s="117"/>
      <c r="EFA2" s="117"/>
      <c r="EFB2" s="117"/>
      <c r="EFC2" s="117"/>
      <c r="EFD2" s="117"/>
      <c r="EFE2" s="117"/>
      <c r="EFF2" s="117"/>
      <c r="EFG2" s="117"/>
      <c r="EFH2" s="117"/>
      <c r="EFI2" s="117"/>
      <c r="EFJ2" s="117"/>
      <c r="EFK2" s="117"/>
      <c r="EFL2" s="117"/>
      <c r="EFM2" s="117"/>
      <c r="EFN2" s="117"/>
      <c r="EFO2" s="117"/>
      <c r="EFP2" s="117"/>
      <c r="EFQ2" s="117"/>
      <c r="EFR2" s="117"/>
      <c r="EFS2" s="117"/>
      <c r="EFT2" s="117"/>
      <c r="EFU2" s="117"/>
      <c r="EFV2" s="117"/>
      <c r="EFW2" s="117"/>
      <c r="EFX2" s="117"/>
      <c r="EFY2" s="117"/>
      <c r="EFZ2" s="117"/>
      <c r="EGA2" s="117"/>
      <c r="EGB2" s="117"/>
      <c r="EGC2" s="117"/>
      <c r="EGD2" s="117"/>
      <c r="EGE2" s="117"/>
      <c r="EGF2" s="117"/>
      <c r="EGG2" s="117"/>
      <c r="EGH2" s="117"/>
      <c r="EGI2" s="117"/>
      <c r="EGJ2" s="117"/>
      <c r="EGK2" s="117"/>
      <c r="EGL2" s="117"/>
      <c r="EGM2" s="117"/>
      <c r="EGN2" s="117"/>
      <c r="EGO2" s="117"/>
      <c r="EGP2" s="117"/>
      <c r="EGQ2" s="117"/>
      <c r="EGR2" s="117"/>
      <c r="EGS2" s="117"/>
      <c r="EGT2" s="117"/>
      <c r="EGU2" s="117"/>
      <c r="EGV2" s="117"/>
      <c r="EGW2" s="117"/>
      <c r="EGX2" s="117"/>
      <c r="EGY2" s="117"/>
      <c r="EGZ2" s="117"/>
      <c r="EHA2" s="117"/>
      <c r="EHB2" s="117"/>
      <c r="EHC2" s="117"/>
      <c r="EHD2" s="117"/>
      <c r="EHE2" s="117"/>
      <c r="EHF2" s="117"/>
      <c r="EHG2" s="117"/>
      <c r="EHH2" s="117"/>
      <c r="EHI2" s="117"/>
      <c r="EHJ2" s="117"/>
      <c r="EHK2" s="117"/>
      <c r="EHL2" s="117"/>
      <c r="EHM2" s="117"/>
      <c r="EHN2" s="117"/>
      <c r="EHO2" s="117"/>
      <c r="EHP2" s="117"/>
      <c r="EHQ2" s="117"/>
      <c r="EHR2" s="117"/>
      <c r="EHS2" s="117"/>
      <c r="EHT2" s="117"/>
      <c r="EHU2" s="117"/>
      <c r="EHV2" s="117"/>
      <c r="EHW2" s="117"/>
      <c r="EHX2" s="117"/>
      <c r="EHY2" s="117"/>
      <c r="EHZ2" s="117"/>
      <c r="EIA2" s="117"/>
      <c r="EIB2" s="117"/>
      <c r="EIC2" s="117"/>
      <c r="EID2" s="117"/>
      <c r="EIE2" s="117"/>
      <c r="EIF2" s="117"/>
      <c r="EIG2" s="117"/>
      <c r="EIH2" s="117"/>
      <c r="EII2" s="117"/>
      <c r="EIJ2" s="117"/>
      <c r="EIK2" s="117"/>
      <c r="EIL2" s="117"/>
      <c r="EIM2" s="117"/>
      <c r="EIN2" s="117"/>
      <c r="EIO2" s="117"/>
      <c r="EIP2" s="117"/>
      <c r="EIQ2" s="117"/>
      <c r="EIR2" s="117"/>
      <c r="EIS2" s="117"/>
      <c r="EIT2" s="117"/>
      <c r="EIU2" s="117"/>
      <c r="EIV2" s="117"/>
      <c r="EIW2" s="117"/>
      <c r="EIX2" s="117"/>
      <c r="EIY2" s="117"/>
      <c r="EIZ2" s="117"/>
      <c r="EJA2" s="117"/>
      <c r="EJB2" s="117"/>
      <c r="EJC2" s="117"/>
      <c r="EJD2" s="117"/>
      <c r="EJE2" s="117"/>
      <c r="EJF2" s="117"/>
      <c r="EJG2" s="117"/>
      <c r="EJH2" s="117"/>
      <c r="EJI2" s="117"/>
      <c r="EJJ2" s="117"/>
      <c r="EJK2" s="117"/>
      <c r="EJL2" s="117"/>
      <c r="EJM2" s="117"/>
      <c r="EJN2" s="117"/>
      <c r="EJO2" s="117"/>
      <c r="EJP2" s="117"/>
      <c r="EJQ2" s="117"/>
      <c r="EJR2" s="117"/>
      <c r="EJS2" s="117"/>
      <c r="EJT2" s="117"/>
      <c r="EJU2" s="117"/>
      <c r="EJV2" s="117"/>
      <c r="EJW2" s="117"/>
      <c r="EJX2" s="117"/>
      <c r="EJY2" s="117"/>
      <c r="EJZ2" s="117"/>
      <c r="EKA2" s="117"/>
      <c r="EKB2" s="117"/>
      <c r="EKC2" s="117"/>
      <c r="EKD2" s="117"/>
      <c r="EKE2" s="117"/>
      <c r="EKF2" s="117"/>
      <c r="EKG2" s="117"/>
      <c r="EKH2" s="117"/>
      <c r="EKI2" s="117"/>
      <c r="EKJ2" s="117"/>
      <c r="EKK2" s="117"/>
      <c r="EKL2" s="117"/>
      <c r="EKM2" s="117"/>
      <c r="EKN2" s="117"/>
      <c r="EKO2" s="117"/>
      <c r="EKP2" s="117"/>
      <c r="EKQ2" s="117"/>
      <c r="EKR2" s="117"/>
      <c r="EKS2" s="117"/>
      <c r="EKT2" s="117"/>
      <c r="EKU2" s="117"/>
      <c r="EKV2" s="117"/>
      <c r="EKW2" s="117"/>
      <c r="EKX2" s="117"/>
      <c r="EKY2" s="117"/>
      <c r="EKZ2" s="117"/>
      <c r="ELA2" s="117"/>
      <c r="ELB2" s="117"/>
      <c r="ELC2" s="117"/>
      <c r="ELD2" s="117"/>
      <c r="ELE2" s="117"/>
      <c r="ELF2" s="117"/>
      <c r="ELG2" s="117"/>
      <c r="ELH2" s="117"/>
      <c r="ELI2" s="117"/>
      <c r="ELJ2" s="117"/>
      <c r="ELK2" s="117"/>
      <c r="ELL2" s="117"/>
      <c r="ELM2" s="117"/>
      <c r="ELN2" s="117"/>
      <c r="ELO2" s="117"/>
      <c r="ELP2" s="117"/>
      <c r="ELQ2" s="117"/>
      <c r="ELR2" s="117"/>
      <c r="ELS2" s="117"/>
      <c r="ELT2" s="117"/>
      <c r="ELU2" s="117"/>
      <c r="ELV2" s="117"/>
      <c r="ELW2" s="117"/>
      <c r="ELX2" s="117"/>
      <c r="ELY2" s="117"/>
      <c r="ELZ2" s="117"/>
      <c r="EMA2" s="117"/>
      <c r="EMB2" s="117"/>
      <c r="EMC2" s="117"/>
      <c r="EMD2" s="117"/>
      <c r="EME2" s="117"/>
      <c r="EMF2" s="117"/>
      <c r="EMG2" s="117"/>
      <c r="EMH2" s="117"/>
      <c r="EMI2" s="117"/>
      <c r="EMJ2" s="117"/>
      <c r="EMK2" s="117"/>
      <c r="EML2" s="117"/>
      <c r="EMM2" s="117"/>
      <c r="EMN2" s="117"/>
      <c r="EMO2" s="117"/>
      <c r="EMP2" s="117"/>
      <c r="EMQ2" s="117"/>
      <c r="EMR2" s="117"/>
      <c r="EMS2" s="117"/>
      <c r="EMT2" s="117"/>
      <c r="EMU2" s="117"/>
      <c r="EMV2" s="117"/>
      <c r="EMW2" s="117"/>
      <c r="EMX2" s="117"/>
      <c r="EMY2" s="117"/>
      <c r="EMZ2" s="117"/>
      <c r="ENA2" s="117"/>
      <c r="ENB2" s="117"/>
      <c r="ENC2" s="117"/>
      <c r="END2" s="117"/>
      <c r="ENE2" s="117"/>
      <c r="ENF2" s="117"/>
      <c r="ENG2" s="117"/>
      <c r="ENH2" s="117"/>
      <c r="ENI2" s="117"/>
      <c r="ENJ2" s="117"/>
      <c r="ENK2" s="117"/>
      <c r="ENL2" s="117"/>
      <c r="ENM2" s="117"/>
      <c r="ENN2" s="117"/>
      <c r="ENO2" s="117"/>
      <c r="ENP2" s="117"/>
      <c r="ENQ2" s="117"/>
      <c r="ENR2" s="117"/>
      <c r="ENS2" s="117"/>
      <c r="ENT2" s="117"/>
      <c r="ENU2" s="117"/>
      <c r="ENV2" s="117"/>
      <c r="ENW2" s="117"/>
      <c r="ENX2" s="117"/>
      <c r="ENY2" s="117"/>
      <c r="ENZ2" s="117"/>
      <c r="EOA2" s="117"/>
      <c r="EOB2" s="117"/>
      <c r="EOC2" s="117"/>
      <c r="EOD2" s="117"/>
      <c r="EOE2" s="117"/>
      <c r="EOF2" s="117"/>
      <c r="EOG2" s="117"/>
      <c r="EOH2" s="117"/>
      <c r="EOI2" s="117"/>
      <c r="EOJ2" s="117"/>
      <c r="EOK2" s="117"/>
      <c r="EOL2" s="117"/>
      <c r="EOM2" s="117"/>
      <c r="EON2" s="117"/>
      <c r="EOO2" s="117"/>
      <c r="EOP2" s="117"/>
      <c r="EOQ2" s="117"/>
      <c r="EOR2" s="117"/>
      <c r="EOS2" s="117"/>
      <c r="EOT2" s="117"/>
      <c r="EOU2" s="117"/>
      <c r="EOV2" s="117"/>
      <c r="EOW2" s="117"/>
      <c r="EOX2" s="117"/>
      <c r="EOY2" s="117"/>
      <c r="EOZ2" s="117"/>
      <c r="EPA2" s="117"/>
      <c r="EPB2" s="117"/>
      <c r="EPC2" s="117"/>
      <c r="EPD2" s="117"/>
      <c r="EPE2" s="117"/>
      <c r="EPF2" s="117"/>
      <c r="EPG2" s="117"/>
      <c r="EPH2" s="117"/>
      <c r="EPI2" s="117"/>
      <c r="EPJ2" s="117"/>
      <c r="EPK2" s="117"/>
      <c r="EPL2" s="117"/>
      <c r="EPM2" s="117"/>
      <c r="EPN2" s="117"/>
      <c r="EPO2" s="117"/>
      <c r="EPP2" s="117"/>
      <c r="EPQ2" s="117"/>
      <c r="EPR2" s="117"/>
      <c r="EPS2" s="117"/>
      <c r="EPT2" s="117"/>
      <c r="EPU2" s="117"/>
      <c r="EPV2" s="117"/>
      <c r="EPW2" s="117"/>
      <c r="EPX2" s="117"/>
      <c r="EPY2" s="117"/>
      <c r="EPZ2" s="117"/>
      <c r="EQA2" s="117"/>
      <c r="EQB2" s="117"/>
      <c r="EQC2" s="117"/>
      <c r="EQD2" s="117"/>
      <c r="EQE2" s="117"/>
      <c r="EQF2" s="117"/>
      <c r="EQG2" s="117"/>
      <c r="EQH2" s="117"/>
      <c r="EQI2" s="117"/>
      <c r="EQJ2" s="117"/>
      <c r="EQK2" s="117"/>
      <c r="EQL2" s="117"/>
      <c r="EQM2" s="117"/>
      <c r="EQN2" s="117"/>
      <c r="EQO2" s="117"/>
      <c r="EQP2" s="117"/>
      <c r="EQQ2" s="117"/>
      <c r="EQR2" s="117"/>
      <c r="EQS2" s="117"/>
      <c r="EQT2" s="117"/>
      <c r="EQU2" s="117"/>
      <c r="EQV2" s="117"/>
      <c r="EQW2" s="117"/>
      <c r="EQX2" s="117"/>
      <c r="EQY2" s="117"/>
      <c r="EQZ2" s="117"/>
      <c r="ERA2" s="117"/>
      <c r="ERB2" s="117"/>
      <c r="ERC2" s="117"/>
      <c r="ERD2" s="117"/>
      <c r="ERE2" s="117"/>
      <c r="ERF2" s="117"/>
      <c r="ERG2" s="117"/>
      <c r="ERH2" s="117"/>
      <c r="ERI2" s="117"/>
      <c r="ERJ2" s="117"/>
      <c r="ERK2" s="117"/>
      <c r="ERL2" s="117"/>
      <c r="ERM2" s="117"/>
      <c r="ERN2" s="117"/>
      <c r="ERO2" s="117"/>
      <c r="ERP2" s="117"/>
      <c r="ERQ2" s="117"/>
      <c r="ERR2" s="117"/>
      <c r="ERS2" s="117"/>
      <c r="ERT2" s="117"/>
      <c r="ERU2" s="117"/>
      <c r="ERV2" s="117"/>
      <c r="ERW2" s="117"/>
      <c r="ERX2" s="117"/>
      <c r="ERY2" s="117"/>
      <c r="ERZ2" s="117"/>
      <c r="ESA2" s="117"/>
      <c r="ESB2" s="117"/>
      <c r="ESC2" s="117"/>
      <c r="ESD2" s="117"/>
      <c r="ESE2" s="117"/>
      <c r="ESF2" s="117"/>
      <c r="ESG2" s="117"/>
      <c r="ESH2" s="117"/>
      <c r="ESI2" s="117"/>
      <c r="ESJ2" s="117"/>
      <c r="ESK2" s="117"/>
      <c r="ESL2" s="117"/>
      <c r="ESM2" s="117"/>
      <c r="ESN2" s="117"/>
      <c r="ESO2" s="117"/>
      <c r="ESP2" s="117"/>
      <c r="ESQ2" s="117"/>
      <c r="ESR2" s="117"/>
      <c r="ESS2" s="117"/>
      <c r="EST2" s="117"/>
      <c r="ESU2" s="117"/>
      <c r="ESV2" s="117"/>
      <c r="ESW2" s="117"/>
      <c r="ESX2" s="117"/>
      <c r="ESY2" s="117"/>
      <c r="ESZ2" s="117"/>
      <c r="ETA2" s="117"/>
      <c r="ETB2" s="117"/>
      <c r="ETC2" s="117"/>
      <c r="ETD2" s="117"/>
      <c r="ETE2" s="117"/>
      <c r="ETF2" s="117"/>
      <c r="ETG2" s="117"/>
      <c r="ETH2" s="117"/>
      <c r="ETI2" s="117"/>
      <c r="ETJ2" s="117"/>
      <c r="ETK2" s="117"/>
      <c r="ETL2" s="117"/>
      <c r="ETM2" s="117"/>
      <c r="ETN2" s="117"/>
      <c r="ETO2" s="117"/>
      <c r="ETP2" s="117"/>
      <c r="ETQ2" s="117"/>
      <c r="ETR2" s="117"/>
      <c r="ETS2" s="117"/>
      <c r="ETT2" s="117"/>
      <c r="ETU2" s="117"/>
      <c r="ETV2" s="117"/>
      <c r="ETW2" s="117"/>
      <c r="ETX2" s="117"/>
      <c r="ETY2" s="117"/>
      <c r="ETZ2" s="117"/>
      <c r="EUA2" s="117"/>
      <c r="EUB2" s="117"/>
      <c r="EUC2" s="117"/>
      <c r="EUD2" s="117"/>
      <c r="EUE2" s="117"/>
      <c r="EUF2" s="117"/>
      <c r="EUG2" s="117"/>
      <c r="EUH2" s="117"/>
      <c r="EUI2" s="117"/>
      <c r="EUJ2" s="117"/>
      <c r="EUK2" s="117"/>
      <c r="EUL2" s="117"/>
      <c r="EUM2" s="117"/>
      <c r="EUN2" s="117"/>
      <c r="EUO2" s="117"/>
      <c r="EUP2" s="117"/>
      <c r="EUQ2" s="117"/>
      <c r="EUR2" s="117"/>
      <c r="EUS2" s="117"/>
      <c r="EUT2" s="117"/>
      <c r="EUU2" s="117"/>
      <c r="EUV2" s="117"/>
      <c r="EUW2" s="117"/>
      <c r="EUX2" s="117"/>
      <c r="EUY2" s="117"/>
      <c r="EUZ2" s="117"/>
      <c r="EVA2" s="117"/>
      <c r="EVB2" s="117"/>
      <c r="EVC2" s="117"/>
      <c r="EVD2" s="117"/>
      <c r="EVE2" s="117"/>
      <c r="EVF2" s="117"/>
      <c r="EVG2" s="117"/>
      <c r="EVH2" s="117"/>
      <c r="EVI2" s="117"/>
      <c r="EVJ2" s="117"/>
      <c r="EVK2" s="117"/>
      <c r="EVL2" s="117"/>
      <c r="EVM2" s="117"/>
      <c r="EVN2" s="117"/>
      <c r="EVO2" s="117"/>
      <c r="EVP2" s="117"/>
      <c r="EVQ2" s="117"/>
      <c r="EVR2" s="117"/>
      <c r="EVS2" s="117"/>
      <c r="EVT2" s="117"/>
      <c r="EVU2" s="117"/>
      <c r="EVV2" s="117"/>
      <c r="EVW2" s="117"/>
      <c r="EVX2" s="117"/>
      <c r="EVY2" s="117"/>
      <c r="EVZ2" s="117"/>
      <c r="EWA2" s="117"/>
      <c r="EWB2" s="117"/>
      <c r="EWC2" s="117"/>
      <c r="EWD2" s="117"/>
      <c r="EWE2" s="117"/>
      <c r="EWF2" s="117"/>
      <c r="EWG2" s="117"/>
      <c r="EWH2" s="117"/>
      <c r="EWI2" s="117"/>
      <c r="EWJ2" s="117"/>
      <c r="EWK2" s="117"/>
      <c r="EWL2" s="117"/>
      <c r="EWM2" s="117"/>
      <c r="EWN2" s="117"/>
      <c r="EWO2" s="117"/>
      <c r="EWP2" s="117"/>
      <c r="EWQ2" s="117"/>
      <c r="EWR2" s="117"/>
      <c r="EWS2" s="117"/>
      <c r="EWT2" s="117"/>
      <c r="EWU2" s="117"/>
      <c r="EWV2" s="117"/>
      <c r="EWW2" s="117"/>
      <c r="EWX2" s="117"/>
      <c r="EWY2" s="117"/>
      <c r="EWZ2" s="117"/>
      <c r="EXA2" s="117"/>
      <c r="EXB2" s="117"/>
      <c r="EXC2" s="117"/>
      <c r="EXD2" s="117"/>
      <c r="EXE2" s="117"/>
      <c r="EXF2" s="117"/>
      <c r="EXG2" s="117"/>
      <c r="EXH2" s="117"/>
      <c r="EXI2" s="117"/>
      <c r="EXJ2" s="117"/>
      <c r="EXK2" s="117"/>
      <c r="EXL2" s="117"/>
      <c r="EXM2" s="117"/>
      <c r="EXN2" s="117"/>
      <c r="EXO2" s="117"/>
      <c r="EXP2" s="117"/>
      <c r="EXQ2" s="117"/>
      <c r="EXR2" s="117"/>
      <c r="EXS2" s="117"/>
      <c r="EXT2" s="117"/>
      <c r="EXU2" s="117"/>
      <c r="EXV2" s="117"/>
      <c r="EXW2" s="117"/>
      <c r="EXX2" s="117"/>
      <c r="EXY2" s="117"/>
      <c r="EXZ2" s="117"/>
      <c r="EYA2" s="117"/>
      <c r="EYB2" s="117"/>
      <c r="EYC2" s="117"/>
      <c r="EYD2" s="117"/>
      <c r="EYE2" s="117"/>
      <c r="EYF2" s="117"/>
      <c r="EYG2" s="117"/>
      <c r="EYH2" s="117"/>
      <c r="EYI2" s="117"/>
      <c r="EYJ2" s="117"/>
      <c r="EYK2" s="117"/>
      <c r="EYL2" s="117"/>
      <c r="EYM2" s="117"/>
      <c r="EYN2" s="117"/>
      <c r="EYO2" s="117"/>
      <c r="EYP2" s="117"/>
      <c r="EYQ2" s="117"/>
      <c r="EYR2" s="117"/>
      <c r="EYS2" s="117"/>
      <c r="EYT2" s="117"/>
      <c r="EYU2" s="117"/>
      <c r="EYV2" s="117"/>
      <c r="EYW2" s="117"/>
      <c r="EYX2" s="117"/>
      <c r="EYY2" s="117"/>
      <c r="EYZ2" s="117"/>
      <c r="EZA2" s="117"/>
      <c r="EZB2" s="117"/>
      <c r="EZC2" s="117"/>
      <c r="EZD2" s="117"/>
      <c r="EZE2" s="117"/>
      <c r="EZF2" s="117"/>
      <c r="EZG2" s="117"/>
      <c r="EZH2" s="117"/>
      <c r="EZI2" s="117"/>
      <c r="EZJ2" s="117"/>
      <c r="EZK2" s="117"/>
      <c r="EZL2" s="117"/>
      <c r="EZM2" s="117"/>
      <c r="EZN2" s="117"/>
      <c r="EZO2" s="117"/>
      <c r="EZP2" s="117"/>
      <c r="EZQ2" s="117"/>
      <c r="EZR2" s="117"/>
      <c r="EZS2" s="117"/>
      <c r="EZT2" s="117"/>
      <c r="EZU2" s="117"/>
      <c r="EZV2" s="117"/>
      <c r="EZW2" s="117"/>
      <c r="EZX2" s="117"/>
      <c r="EZY2" s="117"/>
      <c r="EZZ2" s="117"/>
      <c r="FAA2" s="117"/>
      <c r="FAB2" s="117"/>
      <c r="FAC2" s="117"/>
      <c r="FAD2" s="117"/>
      <c r="FAE2" s="117"/>
      <c r="FAF2" s="117"/>
      <c r="FAG2" s="117"/>
      <c r="FAH2" s="117"/>
      <c r="FAI2" s="117"/>
      <c r="FAJ2" s="117"/>
      <c r="FAK2" s="117"/>
      <c r="FAL2" s="117"/>
      <c r="FAM2" s="117"/>
      <c r="FAN2" s="117"/>
      <c r="FAO2" s="117"/>
      <c r="FAP2" s="117"/>
      <c r="FAQ2" s="117"/>
      <c r="FAR2" s="117"/>
      <c r="FAS2" s="117"/>
      <c r="FAT2" s="117"/>
      <c r="FAU2" s="117"/>
      <c r="FAV2" s="117"/>
      <c r="FAW2" s="117"/>
      <c r="FAX2" s="117"/>
      <c r="FAY2" s="117"/>
      <c r="FAZ2" s="117"/>
      <c r="FBA2" s="117"/>
      <c r="FBB2" s="117"/>
      <c r="FBC2" s="117"/>
      <c r="FBD2" s="117"/>
      <c r="FBE2" s="117"/>
      <c r="FBF2" s="117"/>
      <c r="FBG2" s="117"/>
      <c r="FBH2" s="117"/>
      <c r="FBI2" s="117"/>
      <c r="FBJ2" s="117"/>
      <c r="FBK2" s="117"/>
      <c r="FBL2" s="117"/>
      <c r="FBM2" s="117"/>
      <c r="FBN2" s="117"/>
      <c r="FBO2" s="117"/>
      <c r="FBP2" s="117"/>
      <c r="FBQ2" s="117"/>
      <c r="FBR2" s="117"/>
      <c r="FBS2" s="117"/>
      <c r="FBT2" s="117"/>
      <c r="FBU2" s="117"/>
      <c r="FBV2" s="117"/>
      <c r="FBW2" s="117"/>
      <c r="FBX2" s="117"/>
      <c r="FBY2" s="117"/>
      <c r="FBZ2" s="117"/>
      <c r="FCA2" s="117"/>
      <c r="FCB2" s="117"/>
      <c r="FCC2" s="117"/>
      <c r="FCD2" s="117"/>
      <c r="FCE2" s="117"/>
      <c r="FCF2" s="117"/>
      <c r="FCG2" s="117"/>
      <c r="FCH2" s="117"/>
      <c r="FCI2" s="117"/>
      <c r="FCJ2" s="117"/>
      <c r="FCK2" s="117"/>
      <c r="FCL2" s="117"/>
      <c r="FCM2" s="117"/>
      <c r="FCN2" s="117"/>
      <c r="FCO2" s="117"/>
      <c r="FCP2" s="117"/>
      <c r="FCQ2" s="117"/>
      <c r="FCR2" s="117"/>
      <c r="FCS2" s="117"/>
      <c r="FCT2" s="117"/>
      <c r="FCU2" s="117"/>
      <c r="FCV2" s="117"/>
      <c r="FCW2" s="117"/>
      <c r="FCX2" s="117"/>
      <c r="FCY2" s="117"/>
      <c r="FCZ2" s="117"/>
      <c r="FDA2" s="117"/>
      <c r="FDB2" s="117"/>
      <c r="FDC2" s="117"/>
      <c r="FDD2" s="117"/>
      <c r="FDE2" s="117"/>
      <c r="FDF2" s="117"/>
      <c r="FDG2" s="117"/>
      <c r="FDH2" s="117"/>
      <c r="FDI2" s="117"/>
      <c r="FDJ2" s="117"/>
      <c r="FDK2" s="117"/>
      <c r="FDL2" s="117"/>
      <c r="FDM2" s="117"/>
      <c r="FDN2" s="117"/>
      <c r="FDO2" s="117"/>
      <c r="FDP2" s="117"/>
      <c r="FDQ2" s="117"/>
      <c r="FDR2" s="117"/>
      <c r="FDS2" s="117"/>
      <c r="FDT2" s="117"/>
      <c r="FDU2" s="117"/>
      <c r="FDV2" s="117"/>
      <c r="FDW2" s="117"/>
      <c r="FDX2" s="117"/>
      <c r="FDY2" s="117"/>
      <c r="FDZ2" s="117"/>
      <c r="FEA2" s="117"/>
      <c r="FEB2" s="117"/>
      <c r="FEC2" s="117"/>
      <c r="FED2" s="117"/>
      <c r="FEE2" s="117"/>
      <c r="FEF2" s="117"/>
      <c r="FEG2" s="117"/>
      <c r="FEH2" s="117"/>
      <c r="FEI2" s="117"/>
      <c r="FEJ2" s="117"/>
      <c r="FEK2" s="117"/>
      <c r="FEL2" s="117"/>
      <c r="FEM2" s="117"/>
      <c r="FEN2" s="117"/>
      <c r="FEO2" s="117"/>
      <c r="FEP2" s="117"/>
      <c r="FEQ2" s="117"/>
      <c r="FER2" s="117"/>
      <c r="FES2" s="117"/>
      <c r="FET2" s="117"/>
      <c r="FEU2" s="117"/>
      <c r="FEV2" s="117"/>
      <c r="FEW2" s="117"/>
      <c r="FEX2" s="117"/>
      <c r="FEY2" s="117"/>
      <c r="FEZ2" s="117"/>
      <c r="FFA2" s="117"/>
      <c r="FFB2" s="117"/>
      <c r="FFC2" s="117"/>
      <c r="FFD2" s="117"/>
      <c r="FFE2" s="117"/>
      <c r="FFF2" s="117"/>
      <c r="FFG2" s="117"/>
      <c r="FFH2" s="117"/>
      <c r="FFI2" s="117"/>
      <c r="FFJ2" s="117"/>
      <c r="FFK2" s="117"/>
      <c r="FFL2" s="117"/>
      <c r="FFM2" s="117"/>
      <c r="FFN2" s="117"/>
      <c r="FFO2" s="117"/>
      <c r="FFP2" s="117"/>
      <c r="FFQ2" s="117"/>
      <c r="FFR2" s="117"/>
      <c r="FFS2" s="117"/>
      <c r="FFT2" s="117"/>
      <c r="FFU2" s="117"/>
      <c r="FFV2" s="117"/>
      <c r="FFW2" s="117"/>
      <c r="FFX2" s="117"/>
      <c r="FFY2" s="117"/>
      <c r="FFZ2" s="117"/>
      <c r="FGA2" s="117"/>
      <c r="FGB2" s="117"/>
      <c r="FGC2" s="117"/>
      <c r="FGD2" s="117"/>
      <c r="FGE2" s="117"/>
      <c r="FGF2" s="117"/>
      <c r="FGG2" s="117"/>
      <c r="FGH2" s="117"/>
      <c r="FGI2" s="117"/>
      <c r="FGJ2" s="117"/>
      <c r="FGK2" s="117"/>
      <c r="FGL2" s="117"/>
      <c r="FGM2" s="117"/>
      <c r="FGN2" s="117"/>
      <c r="FGO2" s="117"/>
      <c r="FGP2" s="117"/>
      <c r="FGQ2" s="117"/>
      <c r="FGR2" s="117"/>
      <c r="FGS2" s="117"/>
      <c r="FGT2" s="117"/>
      <c r="FGU2" s="117"/>
      <c r="FGV2" s="117"/>
      <c r="FGW2" s="117"/>
      <c r="FGX2" s="117"/>
      <c r="FGY2" s="117"/>
      <c r="FGZ2" s="117"/>
      <c r="FHA2" s="117"/>
      <c r="FHB2" s="117"/>
      <c r="FHC2" s="117"/>
      <c r="FHD2" s="117"/>
      <c r="FHE2" s="117"/>
      <c r="FHF2" s="117"/>
      <c r="FHG2" s="117"/>
      <c r="FHH2" s="117"/>
      <c r="FHI2" s="117"/>
      <c r="FHJ2" s="117"/>
      <c r="FHK2" s="117"/>
      <c r="FHL2" s="117"/>
      <c r="FHM2" s="117"/>
      <c r="FHN2" s="117"/>
      <c r="FHO2" s="117"/>
      <c r="FHP2" s="117"/>
      <c r="FHQ2" s="117"/>
      <c r="FHR2" s="117"/>
      <c r="FHS2" s="117"/>
      <c r="FHT2" s="117"/>
      <c r="FHU2" s="117"/>
      <c r="FHV2" s="117"/>
      <c r="FHW2" s="117"/>
      <c r="FHX2" s="117"/>
      <c r="FHY2" s="117"/>
      <c r="FHZ2" s="117"/>
      <c r="FIA2" s="117"/>
      <c r="FIB2" s="117"/>
      <c r="FIC2" s="117"/>
      <c r="FID2" s="117"/>
      <c r="FIE2" s="117"/>
      <c r="FIF2" s="117"/>
      <c r="FIG2" s="117"/>
      <c r="FIH2" s="117"/>
      <c r="FII2" s="117"/>
      <c r="FIJ2" s="117"/>
      <c r="FIK2" s="117"/>
      <c r="FIL2" s="117"/>
      <c r="FIM2" s="117"/>
      <c r="FIN2" s="117"/>
      <c r="FIO2" s="117"/>
      <c r="FIP2" s="117"/>
      <c r="FIQ2" s="117"/>
      <c r="FIR2" s="117"/>
      <c r="FIS2" s="117"/>
      <c r="FIT2" s="117"/>
      <c r="FIU2" s="117"/>
      <c r="FIV2" s="117"/>
      <c r="FIW2" s="117"/>
      <c r="FIX2" s="117"/>
      <c r="FIY2" s="117"/>
      <c r="FIZ2" s="117"/>
      <c r="FJA2" s="117"/>
      <c r="FJB2" s="117"/>
      <c r="FJC2" s="117"/>
      <c r="FJD2" s="117"/>
      <c r="FJE2" s="117"/>
      <c r="FJF2" s="117"/>
      <c r="FJG2" s="117"/>
      <c r="FJH2" s="117"/>
      <c r="FJI2" s="117"/>
      <c r="FJJ2" s="117"/>
      <c r="FJK2" s="117"/>
      <c r="FJL2" s="117"/>
      <c r="FJM2" s="117"/>
      <c r="FJN2" s="117"/>
      <c r="FJO2" s="117"/>
      <c r="FJP2" s="117"/>
      <c r="FJQ2" s="117"/>
      <c r="FJR2" s="117"/>
      <c r="FJS2" s="117"/>
      <c r="FJT2" s="117"/>
      <c r="FJU2" s="117"/>
      <c r="FJV2" s="117"/>
      <c r="FJW2" s="117"/>
      <c r="FJX2" s="117"/>
      <c r="FJY2" s="117"/>
      <c r="FJZ2" s="117"/>
      <c r="FKA2" s="117"/>
      <c r="FKB2" s="117"/>
      <c r="FKC2" s="117"/>
      <c r="FKD2" s="117"/>
      <c r="FKE2" s="117"/>
      <c r="FKF2" s="117"/>
      <c r="FKG2" s="117"/>
      <c r="FKH2" s="117"/>
      <c r="FKI2" s="117"/>
      <c r="FKJ2" s="117"/>
      <c r="FKK2" s="117"/>
      <c r="FKL2" s="117"/>
      <c r="FKM2" s="117"/>
      <c r="FKN2" s="117"/>
      <c r="FKO2" s="117"/>
      <c r="FKP2" s="117"/>
      <c r="FKQ2" s="117"/>
      <c r="FKR2" s="117"/>
      <c r="FKS2" s="117"/>
      <c r="FKT2" s="117"/>
      <c r="FKU2" s="117"/>
      <c r="FKV2" s="117"/>
      <c r="FKW2" s="117"/>
      <c r="FKX2" s="117"/>
      <c r="FKY2" s="117"/>
      <c r="FKZ2" s="117"/>
      <c r="FLA2" s="117"/>
      <c r="FLB2" s="117"/>
      <c r="FLC2" s="117"/>
      <c r="FLD2" s="117"/>
      <c r="FLE2" s="117"/>
      <c r="FLF2" s="117"/>
      <c r="FLG2" s="117"/>
      <c r="FLH2" s="117"/>
      <c r="FLI2" s="117"/>
      <c r="FLJ2" s="117"/>
      <c r="FLK2" s="117"/>
      <c r="FLL2" s="117"/>
      <c r="FLM2" s="117"/>
      <c r="FLN2" s="117"/>
      <c r="FLO2" s="117"/>
      <c r="FLP2" s="117"/>
      <c r="FLQ2" s="117"/>
      <c r="FLR2" s="117"/>
      <c r="FLS2" s="117"/>
      <c r="FLT2" s="117"/>
      <c r="FLU2" s="117"/>
      <c r="FLV2" s="117"/>
      <c r="FLW2" s="117"/>
      <c r="FLX2" s="117"/>
      <c r="FLY2" s="117"/>
      <c r="FLZ2" s="117"/>
      <c r="FMA2" s="117"/>
      <c r="FMB2" s="117"/>
      <c r="FMC2" s="117"/>
      <c r="FMD2" s="117"/>
      <c r="FME2" s="117"/>
      <c r="FMF2" s="117"/>
      <c r="FMG2" s="117"/>
      <c r="FMH2" s="117"/>
      <c r="FMI2" s="117"/>
      <c r="FMJ2" s="117"/>
      <c r="FMK2" s="117"/>
      <c r="FML2" s="117"/>
      <c r="FMM2" s="117"/>
      <c r="FMN2" s="117"/>
      <c r="FMO2" s="117"/>
      <c r="FMP2" s="117"/>
      <c r="FMQ2" s="117"/>
      <c r="FMR2" s="117"/>
      <c r="FMS2" s="117"/>
      <c r="FMT2" s="117"/>
      <c r="FMU2" s="117"/>
      <c r="FMV2" s="117"/>
      <c r="FMW2" s="117"/>
      <c r="FMX2" s="117"/>
      <c r="FMY2" s="117"/>
      <c r="FMZ2" s="117"/>
      <c r="FNA2" s="117"/>
      <c r="FNB2" s="117"/>
      <c r="FNC2" s="117"/>
      <c r="FND2" s="117"/>
      <c r="FNE2" s="117"/>
      <c r="FNF2" s="117"/>
      <c r="FNG2" s="117"/>
      <c r="FNH2" s="117"/>
      <c r="FNI2" s="117"/>
      <c r="FNJ2" s="117"/>
      <c r="FNK2" s="117"/>
      <c r="FNL2" s="117"/>
      <c r="FNM2" s="117"/>
      <c r="FNN2" s="117"/>
      <c r="FNO2" s="117"/>
      <c r="FNP2" s="117"/>
      <c r="FNQ2" s="117"/>
      <c r="FNR2" s="117"/>
      <c r="FNS2" s="117"/>
      <c r="FNT2" s="117"/>
      <c r="FNU2" s="117"/>
      <c r="FNV2" s="117"/>
      <c r="FNW2" s="117"/>
      <c r="FNX2" s="117"/>
      <c r="FNY2" s="117"/>
      <c r="FNZ2" s="117"/>
      <c r="FOA2" s="117"/>
      <c r="FOB2" s="117"/>
      <c r="FOC2" s="117"/>
      <c r="FOD2" s="117"/>
      <c r="FOE2" s="117"/>
      <c r="FOF2" s="117"/>
      <c r="FOG2" s="117"/>
      <c r="FOH2" s="117"/>
      <c r="FOI2" s="117"/>
      <c r="FOJ2" s="117"/>
      <c r="FOK2" s="117"/>
      <c r="FOL2" s="117"/>
      <c r="FOM2" s="117"/>
      <c r="FON2" s="117"/>
      <c r="FOO2" s="117"/>
      <c r="FOP2" s="117"/>
      <c r="FOQ2" s="117"/>
      <c r="FOR2" s="117"/>
      <c r="FOS2" s="117"/>
      <c r="FOT2" s="117"/>
      <c r="FOU2" s="117"/>
      <c r="FOV2" s="117"/>
      <c r="FOW2" s="117"/>
      <c r="FOX2" s="117"/>
      <c r="FOY2" s="117"/>
      <c r="FOZ2" s="117"/>
      <c r="FPA2" s="117"/>
      <c r="FPB2" s="117"/>
      <c r="FPC2" s="117"/>
      <c r="FPD2" s="117"/>
      <c r="FPE2" s="117"/>
      <c r="FPF2" s="117"/>
      <c r="FPG2" s="117"/>
      <c r="FPH2" s="117"/>
      <c r="FPI2" s="117"/>
      <c r="FPJ2" s="117"/>
      <c r="FPK2" s="117"/>
      <c r="FPL2" s="117"/>
      <c r="FPM2" s="117"/>
      <c r="FPN2" s="117"/>
      <c r="FPO2" s="117"/>
      <c r="FPP2" s="117"/>
      <c r="FPQ2" s="117"/>
      <c r="FPR2" s="117"/>
      <c r="FPS2" s="117"/>
      <c r="FPT2" s="117"/>
      <c r="FPU2" s="117"/>
      <c r="FPV2" s="117"/>
      <c r="FPW2" s="117"/>
      <c r="FPX2" s="117"/>
      <c r="FPY2" s="117"/>
      <c r="FPZ2" s="117"/>
      <c r="FQA2" s="117"/>
      <c r="FQB2" s="117"/>
      <c r="FQC2" s="117"/>
      <c r="FQD2" s="117"/>
      <c r="FQE2" s="117"/>
      <c r="FQF2" s="117"/>
      <c r="FQG2" s="117"/>
      <c r="FQH2" s="117"/>
      <c r="FQI2" s="117"/>
      <c r="FQJ2" s="117"/>
      <c r="FQK2" s="117"/>
      <c r="FQL2" s="117"/>
      <c r="FQM2" s="117"/>
      <c r="FQN2" s="117"/>
      <c r="FQO2" s="117"/>
      <c r="FQP2" s="117"/>
      <c r="FQQ2" s="117"/>
      <c r="FQR2" s="117"/>
      <c r="FQS2" s="117"/>
      <c r="FQT2" s="117"/>
      <c r="FQU2" s="117"/>
      <c r="FQV2" s="117"/>
      <c r="FQW2" s="117"/>
      <c r="FQX2" s="117"/>
      <c r="FQY2" s="117"/>
      <c r="FQZ2" s="117"/>
      <c r="FRA2" s="117"/>
      <c r="FRB2" s="117"/>
      <c r="FRC2" s="117"/>
      <c r="FRD2" s="117"/>
      <c r="FRE2" s="117"/>
      <c r="FRF2" s="117"/>
      <c r="FRG2" s="117"/>
      <c r="FRH2" s="117"/>
      <c r="FRI2" s="117"/>
      <c r="FRJ2" s="117"/>
      <c r="FRK2" s="117"/>
      <c r="FRL2" s="117"/>
      <c r="FRM2" s="117"/>
      <c r="FRN2" s="117"/>
      <c r="FRO2" s="117"/>
      <c r="FRP2" s="117"/>
      <c r="FRQ2" s="117"/>
      <c r="FRR2" s="117"/>
      <c r="FRS2" s="117"/>
      <c r="FRT2" s="117"/>
      <c r="FRU2" s="117"/>
      <c r="FRV2" s="117"/>
      <c r="FRW2" s="117"/>
      <c r="FRX2" s="117"/>
      <c r="FRY2" s="117"/>
      <c r="FRZ2" s="117"/>
      <c r="FSA2" s="117"/>
      <c r="FSB2" s="117"/>
      <c r="FSC2" s="117"/>
      <c r="FSD2" s="117"/>
      <c r="FSE2" s="117"/>
      <c r="FSF2" s="117"/>
      <c r="FSG2" s="117"/>
      <c r="FSH2" s="117"/>
      <c r="FSI2" s="117"/>
      <c r="FSJ2" s="117"/>
      <c r="FSK2" s="117"/>
      <c r="FSL2" s="117"/>
      <c r="FSM2" s="117"/>
      <c r="FSN2" s="117"/>
      <c r="FSO2" s="117"/>
      <c r="FSP2" s="117"/>
      <c r="FSQ2" s="117"/>
      <c r="FSR2" s="117"/>
      <c r="FSS2" s="117"/>
      <c r="FST2" s="117"/>
      <c r="FSU2" s="117"/>
      <c r="FSV2" s="117"/>
      <c r="FSW2" s="117"/>
      <c r="FSX2" s="117"/>
      <c r="FSY2" s="117"/>
      <c r="FSZ2" s="117"/>
      <c r="FTA2" s="117"/>
      <c r="FTB2" s="117"/>
      <c r="FTC2" s="117"/>
      <c r="FTD2" s="117"/>
      <c r="FTE2" s="117"/>
      <c r="FTF2" s="117"/>
      <c r="FTG2" s="117"/>
      <c r="FTH2" s="117"/>
      <c r="FTI2" s="117"/>
      <c r="FTJ2" s="117"/>
      <c r="FTK2" s="117"/>
      <c r="FTL2" s="117"/>
      <c r="FTM2" s="117"/>
      <c r="FTN2" s="117"/>
      <c r="FTO2" s="117"/>
      <c r="FTP2" s="117"/>
      <c r="FTQ2" s="117"/>
      <c r="FTR2" s="117"/>
      <c r="FTS2" s="117"/>
      <c r="FTT2" s="117"/>
      <c r="FTU2" s="117"/>
      <c r="FTV2" s="117"/>
      <c r="FTW2" s="117"/>
      <c r="FTX2" s="117"/>
      <c r="FTY2" s="117"/>
      <c r="FTZ2" s="117"/>
      <c r="FUA2" s="117"/>
      <c r="FUB2" s="117"/>
      <c r="FUC2" s="117"/>
      <c r="FUD2" s="117"/>
      <c r="FUE2" s="117"/>
      <c r="FUF2" s="117"/>
      <c r="FUG2" s="117"/>
      <c r="FUH2" s="117"/>
      <c r="FUI2" s="117"/>
      <c r="FUJ2" s="117"/>
      <c r="FUK2" s="117"/>
      <c r="FUL2" s="117"/>
      <c r="FUM2" s="117"/>
      <c r="FUN2" s="117"/>
      <c r="FUO2" s="117"/>
      <c r="FUP2" s="117"/>
      <c r="FUQ2" s="117"/>
      <c r="FUR2" s="117"/>
      <c r="FUS2" s="117"/>
      <c r="FUT2" s="117"/>
      <c r="FUU2" s="117"/>
      <c r="FUV2" s="117"/>
      <c r="FUW2" s="117"/>
      <c r="FUX2" s="117"/>
      <c r="FUY2" s="117"/>
      <c r="FUZ2" s="117"/>
      <c r="FVA2" s="117"/>
      <c r="FVB2" s="117"/>
      <c r="FVC2" s="117"/>
      <c r="FVD2" s="117"/>
      <c r="FVE2" s="117"/>
      <c r="FVF2" s="117"/>
      <c r="FVG2" s="117"/>
      <c r="FVH2" s="117"/>
      <c r="FVI2" s="117"/>
      <c r="FVJ2" s="117"/>
      <c r="FVK2" s="117"/>
      <c r="FVL2" s="117"/>
      <c r="FVM2" s="117"/>
      <c r="FVN2" s="117"/>
      <c r="FVO2" s="117"/>
      <c r="FVP2" s="117"/>
      <c r="FVQ2" s="117"/>
      <c r="FVR2" s="117"/>
      <c r="FVS2" s="117"/>
      <c r="FVT2" s="117"/>
      <c r="FVU2" s="117"/>
      <c r="FVV2" s="117"/>
      <c r="FVW2" s="117"/>
      <c r="FVX2" s="117"/>
      <c r="FVY2" s="117"/>
      <c r="FVZ2" s="117"/>
      <c r="FWA2" s="117"/>
      <c r="FWB2" s="117"/>
      <c r="FWC2" s="117"/>
      <c r="FWD2" s="117"/>
      <c r="FWE2" s="117"/>
      <c r="FWF2" s="117"/>
      <c r="FWG2" s="117"/>
      <c r="FWH2" s="117"/>
      <c r="FWI2" s="117"/>
      <c r="FWJ2" s="117"/>
      <c r="FWK2" s="117"/>
      <c r="FWL2" s="117"/>
      <c r="FWM2" s="117"/>
      <c r="FWN2" s="117"/>
      <c r="FWO2" s="117"/>
      <c r="FWP2" s="117"/>
      <c r="FWQ2" s="117"/>
      <c r="FWR2" s="117"/>
      <c r="FWS2" s="117"/>
      <c r="FWT2" s="117"/>
      <c r="FWU2" s="117"/>
      <c r="FWV2" s="117"/>
      <c r="FWW2" s="117"/>
      <c r="FWX2" s="117"/>
      <c r="FWY2" s="117"/>
      <c r="FWZ2" s="117"/>
      <c r="FXA2" s="117"/>
      <c r="FXB2" s="117"/>
      <c r="FXC2" s="117"/>
      <c r="FXD2" s="117"/>
      <c r="FXE2" s="117"/>
      <c r="FXF2" s="117"/>
      <c r="FXG2" s="117"/>
      <c r="FXH2" s="117"/>
      <c r="FXI2" s="117"/>
      <c r="FXJ2" s="117"/>
      <c r="FXK2" s="117"/>
      <c r="FXL2" s="117"/>
      <c r="FXM2" s="117"/>
      <c r="FXN2" s="117"/>
      <c r="FXO2" s="117"/>
      <c r="FXP2" s="117"/>
      <c r="FXQ2" s="117"/>
      <c r="FXR2" s="117"/>
      <c r="FXS2" s="117"/>
      <c r="FXT2" s="117"/>
      <c r="FXU2" s="117"/>
      <c r="FXV2" s="117"/>
      <c r="FXW2" s="117"/>
      <c r="FXX2" s="117"/>
      <c r="FXY2" s="117"/>
      <c r="FXZ2" s="117"/>
      <c r="FYA2" s="117"/>
      <c r="FYB2" s="117"/>
      <c r="FYC2" s="117"/>
      <c r="FYD2" s="117"/>
      <c r="FYE2" s="117"/>
      <c r="FYF2" s="117"/>
      <c r="FYG2" s="117"/>
      <c r="FYH2" s="117"/>
      <c r="FYI2" s="117"/>
      <c r="FYJ2" s="117"/>
      <c r="FYK2" s="117"/>
      <c r="FYL2" s="117"/>
      <c r="FYM2" s="117"/>
      <c r="FYN2" s="117"/>
      <c r="FYO2" s="117"/>
      <c r="FYP2" s="117"/>
      <c r="FYQ2" s="117"/>
      <c r="FYR2" s="117"/>
      <c r="FYS2" s="117"/>
      <c r="FYT2" s="117"/>
      <c r="FYU2" s="117"/>
      <c r="FYV2" s="117"/>
      <c r="FYW2" s="117"/>
      <c r="FYX2" s="117"/>
      <c r="FYY2" s="117"/>
      <c r="FYZ2" s="117"/>
      <c r="FZA2" s="117"/>
      <c r="FZB2" s="117"/>
      <c r="FZC2" s="117"/>
      <c r="FZD2" s="117"/>
      <c r="FZE2" s="117"/>
      <c r="FZF2" s="117"/>
      <c r="FZG2" s="117"/>
      <c r="FZH2" s="117"/>
      <c r="FZI2" s="117"/>
      <c r="FZJ2" s="117"/>
      <c r="FZK2" s="117"/>
      <c r="FZL2" s="117"/>
      <c r="FZM2" s="117"/>
      <c r="FZN2" s="117"/>
      <c r="FZO2" s="117"/>
      <c r="FZP2" s="117"/>
      <c r="FZQ2" s="117"/>
      <c r="FZR2" s="117"/>
      <c r="FZS2" s="117"/>
      <c r="FZT2" s="117"/>
      <c r="FZU2" s="117"/>
      <c r="FZV2" s="117"/>
      <c r="FZW2" s="117"/>
      <c r="FZX2" s="117"/>
      <c r="FZY2" s="117"/>
      <c r="FZZ2" s="117"/>
      <c r="GAA2" s="117"/>
      <c r="GAB2" s="117"/>
      <c r="GAC2" s="117"/>
      <c r="GAD2" s="117"/>
      <c r="GAE2" s="117"/>
      <c r="GAF2" s="117"/>
      <c r="GAG2" s="117"/>
      <c r="GAH2" s="117"/>
      <c r="GAI2" s="117"/>
      <c r="GAJ2" s="117"/>
      <c r="GAK2" s="117"/>
      <c r="GAL2" s="117"/>
      <c r="GAM2" s="117"/>
      <c r="GAN2" s="117"/>
      <c r="GAO2" s="117"/>
      <c r="GAP2" s="117"/>
      <c r="GAQ2" s="117"/>
      <c r="GAR2" s="117"/>
      <c r="GAS2" s="117"/>
      <c r="GAT2" s="117"/>
      <c r="GAU2" s="117"/>
      <c r="GAV2" s="117"/>
      <c r="GAW2" s="117"/>
      <c r="GAX2" s="117"/>
      <c r="GAY2" s="117"/>
      <c r="GAZ2" s="117"/>
      <c r="GBA2" s="117"/>
      <c r="GBB2" s="117"/>
      <c r="GBC2" s="117"/>
      <c r="GBD2" s="117"/>
      <c r="GBE2" s="117"/>
      <c r="GBF2" s="117"/>
      <c r="GBG2" s="117"/>
      <c r="GBH2" s="117"/>
      <c r="GBI2" s="117"/>
      <c r="GBJ2" s="117"/>
      <c r="GBK2" s="117"/>
      <c r="GBL2" s="117"/>
      <c r="GBM2" s="117"/>
      <c r="GBN2" s="117"/>
      <c r="GBO2" s="117"/>
      <c r="GBP2" s="117"/>
      <c r="GBQ2" s="117"/>
      <c r="GBR2" s="117"/>
      <c r="GBS2" s="117"/>
      <c r="GBT2" s="117"/>
      <c r="GBU2" s="117"/>
      <c r="GBV2" s="117"/>
      <c r="GBW2" s="117"/>
      <c r="GBX2" s="117"/>
      <c r="GBY2" s="117"/>
      <c r="GBZ2" s="117"/>
      <c r="GCA2" s="117"/>
      <c r="GCB2" s="117"/>
      <c r="GCC2" s="117"/>
      <c r="GCD2" s="117"/>
      <c r="GCE2" s="117"/>
      <c r="GCF2" s="117"/>
      <c r="GCG2" s="117"/>
      <c r="GCH2" s="117"/>
      <c r="GCI2" s="117"/>
      <c r="GCJ2" s="117"/>
      <c r="GCK2" s="117"/>
      <c r="GCL2" s="117"/>
      <c r="GCM2" s="117"/>
      <c r="GCN2" s="117"/>
      <c r="GCO2" s="117"/>
      <c r="GCP2" s="117"/>
      <c r="GCQ2" s="117"/>
      <c r="GCR2" s="117"/>
      <c r="GCS2" s="117"/>
      <c r="GCT2" s="117"/>
      <c r="GCU2" s="117"/>
      <c r="GCV2" s="117"/>
      <c r="GCW2" s="117"/>
      <c r="GCX2" s="117"/>
      <c r="GCY2" s="117"/>
      <c r="GCZ2" s="117"/>
      <c r="GDA2" s="117"/>
      <c r="GDB2" s="117"/>
      <c r="GDC2" s="117"/>
      <c r="GDD2" s="117"/>
      <c r="GDE2" s="117"/>
      <c r="GDF2" s="117"/>
      <c r="GDG2" s="117"/>
      <c r="GDH2" s="117"/>
      <c r="GDI2" s="117"/>
      <c r="GDJ2" s="117"/>
      <c r="GDK2" s="117"/>
      <c r="GDL2" s="117"/>
      <c r="GDM2" s="117"/>
      <c r="GDN2" s="117"/>
      <c r="GDO2" s="117"/>
      <c r="GDP2" s="117"/>
      <c r="GDQ2" s="117"/>
      <c r="GDR2" s="117"/>
      <c r="GDS2" s="117"/>
      <c r="GDT2" s="117"/>
      <c r="GDU2" s="117"/>
      <c r="GDV2" s="117"/>
      <c r="GDW2" s="117"/>
      <c r="GDX2" s="117"/>
      <c r="GDY2" s="117"/>
      <c r="GDZ2" s="117"/>
      <c r="GEA2" s="117"/>
      <c r="GEB2" s="117"/>
      <c r="GEC2" s="117"/>
      <c r="GED2" s="117"/>
      <c r="GEE2" s="117"/>
      <c r="GEF2" s="117"/>
      <c r="GEG2" s="117"/>
      <c r="GEH2" s="117"/>
      <c r="GEI2" s="117"/>
      <c r="GEJ2" s="117"/>
      <c r="GEK2" s="117"/>
      <c r="GEL2" s="117"/>
      <c r="GEM2" s="117"/>
      <c r="GEN2" s="117"/>
      <c r="GEO2" s="117"/>
      <c r="GEP2" s="117"/>
      <c r="GEQ2" s="117"/>
      <c r="GER2" s="117"/>
      <c r="GES2" s="117"/>
      <c r="GET2" s="117"/>
      <c r="GEU2" s="117"/>
      <c r="GEV2" s="117"/>
      <c r="GEW2" s="117"/>
      <c r="GEX2" s="117"/>
      <c r="GEY2" s="117"/>
      <c r="GEZ2" s="117"/>
      <c r="GFA2" s="117"/>
      <c r="GFB2" s="117"/>
      <c r="GFC2" s="117"/>
      <c r="GFD2" s="117"/>
      <c r="GFE2" s="117"/>
      <c r="GFF2" s="117"/>
      <c r="GFG2" s="117"/>
      <c r="GFH2" s="117"/>
      <c r="GFI2" s="117"/>
      <c r="GFJ2" s="117"/>
      <c r="GFK2" s="117"/>
      <c r="GFL2" s="117"/>
      <c r="GFM2" s="117"/>
      <c r="GFN2" s="117"/>
      <c r="GFO2" s="117"/>
      <c r="GFP2" s="117"/>
      <c r="GFQ2" s="117"/>
      <c r="GFR2" s="117"/>
      <c r="GFS2" s="117"/>
      <c r="GFT2" s="117"/>
      <c r="GFU2" s="117"/>
      <c r="GFV2" s="117"/>
      <c r="GFW2" s="117"/>
      <c r="GFX2" s="117"/>
      <c r="GFY2" s="117"/>
      <c r="GFZ2" s="117"/>
      <c r="GGA2" s="117"/>
      <c r="GGB2" s="117"/>
      <c r="GGC2" s="117"/>
      <c r="GGD2" s="117"/>
      <c r="GGE2" s="117"/>
      <c r="GGF2" s="117"/>
      <c r="GGG2" s="117"/>
      <c r="GGH2" s="117"/>
      <c r="GGI2" s="117"/>
      <c r="GGJ2" s="117"/>
      <c r="GGK2" s="117"/>
      <c r="GGL2" s="117"/>
      <c r="GGM2" s="117"/>
      <c r="GGN2" s="117"/>
      <c r="GGO2" s="117"/>
      <c r="GGP2" s="117"/>
      <c r="GGQ2" s="117"/>
      <c r="GGR2" s="117"/>
      <c r="GGS2" s="117"/>
      <c r="GGT2" s="117"/>
      <c r="GGU2" s="117"/>
      <c r="GGV2" s="117"/>
      <c r="GGW2" s="117"/>
      <c r="GGX2" s="117"/>
      <c r="GGY2" s="117"/>
      <c r="GGZ2" s="117"/>
      <c r="GHA2" s="117"/>
      <c r="GHB2" s="117"/>
      <c r="GHC2" s="117"/>
      <c r="GHD2" s="117"/>
      <c r="GHE2" s="117"/>
      <c r="GHF2" s="117"/>
      <c r="GHG2" s="117"/>
      <c r="GHH2" s="117"/>
      <c r="GHI2" s="117"/>
      <c r="GHJ2" s="117"/>
      <c r="GHK2" s="117"/>
      <c r="GHL2" s="117"/>
      <c r="GHM2" s="117"/>
      <c r="GHN2" s="117"/>
      <c r="GHO2" s="117"/>
      <c r="GHP2" s="117"/>
      <c r="GHQ2" s="117"/>
      <c r="GHR2" s="117"/>
      <c r="GHS2" s="117"/>
      <c r="GHT2" s="117"/>
      <c r="GHU2" s="117"/>
      <c r="GHV2" s="117"/>
      <c r="GHW2" s="117"/>
      <c r="GHX2" s="117"/>
      <c r="GHY2" s="117"/>
      <c r="GHZ2" s="117"/>
      <c r="GIA2" s="117"/>
      <c r="GIB2" s="117"/>
      <c r="GIC2" s="117"/>
      <c r="GID2" s="117"/>
      <c r="GIE2" s="117"/>
      <c r="GIF2" s="117"/>
      <c r="GIG2" s="117"/>
      <c r="GIH2" s="117"/>
      <c r="GII2" s="117"/>
      <c r="GIJ2" s="117"/>
      <c r="GIK2" s="117"/>
      <c r="GIL2" s="117"/>
      <c r="GIM2" s="117"/>
      <c r="GIN2" s="117"/>
      <c r="GIO2" s="117"/>
      <c r="GIP2" s="117"/>
      <c r="GIQ2" s="117"/>
      <c r="GIR2" s="117"/>
      <c r="GIS2" s="117"/>
      <c r="GIT2" s="117"/>
      <c r="GIU2" s="117"/>
      <c r="GIV2" s="117"/>
      <c r="GIW2" s="117"/>
      <c r="GIX2" s="117"/>
      <c r="GIY2" s="117"/>
      <c r="GIZ2" s="117"/>
      <c r="GJA2" s="117"/>
      <c r="GJB2" s="117"/>
      <c r="GJC2" s="117"/>
      <c r="GJD2" s="117"/>
      <c r="GJE2" s="117"/>
      <c r="GJF2" s="117"/>
      <c r="GJG2" s="117"/>
      <c r="GJH2" s="117"/>
      <c r="GJI2" s="117"/>
      <c r="GJJ2" s="117"/>
      <c r="GJK2" s="117"/>
      <c r="GJL2" s="117"/>
      <c r="GJM2" s="117"/>
      <c r="GJN2" s="117"/>
      <c r="GJO2" s="117"/>
      <c r="GJP2" s="117"/>
      <c r="GJQ2" s="117"/>
      <c r="GJR2" s="117"/>
      <c r="GJS2" s="117"/>
      <c r="GJT2" s="117"/>
      <c r="GJU2" s="117"/>
      <c r="GJV2" s="117"/>
      <c r="GJW2" s="117"/>
      <c r="GJX2" s="117"/>
      <c r="GJY2" s="117"/>
      <c r="GJZ2" s="117"/>
      <c r="GKA2" s="117"/>
      <c r="GKB2" s="117"/>
      <c r="GKC2" s="117"/>
      <c r="GKD2" s="117"/>
      <c r="GKE2" s="117"/>
      <c r="GKF2" s="117"/>
      <c r="GKG2" s="117"/>
      <c r="GKH2" s="117"/>
      <c r="GKI2" s="117"/>
      <c r="GKJ2" s="117"/>
      <c r="GKK2" s="117"/>
      <c r="GKL2" s="117"/>
      <c r="GKM2" s="117"/>
      <c r="GKN2" s="117"/>
      <c r="GKO2" s="117"/>
      <c r="GKP2" s="117"/>
      <c r="GKQ2" s="117"/>
      <c r="GKR2" s="117"/>
      <c r="GKS2" s="117"/>
      <c r="GKT2" s="117"/>
      <c r="GKU2" s="117"/>
      <c r="GKV2" s="117"/>
      <c r="GKW2" s="117"/>
      <c r="GKX2" s="117"/>
      <c r="GKY2" s="117"/>
      <c r="GKZ2" s="117"/>
      <c r="GLA2" s="117"/>
      <c r="GLB2" s="117"/>
      <c r="GLC2" s="117"/>
      <c r="GLD2" s="117"/>
      <c r="GLE2" s="117"/>
      <c r="GLF2" s="117"/>
      <c r="GLG2" s="117"/>
      <c r="GLH2" s="117"/>
      <c r="GLI2" s="117"/>
      <c r="GLJ2" s="117"/>
      <c r="GLK2" s="117"/>
      <c r="GLL2" s="117"/>
      <c r="GLM2" s="117"/>
      <c r="GLN2" s="117"/>
      <c r="GLO2" s="117"/>
      <c r="GLP2" s="117"/>
      <c r="GLQ2" s="117"/>
      <c r="GLR2" s="117"/>
      <c r="GLS2" s="117"/>
      <c r="GLT2" s="117"/>
      <c r="GLU2" s="117"/>
      <c r="GLV2" s="117"/>
      <c r="GLW2" s="117"/>
      <c r="GLX2" s="117"/>
      <c r="GLY2" s="117"/>
      <c r="GLZ2" s="117"/>
      <c r="GMA2" s="117"/>
      <c r="GMB2" s="117"/>
      <c r="GMC2" s="117"/>
      <c r="GMD2" s="117"/>
      <c r="GME2" s="117"/>
      <c r="GMF2" s="117"/>
      <c r="GMG2" s="117"/>
      <c r="GMH2" s="117"/>
      <c r="GMI2" s="117"/>
      <c r="GMJ2" s="117"/>
      <c r="GMK2" s="117"/>
      <c r="GML2" s="117"/>
      <c r="GMM2" s="117"/>
      <c r="GMN2" s="117"/>
      <c r="GMO2" s="117"/>
      <c r="GMP2" s="117"/>
      <c r="GMQ2" s="117"/>
      <c r="GMR2" s="117"/>
      <c r="GMS2" s="117"/>
      <c r="GMT2" s="117"/>
      <c r="GMU2" s="117"/>
      <c r="GMV2" s="117"/>
      <c r="GMW2" s="117"/>
      <c r="GMX2" s="117"/>
      <c r="GMY2" s="117"/>
      <c r="GMZ2" s="117"/>
      <c r="GNA2" s="117"/>
      <c r="GNB2" s="117"/>
      <c r="GNC2" s="117"/>
      <c r="GND2" s="117"/>
      <c r="GNE2" s="117"/>
      <c r="GNF2" s="117"/>
      <c r="GNG2" s="117"/>
      <c r="GNH2" s="117"/>
      <c r="GNI2" s="117"/>
      <c r="GNJ2" s="117"/>
      <c r="GNK2" s="117"/>
      <c r="GNL2" s="117"/>
      <c r="GNM2" s="117"/>
      <c r="GNN2" s="117"/>
      <c r="GNO2" s="117"/>
      <c r="GNP2" s="117"/>
      <c r="GNQ2" s="117"/>
      <c r="GNR2" s="117"/>
      <c r="GNS2" s="117"/>
      <c r="GNT2" s="117"/>
      <c r="GNU2" s="117"/>
      <c r="GNV2" s="117"/>
      <c r="GNW2" s="117"/>
      <c r="GNX2" s="117"/>
      <c r="GNY2" s="117"/>
      <c r="GNZ2" s="117"/>
      <c r="GOA2" s="117"/>
      <c r="GOB2" s="117"/>
      <c r="GOC2" s="117"/>
      <c r="GOD2" s="117"/>
      <c r="GOE2" s="117"/>
      <c r="GOF2" s="117"/>
      <c r="GOG2" s="117"/>
      <c r="GOH2" s="117"/>
      <c r="GOI2" s="117"/>
      <c r="GOJ2" s="117"/>
      <c r="GOK2" s="117"/>
      <c r="GOL2" s="117"/>
      <c r="GOM2" s="117"/>
      <c r="GON2" s="117"/>
      <c r="GOO2" s="117"/>
      <c r="GOP2" s="117"/>
      <c r="GOQ2" s="117"/>
      <c r="GOR2" s="117"/>
      <c r="GOS2" s="117"/>
      <c r="GOT2" s="117"/>
      <c r="GOU2" s="117"/>
      <c r="GOV2" s="117"/>
      <c r="GOW2" s="117"/>
      <c r="GOX2" s="117"/>
      <c r="GOY2" s="117"/>
      <c r="GOZ2" s="117"/>
      <c r="GPA2" s="117"/>
      <c r="GPB2" s="117"/>
      <c r="GPC2" s="117"/>
      <c r="GPD2" s="117"/>
      <c r="GPE2" s="117"/>
      <c r="GPF2" s="117"/>
      <c r="GPG2" s="117"/>
      <c r="GPH2" s="117"/>
      <c r="GPI2" s="117"/>
      <c r="GPJ2" s="117"/>
      <c r="GPK2" s="117"/>
      <c r="GPL2" s="117"/>
      <c r="GPM2" s="117"/>
      <c r="GPN2" s="117"/>
      <c r="GPO2" s="117"/>
      <c r="GPP2" s="117"/>
      <c r="GPQ2" s="117"/>
      <c r="GPR2" s="117"/>
      <c r="GPS2" s="117"/>
      <c r="GPT2" s="117"/>
      <c r="GPU2" s="117"/>
      <c r="GPV2" s="117"/>
      <c r="GPW2" s="117"/>
      <c r="GPX2" s="117"/>
      <c r="GPY2" s="117"/>
      <c r="GPZ2" s="117"/>
      <c r="GQA2" s="117"/>
      <c r="GQB2" s="117"/>
      <c r="GQC2" s="117"/>
      <c r="GQD2" s="117"/>
      <c r="GQE2" s="117"/>
      <c r="GQF2" s="117"/>
      <c r="GQG2" s="117"/>
      <c r="GQH2" s="117"/>
      <c r="GQI2" s="117"/>
      <c r="GQJ2" s="117"/>
      <c r="GQK2" s="117"/>
      <c r="GQL2" s="117"/>
      <c r="GQM2" s="117"/>
      <c r="GQN2" s="117"/>
      <c r="GQO2" s="117"/>
      <c r="GQP2" s="117"/>
      <c r="GQQ2" s="117"/>
      <c r="GQR2" s="117"/>
      <c r="GQS2" s="117"/>
      <c r="GQT2" s="117"/>
      <c r="GQU2" s="117"/>
      <c r="GQV2" s="117"/>
      <c r="GQW2" s="117"/>
      <c r="GQX2" s="117"/>
      <c r="GQY2" s="117"/>
      <c r="GQZ2" s="117"/>
      <c r="GRA2" s="117"/>
      <c r="GRB2" s="117"/>
      <c r="GRC2" s="117"/>
      <c r="GRD2" s="117"/>
      <c r="GRE2" s="117"/>
      <c r="GRF2" s="117"/>
      <c r="GRG2" s="117"/>
      <c r="GRH2" s="117"/>
      <c r="GRI2" s="117"/>
      <c r="GRJ2" s="117"/>
      <c r="GRK2" s="117"/>
      <c r="GRL2" s="117"/>
      <c r="GRM2" s="117"/>
      <c r="GRN2" s="117"/>
      <c r="GRO2" s="117"/>
      <c r="GRP2" s="117"/>
      <c r="GRQ2" s="117"/>
      <c r="GRR2" s="117"/>
      <c r="GRS2" s="117"/>
      <c r="GRT2" s="117"/>
      <c r="GRU2" s="117"/>
      <c r="GRV2" s="117"/>
      <c r="GRW2" s="117"/>
      <c r="GRX2" s="117"/>
      <c r="GRY2" s="117"/>
      <c r="GRZ2" s="117"/>
      <c r="GSA2" s="117"/>
      <c r="GSB2" s="117"/>
      <c r="GSC2" s="117"/>
      <c r="GSD2" s="117"/>
      <c r="GSE2" s="117"/>
      <c r="GSF2" s="117"/>
      <c r="GSG2" s="117"/>
      <c r="GSH2" s="117"/>
      <c r="GSI2" s="117"/>
      <c r="GSJ2" s="117"/>
      <c r="GSK2" s="117"/>
      <c r="GSL2" s="117"/>
      <c r="GSM2" s="117"/>
      <c r="GSN2" s="117"/>
      <c r="GSO2" s="117"/>
      <c r="GSP2" s="117"/>
      <c r="GSQ2" s="117"/>
      <c r="GSR2" s="117"/>
      <c r="GSS2" s="117"/>
      <c r="GST2" s="117"/>
      <c r="GSU2" s="117"/>
      <c r="GSV2" s="117"/>
      <c r="GSW2" s="117"/>
      <c r="GSX2" s="117"/>
      <c r="GSY2" s="117"/>
      <c r="GSZ2" s="117"/>
      <c r="GTA2" s="117"/>
      <c r="GTB2" s="117"/>
      <c r="GTC2" s="117"/>
      <c r="GTD2" s="117"/>
      <c r="GTE2" s="117"/>
      <c r="GTF2" s="117"/>
      <c r="GTG2" s="117"/>
      <c r="GTH2" s="117"/>
      <c r="GTI2" s="117"/>
      <c r="GTJ2" s="117"/>
      <c r="GTK2" s="117"/>
      <c r="GTL2" s="117"/>
      <c r="GTM2" s="117"/>
      <c r="GTN2" s="117"/>
      <c r="GTO2" s="117"/>
      <c r="GTP2" s="117"/>
      <c r="GTQ2" s="117"/>
      <c r="GTR2" s="117"/>
      <c r="GTS2" s="117"/>
      <c r="GTT2" s="117"/>
      <c r="GTU2" s="117"/>
      <c r="GTV2" s="117"/>
      <c r="GTW2" s="117"/>
      <c r="GTX2" s="117"/>
      <c r="GTY2" s="117"/>
      <c r="GTZ2" s="117"/>
      <c r="GUA2" s="117"/>
      <c r="GUB2" s="117"/>
      <c r="GUC2" s="117"/>
      <c r="GUD2" s="117"/>
      <c r="GUE2" s="117"/>
      <c r="GUF2" s="117"/>
      <c r="GUG2" s="117"/>
      <c r="GUH2" s="117"/>
      <c r="GUI2" s="117"/>
      <c r="GUJ2" s="117"/>
      <c r="GUK2" s="117"/>
      <c r="GUL2" s="117"/>
      <c r="GUM2" s="117"/>
      <c r="GUN2" s="117"/>
      <c r="GUO2" s="117"/>
      <c r="GUP2" s="117"/>
      <c r="GUQ2" s="117"/>
      <c r="GUR2" s="117"/>
      <c r="GUS2" s="117"/>
      <c r="GUT2" s="117"/>
      <c r="GUU2" s="117"/>
      <c r="GUV2" s="117"/>
      <c r="GUW2" s="117"/>
      <c r="GUX2" s="117"/>
      <c r="GUY2" s="117"/>
      <c r="GUZ2" s="117"/>
      <c r="GVA2" s="117"/>
      <c r="GVB2" s="117"/>
      <c r="GVC2" s="117"/>
      <c r="GVD2" s="117"/>
      <c r="GVE2" s="117"/>
      <c r="GVF2" s="117"/>
      <c r="GVG2" s="117"/>
      <c r="GVH2" s="117"/>
      <c r="GVI2" s="117"/>
      <c r="GVJ2" s="117"/>
      <c r="GVK2" s="117"/>
      <c r="GVL2" s="117"/>
      <c r="GVM2" s="117"/>
      <c r="GVN2" s="117"/>
      <c r="GVO2" s="117"/>
      <c r="GVP2" s="117"/>
      <c r="GVQ2" s="117"/>
      <c r="GVR2" s="117"/>
      <c r="GVS2" s="117"/>
      <c r="GVT2" s="117"/>
      <c r="GVU2" s="117"/>
      <c r="GVV2" s="117"/>
      <c r="GVW2" s="117"/>
      <c r="GVX2" s="117"/>
      <c r="GVY2" s="117"/>
      <c r="GVZ2" s="117"/>
      <c r="GWA2" s="117"/>
      <c r="GWB2" s="117"/>
      <c r="GWC2" s="117"/>
      <c r="GWD2" s="117"/>
      <c r="GWE2" s="117"/>
      <c r="GWF2" s="117"/>
      <c r="GWG2" s="117"/>
      <c r="GWH2" s="117"/>
      <c r="GWI2" s="117"/>
      <c r="GWJ2" s="117"/>
      <c r="GWK2" s="117"/>
      <c r="GWL2" s="117"/>
      <c r="GWM2" s="117"/>
      <c r="GWN2" s="117"/>
      <c r="GWO2" s="117"/>
      <c r="GWP2" s="117"/>
      <c r="GWQ2" s="117"/>
      <c r="GWR2" s="117"/>
      <c r="GWS2" s="117"/>
      <c r="GWT2" s="117"/>
      <c r="GWU2" s="117"/>
      <c r="GWV2" s="117"/>
      <c r="GWW2" s="117"/>
      <c r="GWX2" s="117"/>
      <c r="GWY2" s="117"/>
      <c r="GWZ2" s="117"/>
      <c r="GXA2" s="117"/>
      <c r="GXB2" s="117"/>
      <c r="GXC2" s="117"/>
      <c r="GXD2" s="117"/>
      <c r="GXE2" s="117"/>
      <c r="GXF2" s="117"/>
      <c r="GXG2" s="117"/>
      <c r="GXH2" s="117"/>
      <c r="GXI2" s="117"/>
      <c r="GXJ2" s="117"/>
      <c r="GXK2" s="117"/>
      <c r="GXL2" s="117"/>
      <c r="GXM2" s="117"/>
      <c r="GXN2" s="117"/>
      <c r="GXO2" s="117"/>
      <c r="GXP2" s="117"/>
      <c r="GXQ2" s="117"/>
      <c r="GXR2" s="117"/>
      <c r="GXS2" s="117"/>
      <c r="GXT2" s="117"/>
      <c r="GXU2" s="117"/>
      <c r="GXV2" s="117"/>
      <c r="GXW2" s="117"/>
      <c r="GXX2" s="117"/>
      <c r="GXY2" s="117"/>
      <c r="GXZ2" s="117"/>
      <c r="GYA2" s="117"/>
      <c r="GYB2" s="117"/>
      <c r="GYC2" s="117"/>
      <c r="GYD2" s="117"/>
      <c r="GYE2" s="117"/>
      <c r="GYF2" s="117"/>
      <c r="GYG2" s="117"/>
      <c r="GYH2" s="117"/>
      <c r="GYI2" s="117"/>
      <c r="GYJ2" s="117"/>
      <c r="GYK2" s="117"/>
      <c r="GYL2" s="117"/>
      <c r="GYM2" s="117"/>
      <c r="GYN2" s="117"/>
      <c r="GYO2" s="117"/>
      <c r="GYP2" s="117"/>
      <c r="GYQ2" s="117"/>
      <c r="GYR2" s="117"/>
      <c r="GYS2" s="117"/>
      <c r="GYT2" s="117"/>
      <c r="GYU2" s="117"/>
      <c r="GYV2" s="117"/>
      <c r="GYW2" s="117"/>
      <c r="GYX2" s="117"/>
      <c r="GYY2" s="117"/>
      <c r="GYZ2" s="117"/>
      <c r="GZA2" s="117"/>
      <c r="GZB2" s="117"/>
      <c r="GZC2" s="117"/>
      <c r="GZD2" s="117"/>
      <c r="GZE2" s="117"/>
      <c r="GZF2" s="117"/>
      <c r="GZG2" s="117"/>
      <c r="GZH2" s="117"/>
      <c r="GZI2" s="117"/>
      <c r="GZJ2" s="117"/>
      <c r="GZK2" s="117"/>
      <c r="GZL2" s="117"/>
      <c r="GZM2" s="117"/>
      <c r="GZN2" s="117"/>
      <c r="GZO2" s="117"/>
      <c r="GZP2" s="117"/>
      <c r="GZQ2" s="117"/>
      <c r="GZR2" s="117"/>
      <c r="GZS2" s="117"/>
      <c r="GZT2" s="117"/>
      <c r="GZU2" s="117"/>
      <c r="GZV2" s="117"/>
      <c r="GZW2" s="117"/>
      <c r="GZX2" s="117"/>
      <c r="GZY2" s="117"/>
      <c r="GZZ2" s="117"/>
      <c r="HAA2" s="117"/>
      <c r="HAB2" s="117"/>
      <c r="HAC2" s="117"/>
      <c r="HAD2" s="117"/>
      <c r="HAE2" s="117"/>
      <c r="HAF2" s="117"/>
      <c r="HAG2" s="117"/>
      <c r="HAH2" s="117"/>
      <c r="HAI2" s="117"/>
      <c r="HAJ2" s="117"/>
      <c r="HAK2" s="117"/>
      <c r="HAL2" s="117"/>
      <c r="HAM2" s="117"/>
      <c r="HAN2" s="117"/>
      <c r="HAO2" s="117"/>
      <c r="HAP2" s="117"/>
      <c r="HAQ2" s="117"/>
      <c r="HAR2" s="117"/>
      <c r="HAS2" s="117"/>
      <c r="HAT2" s="117"/>
      <c r="HAU2" s="117"/>
      <c r="HAV2" s="117"/>
      <c r="HAW2" s="117"/>
      <c r="HAX2" s="117"/>
      <c r="HAY2" s="117"/>
      <c r="HAZ2" s="117"/>
      <c r="HBA2" s="117"/>
      <c r="HBB2" s="117"/>
      <c r="HBC2" s="117"/>
      <c r="HBD2" s="117"/>
      <c r="HBE2" s="117"/>
      <c r="HBF2" s="117"/>
      <c r="HBG2" s="117"/>
      <c r="HBH2" s="117"/>
      <c r="HBI2" s="117"/>
      <c r="HBJ2" s="117"/>
      <c r="HBK2" s="117"/>
      <c r="HBL2" s="117"/>
      <c r="HBM2" s="117"/>
      <c r="HBN2" s="117"/>
      <c r="HBO2" s="117"/>
      <c r="HBP2" s="117"/>
      <c r="HBQ2" s="117"/>
      <c r="HBR2" s="117"/>
      <c r="HBS2" s="117"/>
      <c r="HBT2" s="117"/>
      <c r="HBU2" s="117"/>
      <c r="HBV2" s="117"/>
      <c r="HBW2" s="117"/>
      <c r="HBX2" s="117"/>
      <c r="HBY2" s="117"/>
      <c r="HBZ2" s="117"/>
      <c r="HCA2" s="117"/>
      <c r="HCB2" s="117"/>
      <c r="HCC2" s="117"/>
      <c r="HCD2" s="117"/>
      <c r="HCE2" s="117"/>
      <c r="HCF2" s="117"/>
      <c r="HCG2" s="117"/>
      <c r="HCH2" s="117"/>
      <c r="HCI2" s="117"/>
      <c r="HCJ2" s="117"/>
      <c r="HCK2" s="117"/>
      <c r="HCL2" s="117"/>
      <c r="HCM2" s="117"/>
      <c r="HCN2" s="117"/>
      <c r="HCO2" s="117"/>
      <c r="HCP2" s="117"/>
      <c r="HCQ2" s="117"/>
      <c r="HCR2" s="117"/>
      <c r="HCS2" s="117"/>
      <c r="HCT2" s="117"/>
      <c r="HCU2" s="117"/>
      <c r="HCV2" s="117"/>
      <c r="HCW2" s="117"/>
      <c r="HCX2" s="117"/>
      <c r="HCY2" s="117"/>
      <c r="HCZ2" s="117"/>
      <c r="HDA2" s="117"/>
      <c r="HDB2" s="117"/>
      <c r="HDC2" s="117"/>
      <c r="HDD2" s="117"/>
      <c r="HDE2" s="117"/>
      <c r="HDF2" s="117"/>
      <c r="HDG2" s="117"/>
      <c r="HDH2" s="117"/>
      <c r="HDI2" s="117"/>
      <c r="HDJ2" s="117"/>
      <c r="HDK2" s="117"/>
      <c r="HDL2" s="117"/>
      <c r="HDM2" s="117"/>
      <c r="HDN2" s="117"/>
      <c r="HDO2" s="117"/>
      <c r="HDP2" s="117"/>
      <c r="HDQ2" s="117"/>
      <c r="HDR2" s="117"/>
      <c r="HDS2" s="117"/>
      <c r="HDT2" s="117"/>
      <c r="HDU2" s="117"/>
      <c r="HDV2" s="117"/>
      <c r="HDW2" s="117"/>
      <c r="HDX2" s="117"/>
      <c r="HDY2" s="117"/>
      <c r="HDZ2" s="117"/>
      <c r="HEA2" s="117"/>
      <c r="HEB2" s="117"/>
      <c r="HEC2" s="117"/>
      <c r="HED2" s="117"/>
      <c r="HEE2" s="117"/>
      <c r="HEF2" s="117"/>
      <c r="HEG2" s="117"/>
      <c r="HEH2" s="117"/>
      <c r="HEI2" s="117"/>
      <c r="HEJ2" s="117"/>
      <c r="HEK2" s="117"/>
      <c r="HEL2" s="117"/>
      <c r="HEM2" s="117"/>
      <c r="HEN2" s="117"/>
      <c r="HEO2" s="117"/>
      <c r="HEP2" s="117"/>
      <c r="HEQ2" s="117"/>
      <c r="HER2" s="117"/>
      <c r="HES2" s="117"/>
      <c r="HET2" s="117"/>
      <c r="HEU2" s="117"/>
      <c r="HEV2" s="117"/>
      <c r="HEW2" s="117"/>
      <c r="HEX2" s="117"/>
      <c r="HEY2" s="117"/>
      <c r="HEZ2" s="117"/>
      <c r="HFA2" s="117"/>
      <c r="HFB2" s="117"/>
      <c r="HFC2" s="117"/>
      <c r="HFD2" s="117"/>
      <c r="HFE2" s="117"/>
      <c r="HFF2" s="117"/>
      <c r="HFG2" s="117"/>
      <c r="HFH2" s="117"/>
      <c r="HFI2" s="117"/>
      <c r="HFJ2" s="117"/>
      <c r="HFK2" s="117"/>
      <c r="HFL2" s="117"/>
      <c r="HFM2" s="117"/>
      <c r="HFN2" s="117"/>
      <c r="HFO2" s="117"/>
      <c r="HFP2" s="117"/>
      <c r="HFQ2" s="117"/>
      <c r="HFR2" s="117"/>
      <c r="HFS2" s="117"/>
      <c r="HFT2" s="117"/>
      <c r="HFU2" s="117"/>
      <c r="HFV2" s="117"/>
      <c r="HFW2" s="117"/>
      <c r="HFX2" s="117"/>
      <c r="HFY2" s="117"/>
      <c r="HFZ2" s="117"/>
      <c r="HGA2" s="117"/>
      <c r="HGB2" s="117"/>
      <c r="HGC2" s="117"/>
      <c r="HGD2" s="117"/>
      <c r="HGE2" s="117"/>
      <c r="HGF2" s="117"/>
      <c r="HGG2" s="117"/>
      <c r="HGH2" s="117"/>
      <c r="HGI2" s="117"/>
      <c r="HGJ2" s="117"/>
      <c r="HGK2" s="117"/>
      <c r="HGL2" s="117"/>
      <c r="HGM2" s="117"/>
      <c r="HGN2" s="117"/>
      <c r="HGO2" s="117"/>
      <c r="HGP2" s="117"/>
      <c r="HGQ2" s="117"/>
      <c r="HGR2" s="117"/>
      <c r="HGS2" s="117"/>
      <c r="HGT2" s="117"/>
      <c r="HGU2" s="117"/>
      <c r="HGV2" s="117"/>
      <c r="HGW2" s="117"/>
      <c r="HGX2" s="117"/>
      <c r="HGY2" s="117"/>
      <c r="HGZ2" s="117"/>
      <c r="HHA2" s="117"/>
      <c r="HHB2" s="117"/>
      <c r="HHC2" s="117"/>
      <c r="HHD2" s="117"/>
      <c r="HHE2" s="117"/>
      <c r="HHF2" s="117"/>
      <c r="HHG2" s="117"/>
      <c r="HHH2" s="117"/>
      <c r="HHI2" s="117"/>
      <c r="HHJ2" s="117"/>
      <c r="HHK2" s="117"/>
      <c r="HHL2" s="117"/>
      <c r="HHM2" s="117"/>
      <c r="HHN2" s="117"/>
      <c r="HHO2" s="117"/>
      <c r="HHP2" s="117"/>
      <c r="HHQ2" s="117"/>
      <c r="HHR2" s="117"/>
      <c r="HHS2" s="117"/>
      <c r="HHT2" s="117"/>
      <c r="HHU2" s="117"/>
      <c r="HHV2" s="117"/>
      <c r="HHW2" s="117"/>
      <c r="HHX2" s="117"/>
      <c r="HHY2" s="117"/>
      <c r="HHZ2" s="117"/>
      <c r="HIA2" s="117"/>
      <c r="HIB2" s="117"/>
      <c r="HIC2" s="117"/>
      <c r="HID2" s="117"/>
      <c r="HIE2" s="117"/>
      <c r="HIF2" s="117"/>
      <c r="HIG2" s="117"/>
      <c r="HIH2" s="117"/>
      <c r="HII2" s="117"/>
      <c r="HIJ2" s="117"/>
      <c r="HIK2" s="117"/>
      <c r="HIL2" s="117"/>
      <c r="HIM2" s="117"/>
      <c r="HIN2" s="117"/>
      <c r="HIO2" s="117"/>
      <c r="HIP2" s="117"/>
      <c r="HIQ2" s="117"/>
      <c r="HIR2" s="117"/>
      <c r="HIS2" s="117"/>
      <c r="HIT2" s="117"/>
      <c r="HIU2" s="117"/>
      <c r="HIV2" s="117"/>
      <c r="HIW2" s="117"/>
      <c r="HIX2" s="117"/>
      <c r="HIY2" s="117"/>
      <c r="HIZ2" s="117"/>
      <c r="HJA2" s="117"/>
      <c r="HJB2" s="117"/>
      <c r="HJC2" s="117"/>
      <c r="HJD2" s="117"/>
      <c r="HJE2" s="117"/>
      <c r="HJF2" s="117"/>
      <c r="HJG2" s="117"/>
      <c r="HJH2" s="117"/>
      <c r="HJI2" s="117"/>
      <c r="HJJ2" s="117"/>
      <c r="HJK2" s="117"/>
      <c r="HJL2" s="117"/>
      <c r="HJM2" s="117"/>
      <c r="HJN2" s="117"/>
      <c r="HJO2" s="117"/>
      <c r="HJP2" s="117"/>
      <c r="HJQ2" s="117"/>
      <c r="HJR2" s="117"/>
      <c r="HJS2" s="117"/>
      <c r="HJT2" s="117"/>
      <c r="HJU2" s="117"/>
      <c r="HJV2" s="117"/>
      <c r="HJW2" s="117"/>
      <c r="HJX2" s="117"/>
      <c r="HJY2" s="117"/>
      <c r="HJZ2" s="117"/>
      <c r="HKA2" s="117"/>
      <c r="HKB2" s="117"/>
      <c r="HKC2" s="117"/>
      <c r="HKD2" s="117"/>
      <c r="HKE2" s="117"/>
      <c r="HKF2" s="117"/>
      <c r="HKG2" s="117"/>
      <c r="HKH2" s="117"/>
      <c r="HKI2" s="117"/>
      <c r="HKJ2" s="117"/>
      <c r="HKK2" s="117"/>
      <c r="HKL2" s="117"/>
      <c r="HKM2" s="117"/>
      <c r="HKN2" s="117"/>
      <c r="HKO2" s="117"/>
      <c r="HKP2" s="117"/>
      <c r="HKQ2" s="117"/>
      <c r="HKR2" s="117"/>
      <c r="HKS2" s="117"/>
      <c r="HKT2" s="117"/>
      <c r="HKU2" s="117"/>
      <c r="HKV2" s="117"/>
      <c r="HKW2" s="117"/>
      <c r="HKX2" s="117"/>
      <c r="HKY2" s="117"/>
      <c r="HKZ2" s="117"/>
      <c r="HLA2" s="117"/>
      <c r="HLB2" s="117"/>
      <c r="HLC2" s="117"/>
      <c r="HLD2" s="117"/>
      <c r="HLE2" s="117"/>
      <c r="HLF2" s="117"/>
      <c r="HLG2" s="117"/>
      <c r="HLH2" s="117"/>
      <c r="HLI2" s="117"/>
      <c r="HLJ2" s="117"/>
      <c r="HLK2" s="117"/>
      <c r="HLL2" s="117"/>
      <c r="HLM2" s="117"/>
      <c r="HLN2" s="117"/>
      <c r="HLO2" s="117"/>
      <c r="HLP2" s="117"/>
      <c r="HLQ2" s="117"/>
      <c r="HLR2" s="117"/>
      <c r="HLS2" s="117"/>
      <c r="HLT2" s="117"/>
      <c r="HLU2" s="117"/>
      <c r="HLV2" s="117"/>
      <c r="HLW2" s="117"/>
      <c r="HLX2" s="117"/>
      <c r="HLY2" s="117"/>
      <c r="HLZ2" s="117"/>
      <c r="HMA2" s="117"/>
      <c r="HMB2" s="117"/>
      <c r="HMC2" s="117"/>
      <c r="HMD2" s="117"/>
      <c r="HME2" s="117"/>
      <c r="HMF2" s="117"/>
      <c r="HMG2" s="117"/>
      <c r="HMH2" s="117"/>
      <c r="HMI2" s="117"/>
      <c r="HMJ2" s="117"/>
      <c r="HMK2" s="117"/>
      <c r="HML2" s="117"/>
      <c r="HMM2" s="117"/>
      <c r="HMN2" s="117"/>
      <c r="HMO2" s="117"/>
      <c r="HMP2" s="117"/>
      <c r="HMQ2" s="117"/>
      <c r="HMR2" s="117"/>
      <c r="HMS2" s="117"/>
      <c r="HMT2" s="117"/>
      <c r="HMU2" s="117"/>
      <c r="HMV2" s="117"/>
      <c r="HMW2" s="117"/>
      <c r="HMX2" s="117"/>
      <c r="HMY2" s="117"/>
      <c r="HMZ2" s="117"/>
      <c r="HNA2" s="117"/>
      <c r="HNB2" s="117"/>
      <c r="HNC2" s="117"/>
      <c r="HND2" s="117"/>
      <c r="HNE2" s="117"/>
      <c r="HNF2" s="117"/>
      <c r="HNG2" s="117"/>
      <c r="HNH2" s="117"/>
      <c r="HNI2" s="117"/>
      <c r="HNJ2" s="117"/>
      <c r="HNK2" s="117"/>
      <c r="HNL2" s="117"/>
      <c r="HNM2" s="117"/>
      <c r="HNN2" s="117"/>
      <c r="HNO2" s="117"/>
      <c r="HNP2" s="117"/>
      <c r="HNQ2" s="117"/>
      <c r="HNR2" s="117"/>
      <c r="HNS2" s="117"/>
      <c r="HNT2" s="117"/>
      <c r="HNU2" s="117"/>
      <c r="HNV2" s="117"/>
      <c r="HNW2" s="117"/>
      <c r="HNX2" s="117"/>
      <c r="HNY2" s="117"/>
      <c r="HNZ2" s="117"/>
      <c r="HOA2" s="117"/>
      <c r="HOB2" s="117"/>
      <c r="HOC2" s="117"/>
      <c r="HOD2" s="117"/>
      <c r="HOE2" s="117"/>
      <c r="HOF2" s="117"/>
      <c r="HOG2" s="117"/>
      <c r="HOH2" s="117"/>
      <c r="HOI2" s="117"/>
      <c r="HOJ2" s="117"/>
      <c r="HOK2" s="117"/>
      <c r="HOL2" s="117"/>
      <c r="HOM2" s="117"/>
      <c r="HON2" s="117"/>
      <c r="HOO2" s="117"/>
      <c r="HOP2" s="117"/>
      <c r="HOQ2" s="117"/>
      <c r="HOR2" s="117"/>
      <c r="HOS2" s="117"/>
      <c r="HOT2" s="117"/>
      <c r="HOU2" s="117"/>
      <c r="HOV2" s="117"/>
      <c r="HOW2" s="117"/>
      <c r="HOX2" s="117"/>
      <c r="HOY2" s="117"/>
      <c r="HOZ2" s="117"/>
      <c r="HPA2" s="117"/>
      <c r="HPB2" s="117"/>
      <c r="HPC2" s="117"/>
      <c r="HPD2" s="117"/>
      <c r="HPE2" s="117"/>
      <c r="HPF2" s="117"/>
      <c r="HPG2" s="117"/>
      <c r="HPH2" s="117"/>
      <c r="HPI2" s="117"/>
      <c r="HPJ2" s="117"/>
      <c r="HPK2" s="117"/>
      <c r="HPL2" s="117"/>
      <c r="HPM2" s="117"/>
      <c r="HPN2" s="117"/>
      <c r="HPO2" s="117"/>
      <c r="HPP2" s="117"/>
      <c r="HPQ2" s="117"/>
      <c r="HPR2" s="117"/>
      <c r="HPS2" s="117"/>
      <c r="HPT2" s="117"/>
      <c r="HPU2" s="117"/>
      <c r="HPV2" s="117"/>
      <c r="HPW2" s="117"/>
      <c r="HPX2" s="117"/>
      <c r="HPY2" s="117"/>
      <c r="HPZ2" s="117"/>
      <c r="HQA2" s="117"/>
      <c r="HQB2" s="117"/>
      <c r="HQC2" s="117"/>
      <c r="HQD2" s="117"/>
      <c r="HQE2" s="117"/>
      <c r="HQF2" s="117"/>
      <c r="HQG2" s="117"/>
      <c r="HQH2" s="117"/>
      <c r="HQI2" s="117"/>
      <c r="HQJ2" s="117"/>
      <c r="HQK2" s="117"/>
      <c r="HQL2" s="117"/>
      <c r="HQM2" s="117"/>
      <c r="HQN2" s="117"/>
      <c r="HQO2" s="117"/>
      <c r="HQP2" s="117"/>
      <c r="HQQ2" s="117"/>
      <c r="HQR2" s="117"/>
      <c r="HQS2" s="117"/>
      <c r="HQT2" s="117"/>
      <c r="HQU2" s="117"/>
      <c r="HQV2" s="117"/>
      <c r="HQW2" s="117"/>
      <c r="HQX2" s="117"/>
      <c r="HQY2" s="117"/>
      <c r="HQZ2" s="117"/>
      <c r="HRA2" s="117"/>
      <c r="HRB2" s="117"/>
      <c r="HRC2" s="117"/>
      <c r="HRD2" s="117"/>
      <c r="HRE2" s="117"/>
      <c r="HRF2" s="117"/>
      <c r="HRG2" s="117"/>
      <c r="HRH2" s="117"/>
      <c r="HRI2" s="117"/>
      <c r="HRJ2" s="117"/>
      <c r="HRK2" s="117"/>
      <c r="HRL2" s="117"/>
      <c r="HRM2" s="117"/>
      <c r="HRN2" s="117"/>
      <c r="HRO2" s="117"/>
      <c r="HRP2" s="117"/>
      <c r="HRQ2" s="117"/>
      <c r="HRR2" s="117"/>
      <c r="HRS2" s="117"/>
      <c r="HRT2" s="117"/>
      <c r="HRU2" s="117"/>
      <c r="HRV2" s="117"/>
      <c r="HRW2" s="117"/>
      <c r="HRX2" s="117"/>
      <c r="HRY2" s="117"/>
      <c r="HRZ2" s="117"/>
      <c r="HSA2" s="117"/>
      <c r="HSB2" s="117"/>
      <c r="HSC2" s="117"/>
      <c r="HSD2" s="117"/>
      <c r="HSE2" s="117"/>
      <c r="HSF2" s="117"/>
      <c r="HSG2" s="117"/>
      <c r="HSH2" s="117"/>
      <c r="HSI2" s="117"/>
      <c r="HSJ2" s="117"/>
      <c r="HSK2" s="117"/>
      <c r="HSL2" s="117"/>
      <c r="HSM2" s="117"/>
      <c r="HSN2" s="117"/>
      <c r="HSO2" s="117"/>
      <c r="HSP2" s="117"/>
      <c r="HSQ2" s="117"/>
      <c r="HSR2" s="117"/>
      <c r="HSS2" s="117"/>
      <c r="HST2" s="117"/>
      <c r="HSU2" s="117"/>
      <c r="HSV2" s="117"/>
      <c r="HSW2" s="117"/>
      <c r="HSX2" s="117"/>
      <c r="HSY2" s="117"/>
      <c r="HSZ2" s="117"/>
      <c r="HTA2" s="117"/>
      <c r="HTB2" s="117"/>
      <c r="HTC2" s="117"/>
      <c r="HTD2" s="117"/>
      <c r="HTE2" s="117"/>
      <c r="HTF2" s="117"/>
      <c r="HTG2" s="117"/>
      <c r="HTH2" s="117"/>
      <c r="HTI2" s="117"/>
      <c r="HTJ2" s="117"/>
      <c r="HTK2" s="117"/>
      <c r="HTL2" s="117"/>
      <c r="HTM2" s="117"/>
      <c r="HTN2" s="117"/>
      <c r="HTO2" s="117"/>
      <c r="HTP2" s="117"/>
      <c r="HTQ2" s="117"/>
      <c r="HTR2" s="117"/>
      <c r="HTS2" s="117"/>
      <c r="HTT2" s="117"/>
      <c r="HTU2" s="117"/>
      <c r="HTV2" s="117"/>
      <c r="HTW2" s="117"/>
      <c r="HTX2" s="117"/>
      <c r="HTY2" s="117"/>
      <c r="HTZ2" s="117"/>
      <c r="HUA2" s="117"/>
      <c r="HUB2" s="117"/>
      <c r="HUC2" s="117"/>
      <c r="HUD2" s="117"/>
      <c r="HUE2" s="117"/>
      <c r="HUF2" s="117"/>
      <c r="HUG2" s="117"/>
      <c r="HUH2" s="117"/>
      <c r="HUI2" s="117"/>
      <c r="HUJ2" s="117"/>
      <c r="HUK2" s="117"/>
      <c r="HUL2" s="117"/>
      <c r="HUM2" s="117"/>
      <c r="HUN2" s="117"/>
      <c r="HUO2" s="117"/>
      <c r="HUP2" s="117"/>
      <c r="HUQ2" s="117"/>
      <c r="HUR2" s="117"/>
      <c r="HUS2" s="117"/>
      <c r="HUT2" s="117"/>
      <c r="HUU2" s="117"/>
      <c r="HUV2" s="117"/>
      <c r="HUW2" s="117"/>
      <c r="HUX2" s="117"/>
      <c r="HUY2" s="117"/>
      <c r="HUZ2" s="117"/>
      <c r="HVA2" s="117"/>
      <c r="HVB2" s="117"/>
      <c r="HVC2" s="117"/>
      <c r="HVD2" s="117"/>
      <c r="HVE2" s="117"/>
      <c r="HVF2" s="117"/>
      <c r="HVG2" s="117"/>
      <c r="HVH2" s="117"/>
      <c r="HVI2" s="117"/>
      <c r="HVJ2" s="117"/>
      <c r="HVK2" s="117"/>
      <c r="HVL2" s="117"/>
      <c r="HVM2" s="117"/>
      <c r="HVN2" s="117"/>
      <c r="HVO2" s="117"/>
      <c r="HVP2" s="117"/>
      <c r="HVQ2" s="117"/>
      <c r="HVR2" s="117"/>
      <c r="HVS2" s="117"/>
      <c r="HVT2" s="117"/>
      <c r="HVU2" s="117"/>
      <c r="HVV2" s="117"/>
      <c r="HVW2" s="117"/>
      <c r="HVX2" s="117"/>
      <c r="HVY2" s="117"/>
      <c r="HVZ2" s="117"/>
      <c r="HWA2" s="117"/>
      <c r="HWB2" s="117"/>
      <c r="HWC2" s="117"/>
      <c r="HWD2" s="117"/>
      <c r="HWE2" s="117"/>
      <c r="HWF2" s="117"/>
      <c r="HWG2" s="117"/>
      <c r="HWH2" s="117"/>
      <c r="HWI2" s="117"/>
      <c r="HWJ2" s="117"/>
      <c r="HWK2" s="117"/>
      <c r="HWL2" s="117"/>
      <c r="HWM2" s="117"/>
      <c r="HWN2" s="117"/>
      <c r="HWO2" s="117"/>
      <c r="HWP2" s="117"/>
      <c r="HWQ2" s="117"/>
      <c r="HWR2" s="117"/>
      <c r="HWS2" s="117"/>
      <c r="HWT2" s="117"/>
      <c r="HWU2" s="117"/>
      <c r="HWV2" s="117"/>
      <c r="HWW2" s="117"/>
      <c r="HWX2" s="117"/>
      <c r="HWY2" s="117"/>
      <c r="HWZ2" s="117"/>
      <c r="HXA2" s="117"/>
      <c r="HXB2" s="117"/>
      <c r="HXC2" s="117"/>
      <c r="HXD2" s="117"/>
      <c r="HXE2" s="117"/>
      <c r="HXF2" s="117"/>
      <c r="HXG2" s="117"/>
      <c r="HXH2" s="117"/>
      <c r="HXI2" s="117"/>
      <c r="HXJ2" s="117"/>
      <c r="HXK2" s="117"/>
      <c r="HXL2" s="117"/>
      <c r="HXM2" s="117"/>
      <c r="HXN2" s="117"/>
      <c r="HXO2" s="117"/>
      <c r="HXP2" s="117"/>
      <c r="HXQ2" s="117"/>
      <c r="HXR2" s="117"/>
      <c r="HXS2" s="117"/>
      <c r="HXT2" s="117"/>
      <c r="HXU2" s="117"/>
      <c r="HXV2" s="117"/>
      <c r="HXW2" s="117"/>
      <c r="HXX2" s="117"/>
      <c r="HXY2" s="117"/>
      <c r="HXZ2" s="117"/>
      <c r="HYA2" s="117"/>
      <c r="HYB2" s="117"/>
      <c r="HYC2" s="117"/>
      <c r="HYD2" s="117"/>
      <c r="HYE2" s="117"/>
      <c r="HYF2" s="117"/>
      <c r="HYG2" s="117"/>
      <c r="HYH2" s="117"/>
      <c r="HYI2" s="117"/>
      <c r="HYJ2" s="117"/>
      <c r="HYK2" s="117"/>
      <c r="HYL2" s="117"/>
      <c r="HYM2" s="117"/>
      <c r="HYN2" s="117"/>
      <c r="HYO2" s="117"/>
      <c r="HYP2" s="117"/>
      <c r="HYQ2" s="117"/>
      <c r="HYR2" s="117"/>
      <c r="HYS2" s="117"/>
      <c r="HYT2" s="117"/>
      <c r="HYU2" s="117"/>
      <c r="HYV2" s="117"/>
      <c r="HYW2" s="117"/>
      <c r="HYX2" s="117"/>
      <c r="HYY2" s="117"/>
      <c r="HYZ2" s="117"/>
      <c r="HZA2" s="117"/>
      <c r="HZB2" s="117"/>
      <c r="HZC2" s="117"/>
      <c r="HZD2" s="117"/>
      <c r="HZE2" s="117"/>
      <c r="HZF2" s="117"/>
      <c r="HZG2" s="117"/>
      <c r="HZH2" s="117"/>
      <c r="HZI2" s="117"/>
      <c r="HZJ2" s="117"/>
      <c r="HZK2" s="117"/>
      <c r="HZL2" s="117"/>
      <c r="HZM2" s="117"/>
      <c r="HZN2" s="117"/>
      <c r="HZO2" s="117"/>
      <c r="HZP2" s="117"/>
      <c r="HZQ2" s="117"/>
      <c r="HZR2" s="117"/>
      <c r="HZS2" s="117"/>
      <c r="HZT2" s="117"/>
      <c r="HZU2" s="117"/>
      <c r="HZV2" s="117"/>
      <c r="HZW2" s="117"/>
      <c r="HZX2" s="117"/>
      <c r="HZY2" s="117"/>
      <c r="HZZ2" s="117"/>
      <c r="IAA2" s="117"/>
      <c r="IAB2" s="117"/>
      <c r="IAC2" s="117"/>
      <c r="IAD2" s="117"/>
      <c r="IAE2" s="117"/>
      <c r="IAF2" s="117"/>
      <c r="IAG2" s="117"/>
      <c r="IAH2" s="117"/>
      <c r="IAI2" s="117"/>
      <c r="IAJ2" s="117"/>
      <c r="IAK2" s="117"/>
      <c r="IAL2" s="117"/>
      <c r="IAM2" s="117"/>
      <c r="IAN2" s="117"/>
      <c r="IAO2" s="117"/>
      <c r="IAP2" s="117"/>
      <c r="IAQ2" s="117"/>
      <c r="IAR2" s="117"/>
      <c r="IAS2" s="117"/>
      <c r="IAT2" s="117"/>
      <c r="IAU2" s="117"/>
      <c r="IAV2" s="117"/>
      <c r="IAW2" s="117"/>
      <c r="IAX2" s="117"/>
      <c r="IAY2" s="117"/>
      <c r="IAZ2" s="117"/>
      <c r="IBA2" s="117"/>
      <c r="IBB2" s="117"/>
      <c r="IBC2" s="117"/>
      <c r="IBD2" s="117"/>
      <c r="IBE2" s="117"/>
      <c r="IBF2" s="117"/>
      <c r="IBG2" s="117"/>
      <c r="IBH2" s="117"/>
      <c r="IBI2" s="117"/>
      <c r="IBJ2" s="117"/>
      <c r="IBK2" s="117"/>
      <c r="IBL2" s="117"/>
      <c r="IBM2" s="117"/>
      <c r="IBN2" s="117"/>
      <c r="IBO2" s="117"/>
      <c r="IBP2" s="117"/>
      <c r="IBQ2" s="117"/>
      <c r="IBR2" s="117"/>
      <c r="IBS2" s="117"/>
      <c r="IBT2" s="117"/>
      <c r="IBU2" s="117"/>
      <c r="IBV2" s="117"/>
      <c r="IBW2" s="117"/>
      <c r="IBX2" s="117"/>
      <c r="IBY2" s="117"/>
      <c r="IBZ2" s="117"/>
      <c r="ICA2" s="117"/>
      <c r="ICB2" s="117"/>
      <c r="ICC2" s="117"/>
      <c r="ICD2" s="117"/>
      <c r="ICE2" s="117"/>
      <c r="ICF2" s="117"/>
      <c r="ICG2" s="117"/>
      <c r="ICH2" s="117"/>
      <c r="ICI2" s="117"/>
      <c r="ICJ2" s="117"/>
      <c r="ICK2" s="117"/>
      <c r="ICL2" s="117"/>
      <c r="ICM2" s="117"/>
      <c r="ICN2" s="117"/>
      <c r="ICO2" s="117"/>
      <c r="ICP2" s="117"/>
      <c r="ICQ2" s="117"/>
      <c r="ICR2" s="117"/>
      <c r="ICS2" s="117"/>
      <c r="ICT2" s="117"/>
      <c r="ICU2" s="117"/>
      <c r="ICV2" s="117"/>
      <c r="ICW2" s="117"/>
      <c r="ICX2" s="117"/>
      <c r="ICY2" s="117"/>
      <c r="ICZ2" s="117"/>
      <c r="IDA2" s="117"/>
      <c r="IDB2" s="117"/>
      <c r="IDC2" s="117"/>
      <c r="IDD2" s="117"/>
      <c r="IDE2" s="117"/>
      <c r="IDF2" s="117"/>
      <c r="IDG2" s="117"/>
      <c r="IDH2" s="117"/>
      <c r="IDI2" s="117"/>
      <c r="IDJ2" s="117"/>
      <c r="IDK2" s="117"/>
      <c r="IDL2" s="117"/>
      <c r="IDM2" s="117"/>
      <c r="IDN2" s="117"/>
      <c r="IDO2" s="117"/>
      <c r="IDP2" s="117"/>
      <c r="IDQ2" s="117"/>
      <c r="IDR2" s="117"/>
      <c r="IDS2" s="117"/>
      <c r="IDT2" s="117"/>
      <c r="IDU2" s="117"/>
      <c r="IDV2" s="117"/>
      <c r="IDW2" s="117"/>
      <c r="IDX2" s="117"/>
      <c r="IDY2" s="117"/>
      <c r="IDZ2" s="117"/>
      <c r="IEA2" s="117"/>
      <c r="IEB2" s="117"/>
      <c r="IEC2" s="117"/>
      <c r="IED2" s="117"/>
      <c r="IEE2" s="117"/>
      <c r="IEF2" s="117"/>
      <c r="IEG2" s="117"/>
      <c r="IEH2" s="117"/>
      <c r="IEI2" s="117"/>
      <c r="IEJ2" s="117"/>
      <c r="IEK2" s="117"/>
      <c r="IEL2" s="117"/>
      <c r="IEM2" s="117"/>
      <c r="IEN2" s="117"/>
      <c r="IEO2" s="117"/>
      <c r="IEP2" s="117"/>
      <c r="IEQ2" s="117"/>
      <c r="IER2" s="117"/>
      <c r="IES2" s="117"/>
      <c r="IET2" s="117"/>
      <c r="IEU2" s="117"/>
      <c r="IEV2" s="117"/>
      <c r="IEW2" s="117"/>
      <c r="IEX2" s="117"/>
      <c r="IEY2" s="117"/>
      <c r="IEZ2" s="117"/>
      <c r="IFA2" s="117"/>
      <c r="IFB2" s="117"/>
      <c r="IFC2" s="117"/>
      <c r="IFD2" s="117"/>
      <c r="IFE2" s="117"/>
      <c r="IFF2" s="117"/>
      <c r="IFG2" s="117"/>
      <c r="IFH2" s="117"/>
      <c r="IFI2" s="117"/>
      <c r="IFJ2" s="117"/>
      <c r="IFK2" s="117"/>
      <c r="IFL2" s="117"/>
      <c r="IFM2" s="117"/>
      <c r="IFN2" s="117"/>
      <c r="IFO2" s="117"/>
      <c r="IFP2" s="117"/>
      <c r="IFQ2" s="117"/>
      <c r="IFR2" s="117"/>
      <c r="IFS2" s="117"/>
      <c r="IFT2" s="117"/>
      <c r="IFU2" s="117"/>
      <c r="IFV2" s="117"/>
      <c r="IFW2" s="117"/>
      <c r="IFX2" s="117"/>
      <c r="IFY2" s="117"/>
      <c r="IFZ2" s="117"/>
      <c r="IGA2" s="117"/>
      <c r="IGB2" s="117"/>
      <c r="IGC2" s="117"/>
      <c r="IGD2" s="117"/>
      <c r="IGE2" s="117"/>
      <c r="IGF2" s="117"/>
      <c r="IGG2" s="117"/>
      <c r="IGH2" s="117"/>
      <c r="IGI2" s="117"/>
      <c r="IGJ2" s="117"/>
      <c r="IGK2" s="117"/>
      <c r="IGL2" s="117"/>
      <c r="IGM2" s="117"/>
      <c r="IGN2" s="117"/>
      <c r="IGO2" s="117"/>
      <c r="IGP2" s="117"/>
      <c r="IGQ2" s="117"/>
      <c r="IGR2" s="117"/>
      <c r="IGS2" s="117"/>
      <c r="IGT2" s="117"/>
      <c r="IGU2" s="117"/>
      <c r="IGV2" s="117"/>
      <c r="IGW2" s="117"/>
      <c r="IGX2" s="117"/>
      <c r="IGY2" s="117"/>
      <c r="IGZ2" s="117"/>
      <c r="IHA2" s="117"/>
      <c r="IHB2" s="117"/>
      <c r="IHC2" s="117"/>
      <c r="IHD2" s="117"/>
      <c r="IHE2" s="117"/>
      <c r="IHF2" s="117"/>
      <c r="IHG2" s="117"/>
      <c r="IHH2" s="117"/>
      <c r="IHI2" s="117"/>
      <c r="IHJ2" s="117"/>
      <c r="IHK2" s="117"/>
      <c r="IHL2" s="117"/>
      <c r="IHM2" s="117"/>
      <c r="IHN2" s="117"/>
      <c r="IHO2" s="117"/>
      <c r="IHP2" s="117"/>
      <c r="IHQ2" s="117"/>
      <c r="IHR2" s="117"/>
      <c r="IHS2" s="117"/>
      <c r="IHT2" s="117"/>
      <c r="IHU2" s="117"/>
      <c r="IHV2" s="117"/>
      <c r="IHW2" s="117"/>
      <c r="IHX2" s="117"/>
      <c r="IHY2" s="117"/>
      <c r="IHZ2" s="117"/>
      <c r="IIA2" s="117"/>
      <c r="IIB2" s="117"/>
      <c r="IIC2" s="117"/>
      <c r="IID2" s="117"/>
      <c r="IIE2" s="117"/>
      <c r="IIF2" s="117"/>
      <c r="IIG2" s="117"/>
      <c r="IIH2" s="117"/>
      <c r="III2" s="117"/>
      <c r="IIJ2" s="117"/>
      <c r="IIK2" s="117"/>
      <c r="IIL2" s="117"/>
      <c r="IIM2" s="117"/>
      <c r="IIN2" s="117"/>
      <c r="IIO2" s="117"/>
      <c r="IIP2" s="117"/>
      <c r="IIQ2" s="117"/>
      <c r="IIR2" s="117"/>
      <c r="IIS2" s="117"/>
      <c r="IIT2" s="117"/>
      <c r="IIU2" s="117"/>
      <c r="IIV2" s="117"/>
      <c r="IIW2" s="117"/>
      <c r="IIX2" s="117"/>
      <c r="IIY2" s="117"/>
      <c r="IIZ2" s="117"/>
      <c r="IJA2" s="117"/>
      <c r="IJB2" s="117"/>
      <c r="IJC2" s="117"/>
      <c r="IJD2" s="117"/>
      <c r="IJE2" s="117"/>
      <c r="IJF2" s="117"/>
      <c r="IJG2" s="117"/>
      <c r="IJH2" s="117"/>
      <c r="IJI2" s="117"/>
      <c r="IJJ2" s="117"/>
      <c r="IJK2" s="117"/>
      <c r="IJL2" s="117"/>
      <c r="IJM2" s="117"/>
      <c r="IJN2" s="117"/>
      <c r="IJO2" s="117"/>
      <c r="IJP2" s="117"/>
      <c r="IJQ2" s="117"/>
      <c r="IJR2" s="117"/>
      <c r="IJS2" s="117"/>
      <c r="IJT2" s="117"/>
      <c r="IJU2" s="117"/>
      <c r="IJV2" s="117"/>
      <c r="IJW2" s="117"/>
      <c r="IJX2" s="117"/>
      <c r="IJY2" s="117"/>
      <c r="IJZ2" s="117"/>
      <c r="IKA2" s="117"/>
      <c r="IKB2" s="117"/>
      <c r="IKC2" s="117"/>
      <c r="IKD2" s="117"/>
      <c r="IKE2" s="117"/>
      <c r="IKF2" s="117"/>
      <c r="IKG2" s="117"/>
      <c r="IKH2" s="117"/>
      <c r="IKI2" s="117"/>
      <c r="IKJ2" s="117"/>
      <c r="IKK2" s="117"/>
      <c r="IKL2" s="117"/>
      <c r="IKM2" s="117"/>
      <c r="IKN2" s="117"/>
      <c r="IKO2" s="117"/>
      <c r="IKP2" s="117"/>
      <c r="IKQ2" s="117"/>
      <c r="IKR2" s="117"/>
      <c r="IKS2" s="117"/>
      <c r="IKT2" s="117"/>
      <c r="IKU2" s="117"/>
      <c r="IKV2" s="117"/>
      <c r="IKW2" s="117"/>
      <c r="IKX2" s="117"/>
      <c r="IKY2" s="117"/>
      <c r="IKZ2" s="117"/>
      <c r="ILA2" s="117"/>
      <c r="ILB2" s="117"/>
      <c r="ILC2" s="117"/>
      <c r="ILD2" s="117"/>
      <c r="ILE2" s="117"/>
      <c r="ILF2" s="117"/>
      <c r="ILG2" s="117"/>
      <c r="ILH2" s="117"/>
      <c r="ILI2" s="117"/>
      <c r="ILJ2" s="117"/>
      <c r="ILK2" s="117"/>
      <c r="ILL2" s="117"/>
      <c r="ILM2" s="117"/>
      <c r="ILN2" s="117"/>
      <c r="ILO2" s="117"/>
      <c r="ILP2" s="117"/>
      <c r="ILQ2" s="117"/>
      <c r="ILR2" s="117"/>
      <c r="ILS2" s="117"/>
      <c r="ILT2" s="117"/>
      <c r="ILU2" s="117"/>
      <c r="ILV2" s="117"/>
      <c r="ILW2" s="117"/>
      <c r="ILX2" s="117"/>
      <c r="ILY2" s="117"/>
      <c r="ILZ2" s="117"/>
      <c r="IMA2" s="117"/>
      <c r="IMB2" s="117"/>
      <c r="IMC2" s="117"/>
      <c r="IMD2" s="117"/>
      <c r="IME2" s="117"/>
      <c r="IMF2" s="117"/>
      <c r="IMG2" s="117"/>
      <c r="IMH2" s="117"/>
      <c r="IMI2" s="117"/>
      <c r="IMJ2" s="117"/>
      <c r="IMK2" s="117"/>
      <c r="IML2" s="117"/>
      <c r="IMM2" s="117"/>
      <c r="IMN2" s="117"/>
      <c r="IMO2" s="117"/>
      <c r="IMP2" s="117"/>
      <c r="IMQ2" s="117"/>
      <c r="IMR2" s="117"/>
      <c r="IMS2" s="117"/>
      <c r="IMT2" s="117"/>
      <c r="IMU2" s="117"/>
      <c r="IMV2" s="117"/>
      <c r="IMW2" s="117"/>
      <c r="IMX2" s="117"/>
      <c r="IMY2" s="117"/>
      <c r="IMZ2" s="117"/>
      <c r="INA2" s="117"/>
      <c r="INB2" s="117"/>
      <c r="INC2" s="117"/>
      <c r="IND2" s="117"/>
      <c r="INE2" s="117"/>
      <c r="INF2" s="117"/>
      <c r="ING2" s="117"/>
      <c r="INH2" s="117"/>
      <c r="INI2" s="117"/>
      <c r="INJ2" s="117"/>
      <c r="INK2" s="117"/>
      <c r="INL2" s="117"/>
      <c r="INM2" s="117"/>
      <c r="INN2" s="117"/>
      <c r="INO2" s="117"/>
      <c r="INP2" s="117"/>
      <c r="INQ2" s="117"/>
      <c r="INR2" s="117"/>
      <c r="INS2" s="117"/>
      <c r="INT2" s="117"/>
      <c r="INU2" s="117"/>
      <c r="INV2" s="117"/>
      <c r="INW2" s="117"/>
      <c r="INX2" s="117"/>
      <c r="INY2" s="117"/>
      <c r="INZ2" s="117"/>
      <c r="IOA2" s="117"/>
      <c r="IOB2" s="117"/>
      <c r="IOC2" s="117"/>
      <c r="IOD2" s="117"/>
      <c r="IOE2" s="117"/>
      <c r="IOF2" s="117"/>
      <c r="IOG2" s="117"/>
      <c r="IOH2" s="117"/>
      <c r="IOI2" s="117"/>
      <c r="IOJ2" s="117"/>
      <c r="IOK2" s="117"/>
      <c r="IOL2" s="117"/>
      <c r="IOM2" s="117"/>
      <c r="ION2" s="117"/>
      <c r="IOO2" s="117"/>
      <c r="IOP2" s="117"/>
      <c r="IOQ2" s="117"/>
      <c r="IOR2" s="117"/>
      <c r="IOS2" s="117"/>
      <c r="IOT2" s="117"/>
      <c r="IOU2" s="117"/>
      <c r="IOV2" s="117"/>
      <c r="IOW2" s="117"/>
      <c r="IOX2" s="117"/>
      <c r="IOY2" s="117"/>
      <c r="IOZ2" s="117"/>
      <c r="IPA2" s="117"/>
      <c r="IPB2" s="117"/>
      <c r="IPC2" s="117"/>
      <c r="IPD2" s="117"/>
      <c r="IPE2" s="117"/>
      <c r="IPF2" s="117"/>
      <c r="IPG2" s="117"/>
      <c r="IPH2" s="117"/>
      <c r="IPI2" s="117"/>
      <c r="IPJ2" s="117"/>
      <c r="IPK2" s="117"/>
      <c r="IPL2" s="117"/>
      <c r="IPM2" s="117"/>
      <c r="IPN2" s="117"/>
      <c r="IPO2" s="117"/>
      <c r="IPP2" s="117"/>
      <c r="IPQ2" s="117"/>
      <c r="IPR2" s="117"/>
      <c r="IPS2" s="117"/>
      <c r="IPT2" s="117"/>
      <c r="IPU2" s="117"/>
      <c r="IPV2" s="117"/>
      <c r="IPW2" s="117"/>
      <c r="IPX2" s="117"/>
      <c r="IPY2" s="117"/>
      <c r="IPZ2" s="117"/>
      <c r="IQA2" s="117"/>
      <c r="IQB2" s="117"/>
      <c r="IQC2" s="117"/>
      <c r="IQD2" s="117"/>
      <c r="IQE2" s="117"/>
      <c r="IQF2" s="117"/>
      <c r="IQG2" s="117"/>
      <c r="IQH2" s="117"/>
      <c r="IQI2" s="117"/>
      <c r="IQJ2" s="117"/>
      <c r="IQK2" s="117"/>
      <c r="IQL2" s="117"/>
      <c r="IQM2" s="117"/>
      <c r="IQN2" s="117"/>
      <c r="IQO2" s="117"/>
      <c r="IQP2" s="117"/>
      <c r="IQQ2" s="117"/>
      <c r="IQR2" s="117"/>
      <c r="IQS2" s="117"/>
      <c r="IQT2" s="117"/>
      <c r="IQU2" s="117"/>
      <c r="IQV2" s="117"/>
      <c r="IQW2" s="117"/>
      <c r="IQX2" s="117"/>
      <c r="IQY2" s="117"/>
      <c r="IQZ2" s="117"/>
      <c r="IRA2" s="117"/>
      <c r="IRB2" s="117"/>
      <c r="IRC2" s="117"/>
      <c r="IRD2" s="117"/>
      <c r="IRE2" s="117"/>
      <c r="IRF2" s="117"/>
      <c r="IRG2" s="117"/>
      <c r="IRH2" s="117"/>
      <c r="IRI2" s="117"/>
      <c r="IRJ2" s="117"/>
      <c r="IRK2" s="117"/>
      <c r="IRL2" s="117"/>
      <c r="IRM2" s="117"/>
      <c r="IRN2" s="117"/>
      <c r="IRO2" s="117"/>
      <c r="IRP2" s="117"/>
      <c r="IRQ2" s="117"/>
      <c r="IRR2" s="117"/>
      <c r="IRS2" s="117"/>
      <c r="IRT2" s="117"/>
      <c r="IRU2" s="117"/>
      <c r="IRV2" s="117"/>
      <c r="IRW2" s="117"/>
      <c r="IRX2" s="117"/>
      <c r="IRY2" s="117"/>
      <c r="IRZ2" s="117"/>
      <c r="ISA2" s="117"/>
      <c r="ISB2" s="117"/>
      <c r="ISC2" s="117"/>
      <c r="ISD2" s="117"/>
      <c r="ISE2" s="117"/>
      <c r="ISF2" s="117"/>
      <c r="ISG2" s="117"/>
      <c r="ISH2" s="117"/>
      <c r="ISI2" s="117"/>
      <c r="ISJ2" s="117"/>
      <c r="ISK2" s="117"/>
      <c r="ISL2" s="117"/>
      <c r="ISM2" s="117"/>
      <c r="ISN2" s="117"/>
      <c r="ISO2" s="117"/>
      <c r="ISP2" s="117"/>
      <c r="ISQ2" s="117"/>
      <c r="ISR2" s="117"/>
      <c r="ISS2" s="117"/>
      <c r="IST2" s="117"/>
      <c r="ISU2" s="117"/>
      <c r="ISV2" s="117"/>
      <c r="ISW2" s="117"/>
      <c r="ISX2" s="117"/>
      <c r="ISY2" s="117"/>
      <c r="ISZ2" s="117"/>
      <c r="ITA2" s="117"/>
      <c r="ITB2" s="117"/>
      <c r="ITC2" s="117"/>
      <c r="ITD2" s="117"/>
      <c r="ITE2" s="117"/>
      <c r="ITF2" s="117"/>
      <c r="ITG2" s="117"/>
      <c r="ITH2" s="117"/>
      <c r="ITI2" s="117"/>
      <c r="ITJ2" s="117"/>
      <c r="ITK2" s="117"/>
      <c r="ITL2" s="117"/>
      <c r="ITM2" s="117"/>
      <c r="ITN2" s="117"/>
      <c r="ITO2" s="117"/>
      <c r="ITP2" s="117"/>
      <c r="ITQ2" s="117"/>
      <c r="ITR2" s="117"/>
      <c r="ITS2" s="117"/>
      <c r="ITT2" s="117"/>
      <c r="ITU2" s="117"/>
      <c r="ITV2" s="117"/>
      <c r="ITW2" s="117"/>
      <c r="ITX2" s="117"/>
      <c r="ITY2" s="117"/>
      <c r="ITZ2" s="117"/>
      <c r="IUA2" s="117"/>
      <c r="IUB2" s="117"/>
      <c r="IUC2" s="117"/>
      <c r="IUD2" s="117"/>
      <c r="IUE2" s="117"/>
      <c r="IUF2" s="117"/>
      <c r="IUG2" s="117"/>
      <c r="IUH2" s="117"/>
      <c r="IUI2" s="117"/>
      <c r="IUJ2" s="117"/>
      <c r="IUK2" s="117"/>
      <c r="IUL2" s="117"/>
      <c r="IUM2" s="117"/>
      <c r="IUN2" s="117"/>
      <c r="IUO2" s="117"/>
      <c r="IUP2" s="117"/>
      <c r="IUQ2" s="117"/>
      <c r="IUR2" s="117"/>
      <c r="IUS2" s="117"/>
      <c r="IUT2" s="117"/>
      <c r="IUU2" s="117"/>
      <c r="IUV2" s="117"/>
      <c r="IUW2" s="117"/>
      <c r="IUX2" s="117"/>
      <c r="IUY2" s="117"/>
      <c r="IUZ2" s="117"/>
      <c r="IVA2" s="117"/>
      <c r="IVB2" s="117"/>
      <c r="IVC2" s="117"/>
      <c r="IVD2" s="117"/>
      <c r="IVE2" s="117"/>
      <c r="IVF2" s="117"/>
      <c r="IVG2" s="117"/>
      <c r="IVH2" s="117"/>
      <c r="IVI2" s="117"/>
      <c r="IVJ2" s="117"/>
      <c r="IVK2" s="117"/>
      <c r="IVL2" s="117"/>
      <c r="IVM2" s="117"/>
      <c r="IVN2" s="117"/>
      <c r="IVO2" s="117"/>
      <c r="IVP2" s="117"/>
      <c r="IVQ2" s="117"/>
      <c r="IVR2" s="117"/>
      <c r="IVS2" s="117"/>
      <c r="IVT2" s="117"/>
      <c r="IVU2" s="117"/>
      <c r="IVV2" s="117"/>
      <c r="IVW2" s="117"/>
      <c r="IVX2" s="117"/>
      <c r="IVY2" s="117"/>
      <c r="IVZ2" s="117"/>
      <c r="IWA2" s="117"/>
      <c r="IWB2" s="117"/>
      <c r="IWC2" s="117"/>
      <c r="IWD2" s="117"/>
      <c r="IWE2" s="117"/>
      <c r="IWF2" s="117"/>
      <c r="IWG2" s="117"/>
      <c r="IWH2" s="117"/>
      <c r="IWI2" s="117"/>
      <c r="IWJ2" s="117"/>
      <c r="IWK2" s="117"/>
      <c r="IWL2" s="117"/>
      <c r="IWM2" s="117"/>
      <c r="IWN2" s="117"/>
      <c r="IWO2" s="117"/>
      <c r="IWP2" s="117"/>
      <c r="IWQ2" s="117"/>
      <c r="IWR2" s="117"/>
      <c r="IWS2" s="117"/>
      <c r="IWT2" s="117"/>
      <c r="IWU2" s="117"/>
      <c r="IWV2" s="117"/>
      <c r="IWW2" s="117"/>
      <c r="IWX2" s="117"/>
      <c r="IWY2" s="117"/>
      <c r="IWZ2" s="117"/>
      <c r="IXA2" s="117"/>
      <c r="IXB2" s="117"/>
      <c r="IXC2" s="117"/>
      <c r="IXD2" s="117"/>
      <c r="IXE2" s="117"/>
      <c r="IXF2" s="117"/>
      <c r="IXG2" s="117"/>
      <c r="IXH2" s="117"/>
      <c r="IXI2" s="117"/>
      <c r="IXJ2" s="117"/>
      <c r="IXK2" s="117"/>
      <c r="IXL2" s="117"/>
      <c r="IXM2" s="117"/>
      <c r="IXN2" s="117"/>
      <c r="IXO2" s="117"/>
      <c r="IXP2" s="117"/>
      <c r="IXQ2" s="117"/>
      <c r="IXR2" s="117"/>
      <c r="IXS2" s="117"/>
      <c r="IXT2" s="117"/>
      <c r="IXU2" s="117"/>
      <c r="IXV2" s="117"/>
      <c r="IXW2" s="117"/>
      <c r="IXX2" s="117"/>
      <c r="IXY2" s="117"/>
      <c r="IXZ2" s="117"/>
      <c r="IYA2" s="117"/>
      <c r="IYB2" s="117"/>
      <c r="IYC2" s="117"/>
      <c r="IYD2" s="117"/>
      <c r="IYE2" s="117"/>
      <c r="IYF2" s="117"/>
      <c r="IYG2" s="117"/>
      <c r="IYH2" s="117"/>
      <c r="IYI2" s="117"/>
      <c r="IYJ2" s="117"/>
      <c r="IYK2" s="117"/>
      <c r="IYL2" s="117"/>
      <c r="IYM2" s="117"/>
      <c r="IYN2" s="117"/>
      <c r="IYO2" s="117"/>
      <c r="IYP2" s="117"/>
      <c r="IYQ2" s="117"/>
      <c r="IYR2" s="117"/>
      <c r="IYS2" s="117"/>
      <c r="IYT2" s="117"/>
      <c r="IYU2" s="117"/>
      <c r="IYV2" s="117"/>
      <c r="IYW2" s="117"/>
      <c r="IYX2" s="117"/>
      <c r="IYY2" s="117"/>
      <c r="IYZ2" s="117"/>
      <c r="IZA2" s="117"/>
      <c r="IZB2" s="117"/>
      <c r="IZC2" s="117"/>
      <c r="IZD2" s="117"/>
      <c r="IZE2" s="117"/>
      <c r="IZF2" s="117"/>
      <c r="IZG2" s="117"/>
      <c r="IZH2" s="117"/>
      <c r="IZI2" s="117"/>
      <c r="IZJ2" s="117"/>
      <c r="IZK2" s="117"/>
      <c r="IZL2" s="117"/>
      <c r="IZM2" s="117"/>
      <c r="IZN2" s="117"/>
      <c r="IZO2" s="117"/>
      <c r="IZP2" s="117"/>
      <c r="IZQ2" s="117"/>
      <c r="IZR2" s="117"/>
      <c r="IZS2" s="117"/>
      <c r="IZT2" s="117"/>
      <c r="IZU2" s="117"/>
      <c r="IZV2" s="117"/>
      <c r="IZW2" s="117"/>
      <c r="IZX2" s="117"/>
      <c r="IZY2" s="117"/>
      <c r="IZZ2" s="117"/>
      <c r="JAA2" s="117"/>
      <c r="JAB2" s="117"/>
      <c r="JAC2" s="117"/>
      <c r="JAD2" s="117"/>
      <c r="JAE2" s="117"/>
      <c r="JAF2" s="117"/>
      <c r="JAG2" s="117"/>
      <c r="JAH2" s="117"/>
      <c r="JAI2" s="117"/>
      <c r="JAJ2" s="117"/>
      <c r="JAK2" s="117"/>
      <c r="JAL2" s="117"/>
      <c r="JAM2" s="117"/>
      <c r="JAN2" s="117"/>
      <c r="JAO2" s="117"/>
      <c r="JAP2" s="117"/>
      <c r="JAQ2" s="117"/>
      <c r="JAR2" s="117"/>
      <c r="JAS2" s="117"/>
      <c r="JAT2" s="117"/>
      <c r="JAU2" s="117"/>
      <c r="JAV2" s="117"/>
      <c r="JAW2" s="117"/>
      <c r="JAX2" s="117"/>
      <c r="JAY2" s="117"/>
      <c r="JAZ2" s="117"/>
      <c r="JBA2" s="117"/>
      <c r="JBB2" s="117"/>
      <c r="JBC2" s="117"/>
      <c r="JBD2" s="117"/>
      <c r="JBE2" s="117"/>
      <c r="JBF2" s="117"/>
      <c r="JBG2" s="117"/>
      <c r="JBH2" s="117"/>
      <c r="JBI2" s="117"/>
      <c r="JBJ2" s="117"/>
      <c r="JBK2" s="117"/>
      <c r="JBL2" s="117"/>
      <c r="JBM2" s="117"/>
      <c r="JBN2" s="117"/>
      <c r="JBO2" s="117"/>
      <c r="JBP2" s="117"/>
      <c r="JBQ2" s="117"/>
      <c r="JBR2" s="117"/>
      <c r="JBS2" s="117"/>
      <c r="JBT2" s="117"/>
      <c r="JBU2" s="117"/>
      <c r="JBV2" s="117"/>
      <c r="JBW2" s="117"/>
      <c r="JBX2" s="117"/>
      <c r="JBY2" s="117"/>
      <c r="JBZ2" s="117"/>
      <c r="JCA2" s="117"/>
      <c r="JCB2" s="117"/>
      <c r="JCC2" s="117"/>
      <c r="JCD2" s="117"/>
      <c r="JCE2" s="117"/>
      <c r="JCF2" s="117"/>
      <c r="JCG2" s="117"/>
      <c r="JCH2" s="117"/>
      <c r="JCI2" s="117"/>
      <c r="JCJ2" s="117"/>
      <c r="JCK2" s="117"/>
      <c r="JCL2" s="117"/>
      <c r="JCM2" s="117"/>
      <c r="JCN2" s="117"/>
      <c r="JCO2" s="117"/>
      <c r="JCP2" s="117"/>
      <c r="JCQ2" s="117"/>
      <c r="JCR2" s="117"/>
      <c r="JCS2" s="117"/>
      <c r="JCT2" s="117"/>
      <c r="JCU2" s="117"/>
      <c r="JCV2" s="117"/>
      <c r="JCW2" s="117"/>
      <c r="JCX2" s="117"/>
      <c r="JCY2" s="117"/>
      <c r="JCZ2" s="117"/>
      <c r="JDA2" s="117"/>
      <c r="JDB2" s="117"/>
      <c r="JDC2" s="117"/>
      <c r="JDD2" s="117"/>
      <c r="JDE2" s="117"/>
      <c r="JDF2" s="117"/>
      <c r="JDG2" s="117"/>
      <c r="JDH2" s="117"/>
      <c r="JDI2" s="117"/>
      <c r="JDJ2" s="117"/>
      <c r="JDK2" s="117"/>
      <c r="JDL2" s="117"/>
      <c r="JDM2" s="117"/>
      <c r="JDN2" s="117"/>
      <c r="JDO2" s="117"/>
      <c r="JDP2" s="117"/>
      <c r="JDQ2" s="117"/>
      <c r="JDR2" s="117"/>
      <c r="JDS2" s="117"/>
      <c r="JDT2" s="117"/>
      <c r="JDU2" s="117"/>
      <c r="JDV2" s="117"/>
      <c r="JDW2" s="117"/>
      <c r="JDX2" s="117"/>
      <c r="JDY2" s="117"/>
      <c r="JDZ2" s="117"/>
      <c r="JEA2" s="117"/>
      <c r="JEB2" s="117"/>
      <c r="JEC2" s="117"/>
      <c r="JED2" s="117"/>
      <c r="JEE2" s="117"/>
      <c r="JEF2" s="117"/>
      <c r="JEG2" s="117"/>
      <c r="JEH2" s="117"/>
      <c r="JEI2" s="117"/>
      <c r="JEJ2" s="117"/>
      <c r="JEK2" s="117"/>
      <c r="JEL2" s="117"/>
      <c r="JEM2" s="117"/>
      <c r="JEN2" s="117"/>
      <c r="JEO2" s="117"/>
      <c r="JEP2" s="117"/>
      <c r="JEQ2" s="117"/>
      <c r="JER2" s="117"/>
      <c r="JES2" s="117"/>
      <c r="JET2" s="117"/>
      <c r="JEU2" s="117"/>
      <c r="JEV2" s="117"/>
      <c r="JEW2" s="117"/>
      <c r="JEX2" s="117"/>
      <c r="JEY2" s="117"/>
      <c r="JEZ2" s="117"/>
      <c r="JFA2" s="117"/>
      <c r="JFB2" s="117"/>
      <c r="JFC2" s="117"/>
      <c r="JFD2" s="117"/>
      <c r="JFE2" s="117"/>
      <c r="JFF2" s="117"/>
      <c r="JFG2" s="117"/>
      <c r="JFH2" s="117"/>
      <c r="JFI2" s="117"/>
      <c r="JFJ2" s="117"/>
      <c r="JFK2" s="117"/>
      <c r="JFL2" s="117"/>
      <c r="JFM2" s="117"/>
      <c r="JFN2" s="117"/>
      <c r="JFO2" s="117"/>
      <c r="JFP2" s="117"/>
      <c r="JFQ2" s="117"/>
      <c r="JFR2" s="117"/>
      <c r="JFS2" s="117"/>
      <c r="JFT2" s="117"/>
      <c r="JFU2" s="117"/>
      <c r="JFV2" s="117"/>
      <c r="JFW2" s="117"/>
      <c r="JFX2" s="117"/>
      <c r="JFY2" s="117"/>
      <c r="JFZ2" s="117"/>
      <c r="JGA2" s="117"/>
      <c r="JGB2" s="117"/>
      <c r="JGC2" s="117"/>
      <c r="JGD2" s="117"/>
      <c r="JGE2" s="117"/>
      <c r="JGF2" s="117"/>
      <c r="JGG2" s="117"/>
      <c r="JGH2" s="117"/>
      <c r="JGI2" s="117"/>
      <c r="JGJ2" s="117"/>
      <c r="JGK2" s="117"/>
      <c r="JGL2" s="117"/>
      <c r="JGM2" s="117"/>
      <c r="JGN2" s="117"/>
      <c r="JGO2" s="117"/>
      <c r="JGP2" s="117"/>
      <c r="JGQ2" s="117"/>
      <c r="JGR2" s="117"/>
      <c r="JGS2" s="117"/>
      <c r="JGT2" s="117"/>
      <c r="JGU2" s="117"/>
      <c r="JGV2" s="117"/>
      <c r="JGW2" s="117"/>
      <c r="JGX2" s="117"/>
      <c r="JGY2" s="117"/>
      <c r="JGZ2" s="117"/>
      <c r="JHA2" s="117"/>
      <c r="JHB2" s="117"/>
      <c r="JHC2" s="117"/>
      <c r="JHD2" s="117"/>
      <c r="JHE2" s="117"/>
      <c r="JHF2" s="117"/>
      <c r="JHG2" s="117"/>
      <c r="JHH2" s="117"/>
      <c r="JHI2" s="117"/>
      <c r="JHJ2" s="117"/>
      <c r="JHK2" s="117"/>
      <c r="JHL2" s="117"/>
      <c r="JHM2" s="117"/>
      <c r="JHN2" s="117"/>
      <c r="JHO2" s="117"/>
      <c r="JHP2" s="117"/>
      <c r="JHQ2" s="117"/>
      <c r="JHR2" s="117"/>
      <c r="JHS2" s="117"/>
      <c r="JHT2" s="117"/>
      <c r="JHU2" s="117"/>
      <c r="JHV2" s="117"/>
      <c r="JHW2" s="117"/>
      <c r="JHX2" s="117"/>
      <c r="JHY2" s="117"/>
      <c r="JHZ2" s="117"/>
      <c r="JIA2" s="117"/>
      <c r="JIB2" s="117"/>
      <c r="JIC2" s="117"/>
      <c r="JID2" s="117"/>
      <c r="JIE2" s="117"/>
      <c r="JIF2" s="117"/>
      <c r="JIG2" s="117"/>
      <c r="JIH2" s="117"/>
      <c r="JII2" s="117"/>
      <c r="JIJ2" s="117"/>
      <c r="JIK2" s="117"/>
      <c r="JIL2" s="117"/>
      <c r="JIM2" s="117"/>
      <c r="JIN2" s="117"/>
      <c r="JIO2" s="117"/>
      <c r="JIP2" s="117"/>
      <c r="JIQ2" s="117"/>
      <c r="JIR2" s="117"/>
      <c r="JIS2" s="117"/>
      <c r="JIT2" s="117"/>
      <c r="JIU2" s="117"/>
      <c r="JIV2" s="117"/>
      <c r="JIW2" s="117"/>
      <c r="JIX2" s="117"/>
      <c r="JIY2" s="117"/>
      <c r="JIZ2" s="117"/>
      <c r="JJA2" s="117"/>
      <c r="JJB2" s="117"/>
      <c r="JJC2" s="117"/>
      <c r="JJD2" s="117"/>
      <c r="JJE2" s="117"/>
      <c r="JJF2" s="117"/>
      <c r="JJG2" s="117"/>
      <c r="JJH2" s="117"/>
      <c r="JJI2" s="117"/>
      <c r="JJJ2" s="117"/>
      <c r="JJK2" s="117"/>
      <c r="JJL2" s="117"/>
      <c r="JJM2" s="117"/>
      <c r="JJN2" s="117"/>
      <c r="JJO2" s="117"/>
      <c r="JJP2" s="117"/>
      <c r="JJQ2" s="117"/>
      <c r="JJR2" s="117"/>
      <c r="JJS2" s="117"/>
      <c r="JJT2" s="117"/>
      <c r="JJU2" s="117"/>
      <c r="JJV2" s="117"/>
      <c r="JJW2" s="117"/>
      <c r="JJX2" s="117"/>
      <c r="JJY2" s="117"/>
      <c r="JJZ2" s="117"/>
      <c r="JKA2" s="117"/>
      <c r="JKB2" s="117"/>
      <c r="JKC2" s="117"/>
      <c r="JKD2" s="117"/>
      <c r="JKE2" s="117"/>
      <c r="JKF2" s="117"/>
      <c r="JKG2" s="117"/>
      <c r="JKH2" s="117"/>
      <c r="JKI2" s="117"/>
      <c r="JKJ2" s="117"/>
      <c r="JKK2" s="117"/>
      <c r="JKL2" s="117"/>
      <c r="JKM2" s="117"/>
      <c r="JKN2" s="117"/>
      <c r="JKO2" s="117"/>
      <c r="JKP2" s="117"/>
      <c r="JKQ2" s="117"/>
      <c r="JKR2" s="117"/>
      <c r="JKS2" s="117"/>
      <c r="JKT2" s="117"/>
      <c r="JKU2" s="117"/>
      <c r="JKV2" s="117"/>
      <c r="JKW2" s="117"/>
      <c r="JKX2" s="117"/>
      <c r="JKY2" s="117"/>
      <c r="JKZ2" s="117"/>
      <c r="JLA2" s="117"/>
      <c r="JLB2" s="117"/>
      <c r="JLC2" s="117"/>
      <c r="JLD2" s="117"/>
      <c r="JLE2" s="117"/>
      <c r="JLF2" s="117"/>
      <c r="JLG2" s="117"/>
      <c r="JLH2" s="117"/>
      <c r="JLI2" s="117"/>
      <c r="JLJ2" s="117"/>
      <c r="JLK2" s="117"/>
      <c r="JLL2" s="117"/>
      <c r="JLM2" s="117"/>
      <c r="JLN2" s="117"/>
      <c r="JLO2" s="117"/>
      <c r="JLP2" s="117"/>
      <c r="JLQ2" s="117"/>
      <c r="JLR2" s="117"/>
      <c r="JLS2" s="117"/>
      <c r="JLT2" s="117"/>
      <c r="JLU2" s="117"/>
      <c r="JLV2" s="117"/>
      <c r="JLW2" s="117"/>
      <c r="JLX2" s="117"/>
      <c r="JLY2" s="117"/>
      <c r="JLZ2" s="117"/>
      <c r="JMA2" s="117"/>
      <c r="JMB2" s="117"/>
      <c r="JMC2" s="117"/>
      <c r="JMD2" s="117"/>
      <c r="JME2" s="117"/>
      <c r="JMF2" s="117"/>
      <c r="JMG2" s="117"/>
      <c r="JMH2" s="117"/>
      <c r="JMI2" s="117"/>
      <c r="JMJ2" s="117"/>
      <c r="JMK2" s="117"/>
      <c r="JML2" s="117"/>
      <c r="JMM2" s="117"/>
      <c r="JMN2" s="117"/>
      <c r="JMO2" s="117"/>
      <c r="JMP2" s="117"/>
      <c r="JMQ2" s="117"/>
      <c r="JMR2" s="117"/>
      <c r="JMS2" s="117"/>
      <c r="JMT2" s="117"/>
      <c r="JMU2" s="117"/>
      <c r="JMV2" s="117"/>
      <c r="JMW2" s="117"/>
      <c r="JMX2" s="117"/>
      <c r="JMY2" s="117"/>
      <c r="JMZ2" s="117"/>
      <c r="JNA2" s="117"/>
      <c r="JNB2" s="117"/>
      <c r="JNC2" s="117"/>
      <c r="JND2" s="117"/>
      <c r="JNE2" s="117"/>
      <c r="JNF2" s="117"/>
      <c r="JNG2" s="117"/>
      <c r="JNH2" s="117"/>
      <c r="JNI2" s="117"/>
      <c r="JNJ2" s="117"/>
      <c r="JNK2" s="117"/>
      <c r="JNL2" s="117"/>
      <c r="JNM2" s="117"/>
      <c r="JNN2" s="117"/>
      <c r="JNO2" s="117"/>
      <c r="JNP2" s="117"/>
      <c r="JNQ2" s="117"/>
      <c r="JNR2" s="117"/>
      <c r="JNS2" s="117"/>
      <c r="JNT2" s="117"/>
      <c r="JNU2" s="117"/>
      <c r="JNV2" s="117"/>
      <c r="JNW2" s="117"/>
      <c r="JNX2" s="117"/>
      <c r="JNY2" s="117"/>
      <c r="JNZ2" s="117"/>
      <c r="JOA2" s="117"/>
      <c r="JOB2" s="117"/>
      <c r="JOC2" s="117"/>
      <c r="JOD2" s="117"/>
      <c r="JOE2" s="117"/>
      <c r="JOF2" s="117"/>
      <c r="JOG2" s="117"/>
      <c r="JOH2" s="117"/>
      <c r="JOI2" s="117"/>
      <c r="JOJ2" s="117"/>
      <c r="JOK2" s="117"/>
      <c r="JOL2" s="117"/>
      <c r="JOM2" s="117"/>
      <c r="JON2" s="117"/>
      <c r="JOO2" s="117"/>
      <c r="JOP2" s="117"/>
      <c r="JOQ2" s="117"/>
      <c r="JOR2" s="117"/>
      <c r="JOS2" s="117"/>
      <c r="JOT2" s="117"/>
      <c r="JOU2" s="117"/>
      <c r="JOV2" s="117"/>
      <c r="JOW2" s="117"/>
      <c r="JOX2" s="117"/>
      <c r="JOY2" s="117"/>
      <c r="JOZ2" s="117"/>
      <c r="JPA2" s="117"/>
      <c r="JPB2" s="117"/>
      <c r="JPC2" s="117"/>
      <c r="JPD2" s="117"/>
      <c r="JPE2" s="117"/>
      <c r="JPF2" s="117"/>
      <c r="JPG2" s="117"/>
      <c r="JPH2" s="117"/>
      <c r="JPI2" s="117"/>
      <c r="JPJ2" s="117"/>
      <c r="JPK2" s="117"/>
      <c r="JPL2" s="117"/>
      <c r="JPM2" s="117"/>
      <c r="JPN2" s="117"/>
      <c r="JPO2" s="117"/>
      <c r="JPP2" s="117"/>
      <c r="JPQ2" s="117"/>
      <c r="JPR2" s="117"/>
      <c r="JPS2" s="117"/>
      <c r="JPT2" s="117"/>
      <c r="JPU2" s="117"/>
      <c r="JPV2" s="117"/>
      <c r="JPW2" s="117"/>
      <c r="JPX2" s="117"/>
      <c r="JPY2" s="117"/>
      <c r="JPZ2" s="117"/>
      <c r="JQA2" s="117"/>
      <c r="JQB2" s="117"/>
      <c r="JQC2" s="117"/>
      <c r="JQD2" s="117"/>
      <c r="JQE2" s="117"/>
      <c r="JQF2" s="117"/>
      <c r="JQG2" s="117"/>
      <c r="JQH2" s="117"/>
      <c r="JQI2" s="117"/>
      <c r="JQJ2" s="117"/>
      <c r="JQK2" s="117"/>
      <c r="JQL2" s="117"/>
      <c r="JQM2" s="117"/>
      <c r="JQN2" s="117"/>
      <c r="JQO2" s="117"/>
      <c r="JQP2" s="117"/>
      <c r="JQQ2" s="117"/>
      <c r="JQR2" s="117"/>
      <c r="JQS2" s="117"/>
      <c r="JQT2" s="117"/>
      <c r="JQU2" s="117"/>
      <c r="JQV2" s="117"/>
      <c r="JQW2" s="117"/>
      <c r="JQX2" s="117"/>
      <c r="JQY2" s="117"/>
      <c r="JQZ2" s="117"/>
      <c r="JRA2" s="117"/>
      <c r="JRB2" s="117"/>
      <c r="JRC2" s="117"/>
      <c r="JRD2" s="117"/>
      <c r="JRE2" s="117"/>
      <c r="JRF2" s="117"/>
      <c r="JRG2" s="117"/>
      <c r="JRH2" s="117"/>
      <c r="JRI2" s="117"/>
      <c r="JRJ2" s="117"/>
      <c r="JRK2" s="117"/>
      <c r="JRL2" s="117"/>
      <c r="JRM2" s="117"/>
      <c r="JRN2" s="117"/>
      <c r="JRO2" s="117"/>
      <c r="JRP2" s="117"/>
      <c r="JRQ2" s="117"/>
      <c r="JRR2" s="117"/>
      <c r="JRS2" s="117"/>
      <c r="JRT2" s="117"/>
      <c r="JRU2" s="117"/>
      <c r="JRV2" s="117"/>
      <c r="JRW2" s="117"/>
      <c r="JRX2" s="117"/>
      <c r="JRY2" s="117"/>
      <c r="JRZ2" s="117"/>
      <c r="JSA2" s="117"/>
      <c r="JSB2" s="117"/>
      <c r="JSC2" s="117"/>
      <c r="JSD2" s="117"/>
      <c r="JSE2" s="117"/>
      <c r="JSF2" s="117"/>
      <c r="JSG2" s="117"/>
      <c r="JSH2" s="117"/>
      <c r="JSI2" s="117"/>
      <c r="JSJ2" s="117"/>
      <c r="JSK2" s="117"/>
      <c r="JSL2" s="117"/>
      <c r="JSM2" s="117"/>
      <c r="JSN2" s="117"/>
      <c r="JSO2" s="117"/>
      <c r="JSP2" s="117"/>
      <c r="JSQ2" s="117"/>
      <c r="JSR2" s="117"/>
      <c r="JSS2" s="117"/>
      <c r="JST2" s="117"/>
      <c r="JSU2" s="117"/>
      <c r="JSV2" s="117"/>
      <c r="JSW2" s="117"/>
      <c r="JSX2" s="117"/>
      <c r="JSY2" s="117"/>
      <c r="JSZ2" s="117"/>
      <c r="JTA2" s="117"/>
      <c r="JTB2" s="117"/>
      <c r="JTC2" s="117"/>
      <c r="JTD2" s="117"/>
      <c r="JTE2" s="117"/>
      <c r="JTF2" s="117"/>
      <c r="JTG2" s="117"/>
      <c r="JTH2" s="117"/>
      <c r="JTI2" s="117"/>
      <c r="JTJ2" s="117"/>
      <c r="JTK2" s="117"/>
      <c r="JTL2" s="117"/>
      <c r="JTM2" s="117"/>
      <c r="JTN2" s="117"/>
      <c r="JTO2" s="117"/>
      <c r="JTP2" s="117"/>
      <c r="JTQ2" s="117"/>
      <c r="JTR2" s="117"/>
      <c r="JTS2" s="117"/>
      <c r="JTT2" s="117"/>
      <c r="JTU2" s="117"/>
      <c r="JTV2" s="117"/>
      <c r="JTW2" s="117"/>
      <c r="JTX2" s="117"/>
      <c r="JTY2" s="117"/>
      <c r="JTZ2" s="117"/>
      <c r="JUA2" s="117"/>
      <c r="JUB2" s="117"/>
      <c r="JUC2" s="117"/>
      <c r="JUD2" s="117"/>
      <c r="JUE2" s="117"/>
      <c r="JUF2" s="117"/>
      <c r="JUG2" s="117"/>
      <c r="JUH2" s="117"/>
      <c r="JUI2" s="117"/>
      <c r="JUJ2" s="117"/>
      <c r="JUK2" s="117"/>
      <c r="JUL2" s="117"/>
      <c r="JUM2" s="117"/>
      <c r="JUN2" s="117"/>
      <c r="JUO2" s="117"/>
      <c r="JUP2" s="117"/>
      <c r="JUQ2" s="117"/>
      <c r="JUR2" s="117"/>
      <c r="JUS2" s="117"/>
      <c r="JUT2" s="117"/>
      <c r="JUU2" s="117"/>
      <c r="JUV2" s="117"/>
      <c r="JUW2" s="117"/>
      <c r="JUX2" s="117"/>
      <c r="JUY2" s="117"/>
      <c r="JUZ2" s="117"/>
      <c r="JVA2" s="117"/>
      <c r="JVB2" s="117"/>
      <c r="JVC2" s="117"/>
      <c r="JVD2" s="117"/>
      <c r="JVE2" s="117"/>
      <c r="JVF2" s="117"/>
      <c r="JVG2" s="117"/>
      <c r="JVH2" s="117"/>
      <c r="JVI2" s="117"/>
      <c r="JVJ2" s="117"/>
      <c r="JVK2" s="117"/>
      <c r="JVL2" s="117"/>
      <c r="JVM2" s="117"/>
      <c r="JVN2" s="117"/>
      <c r="JVO2" s="117"/>
      <c r="JVP2" s="117"/>
      <c r="JVQ2" s="117"/>
      <c r="JVR2" s="117"/>
      <c r="JVS2" s="117"/>
      <c r="JVT2" s="117"/>
      <c r="JVU2" s="117"/>
      <c r="JVV2" s="117"/>
      <c r="JVW2" s="117"/>
      <c r="JVX2" s="117"/>
      <c r="JVY2" s="117"/>
      <c r="JVZ2" s="117"/>
      <c r="JWA2" s="117"/>
      <c r="JWB2" s="117"/>
      <c r="JWC2" s="117"/>
      <c r="JWD2" s="117"/>
      <c r="JWE2" s="117"/>
      <c r="JWF2" s="117"/>
      <c r="JWG2" s="117"/>
      <c r="JWH2" s="117"/>
      <c r="JWI2" s="117"/>
      <c r="JWJ2" s="117"/>
      <c r="JWK2" s="117"/>
      <c r="JWL2" s="117"/>
      <c r="JWM2" s="117"/>
      <c r="JWN2" s="117"/>
      <c r="JWO2" s="117"/>
      <c r="JWP2" s="117"/>
      <c r="JWQ2" s="117"/>
      <c r="JWR2" s="117"/>
      <c r="JWS2" s="117"/>
      <c r="JWT2" s="117"/>
      <c r="JWU2" s="117"/>
      <c r="JWV2" s="117"/>
      <c r="JWW2" s="117"/>
      <c r="JWX2" s="117"/>
      <c r="JWY2" s="117"/>
      <c r="JWZ2" s="117"/>
      <c r="JXA2" s="117"/>
      <c r="JXB2" s="117"/>
      <c r="JXC2" s="117"/>
      <c r="JXD2" s="117"/>
      <c r="JXE2" s="117"/>
      <c r="JXF2" s="117"/>
      <c r="JXG2" s="117"/>
      <c r="JXH2" s="117"/>
      <c r="JXI2" s="117"/>
      <c r="JXJ2" s="117"/>
      <c r="JXK2" s="117"/>
      <c r="JXL2" s="117"/>
      <c r="JXM2" s="117"/>
      <c r="JXN2" s="117"/>
      <c r="JXO2" s="117"/>
      <c r="JXP2" s="117"/>
      <c r="JXQ2" s="117"/>
      <c r="JXR2" s="117"/>
      <c r="JXS2" s="117"/>
      <c r="JXT2" s="117"/>
      <c r="JXU2" s="117"/>
      <c r="JXV2" s="117"/>
      <c r="JXW2" s="117"/>
      <c r="JXX2" s="117"/>
      <c r="JXY2" s="117"/>
      <c r="JXZ2" s="117"/>
      <c r="JYA2" s="117"/>
      <c r="JYB2" s="117"/>
      <c r="JYC2" s="117"/>
      <c r="JYD2" s="117"/>
      <c r="JYE2" s="117"/>
      <c r="JYF2" s="117"/>
      <c r="JYG2" s="117"/>
      <c r="JYH2" s="117"/>
      <c r="JYI2" s="117"/>
      <c r="JYJ2" s="117"/>
      <c r="JYK2" s="117"/>
      <c r="JYL2" s="117"/>
      <c r="JYM2" s="117"/>
      <c r="JYN2" s="117"/>
      <c r="JYO2" s="117"/>
      <c r="JYP2" s="117"/>
      <c r="JYQ2" s="117"/>
      <c r="JYR2" s="117"/>
      <c r="JYS2" s="117"/>
      <c r="JYT2" s="117"/>
      <c r="JYU2" s="117"/>
      <c r="JYV2" s="117"/>
      <c r="JYW2" s="117"/>
      <c r="JYX2" s="117"/>
      <c r="JYY2" s="117"/>
      <c r="JYZ2" s="117"/>
      <c r="JZA2" s="117"/>
      <c r="JZB2" s="117"/>
      <c r="JZC2" s="117"/>
      <c r="JZD2" s="117"/>
      <c r="JZE2" s="117"/>
      <c r="JZF2" s="117"/>
      <c r="JZG2" s="117"/>
      <c r="JZH2" s="117"/>
      <c r="JZI2" s="117"/>
      <c r="JZJ2" s="117"/>
      <c r="JZK2" s="117"/>
      <c r="JZL2" s="117"/>
      <c r="JZM2" s="117"/>
      <c r="JZN2" s="117"/>
      <c r="JZO2" s="117"/>
      <c r="JZP2" s="117"/>
      <c r="JZQ2" s="117"/>
      <c r="JZR2" s="117"/>
      <c r="JZS2" s="117"/>
      <c r="JZT2" s="117"/>
      <c r="JZU2" s="117"/>
      <c r="JZV2" s="117"/>
      <c r="JZW2" s="117"/>
      <c r="JZX2" s="117"/>
      <c r="JZY2" s="117"/>
      <c r="JZZ2" s="117"/>
      <c r="KAA2" s="117"/>
      <c r="KAB2" s="117"/>
      <c r="KAC2" s="117"/>
      <c r="KAD2" s="117"/>
      <c r="KAE2" s="117"/>
      <c r="KAF2" s="117"/>
      <c r="KAG2" s="117"/>
      <c r="KAH2" s="117"/>
      <c r="KAI2" s="117"/>
      <c r="KAJ2" s="117"/>
      <c r="KAK2" s="117"/>
      <c r="KAL2" s="117"/>
      <c r="KAM2" s="117"/>
      <c r="KAN2" s="117"/>
      <c r="KAO2" s="117"/>
      <c r="KAP2" s="117"/>
      <c r="KAQ2" s="117"/>
      <c r="KAR2" s="117"/>
      <c r="KAS2" s="117"/>
      <c r="KAT2" s="117"/>
      <c r="KAU2" s="117"/>
      <c r="KAV2" s="117"/>
      <c r="KAW2" s="117"/>
      <c r="KAX2" s="117"/>
      <c r="KAY2" s="117"/>
      <c r="KAZ2" s="117"/>
      <c r="KBA2" s="117"/>
      <c r="KBB2" s="117"/>
      <c r="KBC2" s="117"/>
      <c r="KBD2" s="117"/>
      <c r="KBE2" s="117"/>
      <c r="KBF2" s="117"/>
      <c r="KBG2" s="117"/>
      <c r="KBH2" s="117"/>
      <c r="KBI2" s="117"/>
      <c r="KBJ2" s="117"/>
      <c r="KBK2" s="117"/>
      <c r="KBL2" s="117"/>
      <c r="KBM2" s="117"/>
      <c r="KBN2" s="117"/>
      <c r="KBO2" s="117"/>
      <c r="KBP2" s="117"/>
      <c r="KBQ2" s="117"/>
      <c r="KBR2" s="117"/>
      <c r="KBS2" s="117"/>
      <c r="KBT2" s="117"/>
      <c r="KBU2" s="117"/>
      <c r="KBV2" s="117"/>
      <c r="KBW2" s="117"/>
      <c r="KBX2" s="117"/>
      <c r="KBY2" s="117"/>
      <c r="KBZ2" s="117"/>
      <c r="KCA2" s="117"/>
      <c r="KCB2" s="117"/>
      <c r="KCC2" s="117"/>
      <c r="KCD2" s="117"/>
      <c r="KCE2" s="117"/>
      <c r="KCF2" s="117"/>
      <c r="KCG2" s="117"/>
      <c r="KCH2" s="117"/>
      <c r="KCI2" s="117"/>
      <c r="KCJ2" s="117"/>
      <c r="KCK2" s="117"/>
      <c r="KCL2" s="117"/>
      <c r="KCM2" s="117"/>
      <c r="KCN2" s="117"/>
      <c r="KCO2" s="117"/>
      <c r="KCP2" s="117"/>
      <c r="KCQ2" s="117"/>
      <c r="KCR2" s="117"/>
      <c r="KCS2" s="117"/>
      <c r="KCT2" s="117"/>
      <c r="KCU2" s="117"/>
      <c r="KCV2" s="117"/>
      <c r="KCW2" s="117"/>
      <c r="KCX2" s="117"/>
      <c r="KCY2" s="117"/>
      <c r="KCZ2" s="117"/>
      <c r="KDA2" s="117"/>
      <c r="KDB2" s="117"/>
      <c r="KDC2" s="117"/>
      <c r="KDD2" s="117"/>
      <c r="KDE2" s="117"/>
      <c r="KDF2" s="117"/>
      <c r="KDG2" s="117"/>
      <c r="KDH2" s="117"/>
      <c r="KDI2" s="117"/>
      <c r="KDJ2" s="117"/>
      <c r="KDK2" s="117"/>
      <c r="KDL2" s="117"/>
      <c r="KDM2" s="117"/>
      <c r="KDN2" s="117"/>
      <c r="KDO2" s="117"/>
      <c r="KDP2" s="117"/>
      <c r="KDQ2" s="117"/>
      <c r="KDR2" s="117"/>
      <c r="KDS2" s="117"/>
      <c r="KDT2" s="117"/>
      <c r="KDU2" s="117"/>
      <c r="KDV2" s="117"/>
      <c r="KDW2" s="117"/>
      <c r="KDX2" s="117"/>
      <c r="KDY2" s="117"/>
      <c r="KDZ2" s="117"/>
      <c r="KEA2" s="117"/>
      <c r="KEB2" s="117"/>
      <c r="KEC2" s="117"/>
      <c r="KED2" s="117"/>
      <c r="KEE2" s="117"/>
      <c r="KEF2" s="117"/>
      <c r="KEG2" s="117"/>
      <c r="KEH2" s="117"/>
      <c r="KEI2" s="117"/>
      <c r="KEJ2" s="117"/>
      <c r="KEK2" s="117"/>
      <c r="KEL2" s="117"/>
      <c r="KEM2" s="117"/>
      <c r="KEN2" s="117"/>
      <c r="KEO2" s="117"/>
      <c r="KEP2" s="117"/>
      <c r="KEQ2" s="117"/>
      <c r="KER2" s="117"/>
      <c r="KES2" s="117"/>
      <c r="KET2" s="117"/>
      <c r="KEU2" s="117"/>
      <c r="KEV2" s="117"/>
      <c r="KEW2" s="117"/>
      <c r="KEX2" s="117"/>
      <c r="KEY2" s="117"/>
      <c r="KEZ2" s="117"/>
      <c r="KFA2" s="117"/>
      <c r="KFB2" s="117"/>
      <c r="KFC2" s="117"/>
      <c r="KFD2" s="117"/>
      <c r="KFE2" s="117"/>
      <c r="KFF2" s="117"/>
      <c r="KFG2" s="117"/>
      <c r="KFH2" s="117"/>
      <c r="KFI2" s="117"/>
      <c r="KFJ2" s="117"/>
      <c r="KFK2" s="117"/>
      <c r="KFL2" s="117"/>
      <c r="KFM2" s="117"/>
      <c r="KFN2" s="117"/>
      <c r="KFO2" s="117"/>
      <c r="KFP2" s="117"/>
      <c r="KFQ2" s="117"/>
      <c r="KFR2" s="117"/>
      <c r="KFS2" s="117"/>
      <c r="KFT2" s="117"/>
      <c r="KFU2" s="117"/>
      <c r="KFV2" s="117"/>
      <c r="KFW2" s="117"/>
      <c r="KFX2" s="117"/>
      <c r="KFY2" s="117"/>
      <c r="KFZ2" s="117"/>
      <c r="KGA2" s="117"/>
      <c r="KGB2" s="117"/>
      <c r="KGC2" s="117"/>
      <c r="KGD2" s="117"/>
      <c r="KGE2" s="117"/>
      <c r="KGF2" s="117"/>
      <c r="KGG2" s="117"/>
      <c r="KGH2" s="117"/>
      <c r="KGI2" s="117"/>
      <c r="KGJ2" s="117"/>
      <c r="KGK2" s="117"/>
      <c r="KGL2" s="117"/>
      <c r="KGM2" s="117"/>
      <c r="KGN2" s="117"/>
      <c r="KGO2" s="117"/>
      <c r="KGP2" s="117"/>
      <c r="KGQ2" s="117"/>
      <c r="KGR2" s="117"/>
      <c r="KGS2" s="117"/>
      <c r="KGT2" s="117"/>
      <c r="KGU2" s="117"/>
      <c r="KGV2" s="117"/>
      <c r="KGW2" s="117"/>
      <c r="KGX2" s="117"/>
      <c r="KGY2" s="117"/>
      <c r="KGZ2" s="117"/>
      <c r="KHA2" s="117"/>
      <c r="KHB2" s="117"/>
      <c r="KHC2" s="117"/>
      <c r="KHD2" s="117"/>
      <c r="KHE2" s="117"/>
      <c r="KHF2" s="117"/>
      <c r="KHG2" s="117"/>
      <c r="KHH2" s="117"/>
      <c r="KHI2" s="117"/>
      <c r="KHJ2" s="117"/>
      <c r="KHK2" s="117"/>
      <c r="KHL2" s="117"/>
      <c r="KHM2" s="117"/>
      <c r="KHN2" s="117"/>
      <c r="KHO2" s="117"/>
      <c r="KHP2" s="117"/>
      <c r="KHQ2" s="117"/>
      <c r="KHR2" s="117"/>
      <c r="KHS2" s="117"/>
      <c r="KHT2" s="117"/>
      <c r="KHU2" s="117"/>
      <c r="KHV2" s="117"/>
      <c r="KHW2" s="117"/>
      <c r="KHX2" s="117"/>
      <c r="KHY2" s="117"/>
      <c r="KHZ2" s="117"/>
      <c r="KIA2" s="117"/>
      <c r="KIB2" s="117"/>
      <c r="KIC2" s="117"/>
      <c r="KID2" s="117"/>
      <c r="KIE2" s="117"/>
      <c r="KIF2" s="117"/>
      <c r="KIG2" s="117"/>
      <c r="KIH2" s="117"/>
      <c r="KII2" s="117"/>
      <c r="KIJ2" s="117"/>
      <c r="KIK2" s="117"/>
      <c r="KIL2" s="117"/>
      <c r="KIM2" s="117"/>
      <c r="KIN2" s="117"/>
      <c r="KIO2" s="117"/>
      <c r="KIP2" s="117"/>
      <c r="KIQ2" s="117"/>
      <c r="KIR2" s="117"/>
      <c r="KIS2" s="117"/>
      <c r="KIT2" s="117"/>
      <c r="KIU2" s="117"/>
      <c r="KIV2" s="117"/>
      <c r="KIW2" s="117"/>
      <c r="KIX2" s="117"/>
      <c r="KIY2" s="117"/>
      <c r="KIZ2" s="117"/>
      <c r="KJA2" s="117"/>
      <c r="KJB2" s="117"/>
      <c r="KJC2" s="117"/>
      <c r="KJD2" s="117"/>
      <c r="KJE2" s="117"/>
      <c r="KJF2" s="117"/>
      <c r="KJG2" s="117"/>
      <c r="KJH2" s="117"/>
      <c r="KJI2" s="117"/>
      <c r="KJJ2" s="117"/>
      <c r="KJK2" s="117"/>
      <c r="KJL2" s="117"/>
      <c r="KJM2" s="117"/>
      <c r="KJN2" s="117"/>
      <c r="KJO2" s="117"/>
      <c r="KJP2" s="117"/>
      <c r="KJQ2" s="117"/>
      <c r="KJR2" s="117"/>
      <c r="KJS2" s="117"/>
      <c r="KJT2" s="117"/>
      <c r="KJU2" s="117"/>
      <c r="KJV2" s="117"/>
      <c r="KJW2" s="117"/>
      <c r="KJX2" s="117"/>
      <c r="KJY2" s="117"/>
      <c r="KJZ2" s="117"/>
      <c r="KKA2" s="117"/>
      <c r="KKB2" s="117"/>
      <c r="KKC2" s="117"/>
      <c r="KKD2" s="117"/>
      <c r="KKE2" s="117"/>
      <c r="KKF2" s="117"/>
      <c r="KKG2" s="117"/>
      <c r="KKH2" s="117"/>
      <c r="KKI2" s="117"/>
      <c r="KKJ2" s="117"/>
      <c r="KKK2" s="117"/>
      <c r="KKL2" s="117"/>
      <c r="KKM2" s="117"/>
      <c r="KKN2" s="117"/>
      <c r="KKO2" s="117"/>
      <c r="KKP2" s="117"/>
      <c r="KKQ2" s="117"/>
      <c r="KKR2" s="117"/>
      <c r="KKS2" s="117"/>
      <c r="KKT2" s="117"/>
      <c r="KKU2" s="117"/>
      <c r="KKV2" s="117"/>
      <c r="KKW2" s="117"/>
      <c r="KKX2" s="117"/>
      <c r="KKY2" s="117"/>
      <c r="KKZ2" s="117"/>
      <c r="KLA2" s="117"/>
      <c r="KLB2" s="117"/>
      <c r="KLC2" s="117"/>
      <c r="KLD2" s="117"/>
      <c r="KLE2" s="117"/>
      <c r="KLF2" s="117"/>
      <c r="KLG2" s="117"/>
      <c r="KLH2" s="117"/>
      <c r="KLI2" s="117"/>
      <c r="KLJ2" s="117"/>
      <c r="KLK2" s="117"/>
      <c r="KLL2" s="117"/>
      <c r="KLM2" s="117"/>
      <c r="KLN2" s="117"/>
      <c r="KLO2" s="117"/>
      <c r="KLP2" s="117"/>
      <c r="KLQ2" s="117"/>
      <c r="KLR2" s="117"/>
      <c r="KLS2" s="117"/>
      <c r="KLT2" s="117"/>
      <c r="KLU2" s="117"/>
      <c r="KLV2" s="117"/>
      <c r="KLW2" s="117"/>
      <c r="KLX2" s="117"/>
      <c r="KLY2" s="117"/>
      <c r="KLZ2" s="117"/>
      <c r="KMA2" s="117"/>
      <c r="KMB2" s="117"/>
      <c r="KMC2" s="117"/>
      <c r="KMD2" s="117"/>
      <c r="KME2" s="117"/>
      <c r="KMF2" s="117"/>
      <c r="KMG2" s="117"/>
      <c r="KMH2" s="117"/>
      <c r="KMI2" s="117"/>
      <c r="KMJ2" s="117"/>
      <c r="KMK2" s="117"/>
      <c r="KML2" s="117"/>
      <c r="KMM2" s="117"/>
      <c r="KMN2" s="117"/>
      <c r="KMO2" s="117"/>
      <c r="KMP2" s="117"/>
      <c r="KMQ2" s="117"/>
      <c r="KMR2" s="117"/>
      <c r="KMS2" s="117"/>
      <c r="KMT2" s="117"/>
      <c r="KMU2" s="117"/>
      <c r="KMV2" s="117"/>
      <c r="KMW2" s="117"/>
      <c r="KMX2" s="117"/>
      <c r="KMY2" s="117"/>
      <c r="KMZ2" s="117"/>
      <c r="KNA2" s="117"/>
      <c r="KNB2" s="117"/>
      <c r="KNC2" s="117"/>
      <c r="KND2" s="117"/>
      <c r="KNE2" s="117"/>
      <c r="KNF2" s="117"/>
      <c r="KNG2" s="117"/>
      <c r="KNH2" s="117"/>
      <c r="KNI2" s="117"/>
      <c r="KNJ2" s="117"/>
      <c r="KNK2" s="117"/>
      <c r="KNL2" s="117"/>
      <c r="KNM2" s="117"/>
      <c r="KNN2" s="117"/>
      <c r="KNO2" s="117"/>
      <c r="KNP2" s="117"/>
      <c r="KNQ2" s="117"/>
      <c r="KNR2" s="117"/>
      <c r="KNS2" s="117"/>
      <c r="KNT2" s="117"/>
      <c r="KNU2" s="117"/>
      <c r="KNV2" s="117"/>
      <c r="KNW2" s="117"/>
      <c r="KNX2" s="117"/>
      <c r="KNY2" s="117"/>
      <c r="KNZ2" s="117"/>
      <c r="KOA2" s="117"/>
      <c r="KOB2" s="117"/>
      <c r="KOC2" s="117"/>
      <c r="KOD2" s="117"/>
      <c r="KOE2" s="117"/>
      <c r="KOF2" s="117"/>
      <c r="KOG2" s="117"/>
      <c r="KOH2" s="117"/>
      <c r="KOI2" s="117"/>
      <c r="KOJ2" s="117"/>
      <c r="KOK2" s="117"/>
      <c r="KOL2" s="117"/>
      <c r="KOM2" s="117"/>
      <c r="KON2" s="117"/>
      <c r="KOO2" s="117"/>
      <c r="KOP2" s="117"/>
      <c r="KOQ2" s="117"/>
      <c r="KOR2" s="117"/>
      <c r="KOS2" s="117"/>
      <c r="KOT2" s="117"/>
      <c r="KOU2" s="117"/>
      <c r="KOV2" s="117"/>
      <c r="KOW2" s="117"/>
      <c r="KOX2" s="117"/>
      <c r="KOY2" s="117"/>
      <c r="KOZ2" s="117"/>
      <c r="KPA2" s="117"/>
      <c r="KPB2" s="117"/>
      <c r="KPC2" s="117"/>
      <c r="KPD2" s="117"/>
      <c r="KPE2" s="117"/>
      <c r="KPF2" s="117"/>
      <c r="KPG2" s="117"/>
      <c r="KPH2" s="117"/>
      <c r="KPI2" s="117"/>
      <c r="KPJ2" s="117"/>
      <c r="KPK2" s="117"/>
      <c r="KPL2" s="117"/>
      <c r="KPM2" s="117"/>
      <c r="KPN2" s="117"/>
      <c r="KPO2" s="117"/>
      <c r="KPP2" s="117"/>
      <c r="KPQ2" s="117"/>
      <c r="KPR2" s="117"/>
      <c r="KPS2" s="117"/>
      <c r="KPT2" s="117"/>
      <c r="KPU2" s="117"/>
      <c r="KPV2" s="117"/>
      <c r="KPW2" s="117"/>
      <c r="KPX2" s="117"/>
      <c r="KPY2" s="117"/>
      <c r="KPZ2" s="117"/>
      <c r="KQA2" s="117"/>
      <c r="KQB2" s="117"/>
      <c r="KQC2" s="117"/>
      <c r="KQD2" s="117"/>
      <c r="KQE2" s="117"/>
      <c r="KQF2" s="117"/>
      <c r="KQG2" s="117"/>
      <c r="KQH2" s="117"/>
      <c r="KQI2" s="117"/>
      <c r="KQJ2" s="117"/>
      <c r="KQK2" s="117"/>
      <c r="KQL2" s="117"/>
      <c r="KQM2" s="117"/>
      <c r="KQN2" s="117"/>
      <c r="KQO2" s="117"/>
      <c r="KQP2" s="117"/>
      <c r="KQQ2" s="117"/>
      <c r="KQR2" s="117"/>
      <c r="KQS2" s="117"/>
      <c r="KQT2" s="117"/>
      <c r="KQU2" s="117"/>
      <c r="KQV2" s="117"/>
      <c r="KQW2" s="117"/>
      <c r="KQX2" s="117"/>
      <c r="KQY2" s="117"/>
      <c r="KQZ2" s="117"/>
      <c r="KRA2" s="117"/>
      <c r="KRB2" s="117"/>
      <c r="KRC2" s="117"/>
      <c r="KRD2" s="117"/>
      <c r="KRE2" s="117"/>
      <c r="KRF2" s="117"/>
      <c r="KRG2" s="117"/>
      <c r="KRH2" s="117"/>
      <c r="KRI2" s="117"/>
      <c r="KRJ2" s="117"/>
      <c r="KRK2" s="117"/>
      <c r="KRL2" s="117"/>
      <c r="KRM2" s="117"/>
      <c r="KRN2" s="117"/>
      <c r="KRO2" s="117"/>
      <c r="KRP2" s="117"/>
      <c r="KRQ2" s="117"/>
      <c r="KRR2" s="117"/>
      <c r="KRS2" s="117"/>
      <c r="KRT2" s="117"/>
      <c r="KRU2" s="117"/>
      <c r="KRV2" s="117"/>
      <c r="KRW2" s="117"/>
      <c r="KRX2" s="117"/>
      <c r="KRY2" s="117"/>
      <c r="KRZ2" s="117"/>
      <c r="KSA2" s="117"/>
      <c r="KSB2" s="117"/>
      <c r="KSC2" s="117"/>
      <c r="KSD2" s="117"/>
      <c r="KSE2" s="117"/>
      <c r="KSF2" s="117"/>
      <c r="KSG2" s="117"/>
      <c r="KSH2" s="117"/>
      <c r="KSI2" s="117"/>
      <c r="KSJ2" s="117"/>
      <c r="KSK2" s="117"/>
      <c r="KSL2" s="117"/>
      <c r="KSM2" s="117"/>
      <c r="KSN2" s="117"/>
      <c r="KSO2" s="117"/>
      <c r="KSP2" s="117"/>
      <c r="KSQ2" s="117"/>
      <c r="KSR2" s="117"/>
      <c r="KSS2" s="117"/>
      <c r="KST2" s="117"/>
      <c r="KSU2" s="117"/>
      <c r="KSV2" s="117"/>
      <c r="KSW2" s="117"/>
      <c r="KSX2" s="117"/>
      <c r="KSY2" s="117"/>
      <c r="KSZ2" s="117"/>
      <c r="KTA2" s="117"/>
      <c r="KTB2" s="117"/>
      <c r="KTC2" s="117"/>
      <c r="KTD2" s="117"/>
      <c r="KTE2" s="117"/>
      <c r="KTF2" s="117"/>
      <c r="KTG2" s="117"/>
      <c r="KTH2" s="117"/>
      <c r="KTI2" s="117"/>
      <c r="KTJ2" s="117"/>
      <c r="KTK2" s="117"/>
      <c r="KTL2" s="117"/>
      <c r="KTM2" s="117"/>
      <c r="KTN2" s="117"/>
      <c r="KTO2" s="117"/>
      <c r="KTP2" s="117"/>
      <c r="KTQ2" s="117"/>
      <c r="KTR2" s="117"/>
      <c r="KTS2" s="117"/>
      <c r="KTT2" s="117"/>
      <c r="KTU2" s="117"/>
      <c r="KTV2" s="117"/>
      <c r="KTW2" s="117"/>
      <c r="KTX2" s="117"/>
      <c r="KTY2" s="117"/>
      <c r="KTZ2" s="117"/>
      <c r="KUA2" s="117"/>
      <c r="KUB2" s="117"/>
      <c r="KUC2" s="117"/>
      <c r="KUD2" s="117"/>
      <c r="KUE2" s="117"/>
      <c r="KUF2" s="117"/>
      <c r="KUG2" s="117"/>
      <c r="KUH2" s="117"/>
      <c r="KUI2" s="117"/>
      <c r="KUJ2" s="117"/>
      <c r="KUK2" s="117"/>
      <c r="KUL2" s="117"/>
      <c r="KUM2" s="117"/>
      <c r="KUN2" s="117"/>
      <c r="KUO2" s="117"/>
      <c r="KUP2" s="117"/>
      <c r="KUQ2" s="117"/>
      <c r="KUR2" s="117"/>
      <c r="KUS2" s="117"/>
      <c r="KUT2" s="117"/>
      <c r="KUU2" s="117"/>
      <c r="KUV2" s="117"/>
      <c r="KUW2" s="117"/>
      <c r="KUX2" s="117"/>
      <c r="KUY2" s="117"/>
      <c r="KUZ2" s="117"/>
      <c r="KVA2" s="117"/>
      <c r="KVB2" s="117"/>
      <c r="KVC2" s="117"/>
      <c r="KVD2" s="117"/>
      <c r="KVE2" s="117"/>
      <c r="KVF2" s="117"/>
      <c r="KVG2" s="117"/>
      <c r="KVH2" s="117"/>
      <c r="KVI2" s="117"/>
      <c r="KVJ2" s="117"/>
      <c r="KVK2" s="117"/>
      <c r="KVL2" s="117"/>
      <c r="KVM2" s="117"/>
      <c r="KVN2" s="117"/>
      <c r="KVO2" s="117"/>
      <c r="KVP2" s="117"/>
      <c r="KVQ2" s="117"/>
      <c r="KVR2" s="117"/>
      <c r="KVS2" s="117"/>
      <c r="KVT2" s="117"/>
      <c r="KVU2" s="117"/>
      <c r="KVV2" s="117"/>
      <c r="KVW2" s="117"/>
      <c r="KVX2" s="117"/>
      <c r="KVY2" s="117"/>
      <c r="KVZ2" s="117"/>
      <c r="KWA2" s="117"/>
      <c r="KWB2" s="117"/>
      <c r="KWC2" s="117"/>
      <c r="KWD2" s="117"/>
      <c r="KWE2" s="117"/>
      <c r="KWF2" s="117"/>
      <c r="KWG2" s="117"/>
      <c r="KWH2" s="117"/>
      <c r="KWI2" s="117"/>
      <c r="KWJ2" s="117"/>
      <c r="KWK2" s="117"/>
      <c r="KWL2" s="117"/>
      <c r="KWM2" s="117"/>
      <c r="KWN2" s="117"/>
      <c r="KWO2" s="117"/>
      <c r="KWP2" s="117"/>
      <c r="KWQ2" s="117"/>
      <c r="KWR2" s="117"/>
      <c r="KWS2" s="117"/>
      <c r="KWT2" s="117"/>
      <c r="KWU2" s="117"/>
      <c r="KWV2" s="117"/>
      <c r="KWW2" s="117"/>
      <c r="KWX2" s="117"/>
      <c r="KWY2" s="117"/>
      <c r="KWZ2" s="117"/>
      <c r="KXA2" s="117"/>
      <c r="KXB2" s="117"/>
      <c r="KXC2" s="117"/>
      <c r="KXD2" s="117"/>
      <c r="KXE2" s="117"/>
      <c r="KXF2" s="117"/>
      <c r="KXG2" s="117"/>
      <c r="KXH2" s="117"/>
      <c r="KXI2" s="117"/>
      <c r="KXJ2" s="117"/>
      <c r="KXK2" s="117"/>
      <c r="KXL2" s="117"/>
      <c r="KXM2" s="117"/>
      <c r="KXN2" s="117"/>
      <c r="KXO2" s="117"/>
      <c r="KXP2" s="117"/>
      <c r="KXQ2" s="117"/>
      <c r="KXR2" s="117"/>
      <c r="KXS2" s="117"/>
      <c r="KXT2" s="117"/>
      <c r="KXU2" s="117"/>
      <c r="KXV2" s="117"/>
      <c r="KXW2" s="117"/>
      <c r="KXX2" s="117"/>
      <c r="KXY2" s="117"/>
      <c r="KXZ2" s="117"/>
      <c r="KYA2" s="117"/>
      <c r="KYB2" s="117"/>
      <c r="KYC2" s="117"/>
      <c r="KYD2" s="117"/>
      <c r="KYE2" s="117"/>
      <c r="KYF2" s="117"/>
      <c r="KYG2" s="117"/>
      <c r="KYH2" s="117"/>
      <c r="KYI2" s="117"/>
      <c r="KYJ2" s="117"/>
      <c r="KYK2" s="117"/>
      <c r="KYL2" s="117"/>
      <c r="KYM2" s="117"/>
      <c r="KYN2" s="117"/>
      <c r="KYO2" s="117"/>
      <c r="KYP2" s="117"/>
      <c r="KYQ2" s="117"/>
      <c r="KYR2" s="117"/>
      <c r="KYS2" s="117"/>
      <c r="KYT2" s="117"/>
      <c r="KYU2" s="117"/>
      <c r="KYV2" s="117"/>
      <c r="KYW2" s="117"/>
      <c r="KYX2" s="117"/>
      <c r="KYY2" s="117"/>
      <c r="KYZ2" s="117"/>
      <c r="KZA2" s="117"/>
      <c r="KZB2" s="117"/>
      <c r="KZC2" s="117"/>
      <c r="KZD2" s="117"/>
      <c r="KZE2" s="117"/>
      <c r="KZF2" s="117"/>
      <c r="KZG2" s="117"/>
      <c r="KZH2" s="117"/>
      <c r="KZI2" s="117"/>
      <c r="KZJ2" s="117"/>
      <c r="KZK2" s="117"/>
      <c r="KZL2" s="117"/>
      <c r="KZM2" s="117"/>
      <c r="KZN2" s="117"/>
      <c r="KZO2" s="117"/>
      <c r="KZP2" s="117"/>
      <c r="KZQ2" s="117"/>
      <c r="KZR2" s="117"/>
      <c r="KZS2" s="117"/>
      <c r="KZT2" s="117"/>
      <c r="KZU2" s="117"/>
      <c r="KZV2" s="117"/>
      <c r="KZW2" s="117"/>
      <c r="KZX2" s="117"/>
      <c r="KZY2" s="117"/>
      <c r="KZZ2" s="117"/>
      <c r="LAA2" s="117"/>
      <c r="LAB2" s="117"/>
      <c r="LAC2" s="117"/>
      <c r="LAD2" s="117"/>
      <c r="LAE2" s="117"/>
      <c r="LAF2" s="117"/>
      <c r="LAG2" s="117"/>
      <c r="LAH2" s="117"/>
      <c r="LAI2" s="117"/>
      <c r="LAJ2" s="117"/>
      <c r="LAK2" s="117"/>
      <c r="LAL2" s="117"/>
      <c r="LAM2" s="117"/>
      <c r="LAN2" s="117"/>
      <c r="LAO2" s="117"/>
      <c r="LAP2" s="117"/>
      <c r="LAQ2" s="117"/>
      <c r="LAR2" s="117"/>
      <c r="LAS2" s="117"/>
      <c r="LAT2" s="117"/>
      <c r="LAU2" s="117"/>
      <c r="LAV2" s="117"/>
      <c r="LAW2" s="117"/>
      <c r="LAX2" s="117"/>
      <c r="LAY2" s="117"/>
      <c r="LAZ2" s="117"/>
      <c r="LBA2" s="117"/>
      <c r="LBB2" s="117"/>
      <c r="LBC2" s="117"/>
      <c r="LBD2" s="117"/>
      <c r="LBE2" s="117"/>
      <c r="LBF2" s="117"/>
      <c r="LBG2" s="117"/>
      <c r="LBH2" s="117"/>
      <c r="LBI2" s="117"/>
      <c r="LBJ2" s="117"/>
      <c r="LBK2" s="117"/>
      <c r="LBL2" s="117"/>
      <c r="LBM2" s="117"/>
      <c r="LBN2" s="117"/>
      <c r="LBO2" s="117"/>
      <c r="LBP2" s="117"/>
      <c r="LBQ2" s="117"/>
      <c r="LBR2" s="117"/>
      <c r="LBS2" s="117"/>
      <c r="LBT2" s="117"/>
      <c r="LBU2" s="117"/>
      <c r="LBV2" s="117"/>
      <c r="LBW2" s="117"/>
      <c r="LBX2" s="117"/>
      <c r="LBY2" s="117"/>
      <c r="LBZ2" s="117"/>
      <c r="LCA2" s="117"/>
      <c r="LCB2" s="117"/>
      <c r="LCC2" s="117"/>
      <c r="LCD2" s="117"/>
      <c r="LCE2" s="117"/>
      <c r="LCF2" s="117"/>
      <c r="LCG2" s="117"/>
      <c r="LCH2" s="117"/>
      <c r="LCI2" s="117"/>
      <c r="LCJ2" s="117"/>
      <c r="LCK2" s="117"/>
      <c r="LCL2" s="117"/>
      <c r="LCM2" s="117"/>
      <c r="LCN2" s="117"/>
      <c r="LCO2" s="117"/>
      <c r="LCP2" s="117"/>
      <c r="LCQ2" s="117"/>
      <c r="LCR2" s="117"/>
      <c r="LCS2" s="117"/>
      <c r="LCT2" s="117"/>
      <c r="LCU2" s="117"/>
      <c r="LCV2" s="117"/>
      <c r="LCW2" s="117"/>
      <c r="LCX2" s="117"/>
      <c r="LCY2" s="117"/>
      <c r="LCZ2" s="117"/>
      <c r="LDA2" s="117"/>
      <c r="LDB2" s="117"/>
      <c r="LDC2" s="117"/>
      <c r="LDD2" s="117"/>
      <c r="LDE2" s="117"/>
      <c r="LDF2" s="117"/>
      <c r="LDG2" s="117"/>
      <c r="LDH2" s="117"/>
      <c r="LDI2" s="117"/>
      <c r="LDJ2" s="117"/>
      <c r="LDK2" s="117"/>
      <c r="LDL2" s="117"/>
      <c r="LDM2" s="117"/>
      <c r="LDN2" s="117"/>
      <c r="LDO2" s="117"/>
      <c r="LDP2" s="117"/>
      <c r="LDQ2" s="117"/>
      <c r="LDR2" s="117"/>
      <c r="LDS2" s="117"/>
      <c r="LDT2" s="117"/>
      <c r="LDU2" s="117"/>
      <c r="LDV2" s="117"/>
      <c r="LDW2" s="117"/>
      <c r="LDX2" s="117"/>
      <c r="LDY2" s="117"/>
      <c r="LDZ2" s="117"/>
      <c r="LEA2" s="117"/>
      <c r="LEB2" s="117"/>
      <c r="LEC2" s="117"/>
      <c r="LED2" s="117"/>
      <c r="LEE2" s="117"/>
      <c r="LEF2" s="117"/>
      <c r="LEG2" s="117"/>
      <c r="LEH2" s="117"/>
      <c r="LEI2" s="117"/>
      <c r="LEJ2" s="117"/>
      <c r="LEK2" s="117"/>
      <c r="LEL2" s="117"/>
      <c r="LEM2" s="117"/>
      <c r="LEN2" s="117"/>
      <c r="LEO2" s="117"/>
      <c r="LEP2" s="117"/>
      <c r="LEQ2" s="117"/>
      <c r="LER2" s="117"/>
      <c r="LES2" s="117"/>
      <c r="LET2" s="117"/>
      <c r="LEU2" s="117"/>
      <c r="LEV2" s="117"/>
      <c r="LEW2" s="117"/>
      <c r="LEX2" s="117"/>
      <c r="LEY2" s="117"/>
      <c r="LEZ2" s="117"/>
      <c r="LFA2" s="117"/>
      <c r="LFB2" s="117"/>
      <c r="LFC2" s="117"/>
      <c r="LFD2" s="117"/>
      <c r="LFE2" s="117"/>
      <c r="LFF2" s="117"/>
      <c r="LFG2" s="117"/>
      <c r="LFH2" s="117"/>
      <c r="LFI2" s="117"/>
      <c r="LFJ2" s="117"/>
      <c r="LFK2" s="117"/>
      <c r="LFL2" s="117"/>
      <c r="LFM2" s="117"/>
      <c r="LFN2" s="117"/>
      <c r="LFO2" s="117"/>
      <c r="LFP2" s="117"/>
      <c r="LFQ2" s="117"/>
      <c r="LFR2" s="117"/>
      <c r="LFS2" s="117"/>
      <c r="LFT2" s="117"/>
      <c r="LFU2" s="117"/>
      <c r="LFV2" s="117"/>
      <c r="LFW2" s="117"/>
      <c r="LFX2" s="117"/>
      <c r="LFY2" s="117"/>
      <c r="LFZ2" s="117"/>
      <c r="LGA2" s="117"/>
      <c r="LGB2" s="117"/>
      <c r="LGC2" s="117"/>
      <c r="LGD2" s="117"/>
      <c r="LGE2" s="117"/>
      <c r="LGF2" s="117"/>
      <c r="LGG2" s="117"/>
      <c r="LGH2" s="117"/>
      <c r="LGI2" s="117"/>
      <c r="LGJ2" s="117"/>
      <c r="LGK2" s="117"/>
      <c r="LGL2" s="117"/>
      <c r="LGM2" s="117"/>
      <c r="LGN2" s="117"/>
      <c r="LGO2" s="117"/>
      <c r="LGP2" s="117"/>
      <c r="LGQ2" s="117"/>
      <c r="LGR2" s="117"/>
      <c r="LGS2" s="117"/>
      <c r="LGT2" s="117"/>
      <c r="LGU2" s="117"/>
      <c r="LGV2" s="117"/>
      <c r="LGW2" s="117"/>
      <c r="LGX2" s="117"/>
      <c r="LGY2" s="117"/>
      <c r="LGZ2" s="117"/>
      <c r="LHA2" s="117"/>
      <c r="LHB2" s="117"/>
      <c r="LHC2" s="117"/>
      <c r="LHD2" s="117"/>
      <c r="LHE2" s="117"/>
      <c r="LHF2" s="117"/>
      <c r="LHG2" s="117"/>
      <c r="LHH2" s="117"/>
      <c r="LHI2" s="117"/>
      <c r="LHJ2" s="117"/>
      <c r="LHK2" s="117"/>
      <c r="LHL2" s="117"/>
      <c r="LHM2" s="117"/>
      <c r="LHN2" s="117"/>
      <c r="LHO2" s="117"/>
      <c r="LHP2" s="117"/>
      <c r="LHQ2" s="117"/>
      <c r="LHR2" s="117"/>
      <c r="LHS2" s="117"/>
      <c r="LHT2" s="117"/>
      <c r="LHU2" s="117"/>
      <c r="LHV2" s="117"/>
      <c r="LHW2" s="117"/>
      <c r="LHX2" s="117"/>
      <c r="LHY2" s="117"/>
      <c r="LHZ2" s="117"/>
      <c r="LIA2" s="117"/>
      <c r="LIB2" s="117"/>
      <c r="LIC2" s="117"/>
      <c r="LID2" s="117"/>
      <c r="LIE2" s="117"/>
      <c r="LIF2" s="117"/>
      <c r="LIG2" s="117"/>
      <c r="LIH2" s="117"/>
      <c r="LII2" s="117"/>
      <c r="LIJ2" s="117"/>
      <c r="LIK2" s="117"/>
      <c r="LIL2" s="117"/>
      <c r="LIM2" s="117"/>
      <c r="LIN2" s="117"/>
      <c r="LIO2" s="117"/>
      <c r="LIP2" s="117"/>
      <c r="LIQ2" s="117"/>
      <c r="LIR2" s="117"/>
      <c r="LIS2" s="117"/>
      <c r="LIT2" s="117"/>
      <c r="LIU2" s="117"/>
      <c r="LIV2" s="117"/>
      <c r="LIW2" s="117"/>
      <c r="LIX2" s="117"/>
      <c r="LIY2" s="117"/>
      <c r="LIZ2" s="117"/>
      <c r="LJA2" s="117"/>
      <c r="LJB2" s="117"/>
      <c r="LJC2" s="117"/>
      <c r="LJD2" s="117"/>
      <c r="LJE2" s="117"/>
      <c r="LJF2" s="117"/>
      <c r="LJG2" s="117"/>
      <c r="LJH2" s="117"/>
      <c r="LJI2" s="117"/>
      <c r="LJJ2" s="117"/>
      <c r="LJK2" s="117"/>
      <c r="LJL2" s="117"/>
      <c r="LJM2" s="117"/>
      <c r="LJN2" s="117"/>
      <c r="LJO2" s="117"/>
      <c r="LJP2" s="117"/>
      <c r="LJQ2" s="117"/>
      <c r="LJR2" s="117"/>
      <c r="LJS2" s="117"/>
      <c r="LJT2" s="117"/>
      <c r="LJU2" s="117"/>
      <c r="LJV2" s="117"/>
      <c r="LJW2" s="117"/>
      <c r="LJX2" s="117"/>
      <c r="LJY2" s="117"/>
      <c r="LJZ2" s="117"/>
      <c r="LKA2" s="117"/>
      <c r="LKB2" s="117"/>
      <c r="LKC2" s="117"/>
      <c r="LKD2" s="117"/>
      <c r="LKE2" s="117"/>
      <c r="LKF2" s="117"/>
      <c r="LKG2" s="117"/>
      <c r="LKH2" s="117"/>
      <c r="LKI2" s="117"/>
      <c r="LKJ2" s="117"/>
      <c r="LKK2" s="117"/>
      <c r="LKL2" s="117"/>
      <c r="LKM2" s="117"/>
      <c r="LKN2" s="117"/>
      <c r="LKO2" s="117"/>
      <c r="LKP2" s="117"/>
      <c r="LKQ2" s="117"/>
      <c r="LKR2" s="117"/>
      <c r="LKS2" s="117"/>
      <c r="LKT2" s="117"/>
      <c r="LKU2" s="117"/>
      <c r="LKV2" s="117"/>
      <c r="LKW2" s="117"/>
      <c r="LKX2" s="117"/>
      <c r="LKY2" s="117"/>
      <c r="LKZ2" s="117"/>
      <c r="LLA2" s="117"/>
      <c r="LLB2" s="117"/>
      <c r="LLC2" s="117"/>
      <c r="LLD2" s="117"/>
      <c r="LLE2" s="117"/>
      <c r="LLF2" s="117"/>
      <c r="LLG2" s="117"/>
      <c r="LLH2" s="117"/>
      <c r="LLI2" s="117"/>
      <c r="LLJ2" s="117"/>
      <c r="LLK2" s="117"/>
      <c r="LLL2" s="117"/>
      <c r="LLM2" s="117"/>
      <c r="LLN2" s="117"/>
      <c r="LLO2" s="117"/>
      <c r="LLP2" s="117"/>
      <c r="LLQ2" s="117"/>
      <c r="LLR2" s="117"/>
      <c r="LLS2" s="117"/>
      <c r="LLT2" s="117"/>
      <c r="LLU2" s="117"/>
      <c r="LLV2" s="117"/>
      <c r="LLW2" s="117"/>
      <c r="LLX2" s="117"/>
      <c r="LLY2" s="117"/>
      <c r="LLZ2" s="117"/>
      <c r="LMA2" s="117"/>
      <c r="LMB2" s="117"/>
      <c r="LMC2" s="117"/>
      <c r="LMD2" s="117"/>
      <c r="LME2" s="117"/>
      <c r="LMF2" s="117"/>
      <c r="LMG2" s="117"/>
      <c r="LMH2" s="117"/>
      <c r="LMI2" s="117"/>
      <c r="LMJ2" s="117"/>
      <c r="LMK2" s="117"/>
      <c r="LML2" s="117"/>
      <c r="LMM2" s="117"/>
      <c r="LMN2" s="117"/>
      <c r="LMO2" s="117"/>
      <c r="LMP2" s="117"/>
      <c r="LMQ2" s="117"/>
      <c r="LMR2" s="117"/>
      <c r="LMS2" s="117"/>
      <c r="LMT2" s="117"/>
      <c r="LMU2" s="117"/>
      <c r="LMV2" s="117"/>
      <c r="LMW2" s="117"/>
      <c r="LMX2" s="117"/>
      <c r="LMY2" s="117"/>
      <c r="LMZ2" s="117"/>
      <c r="LNA2" s="117"/>
      <c r="LNB2" s="117"/>
      <c r="LNC2" s="117"/>
      <c r="LND2" s="117"/>
      <c r="LNE2" s="117"/>
      <c r="LNF2" s="117"/>
      <c r="LNG2" s="117"/>
      <c r="LNH2" s="117"/>
      <c r="LNI2" s="117"/>
      <c r="LNJ2" s="117"/>
      <c r="LNK2" s="117"/>
      <c r="LNL2" s="117"/>
      <c r="LNM2" s="117"/>
      <c r="LNN2" s="117"/>
      <c r="LNO2" s="117"/>
      <c r="LNP2" s="117"/>
      <c r="LNQ2" s="117"/>
      <c r="LNR2" s="117"/>
      <c r="LNS2" s="117"/>
      <c r="LNT2" s="117"/>
      <c r="LNU2" s="117"/>
      <c r="LNV2" s="117"/>
      <c r="LNW2" s="117"/>
      <c r="LNX2" s="117"/>
      <c r="LNY2" s="117"/>
      <c r="LNZ2" s="117"/>
      <c r="LOA2" s="117"/>
      <c r="LOB2" s="117"/>
      <c r="LOC2" s="117"/>
      <c r="LOD2" s="117"/>
      <c r="LOE2" s="117"/>
      <c r="LOF2" s="117"/>
      <c r="LOG2" s="117"/>
      <c r="LOH2" s="117"/>
      <c r="LOI2" s="117"/>
      <c r="LOJ2" s="117"/>
      <c r="LOK2" s="117"/>
      <c r="LOL2" s="117"/>
      <c r="LOM2" s="117"/>
      <c r="LON2" s="117"/>
      <c r="LOO2" s="117"/>
      <c r="LOP2" s="117"/>
      <c r="LOQ2" s="117"/>
      <c r="LOR2" s="117"/>
      <c r="LOS2" s="117"/>
      <c r="LOT2" s="117"/>
      <c r="LOU2" s="117"/>
      <c r="LOV2" s="117"/>
      <c r="LOW2" s="117"/>
      <c r="LOX2" s="117"/>
      <c r="LOY2" s="117"/>
      <c r="LOZ2" s="117"/>
      <c r="LPA2" s="117"/>
      <c r="LPB2" s="117"/>
      <c r="LPC2" s="117"/>
      <c r="LPD2" s="117"/>
      <c r="LPE2" s="117"/>
      <c r="LPF2" s="117"/>
      <c r="LPG2" s="117"/>
      <c r="LPH2" s="117"/>
      <c r="LPI2" s="117"/>
      <c r="LPJ2" s="117"/>
      <c r="LPK2" s="117"/>
      <c r="LPL2" s="117"/>
      <c r="LPM2" s="117"/>
      <c r="LPN2" s="117"/>
      <c r="LPO2" s="117"/>
      <c r="LPP2" s="117"/>
      <c r="LPQ2" s="117"/>
      <c r="LPR2" s="117"/>
      <c r="LPS2" s="117"/>
      <c r="LPT2" s="117"/>
      <c r="LPU2" s="117"/>
      <c r="LPV2" s="117"/>
      <c r="LPW2" s="117"/>
      <c r="LPX2" s="117"/>
      <c r="LPY2" s="117"/>
      <c r="LPZ2" s="117"/>
      <c r="LQA2" s="117"/>
      <c r="LQB2" s="117"/>
      <c r="LQC2" s="117"/>
      <c r="LQD2" s="117"/>
      <c r="LQE2" s="117"/>
      <c r="LQF2" s="117"/>
      <c r="LQG2" s="117"/>
      <c r="LQH2" s="117"/>
      <c r="LQI2" s="117"/>
      <c r="LQJ2" s="117"/>
      <c r="LQK2" s="117"/>
      <c r="LQL2" s="117"/>
      <c r="LQM2" s="117"/>
      <c r="LQN2" s="117"/>
      <c r="LQO2" s="117"/>
      <c r="LQP2" s="117"/>
      <c r="LQQ2" s="117"/>
      <c r="LQR2" s="117"/>
      <c r="LQS2" s="117"/>
      <c r="LQT2" s="117"/>
      <c r="LQU2" s="117"/>
      <c r="LQV2" s="117"/>
      <c r="LQW2" s="117"/>
      <c r="LQX2" s="117"/>
      <c r="LQY2" s="117"/>
      <c r="LQZ2" s="117"/>
      <c r="LRA2" s="117"/>
      <c r="LRB2" s="117"/>
      <c r="LRC2" s="117"/>
      <c r="LRD2" s="117"/>
      <c r="LRE2" s="117"/>
      <c r="LRF2" s="117"/>
      <c r="LRG2" s="117"/>
      <c r="LRH2" s="117"/>
      <c r="LRI2" s="117"/>
      <c r="LRJ2" s="117"/>
      <c r="LRK2" s="117"/>
      <c r="LRL2" s="117"/>
      <c r="LRM2" s="117"/>
      <c r="LRN2" s="117"/>
      <c r="LRO2" s="117"/>
      <c r="LRP2" s="117"/>
      <c r="LRQ2" s="117"/>
      <c r="LRR2" s="117"/>
      <c r="LRS2" s="117"/>
      <c r="LRT2" s="117"/>
      <c r="LRU2" s="117"/>
      <c r="LRV2" s="117"/>
      <c r="LRW2" s="117"/>
      <c r="LRX2" s="117"/>
      <c r="LRY2" s="117"/>
      <c r="LRZ2" s="117"/>
      <c r="LSA2" s="117"/>
      <c r="LSB2" s="117"/>
      <c r="LSC2" s="117"/>
      <c r="LSD2" s="117"/>
      <c r="LSE2" s="117"/>
      <c r="LSF2" s="117"/>
      <c r="LSG2" s="117"/>
      <c r="LSH2" s="117"/>
      <c r="LSI2" s="117"/>
      <c r="LSJ2" s="117"/>
      <c r="LSK2" s="117"/>
      <c r="LSL2" s="117"/>
      <c r="LSM2" s="117"/>
      <c r="LSN2" s="117"/>
      <c r="LSO2" s="117"/>
      <c r="LSP2" s="117"/>
      <c r="LSQ2" s="117"/>
      <c r="LSR2" s="117"/>
      <c r="LSS2" s="117"/>
      <c r="LST2" s="117"/>
      <c r="LSU2" s="117"/>
      <c r="LSV2" s="117"/>
      <c r="LSW2" s="117"/>
      <c r="LSX2" s="117"/>
      <c r="LSY2" s="117"/>
      <c r="LSZ2" s="117"/>
      <c r="LTA2" s="117"/>
      <c r="LTB2" s="117"/>
      <c r="LTC2" s="117"/>
      <c r="LTD2" s="117"/>
      <c r="LTE2" s="117"/>
      <c r="LTF2" s="117"/>
      <c r="LTG2" s="117"/>
      <c r="LTH2" s="117"/>
      <c r="LTI2" s="117"/>
      <c r="LTJ2" s="117"/>
      <c r="LTK2" s="117"/>
      <c r="LTL2" s="117"/>
      <c r="LTM2" s="117"/>
      <c r="LTN2" s="117"/>
      <c r="LTO2" s="117"/>
      <c r="LTP2" s="117"/>
      <c r="LTQ2" s="117"/>
      <c r="LTR2" s="117"/>
      <c r="LTS2" s="117"/>
      <c r="LTT2" s="117"/>
      <c r="LTU2" s="117"/>
      <c r="LTV2" s="117"/>
      <c r="LTW2" s="117"/>
      <c r="LTX2" s="117"/>
      <c r="LTY2" s="117"/>
      <c r="LTZ2" s="117"/>
      <c r="LUA2" s="117"/>
      <c r="LUB2" s="117"/>
      <c r="LUC2" s="117"/>
      <c r="LUD2" s="117"/>
      <c r="LUE2" s="117"/>
      <c r="LUF2" s="117"/>
      <c r="LUG2" s="117"/>
      <c r="LUH2" s="117"/>
      <c r="LUI2" s="117"/>
      <c r="LUJ2" s="117"/>
      <c r="LUK2" s="117"/>
      <c r="LUL2" s="117"/>
      <c r="LUM2" s="117"/>
      <c r="LUN2" s="117"/>
      <c r="LUO2" s="117"/>
      <c r="LUP2" s="117"/>
      <c r="LUQ2" s="117"/>
      <c r="LUR2" s="117"/>
      <c r="LUS2" s="117"/>
      <c r="LUT2" s="117"/>
      <c r="LUU2" s="117"/>
      <c r="LUV2" s="117"/>
      <c r="LUW2" s="117"/>
      <c r="LUX2" s="117"/>
      <c r="LUY2" s="117"/>
      <c r="LUZ2" s="117"/>
      <c r="LVA2" s="117"/>
      <c r="LVB2" s="117"/>
      <c r="LVC2" s="117"/>
      <c r="LVD2" s="117"/>
      <c r="LVE2" s="117"/>
      <c r="LVF2" s="117"/>
      <c r="LVG2" s="117"/>
      <c r="LVH2" s="117"/>
      <c r="LVI2" s="117"/>
      <c r="LVJ2" s="117"/>
      <c r="LVK2" s="117"/>
      <c r="LVL2" s="117"/>
      <c r="LVM2" s="117"/>
      <c r="LVN2" s="117"/>
      <c r="LVO2" s="117"/>
      <c r="LVP2" s="117"/>
      <c r="LVQ2" s="117"/>
      <c r="LVR2" s="117"/>
      <c r="LVS2" s="117"/>
      <c r="LVT2" s="117"/>
      <c r="LVU2" s="117"/>
      <c r="LVV2" s="117"/>
      <c r="LVW2" s="117"/>
      <c r="LVX2" s="117"/>
      <c r="LVY2" s="117"/>
      <c r="LVZ2" s="117"/>
      <c r="LWA2" s="117"/>
      <c r="LWB2" s="117"/>
      <c r="LWC2" s="117"/>
      <c r="LWD2" s="117"/>
      <c r="LWE2" s="117"/>
      <c r="LWF2" s="117"/>
      <c r="LWG2" s="117"/>
      <c r="LWH2" s="117"/>
      <c r="LWI2" s="117"/>
      <c r="LWJ2" s="117"/>
      <c r="LWK2" s="117"/>
      <c r="LWL2" s="117"/>
      <c r="LWM2" s="117"/>
      <c r="LWN2" s="117"/>
      <c r="LWO2" s="117"/>
      <c r="LWP2" s="117"/>
      <c r="LWQ2" s="117"/>
      <c r="LWR2" s="117"/>
      <c r="LWS2" s="117"/>
      <c r="LWT2" s="117"/>
      <c r="LWU2" s="117"/>
      <c r="LWV2" s="117"/>
      <c r="LWW2" s="117"/>
      <c r="LWX2" s="117"/>
      <c r="LWY2" s="117"/>
      <c r="LWZ2" s="117"/>
      <c r="LXA2" s="117"/>
      <c r="LXB2" s="117"/>
      <c r="LXC2" s="117"/>
      <c r="LXD2" s="117"/>
      <c r="LXE2" s="117"/>
      <c r="LXF2" s="117"/>
      <c r="LXG2" s="117"/>
      <c r="LXH2" s="117"/>
      <c r="LXI2" s="117"/>
      <c r="LXJ2" s="117"/>
      <c r="LXK2" s="117"/>
      <c r="LXL2" s="117"/>
      <c r="LXM2" s="117"/>
      <c r="LXN2" s="117"/>
      <c r="LXO2" s="117"/>
      <c r="LXP2" s="117"/>
      <c r="LXQ2" s="117"/>
      <c r="LXR2" s="117"/>
      <c r="LXS2" s="117"/>
      <c r="LXT2" s="117"/>
      <c r="LXU2" s="117"/>
      <c r="LXV2" s="117"/>
      <c r="LXW2" s="117"/>
      <c r="LXX2" s="117"/>
      <c r="LXY2" s="117"/>
      <c r="LXZ2" s="117"/>
      <c r="LYA2" s="117"/>
      <c r="LYB2" s="117"/>
      <c r="LYC2" s="117"/>
      <c r="LYD2" s="117"/>
      <c r="LYE2" s="117"/>
      <c r="LYF2" s="117"/>
      <c r="LYG2" s="117"/>
      <c r="LYH2" s="117"/>
      <c r="LYI2" s="117"/>
      <c r="LYJ2" s="117"/>
      <c r="LYK2" s="117"/>
      <c r="LYL2" s="117"/>
      <c r="LYM2" s="117"/>
      <c r="LYN2" s="117"/>
      <c r="LYO2" s="117"/>
      <c r="LYP2" s="117"/>
      <c r="LYQ2" s="117"/>
      <c r="LYR2" s="117"/>
      <c r="LYS2" s="117"/>
      <c r="LYT2" s="117"/>
      <c r="LYU2" s="117"/>
      <c r="LYV2" s="117"/>
      <c r="LYW2" s="117"/>
      <c r="LYX2" s="117"/>
      <c r="LYY2" s="117"/>
      <c r="LYZ2" s="117"/>
      <c r="LZA2" s="117"/>
      <c r="LZB2" s="117"/>
      <c r="LZC2" s="117"/>
      <c r="LZD2" s="117"/>
      <c r="LZE2" s="117"/>
      <c r="LZF2" s="117"/>
      <c r="LZG2" s="117"/>
      <c r="LZH2" s="117"/>
      <c r="LZI2" s="117"/>
      <c r="LZJ2" s="117"/>
      <c r="LZK2" s="117"/>
      <c r="LZL2" s="117"/>
      <c r="LZM2" s="117"/>
      <c r="LZN2" s="117"/>
      <c r="LZO2" s="117"/>
      <c r="LZP2" s="117"/>
      <c r="LZQ2" s="117"/>
      <c r="LZR2" s="117"/>
      <c r="LZS2" s="117"/>
      <c r="LZT2" s="117"/>
      <c r="LZU2" s="117"/>
      <c r="LZV2" s="117"/>
      <c r="LZW2" s="117"/>
      <c r="LZX2" s="117"/>
      <c r="LZY2" s="117"/>
      <c r="LZZ2" s="117"/>
      <c r="MAA2" s="117"/>
      <c r="MAB2" s="117"/>
      <c r="MAC2" s="117"/>
      <c r="MAD2" s="117"/>
      <c r="MAE2" s="117"/>
      <c r="MAF2" s="117"/>
      <c r="MAG2" s="117"/>
      <c r="MAH2" s="117"/>
      <c r="MAI2" s="117"/>
      <c r="MAJ2" s="117"/>
      <c r="MAK2" s="117"/>
      <c r="MAL2" s="117"/>
      <c r="MAM2" s="117"/>
      <c r="MAN2" s="117"/>
      <c r="MAO2" s="117"/>
      <c r="MAP2" s="117"/>
      <c r="MAQ2" s="117"/>
      <c r="MAR2" s="117"/>
      <c r="MAS2" s="117"/>
      <c r="MAT2" s="117"/>
      <c r="MAU2" s="117"/>
      <c r="MAV2" s="117"/>
      <c r="MAW2" s="117"/>
      <c r="MAX2" s="117"/>
      <c r="MAY2" s="117"/>
      <c r="MAZ2" s="117"/>
      <c r="MBA2" s="117"/>
      <c r="MBB2" s="117"/>
      <c r="MBC2" s="117"/>
      <c r="MBD2" s="117"/>
      <c r="MBE2" s="117"/>
      <c r="MBF2" s="117"/>
      <c r="MBG2" s="117"/>
      <c r="MBH2" s="117"/>
      <c r="MBI2" s="117"/>
      <c r="MBJ2" s="117"/>
      <c r="MBK2" s="117"/>
      <c r="MBL2" s="117"/>
      <c r="MBM2" s="117"/>
      <c r="MBN2" s="117"/>
      <c r="MBO2" s="117"/>
      <c r="MBP2" s="117"/>
      <c r="MBQ2" s="117"/>
      <c r="MBR2" s="117"/>
      <c r="MBS2" s="117"/>
      <c r="MBT2" s="117"/>
      <c r="MBU2" s="117"/>
      <c r="MBV2" s="117"/>
      <c r="MBW2" s="117"/>
      <c r="MBX2" s="117"/>
      <c r="MBY2" s="117"/>
      <c r="MBZ2" s="117"/>
      <c r="MCA2" s="117"/>
      <c r="MCB2" s="117"/>
      <c r="MCC2" s="117"/>
      <c r="MCD2" s="117"/>
      <c r="MCE2" s="117"/>
      <c r="MCF2" s="117"/>
      <c r="MCG2" s="117"/>
      <c r="MCH2" s="117"/>
      <c r="MCI2" s="117"/>
      <c r="MCJ2" s="117"/>
      <c r="MCK2" s="117"/>
      <c r="MCL2" s="117"/>
      <c r="MCM2" s="117"/>
      <c r="MCN2" s="117"/>
      <c r="MCO2" s="117"/>
      <c r="MCP2" s="117"/>
      <c r="MCQ2" s="117"/>
      <c r="MCR2" s="117"/>
      <c r="MCS2" s="117"/>
      <c r="MCT2" s="117"/>
      <c r="MCU2" s="117"/>
      <c r="MCV2" s="117"/>
      <c r="MCW2" s="117"/>
      <c r="MCX2" s="117"/>
      <c r="MCY2" s="117"/>
      <c r="MCZ2" s="117"/>
      <c r="MDA2" s="117"/>
      <c r="MDB2" s="117"/>
      <c r="MDC2" s="117"/>
      <c r="MDD2" s="117"/>
      <c r="MDE2" s="117"/>
      <c r="MDF2" s="117"/>
      <c r="MDG2" s="117"/>
      <c r="MDH2" s="117"/>
      <c r="MDI2" s="117"/>
      <c r="MDJ2" s="117"/>
      <c r="MDK2" s="117"/>
      <c r="MDL2" s="117"/>
      <c r="MDM2" s="117"/>
      <c r="MDN2" s="117"/>
      <c r="MDO2" s="117"/>
      <c r="MDP2" s="117"/>
      <c r="MDQ2" s="117"/>
      <c r="MDR2" s="117"/>
      <c r="MDS2" s="117"/>
      <c r="MDT2" s="117"/>
      <c r="MDU2" s="117"/>
      <c r="MDV2" s="117"/>
      <c r="MDW2" s="117"/>
      <c r="MDX2" s="117"/>
      <c r="MDY2" s="117"/>
      <c r="MDZ2" s="117"/>
      <c r="MEA2" s="117"/>
      <c r="MEB2" s="117"/>
      <c r="MEC2" s="117"/>
      <c r="MED2" s="117"/>
      <c r="MEE2" s="117"/>
      <c r="MEF2" s="117"/>
      <c r="MEG2" s="117"/>
      <c r="MEH2" s="117"/>
      <c r="MEI2" s="117"/>
      <c r="MEJ2" s="117"/>
      <c r="MEK2" s="117"/>
      <c r="MEL2" s="117"/>
      <c r="MEM2" s="117"/>
      <c r="MEN2" s="117"/>
      <c r="MEO2" s="117"/>
      <c r="MEP2" s="117"/>
      <c r="MEQ2" s="117"/>
      <c r="MER2" s="117"/>
      <c r="MES2" s="117"/>
      <c r="MET2" s="117"/>
      <c r="MEU2" s="117"/>
      <c r="MEV2" s="117"/>
      <c r="MEW2" s="117"/>
      <c r="MEX2" s="117"/>
      <c r="MEY2" s="117"/>
      <c r="MEZ2" s="117"/>
      <c r="MFA2" s="117"/>
      <c r="MFB2" s="117"/>
      <c r="MFC2" s="117"/>
      <c r="MFD2" s="117"/>
      <c r="MFE2" s="117"/>
      <c r="MFF2" s="117"/>
      <c r="MFG2" s="117"/>
      <c r="MFH2" s="117"/>
      <c r="MFI2" s="117"/>
      <c r="MFJ2" s="117"/>
      <c r="MFK2" s="117"/>
      <c r="MFL2" s="117"/>
      <c r="MFM2" s="117"/>
      <c r="MFN2" s="117"/>
      <c r="MFO2" s="117"/>
      <c r="MFP2" s="117"/>
      <c r="MFQ2" s="117"/>
      <c r="MFR2" s="117"/>
      <c r="MFS2" s="117"/>
      <c r="MFT2" s="117"/>
      <c r="MFU2" s="117"/>
      <c r="MFV2" s="117"/>
      <c r="MFW2" s="117"/>
      <c r="MFX2" s="117"/>
      <c r="MFY2" s="117"/>
      <c r="MFZ2" s="117"/>
      <c r="MGA2" s="117"/>
      <c r="MGB2" s="117"/>
      <c r="MGC2" s="117"/>
      <c r="MGD2" s="117"/>
      <c r="MGE2" s="117"/>
      <c r="MGF2" s="117"/>
      <c r="MGG2" s="117"/>
      <c r="MGH2" s="117"/>
      <c r="MGI2" s="117"/>
      <c r="MGJ2" s="117"/>
      <c r="MGK2" s="117"/>
      <c r="MGL2" s="117"/>
      <c r="MGM2" s="117"/>
      <c r="MGN2" s="117"/>
      <c r="MGO2" s="117"/>
      <c r="MGP2" s="117"/>
      <c r="MGQ2" s="117"/>
      <c r="MGR2" s="117"/>
      <c r="MGS2" s="117"/>
      <c r="MGT2" s="117"/>
      <c r="MGU2" s="117"/>
      <c r="MGV2" s="117"/>
      <c r="MGW2" s="117"/>
      <c r="MGX2" s="117"/>
      <c r="MGY2" s="117"/>
      <c r="MGZ2" s="117"/>
      <c r="MHA2" s="117"/>
      <c r="MHB2" s="117"/>
      <c r="MHC2" s="117"/>
      <c r="MHD2" s="117"/>
      <c r="MHE2" s="117"/>
      <c r="MHF2" s="117"/>
      <c r="MHG2" s="117"/>
      <c r="MHH2" s="117"/>
      <c r="MHI2" s="117"/>
      <c r="MHJ2" s="117"/>
      <c r="MHK2" s="117"/>
      <c r="MHL2" s="117"/>
      <c r="MHM2" s="117"/>
      <c r="MHN2" s="117"/>
      <c r="MHO2" s="117"/>
      <c r="MHP2" s="117"/>
      <c r="MHQ2" s="117"/>
      <c r="MHR2" s="117"/>
      <c r="MHS2" s="117"/>
      <c r="MHT2" s="117"/>
      <c r="MHU2" s="117"/>
      <c r="MHV2" s="117"/>
      <c r="MHW2" s="117"/>
      <c r="MHX2" s="117"/>
      <c r="MHY2" s="117"/>
      <c r="MHZ2" s="117"/>
      <c r="MIA2" s="117"/>
      <c r="MIB2" s="117"/>
      <c r="MIC2" s="117"/>
      <c r="MID2" s="117"/>
      <c r="MIE2" s="117"/>
      <c r="MIF2" s="117"/>
      <c r="MIG2" s="117"/>
      <c r="MIH2" s="117"/>
      <c r="MII2" s="117"/>
      <c r="MIJ2" s="117"/>
      <c r="MIK2" s="117"/>
      <c r="MIL2" s="117"/>
      <c r="MIM2" s="117"/>
      <c r="MIN2" s="117"/>
      <c r="MIO2" s="117"/>
      <c r="MIP2" s="117"/>
      <c r="MIQ2" s="117"/>
      <c r="MIR2" s="117"/>
      <c r="MIS2" s="117"/>
      <c r="MIT2" s="117"/>
      <c r="MIU2" s="117"/>
      <c r="MIV2" s="117"/>
      <c r="MIW2" s="117"/>
      <c r="MIX2" s="117"/>
      <c r="MIY2" s="117"/>
      <c r="MIZ2" s="117"/>
      <c r="MJA2" s="117"/>
      <c r="MJB2" s="117"/>
      <c r="MJC2" s="117"/>
      <c r="MJD2" s="117"/>
      <c r="MJE2" s="117"/>
      <c r="MJF2" s="117"/>
      <c r="MJG2" s="117"/>
      <c r="MJH2" s="117"/>
      <c r="MJI2" s="117"/>
      <c r="MJJ2" s="117"/>
      <c r="MJK2" s="117"/>
      <c r="MJL2" s="117"/>
      <c r="MJM2" s="117"/>
      <c r="MJN2" s="117"/>
      <c r="MJO2" s="117"/>
      <c r="MJP2" s="117"/>
      <c r="MJQ2" s="117"/>
      <c r="MJR2" s="117"/>
      <c r="MJS2" s="117"/>
      <c r="MJT2" s="117"/>
      <c r="MJU2" s="117"/>
      <c r="MJV2" s="117"/>
      <c r="MJW2" s="117"/>
      <c r="MJX2" s="117"/>
      <c r="MJY2" s="117"/>
      <c r="MJZ2" s="117"/>
      <c r="MKA2" s="117"/>
      <c r="MKB2" s="117"/>
      <c r="MKC2" s="117"/>
      <c r="MKD2" s="117"/>
      <c r="MKE2" s="117"/>
      <c r="MKF2" s="117"/>
      <c r="MKG2" s="117"/>
      <c r="MKH2" s="117"/>
      <c r="MKI2" s="117"/>
      <c r="MKJ2" s="117"/>
      <c r="MKK2" s="117"/>
      <c r="MKL2" s="117"/>
      <c r="MKM2" s="117"/>
      <c r="MKN2" s="117"/>
      <c r="MKO2" s="117"/>
      <c r="MKP2" s="117"/>
      <c r="MKQ2" s="117"/>
      <c r="MKR2" s="117"/>
      <c r="MKS2" s="117"/>
      <c r="MKT2" s="117"/>
      <c r="MKU2" s="117"/>
      <c r="MKV2" s="117"/>
      <c r="MKW2" s="117"/>
      <c r="MKX2" s="117"/>
      <c r="MKY2" s="117"/>
      <c r="MKZ2" s="117"/>
      <c r="MLA2" s="117"/>
      <c r="MLB2" s="117"/>
      <c r="MLC2" s="117"/>
      <c r="MLD2" s="117"/>
      <c r="MLE2" s="117"/>
      <c r="MLF2" s="117"/>
      <c r="MLG2" s="117"/>
      <c r="MLH2" s="117"/>
      <c r="MLI2" s="117"/>
      <c r="MLJ2" s="117"/>
      <c r="MLK2" s="117"/>
      <c r="MLL2" s="117"/>
      <c r="MLM2" s="117"/>
      <c r="MLN2" s="117"/>
      <c r="MLO2" s="117"/>
      <c r="MLP2" s="117"/>
      <c r="MLQ2" s="117"/>
      <c r="MLR2" s="117"/>
      <c r="MLS2" s="117"/>
      <c r="MLT2" s="117"/>
      <c r="MLU2" s="117"/>
      <c r="MLV2" s="117"/>
      <c r="MLW2" s="117"/>
      <c r="MLX2" s="117"/>
      <c r="MLY2" s="117"/>
      <c r="MLZ2" s="117"/>
      <c r="MMA2" s="117"/>
      <c r="MMB2" s="117"/>
      <c r="MMC2" s="117"/>
      <c r="MMD2" s="117"/>
      <c r="MME2" s="117"/>
      <c r="MMF2" s="117"/>
      <c r="MMG2" s="117"/>
      <c r="MMH2" s="117"/>
      <c r="MMI2" s="117"/>
      <c r="MMJ2" s="117"/>
      <c r="MMK2" s="117"/>
      <c r="MML2" s="117"/>
      <c r="MMM2" s="117"/>
      <c r="MMN2" s="117"/>
      <c r="MMO2" s="117"/>
      <c r="MMP2" s="117"/>
      <c r="MMQ2" s="117"/>
      <c r="MMR2" s="117"/>
      <c r="MMS2" s="117"/>
      <c r="MMT2" s="117"/>
      <c r="MMU2" s="117"/>
      <c r="MMV2" s="117"/>
      <c r="MMW2" s="117"/>
      <c r="MMX2" s="117"/>
      <c r="MMY2" s="117"/>
      <c r="MMZ2" s="117"/>
      <c r="MNA2" s="117"/>
      <c r="MNB2" s="117"/>
      <c r="MNC2" s="117"/>
      <c r="MND2" s="117"/>
      <c r="MNE2" s="117"/>
      <c r="MNF2" s="117"/>
      <c r="MNG2" s="117"/>
      <c r="MNH2" s="117"/>
      <c r="MNI2" s="117"/>
      <c r="MNJ2" s="117"/>
      <c r="MNK2" s="117"/>
      <c r="MNL2" s="117"/>
      <c r="MNM2" s="117"/>
      <c r="MNN2" s="117"/>
      <c r="MNO2" s="117"/>
      <c r="MNP2" s="117"/>
      <c r="MNQ2" s="117"/>
      <c r="MNR2" s="117"/>
      <c r="MNS2" s="117"/>
      <c r="MNT2" s="117"/>
      <c r="MNU2" s="117"/>
      <c r="MNV2" s="117"/>
      <c r="MNW2" s="117"/>
      <c r="MNX2" s="117"/>
      <c r="MNY2" s="117"/>
      <c r="MNZ2" s="117"/>
      <c r="MOA2" s="117"/>
      <c r="MOB2" s="117"/>
      <c r="MOC2" s="117"/>
      <c r="MOD2" s="117"/>
      <c r="MOE2" s="117"/>
      <c r="MOF2" s="117"/>
      <c r="MOG2" s="117"/>
      <c r="MOH2" s="117"/>
      <c r="MOI2" s="117"/>
      <c r="MOJ2" s="117"/>
      <c r="MOK2" s="117"/>
      <c r="MOL2" s="117"/>
      <c r="MOM2" s="117"/>
      <c r="MON2" s="117"/>
      <c r="MOO2" s="117"/>
      <c r="MOP2" s="117"/>
      <c r="MOQ2" s="117"/>
      <c r="MOR2" s="117"/>
      <c r="MOS2" s="117"/>
      <c r="MOT2" s="117"/>
      <c r="MOU2" s="117"/>
      <c r="MOV2" s="117"/>
      <c r="MOW2" s="117"/>
      <c r="MOX2" s="117"/>
      <c r="MOY2" s="117"/>
      <c r="MOZ2" s="117"/>
      <c r="MPA2" s="117"/>
      <c r="MPB2" s="117"/>
      <c r="MPC2" s="117"/>
      <c r="MPD2" s="117"/>
      <c r="MPE2" s="117"/>
      <c r="MPF2" s="117"/>
      <c r="MPG2" s="117"/>
      <c r="MPH2" s="117"/>
      <c r="MPI2" s="117"/>
      <c r="MPJ2" s="117"/>
      <c r="MPK2" s="117"/>
      <c r="MPL2" s="117"/>
      <c r="MPM2" s="117"/>
      <c r="MPN2" s="117"/>
      <c r="MPO2" s="117"/>
      <c r="MPP2" s="117"/>
      <c r="MPQ2" s="117"/>
      <c r="MPR2" s="117"/>
      <c r="MPS2" s="117"/>
      <c r="MPT2" s="117"/>
      <c r="MPU2" s="117"/>
      <c r="MPV2" s="117"/>
      <c r="MPW2" s="117"/>
      <c r="MPX2" s="117"/>
      <c r="MPY2" s="117"/>
      <c r="MPZ2" s="117"/>
      <c r="MQA2" s="117"/>
      <c r="MQB2" s="117"/>
      <c r="MQC2" s="117"/>
      <c r="MQD2" s="117"/>
      <c r="MQE2" s="117"/>
      <c r="MQF2" s="117"/>
      <c r="MQG2" s="117"/>
      <c r="MQH2" s="117"/>
      <c r="MQI2" s="117"/>
      <c r="MQJ2" s="117"/>
      <c r="MQK2" s="117"/>
      <c r="MQL2" s="117"/>
      <c r="MQM2" s="117"/>
      <c r="MQN2" s="117"/>
      <c r="MQO2" s="117"/>
      <c r="MQP2" s="117"/>
      <c r="MQQ2" s="117"/>
      <c r="MQR2" s="117"/>
      <c r="MQS2" s="117"/>
      <c r="MQT2" s="117"/>
      <c r="MQU2" s="117"/>
      <c r="MQV2" s="117"/>
      <c r="MQW2" s="117"/>
      <c r="MQX2" s="117"/>
      <c r="MQY2" s="117"/>
      <c r="MQZ2" s="117"/>
      <c r="MRA2" s="117"/>
      <c r="MRB2" s="117"/>
      <c r="MRC2" s="117"/>
      <c r="MRD2" s="117"/>
      <c r="MRE2" s="117"/>
      <c r="MRF2" s="117"/>
      <c r="MRG2" s="117"/>
      <c r="MRH2" s="117"/>
      <c r="MRI2" s="117"/>
      <c r="MRJ2" s="117"/>
      <c r="MRK2" s="117"/>
      <c r="MRL2" s="117"/>
      <c r="MRM2" s="117"/>
      <c r="MRN2" s="117"/>
      <c r="MRO2" s="117"/>
      <c r="MRP2" s="117"/>
      <c r="MRQ2" s="117"/>
      <c r="MRR2" s="117"/>
      <c r="MRS2" s="117"/>
      <c r="MRT2" s="117"/>
      <c r="MRU2" s="117"/>
      <c r="MRV2" s="117"/>
      <c r="MRW2" s="117"/>
      <c r="MRX2" s="117"/>
      <c r="MRY2" s="117"/>
      <c r="MRZ2" s="117"/>
      <c r="MSA2" s="117"/>
      <c r="MSB2" s="117"/>
      <c r="MSC2" s="117"/>
      <c r="MSD2" s="117"/>
      <c r="MSE2" s="117"/>
      <c r="MSF2" s="117"/>
      <c r="MSG2" s="117"/>
      <c r="MSH2" s="117"/>
      <c r="MSI2" s="117"/>
      <c r="MSJ2" s="117"/>
      <c r="MSK2" s="117"/>
      <c r="MSL2" s="117"/>
      <c r="MSM2" s="117"/>
      <c r="MSN2" s="117"/>
      <c r="MSO2" s="117"/>
      <c r="MSP2" s="117"/>
      <c r="MSQ2" s="117"/>
      <c r="MSR2" s="117"/>
      <c r="MSS2" s="117"/>
      <c r="MST2" s="117"/>
      <c r="MSU2" s="117"/>
      <c r="MSV2" s="117"/>
      <c r="MSW2" s="117"/>
      <c r="MSX2" s="117"/>
      <c r="MSY2" s="117"/>
      <c r="MSZ2" s="117"/>
      <c r="MTA2" s="117"/>
      <c r="MTB2" s="117"/>
      <c r="MTC2" s="117"/>
      <c r="MTD2" s="117"/>
      <c r="MTE2" s="117"/>
      <c r="MTF2" s="117"/>
      <c r="MTG2" s="117"/>
      <c r="MTH2" s="117"/>
      <c r="MTI2" s="117"/>
      <c r="MTJ2" s="117"/>
      <c r="MTK2" s="117"/>
      <c r="MTL2" s="117"/>
      <c r="MTM2" s="117"/>
      <c r="MTN2" s="117"/>
      <c r="MTO2" s="117"/>
      <c r="MTP2" s="117"/>
      <c r="MTQ2" s="117"/>
      <c r="MTR2" s="117"/>
      <c r="MTS2" s="117"/>
      <c r="MTT2" s="117"/>
      <c r="MTU2" s="117"/>
      <c r="MTV2" s="117"/>
      <c r="MTW2" s="117"/>
      <c r="MTX2" s="117"/>
      <c r="MTY2" s="117"/>
      <c r="MTZ2" s="117"/>
      <c r="MUA2" s="117"/>
      <c r="MUB2" s="117"/>
      <c r="MUC2" s="117"/>
      <c r="MUD2" s="117"/>
      <c r="MUE2" s="117"/>
      <c r="MUF2" s="117"/>
      <c r="MUG2" s="117"/>
      <c r="MUH2" s="117"/>
      <c r="MUI2" s="117"/>
      <c r="MUJ2" s="117"/>
      <c r="MUK2" s="117"/>
      <c r="MUL2" s="117"/>
      <c r="MUM2" s="117"/>
      <c r="MUN2" s="117"/>
      <c r="MUO2" s="117"/>
      <c r="MUP2" s="117"/>
      <c r="MUQ2" s="117"/>
      <c r="MUR2" s="117"/>
      <c r="MUS2" s="117"/>
      <c r="MUT2" s="117"/>
      <c r="MUU2" s="117"/>
      <c r="MUV2" s="117"/>
      <c r="MUW2" s="117"/>
      <c r="MUX2" s="117"/>
      <c r="MUY2" s="117"/>
      <c r="MUZ2" s="117"/>
      <c r="MVA2" s="117"/>
      <c r="MVB2" s="117"/>
      <c r="MVC2" s="117"/>
      <c r="MVD2" s="117"/>
      <c r="MVE2" s="117"/>
      <c r="MVF2" s="117"/>
      <c r="MVG2" s="117"/>
      <c r="MVH2" s="117"/>
      <c r="MVI2" s="117"/>
      <c r="MVJ2" s="117"/>
      <c r="MVK2" s="117"/>
      <c r="MVL2" s="117"/>
      <c r="MVM2" s="117"/>
      <c r="MVN2" s="117"/>
      <c r="MVO2" s="117"/>
      <c r="MVP2" s="117"/>
      <c r="MVQ2" s="117"/>
      <c r="MVR2" s="117"/>
      <c r="MVS2" s="117"/>
      <c r="MVT2" s="117"/>
      <c r="MVU2" s="117"/>
      <c r="MVV2" s="117"/>
      <c r="MVW2" s="117"/>
      <c r="MVX2" s="117"/>
      <c r="MVY2" s="117"/>
      <c r="MVZ2" s="117"/>
      <c r="MWA2" s="117"/>
      <c r="MWB2" s="117"/>
      <c r="MWC2" s="117"/>
      <c r="MWD2" s="117"/>
      <c r="MWE2" s="117"/>
      <c r="MWF2" s="117"/>
      <c r="MWG2" s="117"/>
      <c r="MWH2" s="117"/>
      <c r="MWI2" s="117"/>
      <c r="MWJ2" s="117"/>
      <c r="MWK2" s="117"/>
      <c r="MWL2" s="117"/>
      <c r="MWM2" s="117"/>
      <c r="MWN2" s="117"/>
      <c r="MWO2" s="117"/>
      <c r="MWP2" s="117"/>
      <c r="MWQ2" s="117"/>
      <c r="MWR2" s="117"/>
      <c r="MWS2" s="117"/>
      <c r="MWT2" s="117"/>
      <c r="MWU2" s="117"/>
      <c r="MWV2" s="117"/>
      <c r="MWW2" s="117"/>
      <c r="MWX2" s="117"/>
      <c r="MWY2" s="117"/>
      <c r="MWZ2" s="117"/>
      <c r="MXA2" s="117"/>
      <c r="MXB2" s="117"/>
      <c r="MXC2" s="117"/>
      <c r="MXD2" s="117"/>
      <c r="MXE2" s="117"/>
      <c r="MXF2" s="117"/>
      <c r="MXG2" s="117"/>
      <c r="MXH2" s="117"/>
      <c r="MXI2" s="117"/>
      <c r="MXJ2" s="117"/>
      <c r="MXK2" s="117"/>
      <c r="MXL2" s="117"/>
      <c r="MXM2" s="117"/>
      <c r="MXN2" s="117"/>
      <c r="MXO2" s="117"/>
      <c r="MXP2" s="117"/>
      <c r="MXQ2" s="117"/>
      <c r="MXR2" s="117"/>
      <c r="MXS2" s="117"/>
      <c r="MXT2" s="117"/>
      <c r="MXU2" s="117"/>
      <c r="MXV2" s="117"/>
      <c r="MXW2" s="117"/>
      <c r="MXX2" s="117"/>
      <c r="MXY2" s="117"/>
      <c r="MXZ2" s="117"/>
      <c r="MYA2" s="117"/>
      <c r="MYB2" s="117"/>
      <c r="MYC2" s="117"/>
      <c r="MYD2" s="117"/>
      <c r="MYE2" s="117"/>
      <c r="MYF2" s="117"/>
      <c r="MYG2" s="117"/>
      <c r="MYH2" s="117"/>
      <c r="MYI2" s="117"/>
      <c r="MYJ2" s="117"/>
      <c r="MYK2" s="117"/>
      <c r="MYL2" s="117"/>
      <c r="MYM2" s="117"/>
      <c r="MYN2" s="117"/>
      <c r="MYO2" s="117"/>
      <c r="MYP2" s="117"/>
      <c r="MYQ2" s="117"/>
      <c r="MYR2" s="117"/>
      <c r="MYS2" s="117"/>
      <c r="MYT2" s="117"/>
      <c r="MYU2" s="117"/>
      <c r="MYV2" s="117"/>
      <c r="MYW2" s="117"/>
      <c r="MYX2" s="117"/>
      <c r="MYY2" s="117"/>
      <c r="MYZ2" s="117"/>
      <c r="MZA2" s="117"/>
      <c r="MZB2" s="117"/>
      <c r="MZC2" s="117"/>
      <c r="MZD2" s="117"/>
      <c r="MZE2" s="117"/>
      <c r="MZF2" s="117"/>
      <c r="MZG2" s="117"/>
      <c r="MZH2" s="117"/>
      <c r="MZI2" s="117"/>
      <c r="MZJ2" s="117"/>
      <c r="MZK2" s="117"/>
      <c r="MZL2" s="117"/>
      <c r="MZM2" s="117"/>
      <c r="MZN2" s="117"/>
      <c r="MZO2" s="117"/>
      <c r="MZP2" s="117"/>
      <c r="MZQ2" s="117"/>
      <c r="MZR2" s="117"/>
      <c r="MZS2" s="117"/>
      <c r="MZT2" s="117"/>
      <c r="MZU2" s="117"/>
      <c r="MZV2" s="117"/>
      <c r="MZW2" s="117"/>
      <c r="MZX2" s="117"/>
      <c r="MZY2" s="117"/>
      <c r="MZZ2" s="117"/>
      <c r="NAA2" s="117"/>
      <c r="NAB2" s="117"/>
      <c r="NAC2" s="117"/>
      <c r="NAD2" s="117"/>
      <c r="NAE2" s="117"/>
      <c r="NAF2" s="117"/>
      <c r="NAG2" s="117"/>
      <c r="NAH2" s="117"/>
      <c r="NAI2" s="117"/>
      <c r="NAJ2" s="117"/>
      <c r="NAK2" s="117"/>
      <c r="NAL2" s="117"/>
      <c r="NAM2" s="117"/>
      <c r="NAN2" s="117"/>
      <c r="NAO2" s="117"/>
      <c r="NAP2" s="117"/>
      <c r="NAQ2" s="117"/>
      <c r="NAR2" s="117"/>
      <c r="NAS2" s="117"/>
      <c r="NAT2" s="117"/>
      <c r="NAU2" s="117"/>
      <c r="NAV2" s="117"/>
      <c r="NAW2" s="117"/>
      <c r="NAX2" s="117"/>
      <c r="NAY2" s="117"/>
      <c r="NAZ2" s="117"/>
      <c r="NBA2" s="117"/>
      <c r="NBB2" s="117"/>
      <c r="NBC2" s="117"/>
      <c r="NBD2" s="117"/>
      <c r="NBE2" s="117"/>
      <c r="NBF2" s="117"/>
      <c r="NBG2" s="117"/>
      <c r="NBH2" s="117"/>
      <c r="NBI2" s="117"/>
      <c r="NBJ2" s="117"/>
      <c r="NBK2" s="117"/>
      <c r="NBL2" s="117"/>
      <c r="NBM2" s="117"/>
      <c r="NBN2" s="117"/>
      <c r="NBO2" s="117"/>
      <c r="NBP2" s="117"/>
      <c r="NBQ2" s="117"/>
      <c r="NBR2" s="117"/>
      <c r="NBS2" s="117"/>
      <c r="NBT2" s="117"/>
      <c r="NBU2" s="117"/>
      <c r="NBV2" s="117"/>
      <c r="NBW2" s="117"/>
      <c r="NBX2" s="117"/>
      <c r="NBY2" s="117"/>
      <c r="NBZ2" s="117"/>
      <c r="NCA2" s="117"/>
      <c r="NCB2" s="117"/>
      <c r="NCC2" s="117"/>
      <c r="NCD2" s="117"/>
      <c r="NCE2" s="117"/>
      <c r="NCF2" s="117"/>
      <c r="NCG2" s="117"/>
      <c r="NCH2" s="117"/>
      <c r="NCI2" s="117"/>
      <c r="NCJ2" s="117"/>
      <c r="NCK2" s="117"/>
      <c r="NCL2" s="117"/>
      <c r="NCM2" s="117"/>
      <c r="NCN2" s="117"/>
      <c r="NCO2" s="117"/>
      <c r="NCP2" s="117"/>
      <c r="NCQ2" s="117"/>
      <c r="NCR2" s="117"/>
      <c r="NCS2" s="117"/>
      <c r="NCT2" s="117"/>
      <c r="NCU2" s="117"/>
      <c r="NCV2" s="117"/>
      <c r="NCW2" s="117"/>
      <c r="NCX2" s="117"/>
      <c r="NCY2" s="117"/>
      <c r="NCZ2" s="117"/>
      <c r="NDA2" s="117"/>
      <c r="NDB2" s="117"/>
      <c r="NDC2" s="117"/>
      <c r="NDD2" s="117"/>
      <c r="NDE2" s="117"/>
      <c r="NDF2" s="117"/>
      <c r="NDG2" s="117"/>
      <c r="NDH2" s="117"/>
      <c r="NDI2" s="117"/>
      <c r="NDJ2" s="117"/>
      <c r="NDK2" s="117"/>
      <c r="NDL2" s="117"/>
      <c r="NDM2" s="117"/>
      <c r="NDN2" s="117"/>
      <c r="NDO2" s="117"/>
      <c r="NDP2" s="117"/>
      <c r="NDQ2" s="117"/>
      <c r="NDR2" s="117"/>
      <c r="NDS2" s="117"/>
      <c r="NDT2" s="117"/>
      <c r="NDU2" s="117"/>
      <c r="NDV2" s="117"/>
      <c r="NDW2" s="117"/>
      <c r="NDX2" s="117"/>
      <c r="NDY2" s="117"/>
      <c r="NDZ2" s="117"/>
      <c r="NEA2" s="117"/>
      <c r="NEB2" s="117"/>
      <c r="NEC2" s="117"/>
      <c r="NED2" s="117"/>
      <c r="NEE2" s="117"/>
      <c r="NEF2" s="117"/>
      <c r="NEG2" s="117"/>
      <c r="NEH2" s="117"/>
      <c r="NEI2" s="117"/>
      <c r="NEJ2" s="117"/>
      <c r="NEK2" s="117"/>
      <c r="NEL2" s="117"/>
      <c r="NEM2" s="117"/>
      <c r="NEN2" s="117"/>
      <c r="NEO2" s="117"/>
      <c r="NEP2" s="117"/>
      <c r="NEQ2" s="117"/>
      <c r="NER2" s="117"/>
      <c r="NES2" s="117"/>
      <c r="NET2" s="117"/>
      <c r="NEU2" s="117"/>
      <c r="NEV2" s="117"/>
      <c r="NEW2" s="117"/>
      <c r="NEX2" s="117"/>
      <c r="NEY2" s="117"/>
      <c r="NEZ2" s="117"/>
      <c r="NFA2" s="117"/>
      <c r="NFB2" s="117"/>
      <c r="NFC2" s="117"/>
      <c r="NFD2" s="117"/>
      <c r="NFE2" s="117"/>
      <c r="NFF2" s="117"/>
      <c r="NFG2" s="117"/>
      <c r="NFH2" s="117"/>
      <c r="NFI2" s="117"/>
      <c r="NFJ2" s="117"/>
      <c r="NFK2" s="117"/>
      <c r="NFL2" s="117"/>
      <c r="NFM2" s="117"/>
      <c r="NFN2" s="117"/>
      <c r="NFO2" s="117"/>
      <c r="NFP2" s="117"/>
      <c r="NFQ2" s="117"/>
      <c r="NFR2" s="117"/>
      <c r="NFS2" s="117"/>
      <c r="NFT2" s="117"/>
      <c r="NFU2" s="117"/>
      <c r="NFV2" s="117"/>
      <c r="NFW2" s="117"/>
      <c r="NFX2" s="117"/>
      <c r="NFY2" s="117"/>
      <c r="NFZ2" s="117"/>
      <c r="NGA2" s="117"/>
      <c r="NGB2" s="117"/>
      <c r="NGC2" s="117"/>
      <c r="NGD2" s="117"/>
      <c r="NGE2" s="117"/>
      <c r="NGF2" s="117"/>
      <c r="NGG2" s="117"/>
      <c r="NGH2" s="117"/>
      <c r="NGI2" s="117"/>
      <c r="NGJ2" s="117"/>
      <c r="NGK2" s="117"/>
      <c r="NGL2" s="117"/>
      <c r="NGM2" s="117"/>
      <c r="NGN2" s="117"/>
      <c r="NGO2" s="117"/>
      <c r="NGP2" s="117"/>
      <c r="NGQ2" s="117"/>
      <c r="NGR2" s="117"/>
      <c r="NGS2" s="117"/>
      <c r="NGT2" s="117"/>
      <c r="NGU2" s="117"/>
      <c r="NGV2" s="117"/>
      <c r="NGW2" s="117"/>
      <c r="NGX2" s="117"/>
      <c r="NGY2" s="117"/>
      <c r="NGZ2" s="117"/>
      <c r="NHA2" s="117"/>
      <c r="NHB2" s="117"/>
      <c r="NHC2" s="117"/>
      <c r="NHD2" s="117"/>
      <c r="NHE2" s="117"/>
      <c r="NHF2" s="117"/>
      <c r="NHG2" s="117"/>
      <c r="NHH2" s="117"/>
      <c r="NHI2" s="117"/>
      <c r="NHJ2" s="117"/>
      <c r="NHK2" s="117"/>
      <c r="NHL2" s="117"/>
      <c r="NHM2" s="117"/>
      <c r="NHN2" s="117"/>
      <c r="NHO2" s="117"/>
      <c r="NHP2" s="117"/>
      <c r="NHQ2" s="117"/>
      <c r="NHR2" s="117"/>
      <c r="NHS2" s="117"/>
      <c r="NHT2" s="117"/>
      <c r="NHU2" s="117"/>
      <c r="NHV2" s="117"/>
      <c r="NHW2" s="117"/>
      <c r="NHX2" s="117"/>
      <c r="NHY2" s="117"/>
      <c r="NHZ2" s="117"/>
      <c r="NIA2" s="117"/>
      <c r="NIB2" s="117"/>
      <c r="NIC2" s="117"/>
      <c r="NID2" s="117"/>
      <c r="NIE2" s="117"/>
      <c r="NIF2" s="117"/>
      <c r="NIG2" s="117"/>
      <c r="NIH2" s="117"/>
      <c r="NII2" s="117"/>
      <c r="NIJ2" s="117"/>
      <c r="NIK2" s="117"/>
      <c r="NIL2" s="117"/>
      <c r="NIM2" s="117"/>
      <c r="NIN2" s="117"/>
      <c r="NIO2" s="117"/>
      <c r="NIP2" s="117"/>
      <c r="NIQ2" s="117"/>
      <c r="NIR2" s="117"/>
      <c r="NIS2" s="117"/>
      <c r="NIT2" s="117"/>
      <c r="NIU2" s="117"/>
      <c r="NIV2" s="117"/>
      <c r="NIW2" s="117"/>
      <c r="NIX2" s="117"/>
      <c r="NIY2" s="117"/>
      <c r="NIZ2" s="117"/>
      <c r="NJA2" s="117"/>
      <c r="NJB2" s="117"/>
      <c r="NJC2" s="117"/>
      <c r="NJD2" s="117"/>
      <c r="NJE2" s="117"/>
      <c r="NJF2" s="117"/>
      <c r="NJG2" s="117"/>
      <c r="NJH2" s="117"/>
      <c r="NJI2" s="117"/>
      <c r="NJJ2" s="117"/>
      <c r="NJK2" s="117"/>
      <c r="NJL2" s="117"/>
      <c r="NJM2" s="117"/>
      <c r="NJN2" s="117"/>
      <c r="NJO2" s="117"/>
      <c r="NJP2" s="117"/>
      <c r="NJQ2" s="117"/>
      <c r="NJR2" s="117"/>
      <c r="NJS2" s="117"/>
      <c r="NJT2" s="117"/>
      <c r="NJU2" s="117"/>
      <c r="NJV2" s="117"/>
      <c r="NJW2" s="117"/>
      <c r="NJX2" s="117"/>
      <c r="NJY2" s="117"/>
      <c r="NJZ2" s="117"/>
      <c r="NKA2" s="117"/>
      <c r="NKB2" s="117"/>
      <c r="NKC2" s="117"/>
      <c r="NKD2" s="117"/>
      <c r="NKE2" s="117"/>
      <c r="NKF2" s="117"/>
      <c r="NKG2" s="117"/>
      <c r="NKH2" s="117"/>
      <c r="NKI2" s="117"/>
      <c r="NKJ2" s="117"/>
      <c r="NKK2" s="117"/>
      <c r="NKL2" s="117"/>
      <c r="NKM2" s="117"/>
      <c r="NKN2" s="117"/>
      <c r="NKO2" s="117"/>
      <c r="NKP2" s="117"/>
      <c r="NKQ2" s="117"/>
      <c r="NKR2" s="117"/>
      <c r="NKS2" s="117"/>
      <c r="NKT2" s="117"/>
      <c r="NKU2" s="117"/>
      <c r="NKV2" s="117"/>
      <c r="NKW2" s="117"/>
      <c r="NKX2" s="117"/>
      <c r="NKY2" s="117"/>
      <c r="NKZ2" s="117"/>
      <c r="NLA2" s="117"/>
      <c r="NLB2" s="117"/>
      <c r="NLC2" s="117"/>
      <c r="NLD2" s="117"/>
      <c r="NLE2" s="117"/>
      <c r="NLF2" s="117"/>
      <c r="NLG2" s="117"/>
      <c r="NLH2" s="117"/>
      <c r="NLI2" s="117"/>
      <c r="NLJ2" s="117"/>
      <c r="NLK2" s="117"/>
      <c r="NLL2" s="117"/>
      <c r="NLM2" s="117"/>
      <c r="NLN2" s="117"/>
      <c r="NLO2" s="117"/>
      <c r="NLP2" s="117"/>
      <c r="NLQ2" s="117"/>
      <c r="NLR2" s="117"/>
      <c r="NLS2" s="117"/>
      <c r="NLT2" s="117"/>
      <c r="NLU2" s="117"/>
      <c r="NLV2" s="117"/>
      <c r="NLW2" s="117"/>
      <c r="NLX2" s="117"/>
      <c r="NLY2" s="117"/>
      <c r="NLZ2" s="117"/>
      <c r="NMA2" s="117"/>
      <c r="NMB2" s="117"/>
      <c r="NMC2" s="117"/>
      <c r="NMD2" s="117"/>
      <c r="NME2" s="117"/>
      <c r="NMF2" s="117"/>
      <c r="NMG2" s="117"/>
      <c r="NMH2" s="117"/>
      <c r="NMI2" s="117"/>
      <c r="NMJ2" s="117"/>
      <c r="NMK2" s="117"/>
      <c r="NML2" s="117"/>
      <c r="NMM2" s="117"/>
      <c r="NMN2" s="117"/>
      <c r="NMO2" s="117"/>
      <c r="NMP2" s="117"/>
      <c r="NMQ2" s="117"/>
      <c r="NMR2" s="117"/>
      <c r="NMS2" s="117"/>
      <c r="NMT2" s="117"/>
      <c r="NMU2" s="117"/>
      <c r="NMV2" s="117"/>
      <c r="NMW2" s="117"/>
      <c r="NMX2" s="117"/>
      <c r="NMY2" s="117"/>
      <c r="NMZ2" s="117"/>
      <c r="NNA2" s="117"/>
      <c r="NNB2" s="117"/>
      <c r="NNC2" s="117"/>
      <c r="NND2" s="117"/>
      <c r="NNE2" s="117"/>
      <c r="NNF2" s="117"/>
      <c r="NNG2" s="117"/>
      <c r="NNH2" s="117"/>
      <c r="NNI2" s="117"/>
      <c r="NNJ2" s="117"/>
      <c r="NNK2" s="117"/>
      <c r="NNL2" s="117"/>
      <c r="NNM2" s="117"/>
      <c r="NNN2" s="117"/>
      <c r="NNO2" s="117"/>
      <c r="NNP2" s="117"/>
      <c r="NNQ2" s="117"/>
      <c r="NNR2" s="117"/>
      <c r="NNS2" s="117"/>
      <c r="NNT2" s="117"/>
      <c r="NNU2" s="117"/>
      <c r="NNV2" s="117"/>
      <c r="NNW2" s="117"/>
      <c r="NNX2" s="117"/>
      <c r="NNY2" s="117"/>
      <c r="NNZ2" s="117"/>
      <c r="NOA2" s="117"/>
      <c r="NOB2" s="117"/>
      <c r="NOC2" s="117"/>
      <c r="NOD2" s="117"/>
      <c r="NOE2" s="117"/>
      <c r="NOF2" s="117"/>
      <c r="NOG2" s="117"/>
      <c r="NOH2" s="117"/>
      <c r="NOI2" s="117"/>
      <c r="NOJ2" s="117"/>
      <c r="NOK2" s="117"/>
      <c r="NOL2" s="117"/>
      <c r="NOM2" s="117"/>
      <c r="NON2" s="117"/>
      <c r="NOO2" s="117"/>
      <c r="NOP2" s="117"/>
      <c r="NOQ2" s="117"/>
      <c r="NOR2" s="117"/>
      <c r="NOS2" s="117"/>
      <c r="NOT2" s="117"/>
      <c r="NOU2" s="117"/>
      <c r="NOV2" s="117"/>
      <c r="NOW2" s="117"/>
      <c r="NOX2" s="117"/>
      <c r="NOY2" s="117"/>
      <c r="NOZ2" s="117"/>
      <c r="NPA2" s="117"/>
      <c r="NPB2" s="117"/>
      <c r="NPC2" s="117"/>
      <c r="NPD2" s="117"/>
      <c r="NPE2" s="117"/>
      <c r="NPF2" s="117"/>
      <c r="NPG2" s="117"/>
      <c r="NPH2" s="117"/>
      <c r="NPI2" s="117"/>
      <c r="NPJ2" s="117"/>
      <c r="NPK2" s="117"/>
      <c r="NPL2" s="117"/>
      <c r="NPM2" s="117"/>
      <c r="NPN2" s="117"/>
      <c r="NPO2" s="117"/>
      <c r="NPP2" s="117"/>
      <c r="NPQ2" s="117"/>
      <c r="NPR2" s="117"/>
      <c r="NPS2" s="117"/>
      <c r="NPT2" s="117"/>
      <c r="NPU2" s="117"/>
      <c r="NPV2" s="117"/>
      <c r="NPW2" s="117"/>
      <c r="NPX2" s="117"/>
      <c r="NPY2" s="117"/>
      <c r="NPZ2" s="117"/>
      <c r="NQA2" s="117"/>
      <c r="NQB2" s="117"/>
      <c r="NQC2" s="117"/>
      <c r="NQD2" s="117"/>
      <c r="NQE2" s="117"/>
      <c r="NQF2" s="117"/>
      <c r="NQG2" s="117"/>
      <c r="NQH2" s="117"/>
      <c r="NQI2" s="117"/>
      <c r="NQJ2" s="117"/>
      <c r="NQK2" s="117"/>
      <c r="NQL2" s="117"/>
      <c r="NQM2" s="117"/>
      <c r="NQN2" s="117"/>
      <c r="NQO2" s="117"/>
      <c r="NQP2" s="117"/>
      <c r="NQQ2" s="117"/>
      <c r="NQR2" s="117"/>
      <c r="NQS2" s="117"/>
      <c r="NQT2" s="117"/>
      <c r="NQU2" s="117"/>
      <c r="NQV2" s="117"/>
      <c r="NQW2" s="117"/>
      <c r="NQX2" s="117"/>
      <c r="NQY2" s="117"/>
      <c r="NQZ2" s="117"/>
      <c r="NRA2" s="117"/>
      <c r="NRB2" s="117"/>
      <c r="NRC2" s="117"/>
      <c r="NRD2" s="117"/>
      <c r="NRE2" s="117"/>
      <c r="NRF2" s="117"/>
      <c r="NRG2" s="117"/>
      <c r="NRH2" s="117"/>
      <c r="NRI2" s="117"/>
      <c r="NRJ2" s="117"/>
      <c r="NRK2" s="117"/>
      <c r="NRL2" s="117"/>
      <c r="NRM2" s="117"/>
      <c r="NRN2" s="117"/>
      <c r="NRO2" s="117"/>
      <c r="NRP2" s="117"/>
      <c r="NRQ2" s="117"/>
      <c r="NRR2" s="117"/>
      <c r="NRS2" s="117"/>
      <c r="NRT2" s="117"/>
      <c r="NRU2" s="117"/>
      <c r="NRV2" s="117"/>
      <c r="NRW2" s="117"/>
      <c r="NRX2" s="117"/>
      <c r="NRY2" s="117"/>
      <c r="NRZ2" s="117"/>
      <c r="NSA2" s="117"/>
      <c r="NSB2" s="117"/>
      <c r="NSC2" s="117"/>
      <c r="NSD2" s="117"/>
      <c r="NSE2" s="117"/>
      <c r="NSF2" s="117"/>
      <c r="NSG2" s="117"/>
      <c r="NSH2" s="117"/>
      <c r="NSI2" s="117"/>
      <c r="NSJ2" s="117"/>
      <c r="NSK2" s="117"/>
      <c r="NSL2" s="117"/>
      <c r="NSM2" s="117"/>
      <c r="NSN2" s="117"/>
      <c r="NSO2" s="117"/>
      <c r="NSP2" s="117"/>
      <c r="NSQ2" s="117"/>
      <c r="NSR2" s="117"/>
      <c r="NSS2" s="117"/>
      <c r="NST2" s="117"/>
      <c r="NSU2" s="117"/>
      <c r="NSV2" s="117"/>
      <c r="NSW2" s="117"/>
      <c r="NSX2" s="117"/>
      <c r="NSY2" s="117"/>
      <c r="NSZ2" s="117"/>
      <c r="NTA2" s="117"/>
      <c r="NTB2" s="117"/>
      <c r="NTC2" s="117"/>
      <c r="NTD2" s="117"/>
      <c r="NTE2" s="117"/>
      <c r="NTF2" s="117"/>
      <c r="NTG2" s="117"/>
      <c r="NTH2" s="117"/>
      <c r="NTI2" s="117"/>
      <c r="NTJ2" s="117"/>
      <c r="NTK2" s="117"/>
      <c r="NTL2" s="117"/>
      <c r="NTM2" s="117"/>
      <c r="NTN2" s="117"/>
      <c r="NTO2" s="117"/>
      <c r="NTP2" s="117"/>
      <c r="NTQ2" s="117"/>
      <c r="NTR2" s="117"/>
      <c r="NTS2" s="117"/>
      <c r="NTT2" s="117"/>
      <c r="NTU2" s="117"/>
      <c r="NTV2" s="117"/>
      <c r="NTW2" s="117"/>
      <c r="NTX2" s="117"/>
      <c r="NTY2" s="117"/>
      <c r="NTZ2" s="117"/>
      <c r="NUA2" s="117"/>
      <c r="NUB2" s="117"/>
      <c r="NUC2" s="117"/>
      <c r="NUD2" s="117"/>
      <c r="NUE2" s="117"/>
      <c r="NUF2" s="117"/>
      <c r="NUG2" s="117"/>
      <c r="NUH2" s="117"/>
      <c r="NUI2" s="117"/>
      <c r="NUJ2" s="117"/>
      <c r="NUK2" s="117"/>
      <c r="NUL2" s="117"/>
      <c r="NUM2" s="117"/>
      <c r="NUN2" s="117"/>
      <c r="NUO2" s="117"/>
      <c r="NUP2" s="117"/>
      <c r="NUQ2" s="117"/>
      <c r="NUR2" s="117"/>
      <c r="NUS2" s="117"/>
      <c r="NUT2" s="117"/>
      <c r="NUU2" s="117"/>
      <c r="NUV2" s="117"/>
      <c r="NUW2" s="117"/>
      <c r="NUX2" s="117"/>
      <c r="NUY2" s="117"/>
      <c r="NUZ2" s="117"/>
      <c r="NVA2" s="117"/>
      <c r="NVB2" s="117"/>
      <c r="NVC2" s="117"/>
      <c r="NVD2" s="117"/>
      <c r="NVE2" s="117"/>
      <c r="NVF2" s="117"/>
      <c r="NVG2" s="117"/>
      <c r="NVH2" s="117"/>
      <c r="NVI2" s="117"/>
      <c r="NVJ2" s="117"/>
      <c r="NVK2" s="117"/>
      <c r="NVL2" s="117"/>
      <c r="NVM2" s="117"/>
      <c r="NVN2" s="117"/>
      <c r="NVO2" s="117"/>
      <c r="NVP2" s="117"/>
      <c r="NVQ2" s="117"/>
      <c r="NVR2" s="117"/>
      <c r="NVS2" s="117"/>
      <c r="NVT2" s="117"/>
      <c r="NVU2" s="117"/>
      <c r="NVV2" s="117"/>
      <c r="NVW2" s="117"/>
      <c r="NVX2" s="117"/>
      <c r="NVY2" s="117"/>
      <c r="NVZ2" s="117"/>
      <c r="NWA2" s="117"/>
      <c r="NWB2" s="117"/>
      <c r="NWC2" s="117"/>
      <c r="NWD2" s="117"/>
      <c r="NWE2" s="117"/>
      <c r="NWF2" s="117"/>
      <c r="NWG2" s="117"/>
      <c r="NWH2" s="117"/>
      <c r="NWI2" s="117"/>
      <c r="NWJ2" s="117"/>
      <c r="NWK2" s="117"/>
      <c r="NWL2" s="117"/>
      <c r="NWM2" s="117"/>
      <c r="NWN2" s="117"/>
      <c r="NWO2" s="117"/>
      <c r="NWP2" s="117"/>
      <c r="NWQ2" s="117"/>
      <c r="NWR2" s="117"/>
      <c r="NWS2" s="117"/>
      <c r="NWT2" s="117"/>
      <c r="NWU2" s="117"/>
      <c r="NWV2" s="117"/>
      <c r="NWW2" s="117"/>
      <c r="NWX2" s="117"/>
      <c r="NWY2" s="117"/>
      <c r="NWZ2" s="117"/>
      <c r="NXA2" s="117"/>
      <c r="NXB2" s="117"/>
      <c r="NXC2" s="117"/>
      <c r="NXD2" s="117"/>
      <c r="NXE2" s="117"/>
      <c r="NXF2" s="117"/>
      <c r="NXG2" s="117"/>
      <c r="NXH2" s="117"/>
      <c r="NXI2" s="117"/>
      <c r="NXJ2" s="117"/>
      <c r="NXK2" s="117"/>
      <c r="NXL2" s="117"/>
      <c r="NXM2" s="117"/>
      <c r="NXN2" s="117"/>
      <c r="NXO2" s="117"/>
      <c r="NXP2" s="117"/>
      <c r="NXQ2" s="117"/>
      <c r="NXR2" s="117"/>
      <c r="NXS2" s="117"/>
      <c r="NXT2" s="117"/>
      <c r="NXU2" s="117"/>
      <c r="NXV2" s="117"/>
      <c r="NXW2" s="117"/>
      <c r="NXX2" s="117"/>
      <c r="NXY2" s="117"/>
      <c r="NXZ2" s="117"/>
      <c r="NYA2" s="117"/>
      <c r="NYB2" s="117"/>
      <c r="NYC2" s="117"/>
      <c r="NYD2" s="117"/>
      <c r="NYE2" s="117"/>
      <c r="NYF2" s="117"/>
      <c r="NYG2" s="117"/>
      <c r="NYH2" s="117"/>
      <c r="NYI2" s="117"/>
      <c r="NYJ2" s="117"/>
      <c r="NYK2" s="117"/>
      <c r="NYL2" s="117"/>
      <c r="NYM2" s="117"/>
      <c r="NYN2" s="117"/>
      <c r="NYO2" s="117"/>
      <c r="NYP2" s="117"/>
      <c r="NYQ2" s="117"/>
      <c r="NYR2" s="117"/>
      <c r="NYS2" s="117"/>
      <c r="NYT2" s="117"/>
      <c r="NYU2" s="117"/>
      <c r="NYV2" s="117"/>
      <c r="NYW2" s="117"/>
      <c r="NYX2" s="117"/>
      <c r="NYY2" s="117"/>
      <c r="NYZ2" s="117"/>
      <c r="NZA2" s="117"/>
      <c r="NZB2" s="117"/>
      <c r="NZC2" s="117"/>
      <c r="NZD2" s="117"/>
      <c r="NZE2" s="117"/>
      <c r="NZF2" s="117"/>
      <c r="NZG2" s="117"/>
      <c r="NZH2" s="117"/>
      <c r="NZI2" s="117"/>
      <c r="NZJ2" s="117"/>
      <c r="NZK2" s="117"/>
      <c r="NZL2" s="117"/>
      <c r="NZM2" s="117"/>
      <c r="NZN2" s="117"/>
      <c r="NZO2" s="117"/>
      <c r="NZP2" s="117"/>
      <c r="NZQ2" s="117"/>
      <c r="NZR2" s="117"/>
      <c r="NZS2" s="117"/>
      <c r="NZT2" s="117"/>
      <c r="NZU2" s="117"/>
      <c r="NZV2" s="117"/>
      <c r="NZW2" s="117"/>
      <c r="NZX2" s="117"/>
      <c r="NZY2" s="117"/>
      <c r="NZZ2" s="117"/>
      <c r="OAA2" s="117"/>
      <c r="OAB2" s="117"/>
      <c r="OAC2" s="117"/>
      <c r="OAD2" s="117"/>
      <c r="OAE2" s="117"/>
      <c r="OAF2" s="117"/>
      <c r="OAG2" s="117"/>
      <c r="OAH2" s="117"/>
      <c r="OAI2" s="117"/>
      <c r="OAJ2" s="117"/>
      <c r="OAK2" s="117"/>
      <c r="OAL2" s="117"/>
      <c r="OAM2" s="117"/>
      <c r="OAN2" s="117"/>
      <c r="OAO2" s="117"/>
      <c r="OAP2" s="117"/>
      <c r="OAQ2" s="117"/>
      <c r="OAR2" s="117"/>
      <c r="OAS2" s="117"/>
      <c r="OAT2" s="117"/>
      <c r="OAU2" s="117"/>
      <c r="OAV2" s="117"/>
      <c r="OAW2" s="117"/>
      <c r="OAX2" s="117"/>
      <c r="OAY2" s="117"/>
      <c r="OAZ2" s="117"/>
      <c r="OBA2" s="117"/>
      <c r="OBB2" s="117"/>
      <c r="OBC2" s="117"/>
      <c r="OBD2" s="117"/>
      <c r="OBE2" s="117"/>
      <c r="OBF2" s="117"/>
      <c r="OBG2" s="117"/>
      <c r="OBH2" s="117"/>
      <c r="OBI2" s="117"/>
      <c r="OBJ2" s="117"/>
      <c r="OBK2" s="117"/>
      <c r="OBL2" s="117"/>
      <c r="OBM2" s="117"/>
      <c r="OBN2" s="117"/>
      <c r="OBO2" s="117"/>
      <c r="OBP2" s="117"/>
      <c r="OBQ2" s="117"/>
      <c r="OBR2" s="117"/>
      <c r="OBS2" s="117"/>
      <c r="OBT2" s="117"/>
      <c r="OBU2" s="117"/>
      <c r="OBV2" s="117"/>
      <c r="OBW2" s="117"/>
      <c r="OBX2" s="117"/>
      <c r="OBY2" s="117"/>
      <c r="OBZ2" s="117"/>
      <c r="OCA2" s="117"/>
      <c r="OCB2" s="117"/>
      <c r="OCC2" s="117"/>
      <c r="OCD2" s="117"/>
      <c r="OCE2" s="117"/>
      <c r="OCF2" s="117"/>
      <c r="OCG2" s="117"/>
      <c r="OCH2" s="117"/>
      <c r="OCI2" s="117"/>
      <c r="OCJ2" s="117"/>
      <c r="OCK2" s="117"/>
      <c r="OCL2" s="117"/>
      <c r="OCM2" s="117"/>
      <c r="OCN2" s="117"/>
      <c r="OCO2" s="117"/>
      <c r="OCP2" s="117"/>
      <c r="OCQ2" s="117"/>
      <c r="OCR2" s="117"/>
      <c r="OCS2" s="117"/>
      <c r="OCT2" s="117"/>
      <c r="OCU2" s="117"/>
      <c r="OCV2" s="117"/>
      <c r="OCW2" s="117"/>
      <c r="OCX2" s="117"/>
      <c r="OCY2" s="117"/>
      <c r="OCZ2" s="117"/>
      <c r="ODA2" s="117"/>
      <c r="ODB2" s="117"/>
      <c r="ODC2" s="117"/>
      <c r="ODD2" s="117"/>
      <c r="ODE2" s="117"/>
      <c r="ODF2" s="117"/>
      <c r="ODG2" s="117"/>
      <c r="ODH2" s="117"/>
      <c r="ODI2" s="117"/>
      <c r="ODJ2" s="117"/>
      <c r="ODK2" s="117"/>
      <c r="ODL2" s="117"/>
      <c r="ODM2" s="117"/>
      <c r="ODN2" s="117"/>
      <c r="ODO2" s="117"/>
      <c r="ODP2" s="117"/>
      <c r="ODQ2" s="117"/>
      <c r="ODR2" s="117"/>
      <c r="ODS2" s="117"/>
      <c r="ODT2" s="117"/>
      <c r="ODU2" s="117"/>
      <c r="ODV2" s="117"/>
      <c r="ODW2" s="117"/>
      <c r="ODX2" s="117"/>
      <c r="ODY2" s="117"/>
      <c r="ODZ2" s="117"/>
      <c r="OEA2" s="117"/>
      <c r="OEB2" s="117"/>
      <c r="OEC2" s="117"/>
      <c r="OED2" s="117"/>
      <c r="OEE2" s="117"/>
      <c r="OEF2" s="117"/>
      <c r="OEG2" s="117"/>
      <c r="OEH2" s="117"/>
      <c r="OEI2" s="117"/>
      <c r="OEJ2" s="117"/>
      <c r="OEK2" s="117"/>
      <c r="OEL2" s="117"/>
      <c r="OEM2" s="117"/>
      <c r="OEN2" s="117"/>
      <c r="OEO2" s="117"/>
      <c r="OEP2" s="117"/>
      <c r="OEQ2" s="117"/>
      <c r="OER2" s="117"/>
      <c r="OES2" s="117"/>
      <c r="OET2" s="117"/>
      <c r="OEU2" s="117"/>
      <c r="OEV2" s="117"/>
      <c r="OEW2" s="117"/>
      <c r="OEX2" s="117"/>
      <c r="OEY2" s="117"/>
      <c r="OEZ2" s="117"/>
      <c r="OFA2" s="117"/>
      <c r="OFB2" s="117"/>
      <c r="OFC2" s="117"/>
      <c r="OFD2" s="117"/>
      <c r="OFE2" s="117"/>
      <c r="OFF2" s="117"/>
      <c r="OFG2" s="117"/>
      <c r="OFH2" s="117"/>
      <c r="OFI2" s="117"/>
      <c r="OFJ2" s="117"/>
      <c r="OFK2" s="117"/>
      <c r="OFL2" s="117"/>
      <c r="OFM2" s="117"/>
      <c r="OFN2" s="117"/>
      <c r="OFO2" s="117"/>
      <c r="OFP2" s="117"/>
      <c r="OFQ2" s="117"/>
      <c r="OFR2" s="117"/>
      <c r="OFS2" s="117"/>
      <c r="OFT2" s="117"/>
      <c r="OFU2" s="117"/>
      <c r="OFV2" s="117"/>
      <c r="OFW2" s="117"/>
      <c r="OFX2" s="117"/>
      <c r="OFY2" s="117"/>
      <c r="OFZ2" s="117"/>
      <c r="OGA2" s="117"/>
      <c r="OGB2" s="117"/>
      <c r="OGC2" s="117"/>
      <c r="OGD2" s="117"/>
      <c r="OGE2" s="117"/>
      <c r="OGF2" s="117"/>
      <c r="OGG2" s="117"/>
      <c r="OGH2" s="117"/>
      <c r="OGI2" s="117"/>
      <c r="OGJ2" s="117"/>
      <c r="OGK2" s="117"/>
      <c r="OGL2" s="117"/>
      <c r="OGM2" s="117"/>
      <c r="OGN2" s="117"/>
      <c r="OGO2" s="117"/>
      <c r="OGP2" s="117"/>
      <c r="OGQ2" s="117"/>
      <c r="OGR2" s="117"/>
      <c r="OGS2" s="117"/>
      <c r="OGT2" s="117"/>
      <c r="OGU2" s="117"/>
      <c r="OGV2" s="117"/>
      <c r="OGW2" s="117"/>
      <c r="OGX2" s="117"/>
      <c r="OGY2" s="117"/>
      <c r="OGZ2" s="117"/>
      <c r="OHA2" s="117"/>
      <c r="OHB2" s="117"/>
      <c r="OHC2" s="117"/>
      <c r="OHD2" s="117"/>
      <c r="OHE2" s="117"/>
      <c r="OHF2" s="117"/>
      <c r="OHG2" s="117"/>
      <c r="OHH2" s="117"/>
      <c r="OHI2" s="117"/>
      <c r="OHJ2" s="117"/>
      <c r="OHK2" s="117"/>
      <c r="OHL2" s="117"/>
      <c r="OHM2" s="117"/>
      <c r="OHN2" s="117"/>
      <c r="OHO2" s="117"/>
      <c r="OHP2" s="117"/>
      <c r="OHQ2" s="117"/>
      <c r="OHR2" s="117"/>
      <c r="OHS2" s="117"/>
      <c r="OHT2" s="117"/>
      <c r="OHU2" s="117"/>
      <c r="OHV2" s="117"/>
      <c r="OHW2" s="117"/>
      <c r="OHX2" s="117"/>
      <c r="OHY2" s="117"/>
      <c r="OHZ2" s="117"/>
      <c r="OIA2" s="117"/>
      <c r="OIB2" s="117"/>
      <c r="OIC2" s="117"/>
      <c r="OID2" s="117"/>
      <c r="OIE2" s="117"/>
      <c r="OIF2" s="117"/>
      <c r="OIG2" s="117"/>
      <c r="OIH2" s="117"/>
      <c r="OII2" s="117"/>
      <c r="OIJ2" s="117"/>
      <c r="OIK2" s="117"/>
      <c r="OIL2" s="117"/>
      <c r="OIM2" s="117"/>
      <c r="OIN2" s="117"/>
      <c r="OIO2" s="117"/>
      <c r="OIP2" s="117"/>
      <c r="OIQ2" s="117"/>
      <c r="OIR2" s="117"/>
      <c r="OIS2" s="117"/>
      <c r="OIT2" s="117"/>
      <c r="OIU2" s="117"/>
      <c r="OIV2" s="117"/>
      <c r="OIW2" s="117"/>
      <c r="OIX2" s="117"/>
      <c r="OIY2" s="117"/>
      <c r="OIZ2" s="117"/>
      <c r="OJA2" s="117"/>
      <c r="OJB2" s="117"/>
      <c r="OJC2" s="117"/>
      <c r="OJD2" s="117"/>
      <c r="OJE2" s="117"/>
      <c r="OJF2" s="117"/>
      <c r="OJG2" s="117"/>
      <c r="OJH2" s="117"/>
      <c r="OJI2" s="117"/>
      <c r="OJJ2" s="117"/>
      <c r="OJK2" s="117"/>
      <c r="OJL2" s="117"/>
      <c r="OJM2" s="117"/>
      <c r="OJN2" s="117"/>
      <c r="OJO2" s="117"/>
      <c r="OJP2" s="117"/>
      <c r="OJQ2" s="117"/>
      <c r="OJR2" s="117"/>
      <c r="OJS2" s="117"/>
      <c r="OJT2" s="117"/>
      <c r="OJU2" s="117"/>
      <c r="OJV2" s="117"/>
      <c r="OJW2" s="117"/>
      <c r="OJX2" s="117"/>
      <c r="OJY2" s="117"/>
      <c r="OJZ2" s="117"/>
      <c r="OKA2" s="117"/>
      <c r="OKB2" s="117"/>
      <c r="OKC2" s="117"/>
      <c r="OKD2" s="117"/>
      <c r="OKE2" s="117"/>
      <c r="OKF2" s="117"/>
      <c r="OKG2" s="117"/>
      <c r="OKH2" s="117"/>
      <c r="OKI2" s="117"/>
      <c r="OKJ2" s="117"/>
      <c r="OKK2" s="117"/>
      <c r="OKL2" s="117"/>
      <c r="OKM2" s="117"/>
      <c r="OKN2" s="117"/>
      <c r="OKO2" s="117"/>
      <c r="OKP2" s="117"/>
      <c r="OKQ2" s="117"/>
      <c r="OKR2" s="117"/>
      <c r="OKS2" s="117"/>
      <c r="OKT2" s="117"/>
      <c r="OKU2" s="117"/>
      <c r="OKV2" s="117"/>
      <c r="OKW2" s="117"/>
      <c r="OKX2" s="117"/>
      <c r="OKY2" s="117"/>
      <c r="OKZ2" s="117"/>
      <c r="OLA2" s="117"/>
      <c r="OLB2" s="117"/>
      <c r="OLC2" s="117"/>
      <c r="OLD2" s="117"/>
      <c r="OLE2" s="117"/>
      <c r="OLF2" s="117"/>
      <c r="OLG2" s="117"/>
      <c r="OLH2" s="117"/>
      <c r="OLI2" s="117"/>
      <c r="OLJ2" s="117"/>
      <c r="OLK2" s="117"/>
      <c r="OLL2" s="117"/>
      <c r="OLM2" s="117"/>
      <c r="OLN2" s="117"/>
      <c r="OLO2" s="117"/>
      <c r="OLP2" s="117"/>
      <c r="OLQ2" s="117"/>
      <c r="OLR2" s="117"/>
      <c r="OLS2" s="117"/>
      <c r="OLT2" s="117"/>
      <c r="OLU2" s="117"/>
      <c r="OLV2" s="117"/>
      <c r="OLW2" s="117"/>
      <c r="OLX2" s="117"/>
      <c r="OLY2" s="117"/>
      <c r="OLZ2" s="117"/>
      <c r="OMA2" s="117"/>
      <c r="OMB2" s="117"/>
      <c r="OMC2" s="117"/>
      <c r="OMD2" s="117"/>
      <c r="OME2" s="117"/>
      <c r="OMF2" s="117"/>
      <c r="OMG2" s="117"/>
      <c r="OMH2" s="117"/>
      <c r="OMI2" s="117"/>
      <c r="OMJ2" s="117"/>
      <c r="OMK2" s="117"/>
      <c r="OML2" s="117"/>
      <c r="OMM2" s="117"/>
      <c r="OMN2" s="117"/>
      <c r="OMO2" s="117"/>
      <c r="OMP2" s="117"/>
      <c r="OMQ2" s="117"/>
      <c r="OMR2" s="117"/>
      <c r="OMS2" s="117"/>
      <c r="OMT2" s="117"/>
      <c r="OMU2" s="117"/>
      <c r="OMV2" s="117"/>
      <c r="OMW2" s="117"/>
      <c r="OMX2" s="117"/>
      <c r="OMY2" s="117"/>
      <c r="OMZ2" s="117"/>
      <c r="ONA2" s="117"/>
      <c r="ONB2" s="117"/>
      <c r="ONC2" s="117"/>
      <c r="OND2" s="117"/>
      <c r="ONE2" s="117"/>
      <c r="ONF2" s="117"/>
      <c r="ONG2" s="117"/>
      <c r="ONH2" s="117"/>
      <c r="ONI2" s="117"/>
      <c r="ONJ2" s="117"/>
      <c r="ONK2" s="117"/>
      <c r="ONL2" s="117"/>
      <c r="ONM2" s="117"/>
      <c r="ONN2" s="117"/>
      <c r="ONO2" s="117"/>
      <c r="ONP2" s="117"/>
      <c r="ONQ2" s="117"/>
      <c r="ONR2" s="117"/>
      <c r="ONS2" s="117"/>
      <c r="ONT2" s="117"/>
      <c r="ONU2" s="117"/>
      <c r="ONV2" s="117"/>
      <c r="ONW2" s="117"/>
      <c r="ONX2" s="117"/>
      <c r="ONY2" s="117"/>
      <c r="ONZ2" s="117"/>
      <c r="OOA2" s="117"/>
      <c r="OOB2" s="117"/>
      <c r="OOC2" s="117"/>
      <c r="OOD2" s="117"/>
      <c r="OOE2" s="117"/>
      <c r="OOF2" s="117"/>
      <c r="OOG2" s="117"/>
      <c r="OOH2" s="117"/>
      <c r="OOI2" s="117"/>
      <c r="OOJ2" s="117"/>
      <c r="OOK2" s="117"/>
      <c r="OOL2" s="117"/>
      <c r="OOM2" s="117"/>
      <c r="OON2" s="117"/>
      <c r="OOO2" s="117"/>
      <c r="OOP2" s="117"/>
      <c r="OOQ2" s="117"/>
      <c r="OOR2" s="117"/>
      <c r="OOS2" s="117"/>
      <c r="OOT2" s="117"/>
      <c r="OOU2" s="117"/>
      <c r="OOV2" s="117"/>
      <c r="OOW2" s="117"/>
      <c r="OOX2" s="117"/>
      <c r="OOY2" s="117"/>
      <c r="OOZ2" s="117"/>
      <c r="OPA2" s="117"/>
      <c r="OPB2" s="117"/>
      <c r="OPC2" s="117"/>
      <c r="OPD2" s="117"/>
      <c r="OPE2" s="117"/>
      <c r="OPF2" s="117"/>
      <c r="OPG2" s="117"/>
      <c r="OPH2" s="117"/>
      <c r="OPI2" s="117"/>
      <c r="OPJ2" s="117"/>
      <c r="OPK2" s="117"/>
      <c r="OPL2" s="117"/>
      <c r="OPM2" s="117"/>
      <c r="OPN2" s="117"/>
      <c r="OPO2" s="117"/>
      <c r="OPP2" s="117"/>
      <c r="OPQ2" s="117"/>
      <c r="OPR2" s="117"/>
      <c r="OPS2" s="117"/>
      <c r="OPT2" s="117"/>
      <c r="OPU2" s="117"/>
      <c r="OPV2" s="117"/>
      <c r="OPW2" s="117"/>
      <c r="OPX2" s="117"/>
      <c r="OPY2" s="117"/>
      <c r="OPZ2" s="117"/>
      <c r="OQA2" s="117"/>
      <c r="OQB2" s="117"/>
      <c r="OQC2" s="117"/>
      <c r="OQD2" s="117"/>
      <c r="OQE2" s="117"/>
      <c r="OQF2" s="117"/>
      <c r="OQG2" s="117"/>
      <c r="OQH2" s="117"/>
      <c r="OQI2" s="117"/>
      <c r="OQJ2" s="117"/>
      <c r="OQK2" s="117"/>
      <c r="OQL2" s="117"/>
      <c r="OQM2" s="117"/>
      <c r="OQN2" s="117"/>
      <c r="OQO2" s="117"/>
      <c r="OQP2" s="117"/>
      <c r="OQQ2" s="117"/>
      <c r="OQR2" s="117"/>
      <c r="OQS2" s="117"/>
      <c r="OQT2" s="117"/>
      <c r="OQU2" s="117"/>
      <c r="OQV2" s="117"/>
      <c r="OQW2" s="117"/>
      <c r="OQX2" s="117"/>
      <c r="OQY2" s="117"/>
      <c r="OQZ2" s="117"/>
      <c r="ORA2" s="117"/>
      <c r="ORB2" s="117"/>
      <c r="ORC2" s="117"/>
      <c r="ORD2" s="117"/>
      <c r="ORE2" s="117"/>
      <c r="ORF2" s="117"/>
      <c r="ORG2" s="117"/>
      <c r="ORH2" s="117"/>
      <c r="ORI2" s="117"/>
      <c r="ORJ2" s="117"/>
      <c r="ORK2" s="117"/>
      <c r="ORL2" s="117"/>
      <c r="ORM2" s="117"/>
      <c r="ORN2" s="117"/>
      <c r="ORO2" s="117"/>
      <c r="ORP2" s="117"/>
      <c r="ORQ2" s="117"/>
      <c r="ORR2" s="117"/>
      <c r="ORS2" s="117"/>
      <c r="ORT2" s="117"/>
      <c r="ORU2" s="117"/>
      <c r="ORV2" s="117"/>
      <c r="ORW2" s="117"/>
      <c r="ORX2" s="117"/>
      <c r="ORY2" s="117"/>
      <c r="ORZ2" s="117"/>
      <c r="OSA2" s="117"/>
      <c r="OSB2" s="117"/>
      <c r="OSC2" s="117"/>
      <c r="OSD2" s="117"/>
      <c r="OSE2" s="117"/>
      <c r="OSF2" s="117"/>
      <c r="OSG2" s="117"/>
      <c r="OSH2" s="117"/>
      <c r="OSI2" s="117"/>
      <c r="OSJ2" s="117"/>
      <c r="OSK2" s="117"/>
      <c r="OSL2" s="117"/>
      <c r="OSM2" s="117"/>
      <c r="OSN2" s="117"/>
      <c r="OSO2" s="117"/>
      <c r="OSP2" s="117"/>
      <c r="OSQ2" s="117"/>
      <c r="OSR2" s="117"/>
      <c r="OSS2" s="117"/>
      <c r="OST2" s="117"/>
      <c r="OSU2" s="117"/>
      <c r="OSV2" s="117"/>
      <c r="OSW2" s="117"/>
      <c r="OSX2" s="117"/>
      <c r="OSY2" s="117"/>
      <c r="OSZ2" s="117"/>
      <c r="OTA2" s="117"/>
      <c r="OTB2" s="117"/>
      <c r="OTC2" s="117"/>
      <c r="OTD2" s="117"/>
      <c r="OTE2" s="117"/>
      <c r="OTF2" s="117"/>
      <c r="OTG2" s="117"/>
      <c r="OTH2" s="117"/>
      <c r="OTI2" s="117"/>
      <c r="OTJ2" s="117"/>
      <c r="OTK2" s="117"/>
      <c r="OTL2" s="117"/>
      <c r="OTM2" s="117"/>
      <c r="OTN2" s="117"/>
      <c r="OTO2" s="117"/>
      <c r="OTP2" s="117"/>
      <c r="OTQ2" s="117"/>
      <c r="OTR2" s="117"/>
      <c r="OTS2" s="117"/>
      <c r="OTT2" s="117"/>
      <c r="OTU2" s="117"/>
      <c r="OTV2" s="117"/>
      <c r="OTW2" s="117"/>
      <c r="OTX2" s="117"/>
      <c r="OTY2" s="117"/>
      <c r="OTZ2" s="117"/>
      <c r="OUA2" s="117"/>
      <c r="OUB2" s="117"/>
      <c r="OUC2" s="117"/>
      <c r="OUD2" s="117"/>
      <c r="OUE2" s="117"/>
      <c r="OUF2" s="117"/>
      <c r="OUG2" s="117"/>
      <c r="OUH2" s="117"/>
      <c r="OUI2" s="117"/>
      <c r="OUJ2" s="117"/>
      <c r="OUK2" s="117"/>
      <c r="OUL2" s="117"/>
      <c r="OUM2" s="117"/>
      <c r="OUN2" s="117"/>
      <c r="OUO2" s="117"/>
      <c r="OUP2" s="117"/>
      <c r="OUQ2" s="117"/>
      <c r="OUR2" s="117"/>
      <c r="OUS2" s="117"/>
      <c r="OUT2" s="117"/>
      <c r="OUU2" s="117"/>
      <c r="OUV2" s="117"/>
      <c r="OUW2" s="117"/>
      <c r="OUX2" s="117"/>
      <c r="OUY2" s="117"/>
      <c r="OUZ2" s="117"/>
      <c r="OVA2" s="117"/>
      <c r="OVB2" s="117"/>
      <c r="OVC2" s="117"/>
      <c r="OVD2" s="117"/>
      <c r="OVE2" s="117"/>
      <c r="OVF2" s="117"/>
      <c r="OVG2" s="117"/>
      <c r="OVH2" s="117"/>
      <c r="OVI2" s="117"/>
      <c r="OVJ2" s="117"/>
      <c r="OVK2" s="117"/>
      <c r="OVL2" s="117"/>
      <c r="OVM2" s="117"/>
      <c r="OVN2" s="117"/>
      <c r="OVO2" s="117"/>
      <c r="OVP2" s="117"/>
      <c r="OVQ2" s="117"/>
      <c r="OVR2" s="117"/>
      <c r="OVS2" s="117"/>
      <c r="OVT2" s="117"/>
      <c r="OVU2" s="117"/>
      <c r="OVV2" s="117"/>
      <c r="OVW2" s="117"/>
      <c r="OVX2" s="117"/>
      <c r="OVY2" s="117"/>
      <c r="OVZ2" s="117"/>
      <c r="OWA2" s="117"/>
      <c r="OWB2" s="117"/>
      <c r="OWC2" s="117"/>
      <c r="OWD2" s="117"/>
      <c r="OWE2" s="117"/>
      <c r="OWF2" s="117"/>
      <c r="OWG2" s="117"/>
      <c r="OWH2" s="117"/>
      <c r="OWI2" s="117"/>
      <c r="OWJ2" s="117"/>
      <c r="OWK2" s="117"/>
      <c r="OWL2" s="117"/>
      <c r="OWM2" s="117"/>
      <c r="OWN2" s="117"/>
      <c r="OWO2" s="117"/>
      <c r="OWP2" s="117"/>
      <c r="OWQ2" s="117"/>
      <c r="OWR2" s="117"/>
      <c r="OWS2" s="117"/>
      <c r="OWT2" s="117"/>
      <c r="OWU2" s="117"/>
      <c r="OWV2" s="117"/>
      <c r="OWW2" s="117"/>
      <c r="OWX2" s="117"/>
      <c r="OWY2" s="117"/>
      <c r="OWZ2" s="117"/>
      <c r="OXA2" s="117"/>
      <c r="OXB2" s="117"/>
      <c r="OXC2" s="117"/>
      <c r="OXD2" s="117"/>
      <c r="OXE2" s="117"/>
      <c r="OXF2" s="117"/>
      <c r="OXG2" s="117"/>
      <c r="OXH2" s="117"/>
      <c r="OXI2" s="117"/>
      <c r="OXJ2" s="117"/>
      <c r="OXK2" s="117"/>
      <c r="OXL2" s="117"/>
      <c r="OXM2" s="117"/>
      <c r="OXN2" s="117"/>
      <c r="OXO2" s="117"/>
      <c r="OXP2" s="117"/>
      <c r="OXQ2" s="117"/>
      <c r="OXR2" s="117"/>
      <c r="OXS2" s="117"/>
      <c r="OXT2" s="117"/>
      <c r="OXU2" s="117"/>
      <c r="OXV2" s="117"/>
      <c r="OXW2" s="117"/>
      <c r="OXX2" s="117"/>
      <c r="OXY2" s="117"/>
      <c r="OXZ2" s="117"/>
      <c r="OYA2" s="117"/>
      <c r="OYB2" s="117"/>
      <c r="OYC2" s="117"/>
      <c r="OYD2" s="117"/>
      <c r="OYE2" s="117"/>
      <c r="OYF2" s="117"/>
      <c r="OYG2" s="117"/>
      <c r="OYH2" s="117"/>
      <c r="OYI2" s="117"/>
      <c r="OYJ2" s="117"/>
      <c r="OYK2" s="117"/>
      <c r="OYL2" s="117"/>
      <c r="OYM2" s="117"/>
      <c r="OYN2" s="117"/>
      <c r="OYO2" s="117"/>
      <c r="OYP2" s="117"/>
      <c r="OYQ2" s="117"/>
      <c r="OYR2" s="117"/>
      <c r="OYS2" s="117"/>
      <c r="OYT2" s="117"/>
      <c r="OYU2" s="117"/>
      <c r="OYV2" s="117"/>
      <c r="OYW2" s="117"/>
      <c r="OYX2" s="117"/>
      <c r="OYY2" s="117"/>
      <c r="OYZ2" s="117"/>
      <c r="OZA2" s="117"/>
      <c r="OZB2" s="117"/>
      <c r="OZC2" s="117"/>
      <c r="OZD2" s="117"/>
      <c r="OZE2" s="117"/>
      <c r="OZF2" s="117"/>
      <c r="OZG2" s="117"/>
      <c r="OZH2" s="117"/>
      <c r="OZI2" s="117"/>
      <c r="OZJ2" s="117"/>
      <c r="OZK2" s="117"/>
      <c r="OZL2" s="117"/>
      <c r="OZM2" s="117"/>
      <c r="OZN2" s="117"/>
      <c r="OZO2" s="117"/>
      <c r="OZP2" s="117"/>
      <c r="OZQ2" s="117"/>
      <c r="OZR2" s="117"/>
      <c r="OZS2" s="117"/>
      <c r="OZT2" s="117"/>
      <c r="OZU2" s="117"/>
      <c r="OZV2" s="117"/>
      <c r="OZW2" s="117"/>
      <c r="OZX2" s="117"/>
      <c r="OZY2" s="117"/>
      <c r="OZZ2" s="117"/>
      <c r="PAA2" s="117"/>
      <c r="PAB2" s="117"/>
      <c r="PAC2" s="117"/>
      <c r="PAD2" s="117"/>
      <c r="PAE2" s="117"/>
      <c r="PAF2" s="117"/>
      <c r="PAG2" s="117"/>
      <c r="PAH2" s="117"/>
      <c r="PAI2" s="117"/>
      <c r="PAJ2" s="117"/>
      <c r="PAK2" s="117"/>
      <c r="PAL2" s="117"/>
      <c r="PAM2" s="117"/>
      <c r="PAN2" s="117"/>
      <c r="PAO2" s="117"/>
      <c r="PAP2" s="117"/>
      <c r="PAQ2" s="117"/>
      <c r="PAR2" s="117"/>
      <c r="PAS2" s="117"/>
      <c r="PAT2" s="117"/>
      <c r="PAU2" s="117"/>
      <c r="PAV2" s="117"/>
      <c r="PAW2" s="117"/>
      <c r="PAX2" s="117"/>
      <c r="PAY2" s="117"/>
      <c r="PAZ2" s="117"/>
      <c r="PBA2" s="117"/>
      <c r="PBB2" s="117"/>
      <c r="PBC2" s="117"/>
      <c r="PBD2" s="117"/>
      <c r="PBE2" s="117"/>
      <c r="PBF2" s="117"/>
      <c r="PBG2" s="117"/>
      <c r="PBH2" s="117"/>
      <c r="PBI2" s="117"/>
      <c r="PBJ2" s="117"/>
      <c r="PBK2" s="117"/>
      <c r="PBL2" s="117"/>
      <c r="PBM2" s="117"/>
      <c r="PBN2" s="117"/>
      <c r="PBO2" s="117"/>
      <c r="PBP2" s="117"/>
      <c r="PBQ2" s="117"/>
      <c r="PBR2" s="117"/>
      <c r="PBS2" s="117"/>
      <c r="PBT2" s="117"/>
      <c r="PBU2" s="117"/>
      <c r="PBV2" s="117"/>
      <c r="PBW2" s="117"/>
      <c r="PBX2" s="117"/>
      <c r="PBY2" s="117"/>
      <c r="PBZ2" s="117"/>
      <c r="PCA2" s="117"/>
      <c r="PCB2" s="117"/>
      <c r="PCC2" s="117"/>
      <c r="PCD2" s="117"/>
      <c r="PCE2" s="117"/>
      <c r="PCF2" s="117"/>
      <c r="PCG2" s="117"/>
      <c r="PCH2" s="117"/>
      <c r="PCI2" s="117"/>
      <c r="PCJ2" s="117"/>
      <c r="PCK2" s="117"/>
      <c r="PCL2" s="117"/>
      <c r="PCM2" s="117"/>
      <c r="PCN2" s="117"/>
      <c r="PCO2" s="117"/>
      <c r="PCP2" s="117"/>
      <c r="PCQ2" s="117"/>
      <c r="PCR2" s="117"/>
      <c r="PCS2" s="117"/>
      <c r="PCT2" s="117"/>
      <c r="PCU2" s="117"/>
      <c r="PCV2" s="117"/>
      <c r="PCW2" s="117"/>
      <c r="PCX2" s="117"/>
      <c r="PCY2" s="117"/>
      <c r="PCZ2" s="117"/>
      <c r="PDA2" s="117"/>
      <c r="PDB2" s="117"/>
      <c r="PDC2" s="117"/>
      <c r="PDD2" s="117"/>
      <c r="PDE2" s="117"/>
      <c r="PDF2" s="117"/>
      <c r="PDG2" s="117"/>
      <c r="PDH2" s="117"/>
      <c r="PDI2" s="117"/>
      <c r="PDJ2" s="117"/>
      <c r="PDK2" s="117"/>
      <c r="PDL2" s="117"/>
      <c r="PDM2" s="117"/>
      <c r="PDN2" s="117"/>
      <c r="PDO2" s="117"/>
      <c r="PDP2" s="117"/>
      <c r="PDQ2" s="117"/>
      <c r="PDR2" s="117"/>
      <c r="PDS2" s="117"/>
      <c r="PDT2" s="117"/>
      <c r="PDU2" s="117"/>
      <c r="PDV2" s="117"/>
      <c r="PDW2" s="117"/>
      <c r="PDX2" s="117"/>
      <c r="PDY2" s="117"/>
      <c r="PDZ2" s="117"/>
      <c r="PEA2" s="117"/>
      <c r="PEB2" s="117"/>
      <c r="PEC2" s="117"/>
      <c r="PED2" s="117"/>
      <c r="PEE2" s="117"/>
      <c r="PEF2" s="117"/>
      <c r="PEG2" s="117"/>
      <c r="PEH2" s="117"/>
      <c r="PEI2" s="117"/>
      <c r="PEJ2" s="117"/>
      <c r="PEK2" s="117"/>
      <c r="PEL2" s="117"/>
      <c r="PEM2" s="117"/>
      <c r="PEN2" s="117"/>
      <c r="PEO2" s="117"/>
      <c r="PEP2" s="117"/>
      <c r="PEQ2" s="117"/>
      <c r="PER2" s="117"/>
      <c r="PES2" s="117"/>
      <c r="PET2" s="117"/>
      <c r="PEU2" s="117"/>
      <c r="PEV2" s="117"/>
      <c r="PEW2" s="117"/>
      <c r="PEX2" s="117"/>
      <c r="PEY2" s="117"/>
      <c r="PEZ2" s="117"/>
      <c r="PFA2" s="117"/>
      <c r="PFB2" s="117"/>
      <c r="PFC2" s="117"/>
      <c r="PFD2" s="117"/>
      <c r="PFE2" s="117"/>
      <c r="PFF2" s="117"/>
      <c r="PFG2" s="117"/>
      <c r="PFH2" s="117"/>
      <c r="PFI2" s="117"/>
      <c r="PFJ2" s="117"/>
      <c r="PFK2" s="117"/>
      <c r="PFL2" s="117"/>
      <c r="PFM2" s="117"/>
      <c r="PFN2" s="117"/>
      <c r="PFO2" s="117"/>
      <c r="PFP2" s="117"/>
      <c r="PFQ2" s="117"/>
      <c r="PFR2" s="117"/>
      <c r="PFS2" s="117"/>
      <c r="PFT2" s="117"/>
      <c r="PFU2" s="117"/>
      <c r="PFV2" s="117"/>
      <c r="PFW2" s="117"/>
      <c r="PFX2" s="117"/>
      <c r="PFY2" s="117"/>
      <c r="PFZ2" s="117"/>
      <c r="PGA2" s="117"/>
      <c r="PGB2" s="117"/>
      <c r="PGC2" s="117"/>
      <c r="PGD2" s="117"/>
      <c r="PGE2" s="117"/>
      <c r="PGF2" s="117"/>
      <c r="PGG2" s="117"/>
      <c r="PGH2" s="117"/>
      <c r="PGI2" s="117"/>
      <c r="PGJ2" s="117"/>
      <c r="PGK2" s="117"/>
      <c r="PGL2" s="117"/>
      <c r="PGM2" s="117"/>
      <c r="PGN2" s="117"/>
      <c r="PGO2" s="117"/>
      <c r="PGP2" s="117"/>
      <c r="PGQ2" s="117"/>
      <c r="PGR2" s="117"/>
      <c r="PGS2" s="117"/>
      <c r="PGT2" s="117"/>
      <c r="PGU2" s="117"/>
      <c r="PGV2" s="117"/>
      <c r="PGW2" s="117"/>
      <c r="PGX2" s="117"/>
      <c r="PGY2" s="117"/>
      <c r="PGZ2" s="117"/>
      <c r="PHA2" s="117"/>
      <c r="PHB2" s="117"/>
      <c r="PHC2" s="117"/>
      <c r="PHD2" s="117"/>
      <c r="PHE2" s="117"/>
      <c r="PHF2" s="117"/>
      <c r="PHG2" s="117"/>
      <c r="PHH2" s="117"/>
      <c r="PHI2" s="117"/>
      <c r="PHJ2" s="117"/>
      <c r="PHK2" s="117"/>
      <c r="PHL2" s="117"/>
      <c r="PHM2" s="117"/>
      <c r="PHN2" s="117"/>
      <c r="PHO2" s="117"/>
      <c r="PHP2" s="117"/>
      <c r="PHQ2" s="117"/>
      <c r="PHR2" s="117"/>
      <c r="PHS2" s="117"/>
      <c r="PHT2" s="117"/>
      <c r="PHU2" s="117"/>
      <c r="PHV2" s="117"/>
      <c r="PHW2" s="117"/>
      <c r="PHX2" s="117"/>
      <c r="PHY2" s="117"/>
      <c r="PHZ2" s="117"/>
      <c r="PIA2" s="117"/>
      <c r="PIB2" s="117"/>
      <c r="PIC2" s="117"/>
      <c r="PID2" s="117"/>
      <c r="PIE2" s="117"/>
      <c r="PIF2" s="117"/>
      <c r="PIG2" s="117"/>
      <c r="PIH2" s="117"/>
      <c r="PII2" s="117"/>
      <c r="PIJ2" s="117"/>
      <c r="PIK2" s="117"/>
      <c r="PIL2" s="117"/>
      <c r="PIM2" s="117"/>
      <c r="PIN2" s="117"/>
      <c r="PIO2" s="117"/>
      <c r="PIP2" s="117"/>
      <c r="PIQ2" s="117"/>
      <c r="PIR2" s="117"/>
      <c r="PIS2" s="117"/>
      <c r="PIT2" s="117"/>
      <c r="PIU2" s="117"/>
      <c r="PIV2" s="117"/>
      <c r="PIW2" s="117"/>
      <c r="PIX2" s="117"/>
      <c r="PIY2" s="117"/>
      <c r="PIZ2" s="117"/>
      <c r="PJA2" s="117"/>
      <c r="PJB2" s="117"/>
      <c r="PJC2" s="117"/>
      <c r="PJD2" s="117"/>
      <c r="PJE2" s="117"/>
      <c r="PJF2" s="117"/>
      <c r="PJG2" s="117"/>
      <c r="PJH2" s="117"/>
      <c r="PJI2" s="117"/>
      <c r="PJJ2" s="117"/>
      <c r="PJK2" s="117"/>
      <c r="PJL2" s="117"/>
      <c r="PJM2" s="117"/>
      <c r="PJN2" s="117"/>
      <c r="PJO2" s="117"/>
      <c r="PJP2" s="117"/>
      <c r="PJQ2" s="117"/>
      <c r="PJR2" s="117"/>
      <c r="PJS2" s="117"/>
      <c r="PJT2" s="117"/>
      <c r="PJU2" s="117"/>
      <c r="PJV2" s="117"/>
      <c r="PJW2" s="117"/>
      <c r="PJX2" s="117"/>
      <c r="PJY2" s="117"/>
      <c r="PJZ2" s="117"/>
      <c r="PKA2" s="117"/>
      <c r="PKB2" s="117"/>
      <c r="PKC2" s="117"/>
      <c r="PKD2" s="117"/>
      <c r="PKE2" s="117"/>
      <c r="PKF2" s="117"/>
      <c r="PKG2" s="117"/>
      <c r="PKH2" s="117"/>
      <c r="PKI2" s="117"/>
      <c r="PKJ2" s="117"/>
      <c r="PKK2" s="117"/>
      <c r="PKL2" s="117"/>
      <c r="PKM2" s="117"/>
      <c r="PKN2" s="117"/>
      <c r="PKO2" s="117"/>
      <c r="PKP2" s="117"/>
      <c r="PKQ2" s="117"/>
      <c r="PKR2" s="117"/>
      <c r="PKS2" s="117"/>
      <c r="PKT2" s="117"/>
      <c r="PKU2" s="117"/>
      <c r="PKV2" s="117"/>
      <c r="PKW2" s="117"/>
      <c r="PKX2" s="117"/>
      <c r="PKY2" s="117"/>
      <c r="PKZ2" s="117"/>
      <c r="PLA2" s="117"/>
      <c r="PLB2" s="117"/>
      <c r="PLC2" s="117"/>
      <c r="PLD2" s="117"/>
      <c r="PLE2" s="117"/>
      <c r="PLF2" s="117"/>
      <c r="PLG2" s="117"/>
      <c r="PLH2" s="117"/>
      <c r="PLI2" s="117"/>
      <c r="PLJ2" s="117"/>
      <c r="PLK2" s="117"/>
      <c r="PLL2" s="117"/>
      <c r="PLM2" s="117"/>
      <c r="PLN2" s="117"/>
      <c r="PLO2" s="117"/>
      <c r="PLP2" s="117"/>
      <c r="PLQ2" s="117"/>
      <c r="PLR2" s="117"/>
      <c r="PLS2" s="117"/>
      <c r="PLT2" s="117"/>
      <c r="PLU2" s="117"/>
      <c r="PLV2" s="117"/>
      <c r="PLW2" s="117"/>
      <c r="PLX2" s="117"/>
      <c r="PLY2" s="117"/>
      <c r="PLZ2" s="117"/>
      <c r="PMA2" s="117"/>
      <c r="PMB2" s="117"/>
      <c r="PMC2" s="117"/>
      <c r="PMD2" s="117"/>
      <c r="PME2" s="117"/>
      <c r="PMF2" s="117"/>
      <c r="PMG2" s="117"/>
      <c r="PMH2" s="117"/>
      <c r="PMI2" s="117"/>
      <c r="PMJ2" s="117"/>
      <c r="PMK2" s="117"/>
      <c r="PML2" s="117"/>
      <c r="PMM2" s="117"/>
      <c r="PMN2" s="117"/>
      <c r="PMO2" s="117"/>
      <c r="PMP2" s="117"/>
      <c r="PMQ2" s="117"/>
      <c r="PMR2" s="117"/>
      <c r="PMS2" s="117"/>
      <c r="PMT2" s="117"/>
      <c r="PMU2" s="117"/>
      <c r="PMV2" s="117"/>
      <c r="PMW2" s="117"/>
      <c r="PMX2" s="117"/>
      <c r="PMY2" s="117"/>
      <c r="PMZ2" s="117"/>
      <c r="PNA2" s="117"/>
      <c r="PNB2" s="117"/>
      <c r="PNC2" s="117"/>
      <c r="PND2" s="117"/>
      <c r="PNE2" s="117"/>
      <c r="PNF2" s="117"/>
      <c r="PNG2" s="117"/>
      <c r="PNH2" s="117"/>
      <c r="PNI2" s="117"/>
      <c r="PNJ2" s="117"/>
      <c r="PNK2" s="117"/>
      <c r="PNL2" s="117"/>
      <c r="PNM2" s="117"/>
      <c r="PNN2" s="117"/>
      <c r="PNO2" s="117"/>
      <c r="PNP2" s="117"/>
      <c r="PNQ2" s="117"/>
      <c r="PNR2" s="117"/>
      <c r="PNS2" s="117"/>
      <c r="PNT2" s="117"/>
      <c r="PNU2" s="117"/>
      <c r="PNV2" s="117"/>
      <c r="PNW2" s="117"/>
      <c r="PNX2" s="117"/>
      <c r="PNY2" s="117"/>
      <c r="PNZ2" s="117"/>
      <c r="POA2" s="117"/>
      <c r="POB2" s="117"/>
      <c r="POC2" s="117"/>
      <c r="POD2" s="117"/>
      <c r="POE2" s="117"/>
      <c r="POF2" s="117"/>
      <c r="POG2" s="117"/>
      <c r="POH2" s="117"/>
      <c r="POI2" s="117"/>
      <c r="POJ2" s="117"/>
      <c r="POK2" s="117"/>
      <c r="POL2" s="117"/>
      <c r="POM2" s="117"/>
      <c r="PON2" s="117"/>
      <c r="POO2" s="117"/>
      <c r="POP2" s="117"/>
      <c r="POQ2" s="117"/>
      <c r="POR2" s="117"/>
      <c r="POS2" s="117"/>
      <c r="POT2" s="117"/>
      <c r="POU2" s="117"/>
      <c r="POV2" s="117"/>
      <c r="POW2" s="117"/>
      <c r="POX2" s="117"/>
      <c r="POY2" s="117"/>
      <c r="POZ2" s="117"/>
      <c r="PPA2" s="117"/>
      <c r="PPB2" s="117"/>
      <c r="PPC2" s="117"/>
      <c r="PPD2" s="117"/>
      <c r="PPE2" s="117"/>
      <c r="PPF2" s="117"/>
      <c r="PPG2" s="117"/>
      <c r="PPH2" s="117"/>
      <c r="PPI2" s="117"/>
      <c r="PPJ2" s="117"/>
      <c r="PPK2" s="117"/>
      <c r="PPL2" s="117"/>
      <c r="PPM2" s="117"/>
      <c r="PPN2" s="117"/>
      <c r="PPO2" s="117"/>
      <c r="PPP2" s="117"/>
      <c r="PPQ2" s="117"/>
      <c r="PPR2" s="117"/>
      <c r="PPS2" s="117"/>
      <c r="PPT2" s="117"/>
      <c r="PPU2" s="117"/>
      <c r="PPV2" s="117"/>
      <c r="PPW2" s="117"/>
      <c r="PPX2" s="117"/>
      <c r="PPY2" s="117"/>
      <c r="PPZ2" s="117"/>
      <c r="PQA2" s="117"/>
      <c r="PQB2" s="117"/>
      <c r="PQC2" s="117"/>
      <c r="PQD2" s="117"/>
      <c r="PQE2" s="117"/>
      <c r="PQF2" s="117"/>
      <c r="PQG2" s="117"/>
      <c r="PQH2" s="117"/>
      <c r="PQI2" s="117"/>
      <c r="PQJ2" s="117"/>
      <c r="PQK2" s="117"/>
      <c r="PQL2" s="117"/>
      <c r="PQM2" s="117"/>
      <c r="PQN2" s="117"/>
      <c r="PQO2" s="117"/>
      <c r="PQP2" s="117"/>
      <c r="PQQ2" s="117"/>
      <c r="PQR2" s="117"/>
      <c r="PQS2" s="117"/>
      <c r="PQT2" s="117"/>
      <c r="PQU2" s="117"/>
      <c r="PQV2" s="117"/>
      <c r="PQW2" s="117"/>
      <c r="PQX2" s="117"/>
      <c r="PQY2" s="117"/>
      <c r="PQZ2" s="117"/>
      <c r="PRA2" s="117"/>
      <c r="PRB2" s="117"/>
      <c r="PRC2" s="117"/>
      <c r="PRD2" s="117"/>
      <c r="PRE2" s="117"/>
      <c r="PRF2" s="117"/>
      <c r="PRG2" s="117"/>
      <c r="PRH2" s="117"/>
      <c r="PRI2" s="117"/>
      <c r="PRJ2" s="117"/>
      <c r="PRK2" s="117"/>
      <c r="PRL2" s="117"/>
      <c r="PRM2" s="117"/>
      <c r="PRN2" s="117"/>
      <c r="PRO2" s="117"/>
      <c r="PRP2" s="117"/>
      <c r="PRQ2" s="117"/>
      <c r="PRR2" s="117"/>
      <c r="PRS2" s="117"/>
      <c r="PRT2" s="117"/>
      <c r="PRU2" s="117"/>
      <c r="PRV2" s="117"/>
      <c r="PRW2" s="117"/>
      <c r="PRX2" s="117"/>
      <c r="PRY2" s="117"/>
      <c r="PRZ2" s="117"/>
      <c r="PSA2" s="117"/>
      <c r="PSB2" s="117"/>
      <c r="PSC2" s="117"/>
      <c r="PSD2" s="117"/>
      <c r="PSE2" s="117"/>
      <c r="PSF2" s="117"/>
      <c r="PSG2" s="117"/>
      <c r="PSH2" s="117"/>
      <c r="PSI2" s="117"/>
      <c r="PSJ2" s="117"/>
      <c r="PSK2" s="117"/>
      <c r="PSL2" s="117"/>
      <c r="PSM2" s="117"/>
      <c r="PSN2" s="117"/>
      <c r="PSO2" s="117"/>
      <c r="PSP2" s="117"/>
      <c r="PSQ2" s="117"/>
      <c r="PSR2" s="117"/>
      <c r="PSS2" s="117"/>
      <c r="PST2" s="117"/>
      <c r="PSU2" s="117"/>
      <c r="PSV2" s="117"/>
      <c r="PSW2" s="117"/>
      <c r="PSX2" s="117"/>
      <c r="PSY2" s="117"/>
      <c r="PSZ2" s="117"/>
      <c r="PTA2" s="117"/>
      <c r="PTB2" s="117"/>
      <c r="PTC2" s="117"/>
      <c r="PTD2" s="117"/>
      <c r="PTE2" s="117"/>
      <c r="PTF2" s="117"/>
      <c r="PTG2" s="117"/>
      <c r="PTH2" s="117"/>
      <c r="PTI2" s="117"/>
      <c r="PTJ2" s="117"/>
      <c r="PTK2" s="117"/>
      <c r="PTL2" s="117"/>
      <c r="PTM2" s="117"/>
      <c r="PTN2" s="117"/>
      <c r="PTO2" s="117"/>
      <c r="PTP2" s="117"/>
      <c r="PTQ2" s="117"/>
      <c r="PTR2" s="117"/>
      <c r="PTS2" s="117"/>
      <c r="PTT2" s="117"/>
      <c r="PTU2" s="117"/>
      <c r="PTV2" s="117"/>
      <c r="PTW2" s="117"/>
      <c r="PTX2" s="117"/>
      <c r="PTY2" s="117"/>
      <c r="PTZ2" s="117"/>
      <c r="PUA2" s="117"/>
      <c r="PUB2" s="117"/>
      <c r="PUC2" s="117"/>
      <c r="PUD2" s="117"/>
      <c r="PUE2" s="117"/>
      <c r="PUF2" s="117"/>
      <c r="PUG2" s="117"/>
      <c r="PUH2" s="117"/>
      <c r="PUI2" s="117"/>
      <c r="PUJ2" s="117"/>
      <c r="PUK2" s="117"/>
      <c r="PUL2" s="117"/>
      <c r="PUM2" s="117"/>
      <c r="PUN2" s="117"/>
      <c r="PUO2" s="117"/>
      <c r="PUP2" s="117"/>
      <c r="PUQ2" s="117"/>
      <c r="PUR2" s="117"/>
      <c r="PUS2" s="117"/>
      <c r="PUT2" s="117"/>
      <c r="PUU2" s="117"/>
      <c r="PUV2" s="117"/>
      <c r="PUW2" s="117"/>
      <c r="PUX2" s="117"/>
      <c r="PUY2" s="117"/>
      <c r="PUZ2" s="117"/>
      <c r="PVA2" s="117"/>
      <c r="PVB2" s="117"/>
      <c r="PVC2" s="117"/>
      <c r="PVD2" s="117"/>
      <c r="PVE2" s="117"/>
      <c r="PVF2" s="117"/>
      <c r="PVG2" s="117"/>
      <c r="PVH2" s="117"/>
      <c r="PVI2" s="117"/>
      <c r="PVJ2" s="117"/>
      <c r="PVK2" s="117"/>
      <c r="PVL2" s="117"/>
      <c r="PVM2" s="117"/>
      <c r="PVN2" s="117"/>
      <c r="PVO2" s="117"/>
      <c r="PVP2" s="117"/>
      <c r="PVQ2" s="117"/>
      <c r="PVR2" s="117"/>
      <c r="PVS2" s="117"/>
      <c r="PVT2" s="117"/>
      <c r="PVU2" s="117"/>
      <c r="PVV2" s="117"/>
      <c r="PVW2" s="117"/>
      <c r="PVX2" s="117"/>
      <c r="PVY2" s="117"/>
      <c r="PVZ2" s="117"/>
      <c r="PWA2" s="117"/>
      <c r="PWB2" s="117"/>
      <c r="PWC2" s="117"/>
      <c r="PWD2" s="117"/>
      <c r="PWE2" s="117"/>
      <c r="PWF2" s="117"/>
      <c r="PWG2" s="117"/>
      <c r="PWH2" s="117"/>
      <c r="PWI2" s="117"/>
      <c r="PWJ2" s="117"/>
      <c r="PWK2" s="117"/>
      <c r="PWL2" s="117"/>
      <c r="PWM2" s="117"/>
      <c r="PWN2" s="117"/>
      <c r="PWO2" s="117"/>
      <c r="PWP2" s="117"/>
      <c r="PWQ2" s="117"/>
      <c r="PWR2" s="117"/>
      <c r="PWS2" s="117"/>
      <c r="PWT2" s="117"/>
      <c r="PWU2" s="117"/>
      <c r="PWV2" s="117"/>
      <c r="PWW2" s="117"/>
      <c r="PWX2" s="117"/>
      <c r="PWY2" s="117"/>
      <c r="PWZ2" s="117"/>
      <c r="PXA2" s="117"/>
      <c r="PXB2" s="117"/>
      <c r="PXC2" s="117"/>
      <c r="PXD2" s="117"/>
      <c r="PXE2" s="117"/>
      <c r="PXF2" s="117"/>
      <c r="PXG2" s="117"/>
      <c r="PXH2" s="117"/>
      <c r="PXI2" s="117"/>
      <c r="PXJ2" s="117"/>
      <c r="PXK2" s="117"/>
      <c r="PXL2" s="117"/>
      <c r="PXM2" s="117"/>
      <c r="PXN2" s="117"/>
      <c r="PXO2" s="117"/>
      <c r="PXP2" s="117"/>
      <c r="PXQ2" s="117"/>
      <c r="PXR2" s="117"/>
      <c r="PXS2" s="117"/>
      <c r="PXT2" s="117"/>
      <c r="PXU2" s="117"/>
      <c r="PXV2" s="117"/>
      <c r="PXW2" s="117"/>
      <c r="PXX2" s="117"/>
      <c r="PXY2" s="117"/>
      <c r="PXZ2" s="117"/>
      <c r="PYA2" s="117"/>
      <c r="PYB2" s="117"/>
      <c r="PYC2" s="117"/>
      <c r="PYD2" s="117"/>
      <c r="PYE2" s="117"/>
      <c r="PYF2" s="117"/>
      <c r="PYG2" s="117"/>
      <c r="PYH2" s="117"/>
      <c r="PYI2" s="117"/>
      <c r="PYJ2" s="117"/>
      <c r="PYK2" s="117"/>
      <c r="PYL2" s="117"/>
      <c r="PYM2" s="117"/>
      <c r="PYN2" s="117"/>
      <c r="PYO2" s="117"/>
      <c r="PYP2" s="117"/>
      <c r="PYQ2" s="117"/>
      <c r="PYR2" s="117"/>
      <c r="PYS2" s="117"/>
      <c r="PYT2" s="117"/>
      <c r="PYU2" s="117"/>
      <c r="PYV2" s="117"/>
      <c r="PYW2" s="117"/>
      <c r="PYX2" s="117"/>
      <c r="PYY2" s="117"/>
      <c r="PYZ2" s="117"/>
      <c r="PZA2" s="117"/>
      <c r="PZB2" s="117"/>
      <c r="PZC2" s="117"/>
      <c r="PZD2" s="117"/>
      <c r="PZE2" s="117"/>
      <c r="PZF2" s="117"/>
      <c r="PZG2" s="117"/>
      <c r="PZH2" s="117"/>
      <c r="PZI2" s="117"/>
      <c r="PZJ2" s="117"/>
      <c r="PZK2" s="117"/>
      <c r="PZL2" s="117"/>
      <c r="PZM2" s="117"/>
      <c r="PZN2" s="117"/>
      <c r="PZO2" s="117"/>
      <c r="PZP2" s="117"/>
      <c r="PZQ2" s="117"/>
      <c r="PZR2" s="117"/>
      <c r="PZS2" s="117"/>
      <c r="PZT2" s="117"/>
      <c r="PZU2" s="117"/>
      <c r="PZV2" s="117"/>
      <c r="PZW2" s="117"/>
      <c r="PZX2" s="117"/>
      <c r="PZY2" s="117"/>
      <c r="PZZ2" s="117"/>
      <c r="QAA2" s="117"/>
      <c r="QAB2" s="117"/>
      <c r="QAC2" s="117"/>
      <c r="QAD2" s="117"/>
      <c r="QAE2" s="117"/>
      <c r="QAF2" s="117"/>
      <c r="QAG2" s="117"/>
      <c r="QAH2" s="117"/>
      <c r="QAI2" s="117"/>
      <c r="QAJ2" s="117"/>
      <c r="QAK2" s="117"/>
      <c r="QAL2" s="117"/>
      <c r="QAM2" s="117"/>
      <c r="QAN2" s="117"/>
      <c r="QAO2" s="117"/>
      <c r="QAP2" s="117"/>
      <c r="QAQ2" s="117"/>
      <c r="QAR2" s="117"/>
      <c r="QAS2" s="117"/>
      <c r="QAT2" s="117"/>
      <c r="QAU2" s="117"/>
      <c r="QAV2" s="117"/>
      <c r="QAW2" s="117"/>
      <c r="QAX2" s="117"/>
      <c r="QAY2" s="117"/>
      <c r="QAZ2" s="117"/>
      <c r="QBA2" s="117"/>
      <c r="QBB2" s="117"/>
      <c r="QBC2" s="117"/>
      <c r="QBD2" s="117"/>
      <c r="QBE2" s="117"/>
      <c r="QBF2" s="117"/>
      <c r="QBG2" s="117"/>
      <c r="QBH2" s="117"/>
      <c r="QBI2" s="117"/>
      <c r="QBJ2" s="117"/>
      <c r="QBK2" s="117"/>
      <c r="QBL2" s="117"/>
      <c r="QBM2" s="117"/>
      <c r="QBN2" s="117"/>
      <c r="QBO2" s="117"/>
      <c r="QBP2" s="117"/>
      <c r="QBQ2" s="117"/>
      <c r="QBR2" s="117"/>
      <c r="QBS2" s="117"/>
      <c r="QBT2" s="117"/>
      <c r="QBU2" s="117"/>
      <c r="QBV2" s="117"/>
      <c r="QBW2" s="117"/>
      <c r="QBX2" s="117"/>
      <c r="QBY2" s="117"/>
      <c r="QBZ2" s="117"/>
      <c r="QCA2" s="117"/>
      <c r="QCB2" s="117"/>
      <c r="QCC2" s="117"/>
      <c r="QCD2" s="117"/>
      <c r="QCE2" s="117"/>
      <c r="QCF2" s="117"/>
      <c r="QCG2" s="117"/>
      <c r="QCH2" s="117"/>
      <c r="QCI2" s="117"/>
      <c r="QCJ2" s="117"/>
      <c r="QCK2" s="117"/>
      <c r="QCL2" s="117"/>
      <c r="QCM2" s="117"/>
      <c r="QCN2" s="117"/>
      <c r="QCO2" s="117"/>
      <c r="QCP2" s="117"/>
      <c r="QCQ2" s="117"/>
      <c r="QCR2" s="117"/>
      <c r="QCS2" s="117"/>
      <c r="QCT2" s="117"/>
      <c r="QCU2" s="117"/>
      <c r="QCV2" s="117"/>
      <c r="QCW2" s="117"/>
      <c r="QCX2" s="117"/>
      <c r="QCY2" s="117"/>
      <c r="QCZ2" s="117"/>
      <c r="QDA2" s="117"/>
      <c r="QDB2" s="117"/>
      <c r="QDC2" s="117"/>
      <c r="QDD2" s="117"/>
      <c r="QDE2" s="117"/>
      <c r="QDF2" s="117"/>
      <c r="QDG2" s="117"/>
      <c r="QDH2" s="117"/>
      <c r="QDI2" s="117"/>
      <c r="QDJ2" s="117"/>
      <c r="QDK2" s="117"/>
      <c r="QDL2" s="117"/>
      <c r="QDM2" s="117"/>
      <c r="QDN2" s="117"/>
      <c r="QDO2" s="117"/>
      <c r="QDP2" s="117"/>
      <c r="QDQ2" s="117"/>
      <c r="QDR2" s="117"/>
      <c r="QDS2" s="117"/>
      <c r="QDT2" s="117"/>
      <c r="QDU2" s="117"/>
      <c r="QDV2" s="117"/>
      <c r="QDW2" s="117"/>
      <c r="QDX2" s="117"/>
      <c r="QDY2" s="117"/>
      <c r="QDZ2" s="117"/>
      <c r="QEA2" s="117"/>
      <c r="QEB2" s="117"/>
      <c r="QEC2" s="117"/>
      <c r="QED2" s="117"/>
      <c r="QEE2" s="117"/>
      <c r="QEF2" s="117"/>
      <c r="QEG2" s="117"/>
      <c r="QEH2" s="117"/>
      <c r="QEI2" s="117"/>
      <c r="QEJ2" s="117"/>
      <c r="QEK2" s="117"/>
      <c r="QEL2" s="117"/>
      <c r="QEM2" s="117"/>
      <c r="QEN2" s="117"/>
      <c r="QEO2" s="117"/>
      <c r="QEP2" s="117"/>
      <c r="QEQ2" s="117"/>
      <c r="QER2" s="117"/>
      <c r="QES2" s="117"/>
      <c r="QET2" s="117"/>
      <c r="QEU2" s="117"/>
      <c r="QEV2" s="117"/>
      <c r="QEW2" s="117"/>
      <c r="QEX2" s="117"/>
      <c r="QEY2" s="117"/>
      <c r="QEZ2" s="117"/>
      <c r="QFA2" s="117"/>
      <c r="QFB2" s="117"/>
      <c r="QFC2" s="117"/>
      <c r="QFD2" s="117"/>
      <c r="QFE2" s="117"/>
      <c r="QFF2" s="117"/>
      <c r="QFG2" s="117"/>
      <c r="QFH2" s="117"/>
      <c r="QFI2" s="117"/>
      <c r="QFJ2" s="117"/>
      <c r="QFK2" s="117"/>
      <c r="QFL2" s="117"/>
      <c r="QFM2" s="117"/>
      <c r="QFN2" s="117"/>
      <c r="QFO2" s="117"/>
      <c r="QFP2" s="117"/>
      <c r="QFQ2" s="117"/>
      <c r="QFR2" s="117"/>
      <c r="QFS2" s="117"/>
      <c r="QFT2" s="117"/>
      <c r="QFU2" s="117"/>
      <c r="QFV2" s="117"/>
      <c r="QFW2" s="117"/>
      <c r="QFX2" s="117"/>
      <c r="QFY2" s="117"/>
      <c r="QFZ2" s="117"/>
      <c r="QGA2" s="117"/>
      <c r="QGB2" s="117"/>
      <c r="QGC2" s="117"/>
      <c r="QGD2" s="117"/>
      <c r="QGE2" s="117"/>
      <c r="QGF2" s="117"/>
      <c r="QGG2" s="117"/>
      <c r="QGH2" s="117"/>
      <c r="QGI2" s="117"/>
      <c r="QGJ2" s="117"/>
      <c r="QGK2" s="117"/>
      <c r="QGL2" s="117"/>
      <c r="QGM2" s="117"/>
      <c r="QGN2" s="117"/>
      <c r="QGO2" s="117"/>
      <c r="QGP2" s="117"/>
      <c r="QGQ2" s="117"/>
      <c r="QGR2" s="117"/>
      <c r="QGS2" s="117"/>
      <c r="QGT2" s="117"/>
      <c r="QGU2" s="117"/>
      <c r="QGV2" s="117"/>
      <c r="QGW2" s="117"/>
      <c r="QGX2" s="117"/>
      <c r="QGY2" s="117"/>
      <c r="QGZ2" s="117"/>
      <c r="QHA2" s="117"/>
      <c r="QHB2" s="117"/>
      <c r="QHC2" s="117"/>
      <c r="QHD2" s="117"/>
      <c r="QHE2" s="117"/>
      <c r="QHF2" s="117"/>
      <c r="QHG2" s="117"/>
      <c r="QHH2" s="117"/>
      <c r="QHI2" s="117"/>
      <c r="QHJ2" s="117"/>
      <c r="QHK2" s="117"/>
      <c r="QHL2" s="117"/>
      <c r="QHM2" s="117"/>
      <c r="QHN2" s="117"/>
      <c r="QHO2" s="117"/>
      <c r="QHP2" s="117"/>
      <c r="QHQ2" s="117"/>
      <c r="QHR2" s="117"/>
      <c r="QHS2" s="117"/>
      <c r="QHT2" s="117"/>
      <c r="QHU2" s="117"/>
      <c r="QHV2" s="117"/>
      <c r="QHW2" s="117"/>
      <c r="QHX2" s="117"/>
      <c r="QHY2" s="117"/>
      <c r="QHZ2" s="117"/>
      <c r="QIA2" s="117"/>
      <c r="QIB2" s="117"/>
      <c r="QIC2" s="117"/>
      <c r="QID2" s="117"/>
      <c r="QIE2" s="117"/>
      <c r="QIF2" s="117"/>
      <c r="QIG2" s="117"/>
      <c r="QIH2" s="117"/>
      <c r="QII2" s="117"/>
      <c r="QIJ2" s="117"/>
      <c r="QIK2" s="117"/>
      <c r="QIL2" s="117"/>
      <c r="QIM2" s="117"/>
      <c r="QIN2" s="117"/>
      <c r="QIO2" s="117"/>
      <c r="QIP2" s="117"/>
      <c r="QIQ2" s="117"/>
      <c r="QIR2" s="117"/>
      <c r="QIS2" s="117"/>
      <c r="QIT2" s="117"/>
      <c r="QIU2" s="117"/>
      <c r="QIV2" s="117"/>
      <c r="QIW2" s="117"/>
      <c r="QIX2" s="117"/>
      <c r="QIY2" s="117"/>
      <c r="QIZ2" s="117"/>
      <c r="QJA2" s="117"/>
      <c r="QJB2" s="117"/>
      <c r="QJC2" s="117"/>
      <c r="QJD2" s="117"/>
      <c r="QJE2" s="117"/>
      <c r="QJF2" s="117"/>
      <c r="QJG2" s="117"/>
      <c r="QJH2" s="117"/>
      <c r="QJI2" s="117"/>
      <c r="QJJ2" s="117"/>
      <c r="QJK2" s="117"/>
      <c r="QJL2" s="117"/>
      <c r="QJM2" s="117"/>
      <c r="QJN2" s="117"/>
      <c r="QJO2" s="117"/>
      <c r="QJP2" s="117"/>
      <c r="QJQ2" s="117"/>
      <c r="QJR2" s="117"/>
      <c r="QJS2" s="117"/>
      <c r="QJT2" s="117"/>
      <c r="QJU2" s="117"/>
      <c r="QJV2" s="117"/>
      <c r="QJW2" s="117"/>
      <c r="QJX2" s="117"/>
      <c r="QJY2" s="117"/>
      <c r="QJZ2" s="117"/>
      <c r="QKA2" s="117"/>
      <c r="QKB2" s="117"/>
      <c r="QKC2" s="117"/>
      <c r="QKD2" s="117"/>
      <c r="QKE2" s="117"/>
      <c r="QKF2" s="117"/>
      <c r="QKG2" s="117"/>
      <c r="QKH2" s="117"/>
      <c r="QKI2" s="117"/>
      <c r="QKJ2" s="117"/>
      <c r="QKK2" s="117"/>
      <c r="QKL2" s="117"/>
      <c r="QKM2" s="117"/>
      <c r="QKN2" s="117"/>
      <c r="QKO2" s="117"/>
      <c r="QKP2" s="117"/>
      <c r="QKQ2" s="117"/>
      <c r="QKR2" s="117"/>
      <c r="QKS2" s="117"/>
      <c r="QKT2" s="117"/>
      <c r="QKU2" s="117"/>
      <c r="QKV2" s="117"/>
      <c r="QKW2" s="117"/>
      <c r="QKX2" s="117"/>
      <c r="QKY2" s="117"/>
      <c r="QKZ2" s="117"/>
      <c r="QLA2" s="117"/>
      <c r="QLB2" s="117"/>
      <c r="QLC2" s="117"/>
      <c r="QLD2" s="117"/>
      <c r="QLE2" s="117"/>
      <c r="QLF2" s="117"/>
      <c r="QLG2" s="117"/>
      <c r="QLH2" s="117"/>
      <c r="QLI2" s="117"/>
      <c r="QLJ2" s="117"/>
      <c r="QLK2" s="117"/>
      <c r="QLL2" s="117"/>
      <c r="QLM2" s="117"/>
      <c r="QLN2" s="117"/>
      <c r="QLO2" s="117"/>
      <c r="QLP2" s="117"/>
      <c r="QLQ2" s="117"/>
      <c r="QLR2" s="117"/>
      <c r="QLS2" s="117"/>
      <c r="QLT2" s="117"/>
      <c r="QLU2" s="117"/>
      <c r="QLV2" s="117"/>
      <c r="QLW2" s="117"/>
      <c r="QLX2" s="117"/>
      <c r="QLY2" s="117"/>
      <c r="QLZ2" s="117"/>
      <c r="QMA2" s="117"/>
      <c r="QMB2" s="117"/>
      <c r="QMC2" s="117"/>
      <c r="QMD2" s="117"/>
      <c r="QME2" s="117"/>
      <c r="QMF2" s="117"/>
      <c r="QMG2" s="117"/>
      <c r="QMH2" s="117"/>
      <c r="QMI2" s="117"/>
      <c r="QMJ2" s="117"/>
      <c r="QMK2" s="117"/>
      <c r="QML2" s="117"/>
      <c r="QMM2" s="117"/>
      <c r="QMN2" s="117"/>
      <c r="QMO2" s="117"/>
      <c r="QMP2" s="117"/>
      <c r="QMQ2" s="117"/>
      <c r="QMR2" s="117"/>
      <c r="QMS2" s="117"/>
      <c r="QMT2" s="117"/>
      <c r="QMU2" s="117"/>
      <c r="QMV2" s="117"/>
      <c r="QMW2" s="117"/>
      <c r="QMX2" s="117"/>
      <c r="QMY2" s="117"/>
      <c r="QMZ2" s="117"/>
      <c r="QNA2" s="117"/>
      <c r="QNB2" s="117"/>
      <c r="QNC2" s="117"/>
      <c r="QND2" s="117"/>
      <c r="QNE2" s="117"/>
      <c r="QNF2" s="117"/>
      <c r="QNG2" s="117"/>
      <c r="QNH2" s="117"/>
      <c r="QNI2" s="117"/>
      <c r="QNJ2" s="117"/>
      <c r="QNK2" s="117"/>
      <c r="QNL2" s="117"/>
      <c r="QNM2" s="117"/>
      <c r="QNN2" s="117"/>
      <c r="QNO2" s="117"/>
      <c r="QNP2" s="117"/>
      <c r="QNQ2" s="117"/>
      <c r="QNR2" s="117"/>
      <c r="QNS2" s="117"/>
      <c r="QNT2" s="117"/>
      <c r="QNU2" s="117"/>
      <c r="QNV2" s="117"/>
      <c r="QNW2" s="117"/>
      <c r="QNX2" s="117"/>
      <c r="QNY2" s="117"/>
      <c r="QNZ2" s="117"/>
      <c r="QOA2" s="117"/>
      <c r="QOB2" s="117"/>
      <c r="QOC2" s="117"/>
      <c r="QOD2" s="117"/>
      <c r="QOE2" s="117"/>
      <c r="QOF2" s="117"/>
      <c r="QOG2" s="117"/>
      <c r="QOH2" s="117"/>
      <c r="QOI2" s="117"/>
      <c r="QOJ2" s="117"/>
      <c r="QOK2" s="117"/>
      <c r="QOL2" s="117"/>
      <c r="QOM2" s="117"/>
      <c r="QON2" s="117"/>
      <c r="QOO2" s="117"/>
      <c r="QOP2" s="117"/>
      <c r="QOQ2" s="117"/>
      <c r="QOR2" s="117"/>
      <c r="QOS2" s="117"/>
      <c r="QOT2" s="117"/>
      <c r="QOU2" s="117"/>
      <c r="QOV2" s="117"/>
      <c r="QOW2" s="117"/>
      <c r="QOX2" s="117"/>
      <c r="QOY2" s="117"/>
      <c r="QOZ2" s="117"/>
      <c r="QPA2" s="117"/>
      <c r="QPB2" s="117"/>
      <c r="QPC2" s="117"/>
      <c r="QPD2" s="117"/>
      <c r="QPE2" s="117"/>
      <c r="QPF2" s="117"/>
      <c r="QPG2" s="117"/>
      <c r="QPH2" s="117"/>
      <c r="QPI2" s="117"/>
      <c r="QPJ2" s="117"/>
      <c r="QPK2" s="117"/>
      <c r="QPL2" s="117"/>
      <c r="QPM2" s="117"/>
      <c r="QPN2" s="117"/>
      <c r="QPO2" s="117"/>
      <c r="QPP2" s="117"/>
      <c r="QPQ2" s="117"/>
      <c r="QPR2" s="117"/>
      <c r="QPS2" s="117"/>
      <c r="QPT2" s="117"/>
      <c r="QPU2" s="117"/>
      <c r="QPV2" s="117"/>
      <c r="QPW2" s="117"/>
      <c r="QPX2" s="117"/>
      <c r="QPY2" s="117"/>
      <c r="QPZ2" s="117"/>
      <c r="QQA2" s="117"/>
      <c r="QQB2" s="117"/>
      <c r="QQC2" s="117"/>
      <c r="QQD2" s="117"/>
      <c r="QQE2" s="117"/>
      <c r="QQF2" s="117"/>
      <c r="QQG2" s="117"/>
      <c r="QQH2" s="117"/>
      <c r="QQI2" s="117"/>
      <c r="QQJ2" s="117"/>
      <c r="QQK2" s="117"/>
      <c r="QQL2" s="117"/>
      <c r="QQM2" s="117"/>
      <c r="QQN2" s="117"/>
      <c r="QQO2" s="117"/>
      <c r="QQP2" s="117"/>
      <c r="QQQ2" s="117"/>
      <c r="QQR2" s="117"/>
      <c r="QQS2" s="117"/>
      <c r="QQT2" s="117"/>
      <c r="QQU2" s="117"/>
      <c r="QQV2" s="117"/>
      <c r="QQW2" s="117"/>
      <c r="QQX2" s="117"/>
      <c r="QQY2" s="117"/>
      <c r="QQZ2" s="117"/>
      <c r="QRA2" s="117"/>
      <c r="QRB2" s="117"/>
      <c r="QRC2" s="117"/>
      <c r="QRD2" s="117"/>
      <c r="QRE2" s="117"/>
      <c r="QRF2" s="117"/>
      <c r="QRG2" s="117"/>
      <c r="QRH2" s="117"/>
      <c r="QRI2" s="117"/>
      <c r="QRJ2" s="117"/>
      <c r="QRK2" s="117"/>
      <c r="QRL2" s="117"/>
      <c r="QRM2" s="117"/>
      <c r="QRN2" s="117"/>
      <c r="QRO2" s="117"/>
      <c r="QRP2" s="117"/>
      <c r="QRQ2" s="117"/>
      <c r="QRR2" s="117"/>
      <c r="QRS2" s="117"/>
      <c r="QRT2" s="117"/>
      <c r="QRU2" s="117"/>
      <c r="QRV2" s="117"/>
      <c r="QRW2" s="117"/>
      <c r="QRX2" s="117"/>
      <c r="QRY2" s="117"/>
      <c r="QRZ2" s="117"/>
      <c r="QSA2" s="117"/>
      <c r="QSB2" s="117"/>
      <c r="QSC2" s="117"/>
      <c r="QSD2" s="117"/>
      <c r="QSE2" s="117"/>
      <c r="QSF2" s="117"/>
      <c r="QSG2" s="117"/>
      <c r="QSH2" s="117"/>
      <c r="QSI2" s="117"/>
      <c r="QSJ2" s="117"/>
      <c r="QSK2" s="117"/>
      <c r="QSL2" s="117"/>
      <c r="QSM2" s="117"/>
      <c r="QSN2" s="117"/>
      <c r="QSO2" s="117"/>
      <c r="QSP2" s="117"/>
      <c r="QSQ2" s="117"/>
      <c r="QSR2" s="117"/>
      <c r="QSS2" s="117"/>
      <c r="QST2" s="117"/>
      <c r="QSU2" s="117"/>
      <c r="QSV2" s="117"/>
      <c r="QSW2" s="117"/>
      <c r="QSX2" s="117"/>
      <c r="QSY2" s="117"/>
      <c r="QSZ2" s="117"/>
      <c r="QTA2" s="117"/>
      <c r="QTB2" s="117"/>
      <c r="QTC2" s="117"/>
      <c r="QTD2" s="117"/>
      <c r="QTE2" s="117"/>
      <c r="QTF2" s="117"/>
      <c r="QTG2" s="117"/>
      <c r="QTH2" s="117"/>
      <c r="QTI2" s="117"/>
      <c r="QTJ2" s="117"/>
      <c r="QTK2" s="117"/>
      <c r="QTL2" s="117"/>
      <c r="QTM2" s="117"/>
      <c r="QTN2" s="117"/>
      <c r="QTO2" s="117"/>
      <c r="QTP2" s="117"/>
      <c r="QTQ2" s="117"/>
      <c r="QTR2" s="117"/>
      <c r="QTS2" s="117"/>
      <c r="QTT2" s="117"/>
      <c r="QTU2" s="117"/>
      <c r="QTV2" s="117"/>
      <c r="QTW2" s="117"/>
      <c r="QTX2" s="117"/>
      <c r="QTY2" s="117"/>
      <c r="QTZ2" s="117"/>
      <c r="QUA2" s="117"/>
      <c r="QUB2" s="117"/>
      <c r="QUC2" s="117"/>
      <c r="QUD2" s="117"/>
      <c r="QUE2" s="117"/>
      <c r="QUF2" s="117"/>
      <c r="QUG2" s="117"/>
      <c r="QUH2" s="117"/>
      <c r="QUI2" s="117"/>
      <c r="QUJ2" s="117"/>
      <c r="QUK2" s="117"/>
      <c r="QUL2" s="117"/>
      <c r="QUM2" s="117"/>
      <c r="QUN2" s="117"/>
      <c r="QUO2" s="117"/>
      <c r="QUP2" s="117"/>
      <c r="QUQ2" s="117"/>
      <c r="QUR2" s="117"/>
      <c r="QUS2" s="117"/>
      <c r="QUT2" s="117"/>
      <c r="QUU2" s="117"/>
      <c r="QUV2" s="117"/>
      <c r="QUW2" s="117"/>
      <c r="QUX2" s="117"/>
      <c r="QUY2" s="117"/>
      <c r="QUZ2" s="117"/>
      <c r="QVA2" s="117"/>
      <c r="QVB2" s="117"/>
      <c r="QVC2" s="117"/>
      <c r="QVD2" s="117"/>
      <c r="QVE2" s="117"/>
      <c r="QVF2" s="117"/>
      <c r="QVG2" s="117"/>
      <c r="QVH2" s="117"/>
      <c r="QVI2" s="117"/>
      <c r="QVJ2" s="117"/>
      <c r="QVK2" s="117"/>
      <c r="QVL2" s="117"/>
      <c r="QVM2" s="117"/>
      <c r="QVN2" s="117"/>
      <c r="QVO2" s="117"/>
      <c r="QVP2" s="117"/>
      <c r="QVQ2" s="117"/>
      <c r="QVR2" s="117"/>
      <c r="QVS2" s="117"/>
      <c r="QVT2" s="117"/>
      <c r="QVU2" s="117"/>
      <c r="QVV2" s="117"/>
      <c r="QVW2" s="117"/>
      <c r="QVX2" s="117"/>
      <c r="QVY2" s="117"/>
      <c r="QVZ2" s="117"/>
      <c r="QWA2" s="117"/>
      <c r="QWB2" s="117"/>
      <c r="QWC2" s="117"/>
      <c r="QWD2" s="117"/>
      <c r="QWE2" s="117"/>
      <c r="QWF2" s="117"/>
      <c r="QWG2" s="117"/>
      <c r="QWH2" s="117"/>
      <c r="QWI2" s="117"/>
      <c r="QWJ2" s="117"/>
      <c r="QWK2" s="117"/>
      <c r="QWL2" s="117"/>
      <c r="QWM2" s="117"/>
      <c r="QWN2" s="117"/>
      <c r="QWO2" s="117"/>
      <c r="QWP2" s="117"/>
      <c r="QWQ2" s="117"/>
      <c r="QWR2" s="117"/>
      <c r="QWS2" s="117"/>
      <c r="QWT2" s="117"/>
      <c r="QWU2" s="117"/>
      <c r="QWV2" s="117"/>
      <c r="QWW2" s="117"/>
      <c r="QWX2" s="117"/>
      <c r="QWY2" s="117"/>
      <c r="QWZ2" s="117"/>
      <c r="QXA2" s="117"/>
      <c r="QXB2" s="117"/>
      <c r="QXC2" s="117"/>
      <c r="QXD2" s="117"/>
      <c r="QXE2" s="117"/>
      <c r="QXF2" s="117"/>
      <c r="QXG2" s="117"/>
      <c r="QXH2" s="117"/>
      <c r="QXI2" s="117"/>
      <c r="QXJ2" s="117"/>
      <c r="QXK2" s="117"/>
      <c r="QXL2" s="117"/>
      <c r="QXM2" s="117"/>
      <c r="QXN2" s="117"/>
      <c r="QXO2" s="117"/>
      <c r="QXP2" s="117"/>
      <c r="QXQ2" s="117"/>
      <c r="QXR2" s="117"/>
      <c r="QXS2" s="117"/>
      <c r="QXT2" s="117"/>
      <c r="QXU2" s="117"/>
      <c r="QXV2" s="117"/>
      <c r="QXW2" s="117"/>
      <c r="QXX2" s="117"/>
      <c r="QXY2" s="117"/>
      <c r="QXZ2" s="117"/>
      <c r="QYA2" s="117"/>
      <c r="QYB2" s="117"/>
      <c r="QYC2" s="117"/>
      <c r="QYD2" s="117"/>
      <c r="QYE2" s="117"/>
      <c r="QYF2" s="117"/>
      <c r="QYG2" s="117"/>
      <c r="QYH2" s="117"/>
      <c r="QYI2" s="117"/>
      <c r="QYJ2" s="117"/>
      <c r="QYK2" s="117"/>
      <c r="QYL2" s="117"/>
      <c r="QYM2" s="117"/>
      <c r="QYN2" s="117"/>
      <c r="QYO2" s="117"/>
      <c r="QYP2" s="117"/>
      <c r="QYQ2" s="117"/>
      <c r="QYR2" s="117"/>
      <c r="QYS2" s="117"/>
      <c r="QYT2" s="117"/>
      <c r="QYU2" s="117"/>
      <c r="QYV2" s="117"/>
      <c r="QYW2" s="117"/>
      <c r="QYX2" s="117"/>
      <c r="QYY2" s="117"/>
      <c r="QYZ2" s="117"/>
      <c r="QZA2" s="117"/>
      <c r="QZB2" s="117"/>
      <c r="QZC2" s="117"/>
      <c r="QZD2" s="117"/>
      <c r="QZE2" s="117"/>
      <c r="QZF2" s="117"/>
      <c r="QZG2" s="117"/>
      <c r="QZH2" s="117"/>
      <c r="QZI2" s="117"/>
      <c r="QZJ2" s="117"/>
      <c r="QZK2" s="117"/>
      <c r="QZL2" s="117"/>
      <c r="QZM2" s="117"/>
      <c r="QZN2" s="117"/>
      <c r="QZO2" s="117"/>
      <c r="QZP2" s="117"/>
      <c r="QZQ2" s="117"/>
      <c r="QZR2" s="117"/>
      <c r="QZS2" s="117"/>
      <c r="QZT2" s="117"/>
      <c r="QZU2" s="117"/>
      <c r="QZV2" s="117"/>
      <c r="QZW2" s="117"/>
      <c r="QZX2" s="117"/>
      <c r="QZY2" s="117"/>
      <c r="QZZ2" s="117"/>
      <c r="RAA2" s="117"/>
      <c r="RAB2" s="117"/>
      <c r="RAC2" s="117"/>
      <c r="RAD2" s="117"/>
      <c r="RAE2" s="117"/>
      <c r="RAF2" s="117"/>
      <c r="RAG2" s="117"/>
      <c r="RAH2" s="117"/>
      <c r="RAI2" s="117"/>
      <c r="RAJ2" s="117"/>
      <c r="RAK2" s="117"/>
      <c r="RAL2" s="117"/>
      <c r="RAM2" s="117"/>
      <c r="RAN2" s="117"/>
      <c r="RAO2" s="117"/>
      <c r="RAP2" s="117"/>
      <c r="RAQ2" s="117"/>
      <c r="RAR2" s="117"/>
      <c r="RAS2" s="117"/>
      <c r="RAT2" s="117"/>
      <c r="RAU2" s="117"/>
      <c r="RAV2" s="117"/>
      <c r="RAW2" s="117"/>
      <c r="RAX2" s="117"/>
      <c r="RAY2" s="117"/>
      <c r="RAZ2" s="117"/>
      <c r="RBA2" s="117"/>
      <c r="RBB2" s="117"/>
      <c r="RBC2" s="117"/>
      <c r="RBD2" s="117"/>
      <c r="RBE2" s="117"/>
      <c r="RBF2" s="117"/>
      <c r="RBG2" s="117"/>
      <c r="RBH2" s="117"/>
      <c r="RBI2" s="117"/>
      <c r="RBJ2" s="117"/>
      <c r="RBK2" s="117"/>
      <c r="RBL2" s="117"/>
      <c r="RBM2" s="117"/>
      <c r="RBN2" s="117"/>
      <c r="RBO2" s="117"/>
      <c r="RBP2" s="117"/>
      <c r="RBQ2" s="117"/>
      <c r="RBR2" s="117"/>
      <c r="RBS2" s="117"/>
      <c r="RBT2" s="117"/>
      <c r="RBU2" s="117"/>
      <c r="RBV2" s="117"/>
      <c r="RBW2" s="117"/>
      <c r="RBX2" s="117"/>
      <c r="RBY2" s="117"/>
      <c r="RBZ2" s="117"/>
      <c r="RCA2" s="117"/>
      <c r="RCB2" s="117"/>
      <c r="RCC2" s="117"/>
      <c r="RCD2" s="117"/>
      <c r="RCE2" s="117"/>
      <c r="RCF2" s="117"/>
      <c r="RCG2" s="117"/>
      <c r="RCH2" s="117"/>
      <c r="RCI2" s="117"/>
      <c r="RCJ2" s="117"/>
      <c r="RCK2" s="117"/>
      <c r="RCL2" s="117"/>
      <c r="RCM2" s="117"/>
      <c r="RCN2" s="117"/>
      <c r="RCO2" s="117"/>
      <c r="RCP2" s="117"/>
      <c r="RCQ2" s="117"/>
      <c r="RCR2" s="117"/>
      <c r="RCS2" s="117"/>
      <c r="RCT2" s="117"/>
      <c r="RCU2" s="117"/>
      <c r="RCV2" s="117"/>
      <c r="RCW2" s="117"/>
      <c r="RCX2" s="117"/>
      <c r="RCY2" s="117"/>
      <c r="RCZ2" s="117"/>
      <c r="RDA2" s="117"/>
      <c r="RDB2" s="117"/>
      <c r="RDC2" s="117"/>
      <c r="RDD2" s="117"/>
      <c r="RDE2" s="117"/>
      <c r="RDF2" s="117"/>
      <c r="RDG2" s="117"/>
      <c r="RDH2" s="117"/>
      <c r="RDI2" s="117"/>
      <c r="RDJ2" s="117"/>
      <c r="RDK2" s="117"/>
      <c r="RDL2" s="117"/>
      <c r="RDM2" s="117"/>
      <c r="RDN2" s="117"/>
      <c r="RDO2" s="117"/>
      <c r="RDP2" s="117"/>
      <c r="RDQ2" s="117"/>
      <c r="RDR2" s="117"/>
      <c r="RDS2" s="117"/>
      <c r="RDT2" s="117"/>
      <c r="RDU2" s="117"/>
      <c r="RDV2" s="117"/>
      <c r="RDW2" s="117"/>
      <c r="RDX2" s="117"/>
      <c r="RDY2" s="117"/>
      <c r="RDZ2" s="117"/>
      <c r="REA2" s="117"/>
      <c r="REB2" s="117"/>
      <c r="REC2" s="117"/>
      <c r="RED2" s="117"/>
      <c r="REE2" s="117"/>
      <c r="REF2" s="117"/>
      <c r="REG2" s="117"/>
      <c r="REH2" s="117"/>
      <c r="REI2" s="117"/>
      <c r="REJ2" s="117"/>
      <c r="REK2" s="117"/>
      <c r="REL2" s="117"/>
      <c r="REM2" s="117"/>
      <c r="REN2" s="117"/>
      <c r="REO2" s="117"/>
      <c r="REP2" s="117"/>
      <c r="REQ2" s="117"/>
      <c r="RER2" s="117"/>
      <c r="RES2" s="117"/>
      <c r="RET2" s="117"/>
      <c r="REU2" s="117"/>
      <c r="REV2" s="117"/>
      <c r="REW2" s="117"/>
      <c r="REX2" s="117"/>
      <c r="REY2" s="117"/>
      <c r="REZ2" s="117"/>
      <c r="RFA2" s="117"/>
      <c r="RFB2" s="117"/>
      <c r="RFC2" s="117"/>
      <c r="RFD2" s="117"/>
      <c r="RFE2" s="117"/>
      <c r="RFF2" s="117"/>
      <c r="RFG2" s="117"/>
      <c r="RFH2" s="117"/>
      <c r="RFI2" s="117"/>
      <c r="RFJ2" s="117"/>
      <c r="RFK2" s="117"/>
      <c r="RFL2" s="117"/>
      <c r="RFM2" s="117"/>
      <c r="RFN2" s="117"/>
      <c r="RFO2" s="117"/>
      <c r="RFP2" s="117"/>
      <c r="RFQ2" s="117"/>
      <c r="RFR2" s="117"/>
      <c r="RFS2" s="117"/>
      <c r="RFT2" s="117"/>
      <c r="RFU2" s="117"/>
      <c r="RFV2" s="117"/>
      <c r="RFW2" s="117"/>
      <c r="RFX2" s="117"/>
      <c r="RFY2" s="117"/>
      <c r="RFZ2" s="117"/>
      <c r="RGA2" s="117"/>
      <c r="RGB2" s="117"/>
      <c r="RGC2" s="117"/>
      <c r="RGD2" s="117"/>
      <c r="RGE2" s="117"/>
      <c r="RGF2" s="117"/>
      <c r="RGG2" s="117"/>
      <c r="RGH2" s="117"/>
      <c r="RGI2" s="117"/>
      <c r="RGJ2" s="117"/>
      <c r="RGK2" s="117"/>
      <c r="RGL2" s="117"/>
      <c r="RGM2" s="117"/>
      <c r="RGN2" s="117"/>
      <c r="RGO2" s="117"/>
      <c r="RGP2" s="117"/>
      <c r="RGQ2" s="117"/>
      <c r="RGR2" s="117"/>
      <c r="RGS2" s="117"/>
      <c r="RGT2" s="117"/>
      <c r="RGU2" s="117"/>
      <c r="RGV2" s="117"/>
      <c r="RGW2" s="117"/>
      <c r="RGX2" s="117"/>
      <c r="RGY2" s="117"/>
      <c r="RGZ2" s="117"/>
      <c r="RHA2" s="117"/>
      <c r="RHB2" s="117"/>
      <c r="RHC2" s="117"/>
      <c r="RHD2" s="117"/>
      <c r="RHE2" s="117"/>
      <c r="RHF2" s="117"/>
      <c r="RHG2" s="117"/>
      <c r="RHH2" s="117"/>
      <c r="RHI2" s="117"/>
      <c r="RHJ2" s="117"/>
      <c r="RHK2" s="117"/>
      <c r="RHL2" s="117"/>
      <c r="RHM2" s="117"/>
      <c r="RHN2" s="117"/>
      <c r="RHO2" s="117"/>
      <c r="RHP2" s="117"/>
      <c r="RHQ2" s="117"/>
      <c r="RHR2" s="117"/>
      <c r="RHS2" s="117"/>
      <c r="RHT2" s="117"/>
      <c r="RHU2" s="117"/>
      <c r="RHV2" s="117"/>
      <c r="RHW2" s="117"/>
      <c r="RHX2" s="117"/>
      <c r="RHY2" s="117"/>
      <c r="RHZ2" s="117"/>
      <c r="RIA2" s="117"/>
      <c r="RIB2" s="117"/>
      <c r="RIC2" s="117"/>
      <c r="RID2" s="117"/>
      <c r="RIE2" s="117"/>
      <c r="RIF2" s="117"/>
      <c r="RIG2" s="117"/>
      <c r="RIH2" s="117"/>
      <c r="RII2" s="117"/>
      <c r="RIJ2" s="117"/>
      <c r="RIK2" s="117"/>
      <c r="RIL2" s="117"/>
      <c r="RIM2" s="117"/>
      <c r="RIN2" s="117"/>
      <c r="RIO2" s="117"/>
      <c r="RIP2" s="117"/>
      <c r="RIQ2" s="117"/>
      <c r="RIR2" s="117"/>
      <c r="RIS2" s="117"/>
      <c r="RIT2" s="117"/>
      <c r="RIU2" s="117"/>
      <c r="RIV2" s="117"/>
      <c r="RIW2" s="117"/>
      <c r="RIX2" s="117"/>
      <c r="RIY2" s="117"/>
      <c r="RIZ2" s="117"/>
      <c r="RJA2" s="117"/>
      <c r="RJB2" s="117"/>
      <c r="RJC2" s="117"/>
      <c r="RJD2" s="117"/>
      <c r="RJE2" s="117"/>
      <c r="RJF2" s="117"/>
      <c r="RJG2" s="117"/>
      <c r="RJH2" s="117"/>
      <c r="RJI2" s="117"/>
      <c r="RJJ2" s="117"/>
      <c r="RJK2" s="117"/>
      <c r="RJL2" s="117"/>
      <c r="RJM2" s="117"/>
      <c r="RJN2" s="117"/>
      <c r="RJO2" s="117"/>
      <c r="RJP2" s="117"/>
      <c r="RJQ2" s="117"/>
      <c r="RJR2" s="117"/>
      <c r="RJS2" s="117"/>
      <c r="RJT2" s="117"/>
      <c r="RJU2" s="117"/>
      <c r="RJV2" s="117"/>
      <c r="RJW2" s="117"/>
      <c r="RJX2" s="117"/>
      <c r="RJY2" s="117"/>
      <c r="RJZ2" s="117"/>
      <c r="RKA2" s="117"/>
      <c r="RKB2" s="117"/>
      <c r="RKC2" s="117"/>
      <c r="RKD2" s="117"/>
      <c r="RKE2" s="117"/>
      <c r="RKF2" s="117"/>
      <c r="RKG2" s="117"/>
      <c r="RKH2" s="117"/>
      <c r="RKI2" s="117"/>
      <c r="RKJ2" s="117"/>
      <c r="RKK2" s="117"/>
      <c r="RKL2" s="117"/>
      <c r="RKM2" s="117"/>
      <c r="RKN2" s="117"/>
      <c r="RKO2" s="117"/>
      <c r="RKP2" s="117"/>
      <c r="RKQ2" s="117"/>
      <c r="RKR2" s="117"/>
      <c r="RKS2" s="117"/>
      <c r="RKT2" s="117"/>
      <c r="RKU2" s="117"/>
      <c r="RKV2" s="117"/>
      <c r="RKW2" s="117"/>
      <c r="RKX2" s="117"/>
      <c r="RKY2" s="117"/>
      <c r="RKZ2" s="117"/>
      <c r="RLA2" s="117"/>
      <c r="RLB2" s="117"/>
      <c r="RLC2" s="117"/>
      <c r="RLD2" s="117"/>
      <c r="RLE2" s="117"/>
      <c r="RLF2" s="117"/>
      <c r="RLG2" s="117"/>
      <c r="RLH2" s="117"/>
      <c r="RLI2" s="117"/>
      <c r="RLJ2" s="117"/>
      <c r="RLK2" s="117"/>
      <c r="RLL2" s="117"/>
      <c r="RLM2" s="117"/>
      <c r="RLN2" s="117"/>
      <c r="RLO2" s="117"/>
      <c r="RLP2" s="117"/>
      <c r="RLQ2" s="117"/>
      <c r="RLR2" s="117"/>
      <c r="RLS2" s="117"/>
      <c r="RLT2" s="117"/>
      <c r="RLU2" s="117"/>
      <c r="RLV2" s="117"/>
      <c r="RLW2" s="117"/>
      <c r="RLX2" s="117"/>
      <c r="RLY2" s="117"/>
      <c r="RLZ2" s="117"/>
      <c r="RMA2" s="117"/>
      <c r="RMB2" s="117"/>
      <c r="RMC2" s="117"/>
      <c r="RMD2" s="117"/>
      <c r="RME2" s="117"/>
      <c r="RMF2" s="117"/>
      <c r="RMG2" s="117"/>
      <c r="RMH2" s="117"/>
      <c r="RMI2" s="117"/>
      <c r="RMJ2" s="117"/>
      <c r="RMK2" s="117"/>
      <c r="RML2" s="117"/>
      <c r="RMM2" s="117"/>
      <c r="RMN2" s="117"/>
      <c r="RMO2" s="117"/>
      <c r="RMP2" s="117"/>
      <c r="RMQ2" s="117"/>
      <c r="RMR2" s="117"/>
      <c r="RMS2" s="117"/>
      <c r="RMT2" s="117"/>
      <c r="RMU2" s="117"/>
      <c r="RMV2" s="117"/>
      <c r="RMW2" s="117"/>
      <c r="RMX2" s="117"/>
      <c r="RMY2" s="117"/>
      <c r="RMZ2" s="117"/>
      <c r="RNA2" s="117"/>
      <c r="RNB2" s="117"/>
      <c r="RNC2" s="117"/>
      <c r="RND2" s="117"/>
      <c r="RNE2" s="117"/>
      <c r="RNF2" s="117"/>
      <c r="RNG2" s="117"/>
      <c r="RNH2" s="117"/>
      <c r="RNI2" s="117"/>
      <c r="RNJ2" s="117"/>
      <c r="RNK2" s="117"/>
      <c r="RNL2" s="117"/>
      <c r="RNM2" s="117"/>
      <c r="RNN2" s="117"/>
      <c r="RNO2" s="117"/>
      <c r="RNP2" s="117"/>
      <c r="RNQ2" s="117"/>
      <c r="RNR2" s="117"/>
      <c r="RNS2" s="117"/>
      <c r="RNT2" s="117"/>
      <c r="RNU2" s="117"/>
      <c r="RNV2" s="117"/>
      <c r="RNW2" s="117"/>
      <c r="RNX2" s="117"/>
      <c r="RNY2" s="117"/>
      <c r="RNZ2" s="117"/>
      <c r="ROA2" s="117"/>
      <c r="ROB2" s="117"/>
      <c r="ROC2" s="117"/>
      <c r="ROD2" s="117"/>
      <c r="ROE2" s="117"/>
      <c r="ROF2" s="117"/>
      <c r="ROG2" s="117"/>
      <c r="ROH2" s="117"/>
      <c r="ROI2" s="117"/>
      <c r="ROJ2" s="117"/>
      <c r="ROK2" s="117"/>
      <c r="ROL2" s="117"/>
      <c r="ROM2" s="117"/>
      <c r="RON2" s="117"/>
      <c r="ROO2" s="117"/>
      <c r="ROP2" s="117"/>
      <c r="ROQ2" s="117"/>
      <c r="ROR2" s="117"/>
      <c r="ROS2" s="117"/>
      <c r="ROT2" s="117"/>
      <c r="ROU2" s="117"/>
      <c r="ROV2" s="117"/>
      <c r="ROW2" s="117"/>
      <c r="ROX2" s="117"/>
      <c r="ROY2" s="117"/>
      <c r="ROZ2" s="117"/>
      <c r="RPA2" s="117"/>
      <c r="RPB2" s="117"/>
      <c r="RPC2" s="117"/>
      <c r="RPD2" s="117"/>
      <c r="RPE2" s="117"/>
      <c r="RPF2" s="117"/>
      <c r="RPG2" s="117"/>
      <c r="RPH2" s="117"/>
      <c r="RPI2" s="117"/>
      <c r="RPJ2" s="117"/>
      <c r="RPK2" s="117"/>
      <c r="RPL2" s="117"/>
      <c r="RPM2" s="117"/>
      <c r="RPN2" s="117"/>
      <c r="RPO2" s="117"/>
      <c r="RPP2" s="117"/>
      <c r="RPQ2" s="117"/>
      <c r="RPR2" s="117"/>
      <c r="RPS2" s="117"/>
      <c r="RPT2" s="117"/>
      <c r="RPU2" s="117"/>
      <c r="RPV2" s="117"/>
      <c r="RPW2" s="117"/>
      <c r="RPX2" s="117"/>
      <c r="RPY2" s="117"/>
      <c r="RPZ2" s="117"/>
      <c r="RQA2" s="117"/>
      <c r="RQB2" s="117"/>
      <c r="RQC2" s="117"/>
      <c r="RQD2" s="117"/>
      <c r="RQE2" s="117"/>
      <c r="RQF2" s="117"/>
      <c r="RQG2" s="117"/>
      <c r="RQH2" s="117"/>
      <c r="RQI2" s="117"/>
      <c r="RQJ2" s="117"/>
      <c r="RQK2" s="117"/>
      <c r="RQL2" s="117"/>
      <c r="RQM2" s="117"/>
      <c r="RQN2" s="117"/>
      <c r="RQO2" s="117"/>
      <c r="RQP2" s="117"/>
      <c r="RQQ2" s="117"/>
      <c r="RQR2" s="117"/>
      <c r="RQS2" s="117"/>
      <c r="RQT2" s="117"/>
      <c r="RQU2" s="117"/>
      <c r="RQV2" s="117"/>
      <c r="RQW2" s="117"/>
      <c r="RQX2" s="117"/>
      <c r="RQY2" s="117"/>
      <c r="RQZ2" s="117"/>
      <c r="RRA2" s="117"/>
      <c r="RRB2" s="117"/>
      <c r="RRC2" s="117"/>
      <c r="RRD2" s="117"/>
      <c r="RRE2" s="117"/>
      <c r="RRF2" s="117"/>
      <c r="RRG2" s="117"/>
      <c r="RRH2" s="117"/>
      <c r="RRI2" s="117"/>
      <c r="RRJ2" s="117"/>
      <c r="RRK2" s="117"/>
      <c r="RRL2" s="117"/>
      <c r="RRM2" s="117"/>
      <c r="RRN2" s="117"/>
      <c r="RRO2" s="117"/>
      <c r="RRP2" s="117"/>
      <c r="RRQ2" s="117"/>
      <c r="RRR2" s="117"/>
      <c r="RRS2" s="117"/>
      <c r="RRT2" s="117"/>
      <c r="RRU2" s="117"/>
      <c r="RRV2" s="117"/>
      <c r="RRW2" s="117"/>
      <c r="RRX2" s="117"/>
      <c r="RRY2" s="117"/>
      <c r="RRZ2" s="117"/>
      <c r="RSA2" s="117"/>
      <c r="RSB2" s="117"/>
      <c r="RSC2" s="117"/>
      <c r="RSD2" s="117"/>
      <c r="RSE2" s="117"/>
      <c r="RSF2" s="117"/>
      <c r="RSG2" s="117"/>
      <c r="RSH2" s="117"/>
      <c r="RSI2" s="117"/>
      <c r="RSJ2" s="117"/>
      <c r="RSK2" s="117"/>
      <c r="RSL2" s="117"/>
      <c r="RSM2" s="117"/>
      <c r="RSN2" s="117"/>
      <c r="RSO2" s="117"/>
      <c r="RSP2" s="117"/>
      <c r="RSQ2" s="117"/>
      <c r="RSR2" s="117"/>
      <c r="RSS2" s="117"/>
      <c r="RST2" s="117"/>
      <c r="RSU2" s="117"/>
      <c r="RSV2" s="117"/>
      <c r="RSW2" s="117"/>
      <c r="RSX2" s="117"/>
      <c r="RSY2" s="117"/>
      <c r="RSZ2" s="117"/>
      <c r="RTA2" s="117"/>
      <c r="RTB2" s="117"/>
      <c r="RTC2" s="117"/>
      <c r="RTD2" s="117"/>
      <c r="RTE2" s="117"/>
      <c r="RTF2" s="117"/>
      <c r="RTG2" s="117"/>
      <c r="RTH2" s="117"/>
      <c r="RTI2" s="117"/>
      <c r="RTJ2" s="117"/>
      <c r="RTK2" s="117"/>
      <c r="RTL2" s="117"/>
      <c r="RTM2" s="117"/>
      <c r="RTN2" s="117"/>
      <c r="RTO2" s="117"/>
      <c r="RTP2" s="117"/>
      <c r="RTQ2" s="117"/>
      <c r="RTR2" s="117"/>
      <c r="RTS2" s="117"/>
      <c r="RTT2" s="117"/>
      <c r="RTU2" s="117"/>
      <c r="RTV2" s="117"/>
      <c r="RTW2" s="117"/>
      <c r="RTX2" s="117"/>
      <c r="RTY2" s="117"/>
      <c r="RTZ2" s="117"/>
      <c r="RUA2" s="117"/>
      <c r="RUB2" s="117"/>
      <c r="RUC2" s="117"/>
      <c r="RUD2" s="117"/>
      <c r="RUE2" s="117"/>
      <c r="RUF2" s="117"/>
      <c r="RUG2" s="117"/>
      <c r="RUH2" s="117"/>
      <c r="RUI2" s="117"/>
      <c r="RUJ2" s="117"/>
      <c r="RUK2" s="117"/>
      <c r="RUL2" s="117"/>
      <c r="RUM2" s="117"/>
      <c r="RUN2" s="117"/>
      <c r="RUO2" s="117"/>
      <c r="RUP2" s="117"/>
      <c r="RUQ2" s="117"/>
      <c r="RUR2" s="117"/>
      <c r="RUS2" s="117"/>
      <c r="RUT2" s="117"/>
      <c r="RUU2" s="117"/>
      <c r="RUV2" s="117"/>
      <c r="RUW2" s="117"/>
      <c r="RUX2" s="117"/>
      <c r="RUY2" s="117"/>
      <c r="RUZ2" s="117"/>
      <c r="RVA2" s="117"/>
      <c r="RVB2" s="117"/>
      <c r="RVC2" s="117"/>
      <c r="RVD2" s="117"/>
      <c r="RVE2" s="117"/>
      <c r="RVF2" s="117"/>
      <c r="RVG2" s="117"/>
      <c r="RVH2" s="117"/>
      <c r="RVI2" s="117"/>
      <c r="RVJ2" s="117"/>
      <c r="RVK2" s="117"/>
      <c r="RVL2" s="117"/>
      <c r="RVM2" s="117"/>
      <c r="RVN2" s="117"/>
      <c r="RVO2" s="117"/>
      <c r="RVP2" s="117"/>
      <c r="RVQ2" s="117"/>
      <c r="RVR2" s="117"/>
      <c r="RVS2" s="117"/>
      <c r="RVT2" s="117"/>
      <c r="RVU2" s="117"/>
      <c r="RVV2" s="117"/>
      <c r="RVW2" s="117"/>
      <c r="RVX2" s="117"/>
      <c r="RVY2" s="117"/>
      <c r="RVZ2" s="117"/>
      <c r="RWA2" s="117"/>
      <c r="RWB2" s="117"/>
      <c r="RWC2" s="117"/>
      <c r="RWD2" s="117"/>
      <c r="RWE2" s="117"/>
      <c r="RWF2" s="117"/>
      <c r="RWG2" s="117"/>
      <c r="RWH2" s="117"/>
      <c r="RWI2" s="117"/>
      <c r="RWJ2" s="117"/>
      <c r="RWK2" s="117"/>
      <c r="RWL2" s="117"/>
      <c r="RWM2" s="117"/>
      <c r="RWN2" s="117"/>
      <c r="RWO2" s="117"/>
      <c r="RWP2" s="117"/>
      <c r="RWQ2" s="117"/>
      <c r="RWR2" s="117"/>
      <c r="RWS2" s="117"/>
      <c r="RWT2" s="117"/>
      <c r="RWU2" s="117"/>
      <c r="RWV2" s="117"/>
      <c r="RWW2" s="117"/>
      <c r="RWX2" s="117"/>
      <c r="RWY2" s="117"/>
      <c r="RWZ2" s="117"/>
      <c r="RXA2" s="117"/>
      <c r="RXB2" s="117"/>
      <c r="RXC2" s="117"/>
      <c r="RXD2" s="117"/>
      <c r="RXE2" s="117"/>
      <c r="RXF2" s="117"/>
      <c r="RXG2" s="117"/>
      <c r="RXH2" s="117"/>
      <c r="RXI2" s="117"/>
      <c r="RXJ2" s="117"/>
      <c r="RXK2" s="117"/>
      <c r="RXL2" s="117"/>
      <c r="RXM2" s="117"/>
      <c r="RXN2" s="117"/>
      <c r="RXO2" s="117"/>
      <c r="RXP2" s="117"/>
      <c r="RXQ2" s="117"/>
      <c r="RXR2" s="117"/>
      <c r="RXS2" s="117"/>
      <c r="RXT2" s="117"/>
      <c r="RXU2" s="117"/>
      <c r="RXV2" s="117"/>
      <c r="RXW2" s="117"/>
      <c r="RXX2" s="117"/>
      <c r="RXY2" s="117"/>
      <c r="RXZ2" s="117"/>
      <c r="RYA2" s="117"/>
      <c r="RYB2" s="117"/>
      <c r="RYC2" s="117"/>
      <c r="RYD2" s="117"/>
      <c r="RYE2" s="117"/>
      <c r="RYF2" s="117"/>
      <c r="RYG2" s="117"/>
      <c r="RYH2" s="117"/>
      <c r="RYI2" s="117"/>
      <c r="RYJ2" s="117"/>
      <c r="RYK2" s="117"/>
      <c r="RYL2" s="117"/>
      <c r="RYM2" s="117"/>
      <c r="RYN2" s="117"/>
      <c r="RYO2" s="117"/>
      <c r="RYP2" s="117"/>
      <c r="RYQ2" s="117"/>
      <c r="RYR2" s="117"/>
      <c r="RYS2" s="117"/>
      <c r="RYT2" s="117"/>
      <c r="RYU2" s="117"/>
      <c r="RYV2" s="117"/>
      <c r="RYW2" s="117"/>
      <c r="RYX2" s="117"/>
      <c r="RYY2" s="117"/>
      <c r="RYZ2" s="117"/>
      <c r="RZA2" s="117"/>
      <c r="RZB2" s="117"/>
      <c r="RZC2" s="117"/>
      <c r="RZD2" s="117"/>
      <c r="RZE2" s="117"/>
      <c r="RZF2" s="117"/>
      <c r="RZG2" s="117"/>
      <c r="RZH2" s="117"/>
      <c r="RZI2" s="117"/>
      <c r="RZJ2" s="117"/>
      <c r="RZK2" s="117"/>
      <c r="RZL2" s="117"/>
      <c r="RZM2" s="117"/>
      <c r="RZN2" s="117"/>
      <c r="RZO2" s="117"/>
      <c r="RZP2" s="117"/>
      <c r="RZQ2" s="117"/>
      <c r="RZR2" s="117"/>
      <c r="RZS2" s="117"/>
      <c r="RZT2" s="117"/>
      <c r="RZU2" s="117"/>
      <c r="RZV2" s="117"/>
      <c r="RZW2" s="117"/>
      <c r="RZX2" s="117"/>
      <c r="RZY2" s="117"/>
      <c r="RZZ2" s="117"/>
      <c r="SAA2" s="117"/>
      <c r="SAB2" s="117"/>
      <c r="SAC2" s="117"/>
      <c r="SAD2" s="117"/>
      <c r="SAE2" s="117"/>
      <c r="SAF2" s="117"/>
      <c r="SAG2" s="117"/>
      <c r="SAH2" s="117"/>
      <c r="SAI2" s="117"/>
      <c r="SAJ2" s="117"/>
      <c r="SAK2" s="117"/>
      <c r="SAL2" s="117"/>
      <c r="SAM2" s="117"/>
      <c r="SAN2" s="117"/>
      <c r="SAO2" s="117"/>
      <c r="SAP2" s="117"/>
      <c r="SAQ2" s="117"/>
      <c r="SAR2" s="117"/>
      <c r="SAS2" s="117"/>
      <c r="SAT2" s="117"/>
      <c r="SAU2" s="117"/>
      <c r="SAV2" s="117"/>
      <c r="SAW2" s="117"/>
      <c r="SAX2" s="117"/>
      <c r="SAY2" s="117"/>
      <c r="SAZ2" s="117"/>
      <c r="SBA2" s="117"/>
      <c r="SBB2" s="117"/>
      <c r="SBC2" s="117"/>
      <c r="SBD2" s="117"/>
      <c r="SBE2" s="117"/>
      <c r="SBF2" s="117"/>
      <c r="SBG2" s="117"/>
      <c r="SBH2" s="117"/>
      <c r="SBI2" s="117"/>
      <c r="SBJ2" s="117"/>
      <c r="SBK2" s="117"/>
      <c r="SBL2" s="117"/>
      <c r="SBM2" s="117"/>
      <c r="SBN2" s="117"/>
      <c r="SBO2" s="117"/>
      <c r="SBP2" s="117"/>
      <c r="SBQ2" s="117"/>
      <c r="SBR2" s="117"/>
      <c r="SBS2" s="117"/>
      <c r="SBT2" s="117"/>
      <c r="SBU2" s="117"/>
      <c r="SBV2" s="117"/>
      <c r="SBW2" s="117"/>
      <c r="SBX2" s="117"/>
      <c r="SBY2" s="117"/>
      <c r="SBZ2" s="117"/>
      <c r="SCA2" s="117"/>
      <c r="SCB2" s="117"/>
      <c r="SCC2" s="117"/>
      <c r="SCD2" s="117"/>
      <c r="SCE2" s="117"/>
      <c r="SCF2" s="117"/>
      <c r="SCG2" s="117"/>
      <c r="SCH2" s="117"/>
      <c r="SCI2" s="117"/>
      <c r="SCJ2" s="117"/>
      <c r="SCK2" s="117"/>
      <c r="SCL2" s="117"/>
      <c r="SCM2" s="117"/>
      <c r="SCN2" s="117"/>
      <c r="SCO2" s="117"/>
      <c r="SCP2" s="117"/>
      <c r="SCQ2" s="117"/>
      <c r="SCR2" s="117"/>
      <c r="SCS2" s="117"/>
      <c r="SCT2" s="117"/>
      <c r="SCU2" s="117"/>
      <c r="SCV2" s="117"/>
      <c r="SCW2" s="117"/>
      <c r="SCX2" s="117"/>
      <c r="SCY2" s="117"/>
      <c r="SCZ2" s="117"/>
      <c r="SDA2" s="117"/>
      <c r="SDB2" s="117"/>
      <c r="SDC2" s="117"/>
      <c r="SDD2" s="117"/>
      <c r="SDE2" s="117"/>
      <c r="SDF2" s="117"/>
      <c r="SDG2" s="117"/>
      <c r="SDH2" s="117"/>
      <c r="SDI2" s="117"/>
      <c r="SDJ2" s="117"/>
      <c r="SDK2" s="117"/>
      <c r="SDL2" s="117"/>
      <c r="SDM2" s="117"/>
      <c r="SDN2" s="117"/>
      <c r="SDO2" s="117"/>
      <c r="SDP2" s="117"/>
      <c r="SDQ2" s="117"/>
      <c r="SDR2" s="117"/>
      <c r="SDS2" s="117"/>
      <c r="SDT2" s="117"/>
      <c r="SDU2" s="117"/>
      <c r="SDV2" s="117"/>
      <c r="SDW2" s="117"/>
      <c r="SDX2" s="117"/>
      <c r="SDY2" s="117"/>
      <c r="SDZ2" s="117"/>
      <c r="SEA2" s="117"/>
      <c r="SEB2" s="117"/>
      <c r="SEC2" s="117"/>
      <c r="SED2" s="117"/>
      <c r="SEE2" s="117"/>
      <c r="SEF2" s="117"/>
      <c r="SEG2" s="117"/>
      <c r="SEH2" s="117"/>
      <c r="SEI2" s="117"/>
      <c r="SEJ2" s="117"/>
      <c r="SEK2" s="117"/>
      <c r="SEL2" s="117"/>
      <c r="SEM2" s="117"/>
      <c r="SEN2" s="117"/>
      <c r="SEO2" s="117"/>
      <c r="SEP2" s="117"/>
      <c r="SEQ2" s="117"/>
      <c r="SER2" s="117"/>
      <c r="SES2" s="117"/>
      <c r="SET2" s="117"/>
      <c r="SEU2" s="117"/>
      <c r="SEV2" s="117"/>
      <c r="SEW2" s="117"/>
      <c r="SEX2" s="117"/>
      <c r="SEY2" s="117"/>
      <c r="SEZ2" s="117"/>
      <c r="SFA2" s="117"/>
      <c r="SFB2" s="117"/>
      <c r="SFC2" s="117"/>
      <c r="SFD2" s="117"/>
      <c r="SFE2" s="117"/>
      <c r="SFF2" s="117"/>
      <c r="SFG2" s="117"/>
      <c r="SFH2" s="117"/>
      <c r="SFI2" s="117"/>
      <c r="SFJ2" s="117"/>
      <c r="SFK2" s="117"/>
      <c r="SFL2" s="117"/>
      <c r="SFM2" s="117"/>
      <c r="SFN2" s="117"/>
      <c r="SFO2" s="117"/>
      <c r="SFP2" s="117"/>
      <c r="SFQ2" s="117"/>
      <c r="SFR2" s="117"/>
      <c r="SFS2" s="117"/>
      <c r="SFT2" s="117"/>
      <c r="SFU2" s="117"/>
      <c r="SFV2" s="117"/>
      <c r="SFW2" s="117"/>
      <c r="SFX2" s="117"/>
      <c r="SFY2" s="117"/>
      <c r="SFZ2" s="117"/>
      <c r="SGA2" s="117"/>
      <c r="SGB2" s="117"/>
      <c r="SGC2" s="117"/>
      <c r="SGD2" s="117"/>
      <c r="SGE2" s="117"/>
      <c r="SGF2" s="117"/>
      <c r="SGG2" s="117"/>
      <c r="SGH2" s="117"/>
      <c r="SGI2" s="117"/>
      <c r="SGJ2" s="117"/>
      <c r="SGK2" s="117"/>
      <c r="SGL2" s="117"/>
      <c r="SGM2" s="117"/>
      <c r="SGN2" s="117"/>
      <c r="SGO2" s="117"/>
      <c r="SGP2" s="117"/>
      <c r="SGQ2" s="117"/>
      <c r="SGR2" s="117"/>
      <c r="SGS2" s="117"/>
      <c r="SGT2" s="117"/>
      <c r="SGU2" s="117"/>
      <c r="SGV2" s="117"/>
      <c r="SGW2" s="117"/>
      <c r="SGX2" s="117"/>
      <c r="SGY2" s="117"/>
      <c r="SGZ2" s="117"/>
      <c r="SHA2" s="117"/>
      <c r="SHB2" s="117"/>
      <c r="SHC2" s="117"/>
      <c r="SHD2" s="117"/>
      <c r="SHE2" s="117"/>
      <c r="SHF2" s="117"/>
      <c r="SHG2" s="117"/>
      <c r="SHH2" s="117"/>
      <c r="SHI2" s="117"/>
      <c r="SHJ2" s="117"/>
      <c r="SHK2" s="117"/>
      <c r="SHL2" s="117"/>
      <c r="SHM2" s="117"/>
      <c r="SHN2" s="117"/>
      <c r="SHO2" s="117"/>
      <c r="SHP2" s="117"/>
      <c r="SHQ2" s="117"/>
      <c r="SHR2" s="117"/>
      <c r="SHS2" s="117"/>
      <c r="SHT2" s="117"/>
      <c r="SHU2" s="117"/>
      <c r="SHV2" s="117"/>
      <c r="SHW2" s="117"/>
      <c r="SHX2" s="117"/>
      <c r="SHY2" s="117"/>
      <c r="SHZ2" s="117"/>
      <c r="SIA2" s="117"/>
      <c r="SIB2" s="117"/>
      <c r="SIC2" s="117"/>
      <c r="SID2" s="117"/>
      <c r="SIE2" s="117"/>
      <c r="SIF2" s="117"/>
      <c r="SIG2" s="117"/>
      <c r="SIH2" s="117"/>
      <c r="SII2" s="117"/>
      <c r="SIJ2" s="117"/>
      <c r="SIK2" s="117"/>
      <c r="SIL2" s="117"/>
      <c r="SIM2" s="117"/>
      <c r="SIN2" s="117"/>
      <c r="SIO2" s="117"/>
      <c r="SIP2" s="117"/>
      <c r="SIQ2" s="117"/>
      <c r="SIR2" s="117"/>
      <c r="SIS2" s="117"/>
      <c r="SIT2" s="117"/>
      <c r="SIU2" s="117"/>
      <c r="SIV2" s="117"/>
      <c r="SIW2" s="117"/>
      <c r="SIX2" s="117"/>
      <c r="SIY2" s="117"/>
      <c r="SIZ2" s="117"/>
      <c r="SJA2" s="117"/>
      <c r="SJB2" s="117"/>
      <c r="SJC2" s="117"/>
      <c r="SJD2" s="117"/>
      <c r="SJE2" s="117"/>
      <c r="SJF2" s="117"/>
      <c r="SJG2" s="117"/>
      <c r="SJH2" s="117"/>
      <c r="SJI2" s="117"/>
      <c r="SJJ2" s="117"/>
      <c r="SJK2" s="117"/>
      <c r="SJL2" s="117"/>
      <c r="SJM2" s="117"/>
      <c r="SJN2" s="117"/>
      <c r="SJO2" s="117"/>
      <c r="SJP2" s="117"/>
      <c r="SJQ2" s="117"/>
      <c r="SJR2" s="117"/>
      <c r="SJS2" s="117"/>
      <c r="SJT2" s="117"/>
      <c r="SJU2" s="117"/>
      <c r="SJV2" s="117"/>
      <c r="SJW2" s="117"/>
      <c r="SJX2" s="117"/>
      <c r="SJY2" s="117"/>
      <c r="SJZ2" s="117"/>
      <c r="SKA2" s="117"/>
      <c r="SKB2" s="117"/>
      <c r="SKC2" s="117"/>
      <c r="SKD2" s="117"/>
      <c r="SKE2" s="117"/>
      <c r="SKF2" s="117"/>
      <c r="SKG2" s="117"/>
      <c r="SKH2" s="117"/>
      <c r="SKI2" s="117"/>
      <c r="SKJ2" s="117"/>
      <c r="SKK2" s="117"/>
      <c r="SKL2" s="117"/>
      <c r="SKM2" s="117"/>
      <c r="SKN2" s="117"/>
      <c r="SKO2" s="117"/>
      <c r="SKP2" s="117"/>
      <c r="SKQ2" s="117"/>
      <c r="SKR2" s="117"/>
      <c r="SKS2" s="117"/>
      <c r="SKT2" s="117"/>
      <c r="SKU2" s="117"/>
      <c r="SKV2" s="117"/>
      <c r="SKW2" s="117"/>
      <c r="SKX2" s="117"/>
      <c r="SKY2" s="117"/>
      <c r="SKZ2" s="117"/>
      <c r="SLA2" s="117"/>
      <c r="SLB2" s="117"/>
      <c r="SLC2" s="117"/>
      <c r="SLD2" s="117"/>
      <c r="SLE2" s="117"/>
      <c r="SLF2" s="117"/>
      <c r="SLG2" s="117"/>
      <c r="SLH2" s="117"/>
      <c r="SLI2" s="117"/>
      <c r="SLJ2" s="117"/>
      <c r="SLK2" s="117"/>
      <c r="SLL2" s="117"/>
      <c r="SLM2" s="117"/>
      <c r="SLN2" s="117"/>
      <c r="SLO2" s="117"/>
      <c r="SLP2" s="117"/>
      <c r="SLQ2" s="117"/>
      <c r="SLR2" s="117"/>
      <c r="SLS2" s="117"/>
      <c r="SLT2" s="117"/>
      <c r="SLU2" s="117"/>
      <c r="SLV2" s="117"/>
      <c r="SLW2" s="117"/>
      <c r="SLX2" s="117"/>
      <c r="SLY2" s="117"/>
      <c r="SLZ2" s="117"/>
      <c r="SMA2" s="117"/>
      <c r="SMB2" s="117"/>
      <c r="SMC2" s="117"/>
      <c r="SMD2" s="117"/>
      <c r="SME2" s="117"/>
      <c r="SMF2" s="117"/>
      <c r="SMG2" s="117"/>
      <c r="SMH2" s="117"/>
      <c r="SMI2" s="117"/>
      <c r="SMJ2" s="117"/>
      <c r="SMK2" s="117"/>
      <c r="SML2" s="117"/>
      <c r="SMM2" s="117"/>
      <c r="SMN2" s="117"/>
      <c r="SMO2" s="117"/>
      <c r="SMP2" s="117"/>
      <c r="SMQ2" s="117"/>
      <c r="SMR2" s="117"/>
      <c r="SMS2" s="117"/>
      <c r="SMT2" s="117"/>
      <c r="SMU2" s="117"/>
      <c r="SMV2" s="117"/>
      <c r="SMW2" s="117"/>
      <c r="SMX2" s="117"/>
      <c r="SMY2" s="117"/>
      <c r="SMZ2" s="117"/>
      <c r="SNA2" s="117"/>
      <c r="SNB2" s="117"/>
      <c r="SNC2" s="117"/>
      <c r="SND2" s="117"/>
      <c r="SNE2" s="117"/>
      <c r="SNF2" s="117"/>
      <c r="SNG2" s="117"/>
      <c r="SNH2" s="117"/>
      <c r="SNI2" s="117"/>
      <c r="SNJ2" s="117"/>
      <c r="SNK2" s="117"/>
      <c r="SNL2" s="117"/>
      <c r="SNM2" s="117"/>
      <c r="SNN2" s="117"/>
      <c r="SNO2" s="117"/>
      <c r="SNP2" s="117"/>
      <c r="SNQ2" s="117"/>
      <c r="SNR2" s="117"/>
      <c r="SNS2" s="117"/>
      <c r="SNT2" s="117"/>
      <c r="SNU2" s="117"/>
      <c r="SNV2" s="117"/>
      <c r="SNW2" s="117"/>
      <c r="SNX2" s="117"/>
      <c r="SNY2" s="117"/>
      <c r="SNZ2" s="117"/>
      <c r="SOA2" s="117"/>
      <c r="SOB2" s="117"/>
      <c r="SOC2" s="117"/>
      <c r="SOD2" s="117"/>
      <c r="SOE2" s="117"/>
      <c r="SOF2" s="117"/>
      <c r="SOG2" s="117"/>
      <c r="SOH2" s="117"/>
      <c r="SOI2" s="117"/>
      <c r="SOJ2" s="117"/>
      <c r="SOK2" s="117"/>
      <c r="SOL2" s="117"/>
      <c r="SOM2" s="117"/>
      <c r="SON2" s="117"/>
      <c r="SOO2" s="117"/>
      <c r="SOP2" s="117"/>
      <c r="SOQ2" s="117"/>
      <c r="SOR2" s="117"/>
      <c r="SOS2" s="117"/>
      <c r="SOT2" s="117"/>
      <c r="SOU2" s="117"/>
      <c r="SOV2" s="117"/>
      <c r="SOW2" s="117"/>
      <c r="SOX2" s="117"/>
      <c r="SOY2" s="117"/>
      <c r="SOZ2" s="117"/>
      <c r="SPA2" s="117"/>
      <c r="SPB2" s="117"/>
      <c r="SPC2" s="117"/>
      <c r="SPD2" s="117"/>
      <c r="SPE2" s="117"/>
      <c r="SPF2" s="117"/>
      <c r="SPG2" s="117"/>
      <c r="SPH2" s="117"/>
      <c r="SPI2" s="117"/>
      <c r="SPJ2" s="117"/>
      <c r="SPK2" s="117"/>
      <c r="SPL2" s="117"/>
      <c r="SPM2" s="117"/>
      <c r="SPN2" s="117"/>
      <c r="SPO2" s="117"/>
      <c r="SPP2" s="117"/>
      <c r="SPQ2" s="117"/>
      <c r="SPR2" s="117"/>
      <c r="SPS2" s="117"/>
      <c r="SPT2" s="117"/>
      <c r="SPU2" s="117"/>
      <c r="SPV2" s="117"/>
      <c r="SPW2" s="117"/>
      <c r="SPX2" s="117"/>
      <c r="SPY2" s="117"/>
      <c r="SPZ2" s="117"/>
      <c r="SQA2" s="117"/>
      <c r="SQB2" s="117"/>
      <c r="SQC2" s="117"/>
      <c r="SQD2" s="117"/>
      <c r="SQE2" s="117"/>
      <c r="SQF2" s="117"/>
      <c r="SQG2" s="117"/>
      <c r="SQH2" s="117"/>
      <c r="SQI2" s="117"/>
      <c r="SQJ2" s="117"/>
      <c r="SQK2" s="117"/>
      <c r="SQL2" s="117"/>
      <c r="SQM2" s="117"/>
      <c r="SQN2" s="117"/>
      <c r="SQO2" s="117"/>
      <c r="SQP2" s="117"/>
      <c r="SQQ2" s="117"/>
      <c r="SQR2" s="117"/>
      <c r="SQS2" s="117"/>
      <c r="SQT2" s="117"/>
      <c r="SQU2" s="117"/>
      <c r="SQV2" s="117"/>
      <c r="SQW2" s="117"/>
      <c r="SQX2" s="117"/>
      <c r="SQY2" s="117"/>
      <c r="SQZ2" s="117"/>
      <c r="SRA2" s="117"/>
      <c r="SRB2" s="117"/>
      <c r="SRC2" s="117"/>
      <c r="SRD2" s="117"/>
      <c r="SRE2" s="117"/>
      <c r="SRF2" s="117"/>
      <c r="SRG2" s="117"/>
      <c r="SRH2" s="117"/>
      <c r="SRI2" s="117"/>
      <c r="SRJ2" s="117"/>
      <c r="SRK2" s="117"/>
      <c r="SRL2" s="117"/>
      <c r="SRM2" s="117"/>
      <c r="SRN2" s="117"/>
      <c r="SRO2" s="117"/>
      <c r="SRP2" s="117"/>
      <c r="SRQ2" s="117"/>
      <c r="SRR2" s="117"/>
      <c r="SRS2" s="117"/>
      <c r="SRT2" s="117"/>
      <c r="SRU2" s="117"/>
      <c r="SRV2" s="117"/>
      <c r="SRW2" s="117"/>
      <c r="SRX2" s="117"/>
      <c r="SRY2" s="117"/>
      <c r="SRZ2" s="117"/>
      <c r="SSA2" s="117"/>
      <c r="SSB2" s="117"/>
      <c r="SSC2" s="117"/>
      <c r="SSD2" s="117"/>
      <c r="SSE2" s="117"/>
      <c r="SSF2" s="117"/>
      <c r="SSG2" s="117"/>
      <c r="SSH2" s="117"/>
      <c r="SSI2" s="117"/>
      <c r="SSJ2" s="117"/>
      <c r="SSK2" s="117"/>
      <c r="SSL2" s="117"/>
      <c r="SSM2" s="117"/>
      <c r="SSN2" s="117"/>
      <c r="SSO2" s="117"/>
      <c r="SSP2" s="117"/>
      <c r="SSQ2" s="117"/>
      <c r="SSR2" s="117"/>
      <c r="SSS2" s="117"/>
      <c r="SST2" s="117"/>
      <c r="SSU2" s="117"/>
      <c r="SSV2" s="117"/>
      <c r="SSW2" s="117"/>
      <c r="SSX2" s="117"/>
      <c r="SSY2" s="117"/>
      <c r="SSZ2" s="117"/>
      <c r="STA2" s="117"/>
      <c r="STB2" s="117"/>
      <c r="STC2" s="117"/>
      <c r="STD2" s="117"/>
      <c r="STE2" s="117"/>
      <c r="STF2" s="117"/>
      <c r="STG2" s="117"/>
      <c r="STH2" s="117"/>
      <c r="STI2" s="117"/>
      <c r="STJ2" s="117"/>
      <c r="STK2" s="117"/>
      <c r="STL2" s="117"/>
      <c r="STM2" s="117"/>
      <c r="STN2" s="117"/>
      <c r="STO2" s="117"/>
      <c r="STP2" s="117"/>
      <c r="STQ2" s="117"/>
      <c r="STR2" s="117"/>
      <c r="STS2" s="117"/>
      <c r="STT2" s="117"/>
      <c r="STU2" s="117"/>
      <c r="STV2" s="117"/>
      <c r="STW2" s="117"/>
      <c r="STX2" s="117"/>
      <c r="STY2" s="117"/>
      <c r="STZ2" s="117"/>
      <c r="SUA2" s="117"/>
      <c r="SUB2" s="117"/>
      <c r="SUC2" s="117"/>
      <c r="SUD2" s="117"/>
      <c r="SUE2" s="117"/>
      <c r="SUF2" s="117"/>
      <c r="SUG2" s="117"/>
      <c r="SUH2" s="117"/>
      <c r="SUI2" s="117"/>
      <c r="SUJ2" s="117"/>
      <c r="SUK2" s="117"/>
      <c r="SUL2" s="117"/>
      <c r="SUM2" s="117"/>
      <c r="SUN2" s="117"/>
      <c r="SUO2" s="117"/>
      <c r="SUP2" s="117"/>
      <c r="SUQ2" s="117"/>
      <c r="SUR2" s="117"/>
      <c r="SUS2" s="117"/>
      <c r="SUT2" s="117"/>
      <c r="SUU2" s="117"/>
      <c r="SUV2" s="117"/>
      <c r="SUW2" s="117"/>
      <c r="SUX2" s="117"/>
      <c r="SUY2" s="117"/>
      <c r="SUZ2" s="117"/>
      <c r="SVA2" s="117"/>
      <c r="SVB2" s="117"/>
      <c r="SVC2" s="117"/>
      <c r="SVD2" s="117"/>
      <c r="SVE2" s="117"/>
      <c r="SVF2" s="117"/>
      <c r="SVG2" s="117"/>
      <c r="SVH2" s="117"/>
      <c r="SVI2" s="117"/>
      <c r="SVJ2" s="117"/>
      <c r="SVK2" s="117"/>
      <c r="SVL2" s="117"/>
      <c r="SVM2" s="117"/>
      <c r="SVN2" s="117"/>
      <c r="SVO2" s="117"/>
      <c r="SVP2" s="117"/>
      <c r="SVQ2" s="117"/>
      <c r="SVR2" s="117"/>
      <c r="SVS2" s="117"/>
      <c r="SVT2" s="117"/>
      <c r="SVU2" s="117"/>
      <c r="SVV2" s="117"/>
      <c r="SVW2" s="117"/>
      <c r="SVX2" s="117"/>
      <c r="SVY2" s="117"/>
      <c r="SVZ2" s="117"/>
      <c r="SWA2" s="117"/>
      <c r="SWB2" s="117"/>
      <c r="SWC2" s="117"/>
      <c r="SWD2" s="117"/>
      <c r="SWE2" s="117"/>
      <c r="SWF2" s="117"/>
      <c r="SWG2" s="117"/>
      <c r="SWH2" s="117"/>
      <c r="SWI2" s="117"/>
      <c r="SWJ2" s="117"/>
      <c r="SWK2" s="117"/>
      <c r="SWL2" s="117"/>
      <c r="SWM2" s="117"/>
      <c r="SWN2" s="117"/>
      <c r="SWO2" s="117"/>
      <c r="SWP2" s="117"/>
      <c r="SWQ2" s="117"/>
      <c r="SWR2" s="117"/>
      <c r="SWS2" s="117"/>
      <c r="SWT2" s="117"/>
      <c r="SWU2" s="117"/>
      <c r="SWV2" s="117"/>
      <c r="SWW2" s="117"/>
      <c r="SWX2" s="117"/>
      <c r="SWY2" s="117"/>
      <c r="SWZ2" s="117"/>
      <c r="SXA2" s="117"/>
      <c r="SXB2" s="117"/>
      <c r="SXC2" s="117"/>
      <c r="SXD2" s="117"/>
      <c r="SXE2" s="117"/>
      <c r="SXF2" s="117"/>
      <c r="SXG2" s="117"/>
      <c r="SXH2" s="117"/>
      <c r="SXI2" s="117"/>
      <c r="SXJ2" s="117"/>
      <c r="SXK2" s="117"/>
      <c r="SXL2" s="117"/>
      <c r="SXM2" s="117"/>
      <c r="SXN2" s="117"/>
      <c r="SXO2" s="117"/>
      <c r="SXP2" s="117"/>
      <c r="SXQ2" s="117"/>
      <c r="SXR2" s="117"/>
      <c r="SXS2" s="117"/>
      <c r="SXT2" s="117"/>
      <c r="SXU2" s="117"/>
      <c r="SXV2" s="117"/>
      <c r="SXW2" s="117"/>
      <c r="SXX2" s="117"/>
      <c r="SXY2" s="117"/>
      <c r="SXZ2" s="117"/>
      <c r="SYA2" s="117"/>
      <c r="SYB2" s="117"/>
      <c r="SYC2" s="117"/>
      <c r="SYD2" s="117"/>
      <c r="SYE2" s="117"/>
      <c r="SYF2" s="117"/>
      <c r="SYG2" s="117"/>
      <c r="SYH2" s="117"/>
      <c r="SYI2" s="117"/>
      <c r="SYJ2" s="117"/>
      <c r="SYK2" s="117"/>
      <c r="SYL2" s="117"/>
      <c r="SYM2" s="117"/>
      <c r="SYN2" s="117"/>
      <c r="SYO2" s="117"/>
      <c r="SYP2" s="117"/>
      <c r="SYQ2" s="117"/>
      <c r="SYR2" s="117"/>
      <c r="SYS2" s="117"/>
      <c r="SYT2" s="117"/>
      <c r="SYU2" s="117"/>
      <c r="SYV2" s="117"/>
      <c r="SYW2" s="117"/>
      <c r="SYX2" s="117"/>
      <c r="SYY2" s="117"/>
      <c r="SYZ2" s="117"/>
      <c r="SZA2" s="117"/>
      <c r="SZB2" s="117"/>
      <c r="SZC2" s="117"/>
      <c r="SZD2" s="117"/>
      <c r="SZE2" s="117"/>
      <c r="SZF2" s="117"/>
      <c r="SZG2" s="117"/>
      <c r="SZH2" s="117"/>
      <c r="SZI2" s="117"/>
      <c r="SZJ2" s="117"/>
      <c r="SZK2" s="117"/>
      <c r="SZL2" s="117"/>
      <c r="SZM2" s="117"/>
      <c r="SZN2" s="117"/>
      <c r="SZO2" s="117"/>
      <c r="SZP2" s="117"/>
      <c r="SZQ2" s="117"/>
      <c r="SZR2" s="117"/>
      <c r="SZS2" s="117"/>
      <c r="SZT2" s="117"/>
      <c r="SZU2" s="117"/>
      <c r="SZV2" s="117"/>
      <c r="SZW2" s="117"/>
      <c r="SZX2" s="117"/>
      <c r="SZY2" s="117"/>
      <c r="SZZ2" s="117"/>
      <c r="TAA2" s="117"/>
      <c r="TAB2" s="117"/>
      <c r="TAC2" s="117"/>
      <c r="TAD2" s="117"/>
      <c r="TAE2" s="117"/>
      <c r="TAF2" s="117"/>
      <c r="TAG2" s="117"/>
      <c r="TAH2" s="117"/>
      <c r="TAI2" s="117"/>
      <c r="TAJ2" s="117"/>
      <c r="TAK2" s="117"/>
      <c r="TAL2" s="117"/>
      <c r="TAM2" s="117"/>
      <c r="TAN2" s="117"/>
      <c r="TAO2" s="117"/>
      <c r="TAP2" s="117"/>
      <c r="TAQ2" s="117"/>
      <c r="TAR2" s="117"/>
      <c r="TAS2" s="117"/>
      <c r="TAT2" s="117"/>
      <c r="TAU2" s="117"/>
      <c r="TAV2" s="117"/>
      <c r="TAW2" s="117"/>
      <c r="TAX2" s="117"/>
      <c r="TAY2" s="117"/>
      <c r="TAZ2" s="117"/>
      <c r="TBA2" s="117"/>
      <c r="TBB2" s="117"/>
      <c r="TBC2" s="117"/>
      <c r="TBD2" s="117"/>
      <c r="TBE2" s="117"/>
      <c r="TBF2" s="117"/>
      <c r="TBG2" s="117"/>
      <c r="TBH2" s="117"/>
      <c r="TBI2" s="117"/>
      <c r="TBJ2" s="117"/>
      <c r="TBK2" s="117"/>
      <c r="TBL2" s="117"/>
      <c r="TBM2" s="117"/>
      <c r="TBN2" s="117"/>
      <c r="TBO2" s="117"/>
      <c r="TBP2" s="117"/>
      <c r="TBQ2" s="117"/>
      <c r="TBR2" s="117"/>
      <c r="TBS2" s="117"/>
      <c r="TBT2" s="117"/>
      <c r="TBU2" s="117"/>
      <c r="TBV2" s="117"/>
      <c r="TBW2" s="117"/>
      <c r="TBX2" s="117"/>
      <c r="TBY2" s="117"/>
      <c r="TBZ2" s="117"/>
      <c r="TCA2" s="117"/>
      <c r="TCB2" s="117"/>
      <c r="TCC2" s="117"/>
      <c r="TCD2" s="117"/>
      <c r="TCE2" s="117"/>
      <c r="TCF2" s="117"/>
      <c r="TCG2" s="117"/>
      <c r="TCH2" s="117"/>
      <c r="TCI2" s="117"/>
      <c r="TCJ2" s="117"/>
      <c r="TCK2" s="117"/>
      <c r="TCL2" s="117"/>
      <c r="TCM2" s="117"/>
      <c r="TCN2" s="117"/>
      <c r="TCO2" s="117"/>
      <c r="TCP2" s="117"/>
      <c r="TCQ2" s="117"/>
      <c r="TCR2" s="117"/>
      <c r="TCS2" s="117"/>
      <c r="TCT2" s="117"/>
      <c r="TCU2" s="117"/>
      <c r="TCV2" s="117"/>
      <c r="TCW2" s="117"/>
      <c r="TCX2" s="117"/>
      <c r="TCY2" s="117"/>
      <c r="TCZ2" s="117"/>
      <c r="TDA2" s="117"/>
      <c r="TDB2" s="117"/>
      <c r="TDC2" s="117"/>
      <c r="TDD2" s="117"/>
      <c r="TDE2" s="117"/>
      <c r="TDF2" s="117"/>
      <c r="TDG2" s="117"/>
      <c r="TDH2" s="117"/>
      <c r="TDI2" s="117"/>
      <c r="TDJ2" s="117"/>
      <c r="TDK2" s="117"/>
      <c r="TDL2" s="117"/>
      <c r="TDM2" s="117"/>
      <c r="TDN2" s="117"/>
      <c r="TDO2" s="117"/>
      <c r="TDP2" s="117"/>
      <c r="TDQ2" s="117"/>
      <c r="TDR2" s="117"/>
      <c r="TDS2" s="117"/>
      <c r="TDT2" s="117"/>
      <c r="TDU2" s="117"/>
      <c r="TDV2" s="117"/>
      <c r="TDW2" s="117"/>
      <c r="TDX2" s="117"/>
      <c r="TDY2" s="117"/>
      <c r="TDZ2" s="117"/>
      <c r="TEA2" s="117"/>
      <c r="TEB2" s="117"/>
      <c r="TEC2" s="117"/>
      <c r="TED2" s="117"/>
      <c r="TEE2" s="117"/>
      <c r="TEF2" s="117"/>
      <c r="TEG2" s="117"/>
      <c r="TEH2" s="117"/>
      <c r="TEI2" s="117"/>
      <c r="TEJ2" s="117"/>
      <c r="TEK2" s="117"/>
      <c r="TEL2" s="117"/>
      <c r="TEM2" s="117"/>
      <c r="TEN2" s="117"/>
      <c r="TEO2" s="117"/>
      <c r="TEP2" s="117"/>
      <c r="TEQ2" s="117"/>
      <c r="TER2" s="117"/>
      <c r="TES2" s="117"/>
      <c r="TET2" s="117"/>
      <c r="TEU2" s="117"/>
      <c r="TEV2" s="117"/>
      <c r="TEW2" s="117"/>
      <c r="TEX2" s="117"/>
      <c r="TEY2" s="117"/>
      <c r="TEZ2" s="117"/>
      <c r="TFA2" s="117"/>
      <c r="TFB2" s="117"/>
      <c r="TFC2" s="117"/>
      <c r="TFD2" s="117"/>
      <c r="TFE2" s="117"/>
      <c r="TFF2" s="117"/>
      <c r="TFG2" s="117"/>
      <c r="TFH2" s="117"/>
      <c r="TFI2" s="117"/>
      <c r="TFJ2" s="117"/>
      <c r="TFK2" s="117"/>
      <c r="TFL2" s="117"/>
      <c r="TFM2" s="117"/>
      <c r="TFN2" s="117"/>
      <c r="TFO2" s="117"/>
      <c r="TFP2" s="117"/>
      <c r="TFQ2" s="117"/>
      <c r="TFR2" s="117"/>
      <c r="TFS2" s="117"/>
      <c r="TFT2" s="117"/>
      <c r="TFU2" s="117"/>
      <c r="TFV2" s="117"/>
      <c r="TFW2" s="117"/>
      <c r="TFX2" s="117"/>
      <c r="TFY2" s="117"/>
      <c r="TFZ2" s="117"/>
      <c r="TGA2" s="117"/>
      <c r="TGB2" s="117"/>
      <c r="TGC2" s="117"/>
      <c r="TGD2" s="117"/>
      <c r="TGE2" s="117"/>
      <c r="TGF2" s="117"/>
      <c r="TGG2" s="117"/>
      <c r="TGH2" s="117"/>
      <c r="TGI2" s="117"/>
      <c r="TGJ2" s="117"/>
      <c r="TGK2" s="117"/>
      <c r="TGL2" s="117"/>
      <c r="TGM2" s="117"/>
      <c r="TGN2" s="117"/>
      <c r="TGO2" s="117"/>
      <c r="TGP2" s="117"/>
      <c r="TGQ2" s="117"/>
      <c r="TGR2" s="117"/>
      <c r="TGS2" s="117"/>
      <c r="TGT2" s="117"/>
      <c r="TGU2" s="117"/>
      <c r="TGV2" s="117"/>
      <c r="TGW2" s="117"/>
      <c r="TGX2" s="117"/>
      <c r="TGY2" s="117"/>
      <c r="TGZ2" s="117"/>
      <c r="THA2" s="117"/>
      <c r="THB2" s="117"/>
      <c r="THC2" s="117"/>
      <c r="THD2" s="117"/>
      <c r="THE2" s="117"/>
      <c r="THF2" s="117"/>
      <c r="THG2" s="117"/>
      <c r="THH2" s="117"/>
      <c r="THI2" s="117"/>
      <c r="THJ2" s="117"/>
      <c r="THK2" s="117"/>
      <c r="THL2" s="117"/>
      <c r="THM2" s="117"/>
      <c r="THN2" s="117"/>
      <c r="THO2" s="117"/>
      <c r="THP2" s="117"/>
      <c r="THQ2" s="117"/>
      <c r="THR2" s="117"/>
      <c r="THS2" s="117"/>
      <c r="THT2" s="117"/>
      <c r="THU2" s="117"/>
      <c r="THV2" s="117"/>
      <c r="THW2" s="117"/>
      <c r="THX2" s="117"/>
      <c r="THY2" s="117"/>
      <c r="THZ2" s="117"/>
      <c r="TIA2" s="117"/>
      <c r="TIB2" s="117"/>
      <c r="TIC2" s="117"/>
      <c r="TID2" s="117"/>
      <c r="TIE2" s="117"/>
      <c r="TIF2" s="117"/>
      <c r="TIG2" s="117"/>
      <c r="TIH2" s="117"/>
      <c r="TII2" s="117"/>
      <c r="TIJ2" s="117"/>
      <c r="TIK2" s="117"/>
      <c r="TIL2" s="117"/>
      <c r="TIM2" s="117"/>
      <c r="TIN2" s="117"/>
      <c r="TIO2" s="117"/>
      <c r="TIP2" s="117"/>
      <c r="TIQ2" s="117"/>
      <c r="TIR2" s="117"/>
      <c r="TIS2" s="117"/>
      <c r="TIT2" s="117"/>
      <c r="TIU2" s="117"/>
      <c r="TIV2" s="117"/>
      <c r="TIW2" s="117"/>
      <c r="TIX2" s="117"/>
      <c r="TIY2" s="117"/>
      <c r="TIZ2" s="117"/>
      <c r="TJA2" s="117"/>
      <c r="TJB2" s="117"/>
      <c r="TJC2" s="117"/>
      <c r="TJD2" s="117"/>
      <c r="TJE2" s="117"/>
      <c r="TJF2" s="117"/>
      <c r="TJG2" s="117"/>
      <c r="TJH2" s="117"/>
      <c r="TJI2" s="117"/>
      <c r="TJJ2" s="117"/>
      <c r="TJK2" s="117"/>
      <c r="TJL2" s="117"/>
      <c r="TJM2" s="117"/>
      <c r="TJN2" s="117"/>
      <c r="TJO2" s="117"/>
      <c r="TJP2" s="117"/>
      <c r="TJQ2" s="117"/>
      <c r="TJR2" s="117"/>
      <c r="TJS2" s="117"/>
      <c r="TJT2" s="117"/>
      <c r="TJU2" s="117"/>
      <c r="TJV2" s="117"/>
      <c r="TJW2" s="117"/>
      <c r="TJX2" s="117"/>
      <c r="TJY2" s="117"/>
      <c r="TJZ2" s="117"/>
      <c r="TKA2" s="117"/>
      <c r="TKB2" s="117"/>
      <c r="TKC2" s="117"/>
      <c r="TKD2" s="117"/>
      <c r="TKE2" s="117"/>
      <c r="TKF2" s="117"/>
      <c r="TKG2" s="117"/>
      <c r="TKH2" s="117"/>
      <c r="TKI2" s="117"/>
      <c r="TKJ2" s="117"/>
      <c r="TKK2" s="117"/>
      <c r="TKL2" s="117"/>
      <c r="TKM2" s="117"/>
      <c r="TKN2" s="117"/>
      <c r="TKO2" s="117"/>
      <c r="TKP2" s="117"/>
      <c r="TKQ2" s="117"/>
      <c r="TKR2" s="117"/>
      <c r="TKS2" s="117"/>
      <c r="TKT2" s="117"/>
      <c r="TKU2" s="117"/>
      <c r="TKV2" s="117"/>
      <c r="TKW2" s="117"/>
      <c r="TKX2" s="117"/>
      <c r="TKY2" s="117"/>
      <c r="TKZ2" s="117"/>
      <c r="TLA2" s="117"/>
      <c r="TLB2" s="117"/>
      <c r="TLC2" s="117"/>
      <c r="TLD2" s="117"/>
      <c r="TLE2" s="117"/>
      <c r="TLF2" s="117"/>
      <c r="TLG2" s="117"/>
      <c r="TLH2" s="117"/>
      <c r="TLI2" s="117"/>
      <c r="TLJ2" s="117"/>
      <c r="TLK2" s="117"/>
      <c r="TLL2" s="117"/>
      <c r="TLM2" s="117"/>
      <c r="TLN2" s="117"/>
      <c r="TLO2" s="117"/>
      <c r="TLP2" s="117"/>
      <c r="TLQ2" s="117"/>
      <c r="TLR2" s="117"/>
      <c r="TLS2" s="117"/>
      <c r="TLT2" s="117"/>
      <c r="TLU2" s="117"/>
      <c r="TLV2" s="117"/>
      <c r="TLW2" s="117"/>
      <c r="TLX2" s="117"/>
      <c r="TLY2" s="117"/>
      <c r="TLZ2" s="117"/>
      <c r="TMA2" s="117"/>
      <c r="TMB2" s="117"/>
      <c r="TMC2" s="117"/>
      <c r="TMD2" s="117"/>
      <c r="TME2" s="117"/>
      <c r="TMF2" s="117"/>
      <c r="TMG2" s="117"/>
      <c r="TMH2" s="117"/>
      <c r="TMI2" s="117"/>
      <c r="TMJ2" s="117"/>
      <c r="TMK2" s="117"/>
      <c r="TML2" s="117"/>
      <c r="TMM2" s="117"/>
      <c r="TMN2" s="117"/>
      <c r="TMO2" s="117"/>
      <c r="TMP2" s="117"/>
      <c r="TMQ2" s="117"/>
      <c r="TMR2" s="117"/>
      <c r="TMS2" s="117"/>
      <c r="TMT2" s="117"/>
      <c r="TMU2" s="117"/>
      <c r="TMV2" s="117"/>
      <c r="TMW2" s="117"/>
      <c r="TMX2" s="117"/>
      <c r="TMY2" s="117"/>
      <c r="TMZ2" s="117"/>
      <c r="TNA2" s="117"/>
      <c r="TNB2" s="117"/>
      <c r="TNC2" s="117"/>
      <c r="TND2" s="117"/>
      <c r="TNE2" s="117"/>
      <c r="TNF2" s="117"/>
      <c r="TNG2" s="117"/>
      <c r="TNH2" s="117"/>
      <c r="TNI2" s="117"/>
      <c r="TNJ2" s="117"/>
      <c r="TNK2" s="117"/>
      <c r="TNL2" s="117"/>
      <c r="TNM2" s="117"/>
      <c r="TNN2" s="117"/>
      <c r="TNO2" s="117"/>
      <c r="TNP2" s="117"/>
      <c r="TNQ2" s="117"/>
      <c r="TNR2" s="117"/>
      <c r="TNS2" s="117"/>
      <c r="TNT2" s="117"/>
      <c r="TNU2" s="117"/>
      <c r="TNV2" s="117"/>
      <c r="TNW2" s="117"/>
      <c r="TNX2" s="117"/>
      <c r="TNY2" s="117"/>
      <c r="TNZ2" s="117"/>
      <c r="TOA2" s="117"/>
      <c r="TOB2" s="117"/>
      <c r="TOC2" s="117"/>
      <c r="TOD2" s="117"/>
      <c r="TOE2" s="117"/>
      <c r="TOF2" s="117"/>
      <c r="TOG2" s="117"/>
      <c r="TOH2" s="117"/>
      <c r="TOI2" s="117"/>
      <c r="TOJ2" s="117"/>
      <c r="TOK2" s="117"/>
      <c r="TOL2" s="117"/>
      <c r="TOM2" s="117"/>
      <c r="TON2" s="117"/>
      <c r="TOO2" s="117"/>
      <c r="TOP2" s="117"/>
      <c r="TOQ2" s="117"/>
      <c r="TOR2" s="117"/>
      <c r="TOS2" s="117"/>
      <c r="TOT2" s="117"/>
      <c r="TOU2" s="117"/>
      <c r="TOV2" s="117"/>
      <c r="TOW2" s="117"/>
      <c r="TOX2" s="117"/>
      <c r="TOY2" s="117"/>
      <c r="TOZ2" s="117"/>
      <c r="TPA2" s="117"/>
      <c r="TPB2" s="117"/>
      <c r="TPC2" s="117"/>
      <c r="TPD2" s="117"/>
      <c r="TPE2" s="117"/>
      <c r="TPF2" s="117"/>
      <c r="TPG2" s="117"/>
      <c r="TPH2" s="117"/>
      <c r="TPI2" s="117"/>
      <c r="TPJ2" s="117"/>
      <c r="TPK2" s="117"/>
      <c r="TPL2" s="117"/>
      <c r="TPM2" s="117"/>
      <c r="TPN2" s="117"/>
      <c r="TPO2" s="117"/>
      <c r="TPP2" s="117"/>
      <c r="TPQ2" s="117"/>
      <c r="TPR2" s="117"/>
      <c r="TPS2" s="117"/>
      <c r="TPT2" s="117"/>
      <c r="TPU2" s="117"/>
      <c r="TPV2" s="117"/>
      <c r="TPW2" s="117"/>
      <c r="TPX2" s="117"/>
      <c r="TPY2" s="117"/>
      <c r="TPZ2" s="117"/>
      <c r="TQA2" s="117"/>
      <c r="TQB2" s="117"/>
      <c r="TQC2" s="117"/>
      <c r="TQD2" s="117"/>
      <c r="TQE2" s="117"/>
      <c r="TQF2" s="117"/>
      <c r="TQG2" s="117"/>
      <c r="TQH2" s="117"/>
      <c r="TQI2" s="117"/>
      <c r="TQJ2" s="117"/>
      <c r="TQK2" s="117"/>
      <c r="TQL2" s="117"/>
      <c r="TQM2" s="117"/>
      <c r="TQN2" s="117"/>
      <c r="TQO2" s="117"/>
      <c r="TQP2" s="117"/>
      <c r="TQQ2" s="117"/>
      <c r="TQR2" s="117"/>
      <c r="TQS2" s="117"/>
      <c r="TQT2" s="117"/>
      <c r="TQU2" s="117"/>
      <c r="TQV2" s="117"/>
      <c r="TQW2" s="117"/>
      <c r="TQX2" s="117"/>
      <c r="TQY2" s="117"/>
      <c r="TQZ2" s="117"/>
      <c r="TRA2" s="117"/>
      <c r="TRB2" s="117"/>
      <c r="TRC2" s="117"/>
      <c r="TRD2" s="117"/>
      <c r="TRE2" s="117"/>
      <c r="TRF2" s="117"/>
      <c r="TRG2" s="117"/>
      <c r="TRH2" s="117"/>
      <c r="TRI2" s="117"/>
      <c r="TRJ2" s="117"/>
      <c r="TRK2" s="117"/>
      <c r="TRL2" s="117"/>
      <c r="TRM2" s="117"/>
      <c r="TRN2" s="117"/>
      <c r="TRO2" s="117"/>
      <c r="TRP2" s="117"/>
      <c r="TRQ2" s="117"/>
      <c r="TRR2" s="117"/>
      <c r="TRS2" s="117"/>
      <c r="TRT2" s="117"/>
      <c r="TRU2" s="117"/>
      <c r="TRV2" s="117"/>
      <c r="TRW2" s="117"/>
      <c r="TRX2" s="117"/>
      <c r="TRY2" s="117"/>
      <c r="TRZ2" s="117"/>
      <c r="TSA2" s="117"/>
      <c r="TSB2" s="117"/>
      <c r="TSC2" s="117"/>
      <c r="TSD2" s="117"/>
      <c r="TSE2" s="117"/>
      <c r="TSF2" s="117"/>
      <c r="TSG2" s="117"/>
      <c r="TSH2" s="117"/>
      <c r="TSI2" s="117"/>
      <c r="TSJ2" s="117"/>
      <c r="TSK2" s="117"/>
      <c r="TSL2" s="117"/>
      <c r="TSM2" s="117"/>
      <c r="TSN2" s="117"/>
      <c r="TSO2" s="117"/>
      <c r="TSP2" s="117"/>
      <c r="TSQ2" s="117"/>
      <c r="TSR2" s="117"/>
      <c r="TSS2" s="117"/>
      <c r="TST2" s="117"/>
      <c r="TSU2" s="117"/>
      <c r="TSV2" s="117"/>
      <c r="TSW2" s="117"/>
      <c r="TSX2" s="117"/>
      <c r="TSY2" s="117"/>
      <c r="TSZ2" s="117"/>
      <c r="TTA2" s="117"/>
      <c r="TTB2" s="117"/>
      <c r="TTC2" s="117"/>
      <c r="TTD2" s="117"/>
      <c r="TTE2" s="117"/>
      <c r="TTF2" s="117"/>
      <c r="TTG2" s="117"/>
      <c r="TTH2" s="117"/>
      <c r="TTI2" s="117"/>
      <c r="TTJ2" s="117"/>
      <c r="TTK2" s="117"/>
      <c r="TTL2" s="117"/>
      <c r="TTM2" s="117"/>
      <c r="TTN2" s="117"/>
      <c r="TTO2" s="117"/>
      <c r="TTP2" s="117"/>
      <c r="TTQ2" s="117"/>
      <c r="TTR2" s="117"/>
      <c r="TTS2" s="117"/>
      <c r="TTT2" s="117"/>
      <c r="TTU2" s="117"/>
      <c r="TTV2" s="117"/>
      <c r="TTW2" s="117"/>
      <c r="TTX2" s="117"/>
      <c r="TTY2" s="117"/>
      <c r="TTZ2" s="117"/>
      <c r="TUA2" s="117"/>
      <c r="TUB2" s="117"/>
      <c r="TUC2" s="117"/>
      <c r="TUD2" s="117"/>
      <c r="TUE2" s="117"/>
      <c r="TUF2" s="117"/>
      <c r="TUG2" s="117"/>
      <c r="TUH2" s="117"/>
      <c r="TUI2" s="117"/>
      <c r="TUJ2" s="117"/>
      <c r="TUK2" s="117"/>
      <c r="TUL2" s="117"/>
      <c r="TUM2" s="117"/>
      <c r="TUN2" s="117"/>
      <c r="TUO2" s="117"/>
      <c r="TUP2" s="117"/>
      <c r="TUQ2" s="117"/>
      <c r="TUR2" s="117"/>
      <c r="TUS2" s="117"/>
      <c r="TUT2" s="117"/>
      <c r="TUU2" s="117"/>
      <c r="TUV2" s="117"/>
      <c r="TUW2" s="117"/>
      <c r="TUX2" s="117"/>
      <c r="TUY2" s="117"/>
      <c r="TUZ2" s="117"/>
      <c r="TVA2" s="117"/>
      <c r="TVB2" s="117"/>
      <c r="TVC2" s="117"/>
      <c r="TVD2" s="117"/>
      <c r="TVE2" s="117"/>
      <c r="TVF2" s="117"/>
      <c r="TVG2" s="117"/>
      <c r="TVH2" s="117"/>
      <c r="TVI2" s="117"/>
      <c r="TVJ2" s="117"/>
      <c r="TVK2" s="117"/>
      <c r="TVL2" s="117"/>
      <c r="TVM2" s="117"/>
      <c r="TVN2" s="117"/>
      <c r="TVO2" s="117"/>
      <c r="TVP2" s="117"/>
      <c r="TVQ2" s="117"/>
      <c r="TVR2" s="117"/>
      <c r="TVS2" s="117"/>
      <c r="TVT2" s="117"/>
      <c r="TVU2" s="117"/>
      <c r="TVV2" s="117"/>
      <c r="TVW2" s="117"/>
      <c r="TVX2" s="117"/>
      <c r="TVY2" s="117"/>
      <c r="TVZ2" s="117"/>
      <c r="TWA2" s="117"/>
      <c r="TWB2" s="117"/>
      <c r="TWC2" s="117"/>
      <c r="TWD2" s="117"/>
      <c r="TWE2" s="117"/>
      <c r="TWF2" s="117"/>
      <c r="TWG2" s="117"/>
      <c r="TWH2" s="117"/>
      <c r="TWI2" s="117"/>
      <c r="TWJ2" s="117"/>
      <c r="TWK2" s="117"/>
      <c r="TWL2" s="117"/>
      <c r="TWM2" s="117"/>
      <c r="TWN2" s="117"/>
      <c r="TWO2" s="117"/>
      <c r="TWP2" s="117"/>
      <c r="TWQ2" s="117"/>
      <c r="TWR2" s="117"/>
      <c r="TWS2" s="117"/>
      <c r="TWT2" s="117"/>
      <c r="TWU2" s="117"/>
      <c r="TWV2" s="117"/>
      <c r="TWW2" s="117"/>
      <c r="TWX2" s="117"/>
      <c r="TWY2" s="117"/>
      <c r="TWZ2" s="117"/>
      <c r="TXA2" s="117"/>
      <c r="TXB2" s="117"/>
      <c r="TXC2" s="117"/>
      <c r="TXD2" s="117"/>
      <c r="TXE2" s="117"/>
      <c r="TXF2" s="117"/>
      <c r="TXG2" s="117"/>
      <c r="TXH2" s="117"/>
      <c r="TXI2" s="117"/>
      <c r="TXJ2" s="117"/>
      <c r="TXK2" s="117"/>
      <c r="TXL2" s="117"/>
      <c r="TXM2" s="117"/>
      <c r="TXN2" s="117"/>
      <c r="TXO2" s="117"/>
      <c r="TXP2" s="117"/>
      <c r="TXQ2" s="117"/>
      <c r="TXR2" s="117"/>
      <c r="TXS2" s="117"/>
      <c r="TXT2" s="117"/>
      <c r="TXU2" s="117"/>
      <c r="TXV2" s="117"/>
      <c r="TXW2" s="117"/>
      <c r="TXX2" s="117"/>
      <c r="TXY2" s="117"/>
      <c r="TXZ2" s="117"/>
      <c r="TYA2" s="117"/>
      <c r="TYB2" s="117"/>
      <c r="TYC2" s="117"/>
      <c r="TYD2" s="117"/>
      <c r="TYE2" s="117"/>
      <c r="TYF2" s="117"/>
      <c r="TYG2" s="117"/>
      <c r="TYH2" s="117"/>
      <c r="TYI2" s="117"/>
      <c r="TYJ2" s="117"/>
      <c r="TYK2" s="117"/>
      <c r="TYL2" s="117"/>
      <c r="TYM2" s="117"/>
      <c r="TYN2" s="117"/>
      <c r="TYO2" s="117"/>
      <c r="TYP2" s="117"/>
      <c r="TYQ2" s="117"/>
      <c r="TYR2" s="117"/>
      <c r="TYS2" s="117"/>
      <c r="TYT2" s="117"/>
      <c r="TYU2" s="117"/>
      <c r="TYV2" s="117"/>
      <c r="TYW2" s="117"/>
      <c r="TYX2" s="117"/>
      <c r="TYY2" s="117"/>
      <c r="TYZ2" s="117"/>
      <c r="TZA2" s="117"/>
      <c r="TZB2" s="117"/>
      <c r="TZC2" s="117"/>
      <c r="TZD2" s="117"/>
      <c r="TZE2" s="117"/>
      <c r="TZF2" s="117"/>
      <c r="TZG2" s="117"/>
      <c r="TZH2" s="117"/>
      <c r="TZI2" s="117"/>
      <c r="TZJ2" s="117"/>
      <c r="TZK2" s="117"/>
      <c r="TZL2" s="117"/>
      <c r="TZM2" s="117"/>
      <c r="TZN2" s="117"/>
      <c r="TZO2" s="117"/>
      <c r="TZP2" s="117"/>
      <c r="TZQ2" s="117"/>
      <c r="TZR2" s="117"/>
      <c r="TZS2" s="117"/>
      <c r="TZT2" s="117"/>
      <c r="TZU2" s="117"/>
      <c r="TZV2" s="117"/>
      <c r="TZW2" s="117"/>
      <c r="TZX2" s="117"/>
      <c r="TZY2" s="117"/>
      <c r="TZZ2" s="117"/>
      <c r="UAA2" s="117"/>
      <c r="UAB2" s="117"/>
      <c r="UAC2" s="117"/>
      <c r="UAD2" s="117"/>
      <c r="UAE2" s="117"/>
      <c r="UAF2" s="117"/>
      <c r="UAG2" s="117"/>
      <c r="UAH2" s="117"/>
      <c r="UAI2" s="117"/>
      <c r="UAJ2" s="117"/>
      <c r="UAK2" s="117"/>
      <c r="UAL2" s="117"/>
      <c r="UAM2" s="117"/>
      <c r="UAN2" s="117"/>
      <c r="UAO2" s="117"/>
      <c r="UAP2" s="117"/>
      <c r="UAQ2" s="117"/>
      <c r="UAR2" s="117"/>
      <c r="UAS2" s="117"/>
      <c r="UAT2" s="117"/>
      <c r="UAU2" s="117"/>
      <c r="UAV2" s="117"/>
      <c r="UAW2" s="117"/>
      <c r="UAX2" s="117"/>
      <c r="UAY2" s="117"/>
      <c r="UAZ2" s="117"/>
      <c r="UBA2" s="117"/>
      <c r="UBB2" s="117"/>
      <c r="UBC2" s="117"/>
      <c r="UBD2" s="117"/>
      <c r="UBE2" s="117"/>
      <c r="UBF2" s="117"/>
      <c r="UBG2" s="117"/>
      <c r="UBH2" s="117"/>
      <c r="UBI2" s="117"/>
      <c r="UBJ2" s="117"/>
      <c r="UBK2" s="117"/>
      <c r="UBL2" s="117"/>
      <c r="UBM2" s="117"/>
      <c r="UBN2" s="117"/>
      <c r="UBO2" s="117"/>
      <c r="UBP2" s="117"/>
      <c r="UBQ2" s="117"/>
      <c r="UBR2" s="117"/>
      <c r="UBS2" s="117"/>
      <c r="UBT2" s="117"/>
      <c r="UBU2" s="117"/>
      <c r="UBV2" s="117"/>
      <c r="UBW2" s="117"/>
      <c r="UBX2" s="117"/>
      <c r="UBY2" s="117"/>
      <c r="UBZ2" s="117"/>
      <c r="UCA2" s="117"/>
      <c r="UCB2" s="117"/>
      <c r="UCC2" s="117"/>
      <c r="UCD2" s="117"/>
      <c r="UCE2" s="117"/>
      <c r="UCF2" s="117"/>
      <c r="UCG2" s="117"/>
      <c r="UCH2" s="117"/>
      <c r="UCI2" s="117"/>
      <c r="UCJ2" s="117"/>
      <c r="UCK2" s="117"/>
      <c r="UCL2" s="117"/>
      <c r="UCM2" s="117"/>
      <c r="UCN2" s="117"/>
      <c r="UCO2" s="117"/>
      <c r="UCP2" s="117"/>
      <c r="UCQ2" s="117"/>
      <c r="UCR2" s="117"/>
      <c r="UCS2" s="117"/>
      <c r="UCT2" s="117"/>
      <c r="UCU2" s="117"/>
      <c r="UCV2" s="117"/>
      <c r="UCW2" s="117"/>
      <c r="UCX2" s="117"/>
      <c r="UCY2" s="117"/>
      <c r="UCZ2" s="117"/>
      <c r="UDA2" s="117"/>
      <c r="UDB2" s="117"/>
      <c r="UDC2" s="117"/>
      <c r="UDD2" s="117"/>
      <c r="UDE2" s="117"/>
      <c r="UDF2" s="117"/>
      <c r="UDG2" s="117"/>
      <c r="UDH2" s="117"/>
      <c r="UDI2" s="117"/>
      <c r="UDJ2" s="117"/>
      <c r="UDK2" s="117"/>
      <c r="UDL2" s="117"/>
      <c r="UDM2" s="117"/>
      <c r="UDN2" s="117"/>
      <c r="UDO2" s="117"/>
      <c r="UDP2" s="117"/>
      <c r="UDQ2" s="117"/>
      <c r="UDR2" s="117"/>
      <c r="UDS2" s="117"/>
      <c r="UDT2" s="117"/>
      <c r="UDU2" s="117"/>
      <c r="UDV2" s="117"/>
      <c r="UDW2" s="117"/>
      <c r="UDX2" s="117"/>
      <c r="UDY2" s="117"/>
      <c r="UDZ2" s="117"/>
      <c r="UEA2" s="117"/>
      <c r="UEB2" s="117"/>
      <c r="UEC2" s="117"/>
      <c r="UED2" s="117"/>
      <c r="UEE2" s="117"/>
      <c r="UEF2" s="117"/>
      <c r="UEG2" s="117"/>
      <c r="UEH2" s="117"/>
      <c r="UEI2" s="117"/>
      <c r="UEJ2" s="117"/>
      <c r="UEK2" s="117"/>
      <c r="UEL2" s="117"/>
      <c r="UEM2" s="117"/>
      <c r="UEN2" s="117"/>
      <c r="UEO2" s="117"/>
      <c r="UEP2" s="117"/>
      <c r="UEQ2" s="117"/>
      <c r="UER2" s="117"/>
      <c r="UES2" s="117"/>
      <c r="UET2" s="117"/>
      <c r="UEU2" s="117"/>
      <c r="UEV2" s="117"/>
      <c r="UEW2" s="117"/>
      <c r="UEX2" s="117"/>
      <c r="UEY2" s="117"/>
      <c r="UEZ2" s="117"/>
      <c r="UFA2" s="117"/>
      <c r="UFB2" s="117"/>
      <c r="UFC2" s="117"/>
      <c r="UFD2" s="117"/>
      <c r="UFE2" s="117"/>
      <c r="UFF2" s="117"/>
      <c r="UFG2" s="117"/>
      <c r="UFH2" s="117"/>
      <c r="UFI2" s="117"/>
      <c r="UFJ2" s="117"/>
      <c r="UFK2" s="117"/>
      <c r="UFL2" s="117"/>
      <c r="UFM2" s="117"/>
      <c r="UFN2" s="117"/>
      <c r="UFO2" s="117"/>
      <c r="UFP2" s="117"/>
      <c r="UFQ2" s="117"/>
      <c r="UFR2" s="117"/>
      <c r="UFS2" s="117"/>
      <c r="UFT2" s="117"/>
      <c r="UFU2" s="117"/>
      <c r="UFV2" s="117"/>
      <c r="UFW2" s="117"/>
      <c r="UFX2" s="117"/>
      <c r="UFY2" s="117"/>
      <c r="UFZ2" s="117"/>
      <c r="UGA2" s="117"/>
      <c r="UGB2" s="117"/>
      <c r="UGC2" s="117"/>
      <c r="UGD2" s="117"/>
      <c r="UGE2" s="117"/>
      <c r="UGF2" s="117"/>
      <c r="UGG2" s="117"/>
      <c r="UGH2" s="117"/>
      <c r="UGI2" s="117"/>
      <c r="UGJ2" s="117"/>
      <c r="UGK2" s="117"/>
      <c r="UGL2" s="117"/>
      <c r="UGM2" s="117"/>
      <c r="UGN2" s="117"/>
      <c r="UGO2" s="117"/>
      <c r="UGP2" s="117"/>
      <c r="UGQ2" s="117"/>
      <c r="UGR2" s="117"/>
      <c r="UGS2" s="117"/>
      <c r="UGT2" s="117"/>
      <c r="UGU2" s="117"/>
      <c r="UGV2" s="117"/>
      <c r="UGW2" s="117"/>
      <c r="UGX2" s="117"/>
      <c r="UGY2" s="117"/>
      <c r="UGZ2" s="117"/>
      <c r="UHA2" s="117"/>
      <c r="UHB2" s="117"/>
      <c r="UHC2" s="117"/>
      <c r="UHD2" s="117"/>
      <c r="UHE2" s="117"/>
      <c r="UHF2" s="117"/>
      <c r="UHG2" s="117"/>
      <c r="UHH2" s="117"/>
      <c r="UHI2" s="117"/>
      <c r="UHJ2" s="117"/>
      <c r="UHK2" s="117"/>
      <c r="UHL2" s="117"/>
      <c r="UHM2" s="117"/>
      <c r="UHN2" s="117"/>
      <c r="UHO2" s="117"/>
      <c r="UHP2" s="117"/>
      <c r="UHQ2" s="117"/>
      <c r="UHR2" s="117"/>
      <c r="UHS2" s="117"/>
      <c r="UHT2" s="117"/>
      <c r="UHU2" s="117"/>
      <c r="UHV2" s="117"/>
      <c r="UHW2" s="117"/>
      <c r="UHX2" s="117"/>
      <c r="UHY2" s="117"/>
      <c r="UHZ2" s="117"/>
      <c r="UIA2" s="117"/>
      <c r="UIB2" s="117"/>
      <c r="UIC2" s="117"/>
      <c r="UID2" s="117"/>
      <c r="UIE2" s="117"/>
      <c r="UIF2" s="117"/>
      <c r="UIG2" s="117"/>
      <c r="UIH2" s="117"/>
      <c r="UII2" s="117"/>
      <c r="UIJ2" s="117"/>
      <c r="UIK2" s="117"/>
      <c r="UIL2" s="117"/>
      <c r="UIM2" s="117"/>
      <c r="UIN2" s="117"/>
      <c r="UIO2" s="117"/>
      <c r="UIP2" s="117"/>
      <c r="UIQ2" s="117"/>
      <c r="UIR2" s="117"/>
      <c r="UIS2" s="117"/>
      <c r="UIT2" s="117"/>
      <c r="UIU2" s="117"/>
      <c r="UIV2" s="117"/>
      <c r="UIW2" s="117"/>
      <c r="UIX2" s="117"/>
      <c r="UIY2" s="117"/>
      <c r="UIZ2" s="117"/>
      <c r="UJA2" s="117"/>
      <c r="UJB2" s="117"/>
      <c r="UJC2" s="117"/>
      <c r="UJD2" s="117"/>
      <c r="UJE2" s="117"/>
      <c r="UJF2" s="117"/>
      <c r="UJG2" s="117"/>
      <c r="UJH2" s="117"/>
      <c r="UJI2" s="117"/>
      <c r="UJJ2" s="117"/>
      <c r="UJK2" s="117"/>
      <c r="UJL2" s="117"/>
      <c r="UJM2" s="117"/>
      <c r="UJN2" s="117"/>
      <c r="UJO2" s="117"/>
      <c r="UJP2" s="117"/>
      <c r="UJQ2" s="117"/>
      <c r="UJR2" s="117"/>
      <c r="UJS2" s="117"/>
      <c r="UJT2" s="117"/>
      <c r="UJU2" s="117"/>
      <c r="UJV2" s="117"/>
      <c r="UJW2" s="117"/>
      <c r="UJX2" s="117"/>
      <c r="UJY2" s="117"/>
      <c r="UJZ2" s="117"/>
      <c r="UKA2" s="117"/>
      <c r="UKB2" s="117"/>
      <c r="UKC2" s="117"/>
      <c r="UKD2" s="117"/>
      <c r="UKE2" s="117"/>
      <c r="UKF2" s="117"/>
      <c r="UKG2" s="117"/>
      <c r="UKH2" s="117"/>
      <c r="UKI2" s="117"/>
      <c r="UKJ2" s="117"/>
      <c r="UKK2" s="117"/>
      <c r="UKL2" s="117"/>
      <c r="UKM2" s="117"/>
      <c r="UKN2" s="117"/>
      <c r="UKO2" s="117"/>
      <c r="UKP2" s="117"/>
      <c r="UKQ2" s="117"/>
      <c r="UKR2" s="117"/>
      <c r="UKS2" s="117"/>
      <c r="UKT2" s="117"/>
      <c r="UKU2" s="117"/>
      <c r="UKV2" s="117"/>
      <c r="UKW2" s="117"/>
      <c r="UKX2" s="117"/>
      <c r="UKY2" s="117"/>
      <c r="UKZ2" s="117"/>
      <c r="ULA2" s="117"/>
      <c r="ULB2" s="117"/>
      <c r="ULC2" s="117"/>
      <c r="ULD2" s="117"/>
      <c r="ULE2" s="117"/>
      <c r="ULF2" s="117"/>
      <c r="ULG2" s="117"/>
      <c r="ULH2" s="117"/>
      <c r="ULI2" s="117"/>
      <c r="ULJ2" s="117"/>
      <c r="ULK2" s="117"/>
      <c r="ULL2" s="117"/>
      <c r="ULM2" s="117"/>
      <c r="ULN2" s="117"/>
      <c r="ULO2" s="117"/>
      <c r="ULP2" s="117"/>
      <c r="ULQ2" s="117"/>
      <c r="ULR2" s="117"/>
      <c r="ULS2" s="117"/>
      <c r="ULT2" s="117"/>
      <c r="ULU2" s="117"/>
      <c r="ULV2" s="117"/>
      <c r="ULW2" s="117"/>
      <c r="ULX2" s="117"/>
      <c r="ULY2" s="117"/>
      <c r="ULZ2" s="117"/>
      <c r="UMA2" s="117"/>
      <c r="UMB2" s="117"/>
      <c r="UMC2" s="117"/>
      <c r="UMD2" s="117"/>
      <c r="UME2" s="117"/>
      <c r="UMF2" s="117"/>
      <c r="UMG2" s="117"/>
      <c r="UMH2" s="117"/>
      <c r="UMI2" s="117"/>
      <c r="UMJ2" s="117"/>
      <c r="UMK2" s="117"/>
      <c r="UML2" s="117"/>
      <c r="UMM2" s="117"/>
      <c r="UMN2" s="117"/>
      <c r="UMO2" s="117"/>
      <c r="UMP2" s="117"/>
      <c r="UMQ2" s="117"/>
      <c r="UMR2" s="117"/>
      <c r="UMS2" s="117"/>
      <c r="UMT2" s="117"/>
      <c r="UMU2" s="117"/>
      <c r="UMV2" s="117"/>
      <c r="UMW2" s="117"/>
      <c r="UMX2" s="117"/>
      <c r="UMY2" s="117"/>
      <c r="UMZ2" s="117"/>
      <c r="UNA2" s="117"/>
      <c r="UNB2" s="117"/>
      <c r="UNC2" s="117"/>
      <c r="UND2" s="117"/>
      <c r="UNE2" s="117"/>
      <c r="UNF2" s="117"/>
      <c r="UNG2" s="117"/>
      <c r="UNH2" s="117"/>
      <c r="UNI2" s="117"/>
      <c r="UNJ2" s="117"/>
      <c r="UNK2" s="117"/>
      <c r="UNL2" s="117"/>
      <c r="UNM2" s="117"/>
      <c r="UNN2" s="117"/>
      <c r="UNO2" s="117"/>
      <c r="UNP2" s="117"/>
      <c r="UNQ2" s="117"/>
      <c r="UNR2" s="117"/>
      <c r="UNS2" s="117"/>
      <c r="UNT2" s="117"/>
      <c r="UNU2" s="117"/>
      <c r="UNV2" s="117"/>
      <c r="UNW2" s="117"/>
      <c r="UNX2" s="117"/>
      <c r="UNY2" s="117"/>
      <c r="UNZ2" s="117"/>
      <c r="UOA2" s="117"/>
      <c r="UOB2" s="117"/>
      <c r="UOC2" s="117"/>
      <c r="UOD2" s="117"/>
      <c r="UOE2" s="117"/>
      <c r="UOF2" s="117"/>
      <c r="UOG2" s="117"/>
      <c r="UOH2" s="117"/>
      <c r="UOI2" s="117"/>
      <c r="UOJ2" s="117"/>
      <c r="UOK2" s="117"/>
      <c r="UOL2" s="117"/>
      <c r="UOM2" s="117"/>
      <c r="UON2" s="117"/>
      <c r="UOO2" s="117"/>
      <c r="UOP2" s="117"/>
      <c r="UOQ2" s="117"/>
      <c r="UOR2" s="117"/>
      <c r="UOS2" s="117"/>
      <c r="UOT2" s="117"/>
      <c r="UOU2" s="117"/>
      <c r="UOV2" s="117"/>
      <c r="UOW2" s="117"/>
      <c r="UOX2" s="117"/>
      <c r="UOY2" s="117"/>
      <c r="UOZ2" s="117"/>
      <c r="UPA2" s="117"/>
      <c r="UPB2" s="117"/>
      <c r="UPC2" s="117"/>
      <c r="UPD2" s="117"/>
      <c r="UPE2" s="117"/>
      <c r="UPF2" s="117"/>
      <c r="UPG2" s="117"/>
      <c r="UPH2" s="117"/>
      <c r="UPI2" s="117"/>
      <c r="UPJ2" s="117"/>
      <c r="UPK2" s="117"/>
      <c r="UPL2" s="117"/>
      <c r="UPM2" s="117"/>
      <c r="UPN2" s="117"/>
      <c r="UPO2" s="117"/>
      <c r="UPP2" s="117"/>
      <c r="UPQ2" s="117"/>
      <c r="UPR2" s="117"/>
      <c r="UPS2" s="117"/>
      <c r="UPT2" s="117"/>
      <c r="UPU2" s="117"/>
      <c r="UPV2" s="117"/>
      <c r="UPW2" s="117"/>
      <c r="UPX2" s="117"/>
      <c r="UPY2" s="117"/>
      <c r="UPZ2" s="117"/>
      <c r="UQA2" s="117"/>
      <c r="UQB2" s="117"/>
      <c r="UQC2" s="117"/>
      <c r="UQD2" s="117"/>
      <c r="UQE2" s="117"/>
      <c r="UQF2" s="117"/>
      <c r="UQG2" s="117"/>
      <c r="UQH2" s="117"/>
      <c r="UQI2" s="117"/>
      <c r="UQJ2" s="117"/>
      <c r="UQK2" s="117"/>
      <c r="UQL2" s="117"/>
      <c r="UQM2" s="117"/>
      <c r="UQN2" s="117"/>
      <c r="UQO2" s="117"/>
      <c r="UQP2" s="117"/>
      <c r="UQQ2" s="117"/>
      <c r="UQR2" s="117"/>
      <c r="UQS2" s="117"/>
      <c r="UQT2" s="117"/>
      <c r="UQU2" s="117"/>
      <c r="UQV2" s="117"/>
      <c r="UQW2" s="117"/>
      <c r="UQX2" s="117"/>
      <c r="UQY2" s="117"/>
      <c r="UQZ2" s="117"/>
      <c r="URA2" s="117"/>
      <c r="URB2" s="117"/>
      <c r="URC2" s="117"/>
      <c r="URD2" s="117"/>
      <c r="URE2" s="117"/>
      <c r="URF2" s="117"/>
      <c r="URG2" s="117"/>
      <c r="URH2" s="117"/>
      <c r="URI2" s="117"/>
      <c r="URJ2" s="117"/>
      <c r="URK2" s="117"/>
      <c r="URL2" s="117"/>
      <c r="URM2" s="117"/>
      <c r="URN2" s="117"/>
      <c r="URO2" s="117"/>
      <c r="URP2" s="117"/>
      <c r="URQ2" s="117"/>
      <c r="URR2" s="117"/>
      <c r="URS2" s="117"/>
      <c r="URT2" s="117"/>
      <c r="URU2" s="117"/>
      <c r="URV2" s="117"/>
      <c r="URW2" s="117"/>
      <c r="URX2" s="117"/>
      <c r="URY2" s="117"/>
      <c r="URZ2" s="117"/>
      <c r="USA2" s="117"/>
      <c r="USB2" s="117"/>
      <c r="USC2" s="117"/>
      <c r="USD2" s="117"/>
      <c r="USE2" s="117"/>
      <c r="USF2" s="117"/>
      <c r="USG2" s="117"/>
      <c r="USH2" s="117"/>
      <c r="USI2" s="117"/>
      <c r="USJ2" s="117"/>
      <c r="USK2" s="117"/>
      <c r="USL2" s="117"/>
      <c r="USM2" s="117"/>
      <c r="USN2" s="117"/>
      <c r="USO2" s="117"/>
      <c r="USP2" s="117"/>
      <c r="USQ2" s="117"/>
      <c r="USR2" s="117"/>
      <c r="USS2" s="117"/>
      <c r="UST2" s="117"/>
      <c r="USU2" s="117"/>
      <c r="USV2" s="117"/>
      <c r="USW2" s="117"/>
      <c r="USX2" s="117"/>
      <c r="USY2" s="117"/>
      <c r="USZ2" s="117"/>
      <c r="UTA2" s="117"/>
      <c r="UTB2" s="117"/>
      <c r="UTC2" s="117"/>
      <c r="UTD2" s="117"/>
      <c r="UTE2" s="117"/>
      <c r="UTF2" s="117"/>
      <c r="UTG2" s="117"/>
      <c r="UTH2" s="117"/>
      <c r="UTI2" s="117"/>
      <c r="UTJ2" s="117"/>
      <c r="UTK2" s="117"/>
      <c r="UTL2" s="117"/>
      <c r="UTM2" s="117"/>
      <c r="UTN2" s="117"/>
      <c r="UTO2" s="117"/>
      <c r="UTP2" s="117"/>
      <c r="UTQ2" s="117"/>
      <c r="UTR2" s="117"/>
      <c r="UTS2" s="117"/>
      <c r="UTT2" s="117"/>
      <c r="UTU2" s="117"/>
      <c r="UTV2" s="117"/>
      <c r="UTW2" s="117"/>
      <c r="UTX2" s="117"/>
      <c r="UTY2" s="117"/>
      <c r="UTZ2" s="117"/>
      <c r="UUA2" s="117"/>
      <c r="UUB2" s="117"/>
      <c r="UUC2" s="117"/>
      <c r="UUD2" s="117"/>
      <c r="UUE2" s="117"/>
      <c r="UUF2" s="117"/>
      <c r="UUG2" s="117"/>
      <c r="UUH2" s="117"/>
      <c r="UUI2" s="117"/>
      <c r="UUJ2" s="117"/>
      <c r="UUK2" s="117"/>
      <c r="UUL2" s="117"/>
      <c r="UUM2" s="117"/>
      <c r="UUN2" s="117"/>
      <c r="UUO2" s="117"/>
      <c r="UUP2" s="117"/>
      <c r="UUQ2" s="117"/>
      <c r="UUR2" s="117"/>
      <c r="UUS2" s="117"/>
      <c r="UUT2" s="117"/>
      <c r="UUU2" s="117"/>
      <c r="UUV2" s="117"/>
      <c r="UUW2" s="117"/>
      <c r="UUX2" s="117"/>
      <c r="UUY2" s="117"/>
      <c r="UUZ2" s="117"/>
      <c r="UVA2" s="117"/>
      <c r="UVB2" s="117"/>
      <c r="UVC2" s="117"/>
      <c r="UVD2" s="117"/>
      <c r="UVE2" s="117"/>
      <c r="UVF2" s="117"/>
      <c r="UVG2" s="117"/>
      <c r="UVH2" s="117"/>
      <c r="UVI2" s="117"/>
      <c r="UVJ2" s="117"/>
      <c r="UVK2" s="117"/>
      <c r="UVL2" s="117"/>
      <c r="UVM2" s="117"/>
      <c r="UVN2" s="117"/>
      <c r="UVO2" s="117"/>
      <c r="UVP2" s="117"/>
      <c r="UVQ2" s="117"/>
      <c r="UVR2" s="117"/>
      <c r="UVS2" s="117"/>
      <c r="UVT2" s="117"/>
      <c r="UVU2" s="117"/>
      <c r="UVV2" s="117"/>
      <c r="UVW2" s="117"/>
      <c r="UVX2" s="117"/>
      <c r="UVY2" s="117"/>
      <c r="UVZ2" s="117"/>
      <c r="UWA2" s="117"/>
      <c r="UWB2" s="117"/>
      <c r="UWC2" s="117"/>
      <c r="UWD2" s="117"/>
      <c r="UWE2" s="117"/>
      <c r="UWF2" s="117"/>
      <c r="UWG2" s="117"/>
      <c r="UWH2" s="117"/>
      <c r="UWI2" s="117"/>
      <c r="UWJ2" s="117"/>
      <c r="UWK2" s="117"/>
      <c r="UWL2" s="117"/>
      <c r="UWM2" s="117"/>
      <c r="UWN2" s="117"/>
      <c r="UWO2" s="117"/>
      <c r="UWP2" s="117"/>
      <c r="UWQ2" s="117"/>
      <c r="UWR2" s="117"/>
      <c r="UWS2" s="117"/>
      <c r="UWT2" s="117"/>
      <c r="UWU2" s="117"/>
      <c r="UWV2" s="117"/>
      <c r="UWW2" s="117"/>
      <c r="UWX2" s="117"/>
      <c r="UWY2" s="117"/>
      <c r="UWZ2" s="117"/>
      <c r="UXA2" s="117"/>
      <c r="UXB2" s="117"/>
      <c r="UXC2" s="117"/>
      <c r="UXD2" s="117"/>
      <c r="UXE2" s="117"/>
      <c r="UXF2" s="117"/>
      <c r="UXG2" s="117"/>
      <c r="UXH2" s="117"/>
      <c r="UXI2" s="117"/>
      <c r="UXJ2" s="117"/>
      <c r="UXK2" s="117"/>
      <c r="UXL2" s="117"/>
      <c r="UXM2" s="117"/>
      <c r="UXN2" s="117"/>
      <c r="UXO2" s="117"/>
      <c r="UXP2" s="117"/>
      <c r="UXQ2" s="117"/>
      <c r="UXR2" s="117"/>
      <c r="UXS2" s="117"/>
      <c r="UXT2" s="117"/>
      <c r="UXU2" s="117"/>
      <c r="UXV2" s="117"/>
      <c r="UXW2" s="117"/>
      <c r="UXX2" s="117"/>
      <c r="UXY2" s="117"/>
      <c r="UXZ2" s="117"/>
      <c r="UYA2" s="117"/>
      <c r="UYB2" s="117"/>
      <c r="UYC2" s="117"/>
      <c r="UYD2" s="117"/>
      <c r="UYE2" s="117"/>
      <c r="UYF2" s="117"/>
      <c r="UYG2" s="117"/>
      <c r="UYH2" s="117"/>
      <c r="UYI2" s="117"/>
      <c r="UYJ2" s="117"/>
      <c r="UYK2" s="117"/>
      <c r="UYL2" s="117"/>
      <c r="UYM2" s="117"/>
      <c r="UYN2" s="117"/>
      <c r="UYO2" s="117"/>
      <c r="UYP2" s="117"/>
      <c r="UYQ2" s="117"/>
      <c r="UYR2" s="117"/>
      <c r="UYS2" s="117"/>
      <c r="UYT2" s="117"/>
      <c r="UYU2" s="117"/>
      <c r="UYV2" s="117"/>
      <c r="UYW2" s="117"/>
      <c r="UYX2" s="117"/>
      <c r="UYY2" s="117"/>
      <c r="UYZ2" s="117"/>
      <c r="UZA2" s="117"/>
      <c r="UZB2" s="117"/>
      <c r="UZC2" s="117"/>
      <c r="UZD2" s="117"/>
      <c r="UZE2" s="117"/>
      <c r="UZF2" s="117"/>
      <c r="UZG2" s="117"/>
      <c r="UZH2" s="117"/>
      <c r="UZI2" s="117"/>
      <c r="UZJ2" s="117"/>
      <c r="UZK2" s="117"/>
      <c r="UZL2" s="117"/>
      <c r="UZM2" s="117"/>
      <c r="UZN2" s="117"/>
      <c r="UZO2" s="117"/>
      <c r="UZP2" s="117"/>
      <c r="UZQ2" s="117"/>
      <c r="UZR2" s="117"/>
      <c r="UZS2" s="117"/>
      <c r="UZT2" s="117"/>
      <c r="UZU2" s="117"/>
      <c r="UZV2" s="117"/>
      <c r="UZW2" s="117"/>
      <c r="UZX2" s="117"/>
      <c r="UZY2" s="117"/>
      <c r="UZZ2" s="117"/>
      <c r="VAA2" s="117"/>
      <c r="VAB2" s="117"/>
      <c r="VAC2" s="117"/>
      <c r="VAD2" s="117"/>
      <c r="VAE2" s="117"/>
      <c r="VAF2" s="117"/>
      <c r="VAG2" s="117"/>
      <c r="VAH2" s="117"/>
      <c r="VAI2" s="117"/>
      <c r="VAJ2" s="117"/>
      <c r="VAK2" s="117"/>
      <c r="VAL2" s="117"/>
      <c r="VAM2" s="117"/>
      <c r="VAN2" s="117"/>
      <c r="VAO2" s="117"/>
      <c r="VAP2" s="117"/>
      <c r="VAQ2" s="117"/>
      <c r="VAR2" s="117"/>
      <c r="VAS2" s="117"/>
      <c r="VAT2" s="117"/>
      <c r="VAU2" s="117"/>
      <c r="VAV2" s="117"/>
      <c r="VAW2" s="117"/>
      <c r="VAX2" s="117"/>
      <c r="VAY2" s="117"/>
      <c r="VAZ2" s="117"/>
      <c r="VBA2" s="117"/>
      <c r="VBB2" s="117"/>
      <c r="VBC2" s="117"/>
      <c r="VBD2" s="117"/>
      <c r="VBE2" s="117"/>
      <c r="VBF2" s="117"/>
      <c r="VBG2" s="117"/>
      <c r="VBH2" s="117"/>
      <c r="VBI2" s="117"/>
      <c r="VBJ2" s="117"/>
      <c r="VBK2" s="117"/>
      <c r="VBL2" s="117"/>
      <c r="VBM2" s="117"/>
      <c r="VBN2" s="117"/>
      <c r="VBO2" s="117"/>
      <c r="VBP2" s="117"/>
      <c r="VBQ2" s="117"/>
      <c r="VBR2" s="117"/>
      <c r="VBS2" s="117"/>
      <c r="VBT2" s="117"/>
      <c r="VBU2" s="117"/>
      <c r="VBV2" s="117"/>
      <c r="VBW2" s="117"/>
      <c r="VBX2" s="117"/>
      <c r="VBY2" s="117"/>
      <c r="VBZ2" s="117"/>
      <c r="VCA2" s="117"/>
      <c r="VCB2" s="117"/>
      <c r="VCC2" s="117"/>
      <c r="VCD2" s="117"/>
      <c r="VCE2" s="117"/>
      <c r="VCF2" s="117"/>
      <c r="VCG2" s="117"/>
      <c r="VCH2" s="117"/>
      <c r="VCI2" s="117"/>
      <c r="VCJ2" s="117"/>
      <c r="VCK2" s="117"/>
      <c r="VCL2" s="117"/>
      <c r="VCM2" s="117"/>
      <c r="VCN2" s="117"/>
      <c r="VCO2" s="117"/>
      <c r="VCP2" s="117"/>
      <c r="VCQ2" s="117"/>
      <c r="VCR2" s="117"/>
      <c r="VCS2" s="117"/>
      <c r="VCT2" s="117"/>
      <c r="VCU2" s="117"/>
      <c r="VCV2" s="117"/>
      <c r="VCW2" s="117"/>
      <c r="VCX2" s="117"/>
      <c r="VCY2" s="117"/>
      <c r="VCZ2" s="117"/>
      <c r="VDA2" s="117"/>
      <c r="VDB2" s="117"/>
      <c r="VDC2" s="117"/>
      <c r="VDD2" s="117"/>
      <c r="VDE2" s="117"/>
      <c r="VDF2" s="117"/>
      <c r="VDG2" s="117"/>
      <c r="VDH2" s="117"/>
      <c r="VDI2" s="117"/>
      <c r="VDJ2" s="117"/>
      <c r="VDK2" s="117"/>
      <c r="VDL2" s="117"/>
      <c r="VDM2" s="117"/>
      <c r="VDN2" s="117"/>
      <c r="VDO2" s="117"/>
      <c r="VDP2" s="117"/>
      <c r="VDQ2" s="117"/>
      <c r="VDR2" s="117"/>
      <c r="VDS2" s="117"/>
      <c r="VDT2" s="117"/>
      <c r="VDU2" s="117"/>
      <c r="VDV2" s="117"/>
      <c r="VDW2" s="117"/>
      <c r="VDX2" s="117"/>
      <c r="VDY2" s="117"/>
      <c r="VDZ2" s="117"/>
      <c r="VEA2" s="117"/>
      <c r="VEB2" s="117"/>
      <c r="VEC2" s="117"/>
      <c r="VED2" s="117"/>
      <c r="VEE2" s="117"/>
      <c r="VEF2" s="117"/>
      <c r="VEG2" s="117"/>
      <c r="VEH2" s="117"/>
      <c r="VEI2" s="117"/>
      <c r="VEJ2" s="117"/>
      <c r="VEK2" s="117"/>
      <c r="VEL2" s="117"/>
      <c r="VEM2" s="117"/>
      <c r="VEN2" s="117"/>
      <c r="VEO2" s="117"/>
      <c r="VEP2" s="117"/>
      <c r="VEQ2" s="117"/>
      <c r="VER2" s="117"/>
      <c r="VES2" s="117"/>
      <c r="VET2" s="117"/>
      <c r="VEU2" s="117"/>
      <c r="VEV2" s="117"/>
      <c r="VEW2" s="117"/>
      <c r="VEX2" s="117"/>
      <c r="VEY2" s="117"/>
      <c r="VEZ2" s="117"/>
      <c r="VFA2" s="117"/>
      <c r="VFB2" s="117"/>
      <c r="VFC2" s="117"/>
      <c r="VFD2" s="117"/>
      <c r="VFE2" s="117"/>
      <c r="VFF2" s="117"/>
      <c r="VFG2" s="117"/>
      <c r="VFH2" s="117"/>
      <c r="VFI2" s="117"/>
      <c r="VFJ2" s="117"/>
      <c r="VFK2" s="117"/>
      <c r="VFL2" s="117"/>
      <c r="VFM2" s="117"/>
      <c r="VFN2" s="117"/>
      <c r="VFO2" s="117"/>
      <c r="VFP2" s="117"/>
      <c r="VFQ2" s="117"/>
      <c r="VFR2" s="117"/>
      <c r="VFS2" s="117"/>
      <c r="VFT2" s="117"/>
      <c r="VFU2" s="117"/>
      <c r="VFV2" s="117"/>
      <c r="VFW2" s="117"/>
      <c r="VFX2" s="117"/>
      <c r="VFY2" s="117"/>
      <c r="VFZ2" s="117"/>
      <c r="VGA2" s="117"/>
      <c r="VGB2" s="117"/>
      <c r="VGC2" s="117"/>
      <c r="VGD2" s="117"/>
      <c r="VGE2" s="117"/>
      <c r="VGF2" s="117"/>
      <c r="VGG2" s="117"/>
      <c r="VGH2" s="117"/>
      <c r="VGI2" s="117"/>
      <c r="VGJ2" s="117"/>
      <c r="VGK2" s="117"/>
      <c r="VGL2" s="117"/>
      <c r="VGM2" s="117"/>
      <c r="VGN2" s="117"/>
      <c r="VGO2" s="117"/>
      <c r="VGP2" s="117"/>
      <c r="VGQ2" s="117"/>
      <c r="VGR2" s="117"/>
      <c r="VGS2" s="117"/>
      <c r="VGT2" s="117"/>
      <c r="VGU2" s="117"/>
      <c r="VGV2" s="117"/>
      <c r="VGW2" s="117"/>
      <c r="VGX2" s="117"/>
      <c r="VGY2" s="117"/>
      <c r="VGZ2" s="117"/>
      <c r="VHA2" s="117"/>
      <c r="VHB2" s="117"/>
      <c r="VHC2" s="117"/>
      <c r="VHD2" s="117"/>
      <c r="VHE2" s="117"/>
      <c r="VHF2" s="117"/>
      <c r="VHG2" s="117"/>
      <c r="VHH2" s="117"/>
      <c r="VHI2" s="117"/>
      <c r="VHJ2" s="117"/>
      <c r="VHK2" s="117"/>
      <c r="VHL2" s="117"/>
      <c r="VHM2" s="117"/>
      <c r="VHN2" s="117"/>
      <c r="VHO2" s="117"/>
      <c r="VHP2" s="117"/>
      <c r="VHQ2" s="117"/>
      <c r="VHR2" s="117"/>
      <c r="VHS2" s="117"/>
      <c r="VHT2" s="117"/>
      <c r="VHU2" s="117"/>
      <c r="VHV2" s="117"/>
      <c r="VHW2" s="117"/>
      <c r="VHX2" s="117"/>
      <c r="VHY2" s="117"/>
      <c r="VHZ2" s="117"/>
      <c r="VIA2" s="117"/>
      <c r="VIB2" s="117"/>
      <c r="VIC2" s="117"/>
      <c r="VID2" s="117"/>
      <c r="VIE2" s="117"/>
      <c r="VIF2" s="117"/>
      <c r="VIG2" s="117"/>
      <c r="VIH2" s="117"/>
      <c r="VII2" s="117"/>
      <c r="VIJ2" s="117"/>
      <c r="VIK2" s="117"/>
      <c r="VIL2" s="117"/>
      <c r="VIM2" s="117"/>
      <c r="VIN2" s="117"/>
      <c r="VIO2" s="117"/>
      <c r="VIP2" s="117"/>
      <c r="VIQ2" s="117"/>
      <c r="VIR2" s="117"/>
      <c r="VIS2" s="117"/>
      <c r="VIT2" s="117"/>
      <c r="VIU2" s="117"/>
      <c r="VIV2" s="117"/>
      <c r="VIW2" s="117"/>
      <c r="VIX2" s="117"/>
      <c r="VIY2" s="117"/>
      <c r="VIZ2" s="117"/>
      <c r="VJA2" s="117"/>
      <c r="VJB2" s="117"/>
      <c r="VJC2" s="117"/>
      <c r="VJD2" s="117"/>
      <c r="VJE2" s="117"/>
      <c r="VJF2" s="117"/>
      <c r="VJG2" s="117"/>
      <c r="VJH2" s="117"/>
      <c r="VJI2" s="117"/>
      <c r="VJJ2" s="117"/>
      <c r="VJK2" s="117"/>
      <c r="VJL2" s="117"/>
      <c r="VJM2" s="117"/>
      <c r="VJN2" s="117"/>
      <c r="VJO2" s="117"/>
      <c r="VJP2" s="117"/>
      <c r="VJQ2" s="117"/>
      <c r="VJR2" s="117"/>
      <c r="VJS2" s="117"/>
      <c r="VJT2" s="117"/>
      <c r="VJU2" s="117"/>
      <c r="VJV2" s="117"/>
      <c r="VJW2" s="117"/>
      <c r="VJX2" s="117"/>
      <c r="VJY2" s="117"/>
      <c r="VJZ2" s="117"/>
      <c r="VKA2" s="117"/>
      <c r="VKB2" s="117"/>
      <c r="VKC2" s="117"/>
      <c r="VKD2" s="117"/>
      <c r="VKE2" s="117"/>
      <c r="VKF2" s="117"/>
      <c r="VKG2" s="117"/>
      <c r="VKH2" s="117"/>
      <c r="VKI2" s="117"/>
      <c r="VKJ2" s="117"/>
      <c r="VKK2" s="117"/>
      <c r="VKL2" s="117"/>
      <c r="VKM2" s="117"/>
      <c r="VKN2" s="117"/>
      <c r="VKO2" s="117"/>
      <c r="VKP2" s="117"/>
      <c r="VKQ2" s="117"/>
      <c r="VKR2" s="117"/>
      <c r="VKS2" s="117"/>
      <c r="VKT2" s="117"/>
      <c r="VKU2" s="117"/>
      <c r="VKV2" s="117"/>
      <c r="VKW2" s="117"/>
      <c r="VKX2" s="117"/>
      <c r="VKY2" s="117"/>
      <c r="VKZ2" s="117"/>
      <c r="VLA2" s="117"/>
      <c r="VLB2" s="117"/>
      <c r="VLC2" s="117"/>
      <c r="VLD2" s="117"/>
      <c r="VLE2" s="117"/>
      <c r="VLF2" s="117"/>
      <c r="VLG2" s="117"/>
      <c r="VLH2" s="117"/>
      <c r="VLI2" s="117"/>
      <c r="VLJ2" s="117"/>
      <c r="VLK2" s="117"/>
      <c r="VLL2" s="117"/>
      <c r="VLM2" s="117"/>
      <c r="VLN2" s="117"/>
      <c r="VLO2" s="117"/>
      <c r="VLP2" s="117"/>
      <c r="VLQ2" s="117"/>
      <c r="VLR2" s="117"/>
      <c r="VLS2" s="117"/>
      <c r="VLT2" s="117"/>
      <c r="VLU2" s="117"/>
      <c r="VLV2" s="117"/>
      <c r="VLW2" s="117"/>
      <c r="VLX2" s="117"/>
      <c r="VLY2" s="117"/>
      <c r="VLZ2" s="117"/>
      <c r="VMA2" s="117"/>
      <c r="VMB2" s="117"/>
      <c r="VMC2" s="117"/>
      <c r="VMD2" s="117"/>
      <c r="VME2" s="117"/>
      <c r="VMF2" s="117"/>
      <c r="VMG2" s="117"/>
      <c r="VMH2" s="117"/>
      <c r="VMI2" s="117"/>
      <c r="VMJ2" s="117"/>
      <c r="VMK2" s="117"/>
      <c r="VML2" s="117"/>
      <c r="VMM2" s="117"/>
      <c r="VMN2" s="117"/>
      <c r="VMO2" s="117"/>
      <c r="VMP2" s="117"/>
      <c r="VMQ2" s="117"/>
      <c r="VMR2" s="117"/>
      <c r="VMS2" s="117"/>
      <c r="VMT2" s="117"/>
      <c r="VMU2" s="117"/>
      <c r="VMV2" s="117"/>
      <c r="VMW2" s="117"/>
      <c r="VMX2" s="117"/>
      <c r="VMY2" s="117"/>
      <c r="VMZ2" s="117"/>
      <c r="VNA2" s="117"/>
      <c r="VNB2" s="117"/>
      <c r="VNC2" s="117"/>
      <c r="VND2" s="117"/>
      <c r="VNE2" s="117"/>
      <c r="VNF2" s="117"/>
      <c r="VNG2" s="117"/>
      <c r="VNH2" s="117"/>
      <c r="VNI2" s="117"/>
      <c r="VNJ2" s="117"/>
      <c r="VNK2" s="117"/>
      <c r="VNL2" s="117"/>
      <c r="VNM2" s="117"/>
      <c r="VNN2" s="117"/>
      <c r="VNO2" s="117"/>
      <c r="VNP2" s="117"/>
      <c r="VNQ2" s="117"/>
      <c r="VNR2" s="117"/>
      <c r="VNS2" s="117"/>
      <c r="VNT2" s="117"/>
      <c r="VNU2" s="117"/>
      <c r="VNV2" s="117"/>
      <c r="VNW2" s="117"/>
      <c r="VNX2" s="117"/>
      <c r="VNY2" s="117"/>
      <c r="VNZ2" s="117"/>
      <c r="VOA2" s="117"/>
      <c r="VOB2" s="117"/>
      <c r="VOC2" s="117"/>
      <c r="VOD2" s="117"/>
      <c r="VOE2" s="117"/>
      <c r="VOF2" s="117"/>
      <c r="VOG2" s="117"/>
      <c r="VOH2" s="117"/>
      <c r="VOI2" s="117"/>
      <c r="VOJ2" s="117"/>
      <c r="VOK2" s="117"/>
      <c r="VOL2" s="117"/>
      <c r="VOM2" s="117"/>
      <c r="VON2" s="117"/>
      <c r="VOO2" s="117"/>
      <c r="VOP2" s="117"/>
      <c r="VOQ2" s="117"/>
      <c r="VOR2" s="117"/>
      <c r="VOS2" s="117"/>
      <c r="VOT2" s="117"/>
      <c r="VOU2" s="117"/>
      <c r="VOV2" s="117"/>
      <c r="VOW2" s="117"/>
      <c r="VOX2" s="117"/>
      <c r="VOY2" s="117"/>
      <c r="VOZ2" s="117"/>
      <c r="VPA2" s="117"/>
      <c r="VPB2" s="117"/>
      <c r="VPC2" s="117"/>
      <c r="VPD2" s="117"/>
      <c r="VPE2" s="117"/>
      <c r="VPF2" s="117"/>
      <c r="VPG2" s="117"/>
      <c r="VPH2" s="117"/>
      <c r="VPI2" s="117"/>
      <c r="VPJ2" s="117"/>
      <c r="VPK2" s="117"/>
      <c r="VPL2" s="117"/>
      <c r="VPM2" s="117"/>
      <c r="VPN2" s="117"/>
      <c r="VPO2" s="117"/>
      <c r="VPP2" s="117"/>
      <c r="VPQ2" s="117"/>
      <c r="VPR2" s="117"/>
      <c r="VPS2" s="117"/>
      <c r="VPT2" s="117"/>
      <c r="VPU2" s="117"/>
      <c r="VPV2" s="117"/>
      <c r="VPW2" s="117"/>
      <c r="VPX2" s="117"/>
      <c r="VPY2" s="117"/>
      <c r="VPZ2" s="117"/>
      <c r="VQA2" s="117"/>
      <c r="VQB2" s="117"/>
      <c r="VQC2" s="117"/>
      <c r="VQD2" s="117"/>
      <c r="VQE2" s="117"/>
      <c r="VQF2" s="117"/>
      <c r="VQG2" s="117"/>
      <c r="VQH2" s="117"/>
      <c r="VQI2" s="117"/>
      <c r="VQJ2" s="117"/>
      <c r="VQK2" s="117"/>
      <c r="VQL2" s="117"/>
      <c r="VQM2" s="117"/>
      <c r="VQN2" s="117"/>
      <c r="VQO2" s="117"/>
      <c r="VQP2" s="117"/>
      <c r="VQQ2" s="117"/>
      <c r="VQR2" s="117"/>
      <c r="VQS2" s="117"/>
      <c r="VQT2" s="117"/>
      <c r="VQU2" s="117"/>
      <c r="VQV2" s="117"/>
      <c r="VQW2" s="117"/>
      <c r="VQX2" s="117"/>
      <c r="VQY2" s="117"/>
      <c r="VQZ2" s="117"/>
      <c r="VRA2" s="117"/>
      <c r="VRB2" s="117"/>
      <c r="VRC2" s="117"/>
      <c r="VRD2" s="117"/>
      <c r="VRE2" s="117"/>
      <c r="VRF2" s="117"/>
      <c r="VRG2" s="117"/>
      <c r="VRH2" s="117"/>
      <c r="VRI2" s="117"/>
      <c r="VRJ2" s="117"/>
      <c r="VRK2" s="117"/>
      <c r="VRL2" s="117"/>
      <c r="VRM2" s="117"/>
      <c r="VRN2" s="117"/>
      <c r="VRO2" s="117"/>
      <c r="VRP2" s="117"/>
      <c r="VRQ2" s="117"/>
      <c r="VRR2" s="117"/>
      <c r="VRS2" s="117"/>
      <c r="VRT2" s="117"/>
      <c r="VRU2" s="117"/>
      <c r="VRV2" s="117"/>
      <c r="VRW2" s="117"/>
      <c r="VRX2" s="117"/>
      <c r="VRY2" s="117"/>
      <c r="VRZ2" s="117"/>
      <c r="VSA2" s="117"/>
      <c r="VSB2" s="117"/>
      <c r="VSC2" s="117"/>
      <c r="VSD2" s="117"/>
      <c r="VSE2" s="117"/>
      <c r="VSF2" s="117"/>
      <c r="VSG2" s="117"/>
      <c r="VSH2" s="117"/>
      <c r="VSI2" s="117"/>
      <c r="VSJ2" s="117"/>
      <c r="VSK2" s="117"/>
      <c r="VSL2" s="117"/>
      <c r="VSM2" s="117"/>
      <c r="VSN2" s="117"/>
      <c r="VSO2" s="117"/>
      <c r="VSP2" s="117"/>
      <c r="VSQ2" s="117"/>
      <c r="VSR2" s="117"/>
      <c r="VSS2" s="117"/>
      <c r="VST2" s="117"/>
      <c r="VSU2" s="117"/>
      <c r="VSV2" s="117"/>
      <c r="VSW2" s="117"/>
      <c r="VSX2" s="117"/>
      <c r="VSY2" s="117"/>
      <c r="VSZ2" s="117"/>
      <c r="VTA2" s="117"/>
      <c r="VTB2" s="117"/>
      <c r="VTC2" s="117"/>
      <c r="VTD2" s="117"/>
      <c r="VTE2" s="117"/>
      <c r="VTF2" s="117"/>
      <c r="VTG2" s="117"/>
      <c r="VTH2" s="117"/>
      <c r="VTI2" s="117"/>
      <c r="VTJ2" s="117"/>
      <c r="VTK2" s="117"/>
      <c r="VTL2" s="117"/>
      <c r="VTM2" s="117"/>
      <c r="VTN2" s="117"/>
      <c r="VTO2" s="117"/>
      <c r="VTP2" s="117"/>
      <c r="VTQ2" s="117"/>
      <c r="VTR2" s="117"/>
      <c r="VTS2" s="117"/>
      <c r="VTT2" s="117"/>
      <c r="VTU2" s="117"/>
      <c r="VTV2" s="117"/>
      <c r="VTW2" s="117"/>
      <c r="VTX2" s="117"/>
      <c r="VTY2" s="117"/>
      <c r="VTZ2" s="117"/>
      <c r="VUA2" s="117"/>
      <c r="VUB2" s="117"/>
      <c r="VUC2" s="117"/>
      <c r="VUD2" s="117"/>
      <c r="VUE2" s="117"/>
      <c r="VUF2" s="117"/>
      <c r="VUG2" s="117"/>
      <c r="VUH2" s="117"/>
      <c r="VUI2" s="117"/>
      <c r="VUJ2" s="117"/>
      <c r="VUK2" s="117"/>
      <c r="VUL2" s="117"/>
      <c r="VUM2" s="117"/>
      <c r="VUN2" s="117"/>
      <c r="VUO2" s="117"/>
      <c r="VUP2" s="117"/>
      <c r="VUQ2" s="117"/>
      <c r="VUR2" s="117"/>
      <c r="VUS2" s="117"/>
      <c r="VUT2" s="117"/>
      <c r="VUU2" s="117"/>
      <c r="VUV2" s="117"/>
      <c r="VUW2" s="117"/>
      <c r="VUX2" s="117"/>
      <c r="VUY2" s="117"/>
      <c r="VUZ2" s="117"/>
      <c r="VVA2" s="117"/>
      <c r="VVB2" s="117"/>
      <c r="VVC2" s="117"/>
      <c r="VVD2" s="117"/>
      <c r="VVE2" s="117"/>
      <c r="VVF2" s="117"/>
      <c r="VVG2" s="117"/>
      <c r="VVH2" s="117"/>
      <c r="VVI2" s="117"/>
      <c r="VVJ2" s="117"/>
      <c r="VVK2" s="117"/>
      <c r="VVL2" s="117"/>
      <c r="VVM2" s="117"/>
      <c r="VVN2" s="117"/>
      <c r="VVO2" s="117"/>
      <c r="VVP2" s="117"/>
      <c r="VVQ2" s="117"/>
      <c r="VVR2" s="117"/>
      <c r="VVS2" s="117"/>
      <c r="VVT2" s="117"/>
      <c r="VVU2" s="117"/>
      <c r="VVV2" s="117"/>
      <c r="VVW2" s="117"/>
      <c r="VVX2" s="117"/>
      <c r="VVY2" s="117"/>
      <c r="VVZ2" s="117"/>
      <c r="VWA2" s="117"/>
      <c r="VWB2" s="117"/>
      <c r="VWC2" s="117"/>
      <c r="VWD2" s="117"/>
      <c r="VWE2" s="117"/>
      <c r="VWF2" s="117"/>
      <c r="VWG2" s="117"/>
      <c r="VWH2" s="117"/>
      <c r="VWI2" s="117"/>
      <c r="VWJ2" s="117"/>
      <c r="VWK2" s="117"/>
      <c r="VWL2" s="117"/>
      <c r="VWM2" s="117"/>
      <c r="VWN2" s="117"/>
      <c r="VWO2" s="117"/>
      <c r="VWP2" s="117"/>
      <c r="VWQ2" s="117"/>
      <c r="VWR2" s="117"/>
      <c r="VWS2" s="117"/>
      <c r="VWT2" s="117"/>
      <c r="VWU2" s="117"/>
      <c r="VWV2" s="117"/>
      <c r="VWW2" s="117"/>
      <c r="VWX2" s="117"/>
      <c r="VWY2" s="117"/>
      <c r="VWZ2" s="117"/>
      <c r="VXA2" s="117"/>
      <c r="VXB2" s="117"/>
      <c r="VXC2" s="117"/>
      <c r="VXD2" s="117"/>
      <c r="VXE2" s="117"/>
      <c r="VXF2" s="117"/>
      <c r="VXG2" s="117"/>
      <c r="VXH2" s="117"/>
      <c r="VXI2" s="117"/>
      <c r="VXJ2" s="117"/>
      <c r="VXK2" s="117"/>
      <c r="VXL2" s="117"/>
      <c r="VXM2" s="117"/>
      <c r="VXN2" s="117"/>
      <c r="VXO2" s="117"/>
      <c r="VXP2" s="117"/>
      <c r="VXQ2" s="117"/>
      <c r="VXR2" s="117"/>
      <c r="VXS2" s="117"/>
      <c r="VXT2" s="117"/>
      <c r="VXU2" s="117"/>
      <c r="VXV2" s="117"/>
      <c r="VXW2" s="117"/>
      <c r="VXX2" s="117"/>
      <c r="VXY2" s="117"/>
      <c r="VXZ2" s="117"/>
      <c r="VYA2" s="117"/>
      <c r="VYB2" s="117"/>
      <c r="VYC2" s="117"/>
      <c r="VYD2" s="117"/>
      <c r="VYE2" s="117"/>
      <c r="VYF2" s="117"/>
      <c r="VYG2" s="117"/>
      <c r="VYH2" s="117"/>
      <c r="VYI2" s="117"/>
      <c r="VYJ2" s="117"/>
      <c r="VYK2" s="117"/>
      <c r="VYL2" s="117"/>
      <c r="VYM2" s="117"/>
      <c r="VYN2" s="117"/>
      <c r="VYO2" s="117"/>
      <c r="VYP2" s="117"/>
      <c r="VYQ2" s="117"/>
      <c r="VYR2" s="117"/>
      <c r="VYS2" s="117"/>
      <c r="VYT2" s="117"/>
      <c r="VYU2" s="117"/>
      <c r="VYV2" s="117"/>
      <c r="VYW2" s="117"/>
      <c r="VYX2" s="117"/>
      <c r="VYY2" s="117"/>
      <c r="VYZ2" s="117"/>
      <c r="VZA2" s="117"/>
      <c r="VZB2" s="117"/>
      <c r="VZC2" s="117"/>
      <c r="VZD2" s="117"/>
      <c r="VZE2" s="117"/>
      <c r="VZF2" s="117"/>
      <c r="VZG2" s="117"/>
      <c r="VZH2" s="117"/>
      <c r="VZI2" s="117"/>
      <c r="VZJ2" s="117"/>
      <c r="VZK2" s="117"/>
      <c r="VZL2" s="117"/>
      <c r="VZM2" s="117"/>
      <c r="VZN2" s="117"/>
      <c r="VZO2" s="117"/>
      <c r="VZP2" s="117"/>
      <c r="VZQ2" s="117"/>
      <c r="VZR2" s="117"/>
      <c r="VZS2" s="117"/>
      <c r="VZT2" s="117"/>
      <c r="VZU2" s="117"/>
      <c r="VZV2" s="117"/>
      <c r="VZW2" s="117"/>
      <c r="VZX2" s="117"/>
      <c r="VZY2" s="117"/>
      <c r="VZZ2" s="117"/>
      <c r="WAA2" s="117"/>
      <c r="WAB2" s="117"/>
      <c r="WAC2" s="117"/>
      <c r="WAD2" s="117"/>
      <c r="WAE2" s="117"/>
      <c r="WAF2" s="117"/>
      <c r="WAG2" s="117"/>
      <c r="WAH2" s="117"/>
      <c r="WAI2" s="117"/>
      <c r="WAJ2" s="117"/>
      <c r="WAK2" s="117"/>
      <c r="WAL2" s="117"/>
      <c r="WAM2" s="117"/>
      <c r="WAN2" s="117"/>
      <c r="WAO2" s="117"/>
      <c r="WAP2" s="117"/>
      <c r="WAQ2" s="117"/>
      <c r="WAR2" s="117"/>
      <c r="WAS2" s="117"/>
      <c r="WAT2" s="117"/>
      <c r="WAU2" s="117"/>
      <c r="WAV2" s="117"/>
      <c r="WAW2" s="117"/>
      <c r="WAX2" s="117"/>
      <c r="WAY2" s="117"/>
      <c r="WAZ2" s="117"/>
      <c r="WBA2" s="117"/>
      <c r="WBB2" s="117"/>
      <c r="WBC2" s="117"/>
      <c r="WBD2" s="117"/>
      <c r="WBE2" s="117"/>
      <c r="WBF2" s="117"/>
      <c r="WBG2" s="117"/>
      <c r="WBH2" s="117"/>
      <c r="WBI2" s="117"/>
      <c r="WBJ2" s="117"/>
      <c r="WBK2" s="117"/>
      <c r="WBL2" s="117"/>
      <c r="WBM2" s="117"/>
      <c r="WBN2" s="117"/>
      <c r="WBO2" s="117"/>
      <c r="WBP2" s="117"/>
      <c r="WBQ2" s="117"/>
      <c r="WBR2" s="117"/>
      <c r="WBS2" s="117"/>
      <c r="WBT2" s="117"/>
      <c r="WBU2" s="117"/>
      <c r="WBV2" s="117"/>
      <c r="WBW2" s="117"/>
      <c r="WBX2" s="117"/>
      <c r="WBY2" s="117"/>
      <c r="WBZ2" s="117"/>
      <c r="WCA2" s="117"/>
      <c r="WCB2" s="117"/>
      <c r="WCC2" s="117"/>
      <c r="WCD2" s="117"/>
      <c r="WCE2" s="117"/>
      <c r="WCF2" s="117"/>
      <c r="WCG2" s="117"/>
      <c r="WCH2" s="117"/>
      <c r="WCI2" s="117"/>
      <c r="WCJ2" s="117"/>
      <c r="WCK2" s="117"/>
      <c r="WCL2" s="117"/>
      <c r="WCM2" s="117"/>
      <c r="WCN2" s="117"/>
      <c r="WCO2" s="117"/>
      <c r="WCP2" s="117"/>
      <c r="WCQ2" s="117"/>
      <c r="WCR2" s="117"/>
      <c r="WCS2" s="117"/>
      <c r="WCT2" s="117"/>
      <c r="WCU2" s="117"/>
      <c r="WCV2" s="117"/>
      <c r="WCW2" s="117"/>
      <c r="WCX2" s="117"/>
      <c r="WCY2" s="117"/>
      <c r="WCZ2" s="117"/>
      <c r="WDA2" s="117"/>
      <c r="WDB2" s="117"/>
      <c r="WDC2" s="117"/>
      <c r="WDD2" s="117"/>
      <c r="WDE2" s="117"/>
      <c r="WDF2" s="117"/>
      <c r="WDG2" s="117"/>
      <c r="WDH2" s="117"/>
      <c r="WDI2" s="117"/>
      <c r="WDJ2" s="117"/>
      <c r="WDK2" s="117"/>
      <c r="WDL2" s="117"/>
      <c r="WDM2" s="117"/>
      <c r="WDN2" s="117"/>
      <c r="WDO2" s="117"/>
      <c r="WDP2" s="117"/>
      <c r="WDQ2" s="117"/>
      <c r="WDR2" s="117"/>
      <c r="WDS2" s="117"/>
      <c r="WDT2" s="117"/>
      <c r="WDU2" s="117"/>
      <c r="WDV2" s="117"/>
      <c r="WDW2" s="117"/>
      <c r="WDX2" s="117"/>
      <c r="WDY2" s="117"/>
      <c r="WDZ2" s="117"/>
      <c r="WEA2" s="117"/>
      <c r="WEB2" s="117"/>
      <c r="WEC2" s="117"/>
      <c r="WED2" s="117"/>
      <c r="WEE2" s="117"/>
      <c r="WEF2" s="117"/>
      <c r="WEG2" s="117"/>
      <c r="WEH2" s="117"/>
      <c r="WEI2" s="117"/>
      <c r="WEJ2" s="117"/>
      <c r="WEK2" s="117"/>
      <c r="WEL2" s="117"/>
      <c r="WEM2" s="117"/>
      <c r="WEN2" s="117"/>
      <c r="WEO2" s="117"/>
      <c r="WEP2" s="117"/>
      <c r="WEQ2" s="117"/>
      <c r="WER2" s="117"/>
      <c r="WES2" s="117"/>
      <c r="WET2" s="117"/>
      <c r="WEU2" s="117"/>
      <c r="WEV2" s="117"/>
      <c r="WEW2" s="117"/>
      <c r="WEX2" s="117"/>
      <c r="WEY2" s="117"/>
      <c r="WEZ2" s="117"/>
      <c r="WFA2" s="117"/>
      <c r="WFB2" s="117"/>
      <c r="WFC2" s="117"/>
      <c r="WFD2" s="117"/>
      <c r="WFE2" s="117"/>
      <c r="WFF2" s="117"/>
      <c r="WFG2" s="117"/>
      <c r="WFH2" s="117"/>
      <c r="WFI2" s="117"/>
      <c r="WFJ2" s="117"/>
      <c r="WFK2" s="117"/>
      <c r="WFL2" s="117"/>
      <c r="WFM2" s="117"/>
      <c r="WFN2" s="117"/>
      <c r="WFO2" s="117"/>
      <c r="WFP2" s="117"/>
      <c r="WFQ2" s="117"/>
      <c r="WFR2" s="117"/>
      <c r="WFS2" s="117"/>
      <c r="WFT2" s="117"/>
      <c r="WFU2" s="117"/>
      <c r="WFV2" s="117"/>
      <c r="WFW2" s="117"/>
      <c r="WFX2" s="117"/>
      <c r="WFY2" s="117"/>
      <c r="WFZ2" s="117"/>
      <c r="WGA2" s="117"/>
      <c r="WGB2" s="117"/>
      <c r="WGC2" s="117"/>
      <c r="WGD2" s="117"/>
      <c r="WGE2" s="117"/>
      <c r="WGF2" s="117"/>
      <c r="WGG2" s="117"/>
      <c r="WGH2" s="117"/>
      <c r="WGI2" s="117"/>
      <c r="WGJ2" s="117"/>
      <c r="WGK2" s="117"/>
      <c r="WGL2" s="117"/>
      <c r="WGM2" s="117"/>
      <c r="WGN2" s="117"/>
      <c r="WGO2" s="117"/>
      <c r="WGP2" s="117"/>
      <c r="WGQ2" s="117"/>
      <c r="WGR2" s="117"/>
      <c r="WGS2" s="117"/>
      <c r="WGT2" s="117"/>
      <c r="WGU2" s="117"/>
      <c r="WGV2" s="117"/>
      <c r="WGW2" s="117"/>
      <c r="WGX2" s="117"/>
      <c r="WGY2" s="117"/>
      <c r="WGZ2" s="117"/>
      <c r="WHA2" s="117"/>
      <c r="WHB2" s="117"/>
      <c r="WHC2" s="117"/>
      <c r="WHD2" s="117"/>
      <c r="WHE2" s="117"/>
      <c r="WHF2" s="117"/>
      <c r="WHG2" s="117"/>
      <c r="WHH2" s="117"/>
      <c r="WHI2" s="117"/>
      <c r="WHJ2" s="117"/>
      <c r="WHK2" s="117"/>
      <c r="WHL2" s="117"/>
      <c r="WHM2" s="117"/>
      <c r="WHN2" s="117"/>
      <c r="WHO2" s="117"/>
      <c r="WHP2" s="117"/>
      <c r="WHQ2" s="117"/>
      <c r="WHR2" s="117"/>
      <c r="WHS2" s="117"/>
      <c r="WHT2" s="117"/>
      <c r="WHU2" s="117"/>
      <c r="WHV2" s="117"/>
      <c r="WHW2" s="117"/>
      <c r="WHX2" s="117"/>
      <c r="WHY2" s="117"/>
      <c r="WHZ2" s="117"/>
      <c r="WIA2" s="117"/>
      <c r="WIB2" s="117"/>
      <c r="WIC2" s="117"/>
      <c r="WID2" s="117"/>
      <c r="WIE2" s="117"/>
      <c r="WIF2" s="117"/>
      <c r="WIG2" s="117"/>
      <c r="WIH2" s="117"/>
      <c r="WII2" s="117"/>
      <c r="WIJ2" s="117"/>
      <c r="WIK2" s="117"/>
      <c r="WIL2" s="117"/>
      <c r="WIM2" s="117"/>
      <c r="WIN2" s="117"/>
      <c r="WIO2" s="117"/>
      <c r="WIP2" s="117"/>
      <c r="WIQ2" s="117"/>
      <c r="WIR2" s="117"/>
      <c r="WIS2" s="117"/>
      <c r="WIT2" s="117"/>
      <c r="WIU2" s="117"/>
      <c r="WIV2" s="117"/>
      <c r="WIW2" s="117"/>
      <c r="WIX2" s="117"/>
      <c r="WIY2" s="117"/>
      <c r="WIZ2" s="117"/>
      <c r="WJA2" s="117"/>
      <c r="WJB2" s="117"/>
      <c r="WJC2" s="117"/>
      <c r="WJD2" s="117"/>
      <c r="WJE2" s="117"/>
      <c r="WJF2" s="117"/>
      <c r="WJG2" s="117"/>
      <c r="WJH2" s="117"/>
      <c r="WJI2" s="117"/>
      <c r="WJJ2" s="117"/>
      <c r="WJK2" s="117"/>
      <c r="WJL2" s="117"/>
      <c r="WJM2" s="117"/>
      <c r="WJN2" s="117"/>
      <c r="WJO2" s="117"/>
      <c r="WJP2" s="117"/>
      <c r="WJQ2" s="117"/>
      <c r="WJR2" s="117"/>
      <c r="WJS2" s="117"/>
      <c r="WJT2" s="117"/>
      <c r="WJU2" s="117"/>
      <c r="WJV2" s="117"/>
      <c r="WJW2" s="117"/>
      <c r="WJX2" s="117"/>
      <c r="WJY2" s="117"/>
      <c r="WJZ2" s="117"/>
      <c r="WKA2" s="117"/>
      <c r="WKB2" s="117"/>
      <c r="WKC2" s="117"/>
      <c r="WKD2" s="117"/>
      <c r="WKE2" s="117"/>
      <c r="WKF2" s="117"/>
      <c r="WKG2" s="117"/>
      <c r="WKH2" s="117"/>
      <c r="WKI2" s="117"/>
      <c r="WKJ2" s="117"/>
      <c r="WKK2" s="117"/>
      <c r="WKL2" s="117"/>
      <c r="WKM2" s="117"/>
      <c r="WKN2" s="117"/>
      <c r="WKO2" s="117"/>
      <c r="WKP2" s="117"/>
      <c r="WKQ2" s="117"/>
      <c r="WKR2" s="117"/>
      <c r="WKS2" s="117"/>
      <c r="WKT2" s="117"/>
      <c r="WKU2" s="117"/>
      <c r="WKV2" s="117"/>
      <c r="WKW2" s="117"/>
      <c r="WKX2" s="117"/>
      <c r="WKY2" s="117"/>
      <c r="WKZ2" s="117"/>
      <c r="WLA2" s="117"/>
      <c r="WLB2" s="117"/>
      <c r="WLC2" s="117"/>
      <c r="WLD2" s="117"/>
      <c r="WLE2" s="117"/>
      <c r="WLF2" s="117"/>
      <c r="WLG2" s="117"/>
      <c r="WLH2" s="117"/>
      <c r="WLI2" s="117"/>
      <c r="WLJ2" s="117"/>
      <c r="WLK2" s="117"/>
      <c r="WLL2" s="117"/>
      <c r="WLM2" s="117"/>
      <c r="WLN2" s="117"/>
      <c r="WLO2" s="117"/>
      <c r="WLP2" s="117"/>
      <c r="WLQ2" s="117"/>
      <c r="WLR2" s="117"/>
      <c r="WLS2" s="117"/>
      <c r="WLT2" s="117"/>
      <c r="WLU2" s="117"/>
      <c r="WLV2" s="117"/>
      <c r="WLW2" s="117"/>
      <c r="WLX2" s="117"/>
      <c r="WLY2" s="117"/>
      <c r="WLZ2" s="117"/>
      <c r="WMA2" s="117"/>
      <c r="WMB2" s="117"/>
      <c r="WMC2" s="117"/>
      <c r="WMD2" s="117"/>
      <c r="WME2" s="117"/>
      <c r="WMF2" s="117"/>
      <c r="WMG2" s="117"/>
      <c r="WMH2" s="117"/>
      <c r="WMI2" s="117"/>
      <c r="WMJ2" s="117"/>
      <c r="WMK2" s="117"/>
      <c r="WML2" s="117"/>
      <c r="WMM2" s="117"/>
      <c r="WMN2" s="117"/>
      <c r="WMO2" s="117"/>
      <c r="WMP2" s="117"/>
      <c r="WMQ2" s="117"/>
      <c r="WMR2" s="117"/>
      <c r="WMS2" s="117"/>
      <c r="WMT2" s="117"/>
      <c r="WMU2" s="117"/>
      <c r="WMV2" s="117"/>
      <c r="WMW2" s="117"/>
      <c r="WMX2" s="117"/>
      <c r="WMY2" s="117"/>
      <c r="WMZ2" s="117"/>
      <c r="WNA2" s="117"/>
      <c r="WNB2" s="117"/>
      <c r="WNC2" s="117"/>
      <c r="WND2" s="117"/>
      <c r="WNE2" s="117"/>
      <c r="WNF2" s="117"/>
      <c r="WNG2" s="117"/>
      <c r="WNH2" s="117"/>
      <c r="WNI2" s="117"/>
      <c r="WNJ2" s="117"/>
      <c r="WNK2" s="117"/>
      <c r="WNL2" s="117"/>
      <c r="WNM2" s="117"/>
      <c r="WNN2" s="117"/>
      <c r="WNO2" s="117"/>
      <c r="WNP2" s="117"/>
      <c r="WNQ2" s="117"/>
      <c r="WNR2" s="117"/>
      <c r="WNS2" s="117"/>
      <c r="WNT2" s="117"/>
      <c r="WNU2" s="117"/>
      <c r="WNV2" s="117"/>
      <c r="WNW2" s="117"/>
      <c r="WNX2" s="117"/>
      <c r="WNY2" s="117"/>
      <c r="WNZ2" s="117"/>
      <c r="WOA2" s="117"/>
      <c r="WOB2" s="117"/>
      <c r="WOC2" s="117"/>
      <c r="WOD2" s="117"/>
      <c r="WOE2" s="117"/>
      <c r="WOF2" s="117"/>
      <c r="WOG2" s="117"/>
      <c r="WOH2" s="117"/>
      <c r="WOI2" s="117"/>
      <c r="WOJ2" s="117"/>
      <c r="WOK2" s="117"/>
      <c r="WOL2" s="117"/>
      <c r="WOM2" s="117"/>
      <c r="WON2" s="117"/>
      <c r="WOO2" s="117"/>
      <c r="WOP2" s="117"/>
      <c r="WOQ2" s="117"/>
      <c r="WOR2" s="117"/>
      <c r="WOS2" s="117"/>
      <c r="WOT2" s="117"/>
      <c r="WOU2" s="117"/>
      <c r="WOV2" s="117"/>
      <c r="WOW2" s="117"/>
      <c r="WOX2" s="117"/>
      <c r="WOY2" s="117"/>
      <c r="WOZ2" s="117"/>
      <c r="WPA2" s="117"/>
      <c r="WPB2" s="117"/>
      <c r="WPC2" s="117"/>
      <c r="WPD2" s="117"/>
      <c r="WPE2" s="117"/>
      <c r="WPF2" s="117"/>
      <c r="WPG2" s="117"/>
      <c r="WPH2" s="117"/>
      <c r="WPI2" s="117"/>
      <c r="WPJ2" s="117"/>
      <c r="WPK2" s="117"/>
      <c r="WPL2" s="117"/>
      <c r="WPM2" s="117"/>
      <c r="WPN2" s="117"/>
      <c r="WPO2" s="117"/>
      <c r="WPP2" s="117"/>
      <c r="WPQ2" s="117"/>
      <c r="WPR2" s="117"/>
      <c r="WPS2" s="117"/>
      <c r="WPT2" s="117"/>
      <c r="WPU2" s="117"/>
      <c r="WPV2" s="117"/>
      <c r="WPW2" s="117"/>
      <c r="WPX2" s="117"/>
      <c r="WPY2" s="117"/>
      <c r="WPZ2" s="117"/>
      <c r="WQA2" s="117"/>
      <c r="WQB2" s="117"/>
      <c r="WQC2" s="117"/>
      <c r="WQD2" s="117"/>
      <c r="WQE2" s="117"/>
      <c r="WQF2" s="117"/>
      <c r="WQG2" s="117"/>
      <c r="WQH2" s="117"/>
      <c r="WQI2" s="117"/>
      <c r="WQJ2" s="117"/>
      <c r="WQK2" s="117"/>
      <c r="WQL2" s="117"/>
      <c r="WQM2" s="117"/>
      <c r="WQN2" s="117"/>
      <c r="WQO2" s="117"/>
      <c r="WQP2" s="117"/>
      <c r="WQQ2" s="117"/>
      <c r="WQR2" s="117"/>
      <c r="WQS2" s="117"/>
      <c r="WQT2" s="117"/>
      <c r="WQU2" s="117"/>
      <c r="WQV2" s="117"/>
      <c r="WQW2" s="117"/>
      <c r="WQX2" s="117"/>
      <c r="WQY2" s="117"/>
      <c r="WQZ2" s="117"/>
      <c r="WRA2" s="117"/>
      <c r="WRB2" s="117"/>
      <c r="WRC2" s="117"/>
      <c r="WRD2" s="117"/>
      <c r="WRE2" s="117"/>
      <c r="WRF2" s="117"/>
      <c r="WRG2" s="117"/>
      <c r="WRH2" s="117"/>
      <c r="WRI2" s="117"/>
      <c r="WRJ2" s="117"/>
      <c r="WRK2" s="117"/>
      <c r="WRL2" s="117"/>
      <c r="WRM2" s="117"/>
      <c r="WRN2" s="117"/>
      <c r="WRO2" s="117"/>
      <c r="WRP2" s="117"/>
      <c r="WRQ2" s="117"/>
      <c r="WRR2" s="117"/>
      <c r="WRS2" s="117"/>
      <c r="WRT2" s="117"/>
      <c r="WRU2" s="117"/>
      <c r="WRV2" s="117"/>
      <c r="WRW2" s="117"/>
      <c r="WRX2" s="117"/>
      <c r="WRY2" s="117"/>
      <c r="WRZ2" s="117"/>
      <c r="WSA2" s="117"/>
      <c r="WSB2" s="117"/>
      <c r="WSC2" s="117"/>
      <c r="WSD2" s="117"/>
      <c r="WSE2" s="117"/>
      <c r="WSF2" s="117"/>
      <c r="WSG2" s="117"/>
      <c r="WSH2" s="117"/>
      <c r="WSI2" s="117"/>
      <c r="WSJ2" s="117"/>
      <c r="WSK2" s="117"/>
      <c r="WSL2" s="117"/>
      <c r="WSM2" s="117"/>
      <c r="WSN2" s="117"/>
      <c r="WSO2" s="117"/>
      <c r="WSP2" s="117"/>
      <c r="WSQ2" s="117"/>
      <c r="WSR2" s="117"/>
      <c r="WSS2" s="117"/>
      <c r="WST2" s="117"/>
      <c r="WSU2" s="117"/>
      <c r="WSV2" s="117"/>
      <c r="WSW2" s="117"/>
      <c r="WSX2" s="117"/>
      <c r="WSY2" s="117"/>
      <c r="WSZ2" s="117"/>
      <c r="WTA2" s="117"/>
      <c r="WTB2" s="117"/>
      <c r="WTC2" s="117"/>
      <c r="WTD2" s="117"/>
      <c r="WTE2" s="117"/>
      <c r="WTF2" s="117"/>
      <c r="WTG2" s="117"/>
      <c r="WTH2" s="117"/>
      <c r="WTI2" s="117"/>
      <c r="WTJ2" s="117"/>
      <c r="WTK2" s="117"/>
      <c r="WTL2" s="117"/>
      <c r="WTM2" s="117"/>
      <c r="WTN2" s="117"/>
      <c r="WTO2" s="117"/>
      <c r="WTP2" s="117"/>
      <c r="WTQ2" s="117"/>
      <c r="WTR2" s="117"/>
      <c r="WTS2" s="117"/>
      <c r="WTT2" s="117"/>
      <c r="WTU2" s="117"/>
      <c r="WTV2" s="117"/>
      <c r="WTW2" s="117"/>
      <c r="WTX2" s="117"/>
      <c r="WTY2" s="117"/>
      <c r="WTZ2" s="117"/>
      <c r="WUA2" s="117"/>
      <c r="WUB2" s="117"/>
      <c r="WUC2" s="117"/>
      <c r="WUD2" s="117"/>
      <c r="WUE2" s="117"/>
      <c r="WUF2" s="117"/>
      <c r="WUG2" s="117"/>
      <c r="WUH2" s="117"/>
      <c r="WUI2" s="117"/>
      <c r="WUJ2" s="117"/>
      <c r="WUK2" s="117"/>
      <c r="WUL2" s="117"/>
      <c r="WUM2" s="117"/>
      <c r="WUN2" s="117"/>
      <c r="WUO2" s="117"/>
      <c r="WUP2" s="117"/>
      <c r="WUQ2" s="117"/>
      <c r="WUR2" s="117"/>
      <c r="WUS2" s="117"/>
      <c r="WUT2" s="117"/>
      <c r="WUU2" s="117"/>
      <c r="WUV2" s="117"/>
      <c r="WUW2" s="117"/>
      <c r="WUX2" s="117"/>
      <c r="WUY2" s="117"/>
      <c r="WUZ2" s="117"/>
      <c r="WVA2" s="117"/>
      <c r="WVB2" s="117"/>
      <c r="WVC2" s="117"/>
      <c r="WVD2" s="117"/>
      <c r="WVE2" s="117"/>
      <c r="WVF2" s="117"/>
      <c r="WVG2" s="117"/>
      <c r="WVH2" s="117"/>
      <c r="WVI2" s="117"/>
      <c r="WVJ2" s="117"/>
      <c r="WVK2" s="117"/>
      <c r="WVL2" s="117"/>
      <c r="WVM2" s="117"/>
      <c r="WVN2" s="117"/>
      <c r="WVO2" s="117"/>
      <c r="WVP2" s="117"/>
      <c r="WVQ2" s="117"/>
      <c r="WVR2" s="117"/>
      <c r="WVS2" s="117"/>
      <c r="WVT2" s="117"/>
      <c r="WVU2" s="117"/>
      <c r="WVV2" s="117"/>
      <c r="WVW2" s="117"/>
      <c r="WVX2" s="117"/>
      <c r="WVY2" s="117"/>
      <c r="WVZ2" s="117"/>
      <c r="WWA2" s="117"/>
      <c r="WWB2" s="117"/>
      <c r="WWC2" s="117"/>
      <c r="WWD2" s="117"/>
      <c r="WWE2" s="117"/>
      <c r="WWF2" s="117"/>
      <c r="WWG2" s="117"/>
      <c r="WWH2" s="117"/>
      <c r="WWI2" s="117"/>
      <c r="WWJ2" s="117"/>
      <c r="WWK2" s="117"/>
      <c r="WWL2" s="117"/>
      <c r="WWM2" s="117"/>
      <c r="WWN2" s="117"/>
      <c r="WWO2" s="117"/>
      <c r="WWP2" s="117"/>
      <c r="WWQ2" s="117"/>
      <c r="WWR2" s="117"/>
      <c r="WWS2" s="117"/>
      <c r="WWT2" s="117"/>
      <c r="WWU2" s="117"/>
      <c r="WWV2" s="117"/>
      <c r="WWW2" s="117"/>
      <c r="WWX2" s="117"/>
      <c r="WWY2" s="117"/>
      <c r="WWZ2" s="117"/>
      <c r="WXA2" s="117"/>
      <c r="WXB2" s="117"/>
      <c r="WXC2" s="117"/>
      <c r="WXD2" s="117"/>
      <c r="WXE2" s="117"/>
      <c r="WXF2" s="117"/>
      <c r="WXG2" s="117"/>
      <c r="WXH2" s="117"/>
      <c r="WXI2" s="117"/>
      <c r="WXJ2" s="117"/>
      <c r="WXK2" s="117"/>
      <c r="WXL2" s="117"/>
      <c r="WXM2" s="117"/>
      <c r="WXN2" s="117"/>
      <c r="WXO2" s="117"/>
      <c r="WXP2" s="117"/>
      <c r="WXQ2" s="117"/>
      <c r="WXR2" s="117"/>
      <c r="WXS2" s="117"/>
      <c r="WXT2" s="117"/>
      <c r="WXU2" s="117"/>
      <c r="WXV2" s="117"/>
      <c r="WXW2" s="117"/>
      <c r="WXX2" s="117"/>
      <c r="WXY2" s="117"/>
      <c r="WXZ2" s="117"/>
      <c r="WYA2" s="117"/>
      <c r="WYB2" s="117"/>
      <c r="WYC2" s="117"/>
      <c r="WYD2" s="117"/>
      <c r="WYE2" s="117"/>
      <c r="WYF2" s="117"/>
      <c r="WYG2" s="117"/>
      <c r="WYH2" s="117"/>
      <c r="WYI2" s="117"/>
      <c r="WYJ2" s="117"/>
      <c r="WYK2" s="117"/>
      <c r="WYL2" s="117"/>
      <c r="WYM2" s="117"/>
      <c r="WYN2" s="117"/>
      <c r="WYO2" s="117"/>
      <c r="WYP2" s="117"/>
      <c r="WYQ2" s="117"/>
      <c r="WYR2" s="117"/>
      <c r="WYS2" s="117"/>
      <c r="WYT2" s="117"/>
      <c r="WYU2" s="117"/>
      <c r="WYV2" s="117"/>
      <c r="WYW2" s="117"/>
      <c r="WYX2" s="117"/>
      <c r="WYY2" s="117"/>
      <c r="WYZ2" s="117"/>
      <c r="WZA2" s="117"/>
      <c r="WZB2" s="117"/>
      <c r="WZC2" s="117"/>
      <c r="WZD2" s="117"/>
      <c r="WZE2" s="117"/>
      <c r="WZF2" s="117"/>
      <c r="WZG2" s="117"/>
      <c r="WZH2" s="117"/>
      <c r="WZI2" s="117"/>
      <c r="WZJ2" s="117"/>
      <c r="WZK2" s="117"/>
      <c r="WZL2" s="117"/>
      <c r="WZM2" s="117"/>
      <c r="WZN2" s="117"/>
      <c r="WZO2" s="117"/>
      <c r="WZP2" s="117"/>
      <c r="WZQ2" s="117"/>
      <c r="WZR2" s="117"/>
      <c r="WZS2" s="117"/>
      <c r="WZT2" s="117"/>
      <c r="WZU2" s="117"/>
      <c r="WZV2" s="117"/>
      <c r="WZW2" s="117"/>
      <c r="WZX2" s="117"/>
      <c r="WZY2" s="117"/>
      <c r="WZZ2" s="117"/>
      <c r="XAA2" s="117"/>
      <c r="XAB2" s="117"/>
      <c r="XAC2" s="117"/>
      <c r="XAD2" s="117"/>
      <c r="XAE2" s="117"/>
      <c r="XAF2" s="117"/>
      <c r="XAG2" s="117"/>
      <c r="XAH2" s="117"/>
      <c r="XAI2" s="117"/>
      <c r="XAJ2" s="117"/>
      <c r="XAK2" s="117"/>
      <c r="XAL2" s="117"/>
      <c r="XAM2" s="117"/>
      <c r="XAN2" s="117"/>
      <c r="XAO2" s="117"/>
      <c r="XAP2" s="117"/>
      <c r="XAQ2" s="117"/>
      <c r="XAR2" s="117"/>
      <c r="XAS2" s="117"/>
      <c r="XAT2" s="117"/>
      <c r="XAU2" s="117"/>
      <c r="XAV2" s="117"/>
      <c r="XAW2" s="117"/>
      <c r="XAX2" s="117"/>
      <c r="XAY2" s="117"/>
      <c r="XAZ2" s="117"/>
      <c r="XBA2" s="117"/>
      <c r="XBB2" s="117"/>
      <c r="XBC2" s="117"/>
      <c r="XBD2" s="117"/>
      <c r="XBE2" s="117"/>
      <c r="XBF2" s="117"/>
      <c r="XBG2" s="117"/>
      <c r="XBH2" s="117"/>
      <c r="XBI2" s="117"/>
      <c r="XBJ2" s="117"/>
      <c r="XBK2" s="117"/>
      <c r="XBL2" s="117"/>
      <c r="XBM2" s="117"/>
      <c r="XBN2" s="117"/>
      <c r="XBO2" s="117"/>
      <c r="XBP2" s="117"/>
      <c r="XBQ2" s="117"/>
      <c r="XBR2" s="117"/>
      <c r="XBS2" s="117"/>
      <c r="XBT2" s="117"/>
      <c r="XBU2" s="117"/>
      <c r="XBV2" s="117"/>
      <c r="XBW2" s="117"/>
      <c r="XBX2" s="117"/>
      <c r="XBY2" s="117"/>
      <c r="XBZ2" s="117"/>
      <c r="XCA2" s="117"/>
      <c r="XCB2" s="117"/>
      <c r="XCC2" s="117"/>
      <c r="XCD2" s="117"/>
      <c r="XCE2" s="117"/>
      <c r="XCF2" s="117"/>
      <c r="XCG2" s="117"/>
      <c r="XCH2" s="117"/>
      <c r="XCI2" s="117"/>
      <c r="XCJ2" s="117"/>
      <c r="XCK2" s="117"/>
      <c r="XCL2" s="117"/>
      <c r="XCM2" s="117"/>
      <c r="XCN2" s="117"/>
      <c r="XCO2" s="117"/>
      <c r="XCP2" s="117"/>
      <c r="XCQ2" s="117"/>
      <c r="XCR2" s="117"/>
      <c r="XCS2" s="117"/>
      <c r="XCT2" s="117"/>
      <c r="XCU2" s="117"/>
      <c r="XCV2" s="117"/>
      <c r="XCW2" s="117"/>
      <c r="XCX2" s="117"/>
      <c r="XCY2" s="117"/>
      <c r="XCZ2" s="117"/>
      <c r="XDA2" s="117"/>
      <c r="XDB2" s="117"/>
      <c r="XDC2" s="117"/>
      <c r="XDD2" s="117"/>
      <c r="XDE2" s="117"/>
      <c r="XDF2" s="117"/>
      <c r="XDG2" s="117"/>
      <c r="XDH2" s="117"/>
      <c r="XDI2" s="117"/>
      <c r="XDJ2" s="117"/>
      <c r="XDK2" s="117"/>
      <c r="XDL2" s="117"/>
      <c r="XDM2" s="117"/>
      <c r="XDN2" s="117"/>
      <c r="XDO2" s="117"/>
      <c r="XDP2" s="117"/>
      <c r="XDQ2" s="117"/>
      <c r="XDR2" s="117"/>
      <c r="XDS2" s="117"/>
      <c r="XDT2" s="117"/>
      <c r="XDU2" s="117"/>
      <c r="XDV2" s="117"/>
      <c r="XDW2" s="117"/>
      <c r="XDX2" s="117"/>
      <c r="XDY2" s="117"/>
      <c r="XDZ2" s="117"/>
      <c r="XEA2" s="117"/>
      <c r="XEB2" s="117"/>
      <c r="XEC2" s="117"/>
      <c r="XED2" s="117"/>
      <c r="XEE2" s="117"/>
      <c r="XEF2" s="117"/>
      <c r="XEG2" s="117"/>
      <c r="XEH2" s="117"/>
      <c r="XEI2" s="117"/>
      <c r="XEJ2" s="117"/>
      <c r="XEK2" s="117"/>
      <c r="XEL2" s="117"/>
      <c r="XEM2" s="135"/>
      <c r="XEN2" s="135"/>
      <c r="XEO2" s="135"/>
      <c r="XEP2" s="135"/>
      <c r="XEQ2" s="135"/>
      <c r="XER2" s="135"/>
      <c r="XES2" s="135"/>
      <c r="XET2" s="135"/>
      <c r="XEU2" s="135"/>
      <c r="XEV2" s="135"/>
      <c r="XEW2" s="135"/>
      <c r="XEX2" s="135"/>
      <c r="XEY2" s="135"/>
    </row>
    <row r="3" s="31" customFormat="1" customHeight="1" spans="1:25 16367:16384">
      <c r="A3" s="136"/>
      <c r="B3" s="137"/>
      <c r="C3" s="136"/>
      <c r="D3" s="136"/>
      <c r="E3" s="138"/>
      <c r="F3" s="139">
        <f>SUBTOTAL(109,$F$4:$F$5077)</f>
        <v>38290244</v>
      </c>
      <c r="G3" s="139">
        <f>SUBTOTAL(109,$G$4:$G$5077)</f>
        <v>36629662.3</v>
      </c>
      <c r="H3" s="139">
        <f>SUBTOTAL(109,$H$5:$H$18)+F3-G3</f>
        <v>2380462.59999999</v>
      </c>
      <c r="I3" s="136"/>
      <c r="J3" s="136"/>
      <c r="K3" s="140"/>
      <c r="L3" s="45"/>
      <c r="M3" s="29"/>
      <c r="N3" s="29"/>
      <c r="O3" s="29"/>
      <c r="P3" s="29"/>
      <c r="Q3" s="29"/>
      <c r="R3" s="29"/>
      <c r="S3" s="29"/>
      <c r="T3" s="29"/>
      <c r="U3" s="29"/>
      <c r="V3" s="29"/>
      <c r="W3" s="129"/>
      <c r="X3" s="129"/>
      <c r="Y3" s="129"/>
    </row>
    <row r="4" s="118" customFormat="1" customHeight="1" spans="1:25 16367:16384">
      <c r="A4" s="141" t="s">
        <v>265</v>
      </c>
      <c r="B4" s="141" t="s">
        <v>266</v>
      </c>
      <c r="C4" s="141" t="s">
        <v>267</v>
      </c>
      <c r="D4" s="141" t="s">
        <v>39</v>
      </c>
      <c r="E4" s="141" t="s">
        <v>268</v>
      </c>
      <c r="F4" s="142" t="s">
        <v>269</v>
      </c>
      <c r="G4" s="142" t="s">
        <v>270</v>
      </c>
      <c r="H4" s="143" t="s">
        <v>264</v>
      </c>
      <c r="I4" s="144" t="s">
        <v>40</v>
      </c>
      <c r="J4" s="144" t="s">
        <v>42</v>
      </c>
      <c r="K4" s="144" t="s">
        <v>271</v>
      </c>
      <c r="L4" s="145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46"/>
      <c r="X4" s="146"/>
      <c r="Y4" s="146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18"/>
      <c r="BH4" s="118"/>
      <c r="BI4" s="118"/>
      <c r="BJ4" s="118"/>
      <c r="BK4" s="118"/>
      <c r="BL4" s="118"/>
      <c r="BM4" s="118"/>
      <c r="BN4" s="118"/>
      <c r="BO4" s="118"/>
      <c r="BP4" s="118"/>
      <c r="BQ4" s="118"/>
      <c r="BR4" s="118"/>
      <c r="BS4" s="118"/>
      <c r="BT4" s="118"/>
      <c r="BU4" s="118"/>
      <c r="BV4" s="118"/>
      <c r="BW4" s="118"/>
      <c r="BX4" s="118"/>
      <c r="BY4" s="118"/>
      <c r="BZ4" s="118"/>
      <c r="CA4" s="118"/>
      <c r="CB4" s="118"/>
      <c r="CC4" s="118"/>
      <c r="CD4" s="118"/>
      <c r="CE4" s="118"/>
      <c r="CF4" s="118"/>
      <c r="CG4" s="118"/>
      <c r="CH4" s="118"/>
      <c r="CI4" s="118"/>
      <c r="CJ4" s="118"/>
      <c r="CK4" s="118"/>
      <c r="CL4" s="118"/>
      <c r="CM4" s="118"/>
      <c r="CN4" s="118"/>
      <c r="CO4" s="118"/>
      <c r="CP4" s="118"/>
      <c r="CQ4" s="118"/>
      <c r="CR4" s="118"/>
      <c r="CS4" s="118"/>
      <c r="CT4" s="118"/>
      <c r="CU4" s="118"/>
      <c r="CV4" s="118"/>
      <c r="CW4" s="118"/>
      <c r="CX4" s="118"/>
      <c r="CY4" s="118"/>
      <c r="CZ4" s="118"/>
      <c r="DA4" s="118"/>
      <c r="DB4" s="118"/>
      <c r="DC4" s="118"/>
      <c r="DD4" s="118"/>
      <c r="DE4" s="118"/>
      <c r="DF4" s="118"/>
      <c r="DG4" s="118"/>
      <c r="DH4" s="118"/>
      <c r="DI4" s="118"/>
      <c r="DJ4" s="118"/>
      <c r="DK4" s="118"/>
      <c r="DL4" s="118"/>
      <c r="DM4" s="118"/>
      <c r="DN4" s="118"/>
      <c r="DO4" s="118"/>
      <c r="DP4" s="118"/>
      <c r="DQ4" s="118"/>
      <c r="DR4" s="118"/>
      <c r="DS4" s="118"/>
      <c r="DT4" s="118"/>
      <c r="DU4" s="118"/>
      <c r="DV4" s="118"/>
      <c r="DW4" s="118"/>
      <c r="DX4" s="118"/>
      <c r="DY4" s="118"/>
      <c r="DZ4" s="118"/>
      <c r="EA4" s="118"/>
      <c r="EB4" s="118"/>
      <c r="EC4" s="118"/>
      <c r="ED4" s="118"/>
      <c r="EE4" s="118"/>
      <c r="EF4" s="118"/>
      <c r="EG4" s="118"/>
      <c r="EH4" s="118"/>
      <c r="EI4" s="118"/>
      <c r="EJ4" s="118"/>
      <c r="EK4" s="118"/>
      <c r="EL4" s="118"/>
      <c r="EM4" s="118"/>
      <c r="EN4" s="118"/>
      <c r="EO4" s="118"/>
      <c r="EP4" s="118"/>
      <c r="EQ4" s="118"/>
      <c r="ER4" s="118"/>
      <c r="ES4" s="118"/>
      <c r="ET4" s="118"/>
      <c r="EU4" s="118"/>
      <c r="EV4" s="118"/>
      <c r="EW4" s="118"/>
      <c r="EX4" s="118"/>
      <c r="EY4" s="118"/>
      <c r="EZ4" s="118"/>
      <c r="FA4" s="118"/>
      <c r="FB4" s="118"/>
      <c r="FC4" s="118"/>
      <c r="FD4" s="118"/>
      <c r="FE4" s="118"/>
      <c r="FF4" s="118"/>
      <c r="FG4" s="118"/>
      <c r="FH4" s="118"/>
      <c r="FI4" s="118"/>
      <c r="FJ4" s="118"/>
      <c r="FK4" s="118"/>
      <c r="FL4" s="118"/>
      <c r="FM4" s="118"/>
      <c r="FN4" s="118"/>
      <c r="FO4" s="118"/>
      <c r="FP4" s="118"/>
      <c r="FQ4" s="118"/>
      <c r="FR4" s="118"/>
      <c r="FS4" s="118"/>
      <c r="FT4" s="118"/>
      <c r="FU4" s="118"/>
      <c r="FV4" s="118"/>
      <c r="FW4" s="118"/>
      <c r="FX4" s="118"/>
      <c r="FY4" s="118"/>
      <c r="FZ4" s="118"/>
      <c r="GA4" s="118"/>
      <c r="GB4" s="118"/>
      <c r="GC4" s="118"/>
      <c r="GD4" s="118"/>
      <c r="GE4" s="118"/>
      <c r="GF4" s="118"/>
      <c r="GG4" s="118"/>
      <c r="GH4" s="118"/>
      <c r="GI4" s="118"/>
      <c r="GJ4" s="118"/>
      <c r="GK4" s="118"/>
      <c r="GL4" s="118"/>
      <c r="GM4" s="118"/>
      <c r="GN4" s="118"/>
      <c r="GO4" s="118"/>
      <c r="GP4" s="118"/>
      <c r="GQ4" s="118"/>
      <c r="GR4" s="118"/>
      <c r="GS4" s="118"/>
      <c r="GT4" s="118"/>
      <c r="GU4" s="118"/>
      <c r="GV4" s="118"/>
      <c r="GW4" s="118"/>
      <c r="GX4" s="118"/>
      <c r="GY4" s="118"/>
      <c r="GZ4" s="118"/>
      <c r="HA4" s="118"/>
      <c r="HB4" s="118"/>
      <c r="HC4" s="118"/>
      <c r="HD4" s="118"/>
      <c r="HE4" s="118"/>
      <c r="HF4" s="118"/>
      <c r="HG4" s="118"/>
      <c r="HH4" s="118"/>
      <c r="HI4" s="118"/>
      <c r="HJ4" s="118"/>
      <c r="HK4" s="118"/>
      <c r="HL4" s="118"/>
      <c r="HM4" s="118"/>
      <c r="HN4" s="118"/>
      <c r="HO4" s="118"/>
      <c r="HP4" s="118"/>
      <c r="HQ4" s="118"/>
      <c r="HR4" s="118"/>
      <c r="HS4" s="118"/>
      <c r="HT4" s="118"/>
      <c r="HU4" s="118"/>
      <c r="HV4" s="118"/>
      <c r="HW4" s="118"/>
      <c r="HX4" s="118"/>
      <c r="HY4" s="118"/>
      <c r="HZ4" s="118"/>
      <c r="IA4" s="118"/>
      <c r="IB4" s="118"/>
      <c r="IC4" s="118"/>
      <c r="ID4" s="118"/>
      <c r="IE4" s="118"/>
      <c r="IF4" s="118"/>
      <c r="IG4" s="118"/>
      <c r="IH4" s="118"/>
      <c r="II4" s="118"/>
      <c r="IJ4" s="118"/>
      <c r="IK4" s="118"/>
      <c r="IL4" s="118"/>
      <c r="IM4" s="118"/>
      <c r="IN4" s="118"/>
      <c r="IO4" s="118"/>
      <c r="IP4" s="118"/>
      <c r="IQ4" s="118"/>
      <c r="IR4" s="118"/>
      <c r="IS4" s="118"/>
      <c r="IT4" s="118"/>
      <c r="IU4" s="118"/>
      <c r="IV4" s="118"/>
      <c r="IW4" s="118"/>
      <c r="IX4" s="118"/>
      <c r="IY4" s="118"/>
      <c r="IZ4" s="118"/>
      <c r="JA4" s="118"/>
      <c r="JB4" s="118"/>
      <c r="JC4" s="118"/>
      <c r="JD4" s="118"/>
      <c r="JE4" s="118"/>
      <c r="JF4" s="118"/>
      <c r="JG4" s="118"/>
      <c r="JH4" s="118"/>
      <c r="JI4" s="118"/>
      <c r="JJ4" s="118"/>
      <c r="JK4" s="118"/>
      <c r="JL4" s="118"/>
      <c r="JM4" s="118"/>
      <c r="JN4" s="118"/>
      <c r="JO4" s="118"/>
      <c r="JP4" s="118"/>
      <c r="JQ4" s="118"/>
      <c r="JR4" s="118"/>
      <c r="JS4" s="118"/>
      <c r="JT4" s="118"/>
      <c r="JU4" s="118"/>
      <c r="JV4" s="118"/>
      <c r="JW4" s="118"/>
      <c r="JX4" s="118"/>
      <c r="JY4" s="118"/>
      <c r="JZ4" s="118"/>
      <c r="KA4" s="118"/>
      <c r="KB4" s="118"/>
      <c r="KC4" s="118"/>
      <c r="KD4" s="118"/>
      <c r="KE4" s="118"/>
      <c r="KF4" s="118"/>
      <c r="KG4" s="118"/>
      <c r="KH4" s="118"/>
      <c r="KI4" s="118"/>
      <c r="KJ4" s="118"/>
      <c r="KK4" s="118"/>
      <c r="KL4" s="118"/>
      <c r="KM4" s="118"/>
      <c r="KN4" s="118"/>
      <c r="KO4" s="118"/>
      <c r="KP4" s="118"/>
      <c r="KQ4" s="118"/>
      <c r="KR4" s="118"/>
      <c r="KS4" s="118"/>
      <c r="KT4" s="118"/>
      <c r="KU4" s="118"/>
      <c r="KV4" s="118"/>
      <c r="KW4" s="118"/>
      <c r="KX4" s="118"/>
      <c r="KY4" s="118"/>
      <c r="KZ4" s="118"/>
      <c r="LA4" s="118"/>
      <c r="LB4" s="118"/>
      <c r="LC4" s="118"/>
      <c r="LD4" s="118"/>
      <c r="LE4" s="118"/>
      <c r="LF4" s="118"/>
      <c r="LG4" s="118"/>
      <c r="LH4" s="118"/>
      <c r="LI4" s="118"/>
      <c r="LJ4" s="118"/>
      <c r="LK4" s="118"/>
      <c r="LL4" s="118"/>
      <c r="LM4" s="118"/>
      <c r="LN4" s="118"/>
      <c r="LO4" s="118"/>
      <c r="LP4" s="118"/>
      <c r="LQ4" s="118"/>
      <c r="LR4" s="118"/>
      <c r="LS4" s="118"/>
      <c r="LT4" s="118"/>
      <c r="LU4" s="118"/>
      <c r="LV4" s="118"/>
      <c r="LW4" s="118"/>
      <c r="LX4" s="118"/>
      <c r="LY4" s="118"/>
      <c r="LZ4" s="118"/>
      <c r="MA4" s="118"/>
      <c r="MB4" s="118"/>
      <c r="MC4" s="118"/>
      <c r="MD4" s="118"/>
      <c r="ME4" s="118"/>
      <c r="MF4" s="118"/>
      <c r="MG4" s="118"/>
      <c r="MH4" s="118"/>
      <c r="MI4" s="118"/>
      <c r="MJ4" s="118"/>
      <c r="MK4" s="118"/>
      <c r="ML4" s="118"/>
      <c r="MM4" s="118"/>
      <c r="MN4" s="118"/>
      <c r="MO4" s="118"/>
      <c r="MP4" s="118"/>
      <c r="MQ4" s="118"/>
      <c r="MR4" s="118"/>
      <c r="MS4" s="118"/>
      <c r="MT4" s="118"/>
      <c r="MU4" s="118"/>
      <c r="MV4" s="118"/>
      <c r="MW4" s="118"/>
      <c r="MX4" s="118"/>
      <c r="MY4" s="118"/>
      <c r="MZ4" s="118"/>
      <c r="NA4" s="118"/>
      <c r="NB4" s="118"/>
      <c r="NC4" s="118"/>
      <c r="ND4" s="118"/>
      <c r="NE4" s="118"/>
      <c r="NF4" s="118"/>
      <c r="NG4" s="118"/>
      <c r="NH4" s="118"/>
      <c r="NI4" s="118"/>
      <c r="NJ4" s="118"/>
      <c r="NK4" s="118"/>
      <c r="NL4" s="118"/>
      <c r="NM4" s="118"/>
      <c r="NN4" s="118"/>
      <c r="NO4" s="118"/>
      <c r="NP4" s="118"/>
      <c r="NQ4" s="118"/>
      <c r="NR4" s="118"/>
      <c r="NS4" s="118"/>
      <c r="NT4" s="118"/>
      <c r="NU4" s="118"/>
      <c r="NV4" s="118"/>
      <c r="NW4" s="118"/>
      <c r="NX4" s="118"/>
      <c r="NY4" s="118"/>
      <c r="NZ4" s="118"/>
      <c r="OA4" s="118"/>
      <c r="OB4" s="118"/>
      <c r="OC4" s="118"/>
      <c r="OD4" s="118"/>
      <c r="OE4" s="118"/>
      <c r="OF4" s="118"/>
      <c r="OG4" s="118"/>
      <c r="OH4" s="118"/>
      <c r="OI4" s="118"/>
      <c r="OJ4" s="118"/>
      <c r="OK4" s="118"/>
      <c r="OL4" s="118"/>
      <c r="OM4" s="118"/>
      <c r="ON4" s="118"/>
      <c r="OO4" s="118"/>
      <c r="OP4" s="118"/>
      <c r="OQ4" s="118"/>
      <c r="OR4" s="118"/>
      <c r="OS4" s="118"/>
      <c r="OT4" s="118"/>
      <c r="OU4" s="118"/>
      <c r="OV4" s="118"/>
      <c r="OW4" s="118"/>
      <c r="OX4" s="118"/>
      <c r="OY4" s="118"/>
      <c r="OZ4" s="118"/>
      <c r="PA4" s="118"/>
      <c r="PB4" s="118"/>
      <c r="PC4" s="118"/>
      <c r="PD4" s="118"/>
      <c r="PE4" s="118"/>
      <c r="PF4" s="118"/>
      <c r="PG4" s="118"/>
      <c r="PH4" s="118"/>
      <c r="PI4" s="118"/>
      <c r="PJ4" s="118"/>
      <c r="PK4" s="118"/>
      <c r="PL4" s="118"/>
      <c r="PM4" s="118"/>
      <c r="PN4" s="118"/>
      <c r="PO4" s="118"/>
      <c r="PP4" s="118"/>
      <c r="PQ4" s="118"/>
      <c r="PR4" s="118"/>
      <c r="PS4" s="118"/>
      <c r="PT4" s="118"/>
      <c r="PU4" s="118"/>
      <c r="PV4" s="118"/>
      <c r="PW4" s="118"/>
      <c r="PX4" s="118"/>
      <c r="PY4" s="118"/>
      <c r="PZ4" s="118"/>
      <c r="QA4" s="118"/>
      <c r="QB4" s="118"/>
      <c r="QC4" s="118"/>
      <c r="QD4" s="118"/>
      <c r="QE4" s="118"/>
      <c r="QF4" s="118"/>
      <c r="QG4" s="118"/>
      <c r="QH4" s="118"/>
      <c r="QI4" s="118"/>
      <c r="QJ4" s="118"/>
      <c r="QK4" s="118"/>
      <c r="QL4" s="118"/>
      <c r="QM4" s="118"/>
      <c r="QN4" s="118"/>
      <c r="QO4" s="118"/>
      <c r="QP4" s="118"/>
      <c r="QQ4" s="118"/>
      <c r="QR4" s="118"/>
      <c r="QS4" s="118"/>
      <c r="QT4" s="118"/>
      <c r="QU4" s="118"/>
      <c r="QV4" s="118"/>
      <c r="QW4" s="118"/>
      <c r="QX4" s="118"/>
      <c r="QY4" s="118"/>
      <c r="QZ4" s="118"/>
      <c r="RA4" s="118"/>
      <c r="RB4" s="118"/>
      <c r="RC4" s="118"/>
      <c r="RD4" s="118"/>
      <c r="RE4" s="118"/>
      <c r="RF4" s="118"/>
      <c r="RG4" s="118"/>
      <c r="RH4" s="118"/>
      <c r="RI4" s="118"/>
      <c r="RJ4" s="118"/>
      <c r="RK4" s="118"/>
      <c r="RL4" s="118"/>
      <c r="RM4" s="118"/>
      <c r="RN4" s="118"/>
      <c r="RO4" s="118"/>
      <c r="RP4" s="118"/>
      <c r="RQ4" s="118"/>
      <c r="RR4" s="118"/>
      <c r="RS4" s="118"/>
      <c r="RT4" s="118"/>
      <c r="RU4" s="118"/>
      <c r="RV4" s="118"/>
      <c r="RW4" s="118"/>
      <c r="RX4" s="118"/>
      <c r="RY4" s="118"/>
      <c r="RZ4" s="118"/>
      <c r="SA4" s="118"/>
      <c r="SB4" s="118"/>
      <c r="SC4" s="118"/>
      <c r="SD4" s="118"/>
      <c r="SE4" s="118"/>
      <c r="SF4" s="118"/>
      <c r="SG4" s="118"/>
      <c r="SH4" s="118"/>
      <c r="SI4" s="118"/>
      <c r="SJ4" s="118"/>
      <c r="SK4" s="118"/>
      <c r="SL4" s="118"/>
      <c r="SM4" s="118"/>
      <c r="SN4" s="118"/>
      <c r="SO4" s="118"/>
      <c r="SP4" s="118"/>
      <c r="SQ4" s="118"/>
      <c r="SR4" s="118"/>
      <c r="SS4" s="118"/>
      <c r="ST4" s="118"/>
      <c r="SU4" s="118"/>
      <c r="SV4" s="118"/>
      <c r="SW4" s="118"/>
      <c r="SX4" s="118"/>
      <c r="SY4" s="118"/>
      <c r="SZ4" s="118"/>
      <c r="TA4" s="118"/>
      <c r="TB4" s="118"/>
      <c r="TC4" s="118"/>
      <c r="TD4" s="118"/>
      <c r="TE4" s="118"/>
      <c r="TF4" s="118"/>
      <c r="TG4" s="118"/>
      <c r="TH4" s="118"/>
      <c r="TI4" s="118"/>
      <c r="TJ4" s="118"/>
      <c r="TK4" s="118"/>
      <c r="TL4" s="118"/>
      <c r="TM4" s="118"/>
      <c r="TN4" s="118"/>
      <c r="TO4" s="118"/>
      <c r="TP4" s="118"/>
      <c r="TQ4" s="118"/>
      <c r="TR4" s="118"/>
      <c r="TS4" s="118"/>
      <c r="TT4" s="118"/>
      <c r="TU4" s="118"/>
      <c r="TV4" s="118"/>
      <c r="TW4" s="118"/>
      <c r="TX4" s="118"/>
      <c r="TY4" s="118"/>
      <c r="TZ4" s="118"/>
      <c r="UA4" s="118"/>
      <c r="UB4" s="118"/>
      <c r="UC4" s="118"/>
      <c r="UD4" s="118"/>
      <c r="UE4" s="118"/>
      <c r="UF4" s="118"/>
      <c r="UG4" s="118"/>
      <c r="UH4" s="118"/>
      <c r="UI4" s="118"/>
      <c r="UJ4" s="118"/>
      <c r="UK4" s="118"/>
      <c r="UL4" s="118"/>
      <c r="UM4" s="118"/>
      <c r="UN4" s="118"/>
      <c r="UO4" s="118"/>
      <c r="UP4" s="118"/>
      <c r="UQ4" s="118"/>
      <c r="UR4" s="118"/>
      <c r="US4" s="118"/>
      <c r="UT4" s="118"/>
      <c r="UU4" s="118"/>
      <c r="UV4" s="118"/>
      <c r="UW4" s="118"/>
      <c r="UX4" s="118"/>
      <c r="UY4" s="118"/>
      <c r="UZ4" s="118"/>
      <c r="VA4" s="118"/>
      <c r="VB4" s="118"/>
      <c r="VC4" s="118"/>
      <c r="VD4" s="118"/>
      <c r="VE4" s="118"/>
      <c r="VF4" s="118"/>
      <c r="VG4" s="118"/>
      <c r="VH4" s="118"/>
      <c r="VI4" s="118"/>
      <c r="VJ4" s="118"/>
      <c r="VK4" s="118"/>
      <c r="VL4" s="118"/>
      <c r="VM4" s="118"/>
      <c r="VN4" s="118"/>
      <c r="VO4" s="118"/>
      <c r="VP4" s="118"/>
      <c r="VQ4" s="118"/>
      <c r="VR4" s="118"/>
      <c r="VS4" s="118"/>
      <c r="VT4" s="118"/>
      <c r="VU4" s="118"/>
      <c r="VV4" s="118"/>
      <c r="VW4" s="118"/>
      <c r="VX4" s="118"/>
      <c r="VY4" s="118"/>
      <c r="VZ4" s="118"/>
      <c r="WA4" s="118"/>
      <c r="WB4" s="118"/>
      <c r="WC4" s="118"/>
      <c r="WD4" s="118"/>
      <c r="WE4" s="118"/>
      <c r="WF4" s="118"/>
      <c r="WG4" s="118"/>
      <c r="WH4" s="118"/>
      <c r="WI4" s="118"/>
      <c r="WJ4" s="118"/>
      <c r="WK4" s="118"/>
      <c r="WL4" s="118"/>
      <c r="WM4" s="118"/>
      <c r="WN4" s="118"/>
      <c r="WO4" s="118"/>
      <c r="WP4" s="118"/>
      <c r="WQ4" s="118"/>
      <c r="WR4" s="118"/>
      <c r="WS4" s="118"/>
      <c r="WT4" s="118"/>
      <c r="WU4" s="118"/>
      <c r="WV4" s="118"/>
      <c r="WW4" s="118"/>
      <c r="WX4" s="118"/>
      <c r="WY4" s="118"/>
      <c r="WZ4" s="118"/>
      <c r="XA4" s="118"/>
      <c r="XB4" s="118"/>
      <c r="XC4" s="118"/>
      <c r="XD4" s="118"/>
      <c r="XE4" s="118"/>
      <c r="XF4" s="118"/>
      <c r="XG4" s="118"/>
      <c r="XH4" s="118"/>
      <c r="XI4" s="118"/>
      <c r="XJ4" s="118"/>
      <c r="XK4" s="118"/>
      <c r="XL4" s="118"/>
      <c r="XM4" s="118"/>
      <c r="XN4" s="118"/>
      <c r="XO4" s="118"/>
      <c r="XP4" s="118"/>
      <c r="XQ4" s="118"/>
      <c r="XR4" s="118"/>
      <c r="XS4" s="118"/>
      <c r="XT4" s="118"/>
      <c r="XU4" s="118"/>
      <c r="XV4" s="118"/>
      <c r="XW4" s="118"/>
      <c r="XX4" s="118"/>
      <c r="XY4" s="118"/>
      <c r="XZ4" s="118"/>
      <c r="YA4" s="118"/>
      <c r="YB4" s="118"/>
      <c r="YC4" s="118"/>
      <c r="YD4" s="118"/>
      <c r="YE4" s="118"/>
      <c r="YF4" s="118"/>
      <c r="YG4" s="118"/>
      <c r="YH4" s="118"/>
      <c r="YI4" s="118"/>
      <c r="YJ4" s="118"/>
      <c r="YK4" s="118"/>
      <c r="YL4" s="118"/>
      <c r="YM4" s="118"/>
      <c r="YN4" s="118"/>
      <c r="YO4" s="118"/>
      <c r="YP4" s="118"/>
      <c r="YQ4" s="118"/>
      <c r="YR4" s="118"/>
      <c r="YS4" s="118"/>
      <c r="YT4" s="118"/>
      <c r="YU4" s="118"/>
      <c r="YV4" s="118"/>
      <c r="YW4" s="118"/>
      <c r="YX4" s="118"/>
      <c r="YY4" s="118"/>
      <c r="YZ4" s="118"/>
      <c r="ZA4" s="118"/>
      <c r="ZB4" s="118"/>
      <c r="ZC4" s="118"/>
      <c r="ZD4" s="118"/>
      <c r="ZE4" s="118"/>
      <c r="ZF4" s="118"/>
      <c r="ZG4" s="118"/>
      <c r="ZH4" s="118"/>
      <c r="ZI4" s="118"/>
      <c r="ZJ4" s="118"/>
      <c r="ZK4" s="118"/>
      <c r="ZL4" s="118"/>
      <c r="ZM4" s="118"/>
      <c r="ZN4" s="118"/>
      <c r="ZO4" s="118"/>
      <c r="ZP4" s="118"/>
      <c r="ZQ4" s="118"/>
      <c r="ZR4" s="118"/>
      <c r="ZS4" s="118"/>
      <c r="ZT4" s="118"/>
      <c r="ZU4" s="118"/>
      <c r="ZV4" s="118"/>
      <c r="ZW4" s="118"/>
      <c r="ZX4" s="118"/>
      <c r="ZY4" s="118"/>
      <c r="ZZ4" s="118"/>
      <c r="AAA4" s="118"/>
      <c r="AAB4" s="118"/>
      <c r="AAC4" s="118"/>
      <c r="AAD4" s="118"/>
      <c r="AAE4" s="118"/>
      <c r="AAF4" s="118"/>
      <c r="AAG4" s="118"/>
      <c r="AAH4" s="118"/>
      <c r="AAI4" s="118"/>
      <c r="AAJ4" s="118"/>
      <c r="AAK4" s="118"/>
      <c r="AAL4" s="118"/>
      <c r="AAM4" s="118"/>
      <c r="AAN4" s="118"/>
      <c r="AAO4" s="118"/>
      <c r="AAP4" s="118"/>
      <c r="AAQ4" s="118"/>
      <c r="AAR4" s="118"/>
      <c r="AAS4" s="118"/>
      <c r="AAT4" s="118"/>
      <c r="AAU4" s="118"/>
      <c r="AAV4" s="118"/>
      <c r="AAW4" s="118"/>
      <c r="AAX4" s="118"/>
      <c r="AAY4" s="118"/>
      <c r="AAZ4" s="118"/>
      <c r="ABA4" s="118"/>
      <c r="ABB4" s="118"/>
      <c r="ABC4" s="118"/>
      <c r="ABD4" s="118"/>
      <c r="ABE4" s="118"/>
      <c r="ABF4" s="118"/>
      <c r="ABG4" s="118"/>
      <c r="ABH4" s="118"/>
      <c r="ABI4" s="118"/>
      <c r="ABJ4" s="118"/>
      <c r="ABK4" s="118"/>
      <c r="ABL4" s="118"/>
      <c r="ABM4" s="118"/>
      <c r="ABN4" s="118"/>
      <c r="ABO4" s="118"/>
      <c r="ABP4" s="118"/>
      <c r="ABQ4" s="118"/>
      <c r="ABR4" s="118"/>
      <c r="ABS4" s="118"/>
      <c r="ABT4" s="118"/>
      <c r="ABU4" s="118"/>
      <c r="ABV4" s="118"/>
      <c r="ABW4" s="118"/>
      <c r="ABX4" s="118"/>
      <c r="ABY4" s="118"/>
      <c r="ABZ4" s="118"/>
      <c r="ACA4" s="118"/>
      <c r="ACB4" s="118"/>
      <c r="ACC4" s="118"/>
      <c r="ACD4" s="118"/>
      <c r="ACE4" s="118"/>
      <c r="ACF4" s="118"/>
      <c r="ACG4" s="118"/>
      <c r="ACH4" s="118"/>
      <c r="ACI4" s="118"/>
      <c r="ACJ4" s="118"/>
      <c r="ACK4" s="118"/>
      <c r="ACL4" s="118"/>
      <c r="ACM4" s="118"/>
      <c r="ACN4" s="118"/>
      <c r="ACO4" s="118"/>
      <c r="ACP4" s="118"/>
      <c r="ACQ4" s="118"/>
      <c r="ACR4" s="118"/>
      <c r="ACS4" s="118"/>
      <c r="ACT4" s="118"/>
      <c r="ACU4" s="118"/>
      <c r="ACV4" s="118"/>
      <c r="ACW4" s="118"/>
      <c r="ACX4" s="118"/>
      <c r="ACY4" s="118"/>
      <c r="ACZ4" s="118"/>
      <c r="ADA4" s="118"/>
      <c r="ADB4" s="118"/>
      <c r="ADC4" s="118"/>
      <c r="ADD4" s="118"/>
      <c r="ADE4" s="118"/>
      <c r="ADF4" s="118"/>
      <c r="ADG4" s="118"/>
      <c r="ADH4" s="118"/>
      <c r="ADI4" s="118"/>
      <c r="ADJ4" s="118"/>
      <c r="ADK4" s="118"/>
      <c r="ADL4" s="118"/>
      <c r="ADM4" s="118"/>
      <c r="ADN4" s="118"/>
      <c r="ADO4" s="118"/>
      <c r="ADP4" s="118"/>
      <c r="ADQ4" s="118"/>
      <c r="ADR4" s="118"/>
      <c r="ADS4" s="118"/>
      <c r="ADT4" s="118"/>
      <c r="ADU4" s="118"/>
      <c r="ADV4" s="118"/>
      <c r="ADW4" s="118"/>
      <c r="ADX4" s="118"/>
      <c r="ADY4" s="118"/>
      <c r="ADZ4" s="118"/>
      <c r="AEA4" s="118"/>
      <c r="AEB4" s="118"/>
      <c r="AEC4" s="118"/>
      <c r="AED4" s="118"/>
      <c r="AEE4" s="118"/>
      <c r="AEF4" s="118"/>
      <c r="AEG4" s="118"/>
      <c r="AEH4" s="118"/>
      <c r="AEI4" s="118"/>
      <c r="AEJ4" s="118"/>
      <c r="AEK4" s="118"/>
      <c r="AEL4" s="118"/>
      <c r="AEM4" s="118"/>
      <c r="AEN4" s="118"/>
      <c r="AEO4" s="118"/>
      <c r="AEP4" s="118"/>
      <c r="AEQ4" s="118"/>
      <c r="AER4" s="118"/>
      <c r="AES4" s="118"/>
      <c r="AET4" s="118"/>
      <c r="AEU4" s="118"/>
      <c r="AEV4" s="118"/>
      <c r="AEW4" s="118"/>
      <c r="AEX4" s="118"/>
      <c r="AEY4" s="118"/>
      <c r="AEZ4" s="118"/>
      <c r="AFA4" s="118"/>
      <c r="AFB4" s="118"/>
      <c r="AFC4" s="118"/>
      <c r="AFD4" s="118"/>
      <c r="AFE4" s="118"/>
      <c r="AFF4" s="118"/>
      <c r="AFG4" s="118"/>
      <c r="AFH4" s="118"/>
      <c r="AFI4" s="118"/>
      <c r="AFJ4" s="118"/>
      <c r="AFK4" s="118"/>
      <c r="AFL4" s="118"/>
      <c r="AFM4" s="118"/>
      <c r="AFN4" s="118"/>
      <c r="AFO4" s="118"/>
      <c r="AFP4" s="118"/>
      <c r="AFQ4" s="118"/>
      <c r="AFR4" s="118"/>
      <c r="AFS4" s="118"/>
      <c r="AFT4" s="118"/>
      <c r="AFU4" s="118"/>
      <c r="AFV4" s="118"/>
      <c r="AFW4" s="118"/>
      <c r="AFX4" s="118"/>
      <c r="AFY4" s="118"/>
      <c r="AFZ4" s="118"/>
      <c r="AGA4" s="118"/>
      <c r="AGB4" s="118"/>
      <c r="AGC4" s="118"/>
      <c r="AGD4" s="118"/>
      <c r="AGE4" s="118"/>
      <c r="AGF4" s="118"/>
      <c r="AGG4" s="118"/>
      <c r="AGH4" s="118"/>
      <c r="AGI4" s="118"/>
      <c r="AGJ4" s="118"/>
      <c r="AGK4" s="118"/>
      <c r="AGL4" s="118"/>
      <c r="AGM4" s="118"/>
      <c r="AGN4" s="118"/>
      <c r="AGO4" s="118"/>
      <c r="AGP4" s="118"/>
      <c r="AGQ4" s="118"/>
      <c r="AGR4" s="118"/>
      <c r="AGS4" s="118"/>
      <c r="AGT4" s="118"/>
      <c r="AGU4" s="118"/>
      <c r="AGV4" s="118"/>
      <c r="AGW4" s="118"/>
      <c r="AGX4" s="118"/>
      <c r="AGY4" s="118"/>
      <c r="AGZ4" s="118"/>
      <c r="AHA4" s="118"/>
      <c r="AHB4" s="118"/>
      <c r="AHC4" s="118"/>
      <c r="AHD4" s="118"/>
      <c r="AHE4" s="118"/>
      <c r="AHF4" s="118"/>
      <c r="AHG4" s="118"/>
      <c r="AHH4" s="118"/>
      <c r="AHI4" s="118"/>
      <c r="AHJ4" s="118"/>
      <c r="AHK4" s="118"/>
      <c r="AHL4" s="118"/>
      <c r="AHM4" s="118"/>
      <c r="AHN4" s="118"/>
      <c r="AHO4" s="118"/>
      <c r="AHP4" s="118"/>
      <c r="AHQ4" s="118"/>
      <c r="AHR4" s="118"/>
      <c r="AHS4" s="118"/>
      <c r="AHT4" s="118"/>
      <c r="AHU4" s="118"/>
      <c r="AHV4" s="118"/>
      <c r="AHW4" s="118"/>
      <c r="AHX4" s="118"/>
      <c r="AHY4" s="118"/>
      <c r="AHZ4" s="118"/>
      <c r="AIA4" s="118"/>
      <c r="AIB4" s="118"/>
      <c r="AIC4" s="118"/>
      <c r="AID4" s="118"/>
      <c r="AIE4" s="118"/>
      <c r="AIF4" s="118"/>
      <c r="AIG4" s="118"/>
      <c r="AIH4" s="118"/>
      <c r="AII4" s="118"/>
      <c r="AIJ4" s="118"/>
      <c r="AIK4" s="118"/>
      <c r="AIL4" s="118"/>
      <c r="AIM4" s="118"/>
      <c r="AIN4" s="118"/>
      <c r="AIO4" s="118"/>
      <c r="AIP4" s="118"/>
      <c r="AIQ4" s="118"/>
      <c r="AIR4" s="118"/>
      <c r="AIS4" s="118"/>
      <c r="AIT4" s="118"/>
      <c r="AIU4" s="118"/>
      <c r="AIV4" s="118"/>
      <c r="AIW4" s="118"/>
      <c r="AIX4" s="118"/>
      <c r="AIY4" s="118"/>
      <c r="AIZ4" s="118"/>
      <c r="AJA4" s="118"/>
      <c r="AJB4" s="118"/>
      <c r="AJC4" s="118"/>
      <c r="AJD4" s="118"/>
      <c r="AJE4" s="118"/>
      <c r="AJF4" s="118"/>
      <c r="AJG4" s="118"/>
      <c r="AJH4" s="118"/>
      <c r="AJI4" s="118"/>
      <c r="AJJ4" s="118"/>
      <c r="AJK4" s="118"/>
      <c r="AJL4" s="118"/>
      <c r="AJM4" s="118"/>
      <c r="AJN4" s="118"/>
      <c r="AJO4" s="118"/>
      <c r="AJP4" s="118"/>
      <c r="AJQ4" s="118"/>
      <c r="AJR4" s="118"/>
      <c r="AJS4" s="118"/>
      <c r="AJT4" s="118"/>
      <c r="AJU4" s="118"/>
      <c r="AJV4" s="118"/>
      <c r="AJW4" s="118"/>
      <c r="AJX4" s="118"/>
      <c r="AJY4" s="118"/>
      <c r="AJZ4" s="118"/>
      <c r="AKA4" s="118"/>
      <c r="AKB4" s="118"/>
      <c r="AKC4" s="118"/>
      <c r="AKD4" s="118"/>
      <c r="AKE4" s="118"/>
      <c r="AKF4" s="118"/>
      <c r="AKG4" s="118"/>
      <c r="AKH4" s="118"/>
      <c r="AKI4" s="118"/>
      <c r="AKJ4" s="118"/>
      <c r="AKK4" s="118"/>
      <c r="AKL4" s="118"/>
      <c r="AKM4" s="118"/>
      <c r="AKN4" s="118"/>
      <c r="AKO4" s="118"/>
      <c r="AKP4" s="118"/>
      <c r="AKQ4" s="118"/>
      <c r="AKR4" s="118"/>
      <c r="AKS4" s="118"/>
      <c r="AKT4" s="118"/>
      <c r="AKU4" s="118"/>
      <c r="AKV4" s="118"/>
      <c r="AKW4" s="118"/>
      <c r="AKX4" s="118"/>
      <c r="AKY4" s="118"/>
      <c r="AKZ4" s="118"/>
      <c r="ALA4" s="118"/>
      <c r="ALB4" s="118"/>
      <c r="ALC4" s="118"/>
      <c r="ALD4" s="118"/>
      <c r="ALE4" s="118"/>
      <c r="ALF4" s="118"/>
      <c r="ALG4" s="118"/>
      <c r="ALH4" s="118"/>
      <c r="ALI4" s="118"/>
      <c r="ALJ4" s="118"/>
      <c r="ALK4" s="118"/>
      <c r="ALL4" s="118"/>
      <c r="ALM4" s="118"/>
      <c r="ALN4" s="118"/>
      <c r="ALO4" s="118"/>
      <c r="ALP4" s="118"/>
      <c r="ALQ4" s="118"/>
      <c r="ALR4" s="118"/>
      <c r="ALS4" s="118"/>
      <c r="ALT4" s="118"/>
      <c r="ALU4" s="118"/>
      <c r="ALV4" s="118"/>
      <c r="ALW4" s="118"/>
      <c r="ALX4" s="118"/>
      <c r="ALY4" s="118"/>
      <c r="ALZ4" s="118"/>
      <c r="AMA4" s="118"/>
      <c r="AMB4" s="118"/>
      <c r="AMC4" s="118"/>
      <c r="AMD4" s="118"/>
      <c r="AME4" s="118"/>
      <c r="AMF4" s="118"/>
      <c r="AMG4" s="118"/>
      <c r="AMH4" s="118"/>
      <c r="AMI4" s="118"/>
      <c r="AMJ4" s="118"/>
      <c r="AMK4" s="118"/>
      <c r="AML4" s="118"/>
      <c r="AMM4" s="118"/>
      <c r="AMN4" s="118"/>
      <c r="AMO4" s="118"/>
      <c r="AMP4" s="118"/>
      <c r="AMQ4" s="118"/>
      <c r="AMR4" s="118"/>
      <c r="AMS4" s="118"/>
      <c r="AMT4" s="118"/>
      <c r="AMU4" s="118"/>
      <c r="AMV4" s="118"/>
      <c r="AMW4" s="118"/>
      <c r="AMX4" s="118"/>
      <c r="AMY4" s="118"/>
      <c r="AMZ4" s="118"/>
      <c r="ANA4" s="118"/>
      <c r="ANB4" s="118"/>
      <c r="ANC4" s="118"/>
      <c r="AND4" s="118"/>
      <c r="ANE4" s="118"/>
      <c r="ANF4" s="118"/>
      <c r="ANG4" s="118"/>
      <c r="ANH4" s="118"/>
      <c r="ANI4" s="118"/>
      <c r="ANJ4" s="118"/>
      <c r="ANK4" s="118"/>
      <c r="ANL4" s="118"/>
      <c r="ANM4" s="118"/>
      <c r="ANN4" s="118"/>
      <c r="ANO4" s="118"/>
      <c r="ANP4" s="118"/>
      <c r="ANQ4" s="118"/>
      <c r="ANR4" s="118"/>
      <c r="ANS4" s="118"/>
      <c r="ANT4" s="118"/>
      <c r="ANU4" s="118"/>
      <c r="ANV4" s="118"/>
      <c r="ANW4" s="118"/>
      <c r="ANX4" s="118"/>
      <c r="ANY4" s="118"/>
      <c r="ANZ4" s="118"/>
      <c r="AOA4" s="118"/>
      <c r="AOB4" s="118"/>
      <c r="AOC4" s="118"/>
      <c r="AOD4" s="118"/>
      <c r="AOE4" s="118"/>
      <c r="AOF4" s="118"/>
      <c r="AOG4" s="118"/>
      <c r="AOH4" s="118"/>
      <c r="AOI4" s="118"/>
      <c r="AOJ4" s="118"/>
      <c r="AOK4" s="118"/>
      <c r="AOL4" s="118"/>
      <c r="AOM4" s="118"/>
      <c r="AON4" s="118"/>
      <c r="AOO4" s="118"/>
      <c r="AOP4" s="118"/>
      <c r="AOQ4" s="118"/>
      <c r="AOR4" s="118"/>
      <c r="AOS4" s="118"/>
      <c r="AOT4" s="118"/>
      <c r="AOU4" s="118"/>
      <c r="AOV4" s="118"/>
      <c r="AOW4" s="118"/>
      <c r="AOX4" s="118"/>
      <c r="AOY4" s="118"/>
      <c r="AOZ4" s="118"/>
      <c r="APA4" s="118"/>
      <c r="APB4" s="118"/>
      <c r="APC4" s="118"/>
      <c r="APD4" s="118"/>
      <c r="APE4" s="118"/>
      <c r="APF4" s="118"/>
      <c r="APG4" s="118"/>
      <c r="APH4" s="118"/>
      <c r="API4" s="118"/>
      <c r="APJ4" s="118"/>
      <c r="APK4" s="118"/>
      <c r="APL4" s="118"/>
      <c r="APM4" s="118"/>
      <c r="APN4" s="118"/>
      <c r="APO4" s="118"/>
      <c r="APP4" s="118"/>
      <c r="APQ4" s="118"/>
      <c r="APR4" s="118"/>
      <c r="APS4" s="118"/>
      <c r="APT4" s="118"/>
      <c r="APU4" s="118"/>
      <c r="APV4" s="118"/>
      <c r="APW4" s="118"/>
      <c r="APX4" s="118"/>
      <c r="APY4" s="118"/>
      <c r="APZ4" s="118"/>
      <c r="AQA4" s="118"/>
      <c r="AQB4" s="118"/>
      <c r="AQC4" s="118"/>
      <c r="AQD4" s="118"/>
      <c r="AQE4" s="118"/>
      <c r="AQF4" s="118"/>
      <c r="AQG4" s="118"/>
      <c r="AQH4" s="118"/>
      <c r="AQI4" s="118"/>
      <c r="AQJ4" s="118"/>
      <c r="AQK4" s="118"/>
      <c r="AQL4" s="118"/>
      <c r="AQM4" s="118"/>
      <c r="AQN4" s="118"/>
      <c r="AQO4" s="118"/>
      <c r="AQP4" s="118"/>
      <c r="AQQ4" s="118"/>
      <c r="AQR4" s="118"/>
      <c r="AQS4" s="118"/>
      <c r="AQT4" s="118"/>
      <c r="AQU4" s="118"/>
      <c r="AQV4" s="118"/>
      <c r="AQW4" s="118"/>
      <c r="AQX4" s="118"/>
      <c r="AQY4" s="118"/>
      <c r="AQZ4" s="118"/>
      <c r="ARA4" s="118"/>
      <c r="ARB4" s="118"/>
      <c r="ARC4" s="118"/>
      <c r="ARD4" s="118"/>
      <c r="ARE4" s="118"/>
      <c r="ARF4" s="118"/>
      <c r="ARG4" s="118"/>
      <c r="ARH4" s="118"/>
      <c r="ARI4" s="118"/>
      <c r="ARJ4" s="118"/>
      <c r="ARK4" s="118"/>
      <c r="ARL4" s="118"/>
      <c r="ARM4" s="118"/>
      <c r="ARN4" s="118"/>
      <c r="ARO4" s="118"/>
      <c r="ARP4" s="118"/>
      <c r="ARQ4" s="118"/>
      <c r="ARR4" s="118"/>
      <c r="ARS4" s="118"/>
      <c r="ART4" s="118"/>
      <c r="ARU4" s="118"/>
      <c r="ARV4" s="118"/>
      <c r="ARW4" s="118"/>
      <c r="ARX4" s="118"/>
      <c r="ARY4" s="118"/>
      <c r="ARZ4" s="118"/>
      <c r="ASA4" s="118"/>
      <c r="ASB4" s="118"/>
      <c r="ASC4" s="118"/>
      <c r="ASD4" s="118"/>
      <c r="ASE4" s="118"/>
      <c r="ASF4" s="118"/>
      <c r="ASG4" s="118"/>
      <c r="ASH4" s="118"/>
      <c r="ASI4" s="118"/>
      <c r="ASJ4" s="118"/>
      <c r="ASK4" s="118"/>
      <c r="ASL4" s="118"/>
      <c r="ASM4" s="118"/>
      <c r="ASN4" s="118"/>
      <c r="ASO4" s="118"/>
      <c r="ASP4" s="118"/>
      <c r="ASQ4" s="118"/>
      <c r="ASR4" s="118"/>
      <c r="ASS4" s="118"/>
      <c r="AST4" s="118"/>
      <c r="ASU4" s="118"/>
      <c r="ASV4" s="118"/>
      <c r="ASW4" s="118"/>
      <c r="ASX4" s="118"/>
      <c r="ASY4" s="118"/>
      <c r="ASZ4" s="118"/>
      <c r="ATA4" s="118"/>
      <c r="ATB4" s="118"/>
      <c r="ATC4" s="118"/>
      <c r="ATD4" s="118"/>
      <c r="ATE4" s="118"/>
      <c r="ATF4" s="118"/>
      <c r="ATG4" s="118"/>
      <c r="ATH4" s="118"/>
      <c r="ATI4" s="118"/>
      <c r="ATJ4" s="118"/>
      <c r="ATK4" s="118"/>
      <c r="ATL4" s="118"/>
      <c r="ATM4" s="118"/>
      <c r="ATN4" s="118"/>
      <c r="ATO4" s="118"/>
      <c r="ATP4" s="118"/>
      <c r="ATQ4" s="118"/>
      <c r="ATR4" s="118"/>
      <c r="ATS4" s="118"/>
      <c r="ATT4" s="118"/>
      <c r="ATU4" s="118"/>
      <c r="ATV4" s="118"/>
      <c r="ATW4" s="118"/>
      <c r="ATX4" s="118"/>
      <c r="ATY4" s="118"/>
      <c r="ATZ4" s="118"/>
      <c r="AUA4" s="118"/>
      <c r="AUB4" s="118"/>
      <c r="AUC4" s="118"/>
      <c r="AUD4" s="118"/>
      <c r="AUE4" s="118"/>
      <c r="AUF4" s="118"/>
      <c r="AUG4" s="118"/>
      <c r="AUH4" s="118"/>
      <c r="AUI4" s="118"/>
      <c r="AUJ4" s="118"/>
      <c r="AUK4" s="118"/>
      <c r="AUL4" s="118"/>
      <c r="AUM4" s="118"/>
      <c r="AUN4" s="118"/>
      <c r="AUO4" s="118"/>
      <c r="AUP4" s="118"/>
      <c r="AUQ4" s="118"/>
      <c r="AUR4" s="118"/>
      <c r="AUS4" s="118"/>
      <c r="AUT4" s="118"/>
      <c r="AUU4" s="118"/>
      <c r="AUV4" s="118"/>
      <c r="AUW4" s="118"/>
      <c r="AUX4" s="118"/>
      <c r="AUY4" s="118"/>
      <c r="AUZ4" s="118"/>
      <c r="AVA4" s="118"/>
      <c r="AVB4" s="118"/>
      <c r="AVC4" s="118"/>
      <c r="AVD4" s="118"/>
      <c r="AVE4" s="118"/>
      <c r="AVF4" s="118"/>
      <c r="AVG4" s="118"/>
      <c r="AVH4" s="118"/>
      <c r="AVI4" s="118"/>
      <c r="AVJ4" s="118"/>
      <c r="AVK4" s="118"/>
      <c r="AVL4" s="118"/>
      <c r="AVM4" s="118"/>
      <c r="AVN4" s="118"/>
      <c r="AVO4" s="118"/>
      <c r="AVP4" s="118"/>
      <c r="AVQ4" s="118"/>
      <c r="AVR4" s="118"/>
      <c r="AVS4" s="118"/>
      <c r="AVT4" s="118"/>
      <c r="AVU4" s="118"/>
      <c r="AVV4" s="118"/>
      <c r="AVW4" s="118"/>
      <c r="AVX4" s="118"/>
      <c r="AVY4" s="118"/>
      <c r="AVZ4" s="118"/>
      <c r="AWA4" s="118"/>
      <c r="AWB4" s="118"/>
      <c r="AWC4" s="118"/>
      <c r="AWD4" s="118"/>
      <c r="AWE4" s="118"/>
      <c r="AWF4" s="118"/>
      <c r="AWG4" s="118"/>
      <c r="AWH4" s="118"/>
      <c r="AWI4" s="118"/>
      <c r="AWJ4" s="118"/>
      <c r="AWK4" s="118"/>
      <c r="AWL4" s="118"/>
      <c r="AWM4" s="118"/>
      <c r="AWN4" s="118"/>
      <c r="AWO4" s="118"/>
      <c r="AWP4" s="118"/>
      <c r="AWQ4" s="118"/>
      <c r="AWR4" s="118"/>
      <c r="AWS4" s="118"/>
      <c r="AWT4" s="118"/>
      <c r="AWU4" s="118"/>
      <c r="AWV4" s="118"/>
      <c r="AWW4" s="118"/>
      <c r="AWX4" s="118"/>
      <c r="AWY4" s="118"/>
      <c r="AWZ4" s="118"/>
      <c r="AXA4" s="118"/>
      <c r="AXB4" s="118"/>
      <c r="AXC4" s="118"/>
      <c r="AXD4" s="118"/>
      <c r="AXE4" s="118"/>
      <c r="AXF4" s="118"/>
      <c r="AXG4" s="118"/>
      <c r="AXH4" s="118"/>
      <c r="AXI4" s="118"/>
      <c r="AXJ4" s="118"/>
      <c r="AXK4" s="118"/>
      <c r="AXL4" s="118"/>
      <c r="AXM4" s="118"/>
      <c r="AXN4" s="118"/>
      <c r="AXO4" s="118"/>
      <c r="AXP4" s="118"/>
      <c r="AXQ4" s="118"/>
      <c r="AXR4" s="118"/>
      <c r="AXS4" s="118"/>
      <c r="AXT4" s="118"/>
      <c r="AXU4" s="118"/>
      <c r="AXV4" s="118"/>
      <c r="AXW4" s="118"/>
      <c r="AXX4" s="118"/>
      <c r="AXY4" s="118"/>
      <c r="AXZ4" s="118"/>
      <c r="AYA4" s="118"/>
      <c r="AYB4" s="118"/>
      <c r="AYC4" s="118"/>
      <c r="AYD4" s="118"/>
      <c r="AYE4" s="118"/>
      <c r="AYF4" s="118"/>
      <c r="AYG4" s="118"/>
      <c r="AYH4" s="118"/>
      <c r="AYI4" s="118"/>
      <c r="AYJ4" s="118"/>
      <c r="AYK4" s="118"/>
      <c r="AYL4" s="118"/>
      <c r="AYM4" s="118"/>
      <c r="AYN4" s="118"/>
      <c r="AYO4" s="118"/>
      <c r="AYP4" s="118"/>
      <c r="AYQ4" s="118"/>
      <c r="AYR4" s="118"/>
      <c r="AYS4" s="118"/>
      <c r="AYT4" s="118"/>
      <c r="AYU4" s="118"/>
      <c r="AYV4" s="118"/>
      <c r="AYW4" s="118"/>
      <c r="AYX4" s="118"/>
      <c r="AYY4" s="118"/>
      <c r="AYZ4" s="118"/>
      <c r="AZA4" s="118"/>
      <c r="AZB4" s="118"/>
      <c r="AZC4" s="118"/>
      <c r="AZD4" s="118"/>
      <c r="AZE4" s="118"/>
      <c r="AZF4" s="118"/>
      <c r="AZG4" s="118"/>
      <c r="AZH4" s="118"/>
      <c r="AZI4" s="118"/>
      <c r="AZJ4" s="118"/>
      <c r="AZK4" s="118"/>
      <c r="AZL4" s="118"/>
      <c r="AZM4" s="118"/>
      <c r="AZN4" s="118"/>
      <c r="AZO4" s="118"/>
      <c r="AZP4" s="118"/>
      <c r="AZQ4" s="118"/>
      <c r="AZR4" s="118"/>
      <c r="AZS4" s="118"/>
      <c r="AZT4" s="118"/>
      <c r="AZU4" s="118"/>
      <c r="AZV4" s="118"/>
      <c r="AZW4" s="118"/>
      <c r="AZX4" s="118"/>
      <c r="AZY4" s="118"/>
      <c r="AZZ4" s="118"/>
      <c r="BAA4" s="118"/>
      <c r="BAB4" s="118"/>
      <c r="BAC4" s="118"/>
      <c r="BAD4" s="118"/>
      <c r="BAE4" s="118"/>
      <c r="BAF4" s="118"/>
      <c r="BAG4" s="118"/>
      <c r="BAH4" s="118"/>
      <c r="BAI4" s="118"/>
      <c r="BAJ4" s="118"/>
      <c r="BAK4" s="118"/>
      <c r="BAL4" s="118"/>
      <c r="BAM4" s="118"/>
      <c r="BAN4" s="118"/>
      <c r="BAO4" s="118"/>
      <c r="BAP4" s="118"/>
      <c r="BAQ4" s="118"/>
      <c r="BAR4" s="118"/>
      <c r="BAS4" s="118"/>
      <c r="BAT4" s="118"/>
      <c r="BAU4" s="118"/>
      <c r="BAV4" s="118"/>
      <c r="BAW4" s="118"/>
      <c r="BAX4" s="118"/>
      <c r="BAY4" s="118"/>
      <c r="BAZ4" s="118"/>
      <c r="BBA4" s="118"/>
      <c r="BBB4" s="118"/>
      <c r="BBC4" s="118"/>
      <c r="BBD4" s="118"/>
      <c r="BBE4" s="118"/>
      <c r="BBF4" s="118"/>
      <c r="BBG4" s="118"/>
      <c r="BBH4" s="118"/>
      <c r="BBI4" s="118"/>
      <c r="BBJ4" s="118"/>
      <c r="BBK4" s="118"/>
      <c r="BBL4" s="118"/>
      <c r="BBM4" s="118"/>
      <c r="BBN4" s="118"/>
      <c r="BBO4" s="118"/>
      <c r="BBP4" s="118"/>
      <c r="BBQ4" s="118"/>
      <c r="BBR4" s="118"/>
      <c r="BBS4" s="118"/>
      <c r="BBT4" s="118"/>
      <c r="BBU4" s="118"/>
      <c r="BBV4" s="118"/>
      <c r="BBW4" s="118"/>
      <c r="BBX4" s="118"/>
      <c r="BBY4" s="118"/>
      <c r="BBZ4" s="118"/>
      <c r="BCA4" s="118"/>
      <c r="BCB4" s="118"/>
      <c r="BCC4" s="118"/>
      <c r="BCD4" s="118"/>
      <c r="BCE4" s="118"/>
      <c r="BCF4" s="118"/>
      <c r="BCG4" s="118"/>
      <c r="BCH4" s="118"/>
      <c r="BCI4" s="118"/>
      <c r="BCJ4" s="118"/>
      <c r="BCK4" s="118"/>
      <c r="BCL4" s="118"/>
      <c r="BCM4" s="118"/>
      <c r="BCN4" s="118"/>
      <c r="BCO4" s="118"/>
      <c r="BCP4" s="118"/>
      <c r="BCQ4" s="118"/>
      <c r="BCR4" s="118"/>
      <c r="BCS4" s="118"/>
      <c r="BCT4" s="118"/>
      <c r="BCU4" s="118"/>
      <c r="BCV4" s="118"/>
      <c r="BCW4" s="118"/>
      <c r="BCX4" s="118"/>
      <c r="BCY4" s="118"/>
      <c r="BCZ4" s="118"/>
      <c r="BDA4" s="118"/>
      <c r="BDB4" s="118"/>
      <c r="BDC4" s="118"/>
      <c r="BDD4" s="118"/>
      <c r="BDE4" s="118"/>
      <c r="BDF4" s="118"/>
      <c r="BDG4" s="118"/>
      <c r="BDH4" s="118"/>
      <c r="BDI4" s="118"/>
      <c r="BDJ4" s="118"/>
      <c r="BDK4" s="118"/>
      <c r="BDL4" s="118"/>
      <c r="BDM4" s="118"/>
      <c r="BDN4" s="118"/>
      <c r="BDO4" s="118"/>
      <c r="BDP4" s="118"/>
      <c r="BDQ4" s="118"/>
      <c r="BDR4" s="118"/>
      <c r="BDS4" s="118"/>
      <c r="BDT4" s="118"/>
      <c r="BDU4" s="118"/>
      <c r="BDV4" s="118"/>
      <c r="BDW4" s="118"/>
      <c r="BDX4" s="118"/>
      <c r="BDY4" s="118"/>
      <c r="BDZ4" s="118"/>
      <c r="BEA4" s="118"/>
      <c r="BEB4" s="118"/>
      <c r="BEC4" s="118"/>
      <c r="BED4" s="118"/>
      <c r="BEE4" s="118"/>
      <c r="BEF4" s="118"/>
      <c r="BEG4" s="118"/>
      <c r="BEH4" s="118"/>
      <c r="BEI4" s="118"/>
      <c r="BEJ4" s="118"/>
      <c r="BEK4" s="118"/>
      <c r="BEL4" s="118"/>
      <c r="BEM4" s="118"/>
      <c r="BEN4" s="118"/>
      <c r="BEO4" s="118"/>
      <c r="BEP4" s="118"/>
      <c r="BEQ4" s="118"/>
      <c r="BER4" s="118"/>
      <c r="BES4" s="118"/>
      <c r="BET4" s="118"/>
      <c r="BEU4" s="118"/>
      <c r="BEV4" s="118"/>
      <c r="BEW4" s="118"/>
      <c r="BEX4" s="118"/>
      <c r="BEY4" s="118"/>
      <c r="BEZ4" s="118"/>
      <c r="BFA4" s="118"/>
      <c r="BFB4" s="118"/>
      <c r="BFC4" s="118"/>
      <c r="BFD4" s="118"/>
      <c r="BFE4" s="118"/>
      <c r="BFF4" s="118"/>
      <c r="BFG4" s="118"/>
      <c r="BFH4" s="118"/>
      <c r="BFI4" s="118"/>
      <c r="BFJ4" s="118"/>
      <c r="BFK4" s="118"/>
      <c r="BFL4" s="118"/>
      <c r="BFM4" s="118"/>
      <c r="BFN4" s="118"/>
      <c r="BFO4" s="118"/>
      <c r="BFP4" s="118"/>
      <c r="BFQ4" s="118"/>
      <c r="BFR4" s="118"/>
      <c r="BFS4" s="118"/>
      <c r="BFT4" s="118"/>
      <c r="BFU4" s="118"/>
      <c r="BFV4" s="118"/>
      <c r="BFW4" s="118"/>
      <c r="BFX4" s="118"/>
      <c r="BFY4" s="118"/>
      <c r="BFZ4" s="118"/>
      <c r="BGA4" s="118"/>
      <c r="BGB4" s="118"/>
      <c r="BGC4" s="118"/>
      <c r="BGD4" s="118"/>
      <c r="BGE4" s="118"/>
      <c r="BGF4" s="118"/>
      <c r="BGG4" s="118"/>
      <c r="BGH4" s="118"/>
      <c r="BGI4" s="118"/>
      <c r="BGJ4" s="118"/>
      <c r="BGK4" s="118"/>
      <c r="BGL4" s="118"/>
      <c r="BGM4" s="118"/>
      <c r="BGN4" s="118"/>
      <c r="BGO4" s="118"/>
      <c r="BGP4" s="118"/>
      <c r="BGQ4" s="118"/>
      <c r="BGR4" s="118"/>
      <c r="BGS4" s="118"/>
      <c r="BGT4" s="118"/>
      <c r="BGU4" s="118"/>
      <c r="BGV4" s="118"/>
      <c r="BGW4" s="118"/>
      <c r="BGX4" s="118"/>
      <c r="BGY4" s="118"/>
      <c r="BGZ4" s="118"/>
      <c r="BHA4" s="118"/>
      <c r="BHB4" s="118"/>
      <c r="BHC4" s="118"/>
      <c r="BHD4" s="118"/>
      <c r="BHE4" s="118"/>
      <c r="BHF4" s="118"/>
      <c r="BHG4" s="118"/>
      <c r="BHH4" s="118"/>
      <c r="BHI4" s="118"/>
      <c r="BHJ4" s="118"/>
      <c r="BHK4" s="118"/>
      <c r="BHL4" s="118"/>
      <c r="BHM4" s="118"/>
      <c r="BHN4" s="118"/>
      <c r="BHO4" s="118"/>
      <c r="BHP4" s="118"/>
      <c r="BHQ4" s="118"/>
      <c r="BHR4" s="118"/>
      <c r="BHS4" s="118"/>
      <c r="BHT4" s="118"/>
      <c r="BHU4" s="118"/>
      <c r="BHV4" s="118"/>
      <c r="BHW4" s="118"/>
      <c r="BHX4" s="118"/>
      <c r="BHY4" s="118"/>
      <c r="BHZ4" s="118"/>
      <c r="BIA4" s="118"/>
      <c r="BIB4" s="118"/>
      <c r="BIC4" s="118"/>
      <c r="BID4" s="118"/>
      <c r="BIE4" s="118"/>
      <c r="BIF4" s="118"/>
      <c r="BIG4" s="118"/>
      <c r="BIH4" s="118"/>
      <c r="BII4" s="118"/>
      <c r="BIJ4" s="118"/>
      <c r="BIK4" s="118"/>
      <c r="BIL4" s="118"/>
      <c r="BIM4" s="118"/>
      <c r="BIN4" s="118"/>
      <c r="BIO4" s="118"/>
      <c r="BIP4" s="118"/>
      <c r="BIQ4" s="118"/>
      <c r="BIR4" s="118"/>
      <c r="BIS4" s="118"/>
      <c r="BIT4" s="118"/>
      <c r="BIU4" s="118"/>
      <c r="BIV4" s="118"/>
      <c r="BIW4" s="118"/>
      <c r="BIX4" s="118"/>
      <c r="BIY4" s="118"/>
      <c r="BIZ4" s="118"/>
      <c r="BJA4" s="118"/>
      <c r="BJB4" s="118"/>
      <c r="BJC4" s="118"/>
      <c r="BJD4" s="118"/>
      <c r="BJE4" s="118"/>
      <c r="BJF4" s="118"/>
      <c r="BJG4" s="118"/>
      <c r="BJH4" s="118"/>
      <c r="BJI4" s="118"/>
      <c r="BJJ4" s="118"/>
      <c r="BJK4" s="118"/>
      <c r="BJL4" s="118"/>
      <c r="BJM4" s="118"/>
      <c r="BJN4" s="118"/>
      <c r="BJO4" s="118"/>
      <c r="BJP4" s="118"/>
      <c r="BJQ4" s="118"/>
      <c r="BJR4" s="118"/>
      <c r="BJS4" s="118"/>
      <c r="BJT4" s="118"/>
      <c r="BJU4" s="118"/>
      <c r="BJV4" s="118"/>
      <c r="BJW4" s="118"/>
      <c r="BJX4" s="118"/>
      <c r="BJY4" s="118"/>
      <c r="BJZ4" s="118"/>
      <c r="BKA4" s="118"/>
      <c r="BKB4" s="118"/>
      <c r="BKC4" s="118"/>
      <c r="BKD4" s="118"/>
      <c r="BKE4" s="118"/>
      <c r="BKF4" s="118"/>
      <c r="BKG4" s="118"/>
      <c r="BKH4" s="118"/>
      <c r="BKI4" s="118"/>
      <c r="BKJ4" s="118"/>
      <c r="BKK4" s="118"/>
      <c r="BKL4" s="118"/>
      <c r="BKM4" s="118"/>
      <c r="BKN4" s="118"/>
      <c r="BKO4" s="118"/>
      <c r="BKP4" s="118"/>
      <c r="BKQ4" s="118"/>
      <c r="BKR4" s="118"/>
      <c r="BKS4" s="118"/>
      <c r="BKT4" s="118"/>
      <c r="BKU4" s="118"/>
      <c r="BKV4" s="118"/>
      <c r="BKW4" s="118"/>
      <c r="BKX4" s="118"/>
      <c r="BKY4" s="118"/>
      <c r="BKZ4" s="118"/>
      <c r="BLA4" s="118"/>
      <c r="BLB4" s="118"/>
      <c r="BLC4" s="118"/>
      <c r="BLD4" s="118"/>
      <c r="BLE4" s="118"/>
      <c r="BLF4" s="118"/>
      <c r="BLG4" s="118"/>
      <c r="BLH4" s="118"/>
      <c r="BLI4" s="118"/>
      <c r="BLJ4" s="118"/>
      <c r="BLK4" s="118"/>
      <c r="BLL4" s="118"/>
      <c r="BLM4" s="118"/>
      <c r="BLN4" s="118"/>
      <c r="BLO4" s="118"/>
      <c r="BLP4" s="118"/>
      <c r="BLQ4" s="118"/>
      <c r="BLR4" s="118"/>
      <c r="BLS4" s="118"/>
      <c r="BLT4" s="118"/>
      <c r="BLU4" s="118"/>
      <c r="BLV4" s="118"/>
      <c r="BLW4" s="118"/>
      <c r="BLX4" s="118"/>
      <c r="BLY4" s="118"/>
      <c r="BLZ4" s="118"/>
      <c r="BMA4" s="118"/>
      <c r="BMB4" s="118"/>
      <c r="BMC4" s="118"/>
      <c r="BMD4" s="118"/>
      <c r="BME4" s="118"/>
      <c r="BMF4" s="118"/>
      <c r="BMG4" s="118"/>
      <c r="BMH4" s="118"/>
      <c r="BMI4" s="118"/>
      <c r="BMJ4" s="118"/>
      <c r="BMK4" s="118"/>
      <c r="BML4" s="118"/>
      <c r="BMM4" s="118"/>
      <c r="BMN4" s="118"/>
      <c r="BMO4" s="118"/>
      <c r="BMP4" s="118"/>
      <c r="BMQ4" s="118"/>
      <c r="BMR4" s="118"/>
      <c r="BMS4" s="118"/>
      <c r="BMT4" s="118"/>
      <c r="BMU4" s="118"/>
      <c r="BMV4" s="118"/>
      <c r="BMW4" s="118"/>
      <c r="BMX4" s="118"/>
      <c r="BMY4" s="118"/>
      <c r="BMZ4" s="118"/>
      <c r="BNA4" s="118"/>
      <c r="BNB4" s="118"/>
      <c r="BNC4" s="118"/>
      <c r="BND4" s="118"/>
      <c r="BNE4" s="118"/>
      <c r="BNF4" s="118"/>
      <c r="BNG4" s="118"/>
      <c r="BNH4" s="118"/>
      <c r="BNI4" s="118"/>
      <c r="BNJ4" s="118"/>
      <c r="BNK4" s="118"/>
      <c r="BNL4" s="118"/>
      <c r="BNM4" s="118"/>
      <c r="BNN4" s="118"/>
      <c r="BNO4" s="118"/>
      <c r="BNP4" s="118"/>
      <c r="BNQ4" s="118"/>
      <c r="BNR4" s="118"/>
      <c r="BNS4" s="118"/>
      <c r="BNT4" s="118"/>
      <c r="BNU4" s="118"/>
      <c r="BNV4" s="118"/>
      <c r="BNW4" s="118"/>
      <c r="BNX4" s="118"/>
      <c r="BNY4" s="118"/>
      <c r="BNZ4" s="118"/>
      <c r="BOA4" s="118"/>
      <c r="BOB4" s="118"/>
      <c r="BOC4" s="118"/>
      <c r="BOD4" s="118"/>
      <c r="BOE4" s="118"/>
      <c r="BOF4" s="118"/>
      <c r="BOG4" s="118"/>
      <c r="BOH4" s="118"/>
      <c r="BOI4" s="118"/>
      <c r="BOJ4" s="118"/>
      <c r="BOK4" s="118"/>
      <c r="BOL4" s="118"/>
      <c r="BOM4" s="118"/>
      <c r="BON4" s="118"/>
      <c r="BOO4" s="118"/>
      <c r="BOP4" s="118"/>
      <c r="BOQ4" s="118"/>
      <c r="BOR4" s="118"/>
      <c r="BOS4" s="118"/>
      <c r="BOT4" s="118"/>
      <c r="BOU4" s="118"/>
      <c r="BOV4" s="118"/>
      <c r="BOW4" s="118"/>
      <c r="BOX4" s="118"/>
      <c r="BOY4" s="118"/>
      <c r="BOZ4" s="118"/>
      <c r="BPA4" s="118"/>
      <c r="BPB4" s="118"/>
      <c r="BPC4" s="118"/>
      <c r="BPD4" s="118"/>
      <c r="BPE4" s="118"/>
      <c r="BPF4" s="118"/>
      <c r="BPG4" s="118"/>
      <c r="BPH4" s="118"/>
      <c r="BPI4" s="118"/>
      <c r="BPJ4" s="118"/>
      <c r="BPK4" s="118"/>
      <c r="BPL4" s="118"/>
      <c r="BPM4" s="118"/>
      <c r="BPN4" s="118"/>
      <c r="BPO4" s="118"/>
      <c r="BPP4" s="118"/>
      <c r="BPQ4" s="118"/>
      <c r="BPR4" s="118"/>
      <c r="BPS4" s="118"/>
      <c r="BPT4" s="118"/>
      <c r="BPU4" s="118"/>
      <c r="BPV4" s="118"/>
      <c r="BPW4" s="118"/>
      <c r="BPX4" s="118"/>
      <c r="BPY4" s="118"/>
      <c r="BPZ4" s="118"/>
      <c r="BQA4" s="118"/>
      <c r="BQB4" s="118"/>
      <c r="BQC4" s="118"/>
      <c r="BQD4" s="118"/>
      <c r="BQE4" s="118"/>
      <c r="BQF4" s="118"/>
      <c r="BQG4" s="118"/>
      <c r="BQH4" s="118"/>
      <c r="BQI4" s="118"/>
      <c r="BQJ4" s="118"/>
      <c r="BQK4" s="118"/>
      <c r="BQL4" s="118"/>
      <c r="BQM4" s="118"/>
      <c r="BQN4" s="118"/>
      <c r="BQO4" s="118"/>
      <c r="BQP4" s="118"/>
      <c r="BQQ4" s="118"/>
      <c r="BQR4" s="118"/>
      <c r="BQS4" s="118"/>
      <c r="BQT4" s="118"/>
      <c r="BQU4" s="118"/>
      <c r="BQV4" s="118"/>
      <c r="BQW4" s="118"/>
      <c r="BQX4" s="118"/>
      <c r="BQY4" s="118"/>
      <c r="BQZ4" s="118"/>
      <c r="BRA4" s="118"/>
      <c r="BRB4" s="118"/>
      <c r="BRC4" s="118"/>
      <c r="BRD4" s="118"/>
      <c r="BRE4" s="118"/>
      <c r="BRF4" s="118"/>
      <c r="BRG4" s="118"/>
      <c r="BRH4" s="118"/>
      <c r="BRI4" s="118"/>
      <c r="BRJ4" s="118"/>
      <c r="BRK4" s="118"/>
      <c r="BRL4" s="118"/>
      <c r="BRM4" s="118"/>
      <c r="BRN4" s="118"/>
      <c r="BRO4" s="118"/>
      <c r="BRP4" s="118"/>
      <c r="BRQ4" s="118"/>
      <c r="BRR4" s="118"/>
      <c r="BRS4" s="118"/>
      <c r="BRT4" s="118"/>
      <c r="BRU4" s="118"/>
      <c r="BRV4" s="118"/>
      <c r="BRW4" s="118"/>
      <c r="BRX4" s="118"/>
      <c r="BRY4" s="118"/>
      <c r="BRZ4" s="118"/>
      <c r="BSA4" s="118"/>
      <c r="BSB4" s="118"/>
      <c r="BSC4" s="118"/>
      <c r="BSD4" s="118"/>
      <c r="BSE4" s="118"/>
      <c r="BSF4" s="118"/>
      <c r="BSG4" s="118"/>
      <c r="BSH4" s="118"/>
      <c r="BSI4" s="118"/>
      <c r="BSJ4" s="118"/>
      <c r="BSK4" s="118"/>
      <c r="BSL4" s="118"/>
      <c r="BSM4" s="118"/>
      <c r="BSN4" s="118"/>
      <c r="BSO4" s="118"/>
      <c r="BSP4" s="118"/>
      <c r="BSQ4" s="118"/>
      <c r="BSR4" s="118"/>
      <c r="BSS4" s="118"/>
      <c r="BST4" s="118"/>
      <c r="BSU4" s="118"/>
      <c r="BSV4" s="118"/>
      <c r="BSW4" s="118"/>
      <c r="BSX4" s="118"/>
      <c r="BSY4" s="118"/>
      <c r="BSZ4" s="118"/>
      <c r="BTA4" s="118"/>
      <c r="BTB4" s="118"/>
      <c r="BTC4" s="118"/>
      <c r="BTD4" s="118"/>
      <c r="BTE4" s="118"/>
      <c r="BTF4" s="118"/>
      <c r="BTG4" s="118"/>
      <c r="BTH4" s="118"/>
      <c r="BTI4" s="118"/>
      <c r="BTJ4" s="118"/>
      <c r="BTK4" s="118"/>
      <c r="BTL4" s="118"/>
      <c r="BTM4" s="118"/>
      <c r="BTN4" s="118"/>
      <c r="BTO4" s="118"/>
      <c r="BTP4" s="118"/>
      <c r="BTQ4" s="118"/>
      <c r="BTR4" s="118"/>
      <c r="BTS4" s="118"/>
      <c r="BTT4" s="118"/>
      <c r="BTU4" s="118"/>
      <c r="BTV4" s="118"/>
      <c r="BTW4" s="118"/>
      <c r="BTX4" s="118"/>
      <c r="BTY4" s="118"/>
      <c r="BTZ4" s="118"/>
      <c r="BUA4" s="118"/>
      <c r="BUB4" s="118"/>
      <c r="BUC4" s="118"/>
      <c r="BUD4" s="118"/>
      <c r="BUE4" s="118"/>
      <c r="BUF4" s="118"/>
      <c r="BUG4" s="118"/>
      <c r="BUH4" s="118"/>
      <c r="BUI4" s="118"/>
      <c r="BUJ4" s="118"/>
      <c r="BUK4" s="118"/>
      <c r="BUL4" s="118"/>
      <c r="BUM4" s="118"/>
      <c r="BUN4" s="118"/>
      <c r="BUO4" s="118"/>
      <c r="BUP4" s="118"/>
      <c r="BUQ4" s="118"/>
      <c r="BUR4" s="118"/>
      <c r="BUS4" s="118"/>
      <c r="BUT4" s="118"/>
      <c r="BUU4" s="118"/>
      <c r="BUV4" s="118"/>
      <c r="BUW4" s="118"/>
      <c r="BUX4" s="118"/>
      <c r="BUY4" s="118"/>
      <c r="BUZ4" s="118"/>
      <c r="BVA4" s="118"/>
      <c r="BVB4" s="118"/>
      <c r="BVC4" s="118"/>
      <c r="BVD4" s="118"/>
      <c r="BVE4" s="118"/>
      <c r="BVF4" s="118"/>
      <c r="BVG4" s="118"/>
      <c r="BVH4" s="118"/>
      <c r="BVI4" s="118"/>
      <c r="BVJ4" s="118"/>
      <c r="BVK4" s="118"/>
      <c r="BVL4" s="118"/>
      <c r="BVM4" s="118"/>
      <c r="BVN4" s="118"/>
      <c r="BVO4" s="118"/>
      <c r="BVP4" s="118"/>
      <c r="BVQ4" s="118"/>
      <c r="BVR4" s="118"/>
      <c r="BVS4" s="118"/>
      <c r="BVT4" s="118"/>
      <c r="BVU4" s="118"/>
      <c r="BVV4" s="118"/>
      <c r="BVW4" s="118"/>
      <c r="BVX4" s="118"/>
      <c r="BVY4" s="118"/>
      <c r="BVZ4" s="118"/>
      <c r="BWA4" s="118"/>
      <c r="BWB4" s="118"/>
      <c r="BWC4" s="118"/>
      <c r="BWD4" s="118"/>
      <c r="BWE4" s="118"/>
      <c r="BWF4" s="118"/>
      <c r="BWG4" s="118"/>
      <c r="BWH4" s="118"/>
      <c r="BWI4" s="118"/>
      <c r="BWJ4" s="118"/>
      <c r="BWK4" s="118"/>
      <c r="BWL4" s="118"/>
      <c r="BWM4" s="118"/>
      <c r="BWN4" s="118"/>
      <c r="BWO4" s="118"/>
      <c r="BWP4" s="118"/>
      <c r="BWQ4" s="118"/>
      <c r="BWR4" s="118"/>
      <c r="BWS4" s="118"/>
      <c r="BWT4" s="118"/>
      <c r="BWU4" s="118"/>
      <c r="BWV4" s="118"/>
      <c r="BWW4" s="118"/>
      <c r="BWX4" s="118"/>
      <c r="BWY4" s="118"/>
      <c r="BWZ4" s="118"/>
      <c r="BXA4" s="118"/>
      <c r="BXB4" s="118"/>
      <c r="BXC4" s="118"/>
      <c r="BXD4" s="118"/>
      <c r="BXE4" s="118"/>
      <c r="BXF4" s="118"/>
      <c r="BXG4" s="118"/>
      <c r="BXH4" s="118"/>
      <c r="BXI4" s="118"/>
      <c r="BXJ4" s="118"/>
      <c r="BXK4" s="118"/>
      <c r="BXL4" s="118"/>
      <c r="BXM4" s="118"/>
      <c r="BXN4" s="118"/>
      <c r="BXO4" s="118"/>
      <c r="BXP4" s="118"/>
      <c r="BXQ4" s="118"/>
      <c r="BXR4" s="118"/>
      <c r="BXS4" s="118"/>
      <c r="BXT4" s="118"/>
      <c r="BXU4" s="118"/>
      <c r="BXV4" s="118"/>
      <c r="BXW4" s="118"/>
      <c r="BXX4" s="118"/>
      <c r="BXY4" s="118"/>
      <c r="BXZ4" s="118"/>
      <c r="BYA4" s="118"/>
      <c r="BYB4" s="118"/>
      <c r="BYC4" s="118"/>
      <c r="BYD4" s="118"/>
      <c r="BYE4" s="118"/>
      <c r="BYF4" s="118"/>
      <c r="BYG4" s="118"/>
      <c r="BYH4" s="118"/>
      <c r="BYI4" s="118"/>
      <c r="BYJ4" s="118"/>
      <c r="BYK4" s="118"/>
      <c r="BYL4" s="118"/>
      <c r="BYM4" s="118"/>
      <c r="BYN4" s="118"/>
      <c r="BYO4" s="118"/>
      <c r="BYP4" s="118"/>
      <c r="BYQ4" s="118"/>
      <c r="BYR4" s="118"/>
      <c r="BYS4" s="118"/>
      <c r="BYT4" s="118"/>
      <c r="BYU4" s="118"/>
      <c r="BYV4" s="118"/>
      <c r="BYW4" s="118"/>
      <c r="BYX4" s="118"/>
      <c r="BYY4" s="118"/>
      <c r="BYZ4" s="118"/>
      <c r="BZA4" s="118"/>
      <c r="BZB4" s="118"/>
      <c r="BZC4" s="118"/>
      <c r="BZD4" s="118"/>
      <c r="BZE4" s="118"/>
      <c r="BZF4" s="118"/>
      <c r="BZG4" s="118"/>
      <c r="BZH4" s="118"/>
      <c r="BZI4" s="118"/>
      <c r="BZJ4" s="118"/>
      <c r="BZK4" s="118"/>
      <c r="BZL4" s="118"/>
      <c r="BZM4" s="118"/>
      <c r="BZN4" s="118"/>
      <c r="BZO4" s="118"/>
      <c r="BZP4" s="118"/>
      <c r="BZQ4" s="118"/>
      <c r="BZR4" s="118"/>
      <c r="BZS4" s="118"/>
      <c r="BZT4" s="118"/>
      <c r="BZU4" s="118"/>
      <c r="BZV4" s="118"/>
      <c r="BZW4" s="118"/>
      <c r="BZX4" s="118"/>
      <c r="BZY4" s="118"/>
      <c r="BZZ4" s="118"/>
      <c r="CAA4" s="118"/>
      <c r="CAB4" s="118"/>
      <c r="CAC4" s="118"/>
      <c r="CAD4" s="118"/>
      <c r="CAE4" s="118"/>
      <c r="CAF4" s="118"/>
      <c r="CAG4" s="118"/>
      <c r="CAH4" s="118"/>
      <c r="CAI4" s="118"/>
      <c r="CAJ4" s="118"/>
      <c r="CAK4" s="118"/>
      <c r="CAL4" s="118"/>
      <c r="CAM4" s="118"/>
      <c r="CAN4" s="118"/>
      <c r="CAO4" s="118"/>
      <c r="CAP4" s="118"/>
      <c r="CAQ4" s="118"/>
      <c r="CAR4" s="118"/>
      <c r="CAS4" s="118"/>
      <c r="CAT4" s="118"/>
      <c r="CAU4" s="118"/>
      <c r="CAV4" s="118"/>
      <c r="CAW4" s="118"/>
      <c r="CAX4" s="118"/>
      <c r="CAY4" s="118"/>
      <c r="CAZ4" s="118"/>
      <c r="CBA4" s="118"/>
      <c r="CBB4" s="118"/>
      <c r="CBC4" s="118"/>
      <c r="CBD4" s="118"/>
      <c r="CBE4" s="118"/>
      <c r="CBF4" s="118"/>
      <c r="CBG4" s="118"/>
      <c r="CBH4" s="118"/>
      <c r="CBI4" s="118"/>
      <c r="CBJ4" s="118"/>
      <c r="CBK4" s="118"/>
      <c r="CBL4" s="118"/>
      <c r="CBM4" s="118"/>
      <c r="CBN4" s="118"/>
      <c r="CBO4" s="118"/>
      <c r="CBP4" s="118"/>
      <c r="CBQ4" s="118"/>
      <c r="CBR4" s="118"/>
      <c r="CBS4" s="118"/>
      <c r="CBT4" s="118"/>
      <c r="CBU4" s="118"/>
      <c r="CBV4" s="118"/>
      <c r="CBW4" s="118"/>
      <c r="CBX4" s="118"/>
      <c r="CBY4" s="118"/>
      <c r="CBZ4" s="118"/>
      <c r="CCA4" s="118"/>
      <c r="CCB4" s="118"/>
      <c r="CCC4" s="118"/>
      <c r="CCD4" s="118"/>
      <c r="CCE4" s="118"/>
      <c r="CCF4" s="118"/>
      <c r="CCG4" s="118"/>
      <c r="CCH4" s="118"/>
      <c r="CCI4" s="118"/>
      <c r="CCJ4" s="118"/>
      <c r="CCK4" s="118"/>
      <c r="CCL4" s="118"/>
      <c r="CCM4" s="118"/>
      <c r="CCN4" s="118"/>
      <c r="CCO4" s="118"/>
      <c r="CCP4" s="118"/>
      <c r="CCQ4" s="118"/>
      <c r="CCR4" s="118"/>
      <c r="CCS4" s="118"/>
      <c r="CCT4" s="118"/>
      <c r="CCU4" s="118"/>
      <c r="CCV4" s="118"/>
      <c r="CCW4" s="118"/>
      <c r="CCX4" s="118"/>
      <c r="CCY4" s="118"/>
      <c r="CCZ4" s="118"/>
      <c r="CDA4" s="118"/>
      <c r="CDB4" s="118"/>
      <c r="CDC4" s="118"/>
      <c r="CDD4" s="118"/>
      <c r="CDE4" s="118"/>
      <c r="CDF4" s="118"/>
      <c r="CDG4" s="118"/>
      <c r="CDH4" s="118"/>
      <c r="CDI4" s="118"/>
      <c r="CDJ4" s="118"/>
      <c r="CDK4" s="118"/>
      <c r="CDL4" s="118"/>
      <c r="CDM4" s="118"/>
      <c r="CDN4" s="118"/>
      <c r="CDO4" s="118"/>
      <c r="CDP4" s="118"/>
      <c r="CDQ4" s="118"/>
      <c r="CDR4" s="118"/>
      <c r="CDS4" s="118"/>
      <c r="CDT4" s="118"/>
      <c r="CDU4" s="118"/>
      <c r="CDV4" s="118"/>
      <c r="CDW4" s="118"/>
      <c r="CDX4" s="118"/>
      <c r="CDY4" s="118"/>
      <c r="CDZ4" s="118"/>
      <c r="CEA4" s="118"/>
      <c r="CEB4" s="118"/>
      <c r="CEC4" s="118"/>
      <c r="CED4" s="118"/>
      <c r="CEE4" s="118"/>
      <c r="CEF4" s="118"/>
      <c r="CEG4" s="118"/>
      <c r="CEH4" s="118"/>
      <c r="CEI4" s="118"/>
      <c r="CEJ4" s="118"/>
      <c r="CEK4" s="118"/>
      <c r="CEL4" s="118"/>
      <c r="CEM4" s="118"/>
      <c r="CEN4" s="118"/>
      <c r="CEO4" s="118"/>
      <c r="CEP4" s="118"/>
      <c r="CEQ4" s="118"/>
      <c r="CER4" s="118"/>
      <c r="CES4" s="118"/>
      <c r="CET4" s="118"/>
      <c r="CEU4" s="118"/>
      <c r="CEV4" s="118"/>
      <c r="CEW4" s="118"/>
      <c r="CEX4" s="118"/>
      <c r="CEY4" s="118"/>
      <c r="CEZ4" s="118"/>
      <c r="CFA4" s="118"/>
      <c r="CFB4" s="118"/>
      <c r="CFC4" s="118"/>
      <c r="CFD4" s="118"/>
      <c r="CFE4" s="118"/>
      <c r="CFF4" s="118"/>
      <c r="CFG4" s="118"/>
      <c r="CFH4" s="118"/>
      <c r="CFI4" s="118"/>
      <c r="CFJ4" s="118"/>
      <c r="CFK4" s="118"/>
      <c r="CFL4" s="118"/>
      <c r="CFM4" s="118"/>
      <c r="CFN4" s="118"/>
      <c r="CFO4" s="118"/>
      <c r="CFP4" s="118"/>
      <c r="CFQ4" s="118"/>
      <c r="CFR4" s="118"/>
      <c r="CFS4" s="118"/>
      <c r="CFT4" s="118"/>
      <c r="CFU4" s="118"/>
      <c r="CFV4" s="118"/>
      <c r="CFW4" s="118"/>
      <c r="CFX4" s="118"/>
      <c r="CFY4" s="118"/>
      <c r="CFZ4" s="118"/>
      <c r="CGA4" s="118"/>
      <c r="CGB4" s="118"/>
      <c r="CGC4" s="118"/>
      <c r="CGD4" s="118"/>
      <c r="CGE4" s="118"/>
      <c r="CGF4" s="118"/>
      <c r="CGG4" s="118"/>
      <c r="CGH4" s="118"/>
      <c r="CGI4" s="118"/>
      <c r="CGJ4" s="118"/>
      <c r="CGK4" s="118"/>
      <c r="CGL4" s="118"/>
      <c r="CGM4" s="118"/>
      <c r="CGN4" s="118"/>
      <c r="CGO4" s="118"/>
      <c r="CGP4" s="118"/>
      <c r="CGQ4" s="118"/>
      <c r="CGR4" s="118"/>
      <c r="CGS4" s="118"/>
      <c r="CGT4" s="118"/>
      <c r="CGU4" s="118"/>
      <c r="CGV4" s="118"/>
      <c r="CGW4" s="118"/>
      <c r="CGX4" s="118"/>
      <c r="CGY4" s="118"/>
      <c r="CGZ4" s="118"/>
      <c r="CHA4" s="118"/>
      <c r="CHB4" s="118"/>
      <c r="CHC4" s="118"/>
      <c r="CHD4" s="118"/>
      <c r="CHE4" s="118"/>
      <c r="CHF4" s="118"/>
      <c r="CHG4" s="118"/>
      <c r="CHH4" s="118"/>
      <c r="CHI4" s="118"/>
      <c r="CHJ4" s="118"/>
      <c r="CHK4" s="118"/>
      <c r="CHL4" s="118"/>
      <c r="CHM4" s="118"/>
      <c r="CHN4" s="118"/>
      <c r="CHO4" s="118"/>
      <c r="CHP4" s="118"/>
      <c r="CHQ4" s="118"/>
      <c r="CHR4" s="118"/>
      <c r="CHS4" s="118"/>
      <c r="CHT4" s="118"/>
      <c r="CHU4" s="118"/>
      <c r="CHV4" s="118"/>
      <c r="CHW4" s="118"/>
      <c r="CHX4" s="118"/>
      <c r="CHY4" s="118"/>
      <c r="CHZ4" s="118"/>
      <c r="CIA4" s="118"/>
      <c r="CIB4" s="118"/>
      <c r="CIC4" s="118"/>
      <c r="CID4" s="118"/>
      <c r="CIE4" s="118"/>
      <c r="CIF4" s="118"/>
      <c r="CIG4" s="118"/>
      <c r="CIH4" s="118"/>
      <c r="CII4" s="118"/>
      <c r="CIJ4" s="118"/>
      <c r="CIK4" s="118"/>
      <c r="CIL4" s="118"/>
      <c r="CIM4" s="118"/>
      <c r="CIN4" s="118"/>
      <c r="CIO4" s="118"/>
      <c r="CIP4" s="118"/>
      <c r="CIQ4" s="118"/>
      <c r="CIR4" s="118"/>
      <c r="CIS4" s="118"/>
      <c r="CIT4" s="118"/>
      <c r="CIU4" s="118"/>
      <c r="CIV4" s="118"/>
      <c r="CIW4" s="118"/>
      <c r="CIX4" s="118"/>
      <c r="CIY4" s="118"/>
      <c r="CIZ4" s="118"/>
      <c r="CJA4" s="118"/>
      <c r="CJB4" s="118"/>
      <c r="CJC4" s="118"/>
      <c r="CJD4" s="118"/>
      <c r="CJE4" s="118"/>
      <c r="CJF4" s="118"/>
      <c r="CJG4" s="118"/>
      <c r="CJH4" s="118"/>
      <c r="CJI4" s="118"/>
      <c r="CJJ4" s="118"/>
      <c r="CJK4" s="118"/>
      <c r="CJL4" s="118"/>
      <c r="CJM4" s="118"/>
      <c r="CJN4" s="118"/>
      <c r="CJO4" s="118"/>
      <c r="CJP4" s="118"/>
      <c r="CJQ4" s="118"/>
      <c r="CJR4" s="118"/>
      <c r="CJS4" s="118"/>
      <c r="CJT4" s="118"/>
      <c r="CJU4" s="118"/>
      <c r="CJV4" s="118"/>
      <c r="CJW4" s="118"/>
      <c r="CJX4" s="118"/>
      <c r="CJY4" s="118"/>
      <c r="CJZ4" s="118"/>
      <c r="CKA4" s="118"/>
      <c r="CKB4" s="118"/>
      <c r="CKC4" s="118"/>
      <c r="CKD4" s="118"/>
      <c r="CKE4" s="118"/>
      <c r="CKF4" s="118"/>
      <c r="CKG4" s="118"/>
      <c r="CKH4" s="118"/>
      <c r="CKI4" s="118"/>
      <c r="CKJ4" s="118"/>
      <c r="CKK4" s="118"/>
      <c r="CKL4" s="118"/>
      <c r="CKM4" s="118"/>
      <c r="CKN4" s="118"/>
      <c r="CKO4" s="118"/>
      <c r="CKP4" s="118"/>
      <c r="CKQ4" s="118"/>
      <c r="CKR4" s="118"/>
      <c r="CKS4" s="118"/>
      <c r="CKT4" s="118"/>
      <c r="CKU4" s="118"/>
      <c r="CKV4" s="118"/>
      <c r="CKW4" s="118"/>
      <c r="CKX4" s="118"/>
      <c r="CKY4" s="118"/>
      <c r="CKZ4" s="118"/>
      <c r="CLA4" s="118"/>
      <c r="CLB4" s="118"/>
      <c r="CLC4" s="118"/>
      <c r="CLD4" s="118"/>
      <c r="CLE4" s="118"/>
      <c r="CLF4" s="118"/>
      <c r="CLG4" s="118"/>
      <c r="CLH4" s="118"/>
      <c r="CLI4" s="118"/>
      <c r="CLJ4" s="118"/>
      <c r="CLK4" s="118"/>
      <c r="CLL4" s="118"/>
      <c r="CLM4" s="118"/>
      <c r="CLN4" s="118"/>
      <c r="CLO4" s="118"/>
      <c r="CLP4" s="118"/>
      <c r="CLQ4" s="118"/>
      <c r="CLR4" s="118"/>
      <c r="CLS4" s="118"/>
      <c r="CLT4" s="118"/>
      <c r="CLU4" s="118"/>
      <c r="CLV4" s="118"/>
      <c r="CLW4" s="118"/>
      <c r="CLX4" s="118"/>
      <c r="CLY4" s="118"/>
      <c r="CLZ4" s="118"/>
      <c r="CMA4" s="118"/>
      <c r="CMB4" s="118"/>
      <c r="CMC4" s="118"/>
      <c r="CMD4" s="118"/>
      <c r="CME4" s="118"/>
      <c r="CMF4" s="118"/>
      <c r="CMG4" s="118"/>
      <c r="CMH4" s="118"/>
      <c r="CMI4" s="118"/>
      <c r="CMJ4" s="118"/>
      <c r="CMK4" s="118"/>
      <c r="CML4" s="118"/>
      <c r="CMM4" s="118"/>
      <c r="CMN4" s="118"/>
      <c r="CMO4" s="118"/>
      <c r="CMP4" s="118"/>
      <c r="CMQ4" s="118"/>
      <c r="CMR4" s="118"/>
      <c r="CMS4" s="118"/>
      <c r="CMT4" s="118"/>
      <c r="CMU4" s="118"/>
      <c r="CMV4" s="118"/>
      <c r="CMW4" s="118"/>
      <c r="CMX4" s="118"/>
      <c r="CMY4" s="118"/>
      <c r="CMZ4" s="118"/>
      <c r="CNA4" s="118"/>
      <c r="CNB4" s="118"/>
      <c r="CNC4" s="118"/>
      <c r="CND4" s="118"/>
      <c r="CNE4" s="118"/>
      <c r="CNF4" s="118"/>
      <c r="CNG4" s="118"/>
      <c r="CNH4" s="118"/>
      <c r="CNI4" s="118"/>
      <c r="CNJ4" s="118"/>
      <c r="CNK4" s="118"/>
      <c r="CNL4" s="118"/>
      <c r="CNM4" s="118"/>
      <c r="CNN4" s="118"/>
      <c r="CNO4" s="118"/>
      <c r="CNP4" s="118"/>
      <c r="CNQ4" s="118"/>
      <c r="CNR4" s="118"/>
      <c r="CNS4" s="118"/>
      <c r="CNT4" s="118"/>
      <c r="CNU4" s="118"/>
      <c r="CNV4" s="118"/>
      <c r="CNW4" s="118"/>
      <c r="CNX4" s="118"/>
      <c r="CNY4" s="118"/>
      <c r="CNZ4" s="118"/>
      <c r="COA4" s="118"/>
      <c r="COB4" s="118"/>
      <c r="COC4" s="118"/>
      <c r="COD4" s="118"/>
      <c r="COE4" s="118"/>
      <c r="COF4" s="118"/>
      <c r="COG4" s="118"/>
      <c r="COH4" s="118"/>
      <c r="COI4" s="118"/>
      <c r="COJ4" s="118"/>
      <c r="COK4" s="118"/>
      <c r="COL4" s="118"/>
      <c r="COM4" s="118"/>
      <c r="CON4" s="118"/>
      <c r="COO4" s="118"/>
      <c r="COP4" s="118"/>
      <c r="COQ4" s="118"/>
      <c r="COR4" s="118"/>
      <c r="COS4" s="118"/>
      <c r="COT4" s="118"/>
      <c r="COU4" s="118"/>
      <c r="COV4" s="118"/>
      <c r="COW4" s="118"/>
      <c r="COX4" s="118"/>
      <c r="COY4" s="118"/>
      <c r="COZ4" s="118"/>
      <c r="CPA4" s="118"/>
      <c r="CPB4" s="118"/>
      <c r="CPC4" s="118"/>
      <c r="CPD4" s="118"/>
      <c r="CPE4" s="118"/>
      <c r="CPF4" s="118"/>
      <c r="CPG4" s="118"/>
      <c r="CPH4" s="118"/>
      <c r="CPI4" s="118"/>
      <c r="CPJ4" s="118"/>
      <c r="CPK4" s="118"/>
      <c r="CPL4" s="118"/>
      <c r="CPM4" s="118"/>
      <c r="CPN4" s="118"/>
      <c r="CPO4" s="118"/>
      <c r="CPP4" s="118"/>
      <c r="CPQ4" s="118"/>
      <c r="CPR4" s="118"/>
      <c r="CPS4" s="118"/>
      <c r="CPT4" s="118"/>
      <c r="CPU4" s="118"/>
      <c r="CPV4" s="118"/>
      <c r="CPW4" s="118"/>
      <c r="CPX4" s="118"/>
      <c r="CPY4" s="118"/>
      <c r="CPZ4" s="118"/>
      <c r="CQA4" s="118"/>
      <c r="CQB4" s="118"/>
      <c r="CQC4" s="118"/>
      <c r="CQD4" s="118"/>
      <c r="CQE4" s="118"/>
      <c r="CQF4" s="118"/>
      <c r="CQG4" s="118"/>
      <c r="CQH4" s="118"/>
      <c r="CQI4" s="118"/>
      <c r="CQJ4" s="118"/>
      <c r="CQK4" s="118"/>
      <c r="CQL4" s="118"/>
      <c r="CQM4" s="118"/>
      <c r="CQN4" s="118"/>
      <c r="CQO4" s="118"/>
      <c r="CQP4" s="118"/>
      <c r="CQQ4" s="118"/>
      <c r="CQR4" s="118"/>
      <c r="CQS4" s="118"/>
      <c r="CQT4" s="118"/>
      <c r="CQU4" s="118"/>
      <c r="CQV4" s="118"/>
      <c r="CQW4" s="118"/>
      <c r="CQX4" s="118"/>
      <c r="CQY4" s="118"/>
      <c r="CQZ4" s="118"/>
      <c r="CRA4" s="118"/>
      <c r="CRB4" s="118"/>
      <c r="CRC4" s="118"/>
      <c r="CRD4" s="118"/>
      <c r="CRE4" s="118"/>
      <c r="CRF4" s="118"/>
      <c r="CRG4" s="118"/>
      <c r="CRH4" s="118"/>
      <c r="CRI4" s="118"/>
      <c r="CRJ4" s="118"/>
      <c r="CRK4" s="118"/>
      <c r="CRL4" s="118"/>
      <c r="CRM4" s="118"/>
      <c r="CRN4" s="118"/>
      <c r="CRO4" s="118"/>
      <c r="CRP4" s="118"/>
      <c r="CRQ4" s="118"/>
      <c r="CRR4" s="118"/>
      <c r="CRS4" s="118"/>
      <c r="CRT4" s="118"/>
      <c r="CRU4" s="118"/>
      <c r="CRV4" s="118"/>
      <c r="CRW4" s="118"/>
      <c r="CRX4" s="118"/>
      <c r="CRY4" s="118"/>
      <c r="CRZ4" s="118"/>
      <c r="CSA4" s="118"/>
      <c r="CSB4" s="118"/>
      <c r="CSC4" s="118"/>
      <c r="CSD4" s="118"/>
      <c r="CSE4" s="118"/>
      <c r="CSF4" s="118"/>
      <c r="CSG4" s="118"/>
      <c r="CSH4" s="118"/>
      <c r="CSI4" s="118"/>
      <c r="CSJ4" s="118"/>
      <c r="CSK4" s="118"/>
      <c r="CSL4" s="118"/>
      <c r="CSM4" s="118"/>
      <c r="CSN4" s="118"/>
      <c r="CSO4" s="118"/>
      <c r="CSP4" s="118"/>
      <c r="CSQ4" s="118"/>
      <c r="CSR4" s="118"/>
      <c r="CSS4" s="118"/>
      <c r="CST4" s="118"/>
      <c r="CSU4" s="118"/>
      <c r="CSV4" s="118"/>
      <c r="CSW4" s="118"/>
      <c r="CSX4" s="118"/>
      <c r="CSY4" s="118"/>
      <c r="CSZ4" s="118"/>
      <c r="CTA4" s="118"/>
      <c r="CTB4" s="118"/>
      <c r="CTC4" s="118"/>
      <c r="CTD4" s="118"/>
      <c r="CTE4" s="118"/>
      <c r="CTF4" s="118"/>
      <c r="CTG4" s="118"/>
      <c r="CTH4" s="118"/>
      <c r="CTI4" s="118"/>
      <c r="CTJ4" s="118"/>
      <c r="CTK4" s="118"/>
      <c r="CTL4" s="118"/>
      <c r="CTM4" s="118"/>
      <c r="CTN4" s="118"/>
      <c r="CTO4" s="118"/>
      <c r="CTP4" s="118"/>
      <c r="CTQ4" s="118"/>
      <c r="CTR4" s="118"/>
      <c r="CTS4" s="118"/>
      <c r="CTT4" s="118"/>
      <c r="CTU4" s="118"/>
      <c r="CTV4" s="118"/>
      <c r="CTW4" s="118"/>
      <c r="CTX4" s="118"/>
      <c r="CTY4" s="118"/>
      <c r="CTZ4" s="118"/>
      <c r="CUA4" s="118"/>
      <c r="CUB4" s="118"/>
      <c r="CUC4" s="118"/>
      <c r="CUD4" s="118"/>
      <c r="CUE4" s="118"/>
      <c r="CUF4" s="118"/>
      <c r="CUG4" s="118"/>
      <c r="CUH4" s="118"/>
      <c r="CUI4" s="118"/>
      <c r="CUJ4" s="118"/>
      <c r="CUK4" s="118"/>
      <c r="CUL4" s="118"/>
      <c r="CUM4" s="118"/>
      <c r="CUN4" s="118"/>
      <c r="CUO4" s="118"/>
      <c r="CUP4" s="118"/>
      <c r="CUQ4" s="118"/>
      <c r="CUR4" s="118"/>
      <c r="CUS4" s="118"/>
      <c r="CUT4" s="118"/>
      <c r="CUU4" s="118"/>
      <c r="CUV4" s="118"/>
      <c r="CUW4" s="118"/>
      <c r="CUX4" s="118"/>
      <c r="CUY4" s="118"/>
      <c r="CUZ4" s="118"/>
      <c r="CVA4" s="118"/>
      <c r="CVB4" s="118"/>
      <c r="CVC4" s="118"/>
      <c r="CVD4" s="118"/>
      <c r="CVE4" s="118"/>
      <c r="CVF4" s="118"/>
      <c r="CVG4" s="118"/>
      <c r="CVH4" s="118"/>
      <c r="CVI4" s="118"/>
      <c r="CVJ4" s="118"/>
      <c r="CVK4" s="118"/>
      <c r="CVL4" s="118"/>
      <c r="CVM4" s="118"/>
      <c r="CVN4" s="118"/>
      <c r="CVO4" s="118"/>
      <c r="CVP4" s="118"/>
      <c r="CVQ4" s="118"/>
      <c r="CVR4" s="118"/>
      <c r="CVS4" s="118"/>
      <c r="CVT4" s="118"/>
      <c r="CVU4" s="118"/>
      <c r="CVV4" s="118"/>
      <c r="CVW4" s="118"/>
      <c r="CVX4" s="118"/>
      <c r="CVY4" s="118"/>
      <c r="CVZ4" s="118"/>
      <c r="CWA4" s="118"/>
      <c r="CWB4" s="118"/>
      <c r="CWC4" s="118"/>
      <c r="CWD4" s="118"/>
      <c r="CWE4" s="118"/>
      <c r="CWF4" s="118"/>
      <c r="CWG4" s="118"/>
      <c r="CWH4" s="118"/>
      <c r="CWI4" s="118"/>
      <c r="CWJ4" s="118"/>
      <c r="CWK4" s="118"/>
      <c r="CWL4" s="118"/>
      <c r="CWM4" s="118"/>
      <c r="CWN4" s="118"/>
      <c r="CWO4" s="118"/>
      <c r="CWP4" s="118"/>
      <c r="CWQ4" s="118"/>
      <c r="CWR4" s="118"/>
      <c r="CWS4" s="118"/>
      <c r="CWT4" s="118"/>
      <c r="CWU4" s="118"/>
      <c r="CWV4" s="118"/>
      <c r="CWW4" s="118"/>
      <c r="CWX4" s="118"/>
      <c r="CWY4" s="118"/>
      <c r="CWZ4" s="118"/>
      <c r="CXA4" s="118"/>
      <c r="CXB4" s="118"/>
      <c r="CXC4" s="118"/>
      <c r="CXD4" s="118"/>
      <c r="CXE4" s="118"/>
      <c r="CXF4" s="118"/>
      <c r="CXG4" s="118"/>
      <c r="CXH4" s="118"/>
      <c r="CXI4" s="118"/>
      <c r="CXJ4" s="118"/>
      <c r="CXK4" s="118"/>
      <c r="CXL4" s="118"/>
      <c r="CXM4" s="118"/>
      <c r="CXN4" s="118"/>
      <c r="CXO4" s="118"/>
      <c r="CXP4" s="118"/>
      <c r="CXQ4" s="118"/>
      <c r="CXR4" s="118"/>
      <c r="CXS4" s="118"/>
      <c r="CXT4" s="118"/>
      <c r="CXU4" s="118"/>
      <c r="CXV4" s="118"/>
      <c r="CXW4" s="118"/>
      <c r="CXX4" s="118"/>
      <c r="CXY4" s="118"/>
      <c r="CXZ4" s="118"/>
      <c r="CYA4" s="118"/>
      <c r="CYB4" s="118"/>
      <c r="CYC4" s="118"/>
      <c r="CYD4" s="118"/>
      <c r="CYE4" s="118"/>
      <c r="CYF4" s="118"/>
      <c r="CYG4" s="118"/>
      <c r="CYH4" s="118"/>
      <c r="CYI4" s="118"/>
      <c r="CYJ4" s="118"/>
      <c r="CYK4" s="118"/>
      <c r="CYL4" s="118"/>
      <c r="CYM4" s="118"/>
      <c r="CYN4" s="118"/>
      <c r="CYO4" s="118"/>
      <c r="CYP4" s="118"/>
      <c r="CYQ4" s="118"/>
      <c r="CYR4" s="118"/>
      <c r="CYS4" s="118"/>
      <c r="CYT4" s="118"/>
      <c r="CYU4" s="118"/>
      <c r="CYV4" s="118"/>
      <c r="CYW4" s="118"/>
      <c r="CYX4" s="118"/>
      <c r="CYY4" s="118"/>
      <c r="CYZ4" s="118"/>
      <c r="CZA4" s="118"/>
      <c r="CZB4" s="118"/>
      <c r="CZC4" s="118"/>
      <c r="CZD4" s="118"/>
      <c r="CZE4" s="118"/>
      <c r="CZF4" s="118"/>
      <c r="CZG4" s="118"/>
      <c r="CZH4" s="118"/>
      <c r="CZI4" s="118"/>
      <c r="CZJ4" s="118"/>
      <c r="CZK4" s="118"/>
      <c r="CZL4" s="118"/>
      <c r="CZM4" s="118"/>
      <c r="CZN4" s="118"/>
      <c r="CZO4" s="118"/>
      <c r="CZP4" s="118"/>
      <c r="CZQ4" s="118"/>
      <c r="CZR4" s="118"/>
      <c r="CZS4" s="118"/>
      <c r="CZT4" s="118"/>
      <c r="CZU4" s="118"/>
      <c r="CZV4" s="118"/>
      <c r="CZW4" s="118"/>
      <c r="CZX4" s="118"/>
      <c r="CZY4" s="118"/>
      <c r="CZZ4" s="118"/>
      <c r="DAA4" s="118"/>
      <c r="DAB4" s="118"/>
      <c r="DAC4" s="118"/>
      <c r="DAD4" s="118"/>
      <c r="DAE4" s="118"/>
      <c r="DAF4" s="118"/>
      <c r="DAG4" s="118"/>
      <c r="DAH4" s="118"/>
      <c r="DAI4" s="118"/>
      <c r="DAJ4" s="118"/>
      <c r="DAK4" s="118"/>
      <c r="DAL4" s="118"/>
      <c r="DAM4" s="118"/>
      <c r="DAN4" s="118"/>
      <c r="DAO4" s="118"/>
      <c r="DAP4" s="118"/>
      <c r="DAQ4" s="118"/>
      <c r="DAR4" s="118"/>
      <c r="DAS4" s="118"/>
      <c r="DAT4" s="118"/>
      <c r="DAU4" s="118"/>
      <c r="DAV4" s="118"/>
      <c r="DAW4" s="118"/>
      <c r="DAX4" s="118"/>
      <c r="DAY4" s="118"/>
      <c r="DAZ4" s="118"/>
      <c r="DBA4" s="118"/>
      <c r="DBB4" s="118"/>
      <c r="DBC4" s="118"/>
      <c r="DBD4" s="118"/>
      <c r="DBE4" s="118"/>
      <c r="DBF4" s="118"/>
      <c r="DBG4" s="118"/>
      <c r="DBH4" s="118"/>
      <c r="DBI4" s="118"/>
      <c r="DBJ4" s="118"/>
      <c r="DBK4" s="118"/>
      <c r="DBL4" s="118"/>
      <c r="DBM4" s="118"/>
      <c r="DBN4" s="118"/>
      <c r="DBO4" s="118"/>
      <c r="DBP4" s="118"/>
      <c r="DBQ4" s="118"/>
      <c r="DBR4" s="118"/>
      <c r="DBS4" s="118"/>
      <c r="DBT4" s="118"/>
      <c r="DBU4" s="118"/>
      <c r="DBV4" s="118"/>
      <c r="DBW4" s="118"/>
      <c r="DBX4" s="118"/>
      <c r="DBY4" s="118"/>
      <c r="DBZ4" s="118"/>
      <c r="DCA4" s="118"/>
      <c r="DCB4" s="118"/>
      <c r="DCC4" s="118"/>
      <c r="DCD4" s="118"/>
      <c r="DCE4" s="118"/>
      <c r="DCF4" s="118"/>
      <c r="DCG4" s="118"/>
      <c r="DCH4" s="118"/>
      <c r="DCI4" s="118"/>
      <c r="DCJ4" s="118"/>
      <c r="DCK4" s="118"/>
      <c r="DCL4" s="118"/>
      <c r="DCM4" s="118"/>
      <c r="DCN4" s="118"/>
      <c r="DCO4" s="118"/>
      <c r="DCP4" s="118"/>
      <c r="DCQ4" s="118"/>
      <c r="DCR4" s="118"/>
      <c r="DCS4" s="118"/>
      <c r="DCT4" s="118"/>
      <c r="DCU4" s="118"/>
      <c r="DCV4" s="118"/>
      <c r="DCW4" s="118"/>
      <c r="DCX4" s="118"/>
      <c r="DCY4" s="118"/>
      <c r="DCZ4" s="118"/>
      <c r="DDA4" s="118"/>
      <c r="DDB4" s="118"/>
      <c r="DDC4" s="118"/>
      <c r="DDD4" s="118"/>
      <c r="DDE4" s="118"/>
      <c r="DDF4" s="118"/>
      <c r="DDG4" s="118"/>
      <c r="DDH4" s="118"/>
      <c r="DDI4" s="118"/>
      <c r="DDJ4" s="118"/>
      <c r="DDK4" s="118"/>
      <c r="DDL4" s="118"/>
      <c r="DDM4" s="118"/>
      <c r="DDN4" s="118"/>
      <c r="DDO4" s="118"/>
      <c r="DDP4" s="118"/>
      <c r="DDQ4" s="118"/>
      <c r="DDR4" s="118"/>
      <c r="DDS4" s="118"/>
      <c r="DDT4" s="118"/>
      <c r="DDU4" s="118"/>
      <c r="DDV4" s="118"/>
      <c r="DDW4" s="118"/>
      <c r="DDX4" s="118"/>
      <c r="DDY4" s="118"/>
      <c r="DDZ4" s="118"/>
      <c r="DEA4" s="118"/>
      <c r="DEB4" s="118"/>
      <c r="DEC4" s="118"/>
      <c r="DED4" s="118"/>
      <c r="DEE4" s="118"/>
      <c r="DEF4" s="118"/>
      <c r="DEG4" s="118"/>
      <c r="DEH4" s="118"/>
      <c r="DEI4" s="118"/>
      <c r="DEJ4" s="118"/>
      <c r="DEK4" s="118"/>
      <c r="DEL4" s="118"/>
      <c r="DEM4" s="118"/>
      <c r="DEN4" s="118"/>
      <c r="DEO4" s="118"/>
      <c r="DEP4" s="118"/>
      <c r="DEQ4" s="118"/>
      <c r="DER4" s="118"/>
      <c r="DES4" s="118"/>
      <c r="DET4" s="118"/>
      <c r="DEU4" s="118"/>
      <c r="DEV4" s="118"/>
      <c r="DEW4" s="118"/>
      <c r="DEX4" s="118"/>
      <c r="DEY4" s="118"/>
      <c r="DEZ4" s="118"/>
      <c r="DFA4" s="118"/>
      <c r="DFB4" s="118"/>
      <c r="DFC4" s="118"/>
      <c r="DFD4" s="118"/>
      <c r="DFE4" s="118"/>
      <c r="DFF4" s="118"/>
      <c r="DFG4" s="118"/>
      <c r="DFH4" s="118"/>
      <c r="DFI4" s="118"/>
      <c r="DFJ4" s="118"/>
      <c r="DFK4" s="118"/>
      <c r="DFL4" s="118"/>
      <c r="DFM4" s="118"/>
      <c r="DFN4" s="118"/>
      <c r="DFO4" s="118"/>
      <c r="DFP4" s="118"/>
      <c r="DFQ4" s="118"/>
      <c r="DFR4" s="118"/>
      <c r="DFS4" s="118"/>
      <c r="DFT4" s="118"/>
      <c r="DFU4" s="118"/>
      <c r="DFV4" s="118"/>
      <c r="DFW4" s="118"/>
      <c r="DFX4" s="118"/>
      <c r="DFY4" s="118"/>
      <c r="DFZ4" s="118"/>
      <c r="DGA4" s="118"/>
      <c r="DGB4" s="118"/>
      <c r="DGC4" s="118"/>
      <c r="DGD4" s="118"/>
      <c r="DGE4" s="118"/>
      <c r="DGF4" s="118"/>
      <c r="DGG4" s="118"/>
      <c r="DGH4" s="118"/>
      <c r="DGI4" s="118"/>
      <c r="DGJ4" s="118"/>
      <c r="DGK4" s="118"/>
      <c r="DGL4" s="118"/>
      <c r="DGM4" s="118"/>
      <c r="DGN4" s="118"/>
      <c r="DGO4" s="118"/>
      <c r="DGP4" s="118"/>
      <c r="DGQ4" s="118"/>
      <c r="DGR4" s="118"/>
      <c r="DGS4" s="118"/>
      <c r="DGT4" s="118"/>
      <c r="DGU4" s="118"/>
      <c r="DGV4" s="118"/>
      <c r="DGW4" s="118"/>
      <c r="DGX4" s="118"/>
      <c r="DGY4" s="118"/>
      <c r="DGZ4" s="118"/>
      <c r="DHA4" s="118"/>
      <c r="DHB4" s="118"/>
      <c r="DHC4" s="118"/>
      <c r="DHD4" s="118"/>
      <c r="DHE4" s="118"/>
      <c r="DHF4" s="118"/>
      <c r="DHG4" s="118"/>
      <c r="DHH4" s="118"/>
      <c r="DHI4" s="118"/>
      <c r="DHJ4" s="118"/>
      <c r="DHK4" s="118"/>
      <c r="DHL4" s="118"/>
      <c r="DHM4" s="118"/>
      <c r="DHN4" s="118"/>
      <c r="DHO4" s="118"/>
      <c r="DHP4" s="118"/>
      <c r="DHQ4" s="118"/>
      <c r="DHR4" s="118"/>
      <c r="DHS4" s="118"/>
      <c r="DHT4" s="118"/>
      <c r="DHU4" s="118"/>
      <c r="DHV4" s="118"/>
      <c r="DHW4" s="118"/>
      <c r="DHX4" s="118"/>
      <c r="DHY4" s="118"/>
      <c r="DHZ4" s="118"/>
      <c r="DIA4" s="118"/>
      <c r="DIB4" s="118"/>
      <c r="DIC4" s="118"/>
      <c r="DID4" s="118"/>
      <c r="DIE4" s="118"/>
      <c r="DIF4" s="118"/>
      <c r="DIG4" s="118"/>
      <c r="DIH4" s="118"/>
      <c r="DII4" s="118"/>
      <c r="DIJ4" s="118"/>
      <c r="DIK4" s="118"/>
      <c r="DIL4" s="118"/>
      <c r="DIM4" s="118"/>
      <c r="DIN4" s="118"/>
      <c r="DIO4" s="118"/>
      <c r="DIP4" s="118"/>
      <c r="DIQ4" s="118"/>
      <c r="DIR4" s="118"/>
      <c r="DIS4" s="118"/>
      <c r="DIT4" s="118"/>
      <c r="DIU4" s="118"/>
      <c r="DIV4" s="118"/>
      <c r="DIW4" s="118"/>
      <c r="DIX4" s="118"/>
      <c r="DIY4" s="118"/>
      <c r="DIZ4" s="118"/>
      <c r="DJA4" s="118"/>
      <c r="DJB4" s="118"/>
      <c r="DJC4" s="118"/>
      <c r="DJD4" s="118"/>
      <c r="DJE4" s="118"/>
      <c r="DJF4" s="118"/>
      <c r="DJG4" s="118"/>
      <c r="DJH4" s="118"/>
      <c r="DJI4" s="118"/>
      <c r="DJJ4" s="118"/>
      <c r="DJK4" s="118"/>
      <c r="DJL4" s="118"/>
      <c r="DJM4" s="118"/>
      <c r="DJN4" s="118"/>
      <c r="DJO4" s="118"/>
      <c r="DJP4" s="118"/>
      <c r="DJQ4" s="118"/>
      <c r="DJR4" s="118"/>
      <c r="DJS4" s="118"/>
      <c r="DJT4" s="118"/>
      <c r="DJU4" s="118"/>
      <c r="DJV4" s="118"/>
      <c r="DJW4" s="118"/>
      <c r="DJX4" s="118"/>
      <c r="DJY4" s="118"/>
      <c r="DJZ4" s="118"/>
      <c r="DKA4" s="118"/>
      <c r="DKB4" s="118"/>
      <c r="DKC4" s="118"/>
      <c r="DKD4" s="118"/>
      <c r="DKE4" s="118"/>
      <c r="DKF4" s="118"/>
      <c r="DKG4" s="118"/>
      <c r="DKH4" s="118"/>
      <c r="DKI4" s="118"/>
      <c r="DKJ4" s="118"/>
      <c r="DKK4" s="118"/>
      <c r="DKL4" s="118"/>
      <c r="DKM4" s="118"/>
      <c r="DKN4" s="118"/>
      <c r="DKO4" s="118"/>
      <c r="DKP4" s="118"/>
      <c r="DKQ4" s="118"/>
      <c r="DKR4" s="118"/>
      <c r="DKS4" s="118"/>
      <c r="DKT4" s="118"/>
      <c r="DKU4" s="118"/>
      <c r="DKV4" s="118"/>
      <c r="DKW4" s="118"/>
      <c r="DKX4" s="118"/>
      <c r="DKY4" s="118"/>
      <c r="DKZ4" s="118"/>
      <c r="DLA4" s="118"/>
      <c r="DLB4" s="118"/>
      <c r="DLC4" s="118"/>
      <c r="DLD4" s="118"/>
      <c r="DLE4" s="118"/>
      <c r="DLF4" s="118"/>
      <c r="DLG4" s="118"/>
      <c r="DLH4" s="118"/>
      <c r="DLI4" s="118"/>
      <c r="DLJ4" s="118"/>
      <c r="DLK4" s="118"/>
      <c r="DLL4" s="118"/>
      <c r="DLM4" s="118"/>
      <c r="DLN4" s="118"/>
      <c r="DLO4" s="118"/>
      <c r="DLP4" s="118"/>
      <c r="DLQ4" s="118"/>
      <c r="DLR4" s="118"/>
      <c r="DLS4" s="118"/>
      <c r="DLT4" s="118"/>
      <c r="DLU4" s="118"/>
      <c r="DLV4" s="118"/>
      <c r="DLW4" s="118"/>
      <c r="DLX4" s="118"/>
      <c r="DLY4" s="118"/>
      <c r="DLZ4" s="118"/>
      <c r="DMA4" s="118"/>
      <c r="DMB4" s="118"/>
      <c r="DMC4" s="118"/>
      <c r="DMD4" s="118"/>
      <c r="DME4" s="118"/>
      <c r="DMF4" s="118"/>
      <c r="DMG4" s="118"/>
      <c r="DMH4" s="118"/>
      <c r="DMI4" s="118"/>
      <c r="DMJ4" s="118"/>
      <c r="DMK4" s="118"/>
      <c r="DML4" s="118"/>
      <c r="DMM4" s="118"/>
      <c r="DMN4" s="118"/>
      <c r="DMO4" s="118"/>
      <c r="DMP4" s="118"/>
      <c r="DMQ4" s="118"/>
      <c r="DMR4" s="118"/>
      <c r="DMS4" s="118"/>
      <c r="DMT4" s="118"/>
      <c r="DMU4" s="118"/>
      <c r="DMV4" s="118"/>
      <c r="DMW4" s="118"/>
      <c r="DMX4" s="118"/>
      <c r="DMY4" s="118"/>
      <c r="DMZ4" s="118"/>
      <c r="DNA4" s="118"/>
      <c r="DNB4" s="118"/>
      <c r="DNC4" s="118"/>
      <c r="DND4" s="118"/>
      <c r="DNE4" s="118"/>
      <c r="DNF4" s="118"/>
      <c r="DNG4" s="118"/>
      <c r="DNH4" s="118"/>
      <c r="DNI4" s="118"/>
      <c r="DNJ4" s="118"/>
      <c r="DNK4" s="118"/>
      <c r="DNL4" s="118"/>
      <c r="DNM4" s="118"/>
      <c r="DNN4" s="118"/>
      <c r="DNO4" s="118"/>
      <c r="DNP4" s="118"/>
      <c r="DNQ4" s="118"/>
      <c r="DNR4" s="118"/>
      <c r="DNS4" s="118"/>
      <c r="DNT4" s="118"/>
      <c r="DNU4" s="118"/>
      <c r="DNV4" s="118"/>
      <c r="DNW4" s="118"/>
      <c r="DNX4" s="118"/>
      <c r="DNY4" s="118"/>
      <c r="DNZ4" s="118"/>
      <c r="DOA4" s="118"/>
      <c r="DOB4" s="118"/>
      <c r="DOC4" s="118"/>
      <c r="DOD4" s="118"/>
      <c r="DOE4" s="118"/>
      <c r="DOF4" s="118"/>
      <c r="DOG4" s="118"/>
      <c r="DOH4" s="118"/>
      <c r="DOI4" s="118"/>
      <c r="DOJ4" s="118"/>
      <c r="DOK4" s="118"/>
      <c r="DOL4" s="118"/>
      <c r="DOM4" s="118"/>
      <c r="DON4" s="118"/>
      <c r="DOO4" s="118"/>
      <c r="DOP4" s="118"/>
      <c r="DOQ4" s="118"/>
      <c r="DOR4" s="118"/>
      <c r="DOS4" s="118"/>
      <c r="DOT4" s="118"/>
      <c r="DOU4" s="118"/>
      <c r="DOV4" s="118"/>
      <c r="DOW4" s="118"/>
      <c r="DOX4" s="118"/>
      <c r="DOY4" s="118"/>
      <c r="DOZ4" s="118"/>
      <c r="DPA4" s="118"/>
      <c r="DPB4" s="118"/>
      <c r="DPC4" s="118"/>
      <c r="DPD4" s="118"/>
      <c r="DPE4" s="118"/>
      <c r="DPF4" s="118"/>
      <c r="DPG4" s="118"/>
      <c r="DPH4" s="118"/>
      <c r="DPI4" s="118"/>
      <c r="DPJ4" s="118"/>
      <c r="DPK4" s="118"/>
      <c r="DPL4" s="118"/>
      <c r="DPM4" s="118"/>
      <c r="DPN4" s="118"/>
      <c r="DPO4" s="118"/>
      <c r="DPP4" s="118"/>
      <c r="DPQ4" s="118"/>
      <c r="DPR4" s="118"/>
      <c r="DPS4" s="118"/>
      <c r="DPT4" s="118"/>
      <c r="DPU4" s="118"/>
      <c r="DPV4" s="118"/>
      <c r="DPW4" s="118"/>
      <c r="DPX4" s="118"/>
      <c r="DPY4" s="118"/>
      <c r="DPZ4" s="118"/>
      <c r="DQA4" s="118"/>
      <c r="DQB4" s="118"/>
      <c r="DQC4" s="118"/>
      <c r="DQD4" s="118"/>
      <c r="DQE4" s="118"/>
      <c r="DQF4" s="118"/>
      <c r="DQG4" s="118"/>
      <c r="DQH4" s="118"/>
      <c r="DQI4" s="118"/>
      <c r="DQJ4" s="118"/>
      <c r="DQK4" s="118"/>
      <c r="DQL4" s="118"/>
      <c r="DQM4" s="118"/>
      <c r="DQN4" s="118"/>
      <c r="DQO4" s="118"/>
      <c r="DQP4" s="118"/>
      <c r="DQQ4" s="118"/>
      <c r="DQR4" s="118"/>
      <c r="DQS4" s="118"/>
      <c r="DQT4" s="118"/>
      <c r="DQU4" s="118"/>
      <c r="DQV4" s="118"/>
      <c r="DQW4" s="118"/>
      <c r="DQX4" s="118"/>
      <c r="DQY4" s="118"/>
      <c r="DQZ4" s="118"/>
      <c r="DRA4" s="118"/>
      <c r="DRB4" s="118"/>
      <c r="DRC4" s="118"/>
      <c r="DRD4" s="118"/>
      <c r="DRE4" s="118"/>
      <c r="DRF4" s="118"/>
      <c r="DRG4" s="118"/>
      <c r="DRH4" s="118"/>
      <c r="DRI4" s="118"/>
      <c r="DRJ4" s="118"/>
      <c r="DRK4" s="118"/>
      <c r="DRL4" s="118"/>
      <c r="DRM4" s="118"/>
      <c r="DRN4" s="118"/>
      <c r="DRO4" s="118"/>
      <c r="DRP4" s="118"/>
      <c r="DRQ4" s="118"/>
      <c r="DRR4" s="118"/>
      <c r="DRS4" s="118"/>
      <c r="DRT4" s="118"/>
      <c r="DRU4" s="118"/>
      <c r="DRV4" s="118"/>
      <c r="DRW4" s="118"/>
      <c r="DRX4" s="118"/>
      <c r="DRY4" s="118"/>
      <c r="DRZ4" s="118"/>
      <c r="DSA4" s="118"/>
      <c r="DSB4" s="118"/>
      <c r="DSC4" s="118"/>
      <c r="DSD4" s="118"/>
      <c r="DSE4" s="118"/>
      <c r="DSF4" s="118"/>
      <c r="DSG4" s="118"/>
      <c r="DSH4" s="118"/>
      <c r="DSI4" s="118"/>
      <c r="DSJ4" s="118"/>
      <c r="DSK4" s="118"/>
      <c r="DSL4" s="118"/>
      <c r="DSM4" s="118"/>
      <c r="DSN4" s="118"/>
      <c r="DSO4" s="118"/>
      <c r="DSP4" s="118"/>
      <c r="DSQ4" s="118"/>
      <c r="DSR4" s="118"/>
      <c r="DSS4" s="118"/>
      <c r="DST4" s="118"/>
      <c r="DSU4" s="118"/>
      <c r="DSV4" s="118"/>
      <c r="DSW4" s="118"/>
      <c r="DSX4" s="118"/>
      <c r="DSY4" s="118"/>
      <c r="DSZ4" s="118"/>
      <c r="DTA4" s="118"/>
      <c r="DTB4" s="118"/>
      <c r="DTC4" s="118"/>
      <c r="DTD4" s="118"/>
      <c r="DTE4" s="118"/>
      <c r="DTF4" s="118"/>
      <c r="DTG4" s="118"/>
      <c r="DTH4" s="118"/>
      <c r="DTI4" s="118"/>
      <c r="DTJ4" s="118"/>
      <c r="DTK4" s="118"/>
      <c r="DTL4" s="118"/>
      <c r="DTM4" s="118"/>
      <c r="DTN4" s="118"/>
      <c r="DTO4" s="118"/>
      <c r="DTP4" s="118"/>
      <c r="DTQ4" s="118"/>
      <c r="DTR4" s="118"/>
      <c r="DTS4" s="118"/>
      <c r="DTT4" s="118"/>
      <c r="DTU4" s="118"/>
      <c r="DTV4" s="118"/>
      <c r="DTW4" s="118"/>
      <c r="DTX4" s="118"/>
      <c r="DTY4" s="118"/>
      <c r="DTZ4" s="118"/>
      <c r="DUA4" s="118"/>
      <c r="DUB4" s="118"/>
      <c r="DUC4" s="118"/>
      <c r="DUD4" s="118"/>
      <c r="DUE4" s="118"/>
      <c r="DUF4" s="118"/>
      <c r="DUG4" s="118"/>
      <c r="DUH4" s="118"/>
      <c r="DUI4" s="118"/>
      <c r="DUJ4" s="118"/>
      <c r="DUK4" s="118"/>
      <c r="DUL4" s="118"/>
      <c r="DUM4" s="118"/>
      <c r="DUN4" s="118"/>
      <c r="DUO4" s="118"/>
      <c r="DUP4" s="118"/>
      <c r="DUQ4" s="118"/>
      <c r="DUR4" s="118"/>
      <c r="DUS4" s="118"/>
      <c r="DUT4" s="118"/>
      <c r="DUU4" s="118"/>
      <c r="DUV4" s="118"/>
      <c r="DUW4" s="118"/>
      <c r="DUX4" s="118"/>
      <c r="DUY4" s="118"/>
      <c r="DUZ4" s="118"/>
      <c r="DVA4" s="118"/>
      <c r="DVB4" s="118"/>
      <c r="DVC4" s="118"/>
      <c r="DVD4" s="118"/>
      <c r="DVE4" s="118"/>
      <c r="DVF4" s="118"/>
      <c r="DVG4" s="118"/>
      <c r="DVH4" s="118"/>
      <c r="DVI4" s="118"/>
      <c r="DVJ4" s="118"/>
      <c r="DVK4" s="118"/>
      <c r="DVL4" s="118"/>
      <c r="DVM4" s="118"/>
      <c r="DVN4" s="118"/>
      <c r="DVO4" s="118"/>
      <c r="DVP4" s="118"/>
      <c r="DVQ4" s="118"/>
      <c r="DVR4" s="118"/>
      <c r="DVS4" s="118"/>
      <c r="DVT4" s="118"/>
      <c r="DVU4" s="118"/>
      <c r="DVV4" s="118"/>
      <c r="DVW4" s="118"/>
      <c r="DVX4" s="118"/>
      <c r="DVY4" s="118"/>
      <c r="DVZ4" s="118"/>
      <c r="DWA4" s="118"/>
      <c r="DWB4" s="118"/>
      <c r="DWC4" s="118"/>
      <c r="DWD4" s="118"/>
      <c r="DWE4" s="118"/>
      <c r="DWF4" s="118"/>
      <c r="DWG4" s="118"/>
      <c r="DWH4" s="118"/>
      <c r="DWI4" s="118"/>
      <c r="DWJ4" s="118"/>
      <c r="DWK4" s="118"/>
      <c r="DWL4" s="118"/>
      <c r="DWM4" s="118"/>
      <c r="DWN4" s="118"/>
      <c r="DWO4" s="118"/>
      <c r="DWP4" s="118"/>
      <c r="DWQ4" s="118"/>
      <c r="DWR4" s="118"/>
      <c r="DWS4" s="118"/>
      <c r="DWT4" s="118"/>
      <c r="DWU4" s="118"/>
      <c r="DWV4" s="118"/>
      <c r="DWW4" s="118"/>
      <c r="DWX4" s="118"/>
      <c r="DWY4" s="118"/>
      <c r="DWZ4" s="118"/>
      <c r="DXA4" s="118"/>
      <c r="DXB4" s="118"/>
      <c r="DXC4" s="118"/>
      <c r="DXD4" s="118"/>
      <c r="DXE4" s="118"/>
      <c r="DXF4" s="118"/>
      <c r="DXG4" s="118"/>
      <c r="DXH4" s="118"/>
      <c r="DXI4" s="118"/>
      <c r="DXJ4" s="118"/>
      <c r="DXK4" s="118"/>
      <c r="DXL4" s="118"/>
      <c r="DXM4" s="118"/>
      <c r="DXN4" s="118"/>
      <c r="DXO4" s="118"/>
      <c r="DXP4" s="118"/>
      <c r="DXQ4" s="118"/>
      <c r="DXR4" s="118"/>
      <c r="DXS4" s="118"/>
      <c r="DXT4" s="118"/>
      <c r="DXU4" s="118"/>
      <c r="DXV4" s="118"/>
      <c r="DXW4" s="118"/>
      <c r="DXX4" s="118"/>
      <c r="DXY4" s="118"/>
      <c r="DXZ4" s="118"/>
      <c r="DYA4" s="118"/>
      <c r="DYB4" s="118"/>
      <c r="DYC4" s="118"/>
      <c r="DYD4" s="118"/>
      <c r="DYE4" s="118"/>
      <c r="DYF4" s="118"/>
      <c r="DYG4" s="118"/>
      <c r="DYH4" s="118"/>
      <c r="DYI4" s="118"/>
      <c r="DYJ4" s="118"/>
      <c r="DYK4" s="118"/>
      <c r="DYL4" s="118"/>
      <c r="DYM4" s="118"/>
      <c r="DYN4" s="118"/>
      <c r="DYO4" s="118"/>
      <c r="DYP4" s="118"/>
      <c r="DYQ4" s="118"/>
      <c r="DYR4" s="118"/>
      <c r="DYS4" s="118"/>
      <c r="DYT4" s="118"/>
      <c r="DYU4" s="118"/>
      <c r="DYV4" s="118"/>
      <c r="DYW4" s="118"/>
      <c r="DYX4" s="118"/>
      <c r="DYY4" s="118"/>
      <c r="DYZ4" s="118"/>
      <c r="DZA4" s="118"/>
      <c r="DZB4" s="118"/>
      <c r="DZC4" s="118"/>
      <c r="DZD4" s="118"/>
      <c r="DZE4" s="118"/>
      <c r="DZF4" s="118"/>
      <c r="DZG4" s="118"/>
      <c r="DZH4" s="118"/>
      <c r="DZI4" s="118"/>
      <c r="DZJ4" s="118"/>
      <c r="DZK4" s="118"/>
      <c r="DZL4" s="118"/>
      <c r="DZM4" s="118"/>
      <c r="DZN4" s="118"/>
      <c r="DZO4" s="118"/>
      <c r="DZP4" s="118"/>
      <c r="DZQ4" s="118"/>
      <c r="DZR4" s="118"/>
      <c r="DZS4" s="118"/>
      <c r="DZT4" s="118"/>
      <c r="DZU4" s="118"/>
      <c r="DZV4" s="118"/>
      <c r="DZW4" s="118"/>
      <c r="DZX4" s="118"/>
      <c r="DZY4" s="118"/>
      <c r="DZZ4" s="118"/>
      <c r="EAA4" s="118"/>
      <c r="EAB4" s="118"/>
      <c r="EAC4" s="118"/>
      <c r="EAD4" s="118"/>
      <c r="EAE4" s="118"/>
      <c r="EAF4" s="118"/>
      <c r="EAG4" s="118"/>
      <c r="EAH4" s="118"/>
      <c r="EAI4" s="118"/>
      <c r="EAJ4" s="118"/>
      <c r="EAK4" s="118"/>
      <c r="EAL4" s="118"/>
      <c r="EAM4" s="118"/>
      <c r="EAN4" s="118"/>
      <c r="EAO4" s="118"/>
      <c r="EAP4" s="118"/>
      <c r="EAQ4" s="118"/>
      <c r="EAR4" s="118"/>
      <c r="EAS4" s="118"/>
      <c r="EAT4" s="118"/>
      <c r="EAU4" s="118"/>
      <c r="EAV4" s="118"/>
      <c r="EAW4" s="118"/>
      <c r="EAX4" s="118"/>
      <c r="EAY4" s="118"/>
      <c r="EAZ4" s="118"/>
      <c r="EBA4" s="118"/>
      <c r="EBB4" s="118"/>
      <c r="EBC4" s="118"/>
      <c r="EBD4" s="118"/>
      <c r="EBE4" s="118"/>
      <c r="EBF4" s="118"/>
      <c r="EBG4" s="118"/>
      <c r="EBH4" s="118"/>
      <c r="EBI4" s="118"/>
      <c r="EBJ4" s="118"/>
      <c r="EBK4" s="118"/>
      <c r="EBL4" s="118"/>
      <c r="EBM4" s="118"/>
      <c r="EBN4" s="118"/>
      <c r="EBO4" s="118"/>
      <c r="EBP4" s="118"/>
      <c r="EBQ4" s="118"/>
      <c r="EBR4" s="118"/>
      <c r="EBS4" s="118"/>
      <c r="EBT4" s="118"/>
      <c r="EBU4" s="118"/>
      <c r="EBV4" s="118"/>
      <c r="EBW4" s="118"/>
      <c r="EBX4" s="118"/>
      <c r="EBY4" s="118"/>
      <c r="EBZ4" s="118"/>
      <c r="ECA4" s="118"/>
      <c r="ECB4" s="118"/>
      <c r="ECC4" s="118"/>
      <c r="ECD4" s="118"/>
      <c r="ECE4" s="118"/>
      <c r="ECF4" s="118"/>
      <c r="ECG4" s="118"/>
      <c r="ECH4" s="118"/>
      <c r="ECI4" s="118"/>
      <c r="ECJ4" s="118"/>
      <c r="ECK4" s="118"/>
      <c r="ECL4" s="118"/>
      <c r="ECM4" s="118"/>
      <c r="ECN4" s="118"/>
      <c r="ECO4" s="118"/>
      <c r="ECP4" s="118"/>
      <c r="ECQ4" s="118"/>
      <c r="ECR4" s="118"/>
      <c r="ECS4" s="118"/>
      <c r="ECT4" s="118"/>
      <c r="ECU4" s="118"/>
      <c r="ECV4" s="118"/>
      <c r="ECW4" s="118"/>
      <c r="ECX4" s="118"/>
      <c r="ECY4" s="118"/>
      <c r="ECZ4" s="118"/>
      <c r="EDA4" s="118"/>
      <c r="EDB4" s="118"/>
      <c r="EDC4" s="118"/>
      <c r="EDD4" s="118"/>
      <c r="EDE4" s="118"/>
      <c r="EDF4" s="118"/>
      <c r="EDG4" s="118"/>
      <c r="EDH4" s="118"/>
      <c r="EDI4" s="118"/>
      <c r="EDJ4" s="118"/>
      <c r="EDK4" s="118"/>
      <c r="EDL4" s="118"/>
      <c r="EDM4" s="118"/>
      <c r="EDN4" s="118"/>
      <c r="EDO4" s="118"/>
      <c r="EDP4" s="118"/>
      <c r="EDQ4" s="118"/>
      <c r="EDR4" s="118"/>
      <c r="EDS4" s="118"/>
      <c r="EDT4" s="118"/>
      <c r="EDU4" s="118"/>
      <c r="EDV4" s="118"/>
      <c r="EDW4" s="118"/>
      <c r="EDX4" s="118"/>
      <c r="EDY4" s="118"/>
      <c r="EDZ4" s="118"/>
      <c r="EEA4" s="118"/>
      <c r="EEB4" s="118"/>
      <c r="EEC4" s="118"/>
      <c r="EED4" s="118"/>
      <c r="EEE4" s="118"/>
      <c r="EEF4" s="118"/>
      <c r="EEG4" s="118"/>
      <c r="EEH4" s="118"/>
      <c r="EEI4" s="118"/>
      <c r="EEJ4" s="118"/>
      <c r="EEK4" s="118"/>
      <c r="EEL4" s="118"/>
      <c r="EEM4" s="118"/>
      <c r="EEN4" s="118"/>
      <c r="EEO4" s="118"/>
      <c r="EEP4" s="118"/>
      <c r="EEQ4" s="118"/>
      <c r="EER4" s="118"/>
      <c r="EES4" s="118"/>
      <c r="EET4" s="118"/>
      <c r="EEU4" s="118"/>
      <c r="EEV4" s="118"/>
      <c r="EEW4" s="118"/>
      <c r="EEX4" s="118"/>
      <c r="EEY4" s="118"/>
      <c r="EEZ4" s="118"/>
      <c r="EFA4" s="118"/>
      <c r="EFB4" s="118"/>
      <c r="EFC4" s="118"/>
      <c r="EFD4" s="118"/>
      <c r="EFE4" s="118"/>
      <c r="EFF4" s="118"/>
      <c r="EFG4" s="118"/>
      <c r="EFH4" s="118"/>
      <c r="EFI4" s="118"/>
      <c r="EFJ4" s="118"/>
      <c r="EFK4" s="118"/>
      <c r="EFL4" s="118"/>
      <c r="EFM4" s="118"/>
      <c r="EFN4" s="118"/>
      <c r="EFO4" s="118"/>
      <c r="EFP4" s="118"/>
      <c r="EFQ4" s="118"/>
      <c r="EFR4" s="118"/>
      <c r="EFS4" s="118"/>
      <c r="EFT4" s="118"/>
      <c r="EFU4" s="118"/>
      <c r="EFV4" s="118"/>
      <c r="EFW4" s="118"/>
      <c r="EFX4" s="118"/>
      <c r="EFY4" s="118"/>
      <c r="EFZ4" s="118"/>
      <c r="EGA4" s="118"/>
      <c r="EGB4" s="118"/>
      <c r="EGC4" s="118"/>
      <c r="EGD4" s="118"/>
      <c r="EGE4" s="118"/>
      <c r="EGF4" s="118"/>
      <c r="EGG4" s="118"/>
      <c r="EGH4" s="118"/>
      <c r="EGI4" s="118"/>
      <c r="EGJ4" s="118"/>
      <c r="EGK4" s="118"/>
      <c r="EGL4" s="118"/>
      <c r="EGM4" s="118"/>
      <c r="EGN4" s="118"/>
      <c r="EGO4" s="118"/>
      <c r="EGP4" s="118"/>
      <c r="EGQ4" s="118"/>
      <c r="EGR4" s="118"/>
      <c r="EGS4" s="118"/>
      <c r="EGT4" s="118"/>
      <c r="EGU4" s="118"/>
      <c r="EGV4" s="118"/>
      <c r="EGW4" s="118"/>
      <c r="EGX4" s="118"/>
      <c r="EGY4" s="118"/>
      <c r="EGZ4" s="118"/>
      <c r="EHA4" s="118"/>
      <c r="EHB4" s="118"/>
      <c r="EHC4" s="118"/>
      <c r="EHD4" s="118"/>
      <c r="EHE4" s="118"/>
      <c r="EHF4" s="118"/>
      <c r="EHG4" s="118"/>
      <c r="EHH4" s="118"/>
      <c r="EHI4" s="118"/>
      <c r="EHJ4" s="118"/>
      <c r="EHK4" s="118"/>
      <c r="EHL4" s="118"/>
      <c r="EHM4" s="118"/>
      <c r="EHN4" s="118"/>
      <c r="EHO4" s="118"/>
      <c r="EHP4" s="118"/>
      <c r="EHQ4" s="118"/>
      <c r="EHR4" s="118"/>
      <c r="EHS4" s="118"/>
      <c r="EHT4" s="118"/>
      <c r="EHU4" s="118"/>
      <c r="EHV4" s="118"/>
      <c r="EHW4" s="118"/>
      <c r="EHX4" s="118"/>
      <c r="EHY4" s="118"/>
      <c r="EHZ4" s="118"/>
      <c r="EIA4" s="118"/>
      <c r="EIB4" s="118"/>
      <c r="EIC4" s="118"/>
      <c r="EID4" s="118"/>
      <c r="EIE4" s="118"/>
      <c r="EIF4" s="118"/>
      <c r="EIG4" s="118"/>
      <c r="EIH4" s="118"/>
      <c r="EII4" s="118"/>
      <c r="EIJ4" s="118"/>
      <c r="EIK4" s="118"/>
      <c r="EIL4" s="118"/>
      <c r="EIM4" s="118"/>
      <c r="EIN4" s="118"/>
      <c r="EIO4" s="118"/>
      <c r="EIP4" s="118"/>
      <c r="EIQ4" s="118"/>
      <c r="EIR4" s="118"/>
      <c r="EIS4" s="118"/>
      <c r="EIT4" s="118"/>
      <c r="EIU4" s="118"/>
      <c r="EIV4" s="118"/>
      <c r="EIW4" s="118"/>
      <c r="EIX4" s="118"/>
      <c r="EIY4" s="118"/>
      <c r="EIZ4" s="118"/>
      <c r="EJA4" s="118"/>
      <c r="EJB4" s="118"/>
      <c r="EJC4" s="118"/>
      <c r="EJD4" s="118"/>
      <c r="EJE4" s="118"/>
      <c r="EJF4" s="118"/>
      <c r="EJG4" s="118"/>
      <c r="EJH4" s="118"/>
      <c r="EJI4" s="118"/>
      <c r="EJJ4" s="118"/>
      <c r="EJK4" s="118"/>
      <c r="EJL4" s="118"/>
      <c r="EJM4" s="118"/>
      <c r="EJN4" s="118"/>
      <c r="EJO4" s="118"/>
      <c r="EJP4" s="118"/>
      <c r="EJQ4" s="118"/>
      <c r="EJR4" s="118"/>
      <c r="EJS4" s="118"/>
      <c r="EJT4" s="118"/>
      <c r="EJU4" s="118"/>
      <c r="EJV4" s="118"/>
      <c r="EJW4" s="118"/>
      <c r="EJX4" s="118"/>
      <c r="EJY4" s="118"/>
      <c r="EJZ4" s="118"/>
      <c r="EKA4" s="118"/>
      <c r="EKB4" s="118"/>
      <c r="EKC4" s="118"/>
      <c r="EKD4" s="118"/>
      <c r="EKE4" s="118"/>
      <c r="EKF4" s="118"/>
      <c r="EKG4" s="118"/>
      <c r="EKH4" s="118"/>
      <c r="EKI4" s="118"/>
      <c r="EKJ4" s="118"/>
      <c r="EKK4" s="118"/>
      <c r="EKL4" s="118"/>
      <c r="EKM4" s="118"/>
      <c r="EKN4" s="118"/>
      <c r="EKO4" s="118"/>
      <c r="EKP4" s="118"/>
      <c r="EKQ4" s="118"/>
      <c r="EKR4" s="118"/>
      <c r="EKS4" s="118"/>
      <c r="EKT4" s="118"/>
      <c r="EKU4" s="118"/>
      <c r="EKV4" s="118"/>
      <c r="EKW4" s="118"/>
      <c r="EKX4" s="118"/>
      <c r="EKY4" s="118"/>
      <c r="EKZ4" s="118"/>
      <c r="ELA4" s="118"/>
      <c r="ELB4" s="118"/>
      <c r="ELC4" s="118"/>
      <c r="ELD4" s="118"/>
      <c r="ELE4" s="118"/>
      <c r="ELF4" s="118"/>
      <c r="ELG4" s="118"/>
      <c r="ELH4" s="118"/>
      <c r="ELI4" s="118"/>
      <c r="ELJ4" s="118"/>
      <c r="ELK4" s="118"/>
      <c r="ELL4" s="118"/>
      <c r="ELM4" s="118"/>
      <c r="ELN4" s="118"/>
      <c r="ELO4" s="118"/>
      <c r="ELP4" s="118"/>
      <c r="ELQ4" s="118"/>
      <c r="ELR4" s="118"/>
      <c r="ELS4" s="118"/>
      <c r="ELT4" s="118"/>
      <c r="ELU4" s="118"/>
      <c r="ELV4" s="118"/>
      <c r="ELW4" s="118"/>
      <c r="ELX4" s="118"/>
      <c r="ELY4" s="118"/>
      <c r="ELZ4" s="118"/>
      <c r="EMA4" s="118"/>
      <c r="EMB4" s="118"/>
      <c r="EMC4" s="118"/>
      <c r="EMD4" s="118"/>
      <c r="EME4" s="118"/>
      <c r="EMF4" s="118"/>
      <c r="EMG4" s="118"/>
      <c r="EMH4" s="118"/>
      <c r="EMI4" s="118"/>
      <c r="EMJ4" s="118"/>
      <c r="EMK4" s="118"/>
      <c r="EML4" s="118"/>
      <c r="EMM4" s="118"/>
      <c r="EMN4" s="118"/>
      <c r="EMO4" s="118"/>
      <c r="EMP4" s="118"/>
      <c r="EMQ4" s="118"/>
      <c r="EMR4" s="118"/>
      <c r="EMS4" s="118"/>
      <c r="EMT4" s="118"/>
      <c r="EMU4" s="118"/>
      <c r="EMV4" s="118"/>
      <c r="EMW4" s="118"/>
      <c r="EMX4" s="118"/>
      <c r="EMY4" s="118"/>
      <c r="EMZ4" s="118"/>
      <c r="ENA4" s="118"/>
      <c r="ENB4" s="118"/>
      <c r="ENC4" s="118"/>
      <c r="END4" s="118"/>
      <c r="ENE4" s="118"/>
      <c r="ENF4" s="118"/>
      <c r="ENG4" s="118"/>
      <c r="ENH4" s="118"/>
      <c r="ENI4" s="118"/>
      <c r="ENJ4" s="118"/>
      <c r="ENK4" s="118"/>
      <c r="ENL4" s="118"/>
      <c r="ENM4" s="118"/>
      <c r="ENN4" s="118"/>
      <c r="ENO4" s="118"/>
      <c r="ENP4" s="118"/>
      <c r="ENQ4" s="118"/>
      <c r="ENR4" s="118"/>
      <c r="ENS4" s="118"/>
      <c r="ENT4" s="118"/>
      <c r="ENU4" s="118"/>
      <c r="ENV4" s="118"/>
      <c r="ENW4" s="118"/>
      <c r="ENX4" s="118"/>
      <c r="ENY4" s="118"/>
      <c r="ENZ4" s="118"/>
      <c r="EOA4" s="118"/>
      <c r="EOB4" s="118"/>
      <c r="EOC4" s="118"/>
      <c r="EOD4" s="118"/>
      <c r="EOE4" s="118"/>
      <c r="EOF4" s="118"/>
      <c r="EOG4" s="118"/>
      <c r="EOH4" s="118"/>
      <c r="EOI4" s="118"/>
      <c r="EOJ4" s="118"/>
      <c r="EOK4" s="118"/>
      <c r="EOL4" s="118"/>
      <c r="EOM4" s="118"/>
      <c r="EON4" s="118"/>
      <c r="EOO4" s="118"/>
      <c r="EOP4" s="118"/>
      <c r="EOQ4" s="118"/>
      <c r="EOR4" s="118"/>
      <c r="EOS4" s="118"/>
      <c r="EOT4" s="118"/>
      <c r="EOU4" s="118"/>
      <c r="EOV4" s="118"/>
      <c r="EOW4" s="118"/>
      <c r="EOX4" s="118"/>
      <c r="EOY4" s="118"/>
      <c r="EOZ4" s="118"/>
      <c r="EPA4" s="118"/>
      <c r="EPB4" s="118"/>
      <c r="EPC4" s="118"/>
      <c r="EPD4" s="118"/>
      <c r="EPE4" s="118"/>
      <c r="EPF4" s="118"/>
      <c r="EPG4" s="118"/>
      <c r="EPH4" s="118"/>
      <c r="EPI4" s="118"/>
      <c r="EPJ4" s="118"/>
      <c r="EPK4" s="118"/>
      <c r="EPL4" s="118"/>
      <c r="EPM4" s="118"/>
      <c r="EPN4" s="118"/>
      <c r="EPO4" s="118"/>
      <c r="EPP4" s="118"/>
      <c r="EPQ4" s="118"/>
      <c r="EPR4" s="118"/>
      <c r="EPS4" s="118"/>
      <c r="EPT4" s="118"/>
      <c r="EPU4" s="118"/>
      <c r="EPV4" s="118"/>
      <c r="EPW4" s="118"/>
      <c r="EPX4" s="118"/>
      <c r="EPY4" s="118"/>
      <c r="EPZ4" s="118"/>
      <c r="EQA4" s="118"/>
      <c r="EQB4" s="118"/>
      <c r="EQC4" s="118"/>
      <c r="EQD4" s="118"/>
      <c r="EQE4" s="118"/>
      <c r="EQF4" s="118"/>
      <c r="EQG4" s="118"/>
      <c r="EQH4" s="118"/>
      <c r="EQI4" s="118"/>
      <c r="EQJ4" s="118"/>
      <c r="EQK4" s="118"/>
      <c r="EQL4" s="118"/>
      <c r="EQM4" s="118"/>
      <c r="EQN4" s="118"/>
      <c r="EQO4" s="118"/>
      <c r="EQP4" s="118"/>
      <c r="EQQ4" s="118"/>
      <c r="EQR4" s="118"/>
      <c r="EQS4" s="118"/>
      <c r="EQT4" s="118"/>
      <c r="EQU4" s="118"/>
      <c r="EQV4" s="118"/>
      <c r="EQW4" s="118"/>
      <c r="EQX4" s="118"/>
      <c r="EQY4" s="118"/>
      <c r="EQZ4" s="118"/>
      <c r="ERA4" s="118"/>
      <c r="ERB4" s="118"/>
      <c r="ERC4" s="118"/>
      <c r="ERD4" s="118"/>
      <c r="ERE4" s="118"/>
      <c r="ERF4" s="118"/>
      <c r="ERG4" s="118"/>
      <c r="ERH4" s="118"/>
      <c r="ERI4" s="118"/>
      <c r="ERJ4" s="118"/>
      <c r="ERK4" s="118"/>
      <c r="ERL4" s="118"/>
      <c r="ERM4" s="118"/>
      <c r="ERN4" s="118"/>
      <c r="ERO4" s="118"/>
      <c r="ERP4" s="118"/>
      <c r="ERQ4" s="118"/>
      <c r="ERR4" s="118"/>
      <c r="ERS4" s="118"/>
      <c r="ERT4" s="118"/>
      <c r="ERU4" s="118"/>
      <c r="ERV4" s="118"/>
      <c r="ERW4" s="118"/>
      <c r="ERX4" s="118"/>
      <c r="ERY4" s="118"/>
      <c r="ERZ4" s="118"/>
      <c r="ESA4" s="118"/>
      <c r="ESB4" s="118"/>
      <c r="ESC4" s="118"/>
      <c r="ESD4" s="118"/>
      <c r="ESE4" s="118"/>
      <c r="ESF4" s="118"/>
      <c r="ESG4" s="118"/>
      <c r="ESH4" s="118"/>
      <c r="ESI4" s="118"/>
      <c r="ESJ4" s="118"/>
      <c r="ESK4" s="118"/>
      <c r="ESL4" s="118"/>
      <c r="ESM4" s="118"/>
      <c r="ESN4" s="118"/>
      <c r="ESO4" s="118"/>
      <c r="ESP4" s="118"/>
      <c r="ESQ4" s="118"/>
      <c r="ESR4" s="118"/>
      <c r="ESS4" s="118"/>
      <c r="EST4" s="118"/>
      <c r="ESU4" s="118"/>
      <c r="ESV4" s="118"/>
      <c r="ESW4" s="118"/>
      <c r="ESX4" s="118"/>
      <c r="ESY4" s="118"/>
      <c r="ESZ4" s="118"/>
      <c r="ETA4" s="118"/>
      <c r="ETB4" s="118"/>
      <c r="ETC4" s="118"/>
      <c r="ETD4" s="118"/>
      <c r="ETE4" s="118"/>
      <c r="ETF4" s="118"/>
      <c r="ETG4" s="118"/>
      <c r="ETH4" s="118"/>
      <c r="ETI4" s="118"/>
      <c r="ETJ4" s="118"/>
      <c r="ETK4" s="118"/>
      <c r="ETL4" s="118"/>
      <c r="ETM4" s="118"/>
      <c r="ETN4" s="118"/>
      <c r="ETO4" s="118"/>
      <c r="ETP4" s="118"/>
      <c r="ETQ4" s="118"/>
      <c r="ETR4" s="118"/>
      <c r="ETS4" s="118"/>
      <c r="ETT4" s="118"/>
      <c r="ETU4" s="118"/>
      <c r="ETV4" s="118"/>
      <c r="ETW4" s="118"/>
      <c r="ETX4" s="118"/>
      <c r="ETY4" s="118"/>
      <c r="ETZ4" s="118"/>
      <c r="EUA4" s="118"/>
      <c r="EUB4" s="118"/>
      <c r="EUC4" s="118"/>
      <c r="EUD4" s="118"/>
      <c r="EUE4" s="118"/>
      <c r="EUF4" s="118"/>
      <c r="EUG4" s="118"/>
      <c r="EUH4" s="118"/>
      <c r="EUI4" s="118"/>
      <c r="EUJ4" s="118"/>
      <c r="EUK4" s="118"/>
      <c r="EUL4" s="118"/>
      <c r="EUM4" s="118"/>
      <c r="EUN4" s="118"/>
      <c r="EUO4" s="118"/>
      <c r="EUP4" s="118"/>
      <c r="EUQ4" s="118"/>
      <c r="EUR4" s="118"/>
      <c r="EUS4" s="118"/>
      <c r="EUT4" s="118"/>
      <c r="EUU4" s="118"/>
      <c r="EUV4" s="118"/>
      <c r="EUW4" s="118"/>
      <c r="EUX4" s="118"/>
      <c r="EUY4" s="118"/>
      <c r="EUZ4" s="118"/>
      <c r="EVA4" s="118"/>
      <c r="EVB4" s="118"/>
      <c r="EVC4" s="118"/>
      <c r="EVD4" s="118"/>
      <c r="EVE4" s="118"/>
      <c r="EVF4" s="118"/>
      <c r="EVG4" s="118"/>
      <c r="EVH4" s="118"/>
      <c r="EVI4" s="118"/>
      <c r="EVJ4" s="118"/>
      <c r="EVK4" s="118"/>
      <c r="EVL4" s="118"/>
      <c r="EVM4" s="118"/>
      <c r="EVN4" s="118"/>
      <c r="EVO4" s="118"/>
      <c r="EVP4" s="118"/>
      <c r="EVQ4" s="118"/>
      <c r="EVR4" s="118"/>
      <c r="EVS4" s="118"/>
      <c r="EVT4" s="118"/>
      <c r="EVU4" s="118"/>
      <c r="EVV4" s="118"/>
      <c r="EVW4" s="118"/>
      <c r="EVX4" s="118"/>
      <c r="EVY4" s="118"/>
      <c r="EVZ4" s="118"/>
      <c r="EWA4" s="118"/>
      <c r="EWB4" s="118"/>
      <c r="EWC4" s="118"/>
      <c r="EWD4" s="118"/>
      <c r="EWE4" s="118"/>
      <c r="EWF4" s="118"/>
      <c r="EWG4" s="118"/>
      <c r="EWH4" s="118"/>
      <c r="EWI4" s="118"/>
      <c r="EWJ4" s="118"/>
      <c r="EWK4" s="118"/>
      <c r="EWL4" s="118"/>
      <c r="EWM4" s="118"/>
      <c r="EWN4" s="118"/>
      <c r="EWO4" s="118"/>
      <c r="EWP4" s="118"/>
      <c r="EWQ4" s="118"/>
      <c r="EWR4" s="118"/>
      <c r="EWS4" s="118"/>
      <c r="EWT4" s="118"/>
      <c r="EWU4" s="118"/>
      <c r="EWV4" s="118"/>
      <c r="EWW4" s="118"/>
      <c r="EWX4" s="118"/>
      <c r="EWY4" s="118"/>
      <c r="EWZ4" s="118"/>
      <c r="EXA4" s="118"/>
      <c r="EXB4" s="118"/>
      <c r="EXC4" s="118"/>
      <c r="EXD4" s="118"/>
      <c r="EXE4" s="118"/>
      <c r="EXF4" s="118"/>
      <c r="EXG4" s="118"/>
      <c r="EXH4" s="118"/>
      <c r="EXI4" s="118"/>
      <c r="EXJ4" s="118"/>
      <c r="EXK4" s="118"/>
      <c r="EXL4" s="118"/>
      <c r="EXM4" s="118"/>
      <c r="EXN4" s="118"/>
      <c r="EXO4" s="118"/>
      <c r="EXP4" s="118"/>
      <c r="EXQ4" s="118"/>
      <c r="EXR4" s="118"/>
      <c r="EXS4" s="118"/>
      <c r="EXT4" s="118"/>
      <c r="EXU4" s="118"/>
      <c r="EXV4" s="118"/>
      <c r="EXW4" s="118"/>
      <c r="EXX4" s="118"/>
      <c r="EXY4" s="118"/>
      <c r="EXZ4" s="118"/>
      <c r="EYA4" s="118"/>
      <c r="EYB4" s="118"/>
      <c r="EYC4" s="118"/>
      <c r="EYD4" s="118"/>
      <c r="EYE4" s="118"/>
      <c r="EYF4" s="118"/>
      <c r="EYG4" s="118"/>
      <c r="EYH4" s="118"/>
      <c r="EYI4" s="118"/>
      <c r="EYJ4" s="118"/>
      <c r="EYK4" s="118"/>
      <c r="EYL4" s="118"/>
      <c r="EYM4" s="118"/>
      <c r="EYN4" s="118"/>
      <c r="EYO4" s="118"/>
      <c r="EYP4" s="118"/>
      <c r="EYQ4" s="118"/>
      <c r="EYR4" s="118"/>
      <c r="EYS4" s="118"/>
      <c r="EYT4" s="118"/>
      <c r="EYU4" s="118"/>
      <c r="EYV4" s="118"/>
      <c r="EYW4" s="118"/>
      <c r="EYX4" s="118"/>
      <c r="EYY4" s="118"/>
      <c r="EYZ4" s="118"/>
      <c r="EZA4" s="118"/>
      <c r="EZB4" s="118"/>
      <c r="EZC4" s="118"/>
      <c r="EZD4" s="118"/>
      <c r="EZE4" s="118"/>
      <c r="EZF4" s="118"/>
      <c r="EZG4" s="118"/>
      <c r="EZH4" s="118"/>
      <c r="EZI4" s="118"/>
      <c r="EZJ4" s="118"/>
      <c r="EZK4" s="118"/>
      <c r="EZL4" s="118"/>
      <c r="EZM4" s="118"/>
      <c r="EZN4" s="118"/>
      <c r="EZO4" s="118"/>
      <c r="EZP4" s="118"/>
      <c r="EZQ4" s="118"/>
      <c r="EZR4" s="118"/>
      <c r="EZS4" s="118"/>
      <c r="EZT4" s="118"/>
      <c r="EZU4" s="118"/>
      <c r="EZV4" s="118"/>
      <c r="EZW4" s="118"/>
      <c r="EZX4" s="118"/>
      <c r="EZY4" s="118"/>
      <c r="EZZ4" s="118"/>
      <c r="FAA4" s="118"/>
      <c r="FAB4" s="118"/>
      <c r="FAC4" s="118"/>
      <c r="FAD4" s="118"/>
      <c r="FAE4" s="118"/>
      <c r="FAF4" s="118"/>
      <c r="FAG4" s="118"/>
      <c r="FAH4" s="118"/>
      <c r="FAI4" s="118"/>
      <c r="FAJ4" s="118"/>
      <c r="FAK4" s="118"/>
      <c r="FAL4" s="118"/>
      <c r="FAM4" s="118"/>
      <c r="FAN4" s="118"/>
      <c r="FAO4" s="118"/>
      <c r="FAP4" s="118"/>
      <c r="FAQ4" s="118"/>
      <c r="FAR4" s="118"/>
      <c r="FAS4" s="118"/>
      <c r="FAT4" s="118"/>
      <c r="FAU4" s="118"/>
      <c r="FAV4" s="118"/>
      <c r="FAW4" s="118"/>
      <c r="FAX4" s="118"/>
      <c r="FAY4" s="118"/>
      <c r="FAZ4" s="118"/>
      <c r="FBA4" s="118"/>
      <c r="FBB4" s="118"/>
      <c r="FBC4" s="118"/>
      <c r="FBD4" s="118"/>
      <c r="FBE4" s="118"/>
      <c r="FBF4" s="118"/>
      <c r="FBG4" s="118"/>
      <c r="FBH4" s="118"/>
      <c r="FBI4" s="118"/>
      <c r="FBJ4" s="118"/>
      <c r="FBK4" s="118"/>
      <c r="FBL4" s="118"/>
      <c r="FBM4" s="118"/>
      <c r="FBN4" s="118"/>
      <c r="FBO4" s="118"/>
      <c r="FBP4" s="118"/>
      <c r="FBQ4" s="118"/>
      <c r="FBR4" s="118"/>
      <c r="FBS4" s="118"/>
      <c r="FBT4" s="118"/>
      <c r="FBU4" s="118"/>
      <c r="FBV4" s="118"/>
      <c r="FBW4" s="118"/>
      <c r="FBX4" s="118"/>
      <c r="FBY4" s="118"/>
      <c r="FBZ4" s="118"/>
      <c r="FCA4" s="118"/>
      <c r="FCB4" s="118"/>
      <c r="FCC4" s="118"/>
      <c r="FCD4" s="118"/>
      <c r="FCE4" s="118"/>
      <c r="FCF4" s="118"/>
      <c r="FCG4" s="118"/>
      <c r="FCH4" s="118"/>
      <c r="FCI4" s="118"/>
      <c r="FCJ4" s="118"/>
      <c r="FCK4" s="118"/>
      <c r="FCL4" s="118"/>
      <c r="FCM4" s="118"/>
      <c r="FCN4" s="118"/>
      <c r="FCO4" s="118"/>
      <c r="FCP4" s="118"/>
      <c r="FCQ4" s="118"/>
      <c r="FCR4" s="118"/>
      <c r="FCS4" s="118"/>
      <c r="FCT4" s="118"/>
      <c r="FCU4" s="118"/>
      <c r="FCV4" s="118"/>
      <c r="FCW4" s="118"/>
      <c r="FCX4" s="118"/>
      <c r="FCY4" s="118"/>
      <c r="FCZ4" s="118"/>
      <c r="FDA4" s="118"/>
      <c r="FDB4" s="118"/>
      <c r="FDC4" s="118"/>
      <c r="FDD4" s="118"/>
      <c r="FDE4" s="118"/>
      <c r="FDF4" s="118"/>
      <c r="FDG4" s="118"/>
      <c r="FDH4" s="118"/>
      <c r="FDI4" s="118"/>
      <c r="FDJ4" s="118"/>
      <c r="FDK4" s="118"/>
      <c r="FDL4" s="118"/>
      <c r="FDM4" s="118"/>
      <c r="FDN4" s="118"/>
      <c r="FDO4" s="118"/>
      <c r="FDP4" s="118"/>
      <c r="FDQ4" s="118"/>
      <c r="FDR4" s="118"/>
      <c r="FDS4" s="118"/>
      <c r="FDT4" s="118"/>
      <c r="FDU4" s="118"/>
      <c r="FDV4" s="118"/>
      <c r="FDW4" s="118"/>
      <c r="FDX4" s="118"/>
      <c r="FDY4" s="118"/>
      <c r="FDZ4" s="118"/>
      <c r="FEA4" s="118"/>
      <c r="FEB4" s="118"/>
      <c r="FEC4" s="118"/>
      <c r="FED4" s="118"/>
      <c r="FEE4" s="118"/>
      <c r="FEF4" s="118"/>
      <c r="FEG4" s="118"/>
      <c r="FEH4" s="118"/>
      <c r="FEI4" s="118"/>
      <c r="FEJ4" s="118"/>
      <c r="FEK4" s="118"/>
      <c r="FEL4" s="118"/>
      <c r="FEM4" s="118"/>
      <c r="FEN4" s="118"/>
      <c r="FEO4" s="118"/>
      <c r="FEP4" s="118"/>
      <c r="FEQ4" s="118"/>
      <c r="FER4" s="118"/>
      <c r="FES4" s="118"/>
      <c r="FET4" s="118"/>
      <c r="FEU4" s="118"/>
      <c r="FEV4" s="118"/>
      <c r="FEW4" s="118"/>
      <c r="FEX4" s="118"/>
      <c r="FEY4" s="118"/>
      <c r="FEZ4" s="118"/>
      <c r="FFA4" s="118"/>
      <c r="FFB4" s="118"/>
      <c r="FFC4" s="118"/>
      <c r="FFD4" s="118"/>
      <c r="FFE4" s="118"/>
      <c r="FFF4" s="118"/>
      <c r="FFG4" s="118"/>
      <c r="FFH4" s="118"/>
      <c r="FFI4" s="118"/>
      <c r="FFJ4" s="118"/>
      <c r="FFK4" s="118"/>
      <c r="FFL4" s="118"/>
      <c r="FFM4" s="118"/>
      <c r="FFN4" s="118"/>
      <c r="FFO4" s="118"/>
      <c r="FFP4" s="118"/>
      <c r="FFQ4" s="118"/>
      <c r="FFR4" s="118"/>
      <c r="FFS4" s="118"/>
      <c r="FFT4" s="118"/>
      <c r="FFU4" s="118"/>
      <c r="FFV4" s="118"/>
      <c r="FFW4" s="118"/>
      <c r="FFX4" s="118"/>
      <c r="FFY4" s="118"/>
      <c r="FFZ4" s="118"/>
      <c r="FGA4" s="118"/>
      <c r="FGB4" s="118"/>
      <c r="FGC4" s="118"/>
      <c r="FGD4" s="118"/>
      <c r="FGE4" s="118"/>
      <c r="FGF4" s="118"/>
      <c r="FGG4" s="118"/>
      <c r="FGH4" s="118"/>
      <c r="FGI4" s="118"/>
      <c r="FGJ4" s="118"/>
      <c r="FGK4" s="118"/>
      <c r="FGL4" s="118"/>
      <c r="FGM4" s="118"/>
      <c r="FGN4" s="118"/>
      <c r="FGO4" s="118"/>
      <c r="FGP4" s="118"/>
      <c r="FGQ4" s="118"/>
      <c r="FGR4" s="118"/>
      <c r="FGS4" s="118"/>
      <c r="FGT4" s="118"/>
      <c r="FGU4" s="118"/>
      <c r="FGV4" s="118"/>
      <c r="FGW4" s="118"/>
      <c r="FGX4" s="118"/>
      <c r="FGY4" s="118"/>
      <c r="FGZ4" s="118"/>
      <c r="FHA4" s="118"/>
      <c r="FHB4" s="118"/>
      <c r="FHC4" s="118"/>
      <c r="FHD4" s="118"/>
      <c r="FHE4" s="118"/>
      <c r="FHF4" s="118"/>
      <c r="FHG4" s="118"/>
      <c r="FHH4" s="118"/>
      <c r="FHI4" s="118"/>
      <c r="FHJ4" s="118"/>
      <c r="FHK4" s="118"/>
      <c r="FHL4" s="118"/>
      <c r="FHM4" s="118"/>
      <c r="FHN4" s="118"/>
      <c r="FHO4" s="118"/>
      <c r="FHP4" s="118"/>
      <c r="FHQ4" s="118"/>
      <c r="FHR4" s="118"/>
      <c r="FHS4" s="118"/>
      <c r="FHT4" s="118"/>
      <c r="FHU4" s="118"/>
      <c r="FHV4" s="118"/>
      <c r="FHW4" s="118"/>
      <c r="FHX4" s="118"/>
      <c r="FHY4" s="118"/>
      <c r="FHZ4" s="118"/>
      <c r="FIA4" s="118"/>
      <c r="FIB4" s="118"/>
      <c r="FIC4" s="118"/>
      <c r="FID4" s="118"/>
      <c r="FIE4" s="118"/>
      <c r="FIF4" s="118"/>
      <c r="FIG4" s="118"/>
      <c r="FIH4" s="118"/>
      <c r="FII4" s="118"/>
      <c r="FIJ4" s="118"/>
      <c r="FIK4" s="118"/>
      <c r="FIL4" s="118"/>
      <c r="FIM4" s="118"/>
      <c r="FIN4" s="118"/>
      <c r="FIO4" s="118"/>
      <c r="FIP4" s="118"/>
      <c r="FIQ4" s="118"/>
      <c r="FIR4" s="118"/>
      <c r="FIS4" s="118"/>
      <c r="FIT4" s="118"/>
      <c r="FIU4" s="118"/>
      <c r="FIV4" s="118"/>
      <c r="FIW4" s="118"/>
      <c r="FIX4" s="118"/>
      <c r="FIY4" s="118"/>
      <c r="FIZ4" s="118"/>
      <c r="FJA4" s="118"/>
      <c r="FJB4" s="118"/>
      <c r="FJC4" s="118"/>
      <c r="FJD4" s="118"/>
      <c r="FJE4" s="118"/>
      <c r="FJF4" s="118"/>
      <c r="FJG4" s="118"/>
      <c r="FJH4" s="118"/>
      <c r="FJI4" s="118"/>
      <c r="FJJ4" s="118"/>
      <c r="FJK4" s="118"/>
      <c r="FJL4" s="118"/>
      <c r="FJM4" s="118"/>
      <c r="FJN4" s="118"/>
      <c r="FJO4" s="118"/>
      <c r="FJP4" s="118"/>
      <c r="FJQ4" s="118"/>
      <c r="FJR4" s="118"/>
      <c r="FJS4" s="118"/>
      <c r="FJT4" s="118"/>
      <c r="FJU4" s="118"/>
      <c r="FJV4" s="118"/>
      <c r="FJW4" s="118"/>
      <c r="FJX4" s="118"/>
      <c r="FJY4" s="118"/>
      <c r="FJZ4" s="118"/>
      <c r="FKA4" s="118"/>
      <c r="FKB4" s="118"/>
      <c r="FKC4" s="118"/>
      <c r="FKD4" s="118"/>
      <c r="FKE4" s="118"/>
      <c r="FKF4" s="118"/>
      <c r="FKG4" s="118"/>
      <c r="FKH4" s="118"/>
      <c r="FKI4" s="118"/>
      <c r="FKJ4" s="118"/>
      <c r="FKK4" s="118"/>
      <c r="FKL4" s="118"/>
      <c r="FKM4" s="118"/>
      <c r="FKN4" s="118"/>
      <c r="FKO4" s="118"/>
      <c r="FKP4" s="118"/>
      <c r="FKQ4" s="118"/>
      <c r="FKR4" s="118"/>
      <c r="FKS4" s="118"/>
      <c r="FKT4" s="118"/>
      <c r="FKU4" s="118"/>
      <c r="FKV4" s="118"/>
      <c r="FKW4" s="118"/>
      <c r="FKX4" s="118"/>
      <c r="FKY4" s="118"/>
      <c r="FKZ4" s="118"/>
      <c r="FLA4" s="118"/>
      <c r="FLB4" s="118"/>
      <c r="FLC4" s="118"/>
      <c r="FLD4" s="118"/>
      <c r="FLE4" s="118"/>
      <c r="FLF4" s="118"/>
      <c r="FLG4" s="118"/>
      <c r="FLH4" s="118"/>
      <c r="FLI4" s="118"/>
      <c r="FLJ4" s="118"/>
      <c r="FLK4" s="118"/>
      <c r="FLL4" s="118"/>
      <c r="FLM4" s="118"/>
      <c r="FLN4" s="118"/>
      <c r="FLO4" s="118"/>
      <c r="FLP4" s="118"/>
      <c r="FLQ4" s="118"/>
      <c r="FLR4" s="118"/>
      <c r="FLS4" s="118"/>
      <c r="FLT4" s="118"/>
      <c r="FLU4" s="118"/>
      <c r="FLV4" s="118"/>
      <c r="FLW4" s="118"/>
      <c r="FLX4" s="118"/>
      <c r="FLY4" s="118"/>
      <c r="FLZ4" s="118"/>
      <c r="FMA4" s="118"/>
      <c r="FMB4" s="118"/>
      <c r="FMC4" s="118"/>
      <c r="FMD4" s="118"/>
      <c r="FME4" s="118"/>
      <c r="FMF4" s="118"/>
      <c r="FMG4" s="118"/>
      <c r="FMH4" s="118"/>
      <c r="FMI4" s="118"/>
      <c r="FMJ4" s="118"/>
      <c r="FMK4" s="118"/>
      <c r="FML4" s="118"/>
      <c r="FMM4" s="118"/>
      <c r="FMN4" s="118"/>
      <c r="FMO4" s="118"/>
      <c r="FMP4" s="118"/>
      <c r="FMQ4" s="118"/>
      <c r="FMR4" s="118"/>
      <c r="FMS4" s="118"/>
      <c r="FMT4" s="118"/>
      <c r="FMU4" s="118"/>
      <c r="FMV4" s="118"/>
      <c r="FMW4" s="118"/>
      <c r="FMX4" s="118"/>
      <c r="FMY4" s="118"/>
      <c r="FMZ4" s="118"/>
      <c r="FNA4" s="118"/>
      <c r="FNB4" s="118"/>
      <c r="FNC4" s="118"/>
      <c r="FND4" s="118"/>
      <c r="FNE4" s="118"/>
      <c r="FNF4" s="118"/>
      <c r="FNG4" s="118"/>
      <c r="FNH4" s="118"/>
      <c r="FNI4" s="118"/>
      <c r="FNJ4" s="118"/>
      <c r="FNK4" s="118"/>
      <c r="FNL4" s="118"/>
      <c r="FNM4" s="118"/>
      <c r="FNN4" s="118"/>
      <c r="FNO4" s="118"/>
      <c r="FNP4" s="118"/>
      <c r="FNQ4" s="118"/>
      <c r="FNR4" s="118"/>
      <c r="FNS4" s="118"/>
      <c r="FNT4" s="118"/>
      <c r="FNU4" s="118"/>
      <c r="FNV4" s="118"/>
      <c r="FNW4" s="118"/>
      <c r="FNX4" s="118"/>
      <c r="FNY4" s="118"/>
      <c r="FNZ4" s="118"/>
      <c r="FOA4" s="118"/>
      <c r="FOB4" s="118"/>
      <c r="FOC4" s="118"/>
      <c r="FOD4" s="118"/>
      <c r="FOE4" s="118"/>
      <c r="FOF4" s="118"/>
      <c r="FOG4" s="118"/>
      <c r="FOH4" s="118"/>
      <c r="FOI4" s="118"/>
      <c r="FOJ4" s="118"/>
      <c r="FOK4" s="118"/>
      <c r="FOL4" s="118"/>
      <c r="FOM4" s="118"/>
      <c r="FON4" s="118"/>
      <c r="FOO4" s="118"/>
      <c r="FOP4" s="118"/>
      <c r="FOQ4" s="118"/>
      <c r="FOR4" s="118"/>
      <c r="FOS4" s="118"/>
      <c r="FOT4" s="118"/>
      <c r="FOU4" s="118"/>
      <c r="FOV4" s="118"/>
      <c r="FOW4" s="118"/>
      <c r="FOX4" s="118"/>
      <c r="FOY4" s="118"/>
      <c r="FOZ4" s="118"/>
      <c r="FPA4" s="118"/>
      <c r="FPB4" s="118"/>
      <c r="FPC4" s="118"/>
      <c r="FPD4" s="118"/>
      <c r="FPE4" s="118"/>
      <c r="FPF4" s="118"/>
      <c r="FPG4" s="118"/>
      <c r="FPH4" s="118"/>
      <c r="FPI4" s="118"/>
      <c r="FPJ4" s="118"/>
      <c r="FPK4" s="118"/>
      <c r="FPL4" s="118"/>
      <c r="FPM4" s="118"/>
      <c r="FPN4" s="118"/>
      <c r="FPO4" s="118"/>
      <c r="FPP4" s="118"/>
      <c r="FPQ4" s="118"/>
      <c r="FPR4" s="118"/>
      <c r="FPS4" s="118"/>
      <c r="FPT4" s="118"/>
      <c r="FPU4" s="118"/>
      <c r="FPV4" s="118"/>
      <c r="FPW4" s="118"/>
      <c r="FPX4" s="118"/>
      <c r="FPY4" s="118"/>
      <c r="FPZ4" s="118"/>
      <c r="FQA4" s="118"/>
      <c r="FQB4" s="118"/>
      <c r="FQC4" s="118"/>
      <c r="FQD4" s="118"/>
      <c r="FQE4" s="118"/>
      <c r="FQF4" s="118"/>
      <c r="FQG4" s="118"/>
      <c r="FQH4" s="118"/>
      <c r="FQI4" s="118"/>
      <c r="FQJ4" s="118"/>
      <c r="FQK4" s="118"/>
      <c r="FQL4" s="118"/>
      <c r="FQM4" s="118"/>
      <c r="FQN4" s="118"/>
      <c r="FQO4" s="118"/>
      <c r="FQP4" s="118"/>
      <c r="FQQ4" s="118"/>
      <c r="FQR4" s="118"/>
      <c r="FQS4" s="118"/>
      <c r="FQT4" s="118"/>
      <c r="FQU4" s="118"/>
      <c r="FQV4" s="118"/>
      <c r="FQW4" s="118"/>
      <c r="FQX4" s="118"/>
      <c r="FQY4" s="118"/>
      <c r="FQZ4" s="118"/>
      <c r="FRA4" s="118"/>
      <c r="FRB4" s="118"/>
      <c r="FRC4" s="118"/>
      <c r="FRD4" s="118"/>
      <c r="FRE4" s="118"/>
      <c r="FRF4" s="118"/>
      <c r="FRG4" s="118"/>
      <c r="FRH4" s="118"/>
      <c r="FRI4" s="118"/>
      <c r="FRJ4" s="118"/>
      <c r="FRK4" s="118"/>
      <c r="FRL4" s="118"/>
      <c r="FRM4" s="118"/>
      <c r="FRN4" s="118"/>
      <c r="FRO4" s="118"/>
      <c r="FRP4" s="118"/>
      <c r="FRQ4" s="118"/>
      <c r="FRR4" s="118"/>
      <c r="FRS4" s="118"/>
      <c r="FRT4" s="118"/>
      <c r="FRU4" s="118"/>
      <c r="FRV4" s="118"/>
      <c r="FRW4" s="118"/>
      <c r="FRX4" s="118"/>
      <c r="FRY4" s="118"/>
      <c r="FRZ4" s="118"/>
      <c r="FSA4" s="118"/>
      <c r="FSB4" s="118"/>
      <c r="FSC4" s="118"/>
      <c r="FSD4" s="118"/>
      <c r="FSE4" s="118"/>
      <c r="FSF4" s="118"/>
      <c r="FSG4" s="118"/>
      <c r="FSH4" s="118"/>
      <c r="FSI4" s="118"/>
      <c r="FSJ4" s="118"/>
      <c r="FSK4" s="118"/>
      <c r="FSL4" s="118"/>
      <c r="FSM4" s="118"/>
      <c r="FSN4" s="118"/>
      <c r="FSO4" s="118"/>
      <c r="FSP4" s="118"/>
      <c r="FSQ4" s="118"/>
      <c r="FSR4" s="118"/>
      <c r="FSS4" s="118"/>
      <c r="FST4" s="118"/>
      <c r="FSU4" s="118"/>
      <c r="FSV4" s="118"/>
      <c r="FSW4" s="118"/>
      <c r="FSX4" s="118"/>
      <c r="FSY4" s="118"/>
      <c r="FSZ4" s="118"/>
      <c r="FTA4" s="118"/>
      <c r="FTB4" s="118"/>
      <c r="FTC4" s="118"/>
      <c r="FTD4" s="118"/>
      <c r="FTE4" s="118"/>
      <c r="FTF4" s="118"/>
      <c r="FTG4" s="118"/>
      <c r="FTH4" s="118"/>
      <c r="FTI4" s="118"/>
      <c r="FTJ4" s="118"/>
      <c r="FTK4" s="118"/>
      <c r="FTL4" s="118"/>
      <c r="FTM4" s="118"/>
      <c r="FTN4" s="118"/>
      <c r="FTO4" s="118"/>
      <c r="FTP4" s="118"/>
      <c r="FTQ4" s="118"/>
      <c r="FTR4" s="118"/>
      <c r="FTS4" s="118"/>
      <c r="FTT4" s="118"/>
      <c r="FTU4" s="118"/>
      <c r="FTV4" s="118"/>
      <c r="FTW4" s="118"/>
      <c r="FTX4" s="118"/>
      <c r="FTY4" s="118"/>
      <c r="FTZ4" s="118"/>
      <c r="FUA4" s="118"/>
      <c r="FUB4" s="118"/>
      <c r="FUC4" s="118"/>
      <c r="FUD4" s="118"/>
      <c r="FUE4" s="118"/>
      <c r="FUF4" s="118"/>
      <c r="FUG4" s="118"/>
      <c r="FUH4" s="118"/>
      <c r="FUI4" s="118"/>
      <c r="FUJ4" s="118"/>
      <c r="FUK4" s="118"/>
      <c r="FUL4" s="118"/>
      <c r="FUM4" s="118"/>
      <c r="FUN4" s="118"/>
      <c r="FUO4" s="118"/>
      <c r="FUP4" s="118"/>
      <c r="FUQ4" s="118"/>
      <c r="FUR4" s="118"/>
      <c r="FUS4" s="118"/>
      <c r="FUT4" s="118"/>
      <c r="FUU4" s="118"/>
      <c r="FUV4" s="118"/>
      <c r="FUW4" s="118"/>
      <c r="FUX4" s="118"/>
      <c r="FUY4" s="118"/>
      <c r="FUZ4" s="118"/>
      <c r="FVA4" s="118"/>
      <c r="FVB4" s="118"/>
      <c r="FVC4" s="118"/>
      <c r="FVD4" s="118"/>
      <c r="FVE4" s="118"/>
      <c r="FVF4" s="118"/>
      <c r="FVG4" s="118"/>
      <c r="FVH4" s="118"/>
      <c r="FVI4" s="118"/>
      <c r="FVJ4" s="118"/>
      <c r="FVK4" s="118"/>
      <c r="FVL4" s="118"/>
      <c r="FVM4" s="118"/>
      <c r="FVN4" s="118"/>
      <c r="FVO4" s="118"/>
      <c r="FVP4" s="118"/>
      <c r="FVQ4" s="118"/>
      <c r="FVR4" s="118"/>
      <c r="FVS4" s="118"/>
      <c r="FVT4" s="118"/>
      <c r="FVU4" s="118"/>
      <c r="FVV4" s="118"/>
      <c r="FVW4" s="118"/>
      <c r="FVX4" s="118"/>
      <c r="FVY4" s="118"/>
      <c r="FVZ4" s="118"/>
      <c r="FWA4" s="118"/>
      <c r="FWB4" s="118"/>
      <c r="FWC4" s="118"/>
      <c r="FWD4" s="118"/>
      <c r="FWE4" s="118"/>
      <c r="FWF4" s="118"/>
      <c r="FWG4" s="118"/>
      <c r="FWH4" s="118"/>
      <c r="FWI4" s="118"/>
      <c r="FWJ4" s="118"/>
      <c r="FWK4" s="118"/>
      <c r="FWL4" s="118"/>
      <c r="FWM4" s="118"/>
      <c r="FWN4" s="118"/>
      <c r="FWO4" s="118"/>
      <c r="FWP4" s="118"/>
      <c r="FWQ4" s="118"/>
      <c r="FWR4" s="118"/>
      <c r="FWS4" s="118"/>
      <c r="FWT4" s="118"/>
      <c r="FWU4" s="118"/>
      <c r="FWV4" s="118"/>
      <c r="FWW4" s="118"/>
      <c r="FWX4" s="118"/>
      <c r="FWY4" s="118"/>
      <c r="FWZ4" s="118"/>
      <c r="FXA4" s="118"/>
      <c r="FXB4" s="118"/>
      <c r="FXC4" s="118"/>
      <c r="FXD4" s="118"/>
      <c r="FXE4" s="118"/>
      <c r="FXF4" s="118"/>
      <c r="FXG4" s="118"/>
      <c r="FXH4" s="118"/>
      <c r="FXI4" s="118"/>
      <c r="FXJ4" s="118"/>
      <c r="FXK4" s="118"/>
      <c r="FXL4" s="118"/>
      <c r="FXM4" s="118"/>
      <c r="FXN4" s="118"/>
      <c r="FXO4" s="118"/>
      <c r="FXP4" s="118"/>
      <c r="FXQ4" s="118"/>
      <c r="FXR4" s="118"/>
      <c r="FXS4" s="118"/>
      <c r="FXT4" s="118"/>
      <c r="FXU4" s="118"/>
      <c r="FXV4" s="118"/>
      <c r="FXW4" s="118"/>
      <c r="FXX4" s="118"/>
      <c r="FXY4" s="118"/>
      <c r="FXZ4" s="118"/>
      <c r="FYA4" s="118"/>
      <c r="FYB4" s="118"/>
      <c r="FYC4" s="118"/>
      <c r="FYD4" s="118"/>
      <c r="FYE4" s="118"/>
      <c r="FYF4" s="118"/>
      <c r="FYG4" s="118"/>
      <c r="FYH4" s="118"/>
      <c r="FYI4" s="118"/>
      <c r="FYJ4" s="118"/>
      <c r="FYK4" s="118"/>
      <c r="FYL4" s="118"/>
      <c r="FYM4" s="118"/>
      <c r="FYN4" s="118"/>
      <c r="FYO4" s="118"/>
      <c r="FYP4" s="118"/>
      <c r="FYQ4" s="118"/>
      <c r="FYR4" s="118"/>
      <c r="FYS4" s="118"/>
      <c r="FYT4" s="118"/>
      <c r="FYU4" s="118"/>
      <c r="FYV4" s="118"/>
      <c r="FYW4" s="118"/>
      <c r="FYX4" s="118"/>
      <c r="FYY4" s="118"/>
      <c r="FYZ4" s="118"/>
      <c r="FZA4" s="118"/>
      <c r="FZB4" s="118"/>
      <c r="FZC4" s="118"/>
      <c r="FZD4" s="118"/>
      <c r="FZE4" s="118"/>
      <c r="FZF4" s="118"/>
      <c r="FZG4" s="118"/>
      <c r="FZH4" s="118"/>
      <c r="FZI4" s="118"/>
      <c r="FZJ4" s="118"/>
      <c r="FZK4" s="118"/>
      <c r="FZL4" s="118"/>
      <c r="FZM4" s="118"/>
      <c r="FZN4" s="118"/>
      <c r="FZO4" s="118"/>
      <c r="FZP4" s="118"/>
      <c r="FZQ4" s="118"/>
      <c r="FZR4" s="118"/>
      <c r="FZS4" s="118"/>
      <c r="FZT4" s="118"/>
      <c r="FZU4" s="118"/>
      <c r="FZV4" s="118"/>
      <c r="FZW4" s="118"/>
      <c r="FZX4" s="118"/>
      <c r="FZY4" s="118"/>
      <c r="FZZ4" s="118"/>
      <c r="GAA4" s="118"/>
      <c r="GAB4" s="118"/>
      <c r="GAC4" s="118"/>
      <c r="GAD4" s="118"/>
      <c r="GAE4" s="118"/>
      <c r="GAF4" s="118"/>
      <c r="GAG4" s="118"/>
      <c r="GAH4" s="118"/>
      <c r="GAI4" s="118"/>
      <c r="GAJ4" s="118"/>
      <c r="GAK4" s="118"/>
      <c r="GAL4" s="118"/>
      <c r="GAM4" s="118"/>
      <c r="GAN4" s="118"/>
      <c r="GAO4" s="118"/>
      <c r="GAP4" s="118"/>
      <c r="GAQ4" s="118"/>
      <c r="GAR4" s="118"/>
      <c r="GAS4" s="118"/>
      <c r="GAT4" s="118"/>
      <c r="GAU4" s="118"/>
      <c r="GAV4" s="118"/>
      <c r="GAW4" s="118"/>
      <c r="GAX4" s="118"/>
      <c r="GAY4" s="118"/>
      <c r="GAZ4" s="118"/>
      <c r="GBA4" s="118"/>
      <c r="GBB4" s="118"/>
      <c r="GBC4" s="118"/>
      <c r="GBD4" s="118"/>
      <c r="GBE4" s="118"/>
      <c r="GBF4" s="118"/>
      <c r="GBG4" s="118"/>
      <c r="GBH4" s="118"/>
      <c r="GBI4" s="118"/>
      <c r="GBJ4" s="118"/>
      <c r="GBK4" s="118"/>
      <c r="GBL4" s="118"/>
      <c r="GBM4" s="118"/>
      <c r="GBN4" s="118"/>
      <c r="GBO4" s="118"/>
      <c r="GBP4" s="118"/>
      <c r="GBQ4" s="118"/>
      <c r="GBR4" s="118"/>
      <c r="GBS4" s="118"/>
      <c r="GBT4" s="118"/>
      <c r="GBU4" s="118"/>
      <c r="GBV4" s="118"/>
      <c r="GBW4" s="118"/>
      <c r="GBX4" s="118"/>
      <c r="GBY4" s="118"/>
      <c r="GBZ4" s="118"/>
      <c r="GCA4" s="118"/>
      <c r="GCB4" s="118"/>
      <c r="GCC4" s="118"/>
      <c r="GCD4" s="118"/>
      <c r="GCE4" s="118"/>
      <c r="GCF4" s="118"/>
      <c r="GCG4" s="118"/>
      <c r="GCH4" s="118"/>
      <c r="GCI4" s="118"/>
      <c r="GCJ4" s="118"/>
      <c r="GCK4" s="118"/>
      <c r="GCL4" s="118"/>
      <c r="GCM4" s="118"/>
      <c r="GCN4" s="118"/>
      <c r="GCO4" s="118"/>
      <c r="GCP4" s="118"/>
      <c r="GCQ4" s="118"/>
      <c r="GCR4" s="118"/>
      <c r="GCS4" s="118"/>
      <c r="GCT4" s="118"/>
      <c r="GCU4" s="118"/>
      <c r="GCV4" s="118"/>
      <c r="GCW4" s="118"/>
      <c r="GCX4" s="118"/>
      <c r="GCY4" s="118"/>
      <c r="GCZ4" s="118"/>
      <c r="GDA4" s="118"/>
      <c r="GDB4" s="118"/>
      <c r="GDC4" s="118"/>
      <c r="GDD4" s="118"/>
      <c r="GDE4" s="118"/>
      <c r="GDF4" s="118"/>
      <c r="GDG4" s="118"/>
      <c r="GDH4" s="118"/>
      <c r="GDI4" s="118"/>
      <c r="GDJ4" s="118"/>
      <c r="GDK4" s="118"/>
      <c r="GDL4" s="118"/>
      <c r="GDM4" s="118"/>
      <c r="GDN4" s="118"/>
      <c r="GDO4" s="118"/>
      <c r="GDP4" s="118"/>
      <c r="GDQ4" s="118"/>
      <c r="GDR4" s="118"/>
      <c r="GDS4" s="118"/>
      <c r="GDT4" s="118"/>
      <c r="GDU4" s="118"/>
      <c r="GDV4" s="118"/>
      <c r="GDW4" s="118"/>
      <c r="GDX4" s="118"/>
      <c r="GDY4" s="118"/>
      <c r="GDZ4" s="118"/>
      <c r="GEA4" s="118"/>
      <c r="GEB4" s="118"/>
      <c r="GEC4" s="118"/>
      <c r="GED4" s="118"/>
      <c r="GEE4" s="118"/>
      <c r="GEF4" s="118"/>
      <c r="GEG4" s="118"/>
      <c r="GEH4" s="118"/>
      <c r="GEI4" s="118"/>
      <c r="GEJ4" s="118"/>
      <c r="GEK4" s="118"/>
      <c r="GEL4" s="118"/>
      <c r="GEM4" s="118"/>
      <c r="GEN4" s="118"/>
      <c r="GEO4" s="118"/>
      <c r="GEP4" s="118"/>
      <c r="GEQ4" s="118"/>
      <c r="GER4" s="118"/>
      <c r="GES4" s="118"/>
      <c r="GET4" s="118"/>
      <c r="GEU4" s="118"/>
      <c r="GEV4" s="118"/>
      <c r="GEW4" s="118"/>
      <c r="GEX4" s="118"/>
      <c r="GEY4" s="118"/>
      <c r="GEZ4" s="118"/>
      <c r="GFA4" s="118"/>
      <c r="GFB4" s="118"/>
      <c r="GFC4" s="118"/>
      <c r="GFD4" s="118"/>
      <c r="GFE4" s="118"/>
      <c r="GFF4" s="118"/>
      <c r="GFG4" s="118"/>
      <c r="GFH4" s="118"/>
      <c r="GFI4" s="118"/>
      <c r="GFJ4" s="118"/>
      <c r="GFK4" s="118"/>
      <c r="GFL4" s="118"/>
      <c r="GFM4" s="118"/>
      <c r="GFN4" s="118"/>
      <c r="GFO4" s="118"/>
      <c r="GFP4" s="118"/>
      <c r="GFQ4" s="118"/>
      <c r="GFR4" s="118"/>
      <c r="GFS4" s="118"/>
      <c r="GFT4" s="118"/>
      <c r="GFU4" s="118"/>
      <c r="GFV4" s="118"/>
      <c r="GFW4" s="118"/>
      <c r="GFX4" s="118"/>
      <c r="GFY4" s="118"/>
      <c r="GFZ4" s="118"/>
      <c r="GGA4" s="118"/>
      <c r="GGB4" s="118"/>
      <c r="GGC4" s="118"/>
      <c r="GGD4" s="118"/>
      <c r="GGE4" s="118"/>
      <c r="GGF4" s="118"/>
      <c r="GGG4" s="118"/>
      <c r="GGH4" s="118"/>
      <c r="GGI4" s="118"/>
      <c r="GGJ4" s="118"/>
      <c r="GGK4" s="118"/>
      <c r="GGL4" s="118"/>
      <c r="GGM4" s="118"/>
      <c r="GGN4" s="118"/>
      <c r="GGO4" s="118"/>
      <c r="GGP4" s="118"/>
      <c r="GGQ4" s="118"/>
      <c r="GGR4" s="118"/>
      <c r="GGS4" s="118"/>
      <c r="GGT4" s="118"/>
      <c r="GGU4" s="118"/>
      <c r="GGV4" s="118"/>
      <c r="GGW4" s="118"/>
      <c r="GGX4" s="118"/>
      <c r="GGY4" s="118"/>
      <c r="GGZ4" s="118"/>
      <c r="GHA4" s="118"/>
      <c r="GHB4" s="118"/>
      <c r="GHC4" s="118"/>
      <c r="GHD4" s="118"/>
      <c r="GHE4" s="118"/>
      <c r="GHF4" s="118"/>
      <c r="GHG4" s="118"/>
      <c r="GHH4" s="118"/>
      <c r="GHI4" s="118"/>
      <c r="GHJ4" s="118"/>
      <c r="GHK4" s="118"/>
      <c r="GHL4" s="118"/>
      <c r="GHM4" s="118"/>
      <c r="GHN4" s="118"/>
      <c r="GHO4" s="118"/>
      <c r="GHP4" s="118"/>
      <c r="GHQ4" s="118"/>
      <c r="GHR4" s="118"/>
      <c r="GHS4" s="118"/>
      <c r="GHT4" s="118"/>
      <c r="GHU4" s="118"/>
      <c r="GHV4" s="118"/>
      <c r="GHW4" s="118"/>
      <c r="GHX4" s="118"/>
      <c r="GHY4" s="118"/>
      <c r="GHZ4" s="118"/>
      <c r="GIA4" s="118"/>
      <c r="GIB4" s="118"/>
      <c r="GIC4" s="118"/>
      <c r="GID4" s="118"/>
      <c r="GIE4" s="118"/>
      <c r="GIF4" s="118"/>
      <c r="GIG4" s="118"/>
      <c r="GIH4" s="118"/>
      <c r="GII4" s="118"/>
      <c r="GIJ4" s="118"/>
      <c r="GIK4" s="118"/>
      <c r="GIL4" s="118"/>
      <c r="GIM4" s="118"/>
      <c r="GIN4" s="118"/>
      <c r="GIO4" s="118"/>
      <c r="GIP4" s="118"/>
      <c r="GIQ4" s="118"/>
      <c r="GIR4" s="118"/>
      <c r="GIS4" s="118"/>
      <c r="GIT4" s="118"/>
      <c r="GIU4" s="118"/>
      <c r="GIV4" s="118"/>
      <c r="GIW4" s="118"/>
      <c r="GIX4" s="118"/>
      <c r="GIY4" s="118"/>
      <c r="GIZ4" s="118"/>
      <c r="GJA4" s="118"/>
      <c r="GJB4" s="118"/>
      <c r="GJC4" s="118"/>
      <c r="GJD4" s="118"/>
      <c r="GJE4" s="118"/>
      <c r="GJF4" s="118"/>
      <c r="GJG4" s="118"/>
      <c r="GJH4" s="118"/>
      <c r="GJI4" s="118"/>
      <c r="GJJ4" s="118"/>
      <c r="GJK4" s="118"/>
      <c r="GJL4" s="118"/>
      <c r="GJM4" s="118"/>
      <c r="GJN4" s="118"/>
      <c r="GJO4" s="118"/>
      <c r="GJP4" s="118"/>
      <c r="GJQ4" s="118"/>
      <c r="GJR4" s="118"/>
      <c r="GJS4" s="118"/>
      <c r="GJT4" s="118"/>
      <c r="GJU4" s="118"/>
      <c r="GJV4" s="118"/>
      <c r="GJW4" s="118"/>
      <c r="GJX4" s="118"/>
      <c r="GJY4" s="118"/>
      <c r="GJZ4" s="118"/>
      <c r="GKA4" s="118"/>
      <c r="GKB4" s="118"/>
      <c r="GKC4" s="118"/>
      <c r="GKD4" s="118"/>
      <c r="GKE4" s="118"/>
      <c r="GKF4" s="118"/>
      <c r="GKG4" s="118"/>
      <c r="GKH4" s="118"/>
      <c r="GKI4" s="118"/>
      <c r="GKJ4" s="118"/>
      <c r="GKK4" s="118"/>
      <c r="GKL4" s="118"/>
      <c r="GKM4" s="118"/>
      <c r="GKN4" s="118"/>
      <c r="GKO4" s="118"/>
      <c r="GKP4" s="118"/>
      <c r="GKQ4" s="118"/>
      <c r="GKR4" s="118"/>
      <c r="GKS4" s="118"/>
      <c r="GKT4" s="118"/>
      <c r="GKU4" s="118"/>
      <c r="GKV4" s="118"/>
      <c r="GKW4" s="118"/>
      <c r="GKX4" s="118"/>
      <c r="GKY4" s="118"/>
      <c r="GKZ4" s="118"/>
      <c r="GLA4" s="118"/>
      <c r="GLB4" s="118"/>
      <c r="GLC4" s="118"/>
      <c r="GLD4" s="118"/>
      <c r="GLE4" s="118"/>
      <c r="GLF4" s="118"/>
      <c r="GLG4" s="118"/>
      <c r="GLH4" s="118"/>
      <c r="GLI4" s="118"/>
      <c r="GLJ4" s="118"/>
      <c r="GLK4" s="118"/>
      <c r="GLL4" s="118"/>
      <c r="GLM4" s="118"/>
      <c r="GLN4" s="118"/>
      <c r="GLO4" s="118"/>
      <c r="GLP4" s="118"/>
      <c r="GLQ4" s="118"/>
      <c r="GLR4" s="118"/>
      <c r="GLS4" s="118"/>
      <c r="GLT4" s="118"/>
      <c r="GLU4" s="118"/>
      <c r="GLV4" s="118"/>
      <c r="GLW4" s="118"/>
      <c r="GLX4" s="118"/>
      <c r="GLY4" s="118"/>
      <c r="GLZ4" s="118"/>
      <c r="GMA4" s="118"/>
      <c r="GMB4" s="118"/>
      <c r="GMC4" s="118"/>
      <c r="GMD4" s="118"/>
      <c r="GME4" s="118"/>
      <c r="GMF4" s="118"/>
      <c r="GMG4" s="118"/>
      <c r="GMH4" s="118"/>
      <c r="GMI4" s="118"/>
      <c r="GMJ4" s="118"/>
      <c r="GMK4" s="118"/>
      <c r="GML4" s="118"/>
      <c r="GMM4" s="118"/>
      <c r="GMN4" s="118"/>
      <c r="GMO4" s="118"/>
      <c r="GMP4" s="118"/>
      <c r="GMQ4" s="118"/>
      <c r="GMR4" s="118"/>
      <c r="GMS4" s="118"/>
      <c r="GMT4" s="118"/>
      <c r="GMU4" s="118"/>
      <c r="GMV4" s="118"/>
      <c r="GMW4" s="118"/>
      <c r="GMX4" s="118"/>
      <c r="GMY4" s="118"/>
      <c r="GMZ4" s="118"/>
      <c r="GNA4" s="118"/>
      <c r="GNB4" s="118"/>
      <c r="GNC4" s="118"/>
      <c r="GND4" s="118"/>
      <c r="GNE4" s="118"/>
      <c r="GNF4" s="118"/>
      <c r="GNG4" s="118"/>
      <c r="GNH4" s="118"/>
      <c r="GNI4" s="118"/>
      <c r="GNJ4" s="118"/>
      <c r="GNK4" s="118"/>
      <c r="GNL4" s="118"/>
      <c r="GNM4" s="118"/>
      <c r="GNN4" s="118"/>
      <c r="GNO4" s="118"/>
      <c r="GNP4" s="118"/>
      <c r="GNQ4" s="118"/>
      <c r="GNR4" s="118"/>
      <c r="GNS4" s="118"/>
      <c r="GNT4" s="118"/>
      <c r="GNU4" s="118"/>
      <c r="GNV4" s="118"/>
      <c r="GNW4" s="118"/>
      <c r="GNX4" s="118"/>
      <c r="GNY4" s="118"/>
      <c r="GNZ4" s="118"/>
      <c r="GOA4" s="118"/>
      <c r="GOB4" s="118"/>
      <c r="GOC4" s="118"/>
      <c r="GOD4" s="118"/>
      <c r="GOE4" s="118"/>
      <c r="GOF4" s="118"/>
      <c r="GOG4" s="118"/>
      <c r="GOH4" s="118"/>
      <c r="GOI4" s="118"/>
      <c r="GOJ4" s="118"/>
      <c r="GOK4" s="118"/>
      <c r="GOL4" s="118"/>
      <c r="GOM4" s="118"/>
      <c r="GON4" s="118"/>
      <c r="GOO4" s="118"/>
      <c r="GOP4" s="118"/>
      <c r="GOQ4" s="118"/>
      <c r="GOR4" s="118"/>
      <c r="GOS4" s="118"/>
      <c r="GOT4" s="118"/>
      <c r="GOU4" s="118"/>
      <c r="GOV4" s="118"/>
      <c r="GOW4" s="118"/>
      <c r="GOX4" s="118"/>
      <c r="GOY4" s="118"/>
      <c r="GOZ4" s="118"/>
      <c r="GPA4" s="118"/>
      <c r="GPB4" s="118"/>
      <c r="GPC4" s="118"/>
      <c r="GPD4" s="118"/>
      <c r="GPE4" s="118"/>
      <c r="GPF4" s="118"/>
      <c r="GPG4" s="118"/>
      <c r="GPH4" s="118"/>
      <c r="GPI4" s="118"/>
      <c r="GPJ4" s="118"/>
      <c r="GPK4" s="118"/>
      <c r="GPL4" s="118"/>
      <c r="GPM4" s="118"/>
      <c r="GPN4" s="118"/>
      <c r="GPO4" s="118"/>
      <c r="GPP4" s="118"/>
      <c r="GPQ4" s="118"/>
      <c r="GPR4" s="118"/>
      <c r="GPS4" s="118"/>
      <c r="GPT4" s="118"/>
      <c r="GPU4" s="118"/>
      <c r="GPV4" s="118"/>
      <c r="GPW4" s="118"/>
      <c r="GPX4" s="118"/>
      <c r="GPY4" s="118"/>
      <c r="GPZ4" s="118"/>
      <c r="GQA4" s="118"/>
      <c r="GQB4" s="118"/>
      <c r="GQC4" s="118"/>
      <c r="GQD4" s="118"/>
      <c r="GQE4" s="118"/>
      <c r="GQF4" s="118"/>
      <c r="GQG4" s="118"/>
      <c r="GQH4" s="118"/>
      <c r="GQI4" s="118"/>
      <c r="GQJ4" s="118"/>
      <c r="GQK4" s="118"/>
      <c r="GQL4" s="118"/>
      <c r="GQM4" s="118"/>
      <c r="GQN4" s="118"/>
      <c r="GQO4" s="118"/>
      <c r="GQP4" s="118"/>
      <c r="GQQ4" s="118"/>
      <c r="GQR4" s="118"/>
      <c r="GQS4" s="118"/>
      <c r="GQT4" s="118"/>
      <c r="GQU4" s="118"/>
      <c r="GQV4" s="118"/>
      <c r="GQW4" s="118"/>
      <c r="GQX4" s="118"/>
      <c r="GQY4" s="118"/>
      <c r="GQZ4" s="118"/>
      <c r="GRA4" s="118"/>
      <c r="GRB4" s="118"/>
      <c r="GRC4" s="118"/>
      <c r="GRD4" s="118"/>
      <c r="GRE4" s="118"/>
      <c r="GRF4" s="118"/>
      <c r="GRG4" s="118"/>
      <c r="GRH4" s="118"/>
      <c r="GRI4" s="118"/>
      <c r="GRJ4" s="118"/>
      <c r="GRK4" s="118"/>
      <c r="GRL4" s="118"/>
      <c r="GRM4" s="118"/>
      <c r="GRN4" s="118"/>
      <c r="GRO4" s="118"/>
      <c r="GRP4" s="118"/>
      <c r="GRQ4" s="118"/>
      <c r="GRR4" s="118"/>
      <c r="GRS4" s="118"/>
      <c r="GRT4" s="118"/>
      <c r="GRU4" s="118"/>
      <c r="GRV4" s="118"/>
      <c r="GRW4" s="118"/>
      <c r="GRX4" s="118"/>
      <c r="GRY4" s="118"/>
      <c r="GRZ4" s="118"/>
      <c r="GSA4" s="118"/>
      <c r="GSB4" s="118"/>
      <c r="GSC4" s="118"/>
      <c r="GSD4" s="118"/>
      <c r="GSE4" s="118"/>
      <c r="GSF4" s="118"/>
      <c r="GSG4" s="118"/>
      <c r="GSH4" s="118"/>
      <c r="GSI4" s="118"/>
      <c r="GSJ4" s="118"/>
      <c r="GSK4" s="118"/>
      <c r="GSL4" s="118"/>
      <c r="GSM4" s="118"/>
      <c r="GSN4" s="118"/>
      <c r="GSO4" s="118"/>
      <c r="GSP4" s="118"/>
      <c r="GSQ4" s="118"/>
      <c r="GSR4" s="118"/>
      <c r="GSS4" s="118"/>
      <c r="GST4" s="118"/>
      <c r="GSU4" s="118"/>
      <c r="GSV4" s="118"/>
      <c r="GSW4" s="118"/>
      <c r="GSX4" s="118"/>
      <c r="GSY4" s="118"/>
      <c r="GSZ4" s="118"/>
      <c r="GTA4" s="118"/>
      <c r="GTB4" s="118"/>
      <c r="GTC4" s="118"/>
      <c r="GTD4" s="118"/>
      <c r="GTE4" s="118"/>
      <c r="GTF4" s="118"/>
      <c r="GTG4" s="118"/>
      <c r="GTH4" s="118"/>
      <c r="GTI4" s="118"/>
      <c r="GTJ4" s="118"/>
      <c r="GTK4" s="118"/>
      <c r="GTL4" s="118"/>
      <c r="GTM4" s="118"/>
      <c r="GTN4" s="118"/>
      <c r="GTO4" s="118"/>
      <c r="GTP4" s="118"/>
      <c r="GTQ4" s="118"/>
      <c r="GTR4" s="118"/>
      <c r="GTS4" s="118"/>
      <c r="GTT4" s="118"/>
      <c r="GTU4" s="118"/>
      <c r="GTV4" s="118"/>
      <c r="GTW4" s="118"/>
      <c r="GTX4" s="118"/>
      <c r="GTY4" s="118"/>
      <c r="GTZ4" s="118"/>
      <c r="GUA4" s="118"/>
      <c r="GUB4" s="118"/>
      <c r="GUC4" s="118"/>
      <c r="GUD4" s="118"/>
      <c r="GUE4" s="118"/>
      <c r="GUF4" s="118"/>
      <c r="GUG4" s="118"/>
      <c r="GUH4" s="118"/>
      <c r="GUI4" s="118"/>
      <c r="GUJ4" s="118"/>
      <c r="GUK4" s="118"/>
      <c r="GUL4" s="118"/>
      <c r="GUM4" s="118"/>
      <c r="GUN4" s="118"/>
      <c r="GUO4" s="118"/>
      <c r="GUP4" s="118"/>
      <c r="GUQ4" s="118"/>
      <c r="GUR4" s="118"/>
      <c r="GUS4" s="118"/>
      <c r="GUT4" s="118"/>
      <c r="GUU4" s="118"/>
      <c r="GUV4" s="118"/>
      <c r="GUW4" s="118"/>
      <c r="GUX4" s="118"/>
      <c r="GUY4" s="118"/>
      <c r="GUZ4" s="118"/>
      <c r="GVA4" s="118"/>
      <c r="GVB4" s="118"/>
      <c r="GVC4" s="118"/>
      <c r="GVD4" s="118"/>
      <c r="GVE4" s="118"/>
      <c r="GVF4" s="118"/>
      <c r="GVG4" s="118"/>
      <c r="GVH4" s="118"/>
      <c r="GVI4" s="118"/>
      <c r="GVJ4" s="118"/>
      <c r="GVK4" s="118"/>
      <c r="GVL4" s="118"/>
      <c r="GVM4" s="118"/>
      <c r="GVN4" s="118"/>
      <c r="GVO4" s="118"/>
      <c r="GVP4" s="118"/>
      <c r="GVQ4" s="118"/>
      <c r="GVR4" s="118"/>
      <c r="GVS4" s="118"/>
      <c r="GVT4" s="118"/>
      <c r="GVU4" s="118"/>
      <c r="GVV4" s="118"/>
      <c r="GVW4" s="118"/>
      <c r="GVX4" s="118"/>
      <c r="GVY4" s="118"/>
      <c r="GVZ4" s="118"/>
      <c r="GWA4" s="118"/>
      <c r="GWB4" s="118"/>
      <c r="GWC4" s="118"/>
      <c r="GWD4" s="118"/>
      <c r="GWE4" s="118"/>
      <c r="GWF4" s="118"/>
      <c r="GWG4" s="118"/>
      <c r="GWH4" s="118"/>
      <c r="GWI4" s="118"/>
      <c r="GWJ4" s="118"/>
      <c r="GWK4" s="118"/>
      <c r="GWL4" s="118"/>
      <c r="GWM4" s="118"/>
      <c r="GWN4" s="118"/>
      <c r="GWO4" s="118"/>
      <c r="GWP4" s="118"/>
      <c r="GWQ4" s="118"/>
      <c r="GWR4" s="118"/>
      <c r="GWS4" s="118"/>
      <c r="GWT4" s="118"/>
      <c r="GWU4" s="118"/>
      <c r="GWV4" s="118"/>
      <c r="GWW4" s="118"/>
      <c r="GWX4" s="118"/>
      <c r="GWY4" s="118"/>
      <c r="GWZ4" s="118"/>
      <c r="GXA4" s="118"/>
      <c r="GXB4" s="118"/>
      <c r="GXC4" s="118"/>
      <c r="GXD4" s="118"/>
      <c r="GXE4" s="118"/>
      <c r="GXF4" s="118"/>
      <c r="GXG4" s="118"/>
      <c r="GXH4" s="118"/>
      <c r="GXI4" s="118"/>
      <c r="GXJ4" s="118"/>
      <c r="GXK4" s="118"/>
      <c r="GXL4" s="118"/>
      <c r="GXM4" s="118"/>
      <c r="GXN4" s="118"/>
      <c r="GXO4" s="118"/>
      <c r="GXP4" s="118"/>
      <c r="GXQ4" s="118"/>
      <c r="GXR4" s="118"/>
      <c r="GXS4" s="118"/>
      <c r="GXT4" s="118"/>
      <c r="GXU4" s="118"/>
      <c r="GXV4" s="118"/>
      <c r="GXW4" s="118"/>
      <c r="GXX4" s="118"/>
      <c r="GXY4" s="118"/>
      <c r="GXZ4" s="118"/>
      <c r="GYA4" s="118"/>
      <c r="GYB4" s="118"/>
      <c r="GYC4" s="118"/>
      <c r="GYD4" s="118"/>
      <c r="GYE4" s="118"/>
      <c r="GYF4" s="118"/>
      <c r="GYG4" s="118"/>
      <c r="GYH4" s="118"/>
      <c r="GYI4" s="118"/>
      <c r="GYJ4" s="118"/>
      <c r="GYK4" s="118"/>
      <c r="GYL4" s="118"/>
      <c r="GYM4" s="118"/>
      <c r="GYN4" s="118"/>
      <c r="GYO4" s="118"/>
      <c r="GYP4" s="118"/>
      <c r="GYQ4" s="118"/>
      <c r="GYR4" s="118"/>
      <c r="GYS4" s="118"/>
      <c r="GYT4" s="118"/>
      <c r="GYU4" s="118"/>
      <c r="GYV4" s="118"/>
      <c r="GYW4" s="118"/>
      <c r="GYX4" s="118"/>
      <c r="GYY4" s="118"/>
      <c r="GYZ4" s="118"/>
      <c r="GZA4" s="118"/>
      <c r="GZB4" s="118"/>
      <c r="GZC4" s="118"/>
      <c r="GZD4" s="118"/>
      <c r="GZE4" s="118"/>
      <c r="GZF4" s="118"/>
      <c r="GZG4" s="118"/>
      <c r="GZH4" s="118"/>
      <c r="GZI4" s="118"/>
      <c r="GZJ4" s="118"/>
      <c r="GZK4" s="118"/>
      <c r="GZL4" s="118"/>
      <c r="GZM4" s="118"/>
      <c r="GZN4" s="118"/>
      <c r="GZO4" s="118"/>
      <c r="GZP4" s="118"/>
      <c r="GZQ4" s="118"/>
      <c r="GZR4" s="118"/>
      <c r="GZS4" s="118"/>
      <c r="GZT4" s="118"/>
      <c r="GZU4" s="118"/>
      <c r="GZV4" s="118"/>
      <c r="GZW4" s="118"/>
      <c r="GZX4" s="118"/>
      <c r="GZY4" s="118"/>
      <c r="GZZ4" s="118"/>
      <c r="HAA4" s="118"/>
      <c r="HAB4" s="118"/>
      <c r="HAC4" s="118"/>
      <c r="HAD4" s="118"/>
      <c r="HAE4" s="118"/>
      <c r="HAF4" s="118"/>
      <c r="HAG4" s="118"/>
      <c r="HAH4" s="118"/>
      <c r="HAI4" s="118"/>
      <c r="HAJ4" s="118"/>
      <c r="HAK4" s="118"/>
      <c r="HAL4" s="118"/>
      <c r="HAM4" s="118"/>
      <c r="HAN4" s="118"/>
      <c r="HAO4" s="118"/>
      <c r="HAP4" s="118"/>
      <c r="HAQ4" s="118"/>
      <c r="HAR4" s="118"/>
      <c r="HAS4" s="118"/>
      <c r="HAT4" s="118"/>
      <c r="HAU4" s="118"/>
      <c r="HAV4" s="118"/>
      <c r="HAW4" s="118"/>
      <c r="HAX4" s="118"/>
      <c r="HAY4" s="118"/>
      <c r="HAZ4" s="118"/>
      <c r="HBA4" s="118"/>
      <c r="HBB4" s="118"/>
      <c r="HBC4" s="118"/>
      <c r="HBD4" s="118"/>
      <c r="HBE4" s="118"/>
      <c r="HBF4" s="118"/>
      <c r="HBG4" s="118"/>
      <c r="HBH4" s="118"/>
      <c r="HBI4" s="118"/>
      <c r="HBJ4" s="118"/>
      <c r="HBK4" s="118"/>
      <c r="HBL4" s="118"/>
      <c r="HBM4" s="118"/>
      <c r="HBN4" s="118"/>
      <c r="HBO4" s="118"/>
      <c r="HBP4" s="118"/>
      <c r="HBQ4" s="118"/>
      <c r="HBR4" s="118"/>
      <c r="HBS4" s="118"/>
      <c r="HBT4" s="118"/>
      <c r="HBU4" s="118"/>
      <c r="HBV4" s="118"/>
      <c r="HBW4" s="118"/>
      <c r="HBX4" s="118"/>
      <c r="HBY4" s="118"/>
      <c r="HBZ4" s="118"/>
      <c r="HCA4" s="118"/>
      <c r="HCB4" s="118"/>
      <c r="HCC4" s="118"/>
      <c r="HCD4" s="118"/>
      <c r="HCE4" s="118"/>
      <c r="HCF4" s="118"/>
      <c r="HCG4" s="118"/>
      <c r="HCH4" s="118"/>
      <c r="HCI4" s="118"/>
      <c r="HCJ4" s="118"/>
      <c r="HCK4" s="118"/>
      <c r="HCL4" s="118"/>
      <c r="HCM4" s="118"/>
      <c r="HCN4" s="118"/>
      <c r="HCO4" s="118"/>
      <c r="HCP4" s="118"/>
      <c r="HCQ4" s="118"/>
      <c r="HCR4" s="118"/>
      <c r="HCS4" s="118"/>
      <c r="HCT4" s="118"/>
      <c r="HCU4" s="118"/>
      <c r="HCV4" s="118"/>
      <c r="HCW4" s="118"/>
      <c r="HCX4" s="118"/>
      <c r="HCY4" s="118"/>
      <c r="HCZ4" s="118"/>
      <c r="HDA4" s="118"/>
      <c r="HDB4" s="118"/>
      <c r="HDC4" s="118"/>
      <c r="HDD4" s="118"/>
      <c r="HDE4" s="118"/>
      <c r="HDF4" s="118"/>
      <c r="HDG4" s="118"/>
      <c r="HDH4" s="118"/>
      <c r="HDI4" s="118"/>
      <c r="HDJ4" s="118"/>
      <c r="HDK4" s="118"/>
      <c r="HDL4" s="118"/>
      <c r="HDM4" s="118"/>
      <c r="HDN4" s="118"/>
      <c r="HDO4" s="118"/>
      <c r="HDP4" s="118"/>
      <c r="HDQ4" s="118"/>
      <c r="HDR4" s="118"/>
      <c r="HDS4" s="118"/>
      <c r="HDT4" s="118"/>
      <c r="HDU4" s="118"/>
      <c r="HDV4" s="118"/>
      <c r="HDW4" s="118"/>
      <c r="HDX4" s="118"/>
      <c r="HDY4" s="118"/>
      <c r="HDZ4" s="118"/>
      <c r="HEA4" s="118"/>
      <c r="HEB4" s="118"/>
      <c r="HEC4" s="118"/>
      <c r="HED4" s="118"/>
      <c r="HEE4" s="118"/>
      <c r="HEF4" s="118"/>
      <c r="HEG4" s="118"/>
      <c r="HEH4" s="118"/>
      <c r="HEI4" s="118"/>
      <c r="HEJ4" s="118"/>
      <c r="HEK4" s="118"/>
      <c r="HEL4" s="118"/>
      <c r="HEM4" s="118"/>
      <c r="HEN4" s="118"/>
      <c r="HEO4" s="118"/>
      <c r="HEP4" s="118"/>
      <c r="HEQ4" s="118"/>
      <c r="HER4" s="118"/>
      <c r="HES4" s="118"/>
      <c r="HET4" s="118"/>
      <c r="HEU4" s="118"/>
      <c r="HEV4" s="118"/>
      <c r="HEW4" s="118"/>
      <c r="HEX4" s="118"/>
      <c r="HEY4" s="118"/>
      <c r="HEZ4" s="118"/>
      <c r="HFA4" s="118"/>
      <c r="HFB4" s="118"/>
      <c r="HFC4" s="118"/>
      <c r="HFD4" s="118"/>
      <c r="HFE4" s="118"/>
      <c r="HFF4" s="118"/>
      <c r="HFG4" s="118"/>
      <c r="HFH4" s="118"/>
      <c r="HFI4" s="118"/>
      <c r="HFJ4" s="118"/>
      <c r="HFK4" s="118"/>
      <c r="HFL4" s="118"/>
      <c r="HFM4" s="118"/>
      <c r="HFN4" s="118"/>
      <c r="HFO4" s="118"/>
      <c r="HFP4" s="118"/>
      <c r="HFQ4" s="118"/>
      <c r="HFR4" s="118"/>
      <c r="HFS4" s="118"/>
      <c r="HFT4" s="118"/>
      <c r="HFU4" s="118"/>
      <c r="HFV4" s="118"/>
      <c r="HFW4" s="118"/>
      <c r="HFX4" s="118"/>
      <c r="HFY4" s="118"/>
      <c r="HFZ4" s="118"/>
      <c r="HGA4" s="118"/>
      <c r="HGB4" s="118"/>
      <c r="HGC4" s="118"/>
      <c r="HGD4" s="118"/>
      <c r="HGE4" s="118"/>
      <c r="HGF4" s="118"/>
      <c r="HGG4" s="118"/>
      <c r="HGH4" s="118"/>
      <c r="HGI4" s="118"/>
      <c r="HGJ4" s="118"/>
      <c r="HGK4" s="118"/>
      <c r="HGL4" s="118"/>
      <c r="HGM4" s="118"/>
      <c r="HGN4" s="118"/>
      <c r="HGO4" s="118"/>
      <c r="HGP4" s="118"/>
      <c r="HGQ4" s="118"/>
      <c r="HGR4" s="118"/>
      <c r="HGS4" s="118"/>
      <c r="HGT4" s="118"/>
      <c r="HGU4" s="118"/>
      <c r="HGV4" s="118"/>
      <c r="HGW4" s="118"/>
      <c r="HGX4" s="118"/>
      <c r="HGY4" s="118"/>
      <c r="HGZ4" s="118"/>
      <c r="HHA4" s="118"/>
      <c r="HHB4" s="118"/>
      <c r="HHC4" s="118"/>
      <c r="HHD4" s="118"/>
      <c r="HHE4" s="118"/>
      <c r="HHF4" s="118"/>
      <c r="HHG4" s="118"/>
      <c r="HHH4" s="118"/>
      <c r="HHI4" s="118"/>
      <c r="HHJ4" s="118"/>
      <c r="HHK4" s="118"/>
      <c r="HHL4" s="118"/>
      <c r="HHM4" s="118"/>
      <c r="HHN4" s="118"/>
      <c r="HHO4" s="118"/>
      <c r="HHP4" s="118"/>
      <c r="HHQ4" s="118"/>
      <c r="HHR4" s="118"/>
      <c r="HHS4" s="118"/>
      <c r="HHT4" s="118"/>
      <c r="HHU4" s="118"/>
      <c r="HHV4" s="118"/>
      <c r="HHW4" s="118"/>
      <c r="HHX4" s="118"/>
      <c r="HHY4" s="118"/>
      <c r="HHZ4" s="118"/>
      <c r="HIA4" s="118"/>
      <c r="HIB4" s="118"/>
      <c r="HIC4" s="118"/>
      <c r="HID4" s="118"/>
      <c r="HIE4" s="118"/>
      <c r="HIF4" s="118"/>
      <c r="HIG4" s="118"/>
      <c r="HIH4" s="118"/>
      <c r="HII4" s="118"/>
      <c r="HIJ4" s="118"/>
      <c r="HIK4" s="118"/>
      <c r="HIL4" s="118"/>
      <c r="HIM4" s="118"/>
      <c r="HIN4" s="118"/>
      <c r="HIO4" s="118"/>
      <c r="HIP4" s="118"/>
      <c r="HIQ4" s="118"/>
      <c r="HIR4" s="118"/>
      <c r="HIS4" s="118"/>
      <c r="HIT4" s="118"/>
      <c r="HIU4" s="118"/>
      <c r="HIV4" s="118"/>
      <c r="HIW4" s="118"/>
      <c r="HIX4" s="118"/>
      <c r="HIY4" s="118"/>
      <c r="HIZ4" s="118"/>
      <c r="HJA4" s="118"/>
      <c r="HJB4" s="118"/>
      <c r="HJC4" s="118"/>
      <c r="HJD4" s="118"/>
      <c r="HJE4" s="118"/>
      <c r="HJF4" s="118"/>
      <c r="HJG4" s="118"/>
      <c r="HJH4" s="118"/>
      <c r="HJI4" s="118"/>
      <c r="HJJ4" s="118"/>
      <c r="HJK4" s="118"/>
      <c r="HJL4" s="118"/>
      <c r="HJM4" s="118"/>
      <c r="HJN4" s="118"/>
      <c r="HJO4" s="118"/>
      <c r="HJP4" s="118"/>
      <c r="HJQ4" s="118"/>
      <c r="HJR4" s="118"/>
      <c r="HJS4" s="118"/>
      <c r="HJT4" s="118"/>
      <c r="HJU4" s="118"/>
      <c r="HJV4" s="118"/>
      <c r="HJW4" s="118"/>
      <c r="HJX4" s="118"/>
      <c r="HJY4" s="118"/>
      <c r="HJZ4" s="118"/>
      <c r="HKA4" s="118"/>
      <c r="HKB4" s="118"/>
      <c r="HKC4" s="118"/>
      <c r="HKD4" s="118"/>
      <c r="HKE4" s="118"/>
      <c r="HKF4" s="118"/>
      <c r="HKG4" s="118"/>
      <c r="HKH4" s="118"/>
      <c r="HKI4" s="118"/>
      <c r="HKJ4" s="118"/>
      <c r="HKK4" s="118"/>
      <c r="HKL4" s="118"/>
      <c r="HKM4" s="118"/>
      <c r="HKN4" s="118"/>
      <c r="HKO4" s="118"/>
      <c r="HKP4" s="118"/>
      <c r="HKQ4" s="118"/>
      <c r="HKR4" s="118"/>
      <c r="HKS4" s="118"/>
      <c r="HKT4" s="118"/>
      <c r="HKU4" s="118"/>
      <c r="HKV4" s="118"/>
      <c r="HKW4" s="118"/>
      <c r="HKX4" s="118"/>
      <c r="HKY4" s="118"/>
      <c r="HKZ4" s="118"/>
      <c r="HLA4" s="118"/>
      <c r="HLB4" s="118"/>
      <c r="HLC4" s="118"/>
      <c r="HLD4" s="118"/>
      <c r="HLE4" s="118"/>
      <c r="HLF4" s="118"/>
      <c r="HLG4" s="118"/>
      <c r="HLH4" s="118"/>
      <c r="HLI4" s="118"/>
      <c r="HLJ4" s="118"/>
      <c r="HLK4" s="118"/>
      <c r="HLL4" s="118"/>
      <c r="HLM4" s="118"/>
      <c r="HLN4" s="118"/>
      <c r="HLO4" s="118"/>
      <c r="HLP4" s="118"/>
      <c r="HLQ4" s="118"/>
      <c r="HLR4" s="118"/>
      <c r="HLS4" s="118"/>
      <c r="HLT4" s="118"/>
      <c r="HLU4" s="118"/>
      <c r="HLV4" s="118"/>
      <c r="HLW4" s="118"/>
      <c r="HLX4" s="118"/>
      <c r="HLY4" s="118"/>
      <c r="HLZ4" s="118"/>
      <c r="HMA4" s="118"/>
      <c r="HMB4" s="118"/>
      <c r="HMC4" s="118"/>
      <c r="HMD4" s="118"/>
      <c r="HME4" s="118"/>
      <c r="HMF4" s="118"/>
      <c r="HMG4" s="118"/>
      <c r="HMH4" s="118"/>
      <c r="HMI4" s="118"/>
      <c r="HMJ4" s="118"/>
      <c r="HMK4" s="118"/>
      <c r="HML4" s="118"/>
      <c r="HMM4" s="118"/>
      <c r="HMN4" s="118"/>
      <c r="HMO4" s="118"/>
      <c r="HMP4" s="118"/>
      <c r="HMQ4" s="118"/>
      <c r="HMR4" s="118"/>
      <c r="HMS4" s="118"/>
      <c r="HMT4" s="118"/>
      <c r="HMU4" s="118"/>
      <c r="HMV4" s="118"/>
      <c r="HMW4" s="118"/>
      <c r="HMX4" s="118"/>
      <c r="HMY4" s="118"/>
      <c r="HMZ4" s="118"/>
      <c r="HNA4" s="118"/>
      <c r="HNB4" s="118"/>
      <c r="HNC4" s="118"/>
      <c r="HND4" s="118"/>
      <c r="HNE4" s="118"/>
      <c r="HNF4" s="118"/>
      <c r="HNG4" s="118"/>
      <c r="HNH4" s="118"/>
      <c r="HNI4" s="118"/>
      <c r="HNJ4" s="118"/>
      <c r="HNK4" s="118"/>
      <c r="HNL4" s="118"/>
      <c r="HNM4" s="118"/>
      <c r="HNN4" s="118"/>
      <c r="HNO4" s="118"/>
      <c r="HNP4" s="118"/>
      <c r="HNQ4" s="118"/>
      <c r="HNR4" s="118"/>
      <c r="HNS4" s="118"/>
      <c r="HNT4" s="118"/>
      <c r="HNU4" s="118"/>
      <c r="HNV4" s="118"/>
      <c r="HNW4" s="118"/>
      <c r="HNX4" s="118"/>
      <c r="HNY4" s="118"/>
      <c r="HNZ4" s="118"/>
      <c r="HOA4" s="118"/>
      <c r="HOB4" s="118"/>
      <c r="HOC4" s="118"/>
      <c r="HOD4" s="118"/>
      <c r="HOE4" s="118"/>
      <c r="HOF4" s="118"/>
      <c r="HOG4" s="118"/>
      <c r="HOH4" s="118"/>
      <c r="HOI4" s="118"/>
      <c r="HOJ4" s="118"/>
      <c r="HOK4" s="118"/>
      <c r="HOL4" s="118"/>
      <c r="HOM4" s="118"/>
      <c r="HON4" s="118"/>
      <c r="HOO4" s="118"/>
      <c r="HOP4" s="118"/>
      <c r="HOQ4" s="118"/>
      <c r="HOR4" s="118"/>
      <c r="HOS4" s="118"/>
      <c r="HOT4" s="118"/>
      <c r="HOU4" s="118"/>
      <c r="HOV4" s="118"/>
      <c r="HOW4" s="118"/>
      <c r="HOX4" s="118"/>
      <c r="HOY4" s="118"/>
      <c r="HOZ4" s="118"/>
      <c r="HPA4" s="118"/>
      <c r="HPB4" s="118"/>
      <c r="HPC4" s="118"/>
      <c r="HPD4" s="118"/>
      <c r="HPE4" s="118"/>
      <c r="HPF4" s="118"/>
      <c r="HPG4" s="118"/>
      <c r="HPH4" s="118"/>
      <c r="HPI4" s="118"/>
      <c r="HPJ4" s="118"/>
      <c r="HPK4" s="118"/>
      <c r="HPL4" s="118"/>
      <c r="HPM4" s="118"/>
      <c r="HPN4" s="118"/>
      <c r="HPO4" s="118"/>
      <c r="HPP4" s="118"/>
      <c r="HPQ4" s="118"/>
      <c r="HPR4" s="118"/>
      <c r="HPS4" s="118"/>
      <c r="HPT4" s="118"/>
      <c r="HPU4" s="118"/>
      <c r="HPV4" s="118"/>
      <c r="HPW4" s="118"/>
      <c r="HPX4" s="118"/>
      <c r="HPY4" s="118"/>
      <c r="HPZ4" s="118"/>
      <c r="HQA4" s="118"/>
      <c r="HQB4" s="118"/>
      <c r="HQC4" s="118"/>
      <c r="HQD4" s="118"/>
      <c r="HQE4" s="118"/>
      <c r="HQF4" s="118"/>
      <c r="HQG4" s="118"/>
      <c r="HQH4" s="118"/>
      <c r="HQI4" s="118"/>
      <c r="HQJ4" s="118"/>
      <c r="HQK4" s="118"/>
      <c r="HQL4" s="118"/>
      <c r="HQM4" s="118"/>
      <c r="HQN4" s="118"/>
      <c r="HQO4" s="118"/>
      <c r="HQP4" s="118"/>
      <c r="HQQ4" s="118"/>
      <c r="HQR4" s="118"/>
      <c r="HQS4" s="118"/>
      <c r="HQT4" s="118"/>
      <c r="HQU4" s="118"/>
      <c r="HQV4" s="118"/>
      <c r="HQW4" s="118"/>
      <c r="HQX4" s="118"/>
      <c r="HQY4" s="118"/>
      <c r="HQZ4" s="118"/>
      <c r="HRA4" s="118"/>
      <c r="HRB4" s="118"/>
      <c r="HRC4" s="118"/>
      <c r="HRD4" s="118"/>
      <c r="HRE4" s="118"/>
      <c r="HRF4" s="118"/>
      <c r="HRG4" s="118"/>
      <c r="HRH4" s="118"/>
      <c r="HRI4" s="118"/>
      <c r="HRJ4" s="118"/>
      <c r="HRK4" s="118"/>
      <c r="HRL4" s="118"/>
      <c r="HRM4" s="118"/>
      <c r="HRN4" s="118"/>
      <c r="HRO4" s="118"/>
      <c r="HRP4" s="118"/>
      <c r="HRQ4" s="118"/>
      <c r="HRR4" s="118"/>
      <c r="HRS4" s="118"/>
      <c r="HRT4" s="118"/>
      <c r="HRU4" s="118"/>
      <c r="HRV4" s="118"/>
      <c r="HRW4" s="118"/>
      <c r="HRX4" s="118"/>
      <c r="HRY4" s="118"/>
      <c r="HRZ4" s="118"/>
      <c r="HSA4" s="118"/>
      <c r="HSB4" s="118"/>
      <c r="HSC4" s="118"/>
      <c r="HSD4" s="118"/>
      <c r="HSE4" s="118"/>
      <c r="HSF4" s="118"/>
      <c r="HSG4" s="118"/>
      <c r="HSH4" s="118"/>
      <c r="HSI4" s="118"/>
      <c r="HSJ4" s="118"/>
      <c r="HSK4" s="118"/>
      <c r="HSL4" s="118"/>
      <c r="HSM4" s="118"/>
      <c r="HSN4" s="118"/>
      <c r="HSO4" s="118"/>
      <c r="HSP4" s="118"/>
      <c r="HSQ4" s="118"/>
      <c r="HSR4" s="118"/>
      <c r="HSS4" s="118"/>
      <c r="HST4" s="118"/>
      <c r="HSU4" s="118"/>
      <c r="HSV4" s="118"/>
      <c r="HSW4" s="118"/>
      <c r="HSX4" s="118"/>
      <c r="HSY4" s="118"/>
      <c r="HSZ4" s="118"/>
      <c r="HTA4" s="118"/>
      <c r="HTB4" s="118"/>
      <c r="HTC4" s="118"/>
      <c r="HTD4" s="118"/>
      <c r="HTE4" s="118"/>
      <c r="HTF4" s="118"/>
      <c r="HTG4" s="118"/>
      <c r="HTH4" s="118"/>
      <c r="HTI4" s="118"/>
      <c r="HTJ4" s="118"/>
      <c r="HTK4" s="118"/>
      <c r="HTL4" s="118"/>
      <c r="HTM4" s="118"/>
      <c r="HTN4" s="118"/>
      <c r="HTO4" s="118"/>
      <c r="HTP4" s="118"/>
      <c r="HTQ4" s="118"/>
      <c r="HTR4" s="118"/>
      <c r="HTS4" s="118"/>
      <c r="HTT4" s="118"/>
      <c r="HTU4" s="118"/>
      <c r="HTV4" s="118"/>
      <c r="HTW4" s="118"/>
      <c r="HTX4" s="118"/>
      <c r="HTY4" s="118"/>
      <c r="HTZ4" s="118"/>
      <c r="HUA4" s="118"/>
      <c r="HUB4" s="118"/>
      <c r="HUC4" s="118"/>
      <c r="HUD4" s="118"/>
      <c r="HUE4" s="118"/>
      <c r="HUF4" s="118"/>
      <c r="HUG4" s="118"/>
      <c r="HUH4" s="118"/>
      <c r="HUI4" s="118"/>
      <c r="HUJ4" s="118"/>
      <c r="HUK4" s="118"/>
      <c r="HUL4" s="118"/>
      <c r="HUM4" s="118"/>
      <c r="HUN4" s="118"/>
      <c r="HUO4" s="118"/>
      <c r="HUP4" s="118"/>
      <c r="HUQ4" s="118"/>
      <c r="HUR4" s="118"/>
      <c r="HUS4" s="118"/>
      <c r="HUT4" s="118"/>
      <c r="HUU4" s="118"/>
      <c r="HUV4" s="118"/>
      <c r="HUW4" s="118"/>
      <c r="HUX4" s="118"/>
      <c r="HUY4" s="118"/>
      <c r="HUZ4" s="118"/>
      <c r="HVA4" s="118"/>
      <c r="HVB4" s="118"/>
      <c r="HVC4" s="118"/>
      <c r="HVD4" s="118"/>
      <c r="HVE4" s="118"/>
      <c r="HVF4" s="118"/>
      <c r="HVG4" s="118"/>
      <c r="HVH4" s="118"/>
      <c r="HVI4" s="118"/>
      <c r="HVJ4" s="118"/>
      <c r="HVK4" s="118"/>
      <c r="HVL4" s="118"/>
      <c r="HVM4" s="118"/>
      <c r="HVN4" s="118"/>
      <c r="HVO4" s="118"/>
      <c r="HVP4" s="118"/>
      <c r="HVQ4" s="118"/>
      <c r="HVR4" s="118"/>
      <c r="HVS4" s="118"/>
      <c r="HVT4" s="118"/>
      <c r="HVU4" s="118"/>
      <c r="HVV4" s="118"/>
      <c r="HVW4" s="118"/>
      <c r="HVX4" s="118"/>
      <c r="HVY4" s="118"/>
      <c r="HVZ4" s="118"/>
      <c r="HWA4" s="118"/>
      <c r="HWB4" s="118"/>
      <c r="HWC4" s="118"/>
      <c r="HWD4" s="118"/>
      <c r="HWE4" s="118"/>
      <c r="HWF4" s="118"/>
      <c r="HWG4" s="118"/>
      <c r="HWH4" s="118"/>
      <c r="HWI4" s="118"/>
      <c r="HWJ4" s="118"/>
      <c r="HWK4" s="118"/>
      <c r="HWL4" s="118"/>
      <c r="HWM4" s="118"/>
      <c r="HWN4" s="118"/>
      <c r="HWO4" s="118"/>
      <c r="HWP4" s="118"/>
      <c r="HWQ4" s="118"/>
      <c r="HWR4" s="118"/>
      <c r="HWS4" s="118"/>
      <c r="HWT4" s="118"/>
      <c r="HWU4" s="118"/>
      <c r="HWV4" s="118"/>
      <c r="HWW4" s="118"/>
      <c r="HWX4" s="118"/>
      <c r="HWY4" s="118"/>
      <c r="HWZ4" s="118"/>
      <c r="HXA4" s="118"/>
      <c r="HXB4" s="118"/>
      <c r="HXC4" s="118"/>
      <c r="HXD4" s="118"/>
      <c r="HXE4" s="118"/>
      <c r="HXF4" s="118"/>
      <c r="HXG4" s="118"/>
      <c r="HXH4" s="118"/>
      <c r="HXI4" s="118"/>
      <c r="HXJ4" s="118"/>
      <c r="HXK4" s="118"/>
      <c r="HXL4" s="118"/>
      <c r="HXM4" s="118"/>
      <c r="HXN4" s="118"/>
      <c r="HXO4" s="118"/>
      <c r="HXP4" s="118"/>
      <c r="HXQ4" s="118"/>
      <c r="HXR4" s="118"/>
      <c r="HXS4" s="118"/>
      <c r="HXT4" s="118"/>
      <c r="HXU4" s="118"/>
      <c r="HXV4" s="118"/>
      <c r="HXW4" s="118"/>
      <c r="HXX4" s="118"/>
      <c r="HXY4" s="118"/>
      <c r="HXZ4" s="118"/>
      <c r="HYA4" s="118"/>
      <c r="HYB4" s="118"/>
      <c r="HYC4" s="118"/>
      <c r="HYD4" s="118"/>
      <c r="HYE4" s="118"/>
      <c r="HYF4" s="118"/>
      <c r="HYG4" s="118"/>
      <c r="HYH4" s="118"/>
      <c r="HYI4" s="118"/>
      <c r="HYJ4" s="118"/>
      <c r="HYK4" s="118"/>
      <c r="HYL4" s="118"/>
      <c r="HYM4" s="118"/>
      <c r="HYN4" s="118"/>
      <c r="HYO4" s="118"/>
      <c r="HYP4" s="118"/>
      <c r="HYQ4" s="118"/>
      <c r="HYR4" s="118"/>
      <c r="HYS4" s="118"/>
      <c r="HYT4" s="118"/>
      <c r="HYU4" s="118"/>
      <c r="HYV4" s="118"/>
      <c r="HYW4" s="118"/>
      <c r="HYX4" s="118"/>
      <c r="HYY4" s="118"/>
      <c r="HYZ4" s="118"/>
      <c r="HZA4" s="118"/>
      <c r="HZB4" s="118"/>
      <c r="HZC4" s="118"/>
      <c r="HZD4" s="118"/>
      <c r="HZE4" s="118"/>
      <c r="HZF4" s="118"/>
      <c r="HZG4" s="118"/>
      <c r="HZH4" s="118"/>
      <c r="HZI4" s="118"/>
      <c r="HZJ4" s="118"/>
      <c r="HZK4" s="118"/>
      <c r="HZL4" s="118"/>
      <c r="HZM4" s="118"/>
      <c r="HZN4" s="118"/>
      <c r="HZO4" s="118"/>
      <c r="HZP4" s="118"/>
      <c r="HZQ4" s="118"/>
      <c r="HZR4" s="118"/>
      <c r="HZS4" s="118"/>
      <c r="HZT4" s="118"/>
      <c r="HZU4" s="118"/>
      <c r="HZV4" s="118"/>
      <c r="HZW4" s="118"/>
      <c r="HZX4" s="118"/>
      <c r="HZY4" s="118"/>
      <c r="HZZ4" s="118"/>
      <c r="IAA4" s="118"/>
      <c r="IAB4" s="118"/>
      <c r="IAC4" s="118"/>
      <c r="IAD4" s="118"/>
      <c r="IAE4" s="118"/>
      <c r="IAF4" s="118"/>
      <c r="IAG4" s="118"/>
      <c r="IAH4" s="118"/>
      <c r="IAI4" s="118"/>
      <c r="IAJ4" s="118"/>
      <c r="IAK4" s="118"/>
      <c r="IAL4" s="118"/>
      <c r="IAM4" s="118"/>
      <c r="IAN4" s="118"/>
      <c r="IAO4" s="118"/>
      <c r="IAP4" s="118"/>
      <c r="IAQ4" s="118"/>
      <c r="IAR4" s="118"/>
      <c r="IAS4" s="118"/>
      <c r="IAT4" s="118"/>
      <c r="IAU4" s="118"/>
      <c r="IAV4" s="118"/>
      <c r="IAW4" s="118"/>
      <c r="IAX4" s="118"/>
      <c r="IAY4" s="118"/>
      <c r="IAZ4" s="118"/>
      <c r="IBA4" s="118"/>
      <c r="IBB4" s="118"/>
      <c r="IBC4" s="118"/>
      <c r="IBD4" s="118"/>
      <c r="IBE4" s="118"/>
      <c r="IBF4" s="118"/>
      <c r="IBG4" s="118"/>
      <c r="IBH4" s="118"/>
      <c r="IBI4" s="118"/>
      <c r="IBJ4" s="118"/>
      <c r="IBK4" s="118"/>
      <c r="IBL4" s="118"/>
      <c r="IBM4" s="118"/>
      <c r="IBN4" s="118"/>
      <c r="IBO4" s="118"/>
      <c r="IBP4" s="118"/>
      <c r="IBQ4" s="118"/>
      <c r="IBR4" s="118"/>
      <c r="IBS4" s="118"/>
      <c r="IBT4" s="118"/>
      <c r="IBU4" s="118"/>
      <c r="IBV4" s="118"/>
      <c r="IBW4" s="118"/>
      <c r="IBX4" s="118"/>
      <c r="IBY4" s="118"/>
      <c r="IBZ4" s="118"/>
      <c r="ICA4" s="118"/>
      <c r="ICB4" s="118"/>
      <c r="ICC4" s="118"/>
      <c r="ICD4" s="118"/>
      <c r="ICE4" s="118"/>
      <c r="ICF4" s="118"/>
      <c r="ICG4" s="118"/>
      <c r="ICH4" s="118"/>
      <c r="ICI4" s="118"/>
      <c r="ICJ4" s="118"/>
      <c r="ICK4" s="118"/>
      <c r="ICL4" s="118"/>
      <c r="ICM4" s="118"/>
      <c r="ICN4" s="118"/>
      <c r="ICO4" s="118"/>
      <c r="ICP4" s="118"/>
      <c r="ICQ4" s="118"/>
      <c r="ICR4" s="118"/>
      <c r="ICS4" s="118"/>
      <c r="ICT4" s="118"/>
      <c r="ICU4" s="118"/>
      <c r="ICV4" s="118"/>
      <c r="ICW4" s="118"/>
      <c r="ICX4" s="118"/>
      <c r="ICY4" s="118"/>
      <c r="ICZ4" s="118"/>
      <c r="IDA4" s="118"/>
      <c r="IDB4" s="118"/>
      <c r="IDC4" s="118"/>
      <c r="IDD4" s="118"/>
      <c r="IDE4" s="118"/>
      <c r="IDF4" s="118"/>
      <c r="IDG4" s="118"/>
      <c r="IDH4" s="118"/>
      <c r="IDI4" s="118"/>
      <c r="IDJ4" s="118"/>
      <c r="IDK4" s="118"/>
      <c r="IDL4" s="118"/>
      <c r="IDM4" s="118"/>
      <c r="IDN4" s="118"/>
      <c r="IDO4" s="118"/>
      <c r="IDP4" s="118"/>
      <c r="IDQ4" s="118"/>
      <c r="IDR4" s="118"/>
      <c r="IDS4" s="118"/>
      <c r="IDT4" s="118"/>
      <c r="IDU4" s="118"/>
      <c r="IDV4" s="118"/>
      <c r="IDW4" s="118"/>
      <c r="IDX4" s="118"/>
      <c r="IDY4" s="118"/>
      <c r="IDZ4" s="118"/>
      <c r="IEA4" s="118"/>
      <c r="IEB4" s="118"/>
      <c r="IEC4" s="118"/>
      <c r="IED4" s="118"/>
      <c r="IEE4" s="118"/>
      <c r="IEF4" s="118"/>
      <c r="IEG4" s="118"/>
      <c r="IEH4" s="118"/>
      <c r="IEI4" s="118"/>
      <c r="IEJ4" s="118"/>
      <c r="IEK4" s="118"/>
      <c r="IEL4" s="118"/>
      <c r="IEM4" s="118"/>
      <c r="IEN4" s="118"/>
      <c r="IEO4" s="118"/>
      <c r="IEP4" s="118"/>
      <c r="IEQ4" s="118"/>
      <c r="IER4" s="118"/>
      <c r="IES4" s="118"/>
      <c r="IET4" s="118"/>
      <c r="IEU4" s="118"/>
      <c r="IEV4" s="118"/>
      <c r="IEW4" s="118"/>
      <c r="IEX4" s="118"/>
      <c r="IEY4" s="118"/>
      <c r="IEZ4" s="118"/>
      <c r="IFA4" s="118"/>
      <c r="IFB4" s="118"/>
      <c r="IFC4" s="118"/>
      <c r="IFD4" s="118"/>
      <c r="IFE4" s="118"/>
      <c r="IFF4" s="118"/>
      <c r="IFG4" s="118"/>
      <c r="IFH4" s="118"/>
      <c r="IFI4" s="118"/>
      <c r="IFJ4" s="118"/>
      <c r="IFK4" s="118"/>
      <c r="IFL4" s="118"/>
      <c r="IFM4" s="118"/>
      <c r="IFN4" s="118"/>
      <c r="IFO4" s="118"/>
      <c r="IFP4" s="118"/>
      <c r="IFQ4" s="118"/>
      <c r="IFR4" s="118"/>
      <c r="IFS4" s="118"/>
      <c r="IFT4" s="118"/>
      <c r="IFU4" s="118"/>
      <c r="IFV4" s="118"/>
      <c r="IFW4" s="118"/>
      <c r="IFX4" s="118"/>
      <c r="IFY4" s="118"/>
      <c r="IFZ4" s="118"/>
      <c r="IGA4" s="118"/>
      <c r="IGB4" s="118"/>
      <c r="IGC4" s="118"/>
      <c r="IGD4" s="118"/>
      <c r="IGE4" s="118"/>
      <c r="IGF4" s="118"/>
      <c r="IGG4" s="118"/>
      <c r="IGH4" s="118"/>
      <c r="IGI4" s="118"/>
      <c r="IGJ4" s="118"/>
      <c r="IGK4" s="118"/>
      <c r="IGL4" s="118"/>
      <c r="IGM4" s="118"/>
      <c r="IGN4" s="118"/>
      <c r="IGO4" s="118"/>
      <c r="IGP4" s="118"/>
      <c r="IGQ4" s="118"/>
      <c r="IGR4" s="118"/>
      <c r="IGS4" s="118"/>
      <c r="IGT4" s="118"/>
      <c r="IGU4" s="118"/>
      <c r="IGV4" s="118"/>
      <c r="IGW4" s="118"/>
      <c r="IGX4" s="118"/>
      <c r="IGY4" s="118"/>
      <c r="IGZ4" s="118"/>
      <c r="IHA4" s="118"/>
      <c r="IHB4" s="118"/>
      <c r="IHC4" s="118"/>
      <c r="IHD4" s="118"/>
      <c r="IHE4" s="118"/>
      <c r="IHF4" s="118"/>
      <c r="IHG4" s="118"/>
      <c r="IHH4" s="118"/>
      <c r="IHI4" s="118"/>
      <c r="IHJ4" s="118"/>
      <c r="IHK4" s="118"/>
      <c r="IHL4" s="118"/>
      <c r="IHM4" s="118"/>
      <c r="IHN4" s="118"/>
      <c r="IHO4" s="118"/>
      <c r="IHP4" s="118"/>
      <c r="IHQ4" s="118"/>
      <c r="IHR4" s="118"/>
      <c r="IHS4" s="118"/>
      <c r="IHT4" s="118"/>
      <c r="IHU4" s="118"/>
      <c r="IHV4" s="118"/>
      <c r="IHW4" s="118"/>
      <c r="IHX4" s="118"/>
      <c r="IHY4" s="118"/>
      <c r="IHZ4" s="118"/>
      <c r="IIA4" s="118"/>
      <c r="IIB4" s="118"/>
      <c r="IIC4" s="118"/>
      <c r="IID4" s="118"/>
      <c r="IIE4" s="118"/>
      <c r="IIF4" s="118"/>
      <c r="IIG4" s="118"/>
      <c r="IIH4" s="118"/>
      <c r="III4" s="118"/>
      <c r="IIJ4" s="118"/>
      <c r="IIK4" s="118"/>
      <c r="IIL4" s="118"/>
      <c r="IIM4" s="118"/>
      <c r="IIN4" s="118"/>
      <c r="IIO4" s="118"/>
      <c r="IIP4" s="118"/>
      <c r="IIQ4" s="118"/>
      <c r="IIR4" s="118"/>
      <c r="IIS4" s="118"/>
      <c r="IIT4" s="118"/>
      <c r="IIU4" s="118"/>
      <c r="IIV4" s="118"/>
      <c r="IIW4" s="118"/>
      <c r="IIX4" s="118"/>
      <c r="IIY4" s="118"/>
      <c r="IIZ4" s="118"/>
      <c r="IJA4" s="118"/>
      <c r="IJB4" s="118"/>
      <c r="IJC4" s="118"/>
      <c r="IJD4" s="118"/>
      <c r="IJE4" s="118"/>
      <c r="IJF4" s="118"/>
      <c r="IJG4" s="118"/>
      <c r="IJH4" s="118"/>
      <c r="IJI4" s="118"/>
      <c r="IJJ4" s="118"/>
      <c r="IJK4" s="118"/>
      <c r="IJL4" s="118"/>
      <c r="IJM4" s="118"/>
      <c r="IJN4" s="118"/>
      <c r="IJO4" s="118"/>
      <c r="IJP4" s="118"/>
      <c r="IJQ4" s="118"/>
      <c r="IJR4" s="118"/>
      <c r="IJS4" s="118"/>
      <c r="IJT4" s="118"/>
      <c r="IJU4" s="118"/>
      <c r="IJV4" s="118"/>
      <c r="IJW4" s="118"/>
      <c r="IJX4" s="118"/>
      <c r="IJY4" s="118"/>
      <c r="IJZ4" s="118"/>
      <c r="IKA4" s="118"/>
      <c r="IKB4" s="118"/>
      <c r="IKC4" s="118"/>
      <c r="IKD4" s="118"/>
      <c r="IKE4" s="118"/>
      <c r="IKF4" s="118"/>
      <c r="IKG4" s="118"/>
      <c r="IKH4" s="118"/>
      <c r="IKI4" s="118"/>
      <c r="IKJ4" s="118"/>
      <c r="IKK4" s="118"/>
      <c r="IKL4" s="118"/>
      <c r="IKM4" s="118"/>
      <c r="IKN4" s="118"/>
      <c r="IKO4" s="118"/>
      <c r="IKP4" s="118"/>
      <c r="IKQ4" s="118"/>
      <c r="IKR4" s="118"/>
      <c r="IKS4" s="118"/>
      <c r="IKT4" s="118"/>
      <c r="IKU4" s="118"/>
      <c r="IKV4" s="118"/>
      <c r="IKW4" s="118"/>
      <c r="IKX4" s="118"/>
      <c r="IKY4" s="118"/>
      <c r="IKZ4" s="118"/>
      <c r="ILA4" s="118"/>
      <c r="ILB4" s="118"/>
      <c r="ILC4" s="118"/>
      <c r="ILD4" s="118"/>
      <c r="ILE4" s="118"/>
      <c r="ILF4" s="118"/>
      <c r="ILG4" s="118"/>
      <c r="ILH4" s="118"/>
      <c r="ILI4" s="118"/>
      <c r="ILJ4" s="118"/>
      <c r="ILK4" s="118"/>
      <c r="ILL4" s="118"/>
      <c r="ILM4" s="118"/>
      <c r="ILN4" s="118"/>
      <c r="ILO4" s="118"/>
      <c r="ILP4" s="118"/>
      <c r="ILQ4" s="118"/>
      <c r="ILR4" s="118"/>
      <c r="ILS4" s="118"/>
      <c r="ILT4" s="118"/>
      <c r="ILU4" s="118"/>
      <c r="ILV4" s="118"/>
      <c r="ILW4" s="118"/>
      <c r="ILX4" s="118"/>
      <c r="ILY4" s="118"/>
      <c r="ILZ4" s="118"/>
      <c r="IMA4" s="118"/>
      <c r="IMB4" s="118"/>
      <c r="IMC4" s="118"/>
      <c r="IMD4" s="118"/>
      <c r="IME4" s="118"/>
      <c r="IMF4" s="118"/>
      <c r="IMG4" s="118"/>
      <c r="IMH4" s="118"/>
      <c r="IMI4" s="118"/>
      <c r="IMJ4" s="118"/>
      <c r="IMK4" s="118"/>
      <c r="IML4" s="118"/>
      <c r="IMM4" s="118"/>
      <c r="IMN4" s="118"/>
      <c r="IMO4" s="118"/>
      <c r="IMP4" s="118"/>
      <c r="IMQ4" s="118"/>
      <c r="IMR4" s="118"/>
      <c r="IMS4" s="118"/>
      <c r="IMT4" s="118"/>
      <c r="IMU4" s="118"/>
      <c r="IMV4" s="118"/>
      <c r="IMW4" s="118"/>
      <c r="IMX4" s="118"/>
      <c r="IMY4" s="118"/>
      <c r="IMZ4" s="118"/>
      <c r="INA4" s="118"/>
      <c r="INB4" s="118"/>
      <c r="INC4" s="118"/>
      <c r="IND4" s="118"/>
      <c r="INE4" s="118"/>
      <c r="INF4" s="118"/>
      <c r="ING4" s="118"/>
      <c r="INH4" s="118"/>
      <c r="INI4" s="118"/>
      <c r="INJ4" s="118"/>
      <c r="INK4" s="118"/>
      <c r="INL4" s="118"/>
      <c r="INM4" s="118"/>
      <c r="INN4" s="118"/>
      <c r="INO4" s="118"/>
      <c r="INP4" s="118"/>
      <c r="INQ4" s="118"/>
      <c r="INR4" s="118"/>
      <c r="INS4" s="118"/>
      <c r="INT4" s="118"/>
      <c r="INU4" s="118"/>
      <c r="INV4" s="118"/>
      <c r="INW4" s="118"/>
      <c r="INX4" s="118"/>
      <c r="INY4" s="118"/>
      <c r="INZ4" s="118"/>
      <c r="IOA4" s="118"/>
      <c r="IOB4" s="118"/>
      <c r="IOC4" s="118"/>
      <c r="IOD4" s="118"/>
      <c r="IOE4" s="118"/>
      <c r="IOF4" s="118"/>
      <c r="IOG4" s="118"/>
      <c r="IOH4" s="118"/>
      <c r="IOI4" s="118"/>
      <c r="IOJ4" s="118"/>
      <c r="IOK4" s="118"/>
      <c r="IOL4" s="118"/>
      <c r="IOM4" s="118"/>
      <c r="ION4" s="118"/>
      <c r="IOO4" s="118"/>
      <c r="IOP4" s="118"/>
      <c r="IOQ4" s="118"/>
      <c r="IOR4" s="118"/>
      <c r="IOS4" s="118"/>
      <c r="IOT4" s="118"/>
      <c r="IOU4" s="118"/>
      <c r="IOV4" s="118"/>
      <c r="IOW4" s="118"/>
      <c r="IOX4" s="118"/>
      <c r="IOY4" s="118"/>
      <c r="IOZ4" s="118"/>
      <c r="IPA4" s="118"/>
      <c r="IPB4" s="118"/>
      <c r="IPC4" s="118"/>
      <c r="IPD4" s="118"/>
      <c r="IPE4" s="118"/>
      <c r="IPF4" s="118"/>
      <c r="IPG4" s="118"/>
      <c r="IPH4" s="118"/>
      <c r="IPI4" s="118"/>
      <c r="IPJ4" s="118"/>
      <c r="IPK4" s="118"/>
      <c r="IPL4" s="118"/>
      <c r="IPM4" s="118"/>
      <c r="IPN4" s="118"/>
      <c r="IPO4" s="118"/>
      <c r="IPP4" s="118"/>
      <c r="IPQ4" s="118"/>
      <c r="IPR4" s="118"/>
      <c r="IPS4" s="118"/>
      <c r="IPT4" s="118"/>
      <c r="IPU4" s="118"/>
      <c r="IPV4" s="118"/>
      <c r="IPW4" s="118"/>
      <c r="IPX4" s="118"/>
      <c r="IPY4" s="118"/>
      <c r="IPZ4" s="118"/>
      <c r="IQA4" s="118"/>
      <c r="IQB4" s="118"/>
      <c r="IQC4" s="118"/>
      <c r="IQD4" s="118"/>
      <c r="IQE4" s="118"/>
      <c r="IQF4" s="118"/>
      <c r="IQG4" s="118"/>
      <c r="IQH4" s="118"/>
      <c r="IQI4" s="118"/>
      <c r="IQJ4" s="118"/>
      <c r="IQK4" s="118"/>
      <c r="IQL4" s="118"/>
      <c r="IQM4" s="118"/>
      <c r="IQN4" s="118"/>
      <c r="IQO4" s="118"/>
      <c r="IQP4" s="118"/>
      <c r="IQQ4" s="118"/>
      <c r="IQR4" s="118"/>
      <c r="IQS4" s="118"/>
      <c r="IQT4" s="118"/>
      <c r="IQU4" s="118"/>
      <c r="IQV4" s="118"/>
      <c r="IQW4" s="118"/>
      <c r="IQX4" s="118"/>
      <c r="IQY4" s="118"/>
      <c r="IQZ4" s="118"/>
      <c r="IRA4" s="118"/>
      <c r="IRB4" s="118"/>
      <c r="IRC4" s="118"/>
      <c r="IRD4" s="118"/>
      <c r="IRE4" s="118"/>
      <c r="IRF4" s="118"/>
      <c r="IRG4" s="118"/>
      <c r="IRH4" s="118"/>
      <c r="IRI4" s="118"/>
      <c r="IRJ4" s="118"/>
      <c r="IRK4" s="118"/>
      <c r="IRL4" s="118"/>
      <c r="IRM4" s="118"/>
      <c r="IRN4" s="118"/>
      <c r="IRO4" s="118"/>
      <c r="IRP4" s="118"/>
      <c r="IRQ4" s="118"/>
      <c r="IRR4" s="118"/>
      <c r="IRS4" s="118"/>
      <c r="IRT4" s="118"/>
      <c r="IRU4" s="118"/>
      <c r="IRV4" s="118"/>
      <c r="IRW4" s="118"/>
      <c r="IRX4" s="118"/>
      <c r="IRY4" s="118"/>
      <c r="IRZ4" s="118"/>
      <c r="ISA4" s="118"/>
      <c r="ISB4" s="118"/>
      <c r="ISC4" s="118"/>
      <c r="ISD4" s="118"/>
      <c r="ISE4" s="118"/>
      <c r="ISF4" s="118"/>
      <c r="ISG4" s="118"/>
      <c r="ISH4" s="118"/>
      <c r="ISI4" s="118"/>
      <c r="ISJ4" s="118"/>
      <c r="ISK4" s="118"/>
      <c r="ISL4" s="118"/>
      <c r="ISM4" s="118"/>
      <c r="ISN4" s="118"/>
      <c r="ISO4" s="118"/>
      <c r="ISP4" s="118"/>
      <c r="ISQ4" s="118"/>
      <c r="ISR4" s="118"/>
      <c r="ISS4" s="118"/>
      <c r="IST4" s="118"/>
      <c r="ISU4" s="118"/>
      <c r="ISV4" s="118"/>
      <c r="ISW4" s="118"/>
      <c r="ISX4" s="118"/>
      <c r="ISY4" s="118"/>
      <c r="ISZ4" s="118"/>
      <c r="ITA4" s="118"/>
      <c r="ITB4" s="118"/>
      <c r="ITC4" s="118"/>
      <c r="ITD4" s="118"/>
      <c r="ITE4" s="118"/>
      <c r="ITF4" s="118"/>
      <c r="ITG4" s="118"/>
      <c r="ITH4" s="118"/>
      <c r="ITI4" s="118"/>
      <c r="ITJ4" s="118"/>
      <c r="ITK4" s="118"/>
      <c r="ITL4" s="118"/>
      <c r="ITM4" s="118"/>
      <c r="ITN4" s="118"/>
      <c r="ITO4" s="118"/>
      <c r="ITP4" s="118"/>
      <c r="ITQ4" s="118"/>
      <c r="ITR4" s="118"/>
      <c r="ITS4" s="118"/>
      <c r="ITT4" s="118"/>
      <c r="ITU4" s="118"/>
      <c r="ITV4" s="118"/>
      <c r="ITW4" s="118"/>
      <c r="ITX4" s="118"/>
      <c r="ITY4" s="118"/>
      <c r="ITZ4" s="118"/>
      <c r="IUA4" s="118"/>
      <c r="IUB4" s="118"/>
      <c r="IUC4" s="118"/>
      <c r="IUD4" s="118"/>
      <c r="IUE4" s="118"/>
      <c r="IUF4" s="118"/>
      <c r="IUG4" s="118"/>
      <c r="IUH4" s="118"/>
      <c r="IUI4" s="118"/>
      <c r="IUJ4" s="118"/>
      <c r="IUK4" s="118"/>
      <c r="IUL4" s="118"/>
      <c r="IUM4" s="118"/>
      <c r="IUN4" s="118"/>
      <c r="IUO4" s="118"/>
      <c r="IUP4" s="118"/>
      <c r="IUQ4" s="118"/>
      <c r="IUR4" s="118"/>
      <c r="IUS4" s="118"/>
      <c r="IUT4" s="118"/>
      <c r="IUU4" s="118"/>
      <c r="IUV4" s="118"/>
      <c r="IUW4" s="118"/>
      <c r="IUX4" s="118"/>
      <c r="IUY4" s="118"/>
      <c r="IUZ4" s="118"/>
      <c r="IVA4" s="118"/>
      <c r="IVB4" s="118"/>
      <c r="IVC4" s="118"/>
      <c r="IVD4" s="118"/>
      <c r="IVE4" s="118"/>
      <c r="IVF4" s="118"/>
      <c r="IVG4" s="118"/>
      <c r="IVH4" s="118"/>
      <c r="IVI4" s="118"/>
      <c r="IVJ4" s="118"/>
      <c r="IVK4" s="118"/>
      <c r="IVL4" s="118"/>
      <c r="IVM4" s="118"/>
      <c r="IVN4" s="118"/>
      <c r="IVO4" s="118"/>
      <c r="IVP4" s="118"/>
      <c r="IVQ4" s="118"/>
      <c r="IVR4" s="118"/>
      <c r="IVS4" s="118"/>
      <c r="IVT4" s="118"/>
      <c r="IVU4" s="118"/>
      <c r="IVV4" s="118"/>
      <c r="IVW4" s="118"/>
      <c r="IVX4" s="118"/>
      <c r="IVY4" s="118"/>
      <c r="IVZ4" s="118"/>
      <c r="IWA4" s="118"/>
      <c r="IWB4" s="118"/>
      <c r="IWC4" s="118"/>
      <c r="IWD4" s="118"/>
      <c r="IWE4" s="118"/>
      <c r="IWF4" s="118"/>
      <c r="IWG4" s="118"/>
      <c r="IWH4" s="118"/>
      <c r="IWI4" s="118"/>
      <c r="IWJ4" s="118"/>
      <c r="IWK4" s="118"/>
      <c r="IWL4" s="118"/>
      <c r="IWM4" s="118"/>
      <c r="IWN4" s="118"/>
      <c r="IWO4" s="118"/>
      <c r="IWP4" s="118"/>
      <c r="IWQ4" s="118"/>
      <c r="IWR4" s="118"/>
      <c r="IWS4" s="118"/>
      <c r="IWT4" s="118"/>
      <c r="IWU4" s="118"/>
      <c r="IWV4" s="118"/>
      <c r="IWW4" s="118"/>
      <c r="IWX4" s="118"/>
      <c r="IWY4" s="118"/>
      <c r="IWZ4" s="118"/>
      <c r="IXA4" s="118"/>
      <c r="IXB4" s="118"/>
      <c r="IXC4" s="118"/>
      <c r="IXD4" s="118"/>
      <c r="IXE4" s="118"/>
      <c r="IXF4" s="118"/>
      <c r="IXG4" s="118"/>
      <c r="IXH4" s="118"/>
      <c r="IXI4" s="118"/>
      <c r="IXJ4" s="118"/>
      <c r="IXK4" s="118"/>
      <c r="IXL4" s="118"/>
      <c r="IXM4" s="118"/>
      <c r="IXN4" s="118"/>
      <c r="IXO4" s="118"/>
      <c r="IXP4" s="118"/>
      <c r="IXQ4" s="118"/>
      <c r="IXR4" s="118"/>
      <c r="IXS4" s="118"/>
      <c r="IXT4" s="118"/>
      <c r="IXU4" s="118"/>
      <c r="IXV4" s="118"/>
      <c r="IXW4" s="118"/>
      <c r="IXX4" s="118"/>
      <c r="IXY4" s="118"/>
      <c r="IXZ4" s="118"/>
      <c r="IYA4" s="118"/>
      <c r="IYB4" s="118"/>
      <c r="IYC4" s="118"/>
      <c r="IYD4" s="118"/>
      <c r="IYE4" s="118"/>
      <c r="IYF4" s="118"/>
      <c r="IYG4" s="118"/>
      <c r="IYH4" s="118"/>
      <c r="IYI4" s="118"/>
      <c r="IYJ4" s="118"/>
      <c r="IYK4" s="118"/>
      <c r="IYL4" s="118"/>
      <c r="IYM4" s="118"/>
      <c r="IYN4" s="118"/>
      <c r="IYO4" s="118"/>
      <c r="IYP4" s="118"/>
      <c r="IYQ4" s="118"/>
      <c r="IYR4" s="118"/>
      <c r="IYS4" s="118"/>
      <c r="IYT4" s="118"/>
      <c r="IYU4" s="118"/>
      <c r="IYV4" s="118"/>
      <c r="IYW4" s="118"/>
      <c r="IYX4" s="118"/>
      <c r="IYY4" s="118"/>
      <c r="IYZ4" s="118"/>
      <c r="IZA4" s="118"/>
      <c r="IZB4" s="118"/>
      <c r="IZC4" s="118"/>
      <c r="IZD4" s="118"/>
      <c r="IZE4" s="118"/>
      <c r="IZF4" s="118"/>
      <c r="IZG4" s="118"/>
      <c r="IZH4" s="118"/>
      <c r="IZI4" s="118"/>
      <c r="IZJ4" s="118"/>
      <c r="IZK4" s="118"/>
      <c r="IZL4" s="118"/>
      <c r="IZM4" s="118"/>
      <c r="IZN4" s="118"/>
      <c r="IZO4" s="118"/>
      <c r="IZP4" s="118"/>
      <c r="IZQ4" s="118"/>
      <c r="IZR4" s="118"/>
      <c r="IZS4" s="118"/>
      <c r="IZT4" s="118"/>
      <c r="IZU4" s="118"/>
      <c r="IZV4" s="118"/>
      <c r="IZW4" s="118"/>
      <c r="IZX4" s="118"/>
      <c r="IZY4" s="118"/>
      <c r="IZZ4" s="118"/>
      <c r="JAA4" s="118"/>
      <c r="JAB4" s="118"/>
      <c r="JAC4" s="118"/>
      <c r="JAD4" s="118"/>
      <c r="JAE4" s="118"/>
      <c r="JAF4" s="118"/>
      <c r="JAG4" s="118"/>
      <c r="JAH4" s="118"/>
      <c r="JAI4" s="118"/>
      <c r="JAJ4" s="118"/>
      <c r="JAK4" s="118"/>
      <c r="JAL4" s="118"/>
      <c r="JAM4" s="118"/>
      <c r="JAN4" s="118"/>
      <c r="JAO4" s="118"/>
      <c r="JAP4" s="118"/>
      <c r="JAQ4" s="118"/>
      <c r="JAR4" s="118"/>
      <c r="JAS4" s="118"/>
      <c r="JAT4" s="118"/>
      <c r="JAU4" s="118"/>
      <c r="JAV4" s="118"/>
      <c r="JAW4" s="118"/>
      <c r="JAX4" s="118"/>
      <c r="JAY4" s="118"/>
      <c r="JAZ4" s="118"/>
      <c r="JBA4" s="118"/>
      <c r="JBB4" s="118"/>
      <c r="JBC4" s="118"/>
      <c r="JBD4" s="118"/>
      <c r="JBE4" s="118"/>
      <c r="JBF4" s="118"/>
      <c r="JBG4" s="118"/>
      <c r="JBH4" s="118"/>
      <c r="JBI4" s="118"/>
      <c r="JBJ4" s="118"/>
      <c r="JBK4" s="118"/>
      <c r="JBL4" s="118"/>
      <c r="JBM4" s="118"/>
      <c r="JBN4" s="118"/>
      <c r="JBO4" s="118"/>
      <c r="JBP4" s="118"/>
      <c r="JBQ4" s="118"/>
      <c r="JBR4" s="118"/>
      <c r="JBS4" s="118"/>
      <c r="JBT4" s="118"/>
      <c r="JBU4" s="118"/>
      <c r="JBV4" s="118"/>
      <c r="JBW4" s="118"/>
      <c r="JBX4" s="118"/>
      <c r="JBY4" s="118"/>
      <c r="JBZ4" s="118"/>
      <c r="JCA4" s="118"/>
      <c r="JCB4" s="118"/>
      <c r="JCC4" s="118"/>
      <c r="JCD4" s="118"/>
      <c r="JCE4" s="118"/>
      <c r="JCF4" s="118"/>
      <c r="JCG4" s="118"/>
      <c r="JCH4" s="118"/>
      <c r="JCI4" s="118"/>
      <c r="JCJ4" s="118"/>
      <c r="JCK4" s="118"/>
      <c r="JCL4" s="118"/>
      <c r="JCM4" s="118"/>
      <c r="JCN4" s="118"/>
      <c r="JCO4" s="118"/>
      <c r="JCP4" s="118"/>
      <c r="JCQ4" s="118"/>
      <c r="JCR4" s="118"/>
      <c r="JCS4" s="118"/>
      <c r="JCT4" s="118"/>
      <c r="JCU4" s="118"/>
      <c r="JCV4" s="118"/>
      <c r="JCW4" s="118"/>
      <c r="JCX4" s="118"/>
      <c r="JCY4" s="118"/>
      <c r="JCZ4" s="118"/>
      <c r="JDA4" s="118"/>
      <c r="JDB4" s="118"/>
      <c r="JDC4" s="118"/>
      <c r="JDD4" s="118"/>
      <c r="JDE4" s="118"/>
      <c r="JDF4" s="118"/>
      <c r="JDG4" s="118"/>
      <c r="JDH4" s="118"/>
      <c r="JDI4" s="118"/>
      <c r="JDJ4" s="118"/>
      <c r="JDK4" s="118"/>
      <c r="JDL4" s="118"/>
      <c r="JDM4" s="118"/>
      <c r="JDN4" s="118"/>
      <c r="JDO4" s="118"/>
      <c r="JDP4" s="118"/>
      <c r="JDQ4" s="118"/>
      <c r="JDR4" s="118"/>
      <c r="JDS4" s="118"/>
      <c r="JDT4" s="118"/>
      <c r="JDU4" s="118"/>
      <c r="JDV4" s="118"/>
      <c r="JDW4" s="118"/>
      <c r="JDX4" s="118"/>
      <c r="JDY4" s="118"/>
      <c r="JDZ4" s="118"/>
      <c r="JEA4" s="118"/>
      <c r="JEB4" s="118"/>
      <c r="JEC4" s="118"/>
      <c r="JED4" s="118"/>
      <c r="JEE4" s="118"/>
      <c r="JEF4" s="118"/>
      <c r="JEG4" s="118"/>
      <c r="JEH4" s="118"/>
      <c r="JEI4" s="118"/>
      <c r="JEJ4" s="118"/>
      <c r="JEK4" s="118"/>
      <c r="JEL4" s="118"/>
      <c r="JEM4" s="118"/>
      <c r="JEN4" s="118"/>
      <c r="JEO4" s="118"/>
      <c r="JEP4" s="118"/>
      <c r="JEQ4" s="118"/>
      <c r="JER4" s="118"/>
      <c r="JES4" s="118"/>
      <c r="JET4" s="118"/>
      <c r="JEU4" s="118"/>
      <c r="JEV4" s="118"/>
      <c r="JEW4" s="118"/>
      <c r="JEX4" s="118"/>
      <c r="JEY4" s="118"/>
      <c r="JEZ4" s="118"/>
      <c r="JFA4" s="118"/>
      <c r="JFB4" s="118"/>
      <c r="JFC4" s="118"/>
      <c r="JFD4" s="118"/>
      <c r="JFE4" s="118"/>
      <c r="JFF4" s="118"/>
      <c r="JFG4" s="118"/>
      <c r="JFH4" s="118"/>
      <c r="JFI4" s="118"/>
      <c r="JFJ4" s="118"/>
      <c r="JFK4" s="118"/>
      <c r="JFL4" s="118"/>
      <c r="JFM4" s="118"/>
      <c r="JFN4" s="118"/>
      <c r="JFO4" s="118"/>
      <c r="JFP4" s="118"/>
      <c r="JFQ4" s="118"/>
      <c r="JFR4" s="118"/>
      <c r="JFS4" s="118"/>
      <c r="JFT4" s="118"/>
      <c r="JFU4" s="118"/>
      <c r="JFV4" s="118"/>
      <c r="JFW4" s="118"/>
      <c r="JFX4" s="118"/>
      <c r="JFY4" s="118"/>
      <c r="JFZ4" s="118"/>
      <c r="JGA4" s="118"/>
      <c r="JGB4" s="118"/>
      <c r="JGC4" s="118"/>
      <c r="JGD4" s="118"/>
      <c r="JGE4" s="118"/>
      <c r="JGF4" s="118"/>
      <c r="JGG4" s="118"/>
      <c r="JGH4" s="118"/>
      <c r="JGI4" s="118"/>
      <c r="JGJ4" s="118"/>
      <c r="JGK4" s="118"/>
      <c r="JGL4" s="118"/>
      <c r="JGM4" s="118"/>
      <c r="JGN4" s="118"/>
      <c r="JGO4" s="118"/>
      <c r="JGP4" s="118"/>
      <c r="JGQ4" s="118"/>
      <c r="JGR4" s="118"/>
      <c r="JGS4" s="118"/>
      <c r="JGT4" s="118"/>
      <c r="JGU4" s="118"/>
      <c r="JGV4" s="118"/>
      <c r="JGW4" s="118"/>
      <c r="JGX4" s="118"/>
      <c r="JGY4" s="118"/>
      <c r="JGZ4" s="118"/>
      <c r="JHA4" s="118"/>
      <c r="JHB4" s="118"/>
      <c r="JHC4" s="118"/>
      <c r="JHD4" s="118"/>
      <c r="JHE4" s="118"/>
      <c r="JHF4" s="118"/>
      <c r="JHG4" s="118"/>
      <c r="JHH4" s="118"/>
      <c r="JHI4" s="118"/>
      <c r="JHJ4" s="118"/>
      <c r="JHK4" s="118"/>
      <c r="JHL4" s="118"/>
      <c r="JHM4" s="118"/>
      <c r="JHN4" s="118"/>
      <c r="JHO4" s="118"/>
      <c r="JHP4" s="118"/>
      <c r="JHQ4" s="118"/>
      <c r="JHR4" s="118"/>
      <c r="JHS4" s="118"/>
      <c r="JHT4" s="118"/>
      <c r="JHU4" s="118"/>
      <c r="JHV4" s="118"/>
      <c r="JHW4" s="118"/>
      <c r="JHX4" s="118"/>
      <c r="JHY4" s="118"/>
      <c r="JHZ4" s="118"/>
      <c r="JIA4" s="118"/>
      <c r="JIB4" s="118"/>
      <c r="JIC4" s="118"/>
      <c r="JID4" s="118"/>
      <c r="JIE4" s="118"/>
      <c r="JIF4" s="118"/>
      <c r="JIG4" s="118"/>
      <c r="JIH4" s="118"/>
      <c r="JII4" s="118"/>
      <c r="JIJ4" s="118"/>
      <c r="JIK4" s="118"/>
      <c r="JIL4" s="118"/>
      <c r="JIM4" s="118"/>
      <c r="JIN4" s="118"/>
      <c r="JIO4" s="118"/>
      <c r="JIP4" s="118"/>
      <c r="JIQ4" s="118"/>
      <c r="JIR4" s="118"/>
      <c r="JIS4" s="118"/>
      <c r="JIT4" s="118"/>
      <c r="JIU4" s="118"/>
      <c r="JIV4" s="118"/>
      <c r="JIW4" s="118"/>
      <c r="JIX4" s="118"/>
      <c r="JIY4" s="118"/>
      <c r="JIZ4" s="118"/>
      <c r="JJA4" s="118"/>
      <c r="JJB4" s="118"/>
      <c r="JJC4" s="118"/>
      <c r="JJD4" s="118"/>
      <c r="JJE4" s="118"/>
      <c r="JJF4" s="118"/>
      <c r="JJG4" s="118"/>
      <c r="JJH4" s="118"/>
      <c r="JJI4" s="118"/>
      <c r="JJJ4" s="118"/>
      <c r="JJK4" s="118"/>
      <c r="JJL4" s="118"/>
      <c r="JJM4" s="118"/>
      <c r="JJN4" s="118"/>
      <c r="JJO4" s="118"/>
      <c r="JJP4" s="118"/>
      <c r="JJQ4" s="118"/>
      <c r="JJR4" s="118"/>
      <c r="JJS4" s="118"/>
      <c r="JJT4" s="118"/>
      <c r="JJU4" s="118"/>
      <c r="JJV4" s="118"/>
      <c r="JJW4" s="118"/>
      <c r="JJX4" s="118"/>
      <c r="JJY4" s="118"/>
      <c r="JJZ4" s="118"/>
      <c r="JKA4" s="118"/>
      <c r="JKB4" s="118"/>
      <c r="JKC4" s="118"/>
      <c r="JKD4" s="118"/>
      <c r="JKE4" s="118"/>
      <c r="JKF4" s="118"/>
      <c r="JKG4" s="118"/>
      <c r="JKH4" s="118"/>
      <c r="JKI4" s="118"/>
      <c r="JKJ4" s="118"/>
      <c r="JKK4" s="118"/>
      <c r="JKL4" s="118"/>
      <c r="JKM4" s="118"/>
      <c r="JKN4" s="118"/>
      <c r="JKO4" s="118"/>
      <c r="JKP4" s="118"/>
      <c r="JKQ4" s="118"/>
      <c r="JKR4" s="118"/>
      <c r="JKS4" s="118"/>
      <c r="JKT4" s="118"/>
      <c r="JKU4" s="118"/>
      <c r="JKV4" s="118"/>
      <c r="JKW4" s="118"/>
      <c r="JKX4" s="118"/>
      <c r="JKY4" s="118"/>
      <c r="JKZ4" s="118"/>
      <c r="JLA4" s="118"/>
      <c r="JLB4" s="118"/>
      <c r="JLC4" s="118"/>
      <c r="JLD4" s="118"/>
      <c r="JLE4" s="118"/>
      <c r="JLF4" s="118"/>
      <c r="JLG4" s="118"/>
      <c r="JLH4" s="118"/>
      <c r="JLI4" s="118"/>
      <c r="JLJ4" s="118"/>
      <c r="JLK4" s="118"/>
      <c r="JLL4" s="118"/>
      <c r="JLM4" s="118"/>
      <c r="JLN4" s="118"/>
      <c r="JLO4" s="118"/>
      <c r="JLP4" s="118"/>
      <c r="JLQ4" s="118"/>
      <c r="JLR4" s="118"/>
      <c r="JLS4" s="118"/>
      <c r="JLT4" s="118"/>
      <c r="JLU4" s="118"/>
      <c r="JLV4" s="118"/>
      <c r="JLW4" s="118"/>
      <c r="JLX4" s="118"/>
      <c r="JLY4" s="118"/>
      <c r="JLZ4" s="118"/>
      <c r="JMA4" s="118"/>
      <c r="JMB4" s="118"/>
      <c r="JMC4" s="118"/>
      <c r="JMD4" s="118"/>
      <c r="JME4" s="118"/>
      <c r="JMF4" s="118"/>
      <c r="JMG4" s="118"/>
      <c r="JMH4" s="118"/>
      <c r="JMI4" s="118"/>
      <c r="JMJ4" s="118"/>
      <c r="JMK4" s="118"/>
      <c r="JML4" s="118"/>
      <c r="JMM4" s="118"/>
      <c r="JMN4" s="118"/>
      <c r="JMO4" s="118"/>
      <c r="JMP4" s="118"/>
      <c r="JMQ4" s="118"/>
      <c r="JMR4" s="118"/>
      <c r="JMS4" s="118"/>
      <c r="JMT4" s="118"/>
      <c r="JMU4" s="118"/>
      <c r="JMV4" s="118"/>
      <c r="JMW4" s="118"/>
      <c r="JMX4" s="118"/>
      <c r="JMY4" s="118"/>
      <c r="JMZ4" s="118"/>
      <c r="JNA4" s="118"/>
      <c r="JNB4" s="118"/>
      <c r="JNC4" s="118"/>
      <c r="JND4" s="118"/>
      <c r="JNE4" s="118"/>
      <c r="JNF4" s="118"/>
      <c r="JNG4" s="118"/>
      <c r="JNH4" s="118"/>
      <c r="JNI4" s="118"/>
      <c r="JNJ4" s="118"/>
      <c r="JNK4" s="118"/>
      <c r="JNL4" s="118"/>
      <c r="JNM4" s="118"/>
      <c r="JNN4" s="118"/>
      <c r="JNO4" s="118"/>
      <c r="JNP4" s="118"/>
      <c r="JNQ4" s="118"/>
      <c r="JNR4" s="118"/>
      <c r="JNS4" s="118"/>
      <c r="JNT4" s="118"/>
      <c r="JNU4" s="118"/>
      <c r="JNV4" s="118"/>
      <c r="JNW4" s="118"/>
      <c r="JNX4" s="118"/>
      <c r="JNY4" s="118"/>
      <c r="JNZ4" s="118"/>
      <c r="JOA4" s="118"/>
      <c r="JOB4" s="118"/>
      <c r="JOC4" s="118"/>
      <c r="JOD4" s="118"/>
      <c r="JOE4" s="118"/>
      <c r="JOF4" s="118"/>
      <c r="JOG4" s="118"/>
      <c r="JOH4" s="118"/>
      <c r="JOI4" s="118"/>
      <c r="JOJ4" s="118"/>
      <c r="JOK4" s="118"/>
      <c r="JOL4" s="118"/>
      <c r="JOM4" s="118"/>
      <c r="JON4" s="118"/>
      <c r="JOO4" s="118"/>
      <c r="JOP4" s="118"/>
      <c r="JOQ4" s="118"/>
      <c r="JOR4" s="118"/>
      <c r="JOS4" s="118"/>
      <c r="JOT4" s="118"/>
      <c r="JOU4" s="118"/>
      <c r="JOV4" s="118"/>
      <c r="JOW4" s="118"/>
      <c r="JOX4" s="118"/>
      <c r="JOY4" s="118"/>
      <c r="JOZ4" s="118"/>
      <c r="JPA4" s="118"/>
      <c r="JPB4" s="118"/>
      <c r="JPC4" s="118"/>
      <c r="JPD4" s="118"/>
      <c r="JPE4" s="118"/>
      <c r="JPF4" s="118"/>
      <c r="JPG4" s="118"/>
      <c r="JPH4" s="118"/>
      <c r="JPI4" s="118"/>
      <c r="JPJ4" s="118"/>
      <c r="JPK4" s="118"/>
      <c r="JPL4" s="118"/>
      <c r="JPM4" s="118"/>
      <c r="JPN4" s="118"/>
      <c r="JPO4" s="118"/>
      <c r="JPP4" s="118"/>
      <c r="JPQ4" s="118"/>
      <c r="JPR4" s="118"/>
      <c r="JPS4" s="118"/>
      <c r="JPT4" s="118"/>
      <c r="JPU4" s="118"/>
      <c r="JPV4" s="118"/>
      <c r="JPW4" s="118"/>
      <c r="JPX4" s="118"/>
      <c r="JPY4" s="118"/>
      <c r="JPZ4" s="118"/>
      <c r="JQA4" s="118"/>
      <c r="JQB4" s="118"/>
      <c r="JQC4" s="118"/>
      <c r="JQD4" s="118"/>
      <c r="JQE4" s="118"/>
      <c r="JQF4" s="118"/>
      <c r="JQG4" s="118"/>
      <c r="JQH4" s="118"/>
      <c r="JQI4" s="118"/>
      <c r="JQJ4" s="118"/>
      <c r="JQK4" s="118"/>
      <c r="JQL4" s="118"/>
      <c r="JQM4" s="118"/>
      <c r="JQN4" s="118"/>
      <c r="JQO4" s="118"/>
      <c r="JQP4" s="118"/>
      <c r="JQQ4" s="118"/>
      <c r="JQR4" s="118"/>
      <c r="JQS4" s="118"/>
      <c r="JQT4" s="118"/>
      <c r="JQU4" s="118"/>
      <c r="JQV4" s="118"/>
      <c r="JQW4" s="118"/>
      <c r="JQX4" s="118"/>
      <c r="JQY4" s="118"/>
      <c r="JQZ4" s="118"/>
      <c r="JRA4" s="118"/>
      <c r="JRB4" s="118"/>
      <c r="JRC4" s="118"/>
      <c r="JRD4" s="118"/>
      <c r="JRE4" s="118"/>
      <c r="JRF4" s="118"/>
      <c r="JRG4" s="118"/>
      <c r="JRH4" s="118"/>
      <c r="JRI4" s="118"/>
      <c r="JRJ4" s="118"/>
      <c r="JRK4" s="118"/>
      <c r="JRL4" s="118"/>
      <c r="JRM4" s="118"/>
      <c r="JRN4" s="118"/>
      <c r="JRO4" s="118"/>
      <c r="JRP4" s="118"/>
      <c r="JRQ4" s="118"/>
      <c r="JRR4" s="118"/>
      <c r="JRS4" s="118"/>
      <c r="JRT4" s="118"/>
      <c r="JRU4" s="118"/>
      <c r="JRV4" s="118"/>
      <c r="JRW4" s="118"/>
      <c r="JRX4" s="118"/>
      <c r="JRY4" s="118"/>
      <c r="JRZ4" s="118"/>
      <c r="JSA4" s="118"/>
      <c r="JSB4" s="118"/>
      <c r="JSC4" s="118"/>
      <c r="JSD4" s="118"/>
      <c r="JSE4" s="118"/>
      <c r="JSF4" s="118"/>
      <c r="JSG4" s="118"/>
      <c r="JSH4" s="118"/>
      <c r="JSI4" s="118"/>
      <c r="JSJ4" s="118"/>
      <c r="JSK4" s="118"/>
      <c r="JSL4" s="118"/>
      <c r="JSM4" s="118"/>
      <c r="JSN4" s="118"/>
      <c r="JSO4" s="118"/>
      <c r="JSP4" s="118"/>
      <c r="JSQ4" s="118"/>
      <c r="JSR4" s="118"/>
      <c r="JSS4" s="118"/>
      <c r="JST4" s="118"/>
      <c r="JSU4" s="118"/>
      <c r="JSV4" s="118"/>
      <c r="JSW4" s="118"/>
      <c r="JSX4" s="118"/>
      <c r="JSY4" s="118"/>
      <c r="JSZ4" s="118"/>
      <c r="JTA4" s="118"/>
      <c r="JTB4" s="118"/>
      <c r="JTC4" s="118"/>
      <c r="JTD4" s="118"/>
      <c r="JTE4" s="118"/>
      <c r="JTF4" s="118"/>
      <c r="JTG4" s="118"/>
      <c r="JTH4" s="118"/>
      <c r="JTI4" s="118"/>
      <c r="JTJ4" s="118"/>
      <c r="JTK4" s="118"/>
      <c r="JTL4" s="118"/>
      <c r="JTM4" s="118"/>
      <c r="JTN4" s="118"/>
      <c r="JTO4" s="118"/>
      <c r="JTP4" s="118"/>
      <c r="JTQ4" s="118"/>
      <c r="JTR4" s="118"/>
      <c r="JTS4" s="118"/>
      <c r="JTT4" s="118"/>
      <c r="JTU4" s="118"/>
      <c r="JTV4" s="118"/>
      <c r="JTW4" s="118"/>
      <c r="JTX4" s="118"/>
      <c r="JTY4" s="118"/>
      <c r="JTZ4" s="118"/>
      <c r="JUA4" s="118"/>
      <c r="JUB4" s="118"/>
      <c r="JUC4" s="118"/>
      <c r="JUD4" s="118"/>
      <c r="JUE4" s="118"/>
      <c r="JUF4" s="118"/>
      <c r="JUG4" s="118"/>
      <c r="JUH4" s="118"/>
      <c r="JUI4" s="118"/>
      <c r="JUJ4" s="118"/>
      <c r="JUK4" s="118"/>
      <c r="JUL4" s="118"/>
      <c r="JUM4" s="118"/>
      <c r="JUN4" s="118"/>
      <c r="JUO4" s="118"/>
      <c r="JUP4" s="118"/>
      <c r="JUQ4" s="118"/>
      <c r="JUR4" s="118"/>
      <c r="JUS4" s="118"/>
      <c r="JUT4" s="118"/>
      <c r="JUU4" s="118"/>
      <c r="JUV4" s="118"/>
      <c r="JUW4" s="118"/>
      <c r="JUX4" s="118"/>
      <c r="JUY4" s="118"/>
      <c r="JUZ4" s="118"/>
      <c r="JVA4" s="118"/>
      <c r="JVB4" s="118"/>
      <c r="JVC4" s="118"/>
      <c r="JVD4" s="118"/>
      <c r="JVE4" s="118"/>
      <c r="JVF4" s="118"/>
      <c r="JVG4" s="118"/>
      <c r="JVH4" s="118"/>
      <c r="JVI4" s="118"/>
      <c r="JVJ4" s="118"/>
      <c r="JVK4" s="118"/>
      <c r="JVL4" s="118"/>
      <c r="JVM4" s="118"/>
      <c r="JVN4" s="118"/>
      <c r="JVO4" s="118"/>
      <c r="JVP4" s="118"/>
      <c r="JVQ4" s="118"/>
      <c r="JVR4" s="118"/>
      <c r="JVS4" s="118"/>
      <c r="JVT4" s="118"/>
      <c r="JVU4" s="118"/>
      <c r="JVV4" s="118"/>
      <c r="JVW4" s="118"/>
      <c r="JVX4" s="118"/>
      <c r="JVY4" s="118"/>
      <c r="JVZ4" s="118"/>
      <c r="JWA4" s="118"/>
      <c r="JWB4" s="118"/>
      <c r="JWC4" s="118"/>
      <c r="JWD4" s="118"/>
      <c r="JWE4" s="118"/>
      <c r="JWF4" s="118"/>
      <c r="JWG4" s="118"/>
      <c r="JWH4" s="118"/>
      <c r="JWI4" s="118"/>
      <c r="JWJ4" s="118"/>
      <c r="JWK4" s="118"/>
      <c r="JWL4" s="118"/>
      <c r="JWM4" s="118"/>
      <c r="JWN4" s="118"/>
      <c r="JWO4" s="118"/>
      <c r="JWP4" s="118"/>
      <c r="JWQ4" s="118"/>
      <c r="JWR4" s="118"/>
      <c r="JWS4" s="118"/>
      <c r="JWT4" s="118"/>
      <c r="JWU4" s="118"/>
      <c r="JWV4" s="118"/>
      <c r="JWW4" s="118"/>
      <c r="JWX4" s="118"/>
      <c r="JWY4" s="118"/>
      <c r="JWZ4" s="118"/>
      <c r="JXA4" s="118"/>
      <c r="JXB4" s="118"/>
      <c r="JXC4" s="118"/>
      <c r="JXD4" s="118"/>
      <c r="JXE4" s="118"/>
      <c r="JXF4" s="118"/>
      <c r="JXG4" s="118"/>
      <c r="JXH4" s="118"/>
      <c r="JXI4" s="118"/>
      <c r="JXJ4" s="118"/>
      <c r="JXK4" s="118"/>
      <c r="JXL4" s="118"/>
      <c r="JXM4" s="118"/>
      <c r="JXN4" s="118"/>
      <c r="JXO4" s="118"/>
      <c r="JXP4" s="118"/>
      <c r="JXQ4" s="118"/>
      <c r="JXR4" s="118"/>
      <c r="JXS4" s="118"/>
      <c r="JXT4" s="118"/>
      <c r="JXU4" s="118"/>
      <c r="JXV4" s="118"/>
      <c r="JXW4" s="118"/>
      <c r="JXX4" s="118"/>
      <c r="JXY4" s="118"/>
      <c r="JXZ4" s="118"/>
      <c r="JYA4" s="118"/>
      <c r="JYB4" s="118"/>
      <c r="JYC4" s="118"/>
      <c r="JYD4" s="118"/>
      <c r="JYE4" s="118"/>
      <c r="JYF4" s="118"/>
      <c r="JYG4" s="118"/>
      <c r="JYH4" s="118"/>
      <c r="JYI4" s="118"/>
      <c r="JYJ4" s="118"/>
      <c r="JYK4" s="118"/>
      <c r="JYL4" s="118"/>
      <c r="JYM4" s="118"/>
      <c r="JYN4" s="118"/>
      <c r="JYO4" s="118"/>
      <c r="JYP4" s="118"/>
      <c r="JYQ4" s="118"/>
      <c r="JYR4" s="118"/>
      <c r="JYS4" s="118"/>
      <c r="JYT4" s="118"/>
      <c r="JYU4" s="118"/>
      <c r="JYV4" s="118"/>
      <c r="JYW4" s="118"/>
      <c r="JYX4" s="118"/>
      <c r="JYY4" s="118"/>
      <c r="JYZ4" s="118"/>
      <c r="JZA4" s="118"/>
      <c r="JZB4" s="118"/>
      <c r="JZC4" s="118"/>
      <c r="JZD4" s="118"/>
      <c r="JZE4" s="118"/>
      <c r="JZF4" s="118"/>
      <c r="JZG4" s="118"/>
      <c r="JZH4" s="118"/>
      <c r="JZI4" s="118"/>
      <c r="JZJ4" s="118"/>
      <c r="JZK4" s="118"/>
      <c r="JZL4" s="118"/>
      <c r="JZM4" s="118"/>
      <c r="JZN4" s="118"/>
      <c r="JZO4" s="118"/>
      <c r="JZP4" s="118"/>
      <c r="JZQ4" s="118"/>
      <c r="JZR4" s="118"/>
      <c r="JZS4" s="118"/>
      <c r="JZT4" s="118"/>
      <c r="JZU4" s="118"/>
      <c r="JZV4" s="118"/>
      <c r="JZW4" s="118"/>
      <c r="JZX4" s="118"/>
      <c r="JZY4" s="118"/>
      <c r="JZZ4" s="118"/>
      <c r="KAA4" s="118"/>
      <c r="KAB4" s="118"/>
      <c r="KAC4" s="118"/>
      <c r="KAD4" s="118"/>
      <c r="KAE4" s="118"/>
      <c r="KAF4" s="118"/>
      <c r="KAG4" s="118"/>
      <c r="KAH4" s="118"/>
      <c r="KAI4" s="118"/>
      <c r="KAJ4" s="118"/>
      <c r="KAK4" s="118"/>
      <c r="KAL4" s="118"/>
      <c r="KAM4" s="118"/>
      <c r="KAN4" s="118"/>
      <c r="KAO4" s="118"/>
      <c r="KAP4" s="118"/>
      <c r="KAQ4" s="118"/>
      <c r="KAR4" s="118"/>
      <c r="KAS4" s="118"/>
      <c r="KAT4" s="118"/>
      <c r="KAU4" s="118"/>
      <c r="KAV4" s="118"/>
      <c r="KAW4" s="118"/>
      <c r="KAX4" s="118"/>
      <c r="KAY4" s="118"/>
      <c r="KAZ4" s="118"/>
      <c r="KBA4" s="118"/>
      <c r="KBB4" s="118"/>
      <c r="KBC4" s="118"/>
      <c r="KBD4" s="118"/>
      <c r="KBE4" s="118"/>
      <c r="KBF4" s="118"/>
      <c r="KBG4" s="118"/>
      <c r="KBH4" s="118"/>
      <c r="KBI4" s="118"/>
      <c r="KBJ4" s="118"/>
      <c r="KBK4" s="118"/>
      <c r="KBL4" s="118"/>
      <c r="KBM4" s="118"/>
      <c r="KBN4" s="118"/>
      <c r="KBO4" s="118"/>
      <c r="KBP4" s="118"/>
      <c r="KBQ4" s="118"/>
      <c r="KBR4" s="118"/>
      <c r="KBS4" s="118"/>
      <c r="KBT4" s="118"/>
      <c r="KBU4" s="118"/>
      <c r="KBV4" s="118"/>
      <c r="KBW4" s="118"/>
      <c r="KBX4" s="118"/>
      <c r="KBY4" s="118"/>
      <c r="KBZ4" s="118"/>
      <c r="KCA4" s="118"/>
      <c r="KCB4" s="118"/>
      <c r="KCC4" s="118"/>
      <c r="KCD4" s="118"/>
      <c r="KCE4" s="118"/>
      <c r="KCF4" s="118"/>
      <c r="KCG4" s="118"/>
      <c r="KCH4" s="118"/>
      <c r="KCI4" s="118"/>
      <c r="KCJ4" s="118"/>
      <c r="KCK4" s="118"/>
      <c r="KCL4" s="118"/>
      <c r="KCM4" s="118"/>
      <c r="KCN4" s="118"/>
      <c r="KCO4" s="118"/>
      <c r="KCP4" s="118"/>
      <c r="KCQ4" s="118"/>
      <c r="KCR4" s="118"/>
      <c r="KCS4" s="118"/>
      <c r="KCT4" s="118"/>
      <c r="KCU4" s="118"/>
      <c r="KCV4" s="118"/>
      <c r="KCW4" s="118"/>
      <c r="KCX4" s="118"/>
      <c r="KCY4" s="118"/>
      <c r="KCZ4" s="118"/>
      <c r="KDA4" s="118"/>
      <c r="KDB4" s="118"/>
      <c r="KDC4" s="118"/>
      <c r="KDD4" s="118"/>
      <c r="KDE4" s="118"/>
      <c r="KDF4" s="118"/>
      <c r="KDG4" s="118"/>
      <c r="KDH4" s="118"/>
      <c r="KDI4" s="118"/>
      <c r="KDJ4" s="118"/>
      <c r="KDK4" s="118"/>
      <c r="KDL4" s="118"/>
      <c r="KDM4" s="118"/>
      <c r="KDN4" s="118"/>
      <c r="KDO4" s="118"/>
      <c r="KDP4" s="118"/>
      <c r="KDQ4" s="118"/>
      <c r="KDR4" s="118"/>
      <c r="KDS4" s="118"/>
      <c r="KDT4" s="118"/>
      <c r="KDU4" s="118"/>
      <c r="KDV4" s="118"/>
      <c r="KDW4" s="118"/>
      <c r="KDX4" s="118"/>
      <c r="KDY4" s="118"/>
      <c r="KDZ4" s="118"/>
      <c r="KEA4" s="118"/>
      <c r="KEB4" s="118"/>
      <c r="KEC4" s="118"/>
      <c r="KED4" s="118"/>
      <c r="KEE4" s="118"/>
      <c r="KEF4" s="118"/>
      <c r="KEG4" s="118"/>
      <c r="KEH4" s="118"/>
      <c r="KEI4" s="118"/>
      <c r="KEJ4" s="118"/>
      <c r="KEK4" s="118"/>
      <c r="KEL4" s="118"/>
      <c r="KEM4" s="118"/>
      <c r="KEN4" s="118"/>
      <c r="KEO4" s="118"/>
      <c r="KEP4" s="118"/>
      <c r="KEQ4" s="118"/>
      <c r="KER4" s="118"/>
      <c r="KES4" s="118"/>
      <c r="KET4" s="118"/>
      <c r="KEU4" s="118"/>
      <c r="KEV4" s="118"/>
      <c r="KEW4" s="118"/>
      <c r="KEX4" s="118"/>
      <c r="KEY4" s="118"/>
      <c r="KEZ4" s="118"/>
      <c r="KFA4" s="118"/>
      <c r="KFB4" s="118"/>
      <c r="KFC4" s="118"/>
      <c r="KFD4" s="118"/>
      <c r="KFE4" s="118"/>
      <c r="KFF4" s="118"/>
      <c r="KFG4" s="118"/>
      <c r="KFH4" s="118"/>
      <c r="KFI4" s="118"/>
      <c r="KFJ4" s="118"/>
      <c r="KFK4" s="118"/>
      <c r="KFL4" s="118"/>
      <c r="KFM4" s="118"/>
      <c r="KFN4" s="118"/>
      <c r="KFO4" s="118"/>
      <c r="KFP4" s="118"/>
      <c r="KFQ4" s="118"/>
      <c r="KFR4" s="118"/>
      <c r="KFS4" s="118"/>
      <c r="KFT4" s="118"/>
      <c r="KFU4" s="118"/>
      <c r="KFV4" s="118"/>
      <c r="KFW4" s="118"/>
      <c r="KFX4" s="118"/>
      <c r="KFY4" s="118"/>
      <c r="KFZ4" s="118"/>
      <c r="KGA4" s="118"/>
      <c r="KGB4" s="118"/>
      <c r="KGC4" s="118"/>
      <c r="KGD4" s="118"/>
      <c r="KGE4" s="118"/>
      <c r="KGF4" s="118"/>
      <c r="KGG4" s="118"/>
      <c r="KGH4" s="118"/>
      <c r="KGI4" s="118"/>
      <c r="KGJ4" s="118"/>
      <c r="KGK4" s="118"/>
      <c r="KGL4" s="118"/>
      <c r="KGM4" s="118"/>
      <c r="KGN4" s="118"/>
      <c r="KGO4" s="118"/>
      <c r="KGP4" s="118"/>
      <c r="KGQ4" s="118"/>
      <c r="KGR4" s="118"/>
      <c r="KGS4" s="118"/>
      <c r="KGT4" s="118"/>
      <c r="KGU4" s="118"/>
      <c r="KGV4" s="118"/>
      <c r="KGW4" s="118"/>
      <c r="KGX4" s="118"/>
      <c r="KGY4" s="118"/>
      <c r="KGZ4" s="118"/>
      <c r="KHA4" s="118"/>
      <c r="KHB4" s="118"/>
      <c r="KHC4" s="118"/>
      <c r="KHD4" s="118"/>
      <c r="KHE4" s="118"/>
      <c r="KHF4" s="118"/>
      <c r="KHG4" s="118"/>
      <c r="KHH4" s="118"/>
      <c r="KHI4" s="118"/>
      <c r="KHJ4" s="118"/>
      <c r="KHK4" s="118"/>
      <c r="KHL4" s="118"/>
      <c r="KHM4" s="118"/>
      <c r="KHN4" s="118"/>
      <c r="KHO4" s="118"/>
      <c r="KHP4" s="118"/>
      <c r="KHQ4" s="118"/>
      <c r="KHR4" s="118"/>
      <c r="KHS4" s="118"/>
      <c r="KHT4" s="118"/>
      <c r="KHU4" s="118"/>
      <c r="KHV4" s="118"/>
      <c r="KHW4" s="118"/>
      <c r="KHX4" s="118"/>
      <c r="KHY4" s="118"/>
      <c r="KHZ4" s="118"/>
      <c r="KIA4" s="118"/>
      <c r="KIB4" s="118"/>
      <c r="KIC4" s="118"/>
      <c r="KID4" s="118"/>
      <c r="KIE4" s="118"/>
      <c r="KIF4" s="118"/>
      <c r="KIG4" s="118"/>
      <c r="KIH4" s="118"/>
      <c r="KII4" s="118"/>
      <c r="KIJ4" s="118"/>
      <c r="KIK4" s="118"/>
      <c r="KIL4" s="118"/>
      <c r="KIM4" s="118"/>
      <c r="KIN4" s="118"/>
      <c r="KIO4" s="118"/>
      <c r="KIP4" s="118"/>
      <c r="KIQ4" s="118"/>
      <c r="KIR4" s="118"/>
      <c r="KIS4" s="118"/>
      <c r="KIT4" s="118"/>
      <c r="KIU4" s="118"/>
      <c r="KIV4" s="118"/>
      <c r="KIW4" s="118"/>
      <c r="KIX4" s="118"/>
      <c r="KIY4" s="118"/>
      <c r="KIZ4" s="118"/>
      <c r="KJA4" s="118"/>
      <c r="KJB4" s="118"/>
      <c r="KJC4" s="118"/>
      <c r="KJD4" s="118"/>
      <c r="KJE4" s="118"/>
      <c r="KJF4" s="118"/>
      <c r="KJG4" s="118"/>
      <c r="KJH4" s="118"/>
      <c r="KJI4" s="118"/>
      <c r="KJJ4" s="118"/>
      <c r="KJK4" s="118"/>
      <c r="KJL4" s="118"/>
      <c r="KJM4" s="118"/>
      <c r="KJN4" s="118"/>
      <c r="KJO4" s="118"/>
      <c r="KJP4" s="118"/>
      <c r="KJQ4" s="118"/>
      <c r="KJR4" s="118"/>
      <c r="KJS4" s="118"/>
      <c r="KJT4" s="118"/>
      <c r="KJU4" s="118"/>
      <c r="KJV4" s="118"/>
      <c r="KJW4" s="118"/>
      <c r="KJX4" s="118"/>
      <c r="KJY4" s="118"/>
      <c r="KJZ4" s="118"/>
      <c r="KKA4" s="118"/>
      <c r="KKB4" s="118"/>
      <c r="KKC4" s="118"/>
      <c r="KKD4" s="118"/>
      <c r="KKE4" s="118"/>
      <c r="KKF4" s="118"/>
      <c r="KKG4" s="118"/>
      <c r="KKH4" s="118"/>
      <c r="KKI4" s="118"/>
      <c r="KKJ4" s="118"/>
      <c r="KKK4" s="118"/>
      <c r="KKL4" s="118"/>
      <c r="KKM4" s="118"/>
      <c r="KKN4" s="118"/>
      <c r="KKO4" s="118"/>
      <c r="KKP4" s="118"/>
      <c r="KKQ4" s="118"/>
      <c r="KKR4" s="118"/>
      <c r="KKS4" s="118"/>
      <c r="KKT4" s="118"/>
      <c r="KKU4" s="118"/>
      <c r="KKV4" s="118"/>
      <c r="KKW4" s="118"/>
      <c r="KKX4" s="118"/>
      <c r="KKY4" s="118"/>
      <c r="KKZ4" s="118"/>
      <c r="KLA4" s="118"/>
      <c r="KLB4" s="118"/>
      <c r="KLC4" s="118"/>
      <c r="KLD4" s="118"/>
      <c r="KLE4" s="118"/>
      <c r="KLF4" s="118"/>
      <c r="KLG4" s="118"/>
      <c r="KLH4" s="118"/>
      <c r="KLI4" s="118"/>
      <c r="KLJ4" s="118"/>
      <c r="KLK4" s="118"/>
      <c r="KLL4" s="118"/>
      <c r="KLM4" s="118"/>
      <c r="KLN4" s="118"/>
      <c r="KLO4" s="118"/>
      <c r="KLP4" s="118"/>
      <c r="KLQ4" s="118"/>
      <c r="KLR4" s="118"/>
      <c r="KLS4" s="118"/>
      <c r="KLT4" s="118"/>
      <c r="KLU4" s="118"/>
      <c r="KLV4" s="118"/>
      <c r="KLW4" s="118"/>
      <c r="KLX4" s="118"/>
      <c r="KLY4" s="118"/>
      <c r="KLZ4" s="118"/>
      <c r="KMA4" s="118"/>
      <c r="KMB4" s="118"/>
      <c r="KMC4" s="118"/>
      <c r="KMD4" s="118"/>
      <c r="KME4" s="118"/>
      <c r="KMF4" s="118"/>
      <c r="KMG4" s="118"/>
      <c r="KMH4" s="118"/>
      <c r="KMI4" s="118"/>
      <c r="KMJ4" s="118"/>
      <c r="KMK4" s="118"/>
      <c r="KML4" s="118"/>
      <c r="KMM4" s="118"/>
      <c r="KMN4" s="118"/>
      <c r="KMO4" s="118"/>
      <c r="KMP4" s="118"/>
      <c r="KMQ4" s="118"/>
      <c r="KMR4" s="118"/>
      <c r="KMS4" s="118"/>
      <c r="KMT4" s="118"/>
      <c r="KMU4" s="118"/>
      <c r="KMV4" s="118"/>
      <c r="KMW4" s="118"/>
      <c r="KMX4" s="118"/>
      <c r="KMY4" s="118"/>
      <c r="KMZ4" s="118"/>
      <c r="KNA4" s="118"/>
      <c r="KNB4" s="118"/>
      <c r="KNC4" s="118"/>
      <c r="KND4" s="118"/>
      <c r="KNE4" s="118"/>
      <c r="KNF4" s="118"/>
      <c r="KNG4" s="118"/>
      <c r="KNH4" s="118"/>
      <c r="KNI4" s="118"/>
      <c r="KNJ4" s="118"/>
      <c r="KNK4" s="118"/>
      <c r="KNL4" s="118"/>
      <c r="KNM4" s="118"/>
      <c r="KNN4" s="118"/>
      <c r="KNO4" s="118"/>
      <c r="KNP4" s="118"/>
      <c r="KNQ4" s="118"/>
      <c r="KNR4" s="118"/>
      <c r="KNS4" s="118"/>
      <c r="KNT4" s="118"/>
      <c r="KNU4" s="118"/>
      <c r="KNV4" s="118"/>
      <c r="KNW4" s="118"/>
      <c r="KNX4" s="118"/>
      <c r="KNY4" s="118"/>
      <c r="KNZ4" s="118"/>
      <c r="KOA4" s="118"/>
      <c r="KOB4" s="118"/>
      <c r="KOC4" s="118"/>
      <c r="KOD4" s="118"/>
      <c r="KOE4" s="118"/>
      <c r="KOF4" s="118"/>
      <c r="KOG4" s="118"/>
      <c r="KOH4" s="118"/>
      <c r="KOI4" s="118"/>
      <c r="KOJ4" s="118"/>
      <c r="KOK4" s="118"/>
      <c r="KOL4" s="118"/>
      <c r="KOM4" s="118"/>
      <c r="KON4" s="118"/>
      <c r="KOO4" s="118"/>
      <c r="KOP4" s="118"/>
      <c r="KOQ4" s="118"/>
      <c r="KOR4" s="118"/>
      <c r="KOS4" s="118"/>
      <c r="KOT4" s="118"/>
      <c r="KOU4" s="118"/>
      <c r="KOV4" s="118"/>
      <c r="KOW4" s="118"/>
      <c r="KOX4" s="118"/>
      <c r="KOY4" s="118"/>
      <c r="KOZ4" s="118"/>
      <c r="KPA4" s="118"/>
      <c r="KPB4" s="118"/>
      <c r="KPC4" s="118"/>
      <c r="KPD4" s="118"/>
      <c r="KPE4" s="118"/>
      <c r="KPF4" s="118"/>
      <c r="KPG4" s="118"/>
      <c r="KPH4" s="118"/>
      <c r="KPI4" s="118"/>
      <c r="KPJ4" s="118"/>
      <c r="KPK4" s="118"/>
      <c r="KPL4" s="118"/>
      <c r="KPM4" s="118"/>
      <c r="KPN4" s="118"/>
      <c r="KPO4" s="118"/>
      <c r="KPP4" s="118"/>
      <c r="KPQ4" s="118"/>
      <c r="KPR4" s="118"/>
      <c r="KPS4" s="118"/>
      <c r="KPT4" s="118"/>
      <c r="KPU4" s="118"/>
      <c r="KPV4" s="118"/>
      <c r="KPW4" s="118"/>
      <c r="KPX4" s="118"/>
      <c r="KPY4" s="118"/>
      <c r="KPZ4" s="118"/>
      <c r="KQA4" s="118"/>
      <c r="KQB4" s="118"/>
      <c r="KQC4" s="118"/>
      <c r="KQD4" s="118"/>
      <c r="KQE4" s="118"/>
      <c r="KQF4" s="118"/>
      <c r="KQG4" s="118"/>
      <c r="KQH4" s="118"/>
      <c r="KQI4" s="118"/>
      <c r="KQJ4" s="118"/>
      <c r="KQK4" s="118"/>
      <c r="KQL4" s="118"/>
      <c r="KQM4" s="118"/>
      <c r="KQN4" s="118"/>
      <c r="KQO4" s="118"/>
      <c r="KQP4" s="118"/>
      <c r="KQQ4" s="118"/>
      <c r="KQR4" s="118"/>
      <c r="KQS4" s="118"/>
      <c r="KQT4" s="118"/>
      <c r="KQU4" s="118"/>
      <c r="KQV4" s="118"/>
      <c r="KQW4" s="118"/>
      <c r="KQX4" s="118"/>
      <c r="KQY4" s="118"/>
      <c r="KQZ4" s="118"/>
      <c r="KRA4" s="118"/>
      <c r="KRB4" s="118"/>
      <c r="KRC4" s="118"/>
      <c r="KRD4" s="118"/>
      <c r="KRE4" s="118"/>
      <c r="KRF4" s="118"/>
      <c r="KRG4" s="118"/>
      <c r="KRH4" s="118"/>
      <c r="KRI4" s="118"/>
      <c r="KRJ4" s="118"/>
      <c r="KRK4" s="118"/>
      <c r="KRL4" s="118"/>
      <c r="KRM4" s="118"/>
      <c r="KRN4" s="118"/>
      <c r="KRO4" s="118"/>
      <c r="KRP4" s="118"/>
      <c r="KRQ4" s="118"/>
      <c r="KRR4" s="118"/>
      <c r="KRS4" s="118"/>
      <c r="KRT4" s="118"/>
      <c r="KRU4" s="118"/>
      <c r="KRV4" s="118"/>
      <c r="KRW4" s="118"/>
      <c r="KRX4" s="118"/>
      <c r="KRY4" s="118"/>
      <c r="KRZ4" s="118"/>
      <c r="KSA4" s="118"/>
      <c r="KSB4" s="118"/>
      <c r="KSC4" s="118"/>
      <c r="KSD4" s="118"/>
      <c r="KSE4" s="118"/>
      <c r="KSF4" s="118"/>
      <c r="KSG4" s="118"/>
      <c r="KSH4" s="118"/>
      <c r="KSI4" s="118"/>
      <c r="KSJ4" s="118"/>
      <c r="KSK4" s="118"/>
      <c r="KSL4" s="118"/>
      <c r="KSM4" s="118"/>
      <c r="KSN4" s="118"/>
      <c r="KSO4" s="118"/>
      <c r="KSP4" s="118"/>
      <c r="KSQ4" s="118"/>
      <c r="KSR4" s="118"/>
      <c r="KSS4" s="118"/>
      <c r="KST4" s="118"/>
      <c r="KSU4" s="118"/>
      <c r="KSV4" s="118"/>
      <c r="KSW4" s="118"/>
      <c r="KSX4" s="118"/>
      <c r="KSY4" s="118"/>
      <c r="KSZ4" s="118"/>
      <c r="KTA4" s="118"/>
      <c r="KTB4" s="118"/>
      <c r="KTC4" s="118"/>
      <c r="KTD4" s="118"/>
      <c r="KTE4" s="118"/>
      <c r="KTF4" s="118"/>
      <c r="KTG4" s="118"/>
      <c r="KTH4" s="118"/>
      <c r="KTI4" s="118"/>
      <c r="KTJ4" s="118"/>
      <c r="KTK4" s="118"/>
      <c r="KTL4" s="118"/>
      <c r="KTM4" s="118"/>
      <c r="KTN4" s="118"/>
      <c r="KTO4" s="118"/>
      <c r="KTP4" s="118"/>
      <c r="KTQ4" s="118"/>
      <c r="KTR4" s="118"/>
      <c r="KTS4" s="118"/>
      <c r="KTT4" s="118"/>
      <c r="KTU4" s="118"/>
      <c r="KTV4" s="118"/>
      <c r="KTW4" s="118"/>
      <c r="KTX4" s="118"/>
      <c r="KTY4" s="118"/>
      <c r="KTZ4" s="118"/>
      <c r="KUA4" s="118"/>
      <c r="KUB4" s="118"/>
      <c r="KUC4" s="118"/>
      <c r="KUD4" s="118"/>
      <c r="KUE4" s="118"/>
      <c r="KUF4" s="118"/>
      <c r="KUG4" s="118"/>
      <c r="KUH4" s="118"/>
      <c r="KUI4" s="118"/>
      <c r="KUJ4" s="118"/>
      <c r="KUK4" s="118"/>
      <c r="KUL4" s="118"/>
      <c r="KUM4" s="118"/>
      <c r="KUN4" s="118"/>
      <c r="KUO4" s="118"/>
      <c r="KUP4" s="118"/>
      <c r="KUQ4" s="118"/>
      <c r="KUR4" s="118"/>
      <c r="KUS4" s="118"/>
      <c r="KUT4" s="118"/>
      <c r="KUU4" s="118"/>
      <c r="KUV4" s="118"/>
      <c r="KUW4" s="118"/>
      <c r="KUX4" s="118"/>
      <c r="KUY4" s="118"/>
      <c r="KUZ4" s="118"/>
      <c r="KVA4" s="118"/>
      <c r="KVB4" s="118"/>
      <c r="KVC4" s="118"/>
      <c r="KVD4" s="118"/>
      <c r="KVE4" s="118"/>
      <c r="KVF4" s="118"/>
      <c r="KVG4" s="118"/>
      <c r="KVH4" s="118"/>
      <c r="KVI4" s="118"/>
      <c r="KVJ4" s="118"/>
      <c r="KVK4" s="118"/>
      <c r="KVL4" s="118"/>
      <c r="KVM4" s="118"/>
      <c r="KVN4" s="118"/>
      <c r="KVO4" s="118"/>
      <c r="KVP4" s="118"/>
      <c r="KVQ4" s="118"/>
      <c r="KVR4" s="118"/>
      <c r="KVS4" s="118"/>
      <c r="KVT4" s="118"/>
      <c r="KVU4" s="118"/>
      <c r="KVV4" s="118"/>
      <c r="KVW4" s="118"/>
      <c r="KVX4" s="118"/>
      <c r="KVY4" s="118"/>
      <c r="KVZ4" s="118"/>
      <c r="KWA4" s="118"/>
      <c r="KWB4" s="118"/>
      <c r="KWC4" s="118"/>
      <c r="KWD4" s="118"/>
      <c r="KWE4" s="118"/>
      <c r="KWF4" s="118"/>
      <c r="KWG4" s="118"/>
      <c r="KWH4" s="118"/>
      <c r="KWI4" s="118"/>
      <c r="KWJ4" s="118"/>
      <c r="KWK4" s="118"/>
      <c r="KWL4" s="118"/>
      <c r="KWM4" s="118"/>
      <c r="KWN4" s="118"/>
      <c r="KWO4" s="118"/>
      <c r="KWP4" s="118"/>
      <c r="KWQ4" s="118"/>
      <c r="KWR4" s="118"/>
      <c r="KWS4" s="118"/>
      <c r="KWT4" s="118"/>
      <c r="KWU4" s="118"/>
      <c r="KWV4" s="118"/>
      <c r="KWW4" s="118"/>
      <c r="KWX4" s="118"/>
      <c r="KWY4" s="118"/>
      <c r="KWZ4" s="118"/>
      <c r="KXA4" s="118"/>
      <c r="KXB4" s="118"/>
      <c r="KXC4" s="118"/>
      <c r="KXD4" s="118"/>
      <c r="KXE4" s="118"/>
      <c r="KXF4" s="118"/>
      <c r="KXG4" s="118"/>
      <c r="KXH4" s="118"/>
      <c r="KXI4" s="118"/>
      <c r="KXJ4" s="118"/>
      <c r="KXK4" s="118"/>
      <c r="KXL4" s="118"/>
      <c r="KXM4" s="118"/>
      <c r="KXN4" s="118"/>
      <c r="KXO4" s="118"/>
      <c r="KXP4" s="118"/>
      <c r="KXQ4" s="118"/>
      <c r="KXR4" s="118"/>
      <c r="KXS4" s="118"/>
      <c r="KXT4" s="118"/>
      <c r="KXU4" s="118"/>
      <c r="KXV4" s="118"/>
      <c r="KXW4" s="118"/>
      <c r="KXX4" s="118"/>
      <c r="KXY4" s="118"/>
      <c r="KXZ4" s="118"/>
      <c r="KYA4" s="118"/>
      <c r="KYB4" s="118"/>
      <c r="KYC4" s="118"/>
      <c r="KYD4" s="118"/>
      <c r="KYE4" s="118"/>
      <c r="KYF4" s="118"/>
      <c r="KYG4" s="118"/>
      <c r="KYH4" s="118"/>
      <c r="KYI4" s="118"/>
      <c r="KYJ4" s="118"/>
      <c r="KYK4" s="118"/>
      <c r="KYL4" s="118"/>
      <c r="KYM4" s="118"/>
      <c r="KYN4" s="118"/>
      <c r="KYO4" s="118"/>
      <c r="KYP4" s="118"/>
      <c r="KYQ4" s="118"/>
      <c r="KYR4" s="118"/>
      <c r="KYS4" s="118"/>
      <c r="KYT4" s="118"/>
      <c r="KYU4" s="118"/>
      <c r="KYV4" s="118"/>
      <c r="KYW4" s="118"/>
      <c r="KYX4" s="118"/>
      <c r="KYY4" s="118"/>
      <c r="KYZ4" s="118"/>
      <c r="KZA4" s="118"/>
      <c r="KZB4" s="118"/>
      <c r="KZC4" s="118"/>
      <c r="KZD4" s="118"/>
      <c r="KZE4" s="118"/>
      <c r="KZF4" s="118"/>
      <c r="KZG4" s="118"/>
      <c r="KZH4" s="118"/>
      <c r="KZI4" s="118"/>
      <c r="KZJ4" s="118"/>
      <c r="KZK4" s="118"/>
      <c r="KZL4" s="118"/>
      <c r="KZM4" s="118"/>
      <c r="KZN4" s="118"/>
      <c r="KZO4" s="118"/>
      <c r="KZP4" s="118"/>
      <c r="KZQ4" s="118"/>
      <c r="KZR4" s="118"/>
      <c r="KZS4" s="118"/>
      <c r="KZT4" s="118"/>
      <c r="KZU4" s="118"/>
      <c r="KZV4" s="118"/>
      <c r="KZW4" s="118"/>
      <c r="KZX4" s="118"/>
      <c r="KZY4" s="118"/>
      <c r="KZZ4" s="118"/>
      <c r="LAA4" s="118"/>
      <c r="LAB4" s="118"/>
      <c r="LAC4" s="118"/>
      <c r="LAD4" s="118"/>
      <c r="LAE4" s="118"/>
      <c r="LAF4" s="118"/>
      <c r="LAG4" s="118"/>
      <c r="LAH4" s="118"/>
      <c r="LAI4" s="118"/>
      <c r="LAJ4" s="118"/>
      <c r="LAK4" s="118"/>
      <c r="LAL4" s="118"/>
      <c r="LAM4" s="118"/>
      <c r="LAN4" s="118"/>
      <c r="LAO4" s="118"/>
      <c r="LAP4" s="118"/>
      <c r="LAQ4" s="118"/>
      <c r="LAR4" s="118"/>
      <c r="LAS4" s="118"/>
      <c r="LAT4" s="118"/>
      <c r="LAU4" s="118"/>
      <c r="LAV4" s="118"/>
      <c r="LAW4" s="118"/>
      <c r="LAX4" s="118"/>
      <c r="LAY4" s="118"/>
      <c r="LAZ4" s="118"/>
      <c r="LBA4" s="118"/>
      <c r="LBB4" s="118"/>
      <c r="LBC4" s="118"/>
      <c r="LBD4" s="118"/>
      <c r="LBE4" s="118"/>
      <c r="LBF4" s="118"/>
      <c r="LBG4" s="118"/>
      <c r="LBH4" s="118"/>
      <c r="LBI4" s="118"/>
      <c r="LBJ4" s="118"/>
      <c r="LBK4" s="118"/>
      <c r="LBL4" s="118"/>
      <c r="LBM4" s="118"/>
      <c r="LBN4" s="118"/>
      <c r="LBO4" s="118"/>
      <c r="LBP4" s="118"/>
      <c r="LBQ4" s="118"/>
      <c r="LBR4" s="118"/>
      <c r="LBS4" s="118"/>
      <c r="LBT4" s="118"/>
      <c r="LBU4" s="118"/>
      <c r="LBV4" s="118"/>
      <c r="LBW4" s="118"/>
      <c r="LBX4" s="118"/>
      <c r="LBY4" s="118"/>
      <c r="LBZ4" s="118"/>
      <c r="LCA4" s="118"/>
      <c r="LCB4" s="118"/>
      <c r="LCC4" s="118"/>
      <c r="LCD4" s="118"/>
      <c r="LCE4" s="118"/>
      <c r="LCF4" s="118"/>
      <c r="LCG4" s="118"/>
      <c r="LCH4" s="118"/>
      <c r="LCI4" s="118"/>
      <c r="LCJ4" s="118"/>
      <c r="LCK4" s="118"/>
      <c r="LCL4" s="118"/>
      <c r="LCM4" s="118"/>
      <c r="LCN4" s="118"/>
      <c r="LCO4" s="118"/>
      <c r="LCP4" s="118"/>
      <c r="LCQ4" s="118"/>
      <c r="LCR4" s="118"/>
      <c r="LCS4" s="118"/>
      <c r="LCT4" s="118"/>
      <c r="LCU4" s="118"/>
      <c r="LCV4" s="118"/>
      <c r="LCW4" s="118"/>
      <c r="LCX4" s="118"/>
      <c r="LCY4" s="118"/>
      <c r="LCZ4" s="118"/>
      <c r="LDA4" s="118"/>
      <c r="LDB4" s="118"/>
      <c r="LDC4" s="118"/>
      <c r="LDD4" s="118"/>
      <c r="LDE4" s="118"/>
      <c r="LDF4" s="118"/>
      <c r="LDG4" s="118"/>
      <c r="LDH4" s="118"/>
      <c r="LDI4" s="118"/>
      <c r="LDJ4" s="118"/>
      <c r="LDK4" s="118"/>
      <c r="LDL4" s="118"/>
      <c r="LDM4" s="118"/>
      <c r="LDN4" s="118"/>
      <c r="LDO4" s="118"/>
      <c r="LDP4" s="118"/>
      <c r="LDQ4" s="118"/>
      <c r="LDR4" s="118"/>
      <c r="LDS4" s="118"/>
      <c r="LDT4" s="118"/>
      <c r="LDU4" s="118"/>
      <c r="LDV4" s="118"/>
      <c r="LDW4" s="118"/>
      <c r="LDX4" s="118"/>
      <c r="LDY4" s="118"/>
      <c r="LDZ4" s="118"/>
      <c r="LEA4" s="118"/>
      <c r="LEB4" s="118"/>
      <c r="LEC4" s="118"/>
      <c r="LED4" s="118"/>
      <c r="LEE4" s="118"/>
      <c r="LEF4" s="118"/>
      <c r="LEG4" s="118"/>
      <c r="LEH4" s="118"/>
      <c r="LEI4" s="118"/>
      <c r="LEJ4" s="118"/>
      <c r="LEK4" s="118"/>
      <c r="LEL4" s="118"/>
      <c r="LEM4" s="118"/>
      <c r="LEN4" s="118"/>
      <c r="LEO4" s="118"/>
      <c r="LEP4" s="118"/>
      <c r="LEQ4" s="118"/>
      <c r="LER4" s="118"/>
      <c r="LES4" s="118"/>
      <c r="LET4" s="118"/>
      <c r="LEU4" s="118"/>
      <c r="LEV4" s="118"/>
      <c r="LEW4" s="118"/>
      <c r="LEX4" s="118"/>
      <c r="LEY4" s="118"/>
      <c r="LEZ4" s="118"/>
      <c r="LFA4" s="118"/>
      <c r="LFB4" s="118"/>
      <c r="LFC4" s="118"/>
      <c r="LFD4" s="118"/>
      <c r="LFE4" s="118"/>
      <c r="LFF4" s="118"/>
      <c r="LFG4" s="118"/>
      <c r="LFH4" s="118"/>
      <c r="LFI4" s="118"/>
      <c r="LFJ4" s="118"/>
      <c r="LFK4" s="118"/>
      <c r="LFL4" s="118"/>
      <c r="LFM4" s="118"/>
      <c r="LFN4" s="118"/>
      <c r="LFO4" s="118"/>
      <c r="LFP4" s="118"/>
      <c r="LFQ4" s="118"/>
      <c r="LFR4" s="118"/>
      <c r="LFS4" s="118"/>
      <c r="LFT4" s="118"/>
      <c r="LFU4" s="118"/>
      <c r="LFV4" s="118"/>
      <c r="LFW4" s="118"/>
      <c r="LFX4" s="118"/>
      <c r="LFY4" s="118"/>
      <c r="LFZ4" s="118"/>
      <c r="LGA4" s="118"/>
      <c r="LGB4" s="118"/>
      <c r="LGC4" s="118"/>
      <c r="LGD4" s="118"/>
      <c r="LGE4" s="118"/>
      <c r="LGF4" s="118"/>
      <c r="LGG4" s="118"/>
      <c r="LGH4" s="118"/>
      <c r="LGI4" s="118"/>
      <c r="LGJ4" s="118"/>
      <c r="LGK4" s="118"/>
      <c r="LGL4" s="118"/>
      <c r="LGM4" s="118"/>
      <c r="LGN4" s="118"/>
      <c r="LGO4" s="118"/>
      <c r="LGP4" s="118"/>
      <c r="LGQ4" s="118"/>
      <c r="LGR4" s="118"/>
      <c r="LGS4" s="118"/>
      <c r="LGT4" s="118"/>
      <c r="LGU4" s="118"/>
      <c r="LGV4" s="118"/>
      <c r="LGW4" s="118"/>
      <c r="LGX4" s="118"/>
      <c r="LGY4" s="118"/>
      <c r="LGZ4" s="118"/>
      <c r="LHA4" s="118"/>
      <c r="LHB4" s="118"/>
      <c r="LHC4" s="118"/>
      <c r="LHD4" s="118"/>
      <c r="LHE4" s="118"/>
      <c r="LHF4" s="118"/>
      <c r="LHG4" s="118"/>
      <c r="LHH4" s="118"/>
      <c r="LHI4" s="118"/>
      <c r="LHJ4" s="118"/>
      <c r="LHK4" s="118"/>
      <c r="LHL4" s="118"/>
      <c r="LHM4" s="118"/>
      <c r="LHN4" s="118"/>
      <c r="LHO4" s="118"/>
      <c r="LHP4" s="118"/>
      <c r="LHQ4" s="118"/>
      <c r="LHR4" s="118"/>
      <c r="LHS4" s="118"/>
      <c r="LHT4" s="118"/>
      <c r="LHU4" s="118"/>
      <c r="LHV4" s="118"/>
      <c r="LHW4" s="118"/>
      <c r="LHX4" s="118"/>
      <c r="LHY4" s="118"/>
      <c r="LHZ4" s="118"/>
      <c r="LIA4" s="118"/>
      <c r="LIB4" s="118"/>
      <c r="LIC4" s="118"/>
      <c r="LID4" s="118"/>
      <c r="LIE4" s="118"/>
      <c r="LIF4" s="118"/>
      <c r="LIG4" s="118"/>
      <c r="LIH4" s="118"/>
      <c r="LII4" s="118"/>
      <c r="LIJ4" s="118"/>
      <c r="LIK4" s="118"/>
      <c r="LIL4" s="118"/>
      <c r="LIM4" s="118"/>
      <c r="LIN4" s="118"/>
      <c r="LIO4" s="118"/>
      <c r="LIP4" s="118"/>
      <c r="LIQ4" s="118"/>
      <c r="LIR4" s="118"/>
      <c r="LIS4" s="118"/>
      <c r="LIT4" s="118"/>
      <c r="LIU4" s="118"/>
      <c r="LIV4" s="118"/>
      <c r="LIW4" s="118"/>
      <c r="LIX4" s="118"/>
      <c r="LIY4" s="118"/>
      <c r="LIZ4" s="118"/>
      <c r="LJA4" s="118"/>
      <c r="LJB4" s="118"/>
      <c r="LJC4" s="118"/>
      <c r="LJD4" s="118"/>
      <c r="LJE4" s="118"/>
      <c r="LJF4" s="118"/>
      <c r="LJG4" s="118"/>
      <c r="LJH4" s="118"/>
      <c r="LJI4" s="118"/>
      <c r="LJJ4" s="118"/>
      <c r="LJK4" s="118"/>
      <c r="LJL4" s="118"/>
      <c r="LJM4" s="118"/>
      <c r="LJN4" s="118"/>
      <c r="LJO4" s="118"/>
      <c r="LJP4" s="118"/>
      <c r="LJQ4" s="118"/>
      <c r="LJR4" s="118"/>
      <c r="LJS4" s="118"/>
      <c r="LJT4" s="118"/>
      <c r="LJU4" s="118"/>
      <c r="LJV4" s="118"/>
      <c r="LJW4" s="118"/>
      <c r="LJX4" s="118"/>
      <c r="LJY4" s="118"/>
      <c r="LJZ4" s="118"/>
      <c r="LKA4" s="118"/>
      <c r="LKB4" s="118"/>
      <c r="LKC4" s="118"/>
      <c r="LKD4" s="118"/>
      <c r="LKE4" s="118"/>
      <c r="LKF4" s="118"/>
      <c r="LKG4" s="118"/>
      <c r="LKH4" s="118"/>
      <c r="LKI4" s="118"/>
      <c r="LKJ4" s="118"/>
      <c r="LKK4" s="118"/>
      <c r="LKL4" s="118"/>
      <c r="LKM4" s="118"/>
      <c r="LKN4" s="118"/>
      <c r="LKO4" s="118"/>
      <c r="LKP4" s="118"/>
      <c r="LKQ4" s="118"/>
      <c r="LKR4" s="118"/>
      <c r="LKS4" s="118"/>
      <c r="LKT4" s="118"/>
      <c r="LKU4" s="118"/>
      <c r="LKV4" s="118"/>
      <c r="LKW4" s="118"/>
      <c r="LKX4" s="118"/>
      <c r="LKY4" s="118"/>
      <c r="LKZ4" s="118"/>
      <c r="LLA4" s="118"/>
      <c r="LLB4" s="118"/>
      <c r="LLC4" s="118"/>
      <c r="LLD4" s="118"/>
      <c r="LLE4" s="118"/>
      <c r="LLF4" s="118"/>
      <c r="LLG4" s="118"/>
      <c r="LLH4" s="118"/>
      <c r="LLI4" s="118"/>
      <c r="LLJ4" s="118"/>
      <c r="LLK4" s="118"/>
      <c r="LLL4" s="118"/>
      <c r="LLM4" s="118"/>
      <c r="LLN4" s="118"/>
      <c r="LLO4" s="118"/>
      <c r="LLP4" s="118"/>
      <c r="LLQ4" s="118"/>
      <c r="LLR4" s="118"/>
      <c r="LLS4" s="118"/>
      <c r="LLT4" s="118"/>
      <c r="LLU4" s="118"/>
      <c r="LLV4" s="118"/>
      <c r="LLW4" s="118"/>
      <c r="LLX4" s="118"/>
      <c r="LLY4" s="118"/>
      <c r="LLZ4" s="118"/>
      <c r="LMA4" s="118"/>
      <c r="LMB4" s="118"/>
      <c r="LMC4" s="118"/>
      <c r="LMD4" s="118"/>
      <c r="LME4" s="118"/>
      <c r="LMF4" s="118"/>
      <c r="LMG4" s="118"/>
      <c r="LMH4" s="118"/>
      <c r="LMI4" s="118"/>
      <c r="LMJ4" s="118"/>
      <c r="LMK4" s="118"/>
      <c r="LML4" s="118"/>
      <c r="LMM4" s="118"/>
      <c r="LMN4" s="118"/>
      <c r="LMO4" s="118"/>
      <c r="LMP4" s="118"/>
      <c r="LMQ4" s="118"/>
      <c r="LMR4" s="118"/>
      <c r="LMS4" s="118"/>
      <c r="LMT4" s="118"/>
      <c r="LMU4" s="118"/>
      <c r="LMV4" s="118"/>
      <c r="LMW4" s="118"/>
      <c r="LMX4" s="118"/>
      <c r="LMY4" s="118"/>
      <c r="LMZ4" s="118"/>
      <c r="LNA4" s="118"/>
      <c r="LNB4" s="118"/>
      <c r="LNC4" s="118"/>
      <c r="LND4" s="118"/>
      <c r="LNE4" s="118"/>
      <c r="LNF4" s="118"/>
      <c r="LNG4" s="118"/>
      <c r="LNH4" s="118"/>
      <c r="LNI4" s="118"/>
      <c r="LNJ4" s="118"/>
      <c r="LNK4" s="118"/>
      <c r="LNL4" s="118"/>
      <c r="LNM4" s="118"/>
      <c r="LNN4" s="118"/>
      <c r="LNO4" s="118"/>
      <c r="LNP4" s="118"/>
      <c r="LNQ4" s="118"/>
      <c r="LNR4" s="118"/>
      <c r="LNS4" s="118"/>
      <c r="LNT4" s="118"/>
      <c r="LNU4" s="118"/>
      <c r="LNV4" s="118"/>
      <c r="LNW4" s="118"/>
      <c r="LNX4" s="118"/>
      <c r="LNY4" s="118"/>
      <c r="LNZ4" s="118"/>
      <c r="LOA4" s="118"/>
      <c r="LOB4" s="118"/>
      <c r="LOC4" s="118"/>
      <c r="LOD4" s="118"/>
      <c r="LOE4" s="118"/>
      <c r="LOF4" s="118"/>
      <c r="LOG4" s="118"/>
      <c r="LOH4" s="118"/>
      <c r="LOI4" s="118"/>
      <c r="LOJ4" s="118"/>
      <c r="LOK4" s="118"/>
      <c r="LOL4" s="118"/>
      <c r="LOM4" s="118"/>
      <c r="LON4" s="118"/>
      <c r="LOO4" s="118"/>
      <c r="LOP4" s="118"/>
      <c r="LOQ4" s="118"/>
      <c r="LOR4" s="118"/>
      <c r="LOS4" s="118"/>
      <c r="LOT4" s="118"/>
      <c r="LOU4" s="118"/>
      <c r="LOV4" s="118"/>
      <c r="LOW4" s="118"/>
      <c r="LOX4" s="118"/>
      <c r="LOY4" s="118"/>
      <c r="LOZ4" s="118"/>
      <c r="LPA4" s="118"/>
      <c r="LPB4" s="118"/>
      <c r="LPC4" s="118"/>
      <c r="LPD4" s="118"/>
      <c r="LPE4" s="118"/>
      <c r="LPF4" s="118"/>
      <c r="LPG4" s="118"/>
      <c r="LPH4" s="118"/>
      <c r="LPI4" s="118"/>
      <c r="LPJ4" s="118"/>
      <c r="LPK4" s="118"/>
      <c r="LPL4" s="118"/>
      <c r="LPM4" s="118"/>
      <c r="LPN4" s="118"/>
      <c r="LPO4" s="118"/>
      <c r="LPP4" s="118"/>
      <c r="LPQ4" s="118"/>
      <c r="LPR4" s="118"/>
      <c r="LPS4" s="118"/>
      <c r="LPT4" s="118"/>
      <c r="LPU4" s="118"/>
      <c r="LPV4" s="118"/>
      <c r="LPW4" s="118"/>
      <c r="LPX4" s="118"/>
      <c r="LPY4" s="118"/>
      <c r="LPZ4" s="118"/>
      <c r="LQA4" s="118"/>
      <c r="LQB4" s="118"/>
      <c r="LQC4" s="118"/>
      <c r="LQD4" s="118"/>
      <c r="LQE4" s="118"/>
      <c r="LQF4" s="118"/>
      <c r="LQG4" s="118"/>
      <c r="LQH4" s="118"/>
      <c r="LQI4" s="118"/>
      <c r="LQJ4" s="118"/>
      <c r="LQK4" s="118"/>
      <c r="LQL4" s="118"/>
      <c r="LQM4" s="118"/>
      <c r="LQN4" s="118"/>
      <c r="LQO4" s="118"/>
      <c r="LQP4" s="118"/>
      <c r="LQQ4" s="118"/>
      <c r="LQR4" s="118"/>
      <c r="LQS4" s="118"/>
      <c r="LQT4" s="118"/>
      <c r="LQU4" s="118"/>
      <c r="LQV4" s="118"/>
      <c r="LQW4" s="118"/>
      <c r="LQX4" s="118"/>
      <c r="LQY4" s="118"/>
      <c r="LQZ4" s="118"/>
      <c r="LRA4" s="118"/>
      <c r="LRB4" s="118"/>
      <c r="LRC4" s="118"/>
      <c r="LRD4" s="118"/>
      <c r="LRE4" s="118"/>
      <c r="LRF4" s="118"/>
      <c r="LRG4" s="118"/>
      <c r="LRH4" s="118"/>
      <c r="LRI4" s="118"/>
      <c r="LRJ4" s="118"/>
      <c r="LRK4" s="118"/>
      <c r="LRL4" s="118"/>
      <c r="LRM4" s="118"/>
      <c r="LRN4" s="118"/>
      <c r="LRO4" s="118"/>
      <c r="LRP4" s="118"/>
      <c r="LRQ4" s="118"/>
      <c r="LRR4" s="118"/>
      <c r="LRS4" s="118"/>
      <c r="LRT4" s="118"/>
      <c r="LRU4" s="118"/>
      <c r="LRV4" s="118"/>
      <c r="LRW4" s="118"/>
      <c r="LRX4" s="118"/>
      <c r="LRY4" s="118"/>
      <c r="LRZ4" s="118"/>
      <c r="LSA4" s="118"/>
      <c r="LSB4" s="118"/>
      <c r="LSC4" s="118"/>
      <c r="LSD4" s="118"/>
      <c r="LSE4" s="118"/>
      <c r="LSF4" s="118"/>
      <c r="LSG4" s="118"/>
      <c r="LSH4" s="118"/>
      <c r="LSI4" s="118"/>
      <c r="LSJ4" s="118"/>
      <c r="LSK4" s="118"/>
      <c r="LSL4" s="118"/>
      <c r="LSM4" s="118"/>
      <c r="LSN4" s="118"/>
      <c r="LSO4" s="118"/>
      <c r="LSP4" s="118"/>
      <c r="LSQ4" s="118"/>
      <c r="LSR4" s="118"/>
      <c r="LSS4" s="118"/>
      <c r="LST4" s="118"/>
      <c r="LSU4" s="118"/>
      <c r="LSV4" s="118"/>
      <c r="LSW4" s="118"/>
      <c r="LSX4" s="118"/>
      <c r="LSY4" s="118"/>
      <c r="LSZ4" s="118"/>
      <c r="LTA4" s="118"/>
      <c r="LTB4" s="118"/>
      <c r="LTC4" s="118"/>
      <c r="LTD4" s="118"/>
      <c r="LTE4" s="118"/>
      <c r="LTF4" s="118"/>
      <c r="LTG4" s="118"/>
      <c r="LTH4" s="118"/>
      <c r="LTI4" s="118"/>
      <c r="LTJ4" s="118"/>
      <c r="LTK4" s="118"/>
      <c r="LTL4" s="118"/>
      <c r="LTM4" s="118"/>
      <c r="LTN4" s="118"/>
      <c r="LTO4" s="118"/>
      <c r="LTP4" s="118"/>
      <c r="LTQ4" s="118"/>
      <c r="LTR4" s="118"/>
      <c r="LTS4" s="118"/>
      <c r="LTT4" s="118"/>
      <c r="LTU4" s="118"/>
      <c r="LTV4" s="118"/>
      <c r="LTW4" s="118"/>
      <c r="LTX4" s="118"/>
      <c r="LTY4" s="118"/>
      <c r="LTZ4" s="118"/>
      <c r="LUA4" s="118"/>
      <c r="LUB4" s="118"/>
      <c r="LUC4" s="118"/>
      <c r="LUD4" s="118"/>
      <c r="LUE4" s="118"/>
      <c r="LUF4" s="118"/>
      <c r="LUG4" s="118"/>
      <c r="LUH4" s="118"/>
      <c r="LUI4" s="118"/>
      <c r="LUJ4" s="118"/>
      <c r="LUK4" s="118"/>
      <c r="LUL4" s="118"/>
      <c r="LUM4" s="118"/>
      <c r="LUN4" s="118"/>
      <c r="LUO4" s="118"/>
      <c r="LUP4" s="118"/>
      <c r="LUQ4" s="118"/>
      <c r="LUR4" s="118"/>
      <c r="LUS4" s="118"/>
      <c r="LUT4" s="118"/>
      <c r="LUU4" s="118"/>
      <c r="LUV4" s="118"/>
      <c r="LUW4" s="118"/>
      <c r="LUX4" s="118"/>
      <c r="LUY4" s="118"/>
      <c r="LUZ4" s="118"/>
      <c r="LVA4" s="118"/>
      <c r="LVB4" s="118"/>
      <c r="LVC4" s="118"/>
      <c r="LVD4" s="118"/>
      <c r="LVE4" s="118"/>
      <c r="LVF4" s="118"/>
      <c r="LVG4" s="118"/>
      <c r="LVH4" s="118"/>
      <c r="LVI4" s="118"/>
      <c r="LVJ4" s="118"/>
      <c r="LVK4" s="118"/>
      <c r="LVL4" s="118"/>
      <c r="LVM4" s="118"/>
      <c r="LVN4" s="118"/>
      <c r="LVO4" s="118"/>
      <c r="LVP4" s="118"/>
      <c r="LVQ4" s="118"/>
      <c r="LVR4" s="118"/>
      <c r="LVS4" s="118"/>
      <c r="LVT4" s="118"/>
      <c r="LVU4" s="118"/>
      <c r="LVV4" s="118"/>
      <c r="LVW4" s="118"/>
      <c r="LVX4" s="118"/>
      <c r="LVY4" s="118"/>
      <c r="LVZ4" s="118"/>
      <c r="LWA4" s="118"/>
      <c r="LWB4" s="118"/>
      <c r="LWC4" s="118"/>
      <c r="LWD4" s="118"/>
      <c r="LWE4" s="118"/>
      <c r="LWF4" s="118"/>
      <c r="LWG4" s="118"/>
      <c r="LWH4" s="118"/>
      <c r="LWI4" s="118"/>
      <c r="LWJ4" s="118"/>
      <c r="LWK4" s="118"/>
      <c r="LWL4" s="118"/>
      <c r="LWM4" s="118"/>
      <c r="LWN4" s="118"/>
      <c r="LWO4" s="118"/>
      <c r="LWP4" s="118"/>
      <c r="LWQ4" s="118"/>
      <c r="LWR4" s="118"/>
      <c r="LWS4" s="118"/>
      <c r="LWT4" s="118"/>
      <c r="LWU4" s="118"/>
      <c r="LWV4" s="118"/>
      <c r="LWW4" s="118"/>
      <c r="LWX4" s="118"/>
      <c r="LWY4" s="118"/>
      <c r="LWZ4" s="118"/>
      <c r="LXA4" s="118"/>
      <c r="LXB4" s="118"/>
      <c r="LXC4" s="118"/>
      <c r="LXD4" s="118"/>
      <c r="LXE4" s="118"/>
      <c r="LXF4" s="118"/>
      <c r="LXG4" s="118"/>
      <c r="LXH4" s="118"/>
      <c r="LXI4" s="118"/>
      <c r="LXJ4" s="118"/>
      <c r="LXK4" s="118"/>
      <c r="LXL4" s="118"/>
      <c r="LXM4" s="118"/>
      <c r="LXN4" s="118"/>
      <c r="LXO4" s="118"/>
      <c r="LXP4" s="118"/>
      <c r="LXQ4" s="118"/>
      <c r="LXR4" s="118"/>
      <c r="LXS4" s="118"/>
      <c r="LXT4" s="118"/>
      <c r="LXU4" s="118"/>
      <c r="LXV4" s="118"/>
      <c r="LXW4" s="118"/>
      <c r="LXX4" s="118"/>
      <c r="LXY4" s="118"/>
      <c r="LXZ4" s="118"/>
      <c r="LYA4" s="118"/>
      <c r="LYB4" s="118"/>
      <c r="LYC4" s="118"/>
      <c r="LYD4" s="118"/>
      <c r="LYE4" s="118"/>
      <c r="LYF4" s="118"/>
      <c r="LYG4" s="118"/>
      <c r="LYH4" s="118"/>
      <c r="LYI4" s="118"/>
      <c r="LYJ4" s="118"/>
      <c r="LYK4" s="118"/>
      <c r="LYL4" s="118"/>
      <c r="LYM4" s="118"/>
      <c r="LYN4" s="118"/>
      <c r="LYO4" s="118"/>
      <c r="LYP4" s="118"/>
      <c r="LYQ4" s="118"/>
      <c r="LYR4" s="118"/>
      <c r="LYS4" s="118"/>
      <c r="LYT4" s="118"/>
      <c r="LYU4" s="118"/>
      <c r="LYV4" s="118"/>
      <c r="LYW4" s="118"/>
      <c r="LYX4" s="118"/>
      <c r="LYY4" s="118"/>
      <c r="LYZ4" s="118"/>
      <c r="LZA4" s="118"/>
      <c r="LZB4" s="118"/>
      <c r="LZC4" s="118"/>
      <c r="LZD4" s="118"/>
      <c r="LZE4" s="118"/>
      <c r="LZF4" s="118"/>
      <c r="LZG4" s="118"/>
      <c r="LZH4" s="118"/>
      <c r="LZI4" s="118"/>
      <c r="LZJ4" s="118"/>
      <c r="LZK4" s="118"/>
      <c r="LZL4" s="118"/>
      <c r="LZM4" s="118"/>
      <c r="LZN4" s="118"/>
      <c r="LZO4" s="118"/>
      <c r="LZP4" s="118"/>
      <c r="LZQ4" s="118"/>
      <c r="LZR4" s="118"/>
      <c r="LZS4" s="118"/>
      <c r="LZT4" s="118"/>
      <c r="LZU4" s="118"/>
      <c r="LZV4" s="118"/>
      <c r="LZW4" s="118"/>
      <c r="LZX4" s="118"/>
      <c r="LZY4" s="118"/>
      <c r="LZZ4" s="118"/>
      <c r="MAA4" s="118"/>
      <c r="MAB4" s="118"/>
      <c r="MAC4" s="118"/>
      <c r="MAD4" s="118"/>
      <c r="MAE4" s="118"/>
      <c r="MAF4" s="118"/>
      <c r="MAG4" s="118"/>
      <c r="MAH4" s="118"/>
      <c r="MAI4" s="118"/>
      <c r="MAJ4" s="118"/>
      <c r="MAK4" s="118"/>
      <c r="MAL4" s="118"/>
      <c r="MAM4" s="118"/>
      <c r="MAN4" s="118"/>
      <c r="MAO4" s="118"/>
      <c r="MAP4" s="118"/>
      <c r="MAQ4" s="118"/>
      <c r="MAR4" s="118"/>
      <c r="MAS4" s="118"/>
      <c r="MAT4" s="118"/>
      <c r="MAU4" s="118"/>
      <c r="MAV4" s="118"/>
      <c r="MAW4" s="118"/>
      <c r="MAX4" s="118"/>
      <c r="MAY4" s="118"/>
      <c r="MAZ4" s="118"/>
      <c r="MBA4" s="118"/>
      <c r="MBB4" s="118"/>
      <c r="MBC4" s="118"/>
      <c r="MBD4" s="118"/>
      <c r="MBE4" s="118"/>
      <c r="MBF4" s="118"/>
      <c r="MBG4" s="118"/>
      <c r="MBH4" s="118"/>
      <c r="MBI4" s="118"/>
      <c r="MBJ4" s="118"/>
      <c r="MBK4" s="118"/>
      <c r="MBL4" s="118"/>
      <c r="MBM4" s="118"/>
      <c r="MBN4" s="118"/>
      <c r="MBO4" s="118"/>
      <c r="MBP4" s="118"/>
      <c r="MBQ4" s="118"/>
      <c r="MBR4" s="118"/>
      <c r="MBS4" s="118"/>
      <c r="MBT4" s="118"/>
      <c r="MBU4" s="118"/>
      <c r="MBV4" s="118"/>
      <c r="MBW4" s="118"/>
      <c r="MBX4" s="118"/>
      <c r="MBY4" s="118"/>
      <c r="MBZ4" s="118"/>
      <c r="MCA4" s="118"/>
      <c r="MCB4" s="118"/>
      <c r="MCC4" s="118"/>
      <c r="MCD4" s="118"/>
      <c r="MCE4" s="118"/>
      <c r="MCF4" s="118"/>
      <c r="MCG4" s="118"/>
      <c r="MCH4" s="118"/>
      <c r="MCI4" s="118"/>
      <c r="MCJ4" s="118"/>
      <c r="MCK4" s="118"/>
      <c r="MCL4" s="118"/>
      <c r="MCM4" s="118"/>
      <c r="MCN4" s="118"/>
      <c r="MCO4" s="118"/>
      <c r="MCP4" s="118"/>
      <c r="MCQ4" s="118"/>
      <c r="MCR4" s="118"/>
      <c r="MCS4" s="118"/>
      <c r="MCT4" s="118"/>
      <c r="MCU4" s="118"/>
      <c r="MCV4" s="118"/>
      <c r="MCW4" s="118"/>
      <c r="MCX4" s="118"/>
      <c r="MCY4" s="118"/>
      <c r="MCZ4" s="118"/>
      <c r="MDA4" s="118"/>
      <c r="MDB4" s="118"/>
      <c r="MDC4" s="118"/>
      <c r="MDD4" s="118"/>
      <c r="MDE4" s="118"/>
      <c r="MDF4" s="118"/>
      <c r="MDG4" s="118"/>
      <c r="MDH4" s="118"/>
      <c r="MDI4" s="118"/>
      <c r="MDJ4" s="118"/>
      <c r="MDK4" s="118"/>
      <c r="MDL4" s="118"/>
      <c r="MDM4" s="118"/>
      <c r="MDN4" s="118"/>
      <c r="MDO4" s="118"/>
      <c r="MDP4" s="118"/>
      <c r="MDQ4" s="118"/>
      <c r="MDR4" s="118"/>
      <c r="MDS4" s="118"/>
      <c r="MDT4" s="118"/>
      <c r="MDU4" s="118"/>
      <c r="MDV4" s="118"/>
      <c r="MDW4" s="118"/>
      <c r="MDX4" s="118"/>
      <c r="MDY4" s="118"/>
      <c r="MDZ4" s="118"/>
      <c r="MEA4" s="118"/>
      <c r="MEB4" s="118"/>
      <c r="MEC4" s="118"/>
      <c r="MED4" s="118"/>
      <c r="MEE4" s="118"/>
      <c r="MEF4" s="118"/>
      <c r="MEG4" s="118"/>
      <c r="MEH4" s="118"/>
      <c r="MEI4" s="118"/>
      <c r="MEJ4" s="118"/>
      <c r="MEK4" s="118"/>
      <c r="MEL4" s="118"/>
      <c r="MEM4" s="118"/>
      <c r="MEN4" s="118"/>
      <c r="MEO4" s="118"/>
      <c r="MEP4" s="118"/>
      <c r="MEQ4" s="118"/>
      <c r="MER4" s="118"/>
      <c r="MES4" s="118"/>
      <c r="MET4" s="118"/>
      <c r="MEU4" s="118"/>
      <c r="MEV4" s="118"/>
      <c r="MEW4" s="118"/>
      <c r="MEX4" s="118"/>
      <c r="MEY4" s="118"/>
      <c r="MEZ4" s="118"/>
      <c r="MFA4" s="118"/>
      <c r="MFB4" s="118"/>
      <c r="MFC4" s="118"/>
      <c r="MFD4" s="118"/>
      <c r="MFE4" s="118"/>
      <c r="MFF4" s="118"/>
      <c r="MFG4" s="118"/>
      <c r="MFH4" s="118"/>
      <c r="MFI4" s="118"/>
      <c r="MFJ4" s="118"/>
      <c r="MFK4" s="118"/>
      <c r="MFL4" s="118"/>
      <c r="MFM4" s="118"/>
      <c r="MFN4" s="118"/>
      <c r="MFO4" s="118"/>
      <c r="MFP4" s="118"/>
      <c r="MFQ4" s="118"/>
      <c r="MFR4" s="118"/>
      <c r="MFS4" s="118"/>
      <c r="MFT4" s="118"/>
      <c r="MFU4" s="118"/>
      <c r="MFV4" s="118"/>
      <c r="MFW4" s="118"/>
      <c r="MFX4" s="118"/>
      <c r="MFY4" s="118"/>
      <c r="MFZ4" s="118"/>
      <c r="MGA4" s="118"/>
      <c r="MGB4" s="118"/>
      <c r="MGC4" s="118"/>
      <c r="MGD4" s="118"/>
      <c r="MGE4" s="118"/>
      <c r="MGF4" s="118"/>
      <c r="MGG4" s="118"/>
      <c r="MGH4" s="118"/>
      <c r="MGI4" s="118"/>
      <c r="MGJ4" s="118"/>
      <c r="MGK4" s="118"/>
      <c r="MGL4" s="118"/>
      <c r="MGM4" s="118"/>
      <c r="MGN4" s="118"/>
      <c r="MGO4" s="118"/>
      <c r="MGP4" s="118"/>
      <c r="MGQ4" s="118"/>
      <c r="MGR4" s="118"/>
      <c r="MGS4" s="118"/>
      <c r="MGT4" s="118"/>
      <c r="MGU4" s="118"/>
      <c r="MGV4" s="118"/>
      <c r="MGW4" s="118"/>
      <c r="MGX4" s="118"/>
      <c r="MGY4" s="118"/>
      <c r="MGZ4" s="118"/>
      <c r="MHA4" s="118"/>
      <c r="MHB4" s="118"/>
      <c r="MHC4" s="118"/>
      <c r="MHD4" s="118"/>
      <c r="MHE4" s="118"/>
      <c r="MHF4" s="118"/>
      <c r="MHG4" s="118"/>
      <c r="MHH4" s="118"/>
      <c r="MHI4" s="118"/>
      <c r="MHJ4" s="118"/>
      <c r="MHK4" s="118"/>
      <c r="MHL4" s="118"/>
      <c r="MHM4" s="118"/>
      <c r="MHN4" s="118"/>
      <c r="MHO4" s="118"/>
      <c r="MHP4" s="118"/>
      <c r="MHQ4" s="118"/>
      <c r="MHR4" s="118"/>
      <c r="MHS4" s="118"/>
      <c r="MHT4" s="118"/>
      <c r="MHU4" s="118"/>
      <c r="MHV4" s="118"/>
      <c r="MHW4" s="118"/>
      <c r="MHX4" s="118"/>
      <c r="MHY4" s="118"/>
      <c r="MHZ4" s="118"/>
      <c r="MIA4" s="118"/>
      <c r="MIB4" s="118"/>
      <c r="MIC4" s="118"/>
      <c r="MID4" s="118"/>
      <c r="MIE4" s="118"/>
      <c r="MIF4" s="118"/>
      <c r="MIG4" s="118"/>
      <c r="MIH4" s="118"/>
      <c r="MII4" s="118"/>
      <c r="MIJ4" s="118"/>
      <c r="MIK4" s="118"/>
      <c r="MIL4" s="118"/>
      <c r="MIM4" s="118"/>
      <c r="MIN4" s="118"/>
      <c r="MIO4" s="118"/>
      <c r="MIP4" s="118"/>
      <c r="MIQ4" s="118"/>
      <c r="MIR4" s="118"/>
      <c r="MIS4" s="118"/>
      <c r="MIT4" s="118"/>
      <c r="MIU4" s="118"/>
      <c r="MIV4" s="118"/>
      <c r="MIW4" s="118"/>
      <c r="MIX4" s="118"/>
      <c r="MIY4" s="118"/>
      <c r="MIZ4" s="118"/>
      <c r="MJA4" s="118"/>
      <c r="MJB4" s="118"/>
      <c r="MJC4" s="118"/>
      <c r="MJD4" s="118"/>
      <c r="MJE4" s="118"/>
      <c r="MJF4" s="118"/>
      <c r="MJG4" s="118"/>
      <c r="MJH4" s="118"/>
      <c r="MJI4" s="118"/>
      <c r="MJJ4" s="118"/>
      <c r="MJK4" s="118"/>
      <c r="MJL4" s="118"/>
      <c r="MJM4" s="118"/>
      <c r="MJN4" s="118"/>
      <c r="MJO4" s="118"/>
      <c r="MJP4" s="118"/>
      <c r="MJQ4" s="118"/>
      <c r="MJR4" s="118"/>
      <c r="MJS4" s="118"/>
      <c r="MJT4" s="118"/>
      <c r="MJU4" s="118"/>
      <c r="MJV4" s="118"/>
      <c r="MJW4" s="118"/>
      <c r="MJX4" s="118"/>
      <c r="MJY4" s="118"/>
      <c r="MJZ4" s="118"/>
      <c r="MKA4" s="118"/>
      <c r="MKB4" s="118"/>
      <c r="MKC4" s="118"/>
      <c r="MKD4" s="118"/>
      <c r="MKE4" s="118"/>
      <c r="MKF4" s="118"/>
      <c r="MKG4" s="118"/>
      <c r="MKH4" s="118"/>
      <c r="MKI4" s="118"/>
      <c r="MKJ4" s="118"/>
      <c r="MKK4" s="118"/>
      <c r="MKL4" s="118"/>
      <c r="MKM4" s="118"/>
      <c r="MKN4" s="118"/>
      <c r="MKO4" s="118"/>
      <c r="MKP4" s="118"/>
      <c r="MKQ4" s="118"/>
      <c r="MKR4" s="118"/>
      <c r="MKS4" s="118"/>
      <c r="MKT4" s="118"/>
      <c r="MKU4" s="118"/>
      <c r="MKV4" s="118"/>
      <c r="MKW4" s="118"/>
      <c r="MKX4" s="118"/>
      <c r="MKY4" s="118"/>
      <c r="MKZ4" s="118"/>
      <c r="MLA4" s="118"/>
      <c r="MLB4" s="118"/>
      <c r="MLC4" s="118"/>
      <c r="MLD4" s="118"/>
      <c r="MLE4" s="118"/>
      <c r="MLF4" s="118"/>
      <c r="MLG4" s="118"/>
      <c r="MLH4" s="118"/>
      <c r="MLI4" s="118"/>
      <c r="MLJ4" s="118"/>
      <c r="MLK4" s="118"/>
      <c r="MLL4" s="118"/>
      <c r="MLM4" s="118"/>
      <c r="MLN4" s="118"/>
      <c r="MLO4" s="118"/>
      <c r="MLP4" s="118"/>
      <c r="MLQ4" s="118"/>
      <c r="MLR4" s="118"/>
      <c r="MLS4" s="118"/>
      <c r="MLT4" s="118"/>
      <c r="MLU4" s="118"/>
      <c r="MLV4" s="118"/>
      <c r="MLW4" s="118"/>
      <c r="MLX4" s="118"/>
      <c r="MLY4" s="118"/>
      <c r="MLZ4" s="118"/>
      <c r="MMA4" s="118"/>
      <c r="MMB4" s="118"/>
      <c r="MMC4" s="118"/>
      <c r="MMD4" s="118"/>
      <c r="MME4" s="118"/>
      <c r="MMF4" s="118"/>
      <c r="MMG4" s="118"/>
      <c r="MMH4" s="118"/>
      <c r="MMI4" s="118"/>
      <c r="MMJ4" s="118"/>
      <c r="MMK4" s="118"/>
      <c r="MML4" s="118"/>
      <c r="MMM4" s="118"/>
      <c r="MMN4" s="118"/>
      <c r="MMO4" s="118"/>
      <c r="MMP4" s="118"/>
      <c r="MMQ4" s="118"/>
      <c r="MMR4" s="118"/>
      <c r="MMS4" s="118"/>
      <c r="MMT4" s="118"/>
      <c r="MMU4" s="118"/>
      <c r="MMV4" s="118"/>
      <c r="MMW4" s="118"/>
      <c r="MMX4" s="118"/>
      <c r="MMY4" s="118"/>
      <c r="MMZ4" s="118"/>
      <c r="MNA4" s="118"/>
      <c r="MNB4" s="118"/>
      <c r="MNC4" s="118"/>
      <c r="MND4" s="118"/>
      <c r="MNE4" s="118"/>
      <c r="MNF4" s="118"/>
      <c r="MNG4" s="118"/>
      <c r="MNH4" s="118"/>
      <c r="MNI4" s="118"/>
      <c r="MNJ4" s="118"/>
      <c r="MNK4" s="118"/>
      <c r="MNL4" s="118"/>
      <c r="MNM4" s="118"/>
      <c r="MNN4" s="118"/>
      <c r="MNO4" s="118"/>
      <c r="MNP4" s="118"/>
      <c r="MNQ4" s="118"/>
      <c r="MNR4" s="118"/>
      <c r="MNS4" s="118"/>
      <c r="MNT4" s="118"/>
      <c r="MNU4" s="118"/>
      <c r="MNV4" s="118"/>
      <c r="MNW4" s="118"/>
      <c r="MNX4" s="118"/>
      <c r="MNY4" s="118"/>
      <c r="MNZ4" s="118"/>
      <c r="MOA4" s="118"/>
      <c r="MOB4" s="118"/>
      <c r="MOC4" s="118"/>
      <c r="MOD4" s="118"/>
      <c r="MOE4" s="118"/>
      <c r="MOF4" s="118"/>
      <c r="MOG4" s="118"/>
      <c r="MOH4" s="118"/>
      <c r="MOI4" s="118"/>
      <c r="MOJ4" s="118"/>
      <c r="MOK4" s="118"/>
      <c r="MOL4" s="118"/>
      <c r="MOM4" s="118"/>
      <c r="MON4" s="118"/>
      <c r="MOO4" s="118"/>
      <c r="MOP4" s="118"/>
      <c r="MOQ4" s="118"/>
      <c r="MOR4" s="118"/>
      <c r="MOS4" s="118"/>
      <c r="MOT4" s="118"/>
      <c r="MOU4" s="118"/>
      <c r="MOV4" s="118"/>
      <c r="MOW4" s="118"/>
      <c r="MOX4" s="118"/>
      <c r="MOY4" s="118"/>
      <c r="MOZ4" s="118"/>
      <c r="MPA4" s="118"/>
      <c r="MPB4" s="118"/>
      <c r="MPC4" s="118"/>
      <c r="MPD4" s="118"/>
      <c r="MPE4" s="118"/>
      <c r="MPF4" s="118"/>
      <c r="MPG4" s="118"/>
      <c r="MPH4" s="118"/>
      <c r="MPI4" s="118"/>
      <c r="MPJ4" s="118"/>
      <c r="MPK4" s="118"/>
      <c r="MPL4" s="118"/>
      <c r="MPM4" s="118"/>
      <c r="MPN4" s="118"/>
      <c r="MPO4" s="118"/>
      <c r="MPP4" s="118"/>
      <c r="MPQ4" s="118"/>
      <c r="MPR4" s="118"/>
      <c r="MPS4" s="118"/>
      <c r="MPT4" s="118"/>
      <c r="MPU4" s="118"/>
      <c r="MPV4" s="118"/>
      <c r="MPW4" s="118"/>
      <c r="MPX4" s="118"/>
      <c r="MPY4" s="118"/>
      <c r="MPZ4" s="118"/>
      <c r="MQA4" s="118"/>
      <c r="MQB4" s="118"/>
      <c r="MQC4" s="118"/>
      <c r="MQD4" s="118"/>
      <c r="MQE4" s="118"/>
      <c r="MQF4" s="118"/>
      <c r="MQG4" s="118"/>
      <c r="MQH4" s="118"/>
      <c r="MQI4" s="118"/>
      <c r="MQJ4" s="118"/>
      <c r="MQK4" s="118"/>
      <c r="MQL4" s="118"/>
      <c r="MQM4" s="118"/>
      <c r="MQN4" s="118"/>
      <c r="MQO4" s="118"/>
      <c r="MQP4" s="118"/>
      <c r="MQQ4" s="118"/>
      <c r="MQR4" s="118"/>
      <c r="MQS4" s="118"/>
      <c r="MQT4" s="118"/>
      <c r="MQU4" s="118"/>
      <c r="MQV4" s="118"/>
      <c r="MQW4" s="118"/>
      <c r="MQX4" s="118"/>
      <c r="MQY4" s="118"/>
      <c r="MQZ4" s="118"/>
      <c r="MRA4" s="118"/>
      <c r="MRB4" s="118"/>
      <c r="MRC4" s="118"/>
      <c r="MRD4" s="118"/>
      <c r="MRE4" s="118"/>
      <c r="MRF4" s="118"/>
      <c r="MRG4" s="118"/>
      <c r="MRH4" s="118"/>
      <c r="MRI4" s="118"/>
      <c r="MRJ4" s="118"/>
      <c r="MRK4" s="118"/>
      <c r="MRL4" s="118"/>
      <c r="MRM4" s="118"/>
      <c r="MRN4" s="118"/>
      <c r="MRO4" s="118"/>
      <c r="MRP4" s="118"/>
      <c r="MRQ4" s="118"/>
      <c r="MRR4" s="118"/>
      <c r="MRS4" s="118"/>
      <c r="MRT4" s="118"/>
      <c r="MRU4" s="118"/>
      <c r="MRV4" s="118"/>
      <c r="MRW4" s="118"/>
      <c r="MRX4" s="118"/>
      <c r="MRY4" s="118"/>
      <c r="MRZ4" s="118"/>
      <c r="MSA4" s="118"/>
      <c r="MSB4" s="118"/>
      <c r="MSC4" s="118"/>
      <c r="MSD4" s="118"/>
      <c r="MSE4" s="118"/>
      <c r="MSF4" s="118"/>
      <c r="MSG4" s="118"/>
      <c r="MSH4" s="118"/>
      <c r="MSI4" s="118"/>
      <c r="MSJ4" s="118"/>
      <c r="MSK4" s="118"/>
      <c r="MSL4" s="118"/>
      <c r="MSM4" s="118"/>
      <c r="MSN4" s="118"/>
      <c r="MSO4" s="118"/>
      <c r="MSP4" s="118"/>
      <c r="MSQ4" s="118"/>
      <c r="MSR4" s="118"/>
      <c r="MSS4" s="118"/>
      <c r="MST4" s="118"/>
      <c r="MSU4" s="118"/>
      <c r="MSV4" s="118"/>
      <c r="MSW4" s="118"/>
      <c r="MSX4" s="118"/>
      <c r="MSY4" s="118"/>
      <c r="MSZ4" s="118"/>
      <c r="MTA4" s="118"/>
      <c r="MTB4" s="118"/>
      <c r="MTC4" s="118"/>
      <c r="MTD4" s="118"/>
      <c r="MTE4" s="118"/>
      <c r="MTF4" s="118"/>
      <c r="MTG4" s="118"/>
      <c r="MTH4" s="118"/>
      <c r="MTI4" s="118"/>
      <c r="MTJ4" s="118"/>
      <c r="MTK4" s="118"/>
      <c r="MTL4" s="118"/>
      <c r="MTM4" s="118"/>
      <c r="MTN4" s="118"/>
      <c r="MTO4" s="118"/>
      <c r="MTP4" s="118"/>
      <c r="MTQ4" s="118"/>
      <c r="MTR4" s="118"/>
      <c r="MTS4" s="118"/>
      <c r="MTT4" s="118"/>
      <c r="MTU4" s="118"/>
      <c r="MTV4" s="118"/>
      <c r="MTW4" s="118"/>
      <c r="MTX4" s="118"/>
      <c r="MTY4" s="118"/>
      <c r="MTZ4" s="118"/>
      <c r="MUA4" s="118"/>
      <c r="MUB4" s="118"/>
      <c r="MUC4" s="118"/>
      <c r="MUD4" s="118"/>
      <c r="MUE4" s="118"/>
      <c r="MUF4" s="118"/>
      <c r="MUG4" s="118"/>
      <c r="MUH4" s="118"/>
      <c r="MUI4" s="118"/>
      <c r="MUJ4" s="118"/>
      <c r="MUK4" s="118"/>
      <c r="MUL4" s="118"/>
      <c r="MUM4" s="118"/>
      <c r="MUN4" s="118"/>
      <c r="MUO4" s="118"/>
      <c r="MUP4" s="118"/>
      <c r="MUQ4" s="118"/>
      <c r="MUR4" s="118"/>
      <c r="MUS4" s="118"/>
      <c r="MUT4" s="118"/>
      <c r="MUU4" s="118"/>
      <c r="MUV4" s="118"/>
      <c r="MUW4" s="118"/>
      <c r="MUX4" s="118"/>
      <c r="MUY4" s="118"/>
      <c r="MUZ4" s="118"/>
      <c r="MVA4" s="118"/>
      <c r="MVB4" s="118"/>
      <c r="MVC4" s="118"/>
      <c r="MVD4" s="118"/>
      <c r="MVE4" s="118"/>
      <c r="MVF4" s="118"/>
      <c r="MVG4" s="118"/>
      <c r="MVH4" s="118"/>
      <c r="MVI4" s="118"/>
      <c r="MVJ4" s="118"/>
      <c r="MVK4" s="118"/>
      <c r="MVL4" s="118"/>
      <c r="MVM4" s="118"/>
      <c r="MVN4" s="118"/>
      <c r="MVO4" s="118"/>
      <c r="MVP4" s="118"/>
      <c r="MVQ4" s="118"/>
      <c r="MVR4" s="118"/>
      <c r="MVS4" s="118"/>
      <c r="MVT4" s="118"/>
      <c r="MVU4" s="118"/>
      <c r="MVV4" s="118"/>
      <c r="MVW4" s="118"/>
      <c r="MVX4" s="118"/>
      <c r="MVY4" s="118"/>
      <c r="MVZ4" s="118"/>
      <c r="MWA4" s="118"/>
      <c r="MWB4" s="118"/>
      <c r="MWC4" s="118"/>
      <c r="MWD4" s="118"/>
      <c r="MWE4" s="118"/>
      <c r="MWF4" s="118"/>
      <c r="MWG4" s="118"/>
      <c r="MWH4" s="118"/>
      <c r="MWI4" s="118"/>
      <c r="MWJ4" s="118"/>
      <c r="MWK4" s="118"/>
      <c r="MWL4" s="118"/>
      <c r="MWM4" s="118"/>
      <c r="MWN4" s="118"/>
      <c r="MWO4" s="118"/>
      <c r="MWP4" s="118"/>
      <c r="MWQ4" s="118"/>
      <c r="MWR4" s="118"/>
      <c r="MWS4" s="118"/>
      <c r="MWT4" s="118"/>
      <c r="MWU4" s="118"/>
      <c r="MWV4" s="118"/>
      <c r="MWW4" s="118"/>
      <c r="MWX4" s="118"/>
      <c r="MWY4" s="118"/>
      <c r="MWZ4" s="118"/>
      <c r="MXA4" s="118"/>
      <c r="MXB4" s="118"/>
      <c r="MXC4" s="118"/>
      <c r="MXD4" s="118"/>
      <c r="MXE4" s="118"/>
      <c r="MXF4" s="118"/>
      <c r="MXG4" s="118"/>
      <c r="MXH4" s="118"/>
      <c r="MXI4" s="118"/>
      <c r="MXJ4" s="118"/>
      <c r="MXK4" s="118"/>
      <c r="MXL4" s="118"/>
      <c r="MXM4" s="118"/>
      <c r="MXN4" s="118"/>
      <c r="MXO4" s="118"/>
      <c r="MXP4" s="118"/>
      <c r="MXQ4" s="118"/>
      <c r="MXR4" s="118"/>
      <c r="MXS4" s="118"/>
      <c r="MXT4" s="118"/>
      <c r="MXU4" s="118"/>
      <c r="MXV4" s="118"/>
      <c r="MXW4" s="118"/>
      <c r="MXX4" s="118"/>
      <c r="MXY4" s="118"/>
      <c r="MXZ4" s="118"/>
      <c r="MYA4" s="118"/>
      <c r="MYB4" s="118"/>
      <c r="MYC4" s="118"/>
      <c r="MYD4" s="118"/>
      <c r="MYE4" s="118"/>
      <c r="MYF4" s="118"/>
      <c r="MYG4" s="118"/>
      <c r="MYH4" s="118"/>
      <c r="MYI4" s="118"/>
      <c r="MYJ4" s="118"/>
      <c r="MYK4" s="118"/>
      <c r="MYL4" s="118"/>
      <c r="MYM4" s="118"/>
      <c r="MYN4" s="118"/>
      <c r="MYO4" s="118"/>
      <c r="MYP4" s="118"/>
      <c r="MYQ4" s="118"/>
      <c r="MYR4" s="118"/>
      <c r="MYS4" s="118"/>
      <c r="MYT4" s="118"/>
      <c r="MYU4" s="118"/>
      <c r="MYV4" s="118"/>
      <c r="MYW4" s="118"/>
      <c r="MYX4" s="118"/>
      <c r="MYY4" s="118"/>
      <c r="MYZ4" s="118"/>
      <c r="MZA4" s="118"/>
      <c r="MZB4" s="118"/>
      <c r="MZC4" s="118"/>
      <c r="MZD4" s="118"/>
      <c r="MZE4" s="118"/>
      <c r="MZF4" s="118"/>
      <c r="MZG4" s="118"/>
      <c r="MZH4" s="118"/>
      <c r="MZI4" s="118"/>
      <c r="MZJ4" s="118"/>
      <c r="MZK4" s="118"/>
      <c r="MZL4" s="118"/>
      <c r="MZM4" s="118"/>
      <c r="MZN4" s="118"/>
      <c r="MZO4" s="118"/>
      <c r="MZP4" s="118"/>
      <c r="MZQ4" s="118"/>
      <c r="MZR4" s="118"/>
      <c r="MZS4" s="118"/>
      <c r="MZT4" s="118"/>
      <c r="MZU4" s="118"/>
      <c r="MZV4" s="118"/>
      <c r="MZW4" s="118"/>
      <c r="MZX4" s="118"/>
      <c r="MZY4" s="118"/>
      <c r="MZZ4" s="118"/>
      <c r="NAA4" s="118"/>
      <c r="NAB4" s="118"/>
      <c r="NAC4" s="118"/>
      <c r="NAD4" s="118"/>
      <c r="NAE4" s="118"/>
      <c r="NAF4" s="118"/>
      <c r="NAG4" s="118"/>
      <c r="NAH4" s="118"/>
      <c r="NAI4" s="118"/>
      <c r="NAJ4" s="118"/>
      <c r="NAK4" s="118"/>
      <c r="NAL4" s="118"/>
      <c r="NAM4" s="118"/>
      <c r="NAN4" s="118"/>
      <c r="NAO4" s="118"/>
      <c r="NAP4" s="118"/>
      <c r="NAQ4" s="118"/>
      <c r="NAR4" s="118"/>
      <c r="NAS4" s="118"/>
      <c r="NAT4" s="118"/>
      <c r="NAU4" s="118"/>
      <c r="NAV4" s="118"/>
      <c r="NAW4" s="118"/>
      <c r="NAX4" s="118"/>
      <c r="NAY4" s="118"/>
      <c r="NAZ4" s="118"/>
      <c r="NBA4" s="118"/>
      <c r="NBB4" s="118"/>
      <c r="NBC4" s="118"/>
      <c r="NBD4" s="118"/>
      <c r="NBE4" s="118"/>
      <c r="NBF4" s="118"/>
      <c r="NBG4" s="118"/>
      <c r="NBH4" s="118"/>
      <c r="NBI4" s="118"/>
      <c r="NBJ4" s="118"/>
      <c r="NBK4" s="118"/>
      <c r="NBL4" s="118"/>
      <c r="NBM4" s="118"/>
      <c r="NBN4" s="118"/>
      <c r="NBO4" s="118"/>
      <c r="NBP4" s="118"/>
      <c r="NBQ4" s="118"/>
      <c r="NBR4" s="118"/>
      <c r="NBS4" s="118"/>
      <c r="NBT4" s="118"/>
      <c r="NBU4" s="118"/>
      <c r="NBV4" s="118"/>
      <c r="NBW4" s="118"/>
      <c r="NBX4" s="118"/>
      <c r="NBY4" s="118"/>
      <c r="NBZ4" s="118"/>
      <c r="NCA4" s="118"/>
      <c r="NCB4" s="118"/>
      <c r="NCC4" s="118"/>
      <c r="NCD4" s="118"/>
      <c r="NCE4" s="118"/>
      <c r="NCF4" s="118"/>
      <c r="NCG4" s="118"/>
      <c r="NCH4" s="118"/>
      <c r="NCI4" s="118"/>
      <c r="NCJ4" s="118"/>
      <c r="NCK4" s="118"/>
      <c r="NCL4" s="118"/>
      <c r="NCM4" s="118"/>
      <c r="NCN4" s="118"/>
      <c r="NCO4" s="118"/>
      <c r="NCP4" s="118"/>
      <c r="NCQ4" s="118"/>
      <c r="NCR4" s="118"/>
      <c r="NCS4" s="118"/>
      <c r="NCT4" s="118"/>
      <c r="NCU4" s="118"/>
      <c r="NCV4" s="118"/>
      <c r="NCW4" s="118"/>
      <c r="NCX4" s="118"/>
      <c r="NCY4" s="118"/>
      <c r="NCZ4" s="118"/>
      <c r="NDA4" s="118"/>
      <c r="NDB4" s="118"/>
      <c r="NDC4" s="118"/>
      <c r="NDD4" s="118"/>
      <c r="NDE4" s="118"/>
      <c r="NDF4" s="118"/>
      <c r="NDG4" s="118"/>
      <c r="NDH4" s="118"/>
      <c r="NDI4" s="118"/>
      <c r="NDJ4" s="118"/>
      <c r="NDK4" s="118"/>
      <c r="NDL4" s="118"/>
      <c r="NDM4" s="118"/>
      <c r="NDN4" s="118"/>
      <c r="NDO4" s="118"/>
      <c r="NDP4" s="118"/>
      <c r="NDQ4" s="118"/>
      <c r="NDR4" s="118"/>
      <c r="NDS4" s="118"/>
      <c r="NDT4" s="118"/>
      <c r="NDU4" s="118"/>
      <c r="NDV4" s="118"/>
      <c r="NDW4" s="118"/>
      <c r="NDX4" s="118"/>
      <c r="NDY4" s="118"/>
      <c r="NDZ4" s="118"/>
      <c r="NEA4" s="118"/>
      <c r="NEB4" s="118"/>
      <c r="NEC4" s="118"/>
      <c r="NED4" s="118"/>
      <c r="NEE4" s="118"/>
      <c r="NEF4" s="118"/>
      <c r="NEG4" s="118"/>
      <c r="NEH4" s="118"/>
      <c r="NEI4" s="118"/>
      <c r="NEJ4" s="118"/>
      <c r="NEK4" s="118"/>
      <c r="NEL4" s="118"/>
      <c r="NEM4" s="118"/>
      <c r="NEN4" s="118"/>
      <c r="NEO4" s="118"/>
      <c r="NEP4" s="118"/>
      <c r="NEQ4" s="118"/>
      <c r="NER4" s="118"/>
      <c r="NES4" s="118"/>
      <c r="NET4" s="118"/>
      <c r="NEU4" s="118"/>
      <c r="NEV4" s="118"/>
      <c r="NEW4" s="118"/>
      <c r="NEX4" s="118"/>
      <c r="NEY4" s="118"/>
      <c r="NEZ4" s="118"/>
      <c r="NFA4" s="118"/>
      <c r="NFB4" s="118"/>
      <c r="NFC4" s="118"/>
      <c r="NFD4" s="118"/>
      <c r="NFE4" s="118"/>
      <c r="NFF4" s="118"/>
      <c r="NFG4" s="118"/>
      <c r="NFH4" s="118"/>
      <c r="NFI4" s="118"/>
      <c r="NFJ4" s="118"/>
      <c r="NFK4" s="118"/>
      <c r="NFL4" s="118"/>
      <c r="NFM4" s="118"/>
      <c r="NFN4" s="118"/>
      <c r="NFO4" s="118"/>
      <c r="NFP4" s="118"/>
      <c r="NFQ4" s="118"/>
      <c r="NFR4" s="118"/>
      <c r="NFS4" s="118"/>
      <c r="NFT4" s="118"/>
      <c r="NFU4" s="118"/>
      <c r="NFV4" s="118"/>
      <c r="NFW4" s="118"/>
      <c r="NFX4" s="118"/>
      <c r="NFY4" s="118"/>
      <c r="NFZ4" s="118"/>
      <c r="NGA4" s="118"/>
      <c r="NGB4" s="118"/>
      <c r="NGC4" s="118"/>
      <c r="NGD4" s="118"/>
      <c r="NGE4" s="118"/>
      <c r="NGF4" s="118"/>
      <c r="NGG4" s="118"/>
      <c r="NGH4" s="118"/>
      <c r="NGI4" s="118"/>
      <c r="NGJ4" s="118"/>
      <c r="NGK4" s="118"/>
      <c r="NGL4" s="118"/>
      <c r="NGM4" s="118"/>
      <c r="NGN4" s="118"/>
      <c r="NGO4" s="118"/>
      <c r="NGP4" s="118"/>
      <c r="NGQ4" s="118"/>
      <c r="NGR4" s="118"/>
      <c r="NGS4" s="118"/>
      <c r="NGT4" s="118"/>
      <c r="NGU4" s="118"/>
      <c r="NGV4" s="118"/>
      <c r="NGW4" s="118"/>
      <c r="NGX4" s="118"/>
      <c r="NGY4" s="118"/>
      <c r="NGZ4" s="118"/>
      <c r="NHA4" s="118"/>
      <c r="NHB4" s="118"/>
      <c r="NHC4" s="118"/>
      <c r="NHD4" s="118"/>
      <c r="NHE4" s="118"/>
      <c r="NHF4" s="118"/>
      <c r="NHG4" s="118"/>
      <c r="NHH4" s="118"/>
      <c r="NHI4" s="118"/>
      <c r="NHJ4" s="118"/>
      <c r="NHK4" s="118"/>
      <c r="NHL4" s="118"/>
      <c r="NHM4" s="118"/>
      <c r="NHN4" s="118"/>
      <c r="NHO4" s="118"/>
      <c r="NHP4" s="118"/>
      <c r="NHQ4" s="118"/>
      <c r="NHR4" s="118"/>
      <c r="NHS4" s="118"/>
      <c r="NHT4" s="118"/>
      <c r="NHU4" s="118"/>
      <c r="NHV4" s="118"/>
      <c r="NHW4" s="118"/>
      <c r="NHX4" s="118"/>
      <c r="NHY4" s="118"/>
      <c r="NHZ4" s="118"/>
      <c r="NIA4" s="118"/>
      <c r="NIB4" s="118"/>
      <c r="NIC4" s="118"/>
      <c r="NID4" s="118"/>
      <c r="NIE4" s="118"/>
      <c r="NIF4" s="118"/>
      <c r="NIG4" s="118"/>
      <c r="NIH4" s="118"/>
      <c r="NII4" s="118"/>
      <c r="NIJ4" s="118"/>
      <c r="NIK4" s="118"/>
      <c r="NIL4" s="118"/>
      <c r="NIM4" s="118"/>
      <c r="NIN4" s="118"/>
      <c r="NIO4" s="118"/>
      <c r="NIP4" s="118"/>
      <c r="NIQ4" s="118"/>
      <c r="NIR4" s="118"/>
      <c r="NIS4" s="118"/>
      <c r="NIT4" s="118"/>
      <c r="NIU4" s="118"/>
      <c r="NIV4" s="118"/>
      <c r="NIW4" s="118"/>
      <c r="NIX4" s="118"/>
      <c r="NIY4" s="118"/>
      <c r="NIZ4" s="118"/>
      <c r="NJA4" s="118"/>
      <c r="NJB4" s="118"/>
      <c r="NJC4" s="118"/>
      <c r="NJD4" s="118"/>
      <c r="NJE4" s="118"/>
      <c r="NJF4" s="118"/>
      <c r="NJG4" s="118"/>
      <c r="NJH4" s="118"/>
      <c r="NJI4" s="118"/>
      <c r="NJJ4" s="118"/>
      <c r="NJK4" s="118"/>
      <c r="NJL4" s="118"/>
      <c r="NJM4" s="118"/>
      <c r="NJN4" s="118"/>
      <c r="NJO4" s="118"/>
      <c r="NJP4" s="118"/>
      <c r="NJQ4" s="118"/>
      <c r="NJR4" s="118"/>
      <c r="NJS4" s="118"/>
      <c r="NJT4" s="118"/>
      <c r="NJU4" s="118"/>
      <c r="NJV4" s="118"/>
      <c r="NJW4" s="118"/>
      <c r="NJX4" s="118"/>
      <c r="NJY4" s="118"/>
      <c r="NJZ4" s="118"/>
      <c r="NKA4" s="118"/>
      <c r="NKB4" s="118"/>
      <c r="NKC4" s="118"/>
      <c r="NKD4" s="118"/>
      <c r="NKE4" s="118"/>
      <c r="NKF4" s="118"/>
      <c r="NKG4" s="118"/>
      <c r="NKH4" s="118"/>
      <c r="NKI4" s="118"/>
      <c r="NKJ4" s="118"/>
      <c r="NKK4" s="118"/>
      <c r="NKL4" s="118"/>
      <c r="NKM4" s="118"/>
      <c r="NKN4" s="118"/>
      <c r="NKO4" s="118"/>
      <c r="NKP4" s="118"/>
      <c r="NKQ4" s="118"/>
      <c r="NKR4" s="118"/>
      <c r="NKS4" s="118"/>
      <c r="NKT4" s="118"/>
      <c r="NKU4" s="118"/>
      <c r="NKV4" s="118"/>
      <c r="NKW4" s="118"/>
      <c r="NKX4" s="118"/>
      <c r="NKY4" s="118"/>
      <c r="NKZ4" s="118"/>
      <c r="NLA4" s="118"/>
      <c r="NLB4" s="118"/>
      <c r="NLC4" s="118"/>
      <c r="NLD4" s="118"/>
      <c r="NLE4" s="118"/>
      <c r="NLF4" s="118"/>
      <c r="NLG4" s="118"/>
      <c r="NLH4" s="118"/>
      <c r="NLI4" s="118"/>
      <c r="NLJ4" s="118"/>
      <c r="NLK4" s="118"/>
      <c r="NLL4" s="118"/>
      <c r="NLM4" s="118"/>
      <c r="NLN4" s="118"/>
      <c r="NLO4" s="118"/>
      <c r="NLP4" s="118"/>
      <c r="NLQ4" s="118"/>
      <c r="NLR4" s="118"/>
      <c r="NLS4" s="118"/>
      <c r="NLT4" s="118"/>
      <c r="NLU4" s="118"/>
      <c r="NLV4" s="118"/>
      <c r="NLW4" s="118"/>
      <c r="NLX4" s="118"/>
      <c r="NLY4" s="118"/>
      <c r="NLZ4" s="118"/>
      <c r="NMA4" s="118"/>
      <c r="NMB4" s="118"/>
      <c r="NMC4" s="118"/>
      <c r="NMD4" s="118"/>
      <c r="NME4" s="118"/>
      <c r="NMF4" s="118"/>
      <c r="NMG4" s="118"/>
      <c r="NMH4" s="118"/>
      <c r="NMI4" s="118"/>
      <c r="NMJ4" s="118"/>
      <c r="NMK4" s="118"/>
      <c r="NML4" s="118"/>
      <c r="NMM4" s="118"/>
      <c r="NMN4" s="118"/>
      <c r="NMO4" s="118"/>
      <c r="NMP4" s="118"/>
      <c r="NMQ4" s="118"/>
      <c r="NMR4" s="118"/>
      <c r="NMS4" s="118"/>
      <c r="NMT4" s="118"/>
      <c r="NMU4" s="118"/>
      <c r="NMV4" s="118"/>
      <c r="NMW4" s="118"/>
      <c r="NMX4" s="118"/>
      <c r="NMY4" s="118"/>
      <c r="NMZ4" s="118"/>
      <c r="NNA4" s="118"/>
      <c r="NNB4" s="118"/>
      <c r="NNC4" s="118"/>
      <c r="NND4" s="118"/>
      <c r="NNE4" s="118"/>
      <c r="NNF4" s="118"/>
      <c r="NNG4" s="118"/>
      <c r="NNH4" s="118"/>
      <c r="NNI4" s="118"/>
      <c r="NNJ4" s="118"/>
      <c r="NNK4" s="118"/>
      <c r="NNL4" s="118"/>
      <c r="NNM4" s="118"/>
      <c r="NNN4" s="118"/>
      <c r="NNO4" s="118"/>
      <c r="NNP4" s="118"/>
      <c r="NNQ4" s="118"/>
      <c r="NNR4" s="118"/>
      <c r="NNS4" s="118"/>
      <c r="NNT4" s="118"/>
      <c r="NNU4" s="118"/>
      <c r="NNV4" s="118"/>
      <c r="NNW4" s="118"/>
      <c r="NNX4" s="118"/>
      <c r="NNY4" s="118"/>
      <c r="NNZ4" s="118"/>
      <c r="NOA4" s="118"/>
      <c r="NOB4" s="118"/>
      <c r="NOC4" s="118"/>
      <c r="NOD4" s="118"/>
      <c r="NOE4" s="118"/>
      <c r="NOF4" s="118"/>
      <c r="NOG4" s="118"/>
      <c r="NOH4" s="118"/>
      <c r="NOI4" s="118"/>
      <c r="NOJ4" s="118"/>
      <c r="NOK4" s="118"/>
      <c r="NOL4" s="118"/>
      <c r="NOM4" s="118"/>
      <c r="NON4" s="118"/>
      <c r="NOO4" s="118"/>
      <c r="NOP4" s="118"/>
      <c r="NOQ4" s="118"/>
      <c r="NOR4" s="118"/>
      <c r="NOS4" s="118"/>
      <c r="NOT4" s="118"/>
      <c r="NOU4" s="118"/>
      <c r="NOV4" s="118"/>
      <c r="NOW4" s="118"/>
      <c r="NOX4" s="118"/>
      <c r="NOY4" s="118"/>
      <c r="NOZ4" s="118"/>
      <c r="NPA4" s="118"/>
      <c r="NPB4" s="118"/>
      <c r="NPC4" s="118"/>
      <c r="NPD4" s="118"/>
      <c r="NPE4" s="118"/>
      <c r="NPF4" s="118"/>
      <c r="NPG4" s="118"/>
      <c r="NPH4" s="118"/>
      <c r="NPI4" s="118"/>
      <c r="NPJ4" s="118"/>
      <c r="NPK4" s="118"/>
      <c r="NPL4" s="118"/>
      <c r="NPM4" s="118"/>
      <c r="NPN4" s="118"/>
      <c r="NPO4" s="118"/>
      <c r="NPP4" s="118"/>
      <c r="NPQ4" s="118"/>
      <c r="NPR4" s="118"/>
      <c r="NPS4" s="118"/>
      <c r="NPT4" s="118"/>
      <c r="NPU4" s="118"/>
      <c r="NPV4" s="118"/>
      <c r="NPW4" s="118"/>
      <c r="NPX4" s="118"/>
      <c r="NPY4" s="118"/>
      <c r="NPZ4" s="118"/>
      <c r="NQA4" s="118"/>
      <c r="NQB4" s="118"/>
      <c r="NQC4" s="118"/>
      <c r="NQD4" s="118"/>
      <c r="NQE4" s="118"/>
      <c r="NQF4" s="118"/>
      <c r="NQG4" s="118"/>
      <c r="NQH4" s="118"/>
      <c r="NQI4" s="118"/>
      <c r="NQJ4" s="118"/>
      <c r="NQK4" s="118"/>
      <c r="NQL4" s="118"/>
      <c r="NQM4" s="118"/>
      <c r="NQN4" s="118"/>
      <c r="NQO4" s="118"/>
      <c r="NQP4" s="118"/>
      <c r="NQQ4" s="118"/>
      <c r="NQR4" s="118"/>
      <c r="NQS4" s="118"/>
      <c r="NQT4" s="118"/>
      <c r="NQU4" s="118"/>
      <c r="NQV4" s="118"/>
      <c r="NQW4" s="118"/>
      <c r="NQX4" s="118"/>
      <c r="NQY4" s="118"/>
      <c r="NQZ4" s="118"/>
      <c r="NRA4" s="118"/>
      <c r="NRB4" s="118"/>
      <c r="NRC4" s="118"/>
      <c r="NRD4" s="118"/>
      <c r="NRE4" s="118"/>
      <c r="NRF4" s="118"/>
      <c r="NRG4" s="118"/>
      <c r="NRH4" s="118"/>
      <c r="NRI4" s="118"/>
      <c r="NRJ4" s="118"/>
      <c r="NRK4" s="118"/>
      <c r="NRL4" s="118"/>
      <c r="NRM4" s="118"/>
      <c r="NRN4" s="118"/>
      <c r="NRO4" s="118"/>
      <c r="NRP4" s="118"/>
      <c r="NRQ4" s="118"/>
      <c r="NRR4" s="118"/>
      <c r="NRS4" s="118"/>
      <c r="NRT4" s="118"/>
      <c r="NRU4" s="118"/>
      <c r="NRV4" s="118"/>
      <c r="NRW4" s="118"/>
      <c r="NRX4" s="118"/>
      <c r="NRY4" s="118"/>
      <c r="NRZ4" s="118"/>
      <c r="NSA4" s="118"/>
      <c r="NSB4" s="118"/>
      <c r="NSC4" s="118"/>
      <c r="NSD4" s="118"/>
      <c r="NSE4" s="118"/>
      <c r="NSF4" s="118"/>
      <c r="NSG4" s="118"/>
      <c r="NSH4" s="118"/>
      <c r="NSI4" s="118"/>
      <c r="NSJ4" s="118"/>
      <c r="NSK4" s="118"/>
      <c r="NSL4" s="118"/>
      <c r="NSM4" s="118"/>
      <c r="NSN4" s="118"/>
      <c r="NSO4" s="118"/>
      <c r="NSP4" s="118"/>
      <c r="NSQ4" s="118"/>
      <c r="NSR4" s="118"/>
      <c r="NSS4" s="118"/>
      <c r="NST4" s="118"/>
      <c r="NSU4" s="118"/>
      <c r="NSV4" s="118"/>
      <c r="NSW4" s="118"/>
      <c r="NSX4" s="118"/>
      <c r="NSY4" s="118"/>
      <c r="NSZ4" s="118"/>
      <c r="NTA4" s="118"/>
      <c r="NTB4" s="118"/>
      <c r="NTC4" s="118"/>
      <c r="NTD4" s="118"/>
      <c r="NTE4" s="118"/>
      <c r="NTF4" s="118"/>
      <c r="NTG4" s="118"/>
      <c r="NTH4" s="118"/>
      <c r="NTI4" s="118"/>
      <c r="NTJ4" s="118"/>
      <c r="NTK4" s="118"/>
      <c r="NTL4" s="118"/>
      <c r="NTM4" s="118"/>
      <c r="NTN4" s="118"/>
      <c r="NTO4" s="118"/>
      <c r="NTP4" s="118"/>
      <c r="NTQ4" s="118"/>
      <c r="NTR4" s="118"/>
      <c r="NTS4" s="118"/>
      <c r="NTT4" s="118"/>
      <c r="NTU4" s="118"/>
      <c r="NTV4" s="118"/>
      <c r="NTW4" s="118"/>
      <c r="NTX4" s="118"/>
      <c r="NTY4" s="118"/>
      <c r="NTZ4" s="118"/>
      <c r="NUA4" s="118"/>
      <c r="NUB4" s="118"/>
      <c r="NUC4" s="118"/>
      <c r="NUD4" s="118"/>
      <c r="NUE4" s="118"/>
      <c r="NUF4" s="118"/>
      <c r="NUG4" s="118"/>
      <c r="NUH4" s="118"/>
      <c r="NUI4" s="118"/>
      <c r="NUJ4" s="118"/>
      <c r="NUK4" s="118"/>
      <c r="NUL4" s="118"/>
      <c r="NUM4" s="118"/>
      <c r="NUN4" s="118"/>
      <c r="NUO4" s="118"/>
      <c r="NUP4" s="118"/>
      <c r="NUQ4" s="118"/>
      <c r="NUR4" s="118"/>
      <c r="NUS4" s="118"/>
      <c r="NUT4" s="118"/>
      <c r="NUU4" s="118"/>
      <c r="NUV4" s="118"/>
      <c r="NUW4" s="118"/>
      <c r="NUX4" s="118"/>
      <c r="NUY4" s="118"/>
      <c r="NUZ4" s="118"/>
      <c r="NVA4" s="118"/>
      <c r="NVB4" s="118"/>
      <c r="NVC4" s="118"/>
      <c r="NVD4" s="118"/>
      <c r="NVE4" s="118"/>
      <c r="NVF4" s="118"/>
      <c r="NVG4" s="118"/>
      <c r="NVH4" s="118"/>
      <c r="NVI4" s="118"/>
      <c r="NVJ4" s="118"/>
      <c r="NVK4" s="118"/>
      <c r="NVL4" s="118"/>
      <c r="NVM4" s="118"/>
      <c r="NVN4" s="118"/>
      <c r="NVO4" s="118"/>
      <c r="NVP4" s="118"/>
      <c r="NVQ4" s="118"/>
      <c r="NVR4" s="118"/>
      <c r="NVS4" s="118"/>
      <c r="NVT4" s="118"/>
      <c r="NVU4" s="118"/>
      <c r="NVV4" s="118"/>
      <c r="NVW4" s="118"/>
      <c r="NVX4" s="118"/>
      <c r="NVY4" s="118"/>
      <c r="NVZ4" s="118"/>
      <c r="NWA4" s="118"/>
      <c r="NWB4" s="118"/>
      <c r="NWC4" s="118"/>
      <c r="NWD4" s="118"/>
      <c r="NWE4" s="118"/>
      <c r="NWF4" s="118"/>
      <c r="NWG4" s="118"/>
      <c r="NWH4" s="118"/>
      <c r="NWI4" s="118"/>
      <c r="NWJ4" s="118"/>
      <c r="NWK4" s="118"/>
      <c r="NWL4" s="118"/>
      <c r="NWM4" s="118"/>
      <c r="NWN4" s="118"/>
      <c r="NWO4" s="118"/>
      <c r="NWP4" s="118"/>
      <c r="NWQ4" s="118"/>
      <c r="NWR4" s="118"/>
      <c r="NWS4" s="118"/>
      <c r="NWT4" s="118"/>
      <c r="NWU4" s="118"/>
      <c r="NWV4" s="118"/>
      <c r="NWW4" s="118"/>
      <c r="NWX4" s="118"/>
      <c r="NWY4" s="118"/>
      <c r="NWZ4" s="118"/>
      <c r="NXA4" s="118"/>
      <c r="NXB4" s="118"/>
      <c r="NXC4" s="118"/>
      <c r="NXD4" s="118"/>
      <c r="NXE4" s="118"/>
      <c r="NXF4" s="118"/>
      <c r="NXG4" s="118"/>
      <c r="NXH4" s="118"/>
      <c r="NXI4" s="118"/>
      <c r="NXJ4" s="118"/>
      <c r="NXK4" s="118"/>
      <c r="NXL4" s="118"/>
      <c r="NXM4" s="118"/>
      <c r="NXN4" s="118"/>
      <c r="NXO4" s="118"/>
      <c r="NXP4" s="118"/>
      <c r="NXQ4" s="118"/>
      <c r="NXR4" s="118"/>
      <c r="NXS4" s="118"/>
      <c r="NXT4" s="118"/>
      <c r="NXU4" s="118"/>
      <c r="NXV4" s="118"/>
      <c r="NXW4" s="118"/>
      <c r="NXX4" s="118"/>
      <c r="NXY4" s="118"/>
      <c r="NXZ4" s="118"/>
      <c r="NYA4" s="118"/>
      <c r="NYB4" s="118"/>
      <c r="NYC4" s="118"/>
      <c r="NYD4" s="118"/>
      <c r="NYE4" s="118"/>
      <c r="NYF4" s="118"/>
      <c r="NYG4" s="118"/>
      <c r="NYH4" s="118"/>
      <c r="NYI4" s="118"/>
      <c r="NYJ4" s="118"/>
      <c r="NYK4" s="118"/>
      <c r="NYL4" s="118"/>
      <c r="NYM4" s="118"/>
      <c r="NYN4" s="118"/>
      <c r="NYO4" s="118"/>
      <c r="NYP4" s="118"/>
      <c r="NYQ4" s="118"/>
      <c r="NYR4" s="118"/>
      <c r="NYS4" s="118"/>
      <c r="NYT4" s="118"/>
      <c r="NYU4" s="118"/>
      <c r="NYV4" s="118"/>
      <c r="NYW4" s="118"/>
      <c r="NYX4" s="118"/>
      <c r="NYY4" s="118"/>
      <c r="NYZ4" s="118"/>
      <c r="NZA4" s="118"/>
      <c r="NZB4" s="118"/>
      <c r="NZC4" s="118"/>
      <c r="NZD4" s="118"/>
      <c r="NZE4" s="118"/>
      <c r="NZF4" s="118"/>
      <c r="NZG4" s="118"/>
      <c r="NZH4" s="118"/>
      <c r="NZI4" s="118"/>
      <c r="NZJ4" s="118"/>
      <c r="NZK4" s="118"/>
      <c r="NZL4" s="118"/>
      <c r="NZM4" s="118"/>
      <c r="NZN4" s="118"/>
      <c r="NZO4" s="118"/>
      <c r="NZP4" s="118"/>
      <c r="NZQ4" s="118"/>
      <c r="NZR4" s="118"/>
      <c r="NZS4" s="118"/>
      <c r="NZT4" s="118"/>
      <c r="NZU4" s="118"/>
      <c r="NZV4" s="118"/>
      <c r="NZW4" s="118"/>
      <c r="NZX4" s="118"/>
      <c r="NZY4" s="118"/>
      <c r="NZZ4" s="118"/>
      <c r="OAA4" s="118"/>
      <c r="OAB4" s="118"/>
      <c r="OAC4" s="118"/>
      <c r="OAD4" s="118"/>
      <c r="OAE4" s="118"/>
      <c r="OAF4" s="118"/>
      <c r="OAG4" s="118"/>
      <c r="OAH4" s="118"/>
      <c r="OAI4" s="118"/>
      <c r="OAJ4" s="118"/>
      <c r="OAK4" s="118"/>
      <c r="OAL4" s="118"/>
      <c r="OAM4" s="118"/>
      <c r="OAN4" s="118"/>
      <c r="OAO4" s="118"/>
      <c r="OAP4" s="118"/>
      <c r="OAQ4" s="118"/>
      <c r="OAR4" s="118"/>
      <c r="OAS4" s="118"/>
      <c r="OAT4" s="118"/>
      <c r="OAU4" s="118"/>
      <c r="OAV4" s="118"/>
      <c r="OAW4" s="118"/>
      <c r="OAX4" s="118"/>
      <c r="OAY4" s="118"/>
      <c r="OAZ4" s="118"/>
      <c r="OBA4" s="118"/>
      <c r="OBB4" s="118"/>
      <c r="OBC4" s="118"/>
      <c r="OBD4" s="118"/>
      <c r="OBE4" s="118"/>
      <c r="OBF4" s="118"/>
      <c r="OBG4" s="118"/>
      <c r="OBH4" s="118"/>
      <c r="OBI4" s="118"/>
      <c r="OBJ4" s="118"/>
      <c r="OBK4" s="118"/>
      <c r="OBL4" s="118"/>
      <c r="OBM4" s="118"/>
      <c r="OBN4" s="118"/>
      <c r="OBO4" s="118"/>
      <c r="OBP4" s="118"/>
      <c r="OBQ4" s="118"/>
      <c r="OBR4" s="118"/>
      <c r="OBS4" s="118"/>
      <c r="OBT4" s="118"/>
      <c r="OBU4" s="118"/>
      <c r="OBV4" s="118"/>
      <c r="OBW4" s="118"/>
      <c r="OBX4" s="118"/>
      <c r="OBY4" s="118"/>
      <c r="OBZ4" s="118"/>
      <c r="OCA4" s="118"/>
      <c r="OCB4" s="118"/>
      <c r="OCC4" s="118"/>
      <c r="OCD4" s="118"/>
      <c r="OCE4" s="118"/>
      <c r="OCF4" s="118"/>
      <c r="OCG4" s="118"/>
      <c r="OCH4" s="118"/>
      <c r="OCI4" s="118"/>
      <c r="OCJ4" s="118"/>
      <c r="OCK4" s="118"/>
      <c r="OCL4" s="118"/>
      <c r="OCM4" s="118"/>
      <c r="OCN4" s="118"/>
      <c r="OCO4" s="118"/>
      <c r="OCP4" s="118"/>
      <c r="OCQ4" s="118"/>
      <c r="OCR4" s="118"/>
      <c r="OCS4" s="118"/>
      <c r="OCT4" s="118"/>
      <c r="OCU4" s="118"/>
      <c r="OCV4" s="118"/>
      <c r="OCW4" s="118"/>
      <c r="OCX4" s="118"/>
      <c r="OCY4" s="118"/>
      <c r="OCZ4" s="118"/>
      <c r="ODA4" s="118"/>
      <c r="ODB4" s="118"/>
      <c r="ODC4" s="118"/>
      <c r="ODD4" s="118"/>
      <c r="ODE4" s="118"/>
      <c r="ODF4" s="118"/>
      <c r="ODG4" s="118"/>
      <c r="ODH4" s="118"/>
      <c r="ODI4" s="118"/>
      <c r="ODJ4" s="118"/>
      <c r="ODK4" s="118"/>
      <c r="ODL4" s="118"/>
      <c r="ODM4" s="118"/>
      <c r="ODN4" s="118"/>
      <c r="ODO4" s="118"/>
      <c r="ODP4" s="118"/>
      <c r="ODQ4" s="118"/>
      <c r="ODR4" s="118"/>
      <c r="ODS4" s="118"/>
      <c r="ODT4" s="118"/>
      <c r="ODU4" s="118"/>
      <c r="ODV4" s="118"/>
      <c r="ODW4" s="118"/>
      <c r="ODX4" s="118"/>
      <c r="ODY4" s="118"/>
      <c r="ODZ4" s="118"/>
      <c r="OEA4" s="118"/>
      <c r="OEB4" s="118"/>
      <c r="OEC4" s="118"/>
      <c r="OED4" s="118"/>
      <c r="OEE4" s="118"/>
      <c r="OEF4" s="118"/>
      <c r="OEG4" s="118"/>
      <c r="OEH4" s="118"/>
      <c r="OEI4" s="118"/>
      <c r="OEJ4" s="118"/>
      <c r="OEK4" s="118"/>
      <c r="OEL4" s="118"/>
      <c r="OEM4" s="118"/>
      <c r="OEN4" s="118"/>
      <c r="OEO4" s="118"/>
      <c r="OEP4" s="118"/>
      <c r="OEQ4" s="118"/>
      <c r="OER4" s="118"/>
      <c r="OES4" s="118"/>
      <c r="OET4" s="118"/>
      <c r="OEU4" s="118"/>
      <c r="OEV4" s="118"/>
      <c r="OEW4" s="118"/>
      <c r="OEX4" s="118"/>
      <c r="OEY4" s="118"/>
      <c r="OEZ4" s="118"/>
      <c r="OFA4" s="118"/>
      <c r="OFB4" s="118"/>
      <c r="OFC4" s="118"/>
      <c r="OFD4" s="118"/>
      <c r="OFE4" s="118"/>
      <c r="OFF4" s="118"/>
      <c r="OFG4" s="118"/>
      <c r="OFH4" s="118"/>
      <c r="OFI4" s="118"/>
      <c r="OFJ4" s="118"/>
      <c r="OFK4" s="118"/>
      <c r="OFL4" s="118"/>
      <c r="OFM4" s="118"/>
      <c r="OFN4" s="118"/>
      <c r="OFO4" s="118"/>
      <c r="OFP4" s="118"/>
      <c r="OFQ4" s="118"/>
      <c r="OFR4" s="118"/>
      <c r="OFS4" s="118"/>
      <c r="OFT4" s="118"/>
      <c r="OFU4" s="118"/>
      <c r="OFV4" s="118"/>
      <c r="OFW4" s="118"/>
      <c r="OFX4" s="118"/>
      <c r="OFY4" s="118"/>
      <c r="OFZ4" s="118"/>
      <c r="OGA4" s="118"/>
      <c r="OGB4" s="118"/>
      <c r="OGC4" s="118"/>
      <c r="OGD4" s="118"/>
      <c r="OGE4" s="118"/>
      <c r="OGF4" s="118"/>
      <c r="OGG4" s="118"/>
      <c r="OGH4" s="118"/>
      <c r="OGI4" s="118"/>
      <c r="OGJ4" s="118"/>
      <c r="OGK4" s="118"/>
      <c r="OGL4" s="118"/>
      <c r="OGM4" s="118"/>
      <c r="OGN4" s="118"/>
      <c r="OGO4" s="118"/>
      <c r="OGP4" s="118"/>
      <c r="OGQ4" s="118"/>
      <c r="OGR4" s="118"/>
      <c r="OGS4" s="118"/>
      <c r="OGT4" s="118"/>
      <c r="OGU4" s="118"/>
      <c r="OGV4" s="118"/>
      <c r="OGW4" s="118"/>
      <c r="OGX4" s="118"/>
      <c r="OGY4" s="118"/>
      <c r="OGZ4" s="118"/>
      <c r="OHA4" s="118"/>
      <c r="OHB4" s="118"/>
      <c r="OHC4" s="118"/>
      <c r="OHD4" s="118"/>
      <c r="OHE4" s="118"/>
      <c r="OHF4" s="118"/>
      <c r="OHG4" s="118"/>
      <c r="OHH4" s="118"/>
      <c r="OHI4" s="118"/>
      <c r="OHJ4" s="118"/>
      <c r="OHK4" s="118"/>
      <c r="OHL4" s="118"/>
      <c r="OHM4" s="118"/>
      <c r="OHN4" s="118"/>
      <c r="OHO4" s="118"/>
      <c r="OHP4" s="118"/>
      <c r="OHQ4" s="118"/>
      <c r="OHR4" s="118"/>
      <c r="OHS4" s="118"/>
      <c r="OHT4" s="118"/>
      <c r="OHU4" s="118"/>
      <c r="OHV4" s="118"/>
      <c r="OHW4" s="118"/>
      <c r="OHX4" s="118"/>
      <c r="OHY4" s="118"/>
      <c r="OHZ4" s="118"/>
      <c r="OIA4" s="118"/>
      <c r="OIB4" s="118"/>
      <c r="OIC4" s="118"/>
      <c r="OID4" s="118"/>
      <c r="OIE4" s="118"/>
      <c r="OIF4" s="118"/>
      <c r="OIG4" s="118"/>
      <c r="OIH4" s="118"/>
      <c r="OII4" s="118"/>
      <c r="OIJ4" s="118"/>
      <c r="OIK4" s="118"/>
      <c r="OIL4" s="118"/>
      <c r="OIM4" s="118"/>
      <c r="OIN4" s="118"/>
      <c r="OIO4" s="118"/>
      <c r="OIP4" s="118"/>
      <c r="OIQ4" s="118"/>
      <c r="OIR4" s="118"/>
      <c r="OIS4" s="118"/>
      <c r="OIT4" s="118"/>
      <c r="OIU4" s="118"/>
      <c r="OIV4" s="118"/>
      <c r="OIW4" s="118"/>
      <c r="OIX4" s="118"/>
      <c r="OIY4" s="118"/>
      <c r="OIZ4" s="118"/>
      <c r="OJA4" s="118"/>
      <c r="OJB4" s="118"/>
      <c r="OJC4" s="118"/>
      <c r="OJD4" s="118"/>
      <c r="OJE4" s="118"/>
      <c r="OJF4" s="118"/>
      <c r="OJG4" s="118"/>
      <c r="OJH4" s="118"/>
      <c r="OJI4" s="118"/>
      <c r="OJJ4" s="118"/>
      <c r="OJK4" s="118"/>
      <c r="OJL4" s="118"/>
      <c r="OJM4" s="118"/>
      <c r="OJN4" s="118"/>
      <c r="OJO4" s="118"/>
      <c r="OJP4" s="118"/>
      <c r="OJQ4" s="118"/>
      <c r="OJR4" s="118"/>
      <c r="OJS4" s="118"/>
      <c r="OJT4" s="118"/>
      <c r="OJU4" s="118"/>
      <c r="OJV4" s="118"/>
      <c r="OJW4" s="118"/>
      <c r="OJX4" s="118"/>
      <c r="OJY4" s="118"/>
      <c r="OJZ4" s="118"/>
      <c r="OKA4" s="118"/>
      <c r="OKB4" s="118"/>
      <c r="OKC4" s="118"/>
      <c r="OKD4" s="118"/>
      <c r="OKE4" s="118"/>
      <c r="OKF4" s="118"/>
      <c r="OKG4" s="118"/>
      <c r="OKH4" s="118"/>
      <c r="OKI4" s="118"/>
      <c r="OKJ4" s="118"/>
      <c r="OKK4" s="118"/>
      <c r="OKL4" s="118"/>
      <c r="OKM4" s="118"/>
      <c r="OKN4" s="118"/>
      <c r="OKO4" s="118"/>
      <c r="OKP4" s="118"/>
      <c r="OKQ4" s="118"/>
      <c r="OKR4" s="118"/>
      <c r="OKS4" s="118"/>
      <c r="OKT4" s="118"/>
      <c r="OKU4" s="118"/>
      <c r="OKV4" s="118"/>
      <c r="OKW4" s="118"/>
      <c r="OKX4" s="118"/>
      <c r="OKY4" s="118"/>
      <c r="OKZ4" s="118"/>
      <c r="OLA4" s="118"/>
      <c r="OLB4" s="118"/>
      <c r="OLC4" s="118"/>
      <c r="OLD4" s="118"/>
      <c r="OLE4" s="118"/>
      <c r="OLF4" s="118"/>
      <c r="OLG4" s="118"/>
      <c r="OLH4" s="118"/>
      <c r="OLI4" s="118"/>
      <c r="OLJ4" s="118"/>
      <c r="OLK4" s="118"/>
      <c r="OLL4" s="118"/>
      <c r="OLM4" s="118"/>
      <c r="OLN4" s="118"/>
      <c r="OLO4" s="118"/>
      <c r="OLP4" s="118"/>
      <c r="OLQ4" s="118"/>
      <c r="OLR4" s="118"/>
      <c r="OLS4" s="118"/>
      <c r="OLT4" s="118"/>
      <c r="OLU4" s="118"/>
      <c r="OLV4" s="118"/>
      <c r="OLW4" s="118"/>
      <c r="OLX4" s="118"/>
      <c r="OLY4" s="118"/>
      <c r="OLZ4" s="118"/>
      <c r="OMA4" s="118"/>
      <c r="OMB4" s="118"/>
      <c r="OMC4" s="118"/>
      <c r="OMD4" s="118"/>
      <c r="OME4" s="118"/>
      <c r="OMF4" s="118"/>
      <c r="OMG4" s="118"/>
      <c r="OMH4" s="118"/>
      <c r="OMI4" s="118"/>
      <c r="OMJ4" s="118"/>
      <c r="OMK4" s="118"/>
      <c r="OML4" s="118"/>
      <c r="OMM4" s="118"/>
      <c r="OMN4" s="118"/>
      <c r="OMO4" s="118"/>
      <c r="OMP4" s="118"/>
      <c r="OMQ4" s="118"/>
      <c r="OMR4" s="118"/>
      <c r="OMS4" s="118"/>
      <c r="OMT4" s="118"/>
      <c r="OMU4" s="118"/>
      <c r="OMV4" s="118"/>
      <c r="OMW4" s="118"/>
      <c r="OMX4" s="118"/>
      <c r="OMY4" s="118"/>
      <c r="OMZ4" s="118"/>
      <c r="ONA4" s="118"/>
      <c r="ONB4" s="118"/>
      <c r="ONC4" s="118"/>
      <c r="OND4" s="118"/>
      <c r="ONE4" s="118"/>
      <c r="ONF4" s="118"/>
      <c r="ONG4" s="118"/>
      <c r="ONH4" s="118"/>
      <c r="ONI4" s="118"/>
      <c r="ONJ4" s="118"/>
      <c r="ONK4" s="118"/>
      <c r="ONL4" s="118"/>
      <c r="ONM4" s="118"/>
      <c r="ONN4" s="118"/>
      <c r="ONO4" s="118"/>
      <c r="ONP4" s="118"/>
      <c r="ONQ4" s="118"/>
      <c r="ONR4" s="118"/>
      <c r="ONS4" s="118"/>
      <c r="ONT4" s="118"/>
      <c r="ONU4" s="118"/>
      <c r="ONV4" s="118"/>
      <c r="ONW4" s="118"/>
      <c r="ONX4" s="118"/>
      <c r="ONY4" s="118"/>
      <c r="ONZ4" s="118"/>
      <c r="OOA4" s="118"/>
      <c r="OOB4" s="118"/>
      <c r="OOC4" s="118"/>
      <c r="OOD4" s="118"/>
      <c r="OOE4" s="118"/>
      <c r="OOF4" s="118"/>
      <c r="OOG4" s="118"/>
      <c r="OOH4" s="118"/>
      <c r="OOI4" s="118"/>
      <c r="OOJ4" s="118"/>
      <c r="OOK4" s="118"/>
      <c r="OOL4" s="118"/>
      <c r="OOM4" s="118"/>
      <c r="OON4" s="118"/>
      <c r="OOO4" s="118"/>
      <c r="OOP4" s="118"/>
      <c r="OOQ4" s="118"/>
      <c r="OOR4" s="118"/>
      <c r="OOS4" s="118"/>
      <c r="OOT4" s="118"/>
      <c r="OOU4" s="118"/>
      <c r="OOV4" s="118"/>
      <c r="OOW4" s="118"/>
      <c r="OOX4" s="118"/>
      <c r="OOY4" s="118"/>
      <c r="OOZ4" s="118"/>
      <c r="OPA4" s="118"/>
      <c r="OPB4" s="118"/>
      <c r="OPC4" s="118"/>
      <c r="OPD4" s="118"/>
      <c r="OPE4" s="118"/>
      <c r="OPF4" s="118"/>
      <c r="OPG4" s="118"/>
      <c r="OPH4" s="118"/>
      <c r="OPI4" s="118"/>
      <c r="OPJ4" s="118"/>
      <c r="OPK4" s="118"/>
      <c r="OPL4" s="118"/>
      <c r="OPM4" s="118"/>
      <c r="OPN4" s="118"/>
      <c r="OPO4" s="118"/>
      <c r="OPP4" s="118"/>
      <c r="OPQ4" s="118"/>
      <c r="OPR4" s="118"/>
      <c r="OPS4" s="118"/>
      <c r="OPT4" s="118"/>
      <c r="OPU4" s="118"/>
      <c r="OPV4" s="118"/>
      <c r="OPW4" s="118"/>
      <c r="OPX4" s="118"/>
      <c r="OPY4" s="118"/>
      <c r="OPZ4" s="118"/>
      <c r="OQA4" s="118"/>
      <c r="OQB4" s="118"/>
      <c r="OQC4" s="118"/>
      <c r="OQD4" s="118"/>
      <c r="OQE4" s="118"/>
      <c r="OQF4" s="118"/>
      <c r="OQG4" s="118"/>
      <c r="OQH4" s="118"/>
      <c r="OQI4" s="118"/>
      <c r="OQJ4" s="118"/>
      <c r="OQK4" s="118"/>
      <c r="OQL4" s="118"/>
      <c r="OQM4" s="118"/>
      <c r="OQN4" s="118"/>
      <c r="OQO4" s="118"/>
      <c r="OQP4" s="118"/>
      <c r="OQQ4" s="118"/>
      <c r="OQR4" s="118"/>
      <c r="OQS4" s="118"/>
      <c r="OQT4" s="118"/>
      <c r="OQU4" s="118"/>
      <c r="OQV4" s="118"/>
      <c r="OQW4" s="118"/>
      <c r="OQX4" s="118"/>
      <c r="OQY4" s="118"/>
      <c r="OQZ4" s="118"/>
      <c r="ORA4" s="118"/>
      <c r="ORB4" s="118"/>
      <c r="ORC4" s="118"/>
      <c r="ORD4" s="118"/>
      <c r="ORE4" s="118"/>
      <c r="ORF4" s="118"/>
      <c r="ORG4" s="118"/>
      <c r="ORH4" s="118"/>
      <c r="ORI4" s="118"/>
      <c r="ORJ4" s="118"/>
      <c r="ORK4" s="118"/>
      <c r="ORL4" s="118"/>
      <c r="ORM4" s="118"/>
      <c r="ORN4" s="118"/>
      <c r="ORO4" s="118"/>
      <c r="ORP4" s="118"/>
      <c r="ORQ4" s="118"/>
      <c r="ORR4" s="118"/>
      <c r="ORS4" s="118"/>
      <c r="ORT4" s="118"/>
      <c r="ORU4" s="118"/>
      <c r="ORV4" s="118"/>
      <c r="ORW4" s="118"/>
      <c r="ORX4" s="118"/>
      <c r="ORY4" s="118"/>
      <c r="ORZ4" s="118"/>
      <c r="OSA4" s="118"/>
      <c r="OSB4" s="118"/>
      <c r="OSC4" s="118"/>
      <c r="OSD4" s="118"/>
      <c r="OSE4" s="118"/>
      <c r="OSF4" s="118"/>
      <c r="OSG4" s="118"/>
      <c r="OSH4" s="118"/>
      <c r="OSI4" s="118"/>
      <c r="OSJ4" s="118"/>
      <c r="OSK4" s="118"/>
      <c r="OSL4" s="118"/>
      <c r="OSM4" s="118"/>
      <c r="OSN4" s="118"/>
      <c r="OSO4" s="118"/>
      <c r="OSP4" s="118"/>
      <c r="OSQ4" s="118"/>
      <c r="OSR4" s="118"/>
      <c r="OSS4" s="118"/>
      <c r="OST4" s="118"/>
      <c r="OSU4" s="118"/>
      <c r="OSV4" s="118"/>
      <c r="OSW4" s="118"/>
      <c r="OSX4" s="118"/>
      <c r="OSY4" s="118"/>
      <c r="OSZ4" s="118"/>
      <c r="OTA4" s="118"/>
      <c r="OTB4" s="118"/>
      <c r="OTC4" s="118"/>
      <c r="OTD4" s="118"/>
      <c r="OTE4" s="118"/>
      <c r="OTF4" s="118"/>
      <c r="OTG4" s="118"/>
      <c r="OTH4" s="118"/>
      <c r="OTI4" s="118"/>
      <c r="OTJ4" s="118"/>
      <c r="OTK4" s="118"/>
      <c r="OTL4" s="118"/>
      <c r="OTM4" s="118"/>
      <c r="OTN4" s="118"/>
      <c r="OTO4" s="118"/>
      <c r="OTP4" s="118"/>
      <c r="OTQ4" s="118"/>
      <c r="OTR4" s="118"/>
      <c r="OTS4" s="118"/>
      <c r="OTT4" s="118"/>
      <c r="OTU4" s="118"/>
      <c r="OTV4" s="118"/>
      <c r="OTW4" s="118"/>
      <c r="OTX4" s="118"/>
      <c r="OTY4" s="118"/>
      <c r="OTZ4" s="118"/>
      <c r="OUA4" s="118"/>
      <c r="OUB4" s="118"/>
      <c r="OUC4" s="118"/>
      <c r="OUD4" s="118"/>
      <c r="OUE4" s="118"/>
      <c r="OUF4" s="118"/>
      <c r="OUG4" s="118"/>
      <c r="OUH4" s="118"/>
      <c r="OUI4" s="118"/>
      <c r="OUJ4" s="118"/>
      <c r="OUK4" s="118"/>
      <c r="OUL4" s="118"/>
      <c r="OUM4" s="118"/>
      <c r="OUN4" s="118"/>
      <c r="OUO4" s="118"/>
      <c r="OUP4" s="118"/>
      <c r="OUQ4" s="118"/>
      <c r="OUR4" s="118"/>
      <c r="OUS4" s="118"/>
      <c r="OUT4" s="118"/>
      <c r="OUU4" s="118"/>
      <c r="OUV4" s="118"/>
      <c r="OUW4" s="118"/>
      <c r="OUX4" s="118"/>
      <c r="OUY4" s="118"/>
      <c r="OUZ4" s="118"/>
      <c r="OVA4" s="118"/>
      <c r="OVB4" s="118"/>
      <c r="OVC4" s="118"/>
      <c r="OVD4" s="118"/>
      <c r="OVE4" s="118"/>
      <c r="OVF4" s="118"/>
      <c r="OVG4" s="118"/>
      <c r="OVH4" s="118"/>
      <c r="OVI4" s="118"/>
      <c r="OVJ4" s="118"/>
      <c r="OVK4" s="118"/>
      <c r="OVL4" s="118"/>
      <c r="OVM4" s="118"/>
      <c r="OVN4" s="118"/>
      <c r="OVO4" s="118"/>
      <c r="OVP4" s="118"/>
      <c r="OVQ4" s="118"/>
      <c r="OVR4" s="118"/>
      <c r="OVS4" s="118"/>
      <c r="OVT4" s="118"/>
      <c r="OVU4" s="118"/>
      <c r="OVV4" s="118"/>
      <c r="OVW4" s="118"/>
      <c r="OVX4" s="118"/>
      <c r="OVY4" s="118"/>
      <c r="OVZ4" s="118"/>
      <c r="OWA4" s="118"/>
      <c r="OWB4" s="118"/>
      <c r="OWC4" s="118"/>
      <c r="OWD4" s="118"/>
      <c r="OWE4" s="118"/>
      <c r="OWF4" s="118"/>
      <c r="OWG4" s="118"/>
      <c r="OWH4" s="118"/>
      <c r="OWI4" s="118"/>
      <c r="OWJ4" s="118"/>
      <c r="OWK4" s="118"/>
      <c r="OWL4" s="118"/>
      <c r="OWM4" s="118"/>
      <c r="OWN4" s="118"/>
      <c r="OWO4" s="118"/>
      <c r="OWP4" s="118"/>
      <c r="OWQ4" s="118"/>
      <c r="OWR4" s="118"/>
      <c r="OWS4" s="118"/>
      <c r="OWT4" s="118"/>
      <c r="OWU4" s="118"/>
      <c r="OWV4" s="118"/>
      <c r="OWW4" s="118"/>
      <c r="OWX4" s="118"/>
      <c r="OWY4" s="118"/>
      <c r="OWZ4" s="118"/>
      <c r="OXA4" s="118"/>
      <c r="OXB4" s="118"/>
      <c r="OXC4" s="118"/>
      <c r="OXD4" s="118"/>
      <c r="OXE4" s="118"/>
      <c r="OXF4" s="118"/>
      <c r="OXG4" s="118"/>
      <c r="OXH4" s="118"/>
      <c r="OXI4" s="118"/>
      <c r="OXJ4" s="118"/>
      <c r="OXK4" s="118"/>
      <c r="OXL4" s="118"/>
      <c r="OXM4" s="118"/>
      <c r="OXN4" s="118"/>
      <c r="OXO4" s="118"/>
      <c r="OXP4" s="118"/>
      <c r="OXQ4" s="118"/>
      <c r="OXR4" s="118"/>
      <c r="OXS4" s="118"/>
      <c r="OXT4" s="118"/>
      <c r="OXU4" s="118"/>
      <c r="OXV4" s="118"/>
      <c r="OXW4" s="118"/>
      <c r="OXX4" s="118"/>
      <c r="OXY4" s="118"/>
      <c r="OXZ4" s="118"/>
      <c r="OYA4" s="118"/>
      <c r="OYB4" s="118"/>
      <c r="OYC4" s="118"/>
      <c r="OYD4" s="118"/>
      <c r="OYE4" s="118"/>
      <c r="OYF4" s="118"/>
      <c r="OYG4" s="118"/>
      <c r="OYH4" s="118"/>
      <c r="OYI4" s="118"/>
      <c r="OYJ4" s="118"/>
      <c r="OYK4" s="118"/>
      <c r="OYL4" s="118"/>
      <c r="OYM4" s="118"/>
      <c r="OYN4" s="118"/>
      <c r="OYO4" s="118"/>
      <c r="OYP4" s="118"/>
      <c r="OYQ4" s="118"/>
      <c r="OYR4" s="118"/>
      <c r="OYS4" s="118"/>
      <c r="OYT4" s="118"/>
      <c r="OYU4" s="118"/>
      <c r="OYV4" s="118"/>
      <c r="OYW4" s="118"/>
      <c r="OYX4" s="118"/>
      <c r="OYY4" s="118"/>
      <c r="OYZ4" s="118"/>
      <c r="OZA4" s="118"/>
      <c r="OZB4" s="118"/>
      <c r="OZC4" s="118"/>
      <c r="OZD4" s="118"/>
      <c r="OZE4" s="118"/>
      <c r="OZF4" s="118"/>
      <c r="OZG4" s="118"/>
      <c r="OZH4" s="118"/>
      <c r="OZI4" s="118"/>
      <c r="OZJ4" s="118"/>
      <c r="OZK4" s="118"/>
      <c r="OZL4" s="118"/>
      <c r="OZM4" s="118"/>
      <c r="OZN4" s="118"/>
      <c r="OZO4" s="118"/>
      <c r="OZP4" s="118"/>
      <c r="OZQ4" s="118"/>
      <c r="OZR4" s="118"/>
      <c r="OZS4" s="118"/>
      <c r="OZT4" s="118"/>
      <c r="OZU4" s="118"/>
      <c r="OZV4" s="118"/>
      <c r="OZW4" s="118"/>
      <c r="OZX4" s="118"/>
      <c r="OZY4" s="118"/>
      <c r="OZZ4" s="118"/>
      <c r="PAA4" s="118"/>
      <c r="PAB4" s="118"/>
      <c r="PAC4" s="118"/>
      <c r="PAD4" s="118"/>
      <c r="PAE4" s="118"/>
      <c r="PAF4" s="118"/>
      <c r="PAG4" s="118"/>
      <c r="PAH4" s="118"/>
      <c r="PAI4" s="118"/>
      <c r="PAJ4" s="118"/>
      <c r="PAK4" s="118"/>
      <c r="PAL4" s="118"/>
      <c r="PAM4" s="118"/>
      <c r="PAN4" s="118"/>
      <c r="PAO4" s="118"/>
      <c r="PAP4" s="118"/>
      <c r="PAQ4" s="118"/>
      <c r="PAR4" s="118"/>
      <c r="PAS4" s="118"/>
      <c r="PAT4" s="118"/>
      <c r="PAU4" s="118"/>
      <c r="PAV4" s="118"/>
      <c r="PAW4" s="118"/>
      <c r="PAX4" s="118"/>
      <c r="PAY4" s="118"/>
      <c r="PAZ4" s="118"/>
      <c r="PBA4" s="118"/>
      <c r="PBB4" s="118"/>
      <c r="PBC4" s="118"/>
      <c r="PBD4" s="118"/>
      <c r="PBE4" s="118"/>
      <c r="PBF4" s="118"/>
      <c r="PBG4" s="118"/>
      <c r="PBH4" s="118"/>
      <c r="PBI4" s="118"/>
      <c r="PBJ4" s="118"/>
      <c r="PBK4" s="118"/>
      <c r="PBL4" s="118"/>
      <c r="PBM4" s="118"/>
      <c r="PBN4" s="118"/>
      <c r="PBO4" s="118"/>
      <c r="PBP4" s="118"/>
      <c r="PBQ4" s="118"/>
      <c r="PBR4" s="118"/>
      <c r="PBS4" s="118"/>
      <c r="PBT4" s="118"/>
      <c r="PBU4" s="118"/>
      <c r="PBV4" s="118"/>
      <c r="PBW4" s="118"/>
      <c r="PBX4" s="118"/>
      <c r="PBY4" s="118"/>
      <c r="PBZ4" s="118"/>
      <c r="PCA4" s="118"/>
      <c r="PCB4" s="118"/>
      <c r="PCC4" s="118"/>
      <c r="PCD4" s="118"/>
      <c r="PCE4" s="118"/>
      <c r="PCF4" s="118"/>
      <c r="PCG4" s="118"/>
      <c r="PCH4" s="118"/>
      <c r="PCI4" s="118"/>
      <c r="PCJ4" s="118"/>
      <c r="PCK4" s="118"/>
      <c r="PCL4" s="118"/>
      <c r="PCM4" s="118"/>
      <c r="PCN4" s="118"/>
      <c r="PCO4" s="118"/>
      <c r="PCP4" s="118"/>
      <c r="PCQ4" s="118"/>
      <c r="PCR4" s="118"/>
      <c r="PCS4" s="118"/>
      <c r="PCT4" s="118"/>
      <c r="PCU4" s="118"/>
      <c r="PCV4" s="118"/>
      <c r="PCW4" s="118"/>
      <c r="PCX4" s="118"/>
      <c r="PCY4" s="118"/>
      <c r="PCZ4" s="118"/>
      <c r="PDA4" s="118"/>
      <c r="PDB4" s="118"/>
      <c r="PDC4" s="118"/>
      <c r="PDD4" s="118"/>
      <c r="PDE4" s="118"/>
      <c r="PDF4" s="118"/>
      <c r="PDG4" s="118"/>
      <c r="PDH4" s="118"/>
      <c r="PDI4" s="118"/>
      <c r="PDJ4" s="118"/>
      <c r="PDK4" s="118"/>
      <c r="PDL4" s="118"/>
      <c r="PDM4" s="118"/>
      <c r="PDN4" s="118"/>
      <c r="PDO4" s="118"/>
      <c r="PDP4" s="118"/>
      <c r="PDQ4" s="118"/>
      <c r="PDR4" s="118"/>
      <c r="PDS4" s="118"/>
      <c r="PDT4" s="118"/>
      <c r="PDU4" s="118"/>
      <c r="PDV4" s="118"/>
      <c r="PDW4" s="118"/>
      <c r="PDX4" s="118"/>
      <c r="PDY4" s="118"/>
      <c r="PDZ4" s="118"/>
      <c r="PEA4" s="118"/>
      <c r="PEB4" s="118"/>
      <c r="PEC4" s="118"/>
      <c r="PED4" s="118"/>
      <c r="PEE4" s="118"/>
      <c r="PEF4" s="118"/>
      <c r="PEG4" s="118"/>
      <c r="PEH4" s="118"/>
      <c r="PEI4" s="118"/>
      <c r="PEJ4" s="118"/>
      <c r="PEK4" s="118"/>
      <c r="PEL4" s="118"/>
      <c r="PEM4" s="118"/>
      <c r="PEN4" s="118"/>
      <c r="PEO4" s="118"/>
      <c r="PEP4" s="118"/>
      <c r="PEQ4" s="118"/>
      <c r="PER4" s="118"/>
      <c r="PES4" s="118"/>
      <c r="PET4" s="118"/>
      <c r="PEU4" s="118"/>
      <c r="PEV4" s="118"/>
      <c r="PEW4" s="118"/>
      <c r="PEX4" s="118"/>
      <c r="PEY4" s="118"/>
      <c r="PEZ4" s="118"/>
      <c r="PFA4" s="118"/>
      <c r="PFB4" s="118"/>
      <c r="PFC4" s="118"/>
      <c r="PFD4" s="118"/>
      <c r="PFE4" s="118"/>
      <c r="PFF4" s="118"/>
      <c r="PFG4" s="118"/>
      <c r="PFH4" s="118"/>
      <c r="PFI4" s="118"/>
      <c r="PFJ4" s="118"/>
      <c r="PFK4" s="118"/>
      <c r="PFL4" s="118"/>
      <c r="PFM4" s="118"/>
      <c r="PFN4" s="118"/>
      <c r="PFO4" s="118"/>
      <c r="PFP4" s="118"/>
      <c r="PFQ4" s="118"/>
      <c r="PFR4" s="118"/>
      <c r="PFS4" s="118"/>
      <c r="PFT4" s="118"/>
      <c r="PFU4" s="118"/>
      <c r="PFV4" s="118"/>
      <c r="PFW4" s="118"/>
      <c r="PFX4" s="118"/>
      <c r="PFY4" s="118"/>
      <c r="PFZ4" s="118"/>
      <c r="PGA4" s="118"/>
      <c r="PGB4" s="118"/>
      <c r="PGC4" s="118"/>
      <c r="PGD4" s="118"/>
      <c r="PGE4" s="118"/>
      <c r="PGF4" s="118"/>
      <c r="PGG4" s="118"/>
      <c r="PGH4" s="118"/>
      <c r="PGI4" s="118"/>
      <c r="PGJ4" s="118"/>
      <c r="PGK4" s="118"/>
      <c r="PGL4" s="118"/>
      <c r="PGM4" s="118"/>
      <c r="PGN4" s="118"/>
      <c r="PGO4" s="118"/>
      <c r="PGP4" s="118"/>
      <c r="PGQ4" s="118"/>
      <c r="PGR4" s="118"/>
      <c r="PGS4" s="118"/>
      <c r="PGT4" s="118"/>
      <c r="PGU4" s="118"/>
      <c r="PGV4" s="118"/>
      <c r="PGW4" s="118"/>
      <c r="PGX4" s="118"/>
      <c r="PGY4" s="118"/>
      <c r="PGZ4" s="118"/>
      <c r="PHA4" s="118"/>
      <c r="PHB4" s="118"/>
      <c r="PHC4" s="118"/>
      <c r="PHD4" s="118"/>
      <c r="PHE4" s="118"/>
      <c r="PHF4" s="118"/>
      <c r="PHG4" s="118"/>
      <c r="PHH4" s="118"/>
      <c r="PHI4" s="118"/>
      <c r="PHJ4" s="118"/>
      <c r="PHK4" s="118"/>
      <c r="PHL4" s="118"/>
      <c r="PHM4" s="118"/>
      <c r="PHN4" s="118"/>
      <c r="PHO4" s="118"/>
      <c r="PHP4" s="118"/>
      <c r="PHQ4" s="118"/>
      <c r="PHR4" s="118"/>
      <c r="PHS4" s="118"/>
      <c r="PHT4" s="118"/>
      <c r="PHU4" s="118"/>
      <c r="PHV4" s="118"/>
      <c r="PHW4" s="118"/>
      <c r="PHX4" s="118"/>
      <c r="PHY4" s="118"/>
      <c r="PHZ4" s="118"/>
      <c r="PIA4" s="118"/>
      <c r="PIB4" s="118"/>
      <c r="PIC4" s="118"/>
      <c r="PID4" s="118"/>
      <c r="PIE4" s="118"/>
      <c r="PIF4" s="118"/>
      <c r="PIG4" s="118"/>
      <c r="PIH4" s="118"/>
      <c r="PII4" s="118"/>
      <c r="PIJ4" s="118"/>
      <c r="PIK4" s="118"/>
      <c r="PIL4" s="118"/>
      <c r="PIM4" s="118"/>
      <c r="PIN4" s="118"/>
      <c r="PIO4" s="118"/>
      <c r="PIP4" s="118"/>
      <c r="PIQ4" s="118"/>
      <c r="PIR4" s="118"/>
      <c r="PIS4" s="118"/>
      <c r="PIT4" s="118"/>
      <c r="PIU4" s="118"/>
      <c r="PIV4" s="118"/>
      <c r="PIW4" s="118"/>
      <c r="PIX4" s="118"/>
      <c r="PIY4" s="118"/>
      <c r="PIZ4" s="118"/>
      <c r="PJA4" s="118"/>
      <c r="PJB4" s="118"/>
      <c r="PJC4" s="118"/>
      <c r="PJD4" s="118"/>
      <c r="PJE4" s="118"/>
      <c r="PJF4" s="118"/>
      <c r="PJG4" s="118"/>
      <c r="PJH4" s="118"/>
      <c r="PJI4" s="118"/>
      <c r="PJJ4" s="118"/>
      <c r="PJK4" s="118"/>
      <c r="PJL4" s="118"/>
      <c r="PJM4" s="118"/>
      <c r="PJN4" s="118"/>
      <c r="PJO4" s="118"/>
      <c r="PJP4" s="118"/>
      <c r="PJQ4" s="118"/>
      <c r="PJR4" s="118"/>
      <c r="PJS4" s="118"/>
      <c r="PJT4" s="118"/>
      <c r="PJU4" s="118"/>
      <c r="PJV4" s="118"/>
      <c r="PJW4" s="118"/>
      <c r="PJX4" s="118"/>
      <c r="PJY4" s="118"/>
      <c r="PJZ4" s="118"/>
      <c r="PKA4" s="118"/>
      <c r="PKB4" s="118"/>
      <c r="PKC4" s="118"/>
      <c r="PKD4" s="118"/>
      <c r="PKE4" s="118"/>
      <c r="PKF4" s="118"/>
      <c r="PKG4" s="118"/>
      <c r="PKH4" s="118"/>
      <c r="PKI4" s="118"/>
      <c r="PKJ4" s="118"/>
      <c r="PKK4" s="118"/>
      <c r="PKL4" s="118"/>
      <c r="PKM4" s="118"/>
      <c r="PKN4" s="118"/>
      <c r="PKO4" s="118"/>
      <c r="PKP4" s="118"/>
      <c r="PKQ4" s="118"/>
      <c r="PKR4" s="118"/>
      <c r="PKS4" s="118"/>
      <c r="PKT4" s="118"/>
      <c r="PKU4" s="118"/>
      <c r="PKV4" s="118"/>
      <c r="PKW4" s="118"/>
      <c r="PKX4" s="118"/>
      <c r="PKY4" s="118"/>
      <c r="PKZ4" s="118"/>
      <c r="PLA4" s="118"/>
      <c r="PLB4" s="118"/>
      <c r="PLC4" s="118"/>
      <c r="PLD4" s="118"/>
      <c r="PLE4" s="118"/>
      <c r="PLF4" s="118"/>
      <c r="PLG4" s="118"/>
      <c r="PLH4" s="118"/>
      <c r="PLI4" s="118"/>
      <c r="PLJ4" s="118"/>
      <c r="PLK4" s="118"/>
      <c r="PLL4" s="118"/>
      <c r="PLM4" s="118"/>
      <c r="PLN4" s="118"/>
      <c r="PLO4" s="118"/>
      <c r="PLP4" s="118"/>
      <c r="PLQ4" s="118"/>
      <c r="PLR4" s="118"/>
      <c r="PLS4" s="118"/>
      <c r="PLT4" s="118"/>
      <c r="PLU4" s="118"/>
      <c r="PLV4" s="118"/>
      <c r="PLW4" s="118"/>
      <c r="PLX4" s="118"/>
      <c r="PLY4" s="118"/>
      <c r="PLZ4" s="118"/>
      <c r="PMA4" s="118"/>
      <c r="PMB4" s="118"/>
      <c r="PMC4" s="118"/>
      <c r="PMD4" s="118"/>
      <c r="PME4" s="118"/>
      <c r="PMF4" s="118"/>
      <c r="PMG4" s="118"/>
      <c r="PMH4" s="118"/>
      <c r="PMI4" s="118"/>
      <c r="PMJ4" s="118"/>
      <c r="PMK4" s="118"/>
      <c r="PML4" s="118"/>
      <c r="PMM4" s="118"/>
      <c r="PMN4" s="118"/>
      <c r="PMO4" s="118"/>
      <c r="PMP4" s="118"/>
      <c r="PMQ4" s="118"/>
      <c r="PMR4" s="118"/>
      <c r="PMS4" s="118"/>
      <c r="PMT4" s="118"/>
      <c r="PMU4" s="118"/>
      <c r="PMV4" s="118"/>
      <c r="PMW4" s="118"/>
      <c r="PMX4" s="118"/>
      <c r="PMY4" s="118"/>
      <c r="PMZ4" s="118"/>
      <c r="PNA4" s="118"/>
      <c r="PNB4" s="118"/>
      <c r="PNC4" s="118"/>
      <c r="PND4" s="118"/>
      <c r="PNE4" s="118"/>
      <c r="PNF4" s="118"/>
      <c r="PNG4" s="118"/>
      <c r="PNH4" s="118"/>
      <c r="PNI4" s="118"/>
      <c r="PNJ4" s="118"/>
      <c r="PNK4" s="118"/>
      <c r="PNL4" s="118"/>
      <c r="PNM4" s="118"/>
      <c r="PNN4" s="118"/>
      <c r="PNO4" s="118"/>
      <c r="PNP4" s="118"/>
      <c r="PNQ4" s="118"/>
      <c r="PNR4" s="118"/>
      <c r="PNS4" s="118"/>
      <c r="PNT4" s="118"/>
      <c r="PNU4" s="118"/>
      <c r="PNV4" s="118"/>
      <c r="PNW4" s="118"/>
      <c r="PNX4" s="118"/>
      <c r="PNY4" s="118"/>
      <c r="PNZ4" s="118"/>
      <c r="POA4" s="118"/>
      <c r="POB4" s="118"/>
      <c r="POC4" s="118"/>
      <c r="POD4" s="118"/>
      <c r="POE4" s="118"/>
      <c r="POF4" s="118"/>
      <c r="POG4" s="118"/>
      <c r="POH4" s="118"/>
      <c r="POI4" s="118"/>
      <c r="POJ4" s="118"/>
      <c r="POK4" s="118"/>
      <c r="POL4" s="118"/>
      <c r="POM4" s="118"/>
      <c r="PON4" s="118"/>
      <c r="POO4" s="118"/>
      <c r="POP4" s="118"/>
      <c r="POQ4" s="118"/>
      <c r="POR4" s="118"/>
      <c r="POS4" s="118"/>
      <c r="POT4" s="118"/>
      <c r="POU4" s="118"/>
      <c r="POV4" s="118"/>
      <c r="POW4" s="118"/>
      <c r="POX4" s="118"/>
      <c r="POY4" s="118"/>
      <c r="POZ4" s="118"/>
      <c r="PPA4" s="118"/>
      <c r="PPB4" s="118"/>
      <c r="PPC4" s="118"/>
      <c r="PPD4" s="118"/>
      <c r="PPE4" s="118"/>
      <c r="PPF4" s="118"/>
      <c r="PPG4" s="118"/>
      <c r="PPH4" s="118"/>
      <c r="PPI4" s="118"/>
      <c r="PPJ4" s="118"/>
      <c r="PPK4" s="118"/>
      <c r="PPL4" s="118"/>
      <c r="PPM4" s="118"/>
      <c r="PPN4" s="118"/>
      <c r="PPO4" s="118"/>
      <c r="PPP4" s="118"/>
      <c r="PPQ4" s="118"/>
      <c r="PPR4" s="118"/>
      <c r="PPS4" s="118"/>
      <c r="PPT4" s="118"/>
      <c r="PPU4" s="118"/>
      <c r="PPV4" s="118"/>
      <c r="PPW4" s="118"/>
      <c r="PPX4" s="118"/>
      <c r="PPY4" s="118"/>
      <c r="PPZ4" s="118"/>
      <c r="PQA4" s="118"/>
      <c r="PQB4" s="118"/>
      <c r="PQC4" s="118"/>
      <c r="PQD4" s="118"/>
      <c r="PQE4" s="118"/>
      <c r="PQF4" s="118"/>
      <c r="PQG4" s="118"/>
      <c r="PQH4" s="118"/>
      <c r="PQI4" s="118"/>
      <c r="PQJ4" s="118"/>
      <c r="PQK4" s="118"/>
      <c r="PQL4" s="118"/>
      <c r="PQM4" s="118"/>
      <c r="PQN4" s="118"/>
      <c r="PQO4" s="118"/>
      <c r="PQP4" s="118"/>
      <c r="PQQ4" s="118"/>
      <c r="PQR4" s="118"/>
      <c r="PQS4" s="118"/>
      <c r="PQT4" s="118"/>
      <c r="PQU4" s="118"/>
      <c r="PQV4" s="118"/>
      <c r="PQW4" s="118"/>
      <c r="PQX4" s="118"/>
      <c r="PQY4" s="118"/>
      <c r="PQZ4" s="118"/>
      <c r="PRA4" s="118"/>
      <c r="PRB4" s="118"/>
      <c r="PRC4" s="118"/>
      <c r="PRD4" s="118"/>
      <c r="PRE4" s="118"/>
      <c r="PRF4" s="118"/>
      <c r="PRG4" s="118"/>
      <c r="PRH4" s="118"/>
      <c r="PRI4" s="118"/>
      <c r="PRJ4" s="118"/>
      <c r="PRK4" s="118"/>
      <c r="PRL4" s="118"/>
      <c r="PRM4" s="118"/>
      <c r="PRN4" s="118"/>
      <c r="PRO4" s="118"/>
      <c r="PRP4" s="118"/>
      <c r="PRQ4" s="118"/>
      <c r="PRR4" s="118"/>
      <c r="PRS4" s="118"/>
      <c r="PRT4" s="118"/>
      <c r="PRU4" s="118"/>
      <c r="PRV4" s="118"/>
      <c r="PRW4" s="118"/>
      <c r="PRX4" s="118"/>
      <c r="PRY4" s="118"/>
      <c r="PRZ4" s="118"/>
      <c r="PSA4" s="118"/>
      <c r="PSB4" s="118"/>
      <c r="PSC4" s="118"/>
      <c r="PSD4" s="118"/>
      <c r="PSE4" s="118"/>
      <c r="PSF4" s="118"/>
      <c r="PSG4" s="118"/>
      <c r="PSH4" s="118"/>
      <c r="PSI4" s="118"/>
      <c r="PSJ4" s="118"/>
      <c r="PSK4" s="118"/>
      <c r="PSL4" s="118"/>
      <c r="PSM4" s="118"/>
      <c r="PSN4" s="118"/>
      <c r="PSO4" s="118"/>
      <c r="PSP4" s="118"/>
      <c r="PSQ4" s="118"/>
      <c r="PSR4" s="118"/>
      <c r="PSS4" s="118"/>
      <c r="PST4" s="118"/>
      <c r="PSU4" s="118"/>
      <c r="PSV4" s="118"/>
      <c r="PSW4" s="118"/>
      <c r="PSX4" s="118"/>
      <c r="PSY4" s="118"/>
      <c r="PSZ4" s="118"/>
      <c r="PTA4" s="118"/>
      <c r="PTB4" s="118"/>
      <c r="PTC4" s="118"/>
      <c r="PTD4" s="118"/>
      <c r="PTE4" s="118"/>
      <c r="PTF4" s="118"/>
      <c r="PTG4" s="118"/>
      <c r="PTH4" s="118"/>
      <c r="PTI4" s="118"/>
      <c r="PTJ4" s="118"/>
      <c r="PTK4" s="118"/>
      <c r="PTL4" s="118"/>
      <c r="PTM4" s="118"/>
      <c r="PTN4" s="118"/>
      <c r="PTO4" s="118"/>
      <c r="PTP4" s="118"/>
      <c r="PTQ4" s="118"/>
      <c r="PTR4" s="118"/>
      <c r="PTS4" s="118"/>
      <c r="PTT4" s="118"/>
      <c r="PTU4" s="118"/>
      <c r="PTV4" s="118"/>
      <c r="PTW4" s="118"/>
      <c r="PTX4" s="118"/>
      <c r="PTY4" s="118"/>
      <c r="PTZ4" s="118"/>
      <c r="PUA4" s="118"/>
      <c r="PUB4" s="118"/>
      <c r="PUC4" s="118"/>
      <c r="PUD4" s="118"/>
      <c r="PUE4" s="118"/>
      <c r="PUF4" s="118"/>
      <c r="PUG4" s="118"/>
      <c r="PUH4" s="118"/>
      <c r="PUI4" s="118"/>
      <c r="PUJ4" s="118"/>
      <c r="PUK4" s="118"/>
      <c r="PUL4" s="118"/>
      <c r="PUM4" s="118"/>
      <c r="PUN4" s="118"/>
      <c r="PUO4" s="118"/>
      <c r="PUP4" s="118"/>
      <c r="PUQ4" s="118"/>
      <c r="PUR4" s="118"/>
      <c r="PUS4" s="118"/>
      <c r="PUT4" s="118"/>
      <c r="PUU4" s="118"/>
      <c r="PUV4" s="118"/>
      <c r="PUW4" s="118"/>
      <c r="PUX4" s="118"/>
      <c r="PUY4" s="118"/>
      <c r="PUZ4" s="118"/>
      <c r="PVA4" s="118"/>
      <c r="PVB4" s="118"/>
      <c r="PVC4" s="118"/>
      <c r="PVD4" s="118"/>
      <c r="PVE4" s="118"/>
      <c r="PVF4" s="118"/>
      <c r="PVG4" s="118"/>
      <c r="PVH4" s="118"/>
      <c r="PVI4" s="118"/>
      <c r="PVJ4" s="118"/>
      <c r="PVK4" s="118"/>
      <c r="PVL4" s="118"/>
      <c r="PVM4" s="118"/>
      <c r="PVN4" s="118"/>
      <c r="PVO4" s="118"/>
      <c r="PVP4" s="118"/>
      <c r="PVQ4" s="118"/>
      <c r="PVR4" s="118"/>
      <c r="PVS4" s="118"/>
      <c r="PVT4" s="118"/>
      <c r="PVU4" s="118"/>
      <c r="PVV4" s="118"/>
      <c r="PVW4" s="118"/>
      <c r="PVX4" s="118"/>
      <c r="PVY4" s="118"/>
      <c r="PVZ4" s="118"/>
      <c r="PWA4" s="118"/>
      <c r="PWB4" s="118"/>
      <c r="PWC4" s="118"/>
      <c r="PWD4" s="118"/>
      <c r="PWE4" s="118"/>
      <c r="PWF4" s="118"/>
      <c r="PWG4" s="118"/>
      <c r="PWH4" s="118"/>
      <c r="PWI4" s="118"/>
      <c r="PWJ4" s="118"/>
      <c r="PWK4" s="118"/>
      <c r="PWL4" s="118"/>
      <c r="PWM4" s="118"/>
      <c r="PWN4" s="118"/>
      <c r="PWO4" s="118"/>
      <c r="PWP4" s="118"/>
      <c r="PWQ4" s="118"/>
      <c r="PWR4" s="118"/>
      <c r="PWS4" s="118"/>
      <c r="PWT4" s="118"/>
      <c r="PWU4" s="118"/>
      <c r="PWV4" s="118"/>
      <c r="PWW4" s="118"/>
      <c r="PWX4" s="118"/>
      <c r="PWY4" s="118"/>
      <c r="PWZ4" s="118"/>
      <c r="PXA4" s="118"/>
      <c r="PXB4" s="118"/>
      <c r="PXC4" s="118"/>
      <c r="PXD4" s="118"/>
      <c r="PXE4" s="118"/>
      <c r="PXF4" s="118"/>
      <c r="PXG4" s="118"/>
      <c r="PXH4" s="118"/>
      <c r="PXI4" s="118"/>
      <c r="PXJ4" s="118"/>
      <c r="PXK4" s="118"/>
      <c r="PXL4" s="118"/>
      <c r="PXM4" s="118"/>
      <c r="PXN4" s="118"/>
      <c r="PXO4" s="118"/>
      <c r="PXP4" s="118"/>
      <c r="PXQ4" s="118"/>
      <c r="PXR4" s="118"/>
      <c r="PXS4" s="118"/>
      <c r="PXT4" s="118"/>
      <c r="PXU4" s="118"/>
      <c r="PXV4" s="118"/>
      <c r="PXW4" s="118"/>
      <c r="PXX4" s="118"/>
      <c r="PXY4" s="118"/>
      <c r="PXZ4" s="118"/>
      <c r="PYA4" s="118"/>
      <c r="PYB4" s="118"/>
      <c r="PYC4" s="118"/>
      <c r="PYD4" s="118"/>
      <c r="PYE4" s="118"/>
      <c r="PYF4" s="118"/>
      <c r="PYG4" s="118"/>
      <c r="PYH4" s="118"/>
      <c r="PYI4" s="118"/>
      <c r="PYJ4" s="118"/>
      <c r="PYK4" s="118"/>
      <c r="PYL4" s="118"/>
      <c r="PYM4" s="118"/>
      <c r="PYN4" s="118"/>
      <c r="PYO4" s="118"/>
      <c r="PYP4" s="118"/>
      <c r="PYQ4" s="118"/>
      <c r="PYR4" s="118"/>
      <c r="PYS4" s="118"/>
      <c r="PYT4" s="118"/>
      <c r="PYU4" s="118"/>
      <c r="PYV4" s="118"/>
      <c r="PYW4" s="118"/>
      <c r="PYX4" s="118"/>
      <c r="PYY4" s="118"/>
      <c r="PYZ4" s="118"/>
      <c r="PZA4" s="118"/>
      <c r="PZB4" s="118"/>
      <c r="PZC4" s="118"/>
      <c r="PZD4" s="118"/>
      <c r="PZE4" s="118"/>
      <c r="PZF4" s="118"/>
      <c r="PZG4" s="118"/>
      <c r="PZH4" s="118"/>
      <c r="PZI4" s="118"/>
      <c r="PZJ4" s="118"/>
      <c r="PZK4" s="118"/>
      <c r="PZL4" s="118"/>
      <c r="PZM4" s="118"/>
      <c r="PZN4" s="118"/>
      <c r="PZO4" s="118"/>
      <c r="PZP4" s="118"/>
      <c r="PZQ4" s="118"/>
      <c r="PZR4" s="118"/>
      <c r="PZS4" s="118"/>
      <c r="PZT4" s="118"/>
      <c r="PZU4" s="118"/>
      <c r="PZV4" s="118"/>
      <c r="PZW4" s="118"/>
      <c r="PZX4" s="118"/>
      <c r="PZY4" s="118"/>
      <c r="PZZ4" s="118"/>
      <c r="QAA4" s="118"/>
      <c r="QAB4" s="118"/>
      <c r="QAC4" s="118"/>
      <c r="QAD4" s="118"/>
      <c r="QAE4" s="118"/>
      <c r="QAF4" s="118"/>
      <c r="QAG4" s="118"/>
      <c r="QAH4" s="118"/>
      <c r="QAI4" s="118"/>
      <c r="QAJ4" s="118"/>
      <c r="QAK4" s="118"/>
      <c r="QAL4" s="118"/>
      <c r="QAM4" s="118"/>
      <c r="QAN4" s="118"/>
      <c r="QAO4" s="118"/>
      <c r="QAP4" s="118"/>
      <c r="QAQ4" s="118"/>
      <c r="QAR4" s="118"/>
      <c r="QAS4" s="118"/>
      <c r="QAT4" s="118"/>
      <c r="QAU4" s="118"/>
      <c r="QAV4" s="118"/>
      <c r="QAW4" s="118"/>
      <c r="QAX4" s="118"/>
      <c r="QAY4" s="118"/>
      <c r="QAZ4" s="118"/>
      <c r="QBA4" s="118"/>
      <c r="QBB4" s="118"/>
      <c r="QBC4" s="118"/>
      <c r="QBD4" s="118"/>
      <c r="QBE4" s="118"/>
      <c r="QBF4" s="118"/>
      <c r="QBG4" s="118"/>
      <c r="QBH4" s="118"/>
      <c r="QBI4" s="118"/>
      <c r="QBJ4" s="118"/>
      <c r="QBK4" s="118"/>
      <c r="QBL4" s="118"/>
      <c r="QBM4" s="118"/>
      <c r="QBN4" s="118"/>
      <c r="QBO4" s="118"/>
      <c r="QBP4" s="118"/>
      <c r="QBQ4" s="118"/>
      <c r="QBR4" s="118"/>
      <c r="QBS4" s="118"/>
      <c r="QBT4" s="118"/>
      <c r="QBU4" s="118"/>
      <c r="QBV4" s="118"/>
      <c r="QBW4" s="118"/>
      <c r="QBX4" s="118"/>
      <c r="QBY4" s="118"/>
      <c r="QBZ4" s="118"/>
      <c r="QCA4" s="118"/>
      <c r="QCB4" s="118"/>
      <c r="QCC4" s="118"/>
      <c r="QCD4" s="118"/>
      <c r="QCE4" s="118"/>
      <c r="QCF4" s="118"/>
      <c r="QCG4" s="118"/>
      <c r="QCH4" s="118"/>
      <c r="QCI4" s="118"/>
      <c r="QCJ4" s="118"/>
      <c r="QCK4" s="118"/>
      <c r="QCL4" s="118"/>
      <c r="QCM4" s="118"/>
      <c r="QCN4" s="118"/>
      <c r="QCO4" s="118"/>
      <c r="QCP4" s="118"/>
      <c r="QCQ4" s="118"/>
      <c r="QCR4" s="118"/>
      <c r="QCS4" s="118"/>
      <c r="QCT4" s="118"/>
      <c r="QCU4" s="118"/>
      <c r="QCV4" s="118"/>
      <c r="QCW4" s="118"/>
      <c r="QCX4" s="118"/>
      <c r="QCY4" s="118"/>
      <c r="QCZ4" s="118"/>
      <c r="QDA4" s="118"/>
      <c r="QDB4" s="118"/>
      <c r="QDC4" s="118"/>
      <c r="QDD4" s="118"/>
      <c r="QDE4" s="118"/>
      <c r="QDF4" s="118"/>
      <c r="QDG4" s="118"/>
      <c r="QDH4" s="118"/>
      <c r="QDI4" s="118"/>
      <c r="QDJ4" s="118"/>
      <c r="QDK4" s="118"/>
      <c r="QDL4" s="118"/>
      <c r="QDM4" s="118"/>
      <c r="QDN4" s="118"/>
      <c r="QDO4" s="118"/>
      <c r="QDP4" s="118"/>
      <c r="QDQ4" s="118"/>
      <c r="QDR4" s="118"/>
      <c r="QDS4" s="118"/>
      <c r="QDT4" s="118"/>
      <c r="QDU4" s="118"/>
      <c r="QDV4" s="118"/>
      <c r="QDW4" s="118"/>
      <c r="QDX4" s="118"/>
      <c r="QDY4" s="118"/>
      <c r="QDZ4" s="118"/>
      <c r="QEA4" s="118"/>
      <c r="QEB4" s="118"/>
      <c r="QEC4" s="118"/>
      <c r="QED4" s="118"/>
      <c r="QEE4" s="118"/>
      <c r="QEF4" s="118"/>
      <c r="QEG4" s="118"/>
      <c r="QEH4" s="118"/>
      <c r="QEI4" s="118"/>
      <c r="QEJ4" s="118"/>
      <c r="QEK4" s="118"/>
      <c r="QEL4" s="118"/>
      <c r="QEM4" s="118"/>
      <c r="QEN4" s="118"/>
      <c r="QEO4" s="118"/>
      <c r="QEP4" s="118"/>
      <c r="QEQ4" s="118"/>
      <c r="QER4" s="118"/>
      <c r="QES4" s="118"/>
      <c r="QET4" s="118"/>
      <c r="QEU4" s="118"/>
      <c r="QEV4" s="118"/>
      <c r="QEW4" s="118"/>
      <c r="QEX4" s="118"/>
      <c r="QEY4" s="118"/>
      <c r="QEZ4" s="118"/>
      <c r="QFA4" s="118"/>
      <c r="QFB4" s="118"/>
      <c r="QFC4" s="118"/>
      <c r="QFD4" s="118"/>
      <c r="QFE4" s="118"/>
      <c r="QFF4" s="118"/>
      <c r="QFG4" s="118"/>
      <c r="QFH4" s="118"/>
      <c r="QFI4" s="118"/>
      <c r="QFJ4" s="118"/>
      <c r="QFK4" s="118"/>
      <c r="QFL4" s="118"/>
      <c r="QFM4" s="118"/>
      <c r="QFN4" s="118"/>
      <c r="QFO4" s="118"/>
      <c r="QFP4" s="118"/>
      <c r="QFQ4" s="118"/>
      <c r="QFR4" s="118"/>
      <c r="QFS4" s="118"/>
      <c r="QFT4" s="118"/>
      <c r="QFU4" s="118"/>
      <c r="QFV4" s="118"/>
      <c r="QFW4" s="118"/>
      <c r="QFX4" s="118"/>
      <c r="QFY4" s="118"/>
      <c r="QFZ4" s="118"/>
      <c r="QGA4" s="118"/>
      <c r="QGB4" s="118"/>
      <c r="QGC4" s="118"/>
      <c r="QGD4" s="118"/>
      <c r="QGE4" s="118"/>
      <c r="QGF4" s="118"/>
      <c r="QGG4" s="118"/>
      <c r="QGH4" s="118"/>
      <c r="QGI4" s="118"/>
      <c r="QGJ4" s="118"/>
      <c r="QGK4" s="118"/>
      <c r="QGL4" s="118"/>
      <c r="QGM4" s="118"/>
      <c r="QGN4" s="118"/>
      <c r="QGO4" s="118"/>
      <c r="QGP4" s="118"/>
      <c r="QGQ4" s="118"/>
      <c r="QGR4" s="118"/>
      <c r="QGS4" s="118"/>
      <c r="QGT4" s="118"/>
      <c r="QGU4" s="118"/>
      <c r="QGV4" s="118"/>
      <c r="QGW4" s="118"/>
      <c r="QGX4" s="118"/>
      <c r="QGY4" s="118"/>
      <c r="QGZ4" s="118"/>
      <c r="QHA4" s="118"/>
      <c r="QHB4" s="118"/>
      <c r="QHC4" s="118"/>
      <c r="QHD4" s="118"/>
      <c r="QHE4" s="118"/>
      <c r="QHF4" s="118"/>
      <c r="QHG4" s="118"/>
      <c r="QHH4" s="118"/>
      <c r="QHI4" s="118"/>
      <c r="QHJ4" s="118"/>
      <c r="QHK4" s="118"/>
      <c r="QHL4" s="118"/>
      <c r="QHM4" s="118"/>
      <c r="QHN4" s="118"/>
      <c r="QHO4" s="118"/>
      <c r="QHP4" s="118"/>
      <c r="QHQ4" s="118"/>
      <c r="QHR4" s="118"/>
      <c r="QHS4" s="118"/>
      <c r="QHT4" s="118"/>
      <c r="QHU4" s="118"/>
      <c r="QHV4" s="118"/>
      <c r="QHW4" s="118"/>
      <c r="QHX4" s="118"/>
      <c r="QHY4" s="118"/>
      <c r="QHZ4" s="118"/>
      <c r="QIA4" s="118"/>
      <c r="QIB4" s="118"/>
      <c r="QIC4" s="118"/>
      <c r="QID4" s="118"/>
      <c r="QIE4" s="118"/>
      <c r="QIF4" s="118"/>
      <c r="QIG4" s="118"/>
      <c r="QIH4" s="118"/>
      <c r="QII4" s="118"/>
      <c r="QIJ4" s="118"/>
      <c r="QIK4" s="118"/>
      <c r="QIL4" s="118"/>
      <c r="QIM4" s="118"/>
      <c r="QIN4" s="118"/>
      <c r="QIO4" s="118"/>
      <c r="QIP4" s="118"/>
      <c r="QIQ4" s="118"/>
      <c r="QIR4" s="118"/>
      <c r="QIS4" s="118"/>
      <c r="QIT4" s="118"/>
      <c r="QIU4" s="118"/>
      <c r="QIV4" s="118"/>
      <c r="QIW4" s="118"/>
      <c r="QIX4" s="118"/>
      <c r="QIY4" s="118"/>
      <c r="QIZ4" s="118"/>
      <c r="QJA4" s="118"/>
      <c r="QJB4" s="118"/>
      <c r="QJC4" s="118"/>
      <c r="QJD4" s="118"/>
      <c r="QJE4" s="118"/>
      <c r="QJF4" s="118"/>
      <c r="QJG4" s="118"/>
      <c r="QJH4" s="118"/>
      <c r="QJI4" s="118"/>
      <c r="QJJ4" s="118"/>
      <c r="QJK4" s="118"/>
      <c r="QJL4" s="118"/>
      <c r="QJM4" s="118"/>
      <c r="QJN4" s="118"/>
      <c r="QJO4" s="118"/>
      <c r="QJP4" s="118"/>
      <c r="QJQ4" s="118"/>
      <c r="QJR4" s="118"/>
      <c r="QJS4" s="118"/>
      <c r="QJT4" s="118"/>
      <c r="QJU4" s="118"/>
      <c r="QJV4" s="118"/>
      <c r="QJW4" s="118"/>
      <c r="QJX4" s="118"/>
      <c r="QJY4" s="118"/>
      <c r="QJZ4" s="118"/>
      <c r="QKA4" s="118"/>
      <c r="QKB4" s="118"/>
      <c r="QKC4" s="118"/>
      <c r="QKD4" s="118"/>
      <c r="QKE4" s="118"/>
      <c r="QKF4" s="118"/>
      <c r="QKG4" s="118"/>
      <c r="QKH4" s="118"/>
      <c r="QKI4" s="118"/>
      <c r="QKJ4" s="118"/>
      <c r="QKK4" s="118"/>
      <c r="QKL4" s="118"/>
      <c r="QKM4" s="118"/>
      <c r="QKN4" s="118"/>
      <c r="QKO4" s="118"/>
      <c r="QKP4" s="118"/>
      <c r="QKQ4" s="118"/>
      <c r="QKR4" s="118"/>
      <c r="QKS4" s="118"/>
      <c r="QKT4" s="118"/>
      <c r="QKU4" s="118"/>
      <c r="QKV4" s="118"/>
      <c r="QKW4" s="118"/>
      <c r="QKX4" s="118"/>
      <c r="QKY4" s="118"/>
      <c r="QKZ4" s="118"/>
      <c r="QLA4" s="118"/>
      <c r="QLB4" s="118"/>
      <c r="QLC4" s="118"/>
      <c r="QLD4" s="118"/>
      <c r="QLE4" s="118"/>
      <c r="QLF4" s="118"/>
      <c r="QLG4" s="118"/>
      <c r="QLH4" s="118"/>
      <c r="QLI4" s="118"/>
      <c r="QLJ4" s="118"/>
      <c r="QLK4" s="118"/>
      <c r="QLL4" s="118"/>
      <c r="QLM4" s="118"/>
      <c r="QLN4" s="118"/>
      <c r="QLO4" s="118"/>
      <c r="QLP4" s="118"/>
      <c r="QLQ4" s="118"/>
      <c r="QLR4" s="118"/>
      <c r="QLS4" s="118"/>
      <c r="QLT4" s="118"/>
      <c r="QLU4" s="118"/>
      <c r="QLV4" s="118"/>
      <c r="QLW4" s="118"/>
      <c r="QLX4" s="118"/>
      <c r="QLY4" s="118"/>
      <c r="QLZ4" s="118"/>
      <c r="QMA4" s="118"/>
      <c r="QMB4" s="118"/>
      <c r="QMC4" s="118"/>
      <c r="QMD4" s="118"/>
      <c r="QME4" s="118"/>
      <c r="QMF4" s="118"/>
      <c r="QMG4" s="118"/>
      <c r="QMH4" s="118"/>
      <c r="QMI4" s="118"/>
      <c r="QMJ4" s="118"/>
      <c r="QMK4" s="118"/>
      <c r="QML4" s="118"/>
      <c r="QMM4" s="118"/>
      <c r="QMN4" s="118"/>
      <c r="QMO4" s="118"/>
      <c r="QMP4" s="118"/>
      <c r="QMQ4" s="118"/>
      <c r="QMR4" s="118"/>
      <c r="QMS4" s="118"/>
      <c r="QMT4" s="118"/>
      <c r="QMU4" s="118"/>
      <c r="QMV4" s="118"/>
      <c r="QMW4" s="118"/>
      <c r="QMX4" s="118"/>
      <c r="QMY4" s="118"/>
      <c r="QMZ4" s="118"/>
      <c r="QNA4" s="118"/>
      <c r="QNB4" s="118"/>
      <c r="QNC4" s="118"/>
      <c r="QND4" s="118"/>
      <c r="QNE4" s="118"/>
      <c r="QNF4" s="118"/>
      <c r="QNG4" s="118"/>
      <c r="QNH4" s="118"/>
      <c r="QNI4" s="118"/>
      <c r="QNJ4" s="118"/>
      <c r="QNK4" s="118"/>
      <c r="QNL4" s="118"/>
      <c r="QNM4" s="118"/>
      <c r="QNN4" s="118"/>
      <c r="QNO4" s="118"/>
      <c r="QNP4" s="118"/>
      <c r="QNQ4" s="118"/>
      <c r="QNR4" s="118"/>
      <c r="QNS4" s="118"/>
      <c r="QNT4" s="118"/>
      <c r="QNU4" s="118"/>
      <c r="QNV4" s="118"/>
      <c r="QNW4" s="118"/>
      <c r="QNX4" s="118"/>
      <c r="QNY4" s="118"/>
      <c r="QNZ4" s="118"/>
      <c r="QOA4" s="118"/>
      <c r="QOB4" s="118"/>
      <c r="QOC4" s="118"/>
      <c r="QOD4" s="118"/>
      <c r="QOE4" s="118"/>
      <c r="QOF4" s="118"/>
      <c r="QOG4" s="118"/>
      <c r="QOH4" s="118"/>
      <c r="QOI4" s="118"/>
      <c r="QOJ4" s="118"/>
      <c r="QOK4" s="118"/>
      <c r="QOL4" s="118"/>
      <c r="QOM4" s="118"/>
      <c r="QON4" s="118"/>
      <c r="QOO4" s="118"/>
      <c r="QOP4" s="118"/>
      <c r="QOQ4" s="118"/>
      <c r="QOR4" s="118"/>
      <c r="QOS4" s="118"/>
      <c r="QOT4" s="118"/>
      <c r="QOU4" s="118"/>
      <c r="QOV4" s="118"/>
      <c r="QOW4" s="118"/>
      <c r="QOX4" s="118"/>
      <c r="QOY4" s="118"/>
      <c r="QOZ4" s="118"/>
      <c r="QPA4" s="118"/>
      <c r="QPB4" s="118"/>
      <c r="QPC4" s="118"/>
      <c r="QPD4" s="118"/>
      <c r="QPE4" s="118"/>
      <c r="QPF4" s="118"/>
      <c r="QPG4" s="118"/>
      <c r="QPH4" s="118"/>
      <c r="QPI4" s="118"/>
      <c r="QPJ4" s="118"/>
      <c r="QPK4" s="118"/>
      <c r="QPL4" s="118"/>
      <c r="QPM4" s="118"/>
      <c r="QPN4" s="118"/>
      <c r="QPO4" s="118"/>
      <c r="QPP4" s="118"/>
      <c r="QPQ4" s="118"/>
      <c r="QPR4" s="118"/>
      <c r="QPS4" s="118"/>
      <c r="QPT4" s="118"/>
      <c r="QPU4" s="118"/>
      <c r="QPV4" s="118"/>
      <c r="QPW4" s="118"/>
      <c r="QPX4" s="118"/>
      <c r="QPY4" s="118"/>
      <c r="QPZ4" s="118"/>
      <c r="QQA4" s="118"/>
      <c r="QQB4" s="118"/>
      <c r="QQC4" s="118"/>
      <c r="QQD4" s="118"/>
      <c r="QQE4" s="118"/>
      <c r="QQF4" s="118"/>
      <c r="QQG4" s="118"/>
      <c r="QQH4" s="118"/>
      <c r="QQI4" s="118"/>
      <c r="QQJ4" s="118"/>
      <c r="QQK4" s="118"/>
      <c r="QQL4" s="118"/>
      <c r="QQM4" s="118"/>
      <c r="QQN4" s="118"/>
      <c r="QQO4" s="118"/>
      <c r="QQP4" s="118"/>
      <c r="QQQ4" s="118"/>
      <c r="QQR4" s="118"/>
      <c r="QQS4" s="118"/>
      <c r="QQT4" s="118"/>
      <c r="QQU4" s="118"/>
      <c r="QQV4" s="118"/>
      <c r="QQW4" s="118"/>
      <c r="QQX4" s="118"/>
      <c r="QQY4" s="118"/>
      <c r="QQZ4" s="118"/>
      <c r="QRA4" s="118"/>
      <c r="QRB4" s="118"/>
      <c r="QRC4" s="118"/>
      <c r="QRD4" s="118"/>
      <c r="QRE4" s="118"/>
      <c r="QRF4" s="118"/>
      <c r="QRG4" s="118"/>
      <c r="QRH4" s="118"/>
      <c r="QRI4" s="118"/>
      <c r="QRJ4" s="118"/>
      <c r="QRK4" s="118"/>
      <c r="QRL4" s="118"/>
      <c r="QRM4" s="118"/>
      <c r="QRN4" s="118"/>
      <c r="QRO4" s="118"/>
      <c r="QRP4" s="118"/>
      <c r="QRQ4" s="118"/>
      <c r="QRR4" s="118"/>
      <c r="QRS4" s="118"/>
      <c r="QRT4" s="118"/>
      <c r="QRU4" s="118"/>
      <c r="QRV4" s="118"/>
      <c r="QRW4" s="118"/>
      <c r="QRX4" s="118"/>
      <c r="QRY4" s="118"/>
      <c r="QRZ4" s="118"/>
      <c r="QSA4" s="118"/>
      <c r="QSB4" s="118"/>
      <c r="QSC4" s="118"/>
      <c r="QSD4" s="118"/>
      <c r="QSE4" s="118"/>
      <c r="QSF4" s="118"/>
      <c r="QSG4" s="118"/>
      <c r="QSH4" s="118"/>
      <c r="QSI4" s="118"/>
      <c r="QSJ4" s="118"/>
      <c r="QSK4" s="118"/>
      <c r="QSL4" s="118"/>
      <c r="QSM4" s="118"/>
      <c r="QSN4" s="118"/>
      <c r="QSO4" s="118"/>
      <c r="QSP4" s="118"/>
      <c r="QSQ4" s="118"/>
      <c r="QSR4" s="118"/>
      <c r="QSS4" s="118"/>
      <c r="QST4" s="118"/>
      <c r="QSU4" s="118"/>
      <c r="QSV4" s="118"/>
      <c r="QSW4" s="118"/>
      <c r="QSX4" s="118"/>
      <c r="QSY4" s="118"/>
      <c r="QSZ4" s="118"/>
      <c r="QTA4" s="118"/>
      <c r="QTB4" s="118"/>
      <c r="QTC4" s="118"/>
      <c r="QTD4" s="118"/>
      <c r="QTE4" s="118"/>
      <c r="QTF4" s="118"/>
      <c r="QTG4" s="118"/>
      <c r="QTH4" s="118"/>
      <c r="QTI4" s="118"/>
      <c r="QTJ4" s="118"/>
      <c r="QTK4" s="118"/>
      <c r="QTL4" s="118"/>
      <c r="QTM4" s="118"/>
      <c r="QTN4" s="118"/>
      <c r="QTO4" s="118"/>
      <c r="QTP4" s="118"/>
      <c r="QTQ4" s="118"/>
      <c r="QTR4" s="118"/>
      <c r="QTS4" s="118"/>
      <c r="QTT4" s="118"/>
      <c r="QTU4" s="118"/>
      <c r="QTV4" s="118"/>
      <c r="QTW4" s="118"/>
      <c r="QTX4" s="118"/>
      <c r="QTY4" s="118"/>
      <c r="QTZ4" s="118"/>
      <c r="QUA4" s="118"/>
      <c r="QUB4" s="118"/>
      <c r="QUC4" s="118"/>
      <c r="QUD4" s="118"/>
      <c r="QUE4" s="118"/>
      <c r="QUF4" s="118"/>
      <c r="QUG4" s="118"/>
      <c r="QUH4" s="118"/>
      <c r="QUI4" s="118"/>
      <c r="QUJ4" s="118"/>
      <c r="QUK4" s="118"/>
      <c r="QUL4" s="118"/>
      <c r="QUM4" s="118"/>
      <c r="QUN4" s="118"/>
      <c r="QUO4" s="118"/>
      <c r="QUP4" s="118"/>
      <c r="QUQ4" s="118"/>
      <c r="QUR4" s="118"/>
      <c r="QUS4" s="118"/>
      <c r="QUT4" s="118"/>
      <c r="QUU4" s="118"/>
      <c r="QUV4" s="118"/>
      <c r="QUW4" s="118"/>
      <c r="QUX4" s="118"/>
      <c r="QUY4" s="118"/>
      <c r="QUZ4" s="118"/>
      <c r="QVA4" s="118"/>
      <c r="QVB4" s="118"/>
      <c r="QVC4" s="118"/>
      <c r="QVD4" s="118"/>
      <c r="QVE4" s="118"/>
      <c r="QVF4" s="118"/>
      <c r="QVG4" s="118"/>
      <c r="QVH4" s="118"/>
      <c r="QVI4" s="118"/>
      <c r="QVJ4" s="118"/>
      <c r="QVK4" s="118"/>
      <c r="QVL4" s="118"/>
      <c r="QVM4" s="118"/>
      <c r="QVN4" s="118"/>
      <c r="QVO4" s="118"/>
      <c r="QVP4" s="118"/>
      <c r="QVQ4" s="118"/>
      <c r="QVR4" s="118"/>
      <c r="QVS4" s="118"/>
      <c r="QVT4" s="118"/>
      <c r="QVU4" s="118"/>
      <c r="QVV4" s="118"/>
      <c r="QVW4" s="118"/>
      <c r="QVX4" s="118"/>
      <c r="QVY4" s="118"/>
      <c r="QVZ4" s="118"/>
      <c r="QWA4" s="118"/>
      <c r="QWB4" s="118"/>
      <c r="QWC4" s="118"/>
      <c r="QWD4" s="118"/>
      <c r="QWE4" s="118"/>
      <c r="QWF4" s="118"/>
      <c r="QWG4" s="118"/>
      <c r="QWH4" s="118"/>
      <c r="QWI4" s="118"/>
      <c r="QWJ4" s="118"/>
      <c r="QWK4" s="118"/>
      <c r="QWL4" s="118"/>
      <c r="QWM4" s="118"/>
      <c r="QWN4" s="118"/>
      <c r="QWO4" s="118"/>
      <c r="QWP4" s="118"/>
      <c r="QWQ4" s="118"/>
      <c r="QWR4" s="118"/>
      <c r="QWS4" s="118"/>
      <c r="QWT4" s="118"/>
      <c r="QWU4" s="118"/>
      <c r="QWV4" s="118"/>
      <c r="QWW4" s="118"/>
      <c r="QWX4" s="118"/>
      <c r="QWY4" s="118"/>
      <c r="QWZ4" s="118"/>
      <c r="QXA4" s="118"/>
      <c r="QXB4" s="118"/>
      <c r="QXC4" s="118"/>
      <c r="QXD4" s="118"/>
      <c r="QXE4" s="118"/>
      <c r="QXF4" s="118"/>
      <c r="QXG4" s="118"/>
      <c r="QXH4" s="118"/>
      <c r="QXI4" s="118"/>
      <c r="QXJ4" s="118"/>
      <c r="QXK4" s="118"/>
      <c r="QXL4" s="118"/>
      <c r="QXM4" s="118"/>
      <c r="QXN4" s="118"/>
      <c r="QXO4" s="118"/>
      <c r="QXP4" s="118"/>
      <c r="QXQ4" s="118"/>
      <c r="QXR4" s="118"/>
      <c r="QXS4" s="118"/>
      <c r="QXT4" s="118"/>
      <c r="QXU4" s="118"/>
      <c r="QXV4" s="118"/>
      <c r="QXW4" s="118"/>
      <c r="QXX4" s="118"/>
      <c r="QXY4" s="118"/>
      <c r="QXZ4" s="118"/>
      <c r="QYA4" s="118"/>
      <c r="QYB4" s="118"/>
      <c r="QYC4" s="118"/>
      <c r="QYD4" s="118"/>
      <c r="QYE4" s="118"/>
      <c r="QYF4" s="118"/>
      <c r="QYG4" s="118"/>
      <c r="QYH4" s="118"/>
      <c r="QYI4" s="118"/>
      <c r="QYJ4" s="118"/>
      <c r="QYK4" s="118"/>
      <c r="QYL4" s="118"/>
      <c r="QYM4" s="118"/>
      <c r="QYN4" s="118"/>
      <c r="QYO4" s="118"/>
      <c r="QYP4" s="118"/>
      <c r="QYQ4" s="118"/>
      <c r="QYR4" s="118"/>
      <c r="QYS4" s="118"/>
      <c r="QYT4" s="118"/>
      <c r="QYU4" s="118"/>
      <c r="QYV4" s="118"/>
      <c r="QYW4" s="118"/>
      <c r="QYX4" s="118"/>
      <c r="QYY4" s="118"/>
      <c r="QYZ4" s="118"/>
      <c r="QZA4" s="118"/>
      <c r="QZB4" s="118"/>
      <c r="QZC4" s="118"/>
      <c r="QZD4" s="118"/>
      <c r="QZE4" s="118"/>
      <c r="QZF4" s="118"/>
      <c r="QZG4" s="118"/>
      <c r="QZH4" s="118"/>
      <c r="QZI4" s="118"/>
      <c r="QZJ4" s="118"/>
      <c r="QZK4" s="118"/>
      <c r="QZL4" s="118"/>
      <c r="QZM4" s="118"/>
      <c r="QZN4" s="118"/>
      <c r="QZO4" s="118"/>
      <c r="QZP4" s="118"/>
      <c r="QZQ4" s="118"/>
      <c r="QZR4" s="118"/>
      <c r="QZS4" s="118"/>
      <c r="QZT4" s="118"/>
      <c r="QZU4" s="118"/>
      <c r="QZV4" s="118"/>
      <c r="QZW4" s="118"/>
      <c r="QZX4" s="118"/>
      <c r="QZY4" s="118"/>
      <c r="QZZ4" s="118"/>
      <c r="RAA4" s="118"/>
      <c r="RAB4" s="118"/>
      <c r="RAC4" s="118"/>
      <c r="RAD4" s="118"/>
      <c r="RAE4" s="118"/>
      <c r="RAF4" s="118"/>
      <c r="RAG4" s="118"/>
      <c r="RAH4" s="118"/>
      <c r="RAI4" s="118"/>
      <c r="RAJ4" s="118"/>
      <c r="RAK4" s="118"/>
      <c r="RAL4" s="118"/>
      <c r="RAM4" s="118"/>
      <c r="RAN4" s="118"/>
      <c r="RAO4" s="118"/>
      <c r="RAP4" s="118"/>
      <c r="RAQ4" s="118"/>
      <c r="RAR4" s="118"/>
      <c r="RAS4" s="118"/>
      <c r="RAT4" s="118"/>
      <c r="RAU4" s="118"/>
      <c r="RAV4" s="118"/>
      <c r="RAW4" s="118"/>
      <c r="RAX4" s="118"/>
      <c r="RAY4" s="118"/>
      <c r="RAZ4" s="118"/>
      <c r="RBA4" s="118"/>
      <c r="RBB4" s="118"/>
      <c r="RBC4" s="118"/>
      <c r="RBD4" s="118"/>
      <c r="RBE4" s="118"/>
      <c r="RBF4" s="118"/>
      <c r="RBG4" s="118"/>
      <c r="RBH4" s="118"/>
      <c r="RBI4" s="118"/>
      <c r="RBJ4" s="118"/>
      <c r="RBK4" s="118"/>
      <c r="RBL4" s="118"/>
      <c r="RBM4" s="118"/>
      <c r="RBN4" s="118"/>
      <c r="RBO4" s="118"/>
      <c r="RBP4" s="118"/>
      <c r="RBQ4" s="118"/>
      <c r="RBR4" s="118"/>
      <c r="RBS4" s="118"/>
      <c r="RBT4" s="118"/>
      <c r="RBU4" s="118"/>
      <c r="RBV4" s="118"/>
      <c r="RBW4" s="118"/>
      <c r="RBX4" s="118"/>
      <c r="RBY4" s="118"/>
      <c r="RBZ4" s="118"/>
      <c r="RCA4" s="118"/>
      <c r="RCB4" s="118"/>
      <c r="RCC4" s="118"/>
      <c r="RCD4" s="118"/>
      <c r="RCE4" s="118"/>
      <c r="RCF4" s="118"/>
      <c r="RCG4" s="118"/>
      <c r="RCH4" s="118"/>
      <c r="RCI4" s="118"/>
      <c r="RCJ4" s="118"/>
      <c r="RCK4" s="118"/>
      <c r="RCL4" s="118"/>
      <c r="RCM4" s="118"/>
      <c r="RCN4" s="118"/>
      <c r="RCO4" s="118"/>
      <c r="RCP4" s="118"/>
      <c r="RCQ4" s="118"/>
      <c r="RCR4" s="118"/>
      <c r="RCS4" s="118"/>
      <c r="RCT4" s="118"/>
      <c r="RCU4" s="118"/>
      <c r="RCV4" s="118"/>
      <c r="RCW4" s="118"/>
      <c r="RCX4" s="118"/>
      <c r="RCY4" s="118"/>
      <c r="RCZ4" s="118"/>
      <c r="RDA4" s="118"/>
      <c r="RDB4" s="118"/>
      <c r="RDC4" s="118"/>
      <c r="RDD4" s="118"/>
      <c r="RDE4" s="118"/>
      <c r="RDF4" s="118"/>
      <c r="RDG4" s="118"/>
      <c r="RDH4" s="118"/>
      <c r="RDI4" s="118"/>
      <c r="RDJ4" s="118"/>
      <c r="RDK4" s="118"/>
      <c r="RDL4" s="118"/>
      <c r="RDM4" s="118"/>
      <c r="RDN4" s="118"/>
      <c r="RDO4" s="118"/>
      <c r="RDP4" s="118"/>
      <c r="RDQ4" s="118"/>
      <c r="RDR4" s="118"/>
      <c r="RDS4" s="118"/>
      <c r="RDT4" s="118"/>
      <c r="RDU4" s="118"/>
      <c r="RDV4" s="118"/>
      <c r="RDW4" s="118"/>
      <c r="RDX4" s="118"/>
      <c r="RDY4" s="118"/>
      <c r="RDZ4" s="118"/>
      <c r="REA4" s="118"/>
      <c r="REB4" s="118"/>
      <c r="REC4" s="118"/>
      <c r="RED4" s="118"/>
      <c r="REE4" s="118"/>
      <c r="REF4" s="118"/>
      <c r="REG4" s="118"/>
      <c r="REH4" s="118"/>
      <c r="REI4" s="118"/>
      <c r="REJ4" s="118"/>
      <c r="REK4" s="118"/>
      <c r="REL4" s="118"/>
      <c r="REM4" s="118"/>
      <c r="REN4" s="118"/>
      <c r="REO4" s="118"/>
      <c r="REP4" s="118"/>
      <c r="REQ4" s="118"/>
      <c r="RER4" s="118"/>
      <c r="RES4" s="118"/>
      <c r="RET4" s="118"/>
      <c r="REU4" s="118"/>
      <c r="REV4" s="118"/>
      <c r="REW4" s="118"/>
      <c r="REX4" s="118"/>
      <c r="REY4" s="118"/>
      <c r="REZ4" s="118"/>
      <c r="RFA4" s="118"/>
      <c r="RFB4" s="118"/>
      <c r="RFC4" s="118"/>
      <c r="RFD4" s="118"/>
      <c r="RFE4" s="118"/>
      <c r="RFF4" s="118"/>
      <c r="RFG4" s="118"/>
      <c r="RFH4" s="118"/>
      <c r="RFI4" s="118"/>
      <c r="RFJ4" s="118"/>
      <c r="RFK4" s="118"/>
      <c r="RFL4" s="118"/>
      <c r="RFM4" s="118"/>
      <c r="RFN4" s="118"/>
      <c r="RFO4" s="118"/>
      <c r="RFP4" s="118"/>
      <c r="RFQ4" s="118"/>
      <c r="RFR4" s="118"/>
      <c r="RFS4" s="118"/>
      <c r="RFT4" s="118"/>
      <c r="RFU4" s="118"/>
      <c r="RFV4" s="118"/>
      <c r="RFW4" s="118"/>
      <c r="RFX4" s="118"/>
      <c r="RFY4" s="118"/>
      <c r="RFZ4" s="118"/>
      <c r="RGA4" s="118"/>
      <c r="RGB4" s="118"/>
      <c r="RGC4" s="118"/>
      <c r="RGD4" s="118"/>
      <c r="RGE4" s="118"/>
      <c r="RGF4" s="118"/>
      <c r="RGG4" s="118"/>
      <c r="RGH4" s="118"/>
      <c r="RGI4" s="118"/>
      <c r="RGJ4" s="118"/>
      <c r="RGK4" s="118"/>
      <c r="RGL4" s="118"/>
      <c r="RGM4" s="118"/>
      <c r="RGN4" s="118"/>
      <c r="RGO4" s="118"/>
      <c r="RGP4" s="118"/>
      <c r="RGQ4" s="118"/>
      <c r="RGR4" s="118"/>
      <c r="RGS4" s="118"/>
      <c r="RGT4" s="118"/>
      <c r="RGU4" s="118"/>
      <c r="RGV4" s="118"/>
      <c r="RGW4" s="118"/>
      <c r="RGX4" s="118"/>
      <c r="RGY4" s="118"/>
      <c r="RGZ4" s="118"/>
      <c r="RHA4" s="118"/>
      <c r="RHB4" s="118"/>
      <c r="RHC4" s="118"/>
      <c r="RHD4" s="118"/>
      <c r="RHE4" s="118"/>
      <c r="RHF4" s="118"/>
      <c r="RHG4" s="118"/>
      <c r="RHH4" s="118"/>
      <c r="RHI4" s="118"/>
      <c r="RHJ4" s="118"/>
      <c r="RHK4" s="118"/>
      <c r="RHL4" s="118"/>
      <c r="RHM4" s="118"/>
      <c r="RHN4" s="118"/>
      <c r="RHO4" s="118"/>
      <c r="RHP4" s="118"/>
      <c r="RHQ4" s="118"/>
      <c r="RHR4" s="118"/>
      <c r="RHS4" s="118"/>
      <c r="RHT4" s="118"/>
      <c r="RHU4" s="118"/>
      <c r="RHV4" s="118"/>
      <c r="RHW4" s="118"/>
      <c r="RHX4" s="118"/>
      <c r="RHY4" s="118"/>
      <c r="RHZ4" s="118"/>
      <c r="RIA4" s="118"/>
      <c r="RIB4" s="118"/>
      <c r="RIC4" s="118"/>
      <c r="RID4" s="118"/>
      <c r="RIE4" s="118"/>
      <c r="RIF4" s="118"/>
      <c r="RIG4" s="118"/>
      <c r="RIH4" s="118"/>
      <c r="RII4" s="118"/>
      <c r="RIJ4" s="118"/>
      <c r="RIK4" s="118"/>
      <c r="RIL4" s="118"/>
      <c r="RIM4" s="118"/>
      <c r="RIN4" s="118"/>
      <c r="RIO4" s="118"/>
      <c r="RIP4" s="118"/>
      <c r="RIQ4" s="118"/>
      <c r="RIR4" s="118"/>
      <c r="RIS4" s="118"/>
      <c r="RIT4" s="118"/>
      <c r="RIU4" s="118"/>
      <c r="RIV4" s="118"/>
      <c r="RIW4" s="118"/>
      <c r="RIX4" s="118"/>
      <c r="RIY4" s="118"/>
      <c r="RIZ4" s="118"/>
      <c r="RJA4" s="118"/>
      <c r="RJB4" s="118"/>
      <c r="RJC4" s="118"/>
      <c r="RJD4" s="118"/>
      <c r="RJE4" s="118"/>
      <c r="RJF4" s="118"/>
      <c r="RJG4" s="118"/>
      <c r="RJH4" s="118"/>
      <c r="RJI4" s="118"/>
      <c r="RJJ4" s="118"/>
      <c r="RJK4" s="118"/>
      <c r="RJL4" s="118"/>
      <c r="RJM4" s="118"/>
      <c r="RJN4" s="118"/>
      <c r="RJO4" s="118"/>
      <c r="RJP4" s="118"/>
      <c r="RJQ4" s="118"/>
      <c r="RJR4" s="118"/>
      <c r="RJS4" s="118"/>
      <c r="RJT4" s="118"/>
      <c r="RJU4" s="118"/>
      <c r="RJV4" s="118"/>
      <c r="RJW4" s="118"/>
      <c r="RJX4" s="118"/>
      <c r="RJY4" s="118"/>
      <c r="RJZ4" s="118"/>
      <c r="RKA4" s="118"/>
      <c r="RKB4" s="118"/>
      <c r="RKC4" s="118"/>
      <c r="RKD4" s="118"/>
      <c r="RKE4" s="118"/>
      <c r="RKF4" s="118"/>
      <c r="RKG4" s="118"/>
      <c r="RKH4" s="118"/>
      <c r="RKI4" s="118"/>
      <c r="RKJ4" s="118"/>
      <c r="RKK4" s="118"/>
      <c r="RKL4" s="118"/>
      <c r="RKM4" s="118"/>
      <c r="RKN4" s="118"/>
      <c r="RKO4" s="118"/>
      <c r="RKP4" s="118"/>
      <c r="RKQ4" s="118"/>
      <c r="RKR4" s="118"/>
      <c r="RKS4" s="118"/>
      <c r="RKT4" s="118"/>
      <c r="RKU4" s="118"/>
      <c r="RKV4" s="118"/>
      <c r="RKW4" s="118"/>
      <c r="RKX4" s="118"/>
      <c r="RKY4" s="118"/>
      <c r="RKZ4" s="118"/>
      <c r="RLA4" s="118"/>
      <c r="RLB4" s="118"/>
      <c r="RLC4" s="118"/>
      <c r="RLD4" s="118"/>
      <c r="RLE4" s="118"/>
      <c r="RLF4" s="118"/>
      <c r="RLG4" s="118"/>
      <c r="RLH4" s="118"/>
      <c r="RLI4" s="118"/>
      <c r="RLJ4" s="118"/>
      <c r="RLK4" s="118"/>
      <c r="RLL4" s="118"/>
      <c r="RLM4" s="118"/>
      <c r="RLN4" s="118"/>
      <c r="RLO4" s="118"/>
      <c r="RLP4" s="118"/>
      <c r="RLQ4" s="118"/>
      <c r="RLR4" s="118"/>
      <c r="RLS4" s="118"/>
      <c r="RLT4" s="118"/>
      <c r="RLU4" s="118"/>
      <c r="RLV4" s="118"/>
      <c r="RLW4" s="118"/>
      <c r="RLX4" s="118"/>
      <c r="RLY4" s="118"/>
      <c r="RLZ4" s="118"/>
      <c r="RMA4" s="118"/>
      <c r="RMB4" s="118"/>
      <c r="RMC4" s="118"/>
      <c r="RMD4" s="118"/>
      <c r="RME4" s="118"/>
      <c r="RMF4" s="118"/>
      <c r="RMG4" s="118"/>
      <c r="RMH4" s="118"/>
      <c r="RMI4" s="118"/>
      <c r="RMJ4" s="118"/>
      <c r="RMK4" s="118"/>
      <c r="RML4" s="118"/>
      <c r="RMM4" s="118"/>
      <c r="RMN4" s="118"/>
      <c r="RMO4" s="118"/>
      <c r="RMP4" s="118"/>
      <c r="RMQ4" s="118"/>
      <c r="RMR4" s="118"/>
      <c r="RMS4" s="118"/>
      <c r="RMT4" s="118"/>
      <c r="RMU4" s="118"/>
      <c r="RMV4" s="118"/>
      <c r="RMW4" s="118"/>
      <c r="RMX4" s="118"/>
      <c r="RMY4" s="118"/>
      <c r="RMZ4" s="118"/>
      <c r="RNA4" s="118"/>
      <c r="RNB4" s="118"/>
      <c r="RNC4" s="118"/>
      <c r="RND4" s="118"/>
      <c r="RNE4" s="118"/>
      <c r="RNF4" s="118"/>
      <c r="RNG4" s="118"/>
      <c r="RNH4" s="118"/>
      <c r="RNI4" s="118"/>
      <c r="RNJ4" s="118"/>
      <c r="RNK4" s="118"/>
      <c r="RNL4" s="118"/>
      <c r="RNM4" s="118"/>
      <c r="RNN4" s="118"/>
      <c r="RNO4" s="118"/>
      <c r="RNP4" s="118"/>
      <c r="RNQ4" s="118"/>
      <c r="RNR4" s="118"/>
      <c r="RNS4" s="118"/>
      <c r="RNT4" s="118"/>
      <c r="RNU4" s="118"/>
      <c r="RNV4" s="118"/>
      <c r="RNW4" s="118"/>
      <c r="RNX4" s="118"/>
      <c r="RNY4" s="118"/>
      <c r="RNZ4" s="118"/>
      <c r="ROA4" s="118"/>
      <c r="ROB4" s="118"/>
      <c r="ROC4" s="118"/>
      <c r="ROD4" s="118"/>
      <c r="ROE4" s="118"/>
      <c r="ROF4" s="118"/>
      <c r="ROG4" s="118"/>
      <c r="ROH4" s="118"/>
      <c r="ROI4" s="118"/>
      <c r="ROJ4" s="118"/>
      <c r="ROK4" s="118"/>
      <c r="ROL4" s="118"/>
      <c r="ROM4" s="118"/>
      <c r="RON4" s="118"/>
      <c r="ROO4" s="118"/>
      <c r="ROP4" s="118"/>
      <c r="ROQ4" s="118"/>
      <c r="ROR4" s="118"/>
      <c r="ROS4" s="118"/>
      <c r="ROT4" s="118"/>
      <c r="ROU4" s="118"/>
      <c r="ROV4" s="118"/>
      <c r="ROW4" s="118"/>
      <c r="ROX4" s="118"/>
      <c r="ROY4" s="118"/>
      <c r="ROZ4" s="118"/>
      <c r="RPA4" s="118"/>
      <c r="RPB4" s="118"/>
      <c r="RPC4" s="118"/>
      <c r="RPD4" s="118"/>
      <c r="RPE4" s="118"/>
      <c r="RPF4" s="118"/>
      <c r="RPG4" s="118"/>
      <c r="RPH4" s="118"/>
      <c r="RPI4" s="118"/>
      <c r="RPJ4" s="118"/>
      <c r="RPK4" s="118"/>
      <c r="RPL4" s="118"/>
      <c r="RPM4" s="118"/>
      <c r="RPN4" s="118"/>
      <c r="RPO4" s="118"/>
      <c r="RPP4" s="118"/>
      <c r="RPQ4" s="118"/>
      <c r="RPR4" s="118"/>
      <c r="RPS4" s="118"/>
      <c r="RPT4" s="118"/>
      <c r="RPU4" s="118"/>
      <c r="RPV4" s="118"/>
      <c r="RPW4" s="118"/>
      <c r="RPX4" s="118"/>
      <c r="RPY4" s="118"/>
      <c r="RPZ4" s="118"/>
      <c r="RQA4" s="118"/>
      <c r="RQB4" s="118"/>
      <c r="RQC4" s="118"/>
      <c r="RQD4" s="118"/>
      <c r="RQE4" s="118"/>
      <c r="RQF4" s="118"/>
      <c r="RQG4" s="118"/>
      <c r="RQH4" s="118"/>
      <c r="RQI4" s="118"/>
      <c r="RQJ4" s="118"/>
      <c r="RQK4" s="118"/>
      <c r="RQL4" s="118"/>
      <c r="RQM4" s="118"/>
      <c r="RQN4" s="118"/>
      <c r="RQO4" s="118"/>
      <c r="RQP4" s="118"/>
      <c r="RQQ4" s="118"/>
      <c r="RQR4" s="118"/>
      <c r="RQS4" s="118"/>
      <c r="RQT4" s="118"/>
      <c r="RQU4" s="118"/>
      <c r="RQV4" s="118"/>
      <c r="RQW4" s="118"/>
      <c r="RQX4" s="118"/>
      <c r="RQY4" s="118"/>
      <c r="RQZ4" s="118"/>
      <c r="RRA4" s="118"/>
      <c r="RRB4" s="118"/>
      <c r="RRC4" s="118"/>
      <c r="RRD4" s="118"/>
      <c r="RRE4" s="118"/>
      <c r="RRF4" s="118"/>
      <c r="RRG4" s="118"/>
      <c r="RRH4" s="118"/>
      <c r="RRI4" s="118"/>
      <c r="RRJ4" s="118"/>
      <c r="RRK4" s="118"/>
      <c r="RRL4" s="118"/>
      <c r="RRM4" s="118"/>
      <c r="RRN4" s="118"/>
      <c r="RRO4" s="118"/>
      <c r="RRP4" s="118"/>
      <c r="RRQ4" s="118"/>
      <c r="RRR4" s="118"/>
      <c r="RRS4" s="118"/>
      <c r="RRT4" s="118"/>
      <c r="RRU4" s="118"/>
      <c r="RRV4" s="118"/>
      <c r="RRW4" s="118"/>
      <c r="RRX4" s="118"/>
      <c r="RRY4" s="118"/>
      <c r="RRZ4" s="118"/>
      <c r="RSA4" s="118"/>
      <c r="RSB4" s="118"/>
      <c r="RSC4" s="118"/>
      <c r="RSD4" s="118"/>
      <c r="RSE4" s="118"/>
      <c r="RSF4" s="118"/>
      <c r="RSG4" s="118"/>
      <c r="RSH4" s="118"/>
      <c r="RSI4" s="118"/>
      <c r="RSJ4" s="118"/>
      <c r="RSK4" s="118"/>
      <c r="RSL4" s="118"/>
      <c r="RSM4" s="118"/>
      <c r="RSN4" s="118"/>
      <c r="RSO4" s="118"/>
      <c r="RSP4" s="118"/>
      <c r="RSQ4" s="118"/>
      <c r="RSR4" s="118"/>
      <c r="RSS4" s="118"/>
      <c r="RST4" s="118"/>
      <c r="RSU4" s="118"/>
      <c r="RSV4" s="118"/>
      <c r="RSW4" s="118"/>
      <c r="RSX4" s="118"/>
      <c r="RSY4" s="118"/>
      <c r="RSZ4" s="118"/>
      <c r="RTA4" s="118"/>
      <c r="RTB4" s="118"/>
      <c r="RTC4" s="118"/>
      <c r="RTD4" s="118"/>
      <c r="RTE4" s="118"/>
      <c r="RTF4" s="118"/>
      <c r="RTG4" s="118"/>
      <c r="RTH4" s="118"/>
      <c r="RTI4" s="118"/>
      <c r="RTJ4" s="118"/>
      <c r="RTK4" s="118"/>
      <c r="RTL4" s="118"/>
      <c r="RTM4" s="118"/>
      <c r="RTN4" s="118"/>
      <c r="RTO4" s="118"/>
      <c r="RTP4" s="118"/>
      <c r="RTQ4" s="118"/>
      <c r="RTR4" s="118"/>
      <c r="RTS4" s="118"/>
      <c r="RTT4" s="118"/>
      <c r="RTU4" s="118"/>
      <c r="RTV4" s="118"/>
      <c r="RTW4" s="118"/>
      <c r="RTX4" s="118"/>
      <c r="RTY4" s="118"/>
      <c r="RTZ4" s="118"/>
      <c r="RUA4" s="118"/>
      <c r="RUB4" s="118"/>
      <c r="RUC4" s="118"/>
      <c r="RUD4" s="118"/>
      <c r="RUE4" s="118"/>
      <c r="RUF4" s="118"/>
      <c r="RUG4" s="118"/>
      <c r="RUH4" s="118"/>
      <c r="RUI4" s="118"/>
      <c r="RUJ4" s="118"/>
      <c r="RUK4" s="118"/>
      <c r="RUL4" s="118"/>
      <c r="RUM4" s="118"/>
      <c r="RUN4" s="118"/>
      <c r="RUO4" s="118"/>
      <c r="RUP4" s="118"/>
      <c r="RUQ4" s="118"/>
      <c r="RUR4" s="118"/>
      <c r="RUS4" s="118"/>
      <c r="RUT4" s="118"/>
      <c r="RUU4" s="118"/>
      <c r="RUV4" s="118"/>
      <c r="RUW4" s="118"/>
      <c r="RUX4" s="118"/>
      <c r="RUY4" s="118"/>
      <c r="RUZ4" s="118"/>
      <c r="RVA4" s="118"/>
      <c r="RVB4" s="118"/>
      <c r="RVC4" s="118"/>
      <c r="RVD4" s="118"/>
      <c r="RVE4" s="118"/>
      <c r="RVF4" s="118"/>
      <c r="RVG4" s="118"/>
      <c r="RVH4" s="118"/>
      <c r="RVI4" s="118"/>
      <c r="RVJ4" s="118"/>
      <c r="RVK4" s="118"/>
      <c r="RVL4" s="118"/>
      <c r="RVM4" s="118"/>
      <c r="RVN4" s="118"/>
      <c r="RVO4" s="118"/>
      <c r="RVP4" s="118"/>
      <c r="RVQ4" s="118"/>
      <c r="RVR4" s="118"/>
      <c r="RVS4" s="118"/>
      <c r="RVT4" s="118"/>
      <c r="RVU4" s="118"/>
      <c r="RVV4" s="118"/>
      <c r="RVW4" s="118"/>
      <c r="RVX4" s="118"/>
      <c r="RVY4" s="118"/>
      <c r="RVZ4" s="118"/>
      <c r="RWA4" s="118"/>
      <c r="RWB4" s="118"/>
      <c r="RWC4" s="118"/>
      <c r="RWD4" s="118"/>
      <c r="RWE4" s="118"/>
      <c r="RWF4" s="118"/>
      <c r="RWG4" s="118"/>
      <c r="RWH4" s="118"/>
      <c r="RWI4" s="118"/>
      <c r="RWJ4" s="118"/>
      <c r="RWK4" s="118"/>
      <c r="RWL4" s="118"/>
      <c r="RWM4" s="118"/>
      <c r="RWN4" s="118"/>
      <c r="RWO4" s="118"/>
      <c r="RWP4" s="118"/>
      <c r="RWQ4" s="118"/>
      <c r="RWR4" s="118"/>
      <c r="RWS4" s="118"/>
      <c r="RWT4" s="118"/>
      <c r="RWU4" s="118"/>
      <c r="RWV4" s="118"/>
      <c r="RWW4" s="118"/>
      <c r="RWX4" s="118"/>
      <c r="RWY4" s="118"/>
      <c r="RWZ4" s="118"/>
      <c r="RXA4" s="118"/>
      <c r="RXB4" s="118"/>
      <c r="RXC4" s="118"/>
      <c r="RXD4" s="118"/>
      <c r="RXE4" s="118"/>
      <c r="RXF4" s="118"/>
      <c r="RXG4" s="118"/>
      <c r="RXH4" s="118"/>
      <c r="RXI4" s="118"/>
      <c r="RXJ4" s="118"/>
      <c r="RXK4" s="118"/>
      <c r="RXL4" s="118"/>
      <c r="RXM4" s="118"/>
      <c r="RXN4" s="118"/>
      <c r="RXO4" s="118"/>
      <c r="RXP4" s="118"/>
      <c r="RXQ4" s="118"/>
      <c r="RXR4" s="118"/>
      <c r="RXS4" s="118"/>
      <c r="RXT4" s="118"/>
      <c r="RXU4" s="118"/>
      <c r="RXV4" s="118"/>
      <c r="RXW4" s="118"/>
      <c r="RXX4" s="118"/>
      <c r="RXY4" s="118"/>
      <c r="RXZ4" s="118"/>
      <c r="RYA4" s="118"/>
      <c r="RYB4" s="118"/>
      <c r="RYC4" s="118"/>
      <c r="RYD4" s="118"/>
      <c r="RYE4" s="118"/>
      <c r="RYF4" s="118"/>
      <c r="RYG4" s="118"/>
      <c r="RYH4" s="118"/>
      <c r="RYI4" s="118"/>
      <c r="RYJ4" s="118"/>
      <c r="RYK4" s="118"/>
      <c r="RYL4" s="118"/>
      <c r="RYM4" s="118"/>
      <c r="RYN4" s="118"/>
      <c r="RYO4" s="118"/>
      <c r="RYP4" s="118"/>
      <c r="RYQ4" s="118"/>
      <c r="RYR4" s="118"/>
      <c r="RYS4" s="118"/>
      <c r="RYT4" s="118"/>
      <c r="RYU4" s="118"/>
      <c r="RYV4" s="118"/>
      <c r="RYW4" s="118"/>
      <c r="RYX4" s="118"/>
      <c r="RYY4" s="118"/>
      <c r="RYZ4" s="118"/>
      <c r="RZA4" s="118"/>
      <c r="RZB4" s="118"/>
      <c r="RZC4" s="118"/>
      <c r="RZD4" s="118"/>
      <c r="RZE4" s="118"/>
      <c r="RZF4" s="118"/>
      <c r="RZG4" s="118"/>
      <c r="RZH4" s="118"/>
      <c r="RZI4" s="118"/>
      <c r="RZJ4" s="118"/>
      <c r="RZK4" s="118"/>
      <c r="RZL4" s="118"/>
      <c r="RZM4" s="118"/>
      <c r="RZN4" s="118"/>
      <c r="RZO4" s="118"/>
      <c r="RZP4" s="118"/>
      <c r="RZQ4" s="118"/>
      <c r="RZR4" s="118"/>
      <c r="RZS4" s="118"/>
      <c r="RZT4" s="118"/>
      <c r="RZU4" s="118"/>
      <c r="RZV4" s="118"/>
      <c r="RZW4" s="118"/>
      <c r="RZX4" s="118"/>
      <c r="RZY4" s="118"/>
      <c r="RZZ4" s="118"/>
      <c r="SAA4" s="118"/>
      <c r="SAB4" s="118"/>
      <c r="SAC4" s="118"/>
      <c r="SAD4" s="118"/>
      <c r="SAE4" s="118"/>
      <c r="SAF4" s="118"/>
      <c r="SAG4" s="118"/>
      <c r="SAH4" s="118"/>
      <c r="SAI4" s="118"/>
      <c r="SAJ4" s="118"/>
      <c r="SAK4" s="118"/>
      <c r="SAL4" s="118"/>
      <c r="SAM4" s="118"/>
      <c r="SAN4" s="118"/>
      <c r="SAO4" s="118"/>
      <c r="SAP4" s="118"/>
      <c r="SAQ4" s="118"/>
      <c r="SAR4" s="118"/>
      <c r="SAS4" s="118"/>
      <c r="SAT4" s="118"/>
      <c r="SAU4" s="118"/>
      <c r="SAV4" s="118"/>
      <c r="SAW4" s="118"/>
      <c r="SAX4" s="118"/>
      <c r="SAY4" s="118"/>
      <c r="SAZ4" s="118"/>
      <c r="SBA4" s="118"/>
      <c r="SBB4" s="118"/>
      <c r="SBC4" s="118"/>
      <c r="SBD4" s="118"/>
      <c r="SBE4" s="118"/>
      <c r="SBF4" s="118"/>
      <c r="SBG4" s="118"/>
      <c r="SBH4" s="118"/>
      <c r="SBI4" s="118"/>
      <c r="SBJ4" s="118"/>
      <c r="SBK4" s="118"/>
      <c r="SBL4" s="118"/>
      <c r="SBM4" s="118"/>
      <c r="SBN4" s="118"/>
      <c r="SBO4" s="118"/>
      <c r="SBP4" s="118"/>
      <c r="SBQ4" s="118"/>
      <c r="SBR4" s="118"/>
      <c r="SBS4" s="118"/>
      <c r="SBT4" s="118"/>
      <c r="SBU4" s="118"/>
      <c r="SBV4" s="118"/>
      <c r="SBW4" s="118"/>
      <c r="SBX4" s="118"/>
      <c r="SBY4" s="118"/>
      <c r="SBZ4" s="118"/>
      <c r="SCA4" s="118"/>
      <c r="SCB4" s="118"/>
      <c r="SCC4" s="118"/>
      <c r="SCD4" s="118"/>
      <c r="SCE4" s="118"/>
      <c r="SCF4" s="118"/>
      <c r="SCG4" s="118"/>
      <c r="SCH4" s="118"/>
      <c r="SCI4" s="118"/>
      <c r="SCJ4" s="118"/>
      <c r="SCK4" s="118"/>
      <c r="SCL4" s="118"/>
      <c r="SCM4" s="118"/>
      <c r="SCN4" s="118"/>
      <c r="SCO4" s="118"/>
      <c r="SCP4" s="118"/>
      <c r="SCQ4" s="118"/>
      <c r="SCR4" s="118"/>
      <c r="SCS4" s="118"/>
      <c r="SCT4" s="118"/>
      <c r="SCU4" s="118"/>
      <c r="SCV4" s="118"/>
      <c r="SCW4" s="118"/>
      <c r="SCX4" s="118"/>
      <c r="SCY4" s="118"/>
      <c r="SCZ4" s="118"/>
      <c r="SDA4" s="118"/>
      <c r="SDB4" s="118"/>
      <c r="SDC4" s="118"/>
      <c r="SDD4" s="118"/>
      <c r="SDE4" s="118"/>
      <c r="SDF4" s="118"/>
      <c r="SDG4" s="118"/>
      <c r="SDH4" s="118"/>
      <c r="SDI4" s="118"/>
      <c r="SDJ4" s="118"/>
      <c r="SDK4" s="118"/>
      <c r="SDL4" s="118"/>
      <c r="SDM4" s="118"/>
      <c r="SDN4" s="118"/>
      <c r="SDO4" s="118"/>
      <c r="SDP4" s="118"/>
      <c r="SDQ4" s="118"/>
      <c r="SDR4" s="118"/>
      <c r="SDS4" s="118"/>
      <c r="SDT4" s="118"/>
      <c r="SDU4" s="118"/>
      <c r="SDV4" s="118"/>
      <c r="SDW4" s="118"/>
      <c r="SDX4" s="118"/>
      <c r="SDY4" s="118"/>
      <c r="SDZ4" s="118"/>
      <c r="SEA4" s="118"/>
      <c r="SEB4" s="118"/>
      <c r="SEC4" s="118"/>
      <c r="SED4" s="118"/>
      <c r="SEE4" s="118"/>
      <c r="SEF4" s="118"/>
      <c r="SEG4" s="118"/>
      <c r="SEH4" s="118"/>
      <c r="SEI4" s="118"/>
      <c r="SEJ4" s="118"/>
      <c r="SEK4" s="118"/>
      <c r="SEL4" s="118"/>
      <c r="SEM4" s="118"/>
      <c r="SEN4" s="118"/>
      <c r="SEO4" s="118"/>
      <c r="SEP4" s="118"/>
      <c r="SEQ4" s="118"/>
      <c r="SER4" s="118"/>
      <c r="SES4" s="118"/>
      <c r="SET4" s="118"/>
      <c r="SEU4" s="118"/>
      <c r="SEV4" s="118"/>
      <c r="SEW4" s="118"/>
      <c r="SEX4" s="118"/>
      <c r="SEY4" s="118"/>
      <c r="SEZ4" s="118"/>
      <c r="SFA4" s="118"/>
      <c r="SFB4" s="118"/>
      <c r="SFC4" s="118"/>
      <c r="SFD4" s="118"/>
      <c r="SFE4" s="118"/>
      <c r="SFF4" s="118"/>
      <c r="SFG4" s="118"/>
      <c r="SFH4" s="118"/>
      <c r="SFI4" s="118"/>
      <c r="SFJ4" s="118"/>
      <c r="SFK4" s="118"/>
      <c r="SFL4" s="118"/>
      <c r="SFM4" s="118"/>
      <c r="SFN4" s="118"/>
      <c r="SFO4" s="118"/>
      <c r="SFP4" s="118"/>
      <c r="SFQ4" s="118"/>
      <c r="SFR4" s="118"/>
      <c r="SFS4" s="118"/>
      <c r="SFT4" s="118"/>
      <c r="SFU4" s="118"/>
      <c r="SFV4" s="118"/>
      <c r="SFW4" s="118"/>
      <c r="SFX4" s="118"/>
      <c r="SFY4" s="118"/>
      <c r="SFZ4" s="118"/>
      <c r="SGA4" s="118"/>
      <c r="SGB4" s="118"/>
      <c r="SGC4" s="118"/>
      <c r="SGD4" s="118"/>
      <c r="SGE4" s="118"/>
      <c r="SGF4" s="118"/>
      <c r="SGG4" s="118"/>
      <c r="SGH4" s="118"/>
      <c r="SGI4" s="118"/>
      <c r="SGJ4" s="118"/>
      <c r="SGK4" s="118"/>
      <c r="SGL4" s="118"/>
      <c r="SGM4" s="118"/>
      <c r="SGN4" s="118"/>
      <c r="SGO4" s="118"/>
      <c r="SGP4" s="118"/>
      <c r="SGQ4" s="118"/>
      <c r="SGR4" s="118"/>
      <c r="SGS4" s="118"/>
      <c r="SGT4" s="118"/>
      <c r="SGU4" s="118"/>
      <c r="SGV4" s="118"/>
      <c r="SGW4" s="118"/>
      <c r="SGX4" s="118"/>
      <c r="SGY4" s="118"/>
      <c r="SGZ4" s="118"/>
      <c r="SHA4" s="118"/>
      <c r="SHB4" s="118"/>
      <c r="SHC4" s="118"/>
      <c r="SHD4" s="118"/>
      <c r="SHE4" s="118"/>
      <c r="SHF4" s="118"/>
      <c r="SHG4" s="118"/>
      <c r="SHH4" s="118"/>
      <c r="SHI4" s="118"/>
      <c r="SHJ4" s="118"/>
      <c r="SHK4" s="118"/>
      <c r="SHL4" s="118"/>
      <c r="SHM4" s="118"/>
      <c r="SHN4" s="118"/>
      <c r="SHO4" s="118"/>
      <c r="SHP4" s="118"/>
      <c r="SHQ4" s="118"/>
      <c r="SHR4" s="118"/>
      <c r="SHS4" s="118"/>
      <c r="SHT4" s="118"/>
      <c r="SHU4" s="118"/>
      <c r="SHV4" s="118"/>
      <c r="SHW4" s="118"/>
      <c r="SHX4" s="118"/>
      <c r="SHY4" s="118"/>
      <c r="SHZ4" s="118"/>
      <c r="SIA4" s="118"/>
      <c r="SIB4" s="118"/>
      <c r="SIC4" s="118"/>
      <c r="SID4" s="118"/>
      <c r="SIE4" s="118"/>
      <c r="SIF4" s="118"/>
      <c r="SIG4" s="118"/>
      <c r="SIH4" s="118"/>
      <c r="SII4" s="118"/>
      <c r="SIJ4" s="118"/>
      <c r="SIK4" s="118"/>
      <c r="SIL4" s="118"/>
      <c r="SIM4" s="118"/>
      <c r="SIN4" s="118"/>
      <c r="SIO4" s="118"/>
      <c r="SIP4" s="118"/>
      <c r="SIQ4" s="118"/>
      <c r="SIR4" s="118"/>
      <c r="SIS4" s="118"/>
      <c r="SIT4" s="118"/>
      <c r="SIU4" s="118"/>
      <c r="SIV4" s="118"/>
      <c r="SIW4" s="118"/>
      <c r="SIX4" s="118"/>
      <c r="SIY4" s="118"/>
      <c r="SIZ4" s="118"/>
      <c r="SJA4" s="118"/>
      <c r="SJB4" s="118"/>
      <c r="SJC4" s="118"/>
      <c r="SJD4" s="118"/>
      <c r="SJE4" s="118"/>
      <c r="SJF4" s="118"/>
      <c r="SJG4" s="118"/>
      <c r="SJH4" s="118"/>
      <c r="SJI4" s="118"/>
      <c r="SJJ4" s="118"/>
      <c r="SJK4" s="118"/>
      <c r="SJL4" s="118"/>
      <c r="SJM4" s="118"/>
      <c r="SJN4" s="118"/>
      <c r="SJO4" s="118"/>
      <c r="SJP4" s="118"/>
      <c r="SJQ4" s="118"/>
      <c r="SJR4" s="118"/>
      <c r="SJS4" s="118"/>
      <c r="SJT4" s="118"/>
      <c r="SJU4" s="118"/>
      <c r="SJV4" s="118"/>
      <c r="SJW4" s="118"/>
      <c r="SJX4" s="118"/>
      <c r="SJY4" s="118"/>
      <c r="SJZ4" s="118"/>
      <c r="SKA4" s="118"/>
      <c r="SKB4" s="118"/>
      <c r="SKC4" s="118"/>
      <c r="SKD4" s="118"/>
      <c r="SKE4" s="118"/>
      <c r="SKF4" s="118"/>
      <c r="SKG4" s="118"/>
      <c r="SKH4" s="118"/>
      <c r="SKI4" s="118"/>
      <c r="SKJ4" s="118"/>
      <c r="SKK4" s="118"/>
      <c r="SKL4" s="118"/>
      <c r="SKM4" s="118"/>
      <c r="SKN4" s="118"/>
      <c r="SKO4" s="118"/>
      <c r="SKP4" s="118"/>
      <c r="SKQ4" s="118"/>
      <c r="SKR4" s="118"/>
      <c r="SKS4" s="118"/>
      <c r="SKT4" s="118"/>
      <c r="SKU4" s="118"/>
      <c r="SKV4" s="118"/>
      <c r="SKW4" s="118"/>
      <c r="SKX4" s="118"/>
      <c r="SKY4" s="118"/>
      <c r="SKZ4" s="118"/>
      <c r="SLA4" s="118"/>
      <c r="SLB4" s="118"/>
      <c r="SLC4" s="118"/>
      <c r="SLD4" s="118"/>
      <c r="SLE4" s="118"/>
      <c r="SLF4" s="118"/>
      <c r="SLG4" s="118"/>
      <c r="SLH4" s="118"/>
      <c r="SLI4" s="118"/>
      <c r="SLJ4" s="118"/>
      <c r="SLK4" s="118"/>
      <c r="SLL4" s="118"/>
      <c r="SLM4" s="118"/>
      <c r="SLN4" s="118"/>
      <c r="SLO4" s="118"/>
      <c r="SLP4" s="118"/>
      <c r="SLQ4" s="118"/>
      <c r="SLR4" s="118"/>
      <c r="SLS4" s="118"/>
      <c r="SLT4" s="118"/>
      <c r="SLU4" s="118"/>
      <c r="SLV4" s="118"/>
      <c r="SLW4" s="118"/>
      <c r="SLX4" s="118"/>
      <c r="SLY4" s="118"/>
      <c r="SLZ4" s="118"/>
      <c r="SMA4" s="118"/>
      <c r="SMB4" s="118"/>
      <c r="SMC4" s="118"/>
      <c r="SMD4" s="118"/>
      <c r="SME4" s="118"/>
      <c r="SMF4" s="118"/>
      <c r="SMG4" s="118"/>
      <c r="SMH4" s="118"/>
      <c r="SMI4" s="118"/>
      <c r="SMJ4" s="118"/>
      <c r="SMK4" s="118"/>
      <c r="SML4" s="118"/>
      <c r="SMM4" s="118"/>
      <c r="SMN4" s="118"/>
      <c r="SMO4" s="118"/>
      <c r="SMP4" s="118"/>
      <c r="SMQ4" s="118"/>
      <c r="SMR4" s="118"/>
      <c r="SMS4" s="118"/>
      <c r="SMT4" s="118"/>
      <c r="SMU4" s="118"/>
      <c r="SMV4" s="118"/>
      <c r="SMW4" s="118"/>
      <c r="SMX4" s="118"/>
      <c r="SMY4" s="118"/>
      <c r="SMZ4" s="118"/>
      <c r="SNA4" s="118"/>
      <c r="SNB4" s="118"/>
      <c r="SNC4" s="118"/>
      <c r="SND4" s="118"/>
      <c r="SNE4" s="118"/>
      <c r="SNF4" s="118"/>
      <c r="SNG4" s="118"/>
      <c r="SNH4" s="118"/>
      <c r="SNI4" s="118"/>
      <c r="SNJ4" s="118"/>
      <c r="SNK4" s="118"/>
      <c r="SNL4" s="118"/>
      <c r="SNM4" s="118"/>
      <c r="SNN4" s="118"/>
      <c r="SNO4" s="118"/>
      <c r="SNP4" s="118"/>
      <c r="SNQ4" s="118"/>
      <c r="SNR4" s="118"/>
      <c r="SNS4" s="118"/>
      <c r="SNT4" s="118"/>
      <c r="SNU4" s="118"/>
      <c r="SNV4" s="118"/>
      <c r="SNW4" s="118"/>
      <c r="SNX4" s="118"/>
      <c r="SNY4" s="118"/>
      <c r="SNZ4" s="118"/>
      <c r="SOA4" s="118"/>
      <c r="SOB4" s="118"/>
      <c r="SOC4" s="118"/>
      <c r="SOD4" s="118"/>
      <c r="SOE4" s="118"/>
      <c r="SOF4" s="118"/>
      <c r="SOG4" s="118"/>
      <c r="SOH4" s="118"/>
      <c r="SOI4" s="118"/>
      <c r="SOJ4" s="118"/>
      <c r="SOK4" s="118"/>
      <c r="SOL4" s="118"/>
      <c r="SOM4" s="118"/>
      <c r="SON4" s="118"/>
      <c r="SOO4" s="118"/>
      <c r="SOP4" s="118"/>
      <c r="SOQ4" s="118"/>
      <c r="SOR4" s="118"/>
      <c r="SOS4" s="118"/>
      <c r="SOT4" s="118"/>
      <c r="SOU4" s="118"/>
      <c r="SOV4" s="118"/>
      <c r="SOW4" s="118"/>
      <c r="SOX4" s="118"/>
      <c r="SOY4" s="118"/>
      <c r="SOZ4" s="118"/>
      <c r="SPA4" s="118"/>
      <c r="SPB4" s="118"/>
      <c r="SPC4" s="118"/>
      <c r="SPD4" s="118"/>
      <c r="SPE4" s="118"/>
      <c r="SPF4" s="118"/>
      <c r="SPG4" s="118"/>
      <c r="SPH4" s="118"/>
      <c r="SPI4" s="118"/>
      <c r="SPJ4" s="118"/>
      <c r="SPK4" s="118"/>
      <c r="SPL4" s="118"/>
      <c r="SPM4" s="118"/>
      <c r="SPN4" s="118"/>
      <c r="SPO4" s="118"/>
      <c r="SPP4" s="118"/>
      <c r="SPQ4" s="118"/>
      <c r="SPR4" s="118"/>
      <c r="SPS4" s="118"/>
      <c r="SPT4" s="118"/>
      <c r="SPU4" s="118"/>
      <c r="SPV4" s="118"/>
      <c r="SPW4" s="118"/>
      <c r="SPX4" s="118"/>
      <c r="SPY4" s="118"/>
      <c r="SPZ4" s="118"/>
      <c r="SQA4" s="118"/>
      <c r="SQB4" s="118"/>
      <c r="SQC4" s="118"/>
      <c r="SQD4" s="118"/>
      <c r="SQE4" s="118"/>
      <c r="SQF4" s="118"/>
      <c r="SQG4" s="118"/>
      <c r="SQH4" s="118"/>
      <c r="SQI4" s="118"/>
      <c r="SQJ4" s="118"/>
      <c r="SQK4" s="118"/>
      <c r="SQL4" s="118"/>
      <c r="SQM4" s="118"/>
      <c r="SQN4" s="118"/>
      <c r="SQO4" s="118"/>
      <c r="SQP4" s="118"/>
      <c r="SQQ4" s="118"/>
      <c r="SQR4" s="118"/>
      <c r="SQS4" s="118"/>
      <c r="SQT4" s="118"/>
      <c r="SQU4" s="118"/>
      <c r="SQV4" s="118"/>
      <c r="SQW4" s="118"/>
      <c r="SQX4" s="118"/>
      <c r="SQY4" s="118"/>
      <c r="SQZ4" s="118"/>
      <c r="SRA4" s="118"/>
      <c r="SRB4" s="118"/>
      <c r="SRC4" s="118"/>
      <c r="SRD4" s="118"/>
      <c r="SRE4" s="118"/>
      <c r="SRF4" s="118"/>
      <c r="SRG4" s="118"/>
      <c r="SRH4" s="118"/>
      <c r="SRI4" s="118"/>
      <c r="SRJ4" s="118"/>
      <c r="SRK4" s="118"/>
      <c r="SRL4" s="118"/>
      <c r="SRM4" s="118"/>
      <c r="SRN4" s="118"/>
      <c r="SRO4" s="118"/>
      <c r="SRP4" s="118"/>
      <c r="SRQ4" s="118"/>
      <c r="SRR4" s="118"/>
      <c r="SRS4" s="118"/>
      <c r="SRT4" s="118"/>
      <c r="SRU4" s="118"/>
      <c r="SRV4" s="118"/>
      <c r="SRW4" s="118"/>
      <c r="SRX4" s="118"/>
      <c r="SRY4" s="118"/>
      <c r="SRZ4" s="118"/>
      <c r="SSA4" s="118"/>
      <c r="SSB4" s="118"/>
      <c r="SSC4" s="118"/>
      <c r="SSD4" s="118"/>
      <c r="SSE4" s="118"/>
      <c r="SSF4" s="118"/>
      <c r="SSG4" s="118"/>
      <c r="SSH4" s="118"/>
      <c r="SSI4" s="118"/>
      <c r="SSJ4" s="118"/>
      <c r="SSK4" s="118"/>
      <c r="SSL4" s="118"/>
      <c r="SSM4" s="118"/>
      <c r="SSN4" s="118"/>
      <c r="SSO4" s="118"/>
      <c r="SSP4" s="118"/>
      <c r="SSQ4" s="118"/>
      <c r="SSR4" s="118"/>
      <c r="SSS4" s="118"/>
      <c r="SST4" s="118"/>
      <c r="SSU4" s="118"/>
      <c r="SSV4" s="118"/>
      <c r="SSW4" s="118"/>
      <c r="SSX4" s="118"/>
      <c r="SSY4" s="118"/>
      <c r="SSZ4" s="118"/>
      <c r="STA4" s="118"/>
      <c r="STB4" s="118"/>
      <c r="STC4" s="118"/>
      <c r="STD4" s="118"/>
      <c r="STE4" s="118"/>
      <c r="STF4" s="118"/>
      <c r="STG4" s="118"/>
      <c r="STH4" s="118"/>
      <c r="STI4" s="118"/>
      <c r="STJ4" s="118"/>
      <c r="STK4" s="118"/>
      <c r="STL4" s="118"/>
      <c r="STM4" s="118"/>
      <c r="STN4" s="118"/>
      <c r="STO4" s="118"/>
      <c r="STP4" s="118"/>
      <c r="STQ4" s="118"/>
      <c r="STR4" s="118"/>
      <c r="STS4" s="118"/>
      <c r="STT4" s="118"/>
      <c r="STU4" s="118"/>
      <c r="STV4" s="118"/>
      <c r="STW4" s="118"/>
      <c r="STX4" s="118"/>
      <c r="STY4" s="118"/>
      <c r="STZ4" s="118"/>
      <c r="SUA4" s="118"/>
      <c r="SUB4" s="118"/>
      <c r="SUC4" s="118"/>
      <c r="SUD4" s="118"/>
      <c r="SUE4" s="118"/>
      <c r="SUF4" s="118"/>
      <c r="SUG4" s="118"/>
      <c r="SUH4" s="118"/>
      <c r="SUI4" s="118"/>
      <c r="SUJ4" s="118"/>
      <c r="SUK4" s="118"/>
      <c r="SUL4" s="118"/>
      <c r="SUM4" s="118"/>
      <c r="SUN4" s="118"/>
      <c r="SUO4" s="118"/>
      <c r="SUP4" s="118"/>
      <c r="SUQ4" s="118"/>
      <c r="SUR4" s="118"/>
      <c r="SUS4" s="118"/>
      <c r="SUT4" s="118"/>
      <c r="SUU4" s="118"/>
      <c r="SUV4" s="118"/>
      <c r="SUW4" s="118"/>
      <c r="SUX4" s="118"/>
      <c r="SUY4" s="118"/>
      <c r="SUZ4" s="118"/>
      <c r="SVA4" s="118"/>
      <c r="SVB4" s="118"/>
      <c r="SVC4" s="118"/>
      <c r="SVD4" s="118"/>
      <c r="SVE4" s="118"/>
      <c r="SVF4" s="118"/>
      <c r="SVG4" s="118"/>
      <c r="SVH4" s="118"/>
      <c r="SVI4" s="118"/>
      <c r="SVJ4" s="118"/>
      <c r="SVK4" s="118"/>
      <c r="SVL4" s="118"/>
      <c r="SVM4" s="118"/>
      <c r="SVN4" s="118"/>
      <c r="SVO4" s="118"/>
      <c r="SVP4" s="118"/>
      <c r="SVQ4" s="118"/>
      <c r="SVR4" s="118"/>
      <c r="SVS4" s="118"/>
      <c r="SVT4" s="118"/>
      <c r="SVU4" s="118"/>
      <c r="SVV4" s="118"/>
      <c r="SVW4" s="118"/>
      <c r="SVX4" s="118"/>
      <c r="SVY4" s="118"/>
      <c r="SVZ4" s="118"/>
      <c r="SWA4" s="118"/>
      <c r="SWB4" s="118"/>
      <c r="SWC4" s="118"/>
      <c r="SWD4" s="118"/>
      <c r="SWE4" s="118"/>
      <c r="SWF4" s="118"/>
      <c r="SWG4" s="118"/>
      <c r="SWH4" s="118"/>
      <c r="SWI4" s="118"/>
      <c r="SWJ4" s="118"/>
      <c r="SWK4" s="118"/>
      <c r="SWL4" s="118"/>
      <c r="SWM4" s="118"/>
      <c r="SWN4" s="118"/>
      <c r="SWO4" s="118"/>
      <c r="SWP4" s="118"/>
      <c r="SWQ4" s="118"/>
      <c r="SWR4" s="118"/>
      <c r="SWS4" s="118"/>
      <c r="SWT4" s="118"/>
      <c r="SWU4" s="118"/>
      <c r="SWV4" s="118"/>
      <c r="SWW4" s="118"/>
      <c r="SWX4" s="118"/>
      <c r="SWY4" s="118"/>
      <c r="SWZ4" s="118"/>
      <c r="SXA4" s="118"/>
      <c r="SXB4" s="118"/>
      <c r="SXC4" s="118"/>
      <c r="SXD4" s="118"/>
      <c r="SXE4" s="118"/>
      <c r="SXF4" s="118"/>
      <c r="SXG4" s="118"/>
      <c r="SXH4" s="118"/>
      <c r="SXI4" s="118"/>
      <c r="SXJ4" s="118"/>
      <c r="SXK4" s="118"/>
      <c r="SXL4" s="118"/>
      <c r="SXM4" s="118"/>
      <c r="SXN4" s="118"/>
      <c r="SXO4" s="118"/>
      <c r="SXP4" s="118"/>
      <c r="SXQ4" s="118"/>
      <c r="SXR4" s="118"/>
      <c r="SXS4" s="118"/>
      <c r="SXT4" s="118"/>
      <c r="SXU4" s="118"/>
      <c r="SXV4" s="118"/>
      <c r="SXW4" s="118"/>
      <c r="SXX4" s="118"/>
      <c r="SXY4" s="118"/>
      <c r="SXZ4" s="118"/>
      <c r="SYA4" s="118"/>
      <c r="SYB4" s="118"/>
      <c r="SYC4" s="118"/>
      <c r="SYD4" s="118"/>
      <c r="SYE4" s="118"/>
      <c r="SYF4" s="118"/>
      <c r="SYG4" s="118"/>
      <c r="SYH4" s="118"/>
      <c r="SYI4" s="118"/>
      <c r="SYJ4" s="118"/>
      <c r="SYK4" s="118"/>
      <c r="SYL4" s="118"/>
      <c r="SYM4" s="118"/>
      <c r="SYN4" s="118"/>
      <c r="SYO4" s="118"/>
      <c r="SYP4" s="118"/>
      <c r="SYQ4" s="118"/>
      <c r="SYR4" s="118"/>
      <c r="SYS4" s="118"/>
      <c r="SYT4" s="118"/>
      <c r="SYU4" s="118"/>
      <c r="SYV4" s="118"/>
      <c r="SYW4" s="118"/>
      <c r="SYX4" s="118"/>
      <c r="SYY4" s="118"/>
      <c r="SYZ4" s="118"/>
      <c r="SZA4" s="118"/>
      <c r="SZB4" s="118"/>
      <c r="SZC4" s="118"/>
      <c r="SZD4" s="118"/>
      <c r="SZE4" s="118"/>
      <c r="SZF4" s="118"/>
      <c r="SZG4" s="118"/>
      <c r="SZH4" s="118"/>
      <c r="SZI4" s="118"/>
      <c r="SZJ4" s="118"/>
      <c r="SZK4" s="118"/>
      <c r="SZL4" s="118"/>
      <c r="SZM4" s="118"/>
      <c r="SZN4" s="118"/>
      <c r="SZO4" s="118"/>
      <c r="SZP4" s="118"/>
      <c r="SZQ4" s="118"/>
      <c r="SZR4" s="118"/>
      <c r="SZS4" s="118"/>
      <c r="SZT4" s="118"/>
      <c r="SZU4" s="118"/>
      <c r="SZV4" s="118"/>
      <c r="SZW4" s="118"/>
      <c r="SZX4" s="118"/>
      <c r="SZY4" s="118"/>
      <c r="SZZ4" s="118"/>
      <c r="TAA4" s="118"/>
      <c r="TAB4" s="118"/>
      <c r="TAC4" s="118"/>
      <c r="TAD4" s="118"/>
      <c r="TAE4" s="118"/>
      <c r="TAF4" s="118"/>
      <c r="TAG4" s="118"/>
      <c r="TAH4" s="118"/>
      <c r="TAI4" s="118"/>
      <c r="TAJ4" s="118"/>
      <c r="TAK4" s="118"/>
      <c r="TAL4" s="118"/>
      <c r="TAM4" s="118"/>
      <c r="TAN4" s="118"/>
      <c r="TAO4" s="118"/>
      <c r="TAP4" s="118"/>
      <c r="TAQ4" s="118"/>
      <c r="TAR4" s="118"/>
      <c r="TAS4" s="118"/>
      <c r="TAT4" s="118"/>
      <c r="TAU4" s="118"/>
      <c r="TAV4" s="118"/>
      <c r="TAW4" s="118"/>
      <c r="TAX4" s="118"/>
      <c r="TAY4" s="118"/>
      <c r="TAZ4" s="118"/>
      <c r="TBA4" s="118"/>
      <c r="TBB4" s="118"/>
      <c r="TBC4" s="118"/>
      <c r="TBD4" s="118"/>
      <c r="TBE4" s="118"/>
      <c r="TBF4" s="118"/>
      <c r="TBG4" s="118"/>
      <c r="TBH4" s="118"/>
      <c r="TBI4" s="118"/>
      <c r="TBJ4" s="118"/>
      <c r="TBK4" s="118"/>
      <c r="TBL4" s="118"/>
      <c r="TBM4" s="118"/>
      <c r="TBN4" s="118"/>
      <c r="TBO4" s="118"/>
      <c r="TBP4" s="118"/>
      <c r="TBQ4" s="118"/>
      <c r="TBR4" s="118"/>
      <c r="TBS4" s="118"/>
      <c r="TBT4" s="118"/>
      <c r="TBU4" s="118"/>
      <c r="TBV4" s="118"/>
      <c r="TBW4" s="118"/>
      <c r="TBX4" s="118"/>
      <c r="TBY4" s="118"/>
      <c r="TBZ4" s="118"/>
      <c r="TCA4" s="118"/>
      <c r="TCB4" s="118"/>
      <c r="TCC4" s="118"/>
      <c r="TCD4" s="118"/>
      <c r="TCE4" s="118"/>
      <c r="TCF4" s="118"/>
      <c r="TCG4" s="118"/>
      <c r="TCH4" s="118"/>
      <c r="TCI4" s="118"/>
      <c r="TCJ4" s="118"/>
      <c r="TCK4" s="118"/>
      <c r="TCL4" s="118"/>
      <c r="TCM4" s="118"/>
      <c r="TCN4" s="118"/>
      <c r="TCO4" s="118"/>
      <c r="TCP4" s="118"/>
      <c r="TCQ4" s="118"/>
      <c r="TCR4" s="118"/>
      <c r="TCS4" s="118"/>
      <c r="TCT4" s="118"/>
      <c r="TCU4" s="118"/>
      <c r="TCV4" s="118"/>
      <c r="TCW4" s="118"/>
      <c r="TCX4" s="118"/>
      <c r="TCY4" s="118"/>
      <c r="TCZ4" s="118"/>
      <c r="TDA4" s="118"/>
      <c r="TDB4" s="118"/>
      <c r="TDC4" s="118"/>
      <c r="TDD4" s="118"/>
      <c r="TDE4" s="118"/>
      <c r="TDF4" s="118"/>
      <c r="TDG4" s="118"/>
      <c r="TDH4" s="118"/>
      <c r="TDI4" s="118"/>
      <c r="TDJ4" s="118"/>
      <c r="TDK4" s="118"/>
      <c r="TDL4" s="118"/>
      <c r="TDM4" s="118"/>
      <c r="TDN4" s="118"/>
      <c r="TDO4" s="118"/>
      <c r="TDP4" s="118"/>
      <c r="TDQ4" s="118"/>
      <c r="TDR4" s="118"/>
      <c r="TDS4" s="118"/>
      <c r="TDT4" s="118"/>
      <c r="TDU4" s="118"/>
      <c r="TDV4" s="118"/>
      <c r="TDW4" s="118"/>
      <c r="TDX4" s="118"/>
      <c r="TDY4" s="118"/>
      <c r="TDZ4" s="118"/>
      <c r="TEA4" s="118"/>
      <c r="TEB4" s="118"/>
      <c r="TEC4" s="118"/>
      <c r="TED4" s="118"/>
      <c r="TEE4" s="118"/>
      <c r="TEF4" s="118"/>
      <c r="TEG4" s="118"/>
      <c r="TEH4" s="118"/>
      <c r="TEI4" s="118"/>
      <c r="TEJ4" s="118"/>
      <c r="TEK4" s="118"/>
      <c r="TEL4" s="118"/>
      <c r="TEM4" s="118"/>
      <c r="TEN4" s="118"/>
      <c r="TEO4" s="118"/>
      <c r="TEP4" s="118"/>
      <c r="TEQ4" s="118"/>
      <c r="TER4" s="118"/>
      <c r="TES4" s="118"/>
      <c r="TET4" s="118"/>
      <c r="TEU4" s="118"/>
      <c r="TEV4" s="118"/>
      <c r="TEW4" s="118"/>
      <c r="TEX4" s="118"/>
      <c r="TEY4" s="118"/>
      <c r="TEZ4" s="118"/>
      <c r="TFA4" s="118"/>
      <c r="TFB4" s="118"/>
      <c r="TFC4" s="118"/>
      <c r="TFD4" s="118"/>
      <c r="TFE4" s="118"/>
      <c r="TFF4" s="118"/>
      <c r="TFG4" s="118"/>
      <c r="TFH4" s="118"/>
      <c r="TFI4" s="118"/>
      <c r="TFJ4" s="118"/>
      <c r="TFK4" s="118"/>
      <c r="TFL4" s="118"/>
      <c r="TFM4" s="118"/>
      <c r="TFN4" s="118"/>
      <c r="TFO4" s="118"/>
      <c r="TFP4" s="118"/>
      <c r="TFQ4" s="118"/>
      <c r="TFR4" s="118"/>
      <c r="TFS4" s="118"/>
      <c r="TFT4" s="118"/>
      <c r="TFU4" s="118"/>
      <c r="TFV4" s="118"/>
      <c r="TFW4" s="118"/>
      <c r="TFX4" s="118"/>
      <c r="TFY4" s="118"/>
      <c r="TFZ4" s="118"/>
      <c r="TGA4" s="118"/>
      <c r="TGB4" s="118"/>
      <c r="TGC4" s="118"/>
      <c r="TGD4" s="118"/>
      <c r="TGE4" s="118"/>
      <c r="TGF4" s="118"/>
      <c r="TGG4" s="118"/>
      <c r="TGH4" s="118"/>
      <c r="TGI4" s="118"/>
      <c r="TGJ4" s="118"/>
      <c r="TGK4" s="118"/>
      <c r="TGL4" s="118"/>
      <c r="TGM4" s="118"/>
      <c r="TGN4" s="118"/>
      <c r="TGO4" s="118"/>
      <c r="TGP4" s="118"/>
      <c r="TGQ4" s="118"/>
      <c r="TGR4" s="118"/>
      <c r="TGS4" s="118"/>
      <c r="TGT4" s="118"/>
      <c r="TGU4" s="118"/>
      <c r="TGV4" s="118"/>
      <c r="TGW4" s="118"/>
      <c r="TGX4" s="118"/>
      <c r="TGY4" s="118"/>
      <c r="TGZ4" s="118"/>
      <c r="THA4" s="118"/>
      <c r="THB4" s="118"/>
      <c r="THC4" s="118"/>
      <c r="THD4" s="118"/>
      <c r="THE4" s="118"/>
      <c r="THF4" s="118"/>
      <c r="THG4" s="118"/>
      <c r="THH4" s="118"/>
      <c r="THI4" s="118"/>
      <c r="THJ4" s="118"/>
      <c r="THK4" s="118"/>
      <c r="THL4" s="118"/>
      <c r="THM4" s="118"/>
      <c r="THN4" s="118"/>
      <c r="THO4" s="118"/>
      <c r="THP4" s="118"/>
      <c r="THQ4" s="118"/>
      <c r="THR4" s="118"/>
      <c r="THS4" s="118"/>
      <c r="THT4" s="118"/>
      <c r="THU4" s="118"/>
      <c r="THV4" s="118"/>
      <c r="THW4" s="118"/>
      <c r="THX4" s="118"/>
      <c r="THY4" s="118"/>
      <c r="THZ4" s="118"/>
      <c r="TIA4" s="118"/>
      <c r="TIB4" s="118"/>
      <c r="TIC4" s="118"/>
      <c r="TID4" s="118"/>
      <c r="TIE4" s="118"/>
      <c r="TIF4" s="118"/>
      <c r="TIG4" s="118"/>
      <c r="TIH4" s="118"/>
      <c r="TII4" s="118"/>
      <c r="TIJ4" s="118"/>
      <c r="TIK4" s="118"/>
      <c r="TIL4" s="118"/>
      <c r="TIM4" s="118"/>
      <c r="TIN4" s="118"/>
      <c r="TIO4" s="118"/>
      <c r="TIP4" s="118"/>
      <c r="TIQ4" s="118"/>
      <c r="TIR4" s="118"/>
      <c r="TIS4" s="118"/>
      <c r="TIT4" s="118"/>
      <c r="TIU4" s="118"/>
      <c r="TIV4" s="118"/>
      <c r="TIW4" s="118"/>
      <c r="TIX4" s="118"/>
      <c r="TIY4" s="118"/>
      <c r="TIZ4" s="118"/>
      <c r="TJA4" s="118"/>
      <c r="TJB4" s="118"/>
      <c r="TJC4" s="118"/>
      <c r="TJD4" s="118"/>
      <c r="TJE4" s="118"/>
      <c r="TJF4" s="118"/>
      <c r="TJG4" s="118"/>
      <c r="TJH4" s="118"/>
      <c r="TJI4" s="118"/>
      <c r="TJJ4" s="118"/>
      <c r="TJK4" s="118"/>
      <c r="TJL4" s="118"/>
      <c r="TJM4" s="118"/>
      <c r="TJN4" s="118"/>
      <c r="TJO4" s="118"/>
      <c r="TJP4" s="118"/>
      <c r="TJQ4" s="118"/>
      <c r="TJR4" s="118"/>
      <c r="TJS4" s="118"/>
      <c r="TJT4" s="118"/>
      <c r="TJU4" s="118"/>
      <c r="TJV4" s="118"/>
      <c r="TJW4" s="118"/>
      <c r="TJX4" s="118"/>
      <c r="TJY4" s="118"/>
      <c r="TJZ4" s="118"/>
      <c r="TKA4" s="118"/>
      <c r="TKB4" s="118"/>
      <c r="TKC4" s="118"/>
      <c r="TKD4" s="118"/>
      <c r="TKE4" s="118"/>
      <c r="TKF4" s="118"/>
      <c r="TKG4" s="118"/>
      <c r="TKH4" s="118"/>
      <c r="TKI4" s="118"/>
      <c r="TKJ4" s="118"/>
      <c r="TKK4" s="118"/>
      <c r="TKL4" s="118"/>
      <c r="TKM4" s="118"/>
      <c r="TKN4" s="118"/>
      <c r="TKO4" s="118"/>
      <c r="TKP4" s="118"/>
      <c r="TKQ4" s="118"/>
      <c r="TKR4" s="118"/>
      <c r="TKS4" s="118"/>
      <c r="TKT4" s="118"/>
      <c r="TKU4" s="118"/>
      <c r="TKV4" s="118"/>
      <c r="TKW4" s="118"/>
      <c r="TKX4" s="118"/>
      <c r="TKY4" s="118"/>
      <c r="TKZ4" s="118"/>
      <c r="TLA4" s="118"/>
      <c r="TLB4" s="118"/>
      <c r="TLC4" s="118"/>
      <c r="TLD4" s="118"/>
      <c r="TLE4" s="118"/>
      <c r="TLF4" s="118"/>
      <c r="TLG4" s="118"/>
      <c r="TLH4" s="118"/>
      <c r="TLI4" s="118"/>
      <c r="TLJ4" s="118"/>
      <c r="TLK4" s="118"/>
      <c r="TLL4" s="118"/>
      <c r="TLM4" s="118"/>
      <c r="TLN4" s="118"/>
      <c r="TLO4" s="118"/>
      <c r="TLP4" s="118"/>
      <c r="TLQ4" s="118"/>
      <c r="TLR4" s="118"/>
      <c r="TLS4" s="118"/>
      <c r="TLT4" s="118"/>
      <c r="TLU4" s="118"/>
      <c r="TLV4" s="118"/>
      <c r="TLW4" s="118"/>
      <c r="TLX4" s="118"/>
      <c r="TLY4" s="118"/>
      <c r="TLZ4" s="118"/>
      <c r="TMA4" s="118"/>
      <c r="TMB4" s="118"/>
      <c r="TMC4" s="118"/>
      <c r="TMD4" s="118"/>
      <c r="TME4" s="118"/>
      <c r="TMF4" s="118"/>
      <c r="TMG4" s="118"/>
      <c r="TMH4" s="118"/>
      <c r="TMI4" s="118"/>
      <c r="TMJ4" s="118"/>
      <c r="TMK4" s="118"/>
      <c r="TML4" s="118"/>
      <c r="TMM4" s="118"/>
      <c r="TMN4" s="118"/>
      <c r="TMO4" s="118"/>
      <c r="TMP4" s="118"/>
      <c r="TMQ4" s="118"/>
      <c r="TMR4" s="118"/>
      <c r="TMS4" s="118"/>
      <c r="TMT4" s="118"/>
      <c r="TMU4" s="118"/>
      <c r="TMV4" s="118"/>
      <c r="TMW4" s="118"/>
      <c r="TMX4" s="118"/>
      <c r="TMY4" s="118"/>
      <c r="TMZ4" s="118"/>
      <c r="TNA4" s="118"/>
      <c r="TNB4" s="118"/>
      <c r="TNC4" s="118"/>
      <c r="TND4" s="118"/>
      <c r="TNE4" s="118"/>
      <c r="TNF4" s="118"/>
      <c r="TNG4" s="118"/>
      <c r="TNH4" s="118"/>
      <c r="TNI4" s="118"/>
      <c r="TNJ4" s="118"/>
      <c r="TNK4" s="118"/>
      <c r="TNL4" s="118"/>
      <c r="TNM4" s="118"/>
      <c r="TNN4" s="118"/>
      <c r="TNO4" s="118"/>
      <c r="TNP4" s="118"/>
      <c r="TNQ4" s="118"/>
      <c r="TNR4" s="118"/>
      <c r="TNS4" s="118"/>
      <c r="TNT4" s="118"/>
      <c r="TNU4" s="118"/>
      <c r="TNV4" s="118"/>
      <c r="TNW4" s="118"/>
      <c r="TNX4" s="118"/>
      <c r="TNY4" s="118"/>
      <c r="TNZ4" s="118"/>
      <c r="TOA4" s="118"/>
      <c r="TOB4" s="118"/>
      <c r="TOC4" s="118"/>
      <c r="TOD4" s="118"/>
      <c r="TOE4" s="118"/>
      <c r="TOF4" s="118"/>
      <c r="TOG4" s="118"/>
      <c r="TOH4" s="118"/>
      <c r="TOI4" s="118"/>
      <c r="TOJ4" s="118"/>
      <c r="TOK4" s="118"/>
      <c r="TOL4" s="118"/>
      <c r="TOM4" s="118"/>
      <c r="TON4" s="118"/>
      <c r="TOO4" s="118"/>
      <c r="TOP4" s="118"/>
      <c r="TOQ4" s="118"/>
      <c r="TOR4" s="118"/>
      <c r="TOS4" s="118"/>
      <c r="TOT4" s="118"/>
      <c r="TOU4" s="118"/>
      <c r="TOV4" s="118"/>
      <c r="TOW4" s="118"/>
      <c r="TOX4" s="118"/>
      <c r="TOY4" s="118"/>
      <c r="TOZ4" s="118"/>
      <c r="TPA4" s="118"/>
      <c r="TPB4" s="118"/>
      <c r="TPC4" s="118"/>
      <c r="TPD4" s="118"/>
      <c r="TPE4" s="118"/>
      <c r="TPF4" s="118"/>
      <c r="TPG4" s="118"/>
      <c r="TPH4" s="118"/>
      <c r="TPI4" s="118"/>
      <c r="TPJ4" s="118"/>
      <c r="TPK4" s="118"/>
      <c r="TPL4" s="118"/>
      <c r="TPM4" s="118"/>
      <c r="TPN4" s="118"/>
      <c r="TPO4" s="118"/>
      <c r="TPP4" s="118"/>
      <c r="TPQ4" s="118"/>
      <c r="TPR4" s="118"/>
      <c r="TPS4" s="118"/>
      <c r="TPT4" s="118"/>
      <c r="TPU4" s="118"/>
      <c r="TPV4" s="118"/>
      <c r="TPW4" s="118"/>
      <c r="TPX4" s="118"/>
      <c r="TPY4" s="118"/>
      <c r="TPZ4" s="118"/>
      <c r="TQA4" s="118"/>
      <c r="TQB4" s="118"/>
      <c r="TQC4" s="118"/>
      <c r="TQD4" s="118"/>
      <c r="TQE4" s="118"/>
      <c r="TQF4" s="118"/>
      <c r="TQG4" s="118"/>
      <c r="TQH4" s="118"/>
      <c r="TQI4" s="118"/>
      <c r="TQJ4" s="118"/>
      <c r="TQK4" s="118"/>
      <c r="TQL4" s="118"/>
      <c r="TQM4" s="118"/>
      <c r="TQN4" s="118"/>
      <c r="TQO4" s="118"/>
      <c r="TQP4" s="118"/>
      <c r="TQQ4" s="118"/>
      <c r="TQR4" s="118"/>
      <c r="TQS4" s="118"/>
      <c r="TQT4" s="118"/>
      <c r="TQU4" s="118"/>
      <c r="TQV4" s="118"/>
      <c r="TQW4" s="118"/>
      <c r="TQX4" s="118"/>
      <c r="TQY4" s="118"/>
      <c r="TQZ4" s="118"/>
      <c r="TRA4" s="118"/>
      <c r="TRB4" s="118"/>
      <c r="TRC4" s="118"/>
      <c r="TRD4" s="118"/>
      <c r="TRE4" s="118"/>
      <c r="TRF4" s="118"/>
      <c r="TRG4" s="118"/>
      <c r="TRH4" s="118"/>
      <c r="TRI4" s="118"/>
      <c r="TRJ4" s="118"/>
      <c r="TRK4" s="118"/>
      <c r="TRL4" s="118"/>
      <c r="TRM4" s="118"/>
      <c r="TRN4" s="118"/>
      <c r="TRO4" s="118"/>
      <c r="TRP4" s="118"/>
      <c r="TRQ4" s="118"/>
      <c r="TRR4" s="118"/>
      <c r="TRS4" s="118"/>
      <c r="TRT4" s="118"/>
      <c r="TRU4" s="118"/>
      <c r="TRV4" s="118"/>
      <c r="TRW4" s="118"/>
      <c r="TRX4" s="118"/>
      <c r="TRY4" s="118"/>
      <c r="TRZ4" s="118"/>
      <c r="TSA4" s="118"/>
      <c r="TSB4" s="118"/>
      <c r="TSC4" s="118"/>
      <c r="TSD4" s="118"/>
      <c r="TSE4" s="118"/>
      <c r="TSF4" s="118"/>
      <c r="TSG4" s="118"/>
      <c r="TSH4" s="118"/>
      <c r="TSI4" s="118"/>
      <c r="TSJ4" s="118"/>
      <c r="TSK4" s="118"/>
      <c r="TSL4" s="118"/>
      <c r="TSM4" s="118"/>
      <c r="TSN4" s="118"/>
      <c r="TSO4" s="118"/>
      <c r="TSP4" s="118"/>
      <c r="TSQ4" s="118"/>
      <c r="TSR4" s="118"/>
      <c r="TSS4" s="118"/>
      <c r="TST4" s="118"/>
      <c r="TSU4" s="118"/>
      <c r="TSV4" s="118"/>
      <c r="TSW4" s="118"/>
      <c r="TSX4" s="118"/>
      <c r="TSY4" s="118"/>
      <c r="TSZ4" s="118"/>
      <c r="TTA4" s="118"/>
      <c r="TTB4" s="118"/>
      <c r="TTC4" s="118"/>
      <c r="TTD4" s="118"/>
      <c r="TTE4" s="118"/>
      <c r="TTF4" s="118"/>
      <c r="TTG4" s="118"/>
      <c r="TTH4" s="118"/>
      <c r="TTI4" s="118"/>
      <c r="TTJ4" s="118"/>
      <c r="TTK4" s="118"/>
      <c r="TTL4" s="118"/>
      <c r="TTM4" s="118"/>
      <c r="TTN4" s="118"/>
      <c r="TTO4" s="118"/>
      <c r="TTP4" s="118"/>
      <c r="TTQ4" s="118"/>
      <c r="TTR4" s="118"/>
      <c r="TTS4" s="118"/>
      <c r="TTT4" s="118"/>
      <c r="TTU4" s="118"/>
      <c r="TTV4" s="118"/>
      <c r="TTW4" s="118"/>
      <c r="TTX4" s="118"/>
      <c r="TTY4" s="118"/>
      <c r="TTZ4" s="118"/>
      <c r="TUA4" s="118"/>
      <c r="TUB4" s="118"/>
      <c r="TUC4" s="118"/>
      <c r="TUD4" s="118"/>
      <c r="TUE4" s="118"/>
      <c r="TUF4" s="118"/>
      <c r="TUG4" s="118"/>
      <c r="TUH4" s="118"/>
      <c r="TUI4" s="118"/>
      <c r="TUJ4" s="118"/>
      <c r="TUK4" s="118"/>
      <c r="TUL4" s="118"/>
      <c r="TUM4" s="118"/>
      <c r="TUN4" s="118"/>
      <c r="TUO4" s="118"/>
      <c r="TUP4" s="118"/>
      <c r="TUQ4" s="118"/>
      <c r="TUR4" s="118"/>
      <c r="TUS4" s="118"/>
      <c r="TUT4" s="118"/>
      <c r="TUU4" s="118"/>
      <c r="TUV4" s="118"/>
      <c r="TUW4" s="118"/>
      <c r="TUX4" s="118"/>
      <c r="TUY4" s="118"/>
      <c r="TUZ4" s="118"/>
      <c r="TVA4" s="118"/>
      <c r="TVB4" s="118"/>
      <c r="TVC4" s="118"/>
      <c r="TVD4" s="118"/>
      <c r="TVE4" s="118"/>
      <c r="TVF4" s="118"/>
      <c r="TVG4" s="118"/>
      <c r="TVH4" s="118"/>
      <c r="TVI4" s="118"/>
      <c r="TVJ4" s="118"/>
      <c r="TVK4" s="118"/>
      <c r="TVL4" s="118"/>
      <c r="TVM4" s="118"/>
      <c r="TVN4" s="118"/>
      <c r="TVO4" s="118"/>
      <c r="TVP4" s="118"/>
      <c r="TVQ4" s="118"/>
      <c r="TVR4" s="118"/>
      <c r="TVS4" s="118"/>
      <c r="TVT4" s="118"/>
      <c r="TVU4" s="118"/>
      <c r="TVV4" s="118"/>
      <c r="TVW4" s="118"/>
      <c r="TVX4" s="118"/>
      <c r="TVY4" s="118"/>
      <c r="TVZ4" s="118"/>
      <c r="TWA4" s="118"/>
      <c r="TWB4" s="118"/>
      <c r="TWC4" s="118"/>
      <c r="TWD4" s="118"/>
      <c r="TWE4" s="118"/>
      <c r="TWF4" s="118"/>
      <c r="TWG4" s="118"/>
      <c r="TWH4" s="118"/>
      <c r="TWI4" s="118"/>
      <c r="TWJ4" s="118"/>
      <c r="TWK4" s="118"/>
      <c r="TWL4" s="118"/>
      <c r="TWM4" s="118"/>
      <c r="TWN4" s="118"/>
      <c r="TWO4" s="118"/>
      <c r="TWP4" s="118"/>
      <c r="TWQ4" s="118"/>
      <c r="TWR4" s="118"/>
      <c r="TWS4" s="118"/>
      <c r="TWT4" s="118"/>
      <c r="TWU4" s="118"/>
      <c r="TWV4" s="118"/>
      <c r="TWW4" s="118"/>
      <c r="TWX4" s="118"/>
      <c r="TWY4" s="118"/>
      <c r="TWZ4" s="118"/>
      <c r="TXA4" s="118"/>
      <c r="TXB4" s="118"/>
      <c r="TXC4" s="118"/>
      <c r="TXD4" s="118"/>
      <c r="TXE4" s="118"/>
      <c r="TXF4" s="118"/>
      <c r="TXG4" s="118"/>
      <c r="TXH4" s="118"/>
      <c r="TXI4" s="118"/>
      <c r="TXJ4" s="118"/>
      <c r="TXK4" s="118"/>
      <c r="TXL4" s="118"/>
      <c r="TXM4" s="118"/>
      <c r="TXN4" s="118"/>
      <c r="TXO4" s="118"/>
      <c r="TXP4" s="118"/>
      <c r="TXQ4" s="118"/>
      <c r="TXR4" s="118"/>
      <c r="TXS4" s="118"/>
      <c r="TXT4" s="118"/>
      <c r="TXU4" s="118"/>
      <c r="TXV4" s="118"/>
      <c r="TXW4" s="118"/>
      <c r="TXX4" s="118"/>
      <c r="TXY4" s="118"/>
      <c r="TXZ4" s="118"/>
      <c r="TYA4" s="118"/>
      <c r="TYB4" s="118"/>
      <c r="TYC4" s="118"/>
      <c r="TYD4" s="118"/>
      <c r="TYE4" s="118"/>
      <c r="TYF4" s="118"/>
      <c r="TYG4" s="118"/>
      <c r="TYH4" s="118"/>
      <c r="TYI4" s="118"/>
      <c r="TYJ4" s="118"/>
      <c r="TYK4" s="118"/>
      <c r="TYL4" s="118"/>
      <c r="TYM4" s="118"/>
      <c r="TYN4" s="118"/>
      <c r="TYO4" s="118"/>
      <c r="TYP4" s="118"/>
      <c r="TYQ4" s="118"/>
      <c r="TYR4" s="118"/>
      <c r="TYS4" s="118"/>
      <c r="TYT4" s="118"/>
      <c r="TYU4" s="118"/>
      <c r="TYV4" s="118"/>
      <c r="TYW4" s="118"/>
      <c r="TYX4" s="118"/>
      <c r="TYY4" s="118"/>
      <c r="TYZ4" s="118"/>
      <c r="TZA4" s="118"/>
      <c r="TZB4" s="118"/>
      <c r="TZC4" s="118"/>
      <c r="TZD4" s="118"/>
      <c r="TZE4" s="118"/>
      <c r="TZF4" s="118"/>
      <c r="TZG4" s="118"/>
      <c r="TZH4" s="118"/>
      <c r="TZI4" s="118"/>
      <c r="TZJ4" s="118"/>
      <c r="TZK4" s="118"/>
      <c r="TZL4" s="118"/>
      <c r="TZM4" s="118"/>
      <c r="TZN4" s="118"/>
      <c r="TZO4" s="118"/>
      <c r="TZP4" s="118"/>
      <c r="TZQ4" s="118"/>
      <c r="TZR4" s="118"/>
      <c r="TZS4" s="118"/>
      <c r="TZT4" s="118"/>
      <c r="TZU4" s="118"/>
      <c r="TZV4" s="118"/>
      <c r="TZW4" s="118"/>
      <c r="TZX4" s="118"/>
      <c r="TZY4" s="118"/>
      <c r="TZZ4" s="118"/>
      <c r="UAA4" s="118"/>
      <c r="UAB4" s="118"/>
      <c r="UAC4" s="118"/>
      <c r="UAD4" s="118"/>
      <c r="UAE4" s="118"/>
      <c r="UAF4" s="118"/>
      <c r="UAG4" s="118"/>
      <c r="UAH4" s="118"/>
      <c r="UAI4" s="118"/>
      <c r="UAJ4" s="118"/>
      <c r="UAK4" s="118"/>
      <c r="UAL4" s="118"/>
      <c r="UAM4" s="118"/>
      <c r="UAN4" s="118"/>
      <c r="UAO4" s="118"/>
      <c r="UAP4" s="118"/>
      <c r="UAQ4" s="118"/>
      <c r="UAR4" s="118"/>
      <c r="UAS4" s="118"/>
      <c r="UAT4" s="118"/>
      <c r="UAU4" s="118"/>
      <c r="UAV4" s="118"/>
      <c r="UAW4" s="118"/>
      <c r="UAX4" s="118"/>
      <c r="UAY4" s="118"/>
      <c r="UAZ4" s="118"/>
      <c r="UBA4" s="118"/>
      <c r="UBB4" s="118"/>
      <c r="UBC4" s="118"/>
      <c r="UBD4" s="118"/>
      <c r="UBE4" s="118"/>
      <c r="UBF4" s="118"/>
      <c r="UBG4" s="118"/>
      <c r="UBH4" s="118"/>
      <c r="UBI4" s="118"/>
      <c r="UBJ4" s="118"/>
      <c r="UBK4" s="118"/>
      <c r="UBL4" s="118"/>
      <c r="UBM4" s="118"/>
      <c r="UBN4" s="118"/>
      <c r="UBO4" s="118"/>
      <c r="UBP4" s="118"/>
      <c r="UBQ4" s="118"/>
      <c r="UBR4" s="118"/>
      <c r="UBS4" s="118"/>
      <c r="UBT4" s="118"/>
      <c r="UBU4" s="118"/>
      <c r="UBV4" s="118"/>
      <c r="UBW4" s="118"/>
      <c r="UBX4" s="118"/>
      <c r="UBY4" s="118"/>
      <c r="UBZ4" s="118"/>
      <c r="UCA4" s="118"/>
      <c r="UCB4" s="118"/>
      <c r="UCC4" s="118"/>
      <c r="UCD4" s="118"/>
      <c r="UCE4" s="118"/>
      <c r="UCF4" s="118"/>
      <c r="UCG4" s="118"/>
      <c r="UCH4" s="118"/>
      <c r="UCI4" s="118"/>
      <c r="UCJ4" s="118"/>
      <c r="UCK4" s="118"/>
      <c r="UCL4" s="118"/>
      <c r="UCM4" s="118"/>
      <c r="UCN4" s="118"/>
      <c r="UCO4" s="118"/>
      <c r="UCP4" s="118"/>
      <c r="UCQ4" s="118"/>
      <c r="UCR4" s="118"/>
      <c r="UCS4" s="118"/>
      <c r="UCT4" s="118"/>
      <c r="UCU4" s="118"/>
      <c r="UCV4" s="118"/>
      <c r="UCW4" s="118"/>
      <c r="UCX4" s="118"/>
      <c r="UCY4" s="118"/>
      <c r="UCZ4" s="118"/>
      <c r="UDA4" s="118"/>
      <c r="UDB4" s="118"/>
      <c r="UDC4" s="118"/>
      <c r="UDD4" s="118"/>
      <c r="UDE4" s="118"/>
      <c r="UDF4" s="118"/>
      <c r="UDG4" s="118"/>
      <c r="UDH4" s="118"/>
      <c r="UDI4" s="118"/>
      <c r="UDJ4" s="118"/>
      <c r="UDK4" s="118"/>
      <c r="UDL4" s="118"/>
      <c r="UDM4" s="118"/>
      <c r="UDN4" s="118"/>
      <c r="UDO4" s="118"/>
      <c r="UDP4" s="118"/>
      <c r="UDQ4" s="118"/>
      <c r="UDR4" s="118"/>
      <c r="UDS4" s="118"/>
      <c r="UDT4" s="118"/>
      <c r="UDU4" s="118"/>
      <c r="UDV4" s="118"/>
      <c r="UDW4" s="118"/>
      <c r="UDX4" s="118"/>
      <c r="UDY4" s="118"/>
      <c r="UDZ4" s="118"/>
      <c r="UEA4" s="118"/>
      <c r="UEB4" s="118"/>
      <c r="UEC4" s="118"/>
      <c r="UED4" s="118"/>
      <c r="UEE4" s="118"/>
      <c r="UEF4" s="118"/>
      <c r="UEG4" s="118"/>
      <c r="UEH4" s="118"/>
      <c r="UEI4" s="118"/>
      <c r="UEJ4" s="118"/>
      <c r="UEK4" s="118"/>
      <c r="UEL4" s="118"/>
      <c r="UEM4" s="118"/>
      <c r="UEN4" s="118"/>
      <c r="UEO4" s="118"/>
      <c r="UEP4" s="118"/>
      <c r="UEQ4" s="118"/>
      <c r="UER4" s="118"/>
      <c r="UES4" s="118"/>
      <c r="UET4" s="118"/>
      <c r="UEU4" s="118"/>
      <c r="UEV4" s="118"/>
      <c r="UEW4" s="118"/>
      <c r="UEX4" s="118"/>
      <c r="UEY4" s="118"/>
      <c r="UEZ4" s="118"/>
      <c r="UFA4" s="118"/>
      <c r="UFB4" s="118"/>
      <c r="UFC4" s="118"/>
      <c r="UFD4" s="118"/>
      <c r="UFE4" s="118"/>
      <c r="UFF4" s="118"/>
      <c r="UFG4" s="118"/>
      <c r="UFH4" s="118"/>
      <c r="UFI4" s="118"/>
      <c r="UFJ4" s="118"/>
      <c r="UFK4" s="118"/>
      <c r="UFL4" s="118"/>
      <c r="UFM4" s="118"/>
      <c r="UFN4" s="118"/>
      <c r="UFO4" s="118"/>
      <c r="UFP4" s="118"/>
      <c r="UFQ4" s="118"/>
      <c r="UFR4" s="118"/>
      <c r="UFS4" s="118"/>
      <c r="UFT4" s="118"/>
      <c r="UFU4" s="118"/>
      <c r="UFV4" s="118"/>
      <c r="UFW4" s="118"/>
      <c r="UFX4" s="118"/>
      <c r="UFY4" s="118"/>
      <c r="UFZ4" s="118"/>
      <c r="UGA4" s="118"/>
      <c r="UGB4" s="118"/>
      <c r="UGC4" s="118"/>
      <c r="UGD4" s="118"/>
      <c r="UGE4" s="118"/>
      <c r="UGF4" s="118"/>
      <c r="UGG4" s="118"/>
      <c r="UGH4" s="118"/>
      <c r="UGI4" s="118"/>
      <c r="UGJ4" s="118"/>
      <c r="UGK4" s="118"/>
      <c r="UGL4" s="118"/>
      <c r="UGM4" s="118"/>
      <c r="UGN4" s="118"/>
      <c r="UGO4" s="118"/>
      <c r="UGP4" s="118"/>
      <c r="UGQ4" s="118"/>
      <c r="UGR4" s="118"/>
      <c r="UGS4" s="118"/>
      <c r="UGT4" s="118"/>
      <c r="UGU4" s="118"/>
      <c r="UGV4" s="118"/>
      <c r="UGW4" s="118"/>
      <c r="UGX4" s="118"/>
      <c r="UGY4" s="118"/>
      <c r="UGZ4" s="118"/>
      <c r="UHA4" s="118"/>
      <c r="UHB4" s="118"/>
      <c r="UHC4" s="118"/>
      <c r="UHD4" s="118"/>
      <c r="UHE4" s="118"/>
      <c r="UHF4" s="118"/>
      <c r="UHG4" s="118"/>
      <c r="UHH4" s="118"/>
      <c r="UHI4" s="118"/>
      <c r="UHJ4" s="118"/>
      <c r="UHK4" s="118"/>
      <c r="UHL4" s="118"/>
      <c r="UHM4" s="118"/>
      <c r="UHN4" s="118"/>
      <c r="UHO4" s="118"/>
      <c r="UHP4" s="118"/>
      <c r="UHQ4" s="118"/>
      <c r="UHR4" s="118"/>
      <c r="UHS4" s="118"/>
      <c r="UHT4" s="118"/>
      <c r="UHU4" s="118"/>
      <c r="UHV4" s="118"/>
      <c r="UHW4" s="118"/>
      <c r="UHX4" s="118"/>
      <c r="UHY4" s="118"/>
      <c r="UHZ4" s="118"/>
      <c r="UIA4" s="118"/>
      <c r="UIB4" s="118"/>
      <c r="UIC4" s="118"/>
      <c r="UID4" s="118"/>
      <c r="UIE4" s="118"/>
      <c r="UIF4" s="118"/>
      <c r="UIG4" s="118"/>
      <c r="UIH4" s="118"/>
      <c r="UII4" s="118"/>
      <c r="UIJ4" s="118"/>
      <c r="UIK4" s="118"/>
      <c r="UIL4" s="118"/>
      <c r="UIM4" s="118"/>
      <c r="UIN4" s="118"/>
      <c r="UIO4" s="118"/>
      <c r="UIP4" s="118"/>
      <c r="UIQ4" s="118"/>
      <c r="UIR4" s="118"/>
      <c r="UIS4" s="118"/>
      <c r="UIT4" s="118"/>
      <c r="UIU4" s="118"/>
      <c r="UIV4" s="118"/>
      <c r="UIW4" s="118"/>
      <c r="UIX4" s="118"/>
      <c r="UIY4" s="118"/>
      <c r="UIZ4" s="118"/>
      <c r="UJA4" s="118"/>
      <c r="UJB4" s="118"/>
      <c r="UJC4" s="118"/>
      <c r="UJD4" s="118"/>
      <c r="UJE4" s="118"/>
      <c r="UJF4" s="118"/>
      <c r="UJG4" s="118"/>
      <c r="UJH4" s="118"/>
      <c r="UJI4" s="118"/>
      <c r="UJJ4" s="118"/>
      <c r="UJK4" s="118"/>
      <c r="UJL4" s="118"/>
      <c r="UJM4" s="118"/>
      <c r="UJN4" s="118"/>
      <c r="UJO4" s="118"/>
      <c r="UJP4" s="118"/>
      <c r="UJQ4" s="118"/>
      <c r="UJR4" s="118"/>
      <c r="UJS4" s="118"/>
      <c r="UJT4" s="118"/>
      <c r="UJU4" s="118"/>
      <c r="UJV4" s="118"/>
      <c r="UJW4" s="118"/>
      <c r="UJX4" s="118"/>
      <c r="UJY4" s="118"/>
      <c r="UJZ4" s="118"/>
      <c r="UKA4" s="118"/>
      <c r="UKB4" s="118"/>
      <c r="UKC4" s="118"/>
      <c r="UKD4" s="118"/>
      <c r="UKE4" s="118"/>
      <c r="UKF4" s="118"/>
      <c r="UKG4" s="118"/>
      <c r="UKH4" s="118"/>
      <c r="UKI4" s="118"/>
      <c r="UKJ4" s="118"/>
      <c r="UKK4" s="118"/>
      <c r="UKL4" s="118"/>
      <c r="UKM4" s="118"/>
      <c r="UKN4" s="118"/>
      <c r="UKO4" s="118"/>
      <c r="UKP4" s="118"/>
      <c r="UKQ4" s="118"/>
      <c r="UKR4" s="118"/>
      <c r="UKS4" s="118"/>
      <c r="UKT4" s="118"/>
      <c r="UKU4" s="118"/>
      <c r="UKV4" s="118"/>
      <c r="UKW4" s="118"/>
      <c r="UKX4" s="118"/>
      <c r="UKY4" s="118"/>
      <c r="UKZ4" s="118"/>
      <c r="ULA4" s="118"/>
      <c r="ULB4" s="118"/>
      <c r="ULC4" s="118"/>
      <c r="ULD4" s="118"/>
      <c r="ULE4" s="118"/>
      <c r="ULF4" s="118"/>
      <c r="ULG4" s="118"/>
      <c r="ULH4" s="118"/>
      <c r="ULI4" s="118"/>
      <c r="ULJ4" s="118"/>
      <c r="ULK4" s="118"/>
      <c r="ULL4" s="118"/>
      <c r="ULM4" s="118"/>
      <c r="ULN4" s="118"/>
      <c r="ULO4" s="118"/>
      <c r="ULP4" s="118"/>
      <c r="ULQ4" s="118"/>
      <c r="ULR4" s="118"/>
      <c r="ULS4" s="118"/>
      <c r="ULT4" s="118"/>
      <c r="ULU4" s="118"/>
      <c r="ULV4" s="118"/>
      <c r="ULW4" s="118"/>
      <c r="ULX4" s="118"/>
      <c r="ULY4" s="118"/>
      <c r="ULZ4" s="118"/>
      <c r="UMA4" s="118"/>
      <c r="UMB4" s="118"/>
      <c r="UMC4" s="118"/>
      <c r="UMD4" s="118"/>
      <c r="UME4" s="118"/>
      <c r="UMF4" s="118"/>
      <c r="UMG4" s="118"/>
      <c r="UMH4" s="118"/>
      <c r="UMI4" s="118"/>
      <c r="UMJ4" s="118"/>
      <c r="UMK4" s="118"/>
      <c r="UML4" s="118"/>
      <c r="UMM4" s="118"/>
      <c r="UMN4" s="118"/>
      <c r="UMO4" s="118"/>
      <c r="UMP4" s="118"/>
      <c r="UMQ4" s="118"/>
      <c r="UMR4" s="118"/>
      <c r="UMS4" s="118"/>
      <c r="UMT4" s="118"/>
      <c r="UMU4" s="118"/>
      <c r="UMV4" s="118"/>
      <c r="UMW4" s="118"/>
      <c r="UMX4" s="118"/>
      <c r="UMY4" s="118"/>
      <c r="UMZ4" s="118"/>
      <c r="UNA4" s="118"/>
      <c r="UNB4" s="118"/>
      <c r="UNC4" s="118"/>
      <c r="UND4" s="118"/>
      <c r="UNE4" s="118"/>
      <c r="UNF4" s="118"/>
      <c r="UNG4" s="118"/>
      <c r="UNH4" s="118"/>
      <c r="UNI4" s="118"/>
      <c r="UNJ4" s="118"/>
      <c r="UNK4" s="118"/>
      <c r="UNL4" s="118"/>
      <c r="UNM4" s="118"/>
      <c r="UNN4" s="118"/>
      <c r="UNO4" s="118"/>
      <c r="UNP4" s="118"/>
      <c r="UNQ4" s="118"/>
      <c r="UNR4" s="118"/>
      <c r="UNS4" s="118"/>
      <c r="UNT4" s="118"/>
      <c r="UNU4" s="118"/>
      <c r="UNV4" s="118"/>
      <c r="UNW4" s="118"/>
      <c r="UNX4" s="118"/>
      <c r="UNY4" s="118"/>
      <c r="UNZ4" s="118"/>
      <c r="UOA4" s="118"/>
      <c r="UOB4" s="118"/>
      <c r="UOC4" s="118"/>
      <c r="UOD4" s="118"/>
      <c r="UOE4" s="118"/>
      <c r="UOF4" s="118"/>
      <c r="UOG4" s="118"/>
      <c r="UOH4" s="118"/>
      <c r="UOI4" s="118"/>
      <c r="UOJ4" s="118"/>
      <c r="UOK4" s="118"/>
      <c r="UOL4" s="118"/>
      <c r="UOM4" s="118"/>
      <c r="UON4" s="118"/>
      <c r="UOO4" s="118"/>
      <c r="UOP4" s="118"/>
      <c r="UOQ4" s="118"/>
      <c r="UOR4" s="118"/>
      <c r="UOS4" s="118"/>
      <c r="UOT4" s="118"/>
      <c r="UOU4" s="118"/>
      <c r="UOV4" s="118"/>
      <c r="UOW4" s="118"/>
      <c r="UOX4" s="118"/>
      <c r="UOY4" s="118"/>
      <c r="UOZ4" s="118"/>
      <c r="UPA4" s="118"/>
      <c r="UPB4" s="118"/>
      <c r="UPC4" s="118"/>
      <c r="UPD4" s="118"/>
      <c r="UPE4" s="118"/>
      <c r="UPF4" s="118"/>
      <c r="UPG4" s="118"/>
      <c r="UPH4" s="118"/>
      <c r="UPI4" s="118"/>
      <c r="UPJ4" s="118"/>
      <c r="UPK4" s="118"/>
      <c r="UPL4" s="118"/>
      <c r="UPM4" s="118"/>
      <c r="UPN4" s="118"/>
      <c r="UPO4" s="118"/>
      <c r="UPP4" s="118"/>
      <c r="UPQ4" s="118"/>
      <c r="UPR4" s="118"/>
      <c r="UPS4" s="118"/>
      <c r="UPT4" s="118"/>
      <c r="UPU4" s="118"/>
      <c r="UPV4" s="118"/>
      <c r="UPW4" s="118"/>
      <c r="UPX4" s="118"/>
      <c r="UPY4" s="118"/>
      <c r="UPZ4" s="118"/>
      <c r="UQA4" s="118"/>
      <c r="UQB4" s="118"/>
      <c r="UQC4" s="118"/>
      <c r="UQD4" s="118"/>
      <c r="UQE4" s="118"/>
      <c r="UQF4" s="118"/>
      <c r="UQG4" s="118"/>
      <c r="UQH4" s="118"/>
      <c r="UQI4" s="118"/>
      <c r="UQJ4" s="118"/>
      <c r="UQK4" s="118"/>
      <c r="UQL4" s="118"/>
      <c r="UQM4" s="118"/>
      <c r="UQN4" s="118"/>
      <c r="UQO4" s="118"/>
      <c r="UQP4" s="118"/>
      <c r="UQQ4" s="118"/>
      <c r="UQR4" s="118"/>
      <c r="UQS4" s="118"/>
      <c r="UQT4" s="118"/>
      <c r="UQU4" s="118"/>
      <c r="UQV4" s="118"/>
      <c r="UQW4" s="118"/>
      <c r="UQX4" s="118"/>
      <c r="UQY4" s="118"/>
      <c r="UQZ4" s="118"/>
      <c r="URA4" s="118"/>
      <c r="URB4" s="118"/>
      <c r="URC4" s="118"/>
      <c r="URD4" s="118"/>
      <c r="URE4" s="118"/>
      <c r="URF4" s="118"/>
      <c r="URG4" s="118"/>
      <c r="URH4" s="118"/>
      <c r="URI4" s="118"/>
      <c r="URJ4" s="118"/>
      <c r="URK4" s="118"/>
      <c r="URL4" s="118"/>
      <c r="URM4" s="118"/>
      <c r="URN4" s="118"/>
      <c r="URO4" s="118"/>
      <c r="URP4" s="118"/>
      <c r="URQ4" s="118"/>
      <c r="URR4" s="118"/>
      <c r="URS4" s="118"/>
      <c r="URT4" s="118"/>
      <c r="URU4" s="118"/>
      <c r="URV4" s="118"/>
      <c r="URW4" s="118"/>
      <c r="URX4" s="118"/>
      <c r="URY4" s="118"/>
      <c r="URZ4" s="118"/>
      <c r="USA4" s="118"/>
      <c r="USB4" s="118"/>
      <c r="USC4" s="118"/>
      <c r="USD4" s="118"/>
      <c r="USE4" s="118"/>
      <c r="USF4" s="118"/>
      <c r="USG4" s="118"/>
      <c r="USH4" s="118"/>
      <c r="USI4" s="118"/>
      <c r="USJ4" s="118"/>
      <c r="USK4" s="118"/>
      <c r="USL4" s="118"/>
      <c r="USM4" s="118"/>
      <c r="USN4" s="118"/>
      <c r="USO4" s="118"/>
      <c r="USP4" s="118"/>
      <c r="USQ4" s="118"/>
      <c r="USR4" s="118"/>
      <c r="USS4" s="118"/>
      <c r="UST4" s="118"/>
      <c r="USU4" s="118"/>
      <c r="USV4" s="118"/>
      <c r="USW4" s="118"/>
      <c r="USX4" s="118"/>
      <c r="USY4" s="118"/>
      <c r="USZ4" s="118"/>
      <c r="UTA4" s="118"/>
      <c r="UTB4" s="118"/>
      <c r="UTC4" s="118"/>
      <c r="UTD4" s="118"/>
      <c r="UTE4" s="118"/>
      <c r="UTF4" s="118"/>
      <c r="UTG4" s="118"/>
      <c r="UTH4" s="118"/>
      <c r="UTI4" s="118"/>
      <c r="UTJ4" s="118"/>
      <c r="UTK4" s="118"/>
      <c r="UTL4" s="118"/>
      <c r="UTM4" s="118"/>
      <c r="UTN4" s="118"/>
      <c r="UTO4" s="118"/>
      <c r="UTP4" s="118"/>
      <c r="UTQ4" s="118"/>
      <c r="UTR4" s="118"/>
      <c r="UTS4" s="118"/>
      <c r="UTT4" s="118"/>
      <c r="UTU4" s="118"/>
      <c r="UTV4" s="118"/>
      <c r="UTW4" s="118"/>
      <c r="UTX4" s="118"/>
      <c r="UTY4" s="118"/>
      <c r="UTZ4" s="118"/>
      <c r="UUA4" s="118"/>
      <c r="UUB4" s="118"/>
      <c r="UUC4" s="118"/>
      <c r="UUD4" s="118"/>
      <c r="UUE4" s="118"/>
      <c r="UUF4" s="118"/>
      <c r="UUG4" s="118"/>
      <c r="UUH4" s="118"/>
      <c r="UUI4" s="118"/>
      <c r="UUJ4" s="118"/>
      <c r="UUK4" s="118"/>
      <c r="UUL4" s="118"/>
      <c r="UUM4" s="118"/>
      <c r="UUN4" s="118"/>
      <c r="UUO4" s="118"/>
      <c r="UUP4" s="118"/>
      <c r="UUQ4" s="118"/>
      <c r="UUR4" s="118"/>
      <c r="UUS4" s="118"/>
      <c r="UUT4" s="118"/>
      <c r="UUU4" s="118"/>
      <c r="UUV4" s="118"/>
      <c r="UUW4" s="118"/>
      <c r="UUX4" s="118"/>
      <c r="UUY4" s="118"/>
      <c r="UUZ4" s="118"/>
      <c r="UVA4" s="118"/>
      <c r="UVB4" s="118"/>
      <c r="UVC4" s="118"/>
      <c r="UVD4" s="118"/>
      <c r="UVE4" s="118"/>
      <c r="UVF4" s="118"/>
      <c r="UVG4" s="118"/>
      <c r="UVH4" s="118"/>
      <c r="UVI4" s="118"/>
      <c r="UVJ4" s="118"/>
      <c r="UVK4" s="118"/>
      <c r="UVL4" s="118"/>
      <c r="UVM4" s="118"/>
      <c r="UVN4" s="118"/>
      <c r="UVO4" s="118"/>
      <c r="UVP4" s="118"/>
      <c r="UVQ4" s="118"/>
      <c r="UVR4" s="118"/>
      <c r="UVS4" s="118"/>
      <c r="UVT4" s="118"/>
      <c r="UVU4" s="118"/>
      <c r="UVV4" s="118"/>
      <c r="UVW4" s="118"/>
      <c r="UVX4" s="118"/>
      <c r="UVY4" s="118"/>
      <c r="UVZ4" s="118"/>
      <c r="UWA4" s="118"/>
      <c r="UWB4" s="118"/>
      <c r="UWC4" s="118"/>
      <c r="UWD4" s="118"/>
      <c r="UWE4" s="118"/>
      <c r="UWF4" s="118"/>
      <c r="UWG4" s="118"/>
      <c r="UWH4" s="118"/>
      <c r="UWI4" s="118"/>
      <c r="UWJ4" s="118"/>
      <c r="UWK4" s="118"/>
      <c r="UWL4" s="118"/>
      <c r="UWM4" s="118"/>
      <c r="UWN4" s="118"/>
      <c r="UWO4" s="118"/>
      <c r="UWP4" s="118"/>
      <c r="UWQ4" s="118"/>
      <c r="UWR4" s="118"/>
      <c r="UWS4" s="118"/>
      <c r="UWT4" s="118"/>
      <c r="UWU4" s="118"/>
      <c r="UWV4" s="118"/>
      <c r="UWW4" s="118"/>
      <c r="UWX4" s="118"/>
      <c r="UWY4" s="118"/>
      <c r="UWZ4" s="118"/>
      <c r="UXA4" s="118"/>
      <c r="UXB4" s="118"/>
      <c r="UXC4" s="118"/>
      <c r="UXD4" s="118"/>
      <c r="UXE4" s="118"/>
      <c r="UXF4" s="118"/>
      <c r="UXG4" s="118"/>
      <c r="UXH4" s="118"/>
      <c r="UXI4" s="118"/>
      <c r="UXJ4" s="118"/>
      <c r="UXK4" s="118"/>
      <c r="UXL4" s="118"/>
      <c r="UXM4" s="118"/>
      <c r="UXN4" s="118"/>
      <c r="UXO4" s="118"/>
      <c r="UXP4" s="118"/>
      <c r="UXQ4" s="118"/>
      <c r="UXR4" s="118"/>
      <c r="UXS4" s="118"/>
      <c r="UXT4" s="118"/>
      <c r="UXU4" s="118"/>
      <c r="UXV4" s="118"/>
      <c r="UXW4" s="118"/>
      <c r="UXX4" s="118"/>
      <c r="UXY4" s="118"/>
      <c r="UXZ4" s="118"/>
      <c r="UYA4" s="118"/>
      <c r="UYB4" s="118"/>
      <c r="UYC4" s="118"/>
      <c r="UYD4" s="118"/>
      <c r="UYE4" s="118"/>
      <c r="UYF4" s="118"/>
      <c r="UYG4" s="118"/>
      <c r="UYH4" s="118"/>
      <c r="UYI4" s="118"/>
      <c r="UYJ4" s="118"/>
      <c r="UYK4" s="118"/>
      <c r="UYL4" s="118"/>
      <c r="UYM4" s="118"/>
      <c r="UYN4" s="118"/>
      <c r="UYO4" s="118"/>
      <c r="UYP4" s="118"/>
      <c r="UYQ4" s="118"/>
      <c r="UYR4" s="118"/>
      <c r="UYS4" s="118"/>
      <c r="UYT4" s="118"/>
      <c r="UYU4" s="118"/>
      <c r="UYV4" s="118"/>
      <c r="UYW4" s="118"/>
      <c r="UYX4" s="118"/>
      <c r="UYY4" s="118"/>
      <c r="UYZ4" s="118"/>
      <c r="UZA4" s="118"/>
      <c r="UZB4" s="118"/>
      <c r="UZC4" s="118"/>
      <c r="UZD4" s="118"/>
      <c r="UZE4" s="118"/>
      <c r="UZF4" s="118"/>
      <c r="UZG4" s="118"/>
      <c r="UZH4" s="118"/>
      <c r="UZI4" s="118"/>
      <c r="UZJ4" s="118"/>
      <c r="UZK4" s="118"/>
      <c r="UZL4" s="118"/>
      <c r="UZM4" s="118"/>
      <c r="UZN4" s="118"/>
      <c r="UZO4" s="118"/>
      <c r="UZP4" s="118"/>
      <c r="UZQ4" s="118"/>
      <c r="UZR4" s="118"/>
      <c r="UZS4" s="118"/>
      <c r="UZT4" s="118"/>
      <c r="UZU4" s="118"/>
      <c r="UZV4" s="118"/>
      <c r="UZW4" s="118"/>
      <c r="UZX4" s="118"/>
      <c r="UZY4" s="118"/>
      <c r="UZZ4" s="118"/>
      <c r="VAA4" s="118"/>
      <c r="VAB4" s="118"/>
      <c r="VAC4" s="118"/>
      <c r="VAD4" s="118"/>
      <c r="VAE4" s="118"/>
      <c r="VAF4" s="118"/>
      <c r="VAG4" s="118"/>
      <c r="VAH4" s="118"/>
      <c r="VAI4" s="118"/>
      <c r="VAJ4" s="118"/>
      <c r="VAK4" s="118"/>
      <c r="VAL4" s="118"/>
      <c r="VAM4" s="118"/>
      <c r="VAN4" s="118"/>
      <c r="VAO4" s="118"/>
      <c r="VAP4" s="118"/>
      <c r="VAQ4" s="118"/>
      <c r="VAR4" s="118"/>
      <c r="VAS4" s="118"/>
      <c r="VAT4" s="118"/>
      <c r="VAU4" s="118"/>
      <c r="VAV4" s="118"/>
      <c r="VAW4" s="118"/>
      <c r="VAX4" s="118"/>
      <c r="VAY4" s="118"/>
      <c r="VAZ4" s="118"/>
      <c r="VBA4" s="118"/>
      <c r="VBB4" s="118"/>
      <c r="VBC4" s="118"/>
      <c r="VBD4" s="118"/>
      <c r="VBE4" s="118"/>
      <c r="VBF4" s="118"/>
      <c r="VBG4" s="118"/>
      <c r="VBH4" s="118"/>
      <c r="VBI4" s="118"/>
      <c r="VBJ4" s="118"/>
      <c r="VBK4" s="118"/>
      <c r="VBL4" s="118"/>
      <c r="VBM4" s="118"/>
      <c r="VBN4" s="118"/>
      <c r="VBO4" s="118"/>
      <c r="VBP4" s="118"/>
      <c r="VBQ4" s="118"/>
      <c r="VBR4" s="118"/>
      <c r="VBS4" s="118"/>
      <c r="VBT4" s="118"/>
      <c r="VBU4" s="118"/>
      <c r="VBV4" s="118"/>
      <c r="VBW4" s="118"/>
      <c r="VBX4" s="118"/>
      <c r="VBY4" s="118"/>
      <c r="VBZ4" s="118"/>
      <c r="VCA4" s="118"/>
      <c r="VCB4" s="118"/>
      <c r="VCC4" s="118"/>
      <c r="VCD4" s="118"/>
      <c r="VCE4" s="118"/>
      <c r="VCF4" s="118"/>
      <c r="VCG4" s="118"/>
      <c r="VCH4" s="118"/>
      <c r="VCI4" s="118"/>
      <c r="VCJ4" s="118"/>
      <c r="VCK4" s="118"/>
      <c r="VCL4" s="118"/>
      <c r="VCM4" s="118"/>
      <c r="VCN4" s="118"/>
      <c r="VCO4" s="118"/>
      <c r="VCP4" s="118"/>
      <c r="VCQ4" s="118"/>
      <c r="VCR4" s="118"/>
      <c r="VCS4" s="118"/>
      <c r="VCT4" s="118"/>
      <c r="VCU4" s="118"/>
      <c r="VCV4" s="118"/>
      <c r="VCW4" s="118"/>
      <c r="VCX4" s="118"/>
      <c r="VCY4" s="118"/>
      <c r="VCZ4" s="118"/>
      <c r="VDA4" s="118"/>
      <c r="VDB4" s="118"/>
      <c r="VDC4" s="118"/>
      <c r="VDD4" s="118"/>
      <c r="VDE4" s="118"/>
      <c r="VDF4" s="118"/>
      <c r="VDG4" s="118"/>
      <c r="VDH4" s="118"/>
      <c r="VDI4" s="118"/>
      <c r="VDJ4" s="118"/>
      <c r="VDK4" s="118"/>
      <c r="VDL4" s="118"/>
      <c r="VDM4" s="118"/>
      <c r="VDN4" s="118"/>
      <c r="VDO4" s="118"/>
      <c r="VDP4" s="118"/>
      <c r="VDQ4" s="118"/>
      <c r="VDR4" s="118"/>
      <c r="VDS4" s="118"/>
      <c r="VDT4" s="118"/>
      <c r="VDU4" s="118"/>
      <c r="VDV4" s="118"/>
      <c r="VDW4" s="118"/>
      <c r="VDX4" s="118"/>
      <c r="VDY4" s="118"/>
      <c r="VDZ4" s="118"/>
      <c r="VEA4" s="118"/>
      <c r="VEB4" s="118"/>
      <c r="VEC4" s="118"/>
      <c r="VED4" s="118"/>
      <c r="VEE4" s="118"/>
      <c r="VEF4" s="118"/>
      <c r="VEG4" s="118"/>
      <c r="VEH4" s="118"/>
      <c r="VEI4" s="118"/>
      <c r="VEJ4" s="118"/>
      <c r="VEK4" s="118"/>
      <c r="VEL4" s="118"/>
      <c r="VEM4" s="118"/>
      <c r="VEN4" s="118"/>
      <c r="VEO4" s="118"/>
      <c r="VEP4" s="118"/>
      <c r="VEQ4" s="118"/>
      <c r="VER4" s="118"/>
      <c r="VES4" s="118"/>
      <c r="VET4" s="118"/>
      <c r="VEU4" s="118"/>
      <c r="VEV4" s="118"/>
      <c r="VEW4" s="118"/>
      <c r="VEX4" s="118"/>
      <c r="VEY4" s="118"/>
      <c r="VEZ4" s="118"/>
      <c r="VFA4" s="118"/>
      <c r="VFB4" s="118"/>
      <c r="VFC4" s="118"/>
      <c r="VFD4" s="118"/>
      <c r="VFE4" s="118"/>
      <c r="VFF4" s="118"/>
      <c r="VFG4" s="118"/>
      <c r="VFH4" s="118"/>
      <c r="VFI4" s="118"/>
      <c r="VFJ4" s="118"/>
      <c r="VFK4" s="118"/>
      <c r="VFL4" s="118"/>
      <c r="VFM4" s="118"/>
      <c r="VFN4" s="118"/>
      <c r="VFO4" s="118"/>
      <c r="VFP4" s="118"/>
      <c r="VFQ4" s="118"/>
      <c r="VFR4" s="118"/>
      <c r="VFS4" s="118"/>
      <c r="VFT4" s="118"/>
      <c r="VFU4" s="118"/>
      <c r="VFV4" s="118"/>
      <c r="VFW4" s="118"/>
      <c r="VFX4" s="118"/>
      <c r="VFY4" s="118"/>
      <c r="VFZ4" s="118"/>
      <c r="VGA4" s="118"/>
      <c r="VGB4" s="118"/>
      <c r="VGC4" s="118"/>
      <c r="VGD4" s="118"/>
      <c r="VGE4" s="118"/>
      <c r="VGF4" s="118"/>
      <c r="VGG4" s="118"/>
      <c r="VGH4" s="118"/>
      <c r="VGI4" s="118"/>
      <c r="VGJ4" s="118"/>
      <c r="VGK4" s="118"/>
      <c r="VGL4" s="118"/>
      <c r="VGM4" s="118"/>
      <c r="VGN4" s="118"/>
      <c r="VGO4" s="118"/>
      <c r="VGP4" s="118"/>
      <c r="VGQ4" s="118"/>
      <c r="VGR4" s="118"/>
      <c r="VGS4" s="118"/>
      <c r="VGT4" s="118"/>
      <c r="VGU4" s="118"/>
      <c r="VGV4" s="118"/>
      <c r="VGW4" s="118"/>
      <c r="VGX4" s="118"/>
      <c r="VGY4" s="118"/>
      <c r="VGZ4" s="118"/>
      <c r="VHA4" s="118"/>
      <c r="VHB4" s="118"/>
      <c r="VHC4" s="118"/>
      <c r="VHD4" s="118"/>
      <c r="VHE4" s="118"/>
      <c r="VHF4" s="118"/>
      <c r="VHG4" s="118"/>
      <c r="VHH4" s="118"/>
      <c r="VHI4" s="118"/>
      <c r="VHJ4" s="118"/>
      <c r="VHK4" s="118"/>
      <c r="VHL4" s="118"/>
      <c r="VHM4" s="118"/>
      <c r="VHN4" s="118"/>
      <c r="VHO4" s="118"/>
      <c r="VHP4" s="118"/>
      <c r="VHQ4" s="118"/>
      <c r="VHR4" s="118"/>
      <c r="VHS4" s="118"/>
      <c r="VHT4" s="118"/>
      <c r="VHU4" s="118"/>
      <c r="VHV4" s="118"/>
      <c r="VHW4" s="118"/>
      <c r="VHX4" s="118"/>
      <c r="VHY4" s="118"/>
      <c r="VHZ4" s="118"/>
      <c r="VIA4" s="118"/>
      <c r="VIB4" s="118"/>
      <c r="VIC4" s="118"/>
      <c r="VID4" s="118"/>
      <c r="VIE4" s="118"/>
      <c r="VIF4" s="118"/>
      <c r="VIG4" s="118"/>
      <c r="VIH4" s="118"/>
      <c r="VII4" s="118"/>
      <c r="VIJ4" s="118"/>
      <c r="VIK4" s="118"/>
      <c r="VIL4" s="118"/>
      <c r="VIM4" s="118"/>
      <c r="VIN4" s="118"/>
      <c r="VIO4" s="118"/>
      <c r="VIP4" s="118"/>
      <c r="VIQ4" s="118"/>
      <c r="VIR4" s="118"/>
      <c r="VIS4" s="118"/>
      <c r="VIT4" s="118"/>
      <c r="VIU4" s="118"/>
      <c r="VIV4" s="118"/>
      <c r="VIW4" s="118"/>
      <c r="VIX4" s="118"/>
      <c r="VIY4" s="118"/>
      <c r="VIZ4" s="118"/>
      <c r="VJA4" s="118"/>
      <c r="VJB4" s="118"/>
      <c r="VJC4" s="118"/>
      <c r="VJD4" s="118"/>
      <c r="VJE4" s="118"/>
      <c r="VJF4" s="118"/>
      <c r="VJG4" s="118"/>
      <c r="VJH4" s="118"/>
      <c r="VJI4" s="118"/>
      <c r="VJJ4" s="118"/>
      <c r="VJK4" s="118"/>
      <c r="VJL4" s="118"/>
      <c r="VJM4" s="118"/>
      <c r="VJN4" s="118"/>
      <c r="VJO4" s="118"/>
      <c r="VJP4" s="118"/>
      <c r="VJQ4" s="118"/>
      <c r="VJR4" s="118"/>
      <c r="VJS4" s="118"/>
      <c r="VJT4" s="118"/>
      <c r="VJU4" s="118"/>
      <c r="VJV4" s="118"/>
      <c r="VJW4" s="118"/>
      <c r="VJX4" s="118"/>
      <c r="VJY4" s="118"/>
      <c r="VJZ4" s="118"/>
      <c r="VKA4" s="118"/>
      <c r="VKB4" s="118"/>
      <c r="VKC4" s="118"/>
      <c r="VKD4" s="118"/>
      <c r="VKE4" s="118"/>
      <c r="VKF4" s="118"/>
      <c r="VKG4" s="118"/>
      <c r="VKH4" s="118"/>
      <c r="VKI4" s="118"/>
      <c r="VKJ4" s="118"/>
      <c r="VKK4" s="118"/>
      <c r="VKL4" s="118"/>
      <c r="VKM4" s="118"/>
      <c r="VKN4" s="118"/>
      <c r="VKO4" s="118"/>
      <c r="VKP4" s="118"/>
      <c r="VKQ4" s="118"/>
      <c r="VKR4" s="118"/>
      <c r="VKS4" s="118"/>
      <c r="VKT4" s="118"/>
      <c r="VKU4" s="118"/>
      <c r="VKV4" s="118"/>
      <c r="VKW4" s="118"/>
      <c r="VKX4" s="118"/>
      <c r="VKY4" s="118"/>
      <c r="VKZ4" s="118"/>
      <c r="VLA4" s="118"/>
      <c r="VLB4" s="118"/>
      <c r="VLC4" s="118"/>
      <c r="VLD4" s="118"/>
      <c r="VLE4" s="118"/>
      <c r="VLF4" s="118"/>
      <c r="VLG4" s="118"/>
      <c r="VLH4" s="118"/>
      <c r="VLI4" s="118"/>
      <c r="VLJ4" s="118"/>
      <c r="VLK4" s="118"/>
      <c r="VLL4" s="118"/>
      <c r="VLM4" s="118"/>
      <c r="VLN4" s="118"/>
      <c r="VLO4" s="118"/>
      <c r="VLP4" s="118"/>
      <c r="VLQ4" s="118"/>
      <c r="VLR4" s="118"/>
      <c r="VLS4" s="118"/>
      <c r="VLT4" s="118"/>
      <c r="VLU4" s="118"/>
      <c r="VLV4" s="118"/>
      <c r="VLW4" s="118"/>
      <c r="VLX4" s="118"/>
      <c r="VLY4" s="118"/>
      <c r="VLZ4" s="118"/>
      <c r="VMA4" s="118"/>
      <c r="VMB4" s="118"/>
      <c r="VMC4" s="118"/>
      <c r="VMD4" s="118"/>
      <c r="VME4" s="118"/>
      <c r="VMF4" s="118"/>
      <c r="VMG4" s="118"/>
      <c r="VMH4" s="118"/>
      <c r="VMI4" s="118"/>
      <c r="VMJ4" s="118"/>
      <c r="VMK4" s="118"/>
      <c r="VML4" s="118"/>
      <c r="VMM4" s="118"/>
      <c r="VMN4" s="118"/>
      <c r="VMO4" s="118"/>
      <c r="VMP4" s="118"/>
      <c r="VMQ4" s="118"/>
      <c r="VMR4" s="118"/>
      <c r="VMS4" s="118"/>
      <c r="VMT4" s="118"/>
      <c r="VMU4" s="118"/>
      <c r="VMV4" s="118"/>
      <c r="VMW4" s="118"/>
      <c r="VMX4" s="118"/>
      <c r="VMY4" s="118"/>
      <c r="VMZ4" s="118"/>
      <c r="VNA4" s="118"/>
      <c r="VNB4" s="118"/>
      <c r="VNC4" s="118"/>
      <c r="VND4" s="118"/>
      <c r="VNE4" s="118"/>
      <c r="VNF4" s="118"/>
      <c r="VNG4" s="118"/>
      <c r="VNH4" s="118"/>
      <c r="VNI4" s="118"/>
      <c r="VNJ4" s="118"/>
      <c r="VNK4" s="118"/>
      <c r="VNL4" s="118"/>
      <c r="VNM4" s="118"/>
      <c r="VNN4" s="118"/>
      <c r="VNO4" s="118"/>
      <c r="VNP4" s="118"/>
      <c r="VNQ4" s="118"/>
      <c r="VNR4" s="118"/>
      <c r="VNS4" s="118"/>
      <c r="VNT4" s="118"/>
      <c r="VNU4" s="118"/>
      <c r="VNV4" s="118"/>
      <c r="VNW4" s="118"/>
      <c r="VNX4" s="118"/>
      <c r="VNY4" s="118"/>
      <c r="VNZ4" s="118"/>
      <c r="VOA4" s="118"/>
      <c r="VOB4" s="118"/>
      <c r="VOC4" s="118"/>
      <c r="VOD4" s="118"/>
      <c r="VOE4" s="118"/>
      <c r="VOF4" s="118"/>
      <c r="VOG4" s="118"/>
      <c r="VOH4" s="118"/>
      <c r="VOI4" s="118"/>
      <c r="VOJ4" s="118"/>
      <c r="VOK4" s="118"/>
      <c r="VOL4" s="118"/>
      <c r="VOM4" s="118"/>
      <c r="VON4" s="118"/>
      <c r="VOO4" s="118"/>
      <c r="VOP4" s="118"/>
      <c r="VOQ4" s="118"/>
      <c r="VOR4" s="118"/>
      <c r="VOS4" s="118"/>
      <c r="VOT4" s="118"/>
      <c r="VOU4" s="118"/>
      <c r="VOV4" s="118"/>
      <c r="VOW4" s="118"/>
      <c r="VOX4" s="118"/>
      <c r="VOY4" s="118"/>
      <c r="VOZ4" s="118"/>
      <c r="VPA4" s="118"/>
      <c r="VPB4" s="118"/>
      <c r="VPC4" s="118"/>
      <c r="VPD4" s="118"/>
      <c r="VPE4" s="118"/>
      <c r="VPF4" s="118"/>
      <c r="VPG4" s="118"/>
      <c r="VPH4" s="118"/>
      <c r="VPI4" s="118"/>
      <c r="VPJ4" s="118"/>
      <c r="VPK4" s="118"/>
      <c r="VPL4" s="118"/>
      <c r="VPM4" s="118"/>
      <c r="VPN4" s="118"/>
      <c r="VPO4" s="118"/>
      <c r="VPP4" s="118"/>
      <c r="VPQ4" s="118"/>
      <c r="VPR4" s="118"/>
      <c r="VPS4" s="118"/>
      <c r="VPT4" s="118"/>
      <c r="VPU4" s="118"/>
      <c r="VPV4" s="118"/>
      <c r="VPW4" s="118"/>
      <c r="VPX4" s="118"/>
      <c r="VPY4" s="118"/>
      <c r="VPZ4" s="118"/>
      <c r="VQA4" s="118"/>
      <c r="VQB4" s="118"/>
      <c r="VQC4" s="118"/>
      <c r="VQD4" s="118"/>
      <c r="VQE4" s="118"/>
      <c r="VQF4" s="118"/>
      <c r="VQG4" s="118"/>
      <c r="VQH4" s="118"/>
      <c r="VQI4" s="118"/>
      <c r="VQJ4" s="118"/>
      <c r="VQK4" s="118"/>
      <c r="VQL4" s="118"/>
      <c r="VQM4" s="118"/>
      <c r="VQN4" s="118"/>
      <c r="VQO4" s="118"/>
      <c r="VQP4" s="118"/>
      <c r="VQQ4" s="118"/>
      <c r="VQR4" s="118"/>
      <c r="VQS4" s="118"/>
      <c r="VQT4" s="118"/>
      <c r="VQU4" s="118"/>
      <c r="VQV4" s="118"/>
      <c r="VQW4" s="118"/>
      <c r="VQX4" s="118"/>
      <c r="VQY4" s="118"/>
      <c r="VQZ4" s="118"/>
      <c r="VRA4" s="118"/>
      <c r="VRB4" s="118"/>
      <c r="VRC4" s="118"/>
      <c r="VRD4" s="118"/>
      <c r="VRE4" s="118"/>
      <c r="VRF4" s="118"/>
      <c r="VRG4" s="118"/>
      <c r="VRH4" s="118"/>
      <c r="VRI4" s="118"/>
      <c r="VRJ4" s="118"/>
      <c r="VRK4" s="118"/>
      <c r="VRL4" s="118"/>
      <c r="VRM4" s="118"/>
      <c r="VRN4" s="118"/>
      <c r="VRO4" s="118"/>
      <c r="VRP4" s="118"/>
      <c r="VRQ4" s="118"/>
      <c r="VRR4" s="118"/>
      <c r="VRS4" s="118"/>
      <c r="VRT4" s="118"/>
      <c r="VRU4" s="118"/>
      <c r="VRV4" s="118"/>
      <c r="VRW4" s="118"/>
      <c r="VRX4" s="118"/>
      <c r="VRY4" s="118"/>
      <c r="VRZ4" s="118"/>
      <c r="VSA4" s="118"/>
      <c r="VSB4" s="118"/>
      <c r="VSC4" s="118"/>
      <c r="VSD4" s="118"/>
      <c r="VSE4" s="118"/>
      <c r="VSF4" s="118"/>
      <c r="VSG4" s="118"/>
      <c r="VSH4" s="118"/>
      <c r="VSI4" s="118"/>
      <c r="VSJ4" s="118"/>
      <c r="VSK4" s="118"/>
      <c r="VSL4" s="118"/>
      <c r="VSM4" s="118"/>
      <c r="VSN4" s="118"/>
      <c r="VSO4" s="118"/>
      <c r="VSP4" s="118"/>
      <c r="VSQ4" s="118"/>
      <c r="VSR4" s="118"/>
      <c r="VSS4" s="118"/>
      <c r="VST4" s="118"/>
      <c r="VSU4" s="118"/>
      <c r="VSV4" s="118"/>
      <c r="VSW4" s="118"/>
      <c r="VSX4" s="118"/>
      <c r="VSY4" s="118"/>
      <c r="VSZ4" s="118"/>
      <c r="VTA4" s="118"/>
      <c r="VTB4" s="118"/>
      <c r="VTC4" s="118"/>
      <c r="VTD4" s="118"/>
      <c r="VTE4" s="118"/>
      <c r="VTF4" s="118"/>
      <c r="VTG4" s="118"/>
      <c r="VTH4" s="118"/>
      <c r="VTI4" s="118"/>
      <c r="VTJ4" s="118"/>
      <c r="VTK4" s="118"/>
      <c r="VTL4" s="118"/>
      <c r="VTM4" s="118"/>
      <c r="VTN4" s="118"/>
      <c r="VTO4" s="118"/>
      <c r="VTP4" s="118"/>
      <c r="VTQ4" s="118"/>
      <c r="VTR4" s="118"/>
      <c r="VTS4" s="118"/>
      <c r="VTT4" s="118"/>
      <c r="VTU4" s="118"/>
      <c r="VTV4" s="118"/>
      <c r="VTW4" s="118"/>
      <c r="VTX4" s="118"/>
      <c r="VTY4" s="118"/>
      <c r="VTZ4" s="118"/>
      <c r="VUA4" s="118"/>
      <c r="VUB4" s="118"/>
      <c r="VUC4" s="118"/>
      <c r="VUD4" s="118"/>
      <c r="VUE4" s="118"/>
      <c r="VUF4" s="118"/>
      <c r="VUG4" s="118"/>
      <c r="VUH4" s="118"/>
      <c r="VUI4" s="118"/>
      <c r="VUJ4" s="118"/>
      <c r="VUK4" s="118"/>
      <c r="VUL4" s="118"/>
      <c r="VUM4" s="118"/>
      <c r="VUN4" s="118"/>
      <c r="VUO4" s="118"/>
      <c r="VUP4" s="118"/>
      <c r="VUQ4" s="118"/>
      <c r="VUR4" s="118"/>
      <c r="VUS4" s="118"/>
      <c r="VUT4" s="118"/>
      <c r="VUU4" s="118"/>
      <c r="VUV4" s="118"/>
      <c r="VUW4" s="118"/>
      <c r="VUX4" s="118"/>
      <c r="VUY4" s="118"/>
      <c r="VUZ4" s="118"/>
      <c r="VVA4" s="118"/>
      <c r="VVB4" s="118"/>
      <c r="VVC4" s="118"/>
      <c r="VVD4" s="118"/>
      <c r="VVE4" s="118"/>
      <c r="VVF4" s="118"/>
      <c r="VVG4" s="118"/>
      <c r="VVH4" s="118"/>
      <c r="VVI4" s="118"/>
      <c r="VVJ4" s="118"/>
      <c r="VVK4" s="118"/>
      <c r="VVL4" s="118"/>
      <c r="VVM4" s="118"/>
      <c r="VVN4" s="118"/>
      <c r="VVO4" s="118"/>
      <c r="VVP4" s="118"/>
      <c r="VVQ4" s="118"/>
      <c r="VVR4" s="118"/>
      <c r="VVS4" s="118"/>
      <c r="VVT4" s="118"/>
      <c r="VVU4" s="118"/>
      <c r="VVV4" s="118"/>
      <c r="VVW4" s="118"/>
      <c r="VVX4" s="118"/>
      <c r="VVY4" s="118"/>
      <c r="VVZ4" s="118"/>
      <c r="VWA4" s="118"/>
      <c r="VWB4" s="118"/>
      <c r="VWC4" s="118"/>
      <c r="VWD4" s="118"/>
      <c r="VWE4" s="118"/>
      <c r="VWF4" s="118"/>
      <c r="VWG4" s="118"/>
      <c r="VWH4" s="118"/>
      <c r="VWI4" s="118"/>
      <c r="VWJ4" s="118"/>
      <c r="VWK4" s="118"/>
      <c r="VWL4" s="118"/>
      <c r="VWM4" s="118"/>
      <c r="VWN4" s="118"/>
      <c r="VWO4" s="118"/>
      <c r="VWP4" s="118"/>
      <c r="VWQ4" s="118"/>
      <c r="VWR4" s="118"/>
      <c r="VWS4" s="118"/>
      <c r="VWT4" s="118"/>
      <c r="VWU4" s="118"/>
      <c r="VWV4" s="118"/>
      <c r="VWW4" s="118"/>
      <c r="VWX4" s="118"/>
      <c r="VWY4" s="118"/>
      <c r="VWZ4" s="118"/>
      <c r="VXA4" s="118"/>
      <c r="VXB4" s="118"/>
      <c r="VXC4" s="118"/>
      <c r="VXD4" s="118"/>
      <c r="VXE4" s="118"/>
      <c r="VXF4" s="118"/>
      <c r="VXG4" s="118"/>
      <c r="VXH4" s="118"/>
      <c r="VXI4" s="118"/>
      <c r="VXJ4" s="118"/>
      <c r="VXK4" s="118"/>
      <c r="VXL4" s="118"/>
      <c r="VXM4" s="118"/>
      <c r="VXN4" s="118"/>
      <c r="VXO4" s="118"/>
      <c r="VXP4" s="118"/>
      <c r="VXQ4" s="118"/>
      <c r="VXR4" s="118"/>
      <c r="VXS4" s="118"/>
      <c r="VXT4" s="118"/>
      <c r="VXU4" s="118"/>
      <c r="VXV4" s="118"/>
      <c r="VXW4" s="118"/>
      <c r="VXX4" s="118"/>
      <c r="VXY4" s="118"/>
      <c r="VXZ4" s="118"/>
      <c r="VYA4" s="118"/>
      <c r="VYB4" s="118"/>
      <c r="VYC4" s="118"/>
      <c r="VYD4" s="118"/>
      <c r="VYE4" s="118"/>
      <c r="VYF4" s="118"/>
      <c r="VYG4" s="118"/>
      <c r="VYH4" s="118"/>
      <c r="VYI4" s="118"/>
      <c r="VYJ4" s="118"/>
      <c r="VYK4" s="118"/>
      <c r="VYL4" s="118"/>
      <c r="VYM4" s="118"/>
      <c r="VYN4" s="118"/>
      <c r="VYO4" s="118"/>
      <c r="VYP4" s="118"/>
      <c r="VYQ4" s="118"/>
      <c r="VYR4" s="118"/>
      <c r="VYS4" s="118"/>
      <c r="VYT4" s="118"/>
      <c r="VYU4" s="118"/>
      <c r="VYV4" s="118"/>
      <c r="VYW4" s="118"/>
      <c r="VYX4" s="118"/>
      <c r="VYY4" s="118"/>
      <c r="VYZ4" s="118"/>
      <c r="VZA4" s="118"/>
      <c r="VZB4" s="118"/>
      <c r="VZC4" s="118"/>
      <c r="VZD4" s="118"/>
      <c r="VZE4" s="118"/>
      <c r="VZF4" s="118"/>
      <c r="VZG4" s="118"/>
      <c r="VZH4" s="118"/>
      <c r="VZI4" s="118"/>
      <c r="VZJ4" s="118"/>
      <c r="VZK4" s="118"/>
      <c r="VZL4" s="118"/>
      <c r="VZM4" s="118"/>
      <c r="VZN4" s="118"/>
      <c r="VZO4" s="118"/>
      <c r="VZP4" s="118"/>
      <c r="VZQ4" s="118"/>
      <c r="VZR4" s="118"/>
      <c r="VZS4" s="118"/>
      <c r="VZT4" s="118"/>
      <c r="VZU4" s="118"/>
      <c r="VZV4" s="118"/>
      <c r="VZW4" s="118"/>
      <c r="VZX4" s="118"/>
      <c r="VZY4" s="118"/>
      <c r="VZZ4" s="118"/>
      <c r="WAA4" s="118"/>
      <c r="WAB4" s="118"/>
      <c r="WAC4" s="118"/>
      <c r="WAD4" s="118"/>
      <c r="WAE4" s="118"/>
      <c r="WAF4" s="118"/>
      <c r="WAG4" s="118"/>
      <c r="WAH4" s="118"/>
      <c r="WAI4" s="118"/>
      <c r="WAJ4" s="118"/>
      <c r="WAK4" s="118"/>
      <c r="WAL4" s="118"/>
      <c r="WAM4" s="118"/>
      <c r="WAN4" s="118"/>
      <c r="WAO4" s="118"/>
      <c r="WAP4" s="118"/>
      <c r="WAQ4" s="118"/>
      <c r="WAR4" s="118"/>
      <c r="WAS4" s="118"/>
      <c r="WAT4" s="118"/>
      <c r="WAU4" s="118"/>
      <c r="WAV4" s="118"/>
      <c r="WAW4" s="118"/>
      <c r="WAX4" s="118"/>
      <c r="WAY4" s="118"/>
      <c r="WAZ4" s="118"/>
      <c r="WBA4" s="118"/>
      <c r="WBB4" s="118"/>
      <c r="WBC4" s="118"/>
      <c r="WBD4" s="118"/>
      <c r="WBE4" s="118"/>
      <c r="WBF4" s="118"/>
      <c r="WBG4" s="118"/>
      <c r="WBH4" s="118"/>
      <c r="WBI4" s="118"/>
      <c r="WBJ4" s="118"/>
      <c r="WBK4" s="118"/>
      <c r="WBL4" s="118"/>
      <c r="WBM4" s="118"/>
      <c r="WBN4" s="118"/>
      <c r="WBO4" s="118"/>
      <c r="WBP4" s="118"/>
      <c r="WBQ4" s="118"/>
      <c r="WBR4" s="118"/>
      <c r="WBS4" s="118"/>
      <c r="WBT4" s="118"/>
      <c r="WBU4" s="118"/>
      <c r="WBV4" s="118"/>
      <c r="WBW4" s="118"/>
      <c r="WBX4" s="118"/>
      <c r="WBY4" s="118"/>
      <c r="WBZ4" s="118"/>
      <c r="WCA4" s="118"/>
      <c r="WCB4" s="118"/>
      <c r="WCC4" s="118"/>
      <c r="WCD4" s="118"/>
      <c r="WCE4" s="118"/>
      <c r="WCF4" s="118"/>
      <c r="WCG4" s="118"/>
      <c r="WCH4" s="118"/>
      <c r="WCI4" s="118"/>
      <c r="WCJ4" s="118"/>
      <c r="WCK4" s="118"/>
      <c r="WCL4" s="118"/>
      <c r="WCM4" s="118"/>
      <c r="WCN4" s="118"/>
      <c r="WCO4" s="118"/>
      <c r="WCP4" s="118"/>
      <c r="WCQ4" s="118"/>
      <c r="WCR4" s="118"/>
      <c r="WCS4" s="118"/>
      <c r="WCT4" s="118"/>
      <c r="WCU4" s="118"/>
      <c r="WCV4" s="118"/>
      <c r="WCW4" s="118"/>
      <c r="WCX4" s="118"/>
      <c r="WCY4" s="118"/>
      <c r="WCZ4" s="118"/>
      <c r="WDA4" s="118"/>
      <c r="WDB4" s="118"/>
      <c r="WDC4" s="118"/>
      <c r="WDD4" s="118"/>
      <c r="WDE4" s="118"/>
      <c r="WDF4" s="118"/>
      <c r="WDG4" s="118"/>
      <c r="WDH4" s="118"/>
      <c r="WDI4" s="118"/>
      <c r="WDJ4" s="118"/>
      <c r="WDK4" s="118"/>
      <c r="WDL4" s="118"/>
      <c r="WDM4" s="118"/>
      <c r="WDN4" s="118"/>
      <c r="WDO4" s="118"/>
      <c r="WDP4" s="118"/>
      <c r="WDQ4" s="118"/>
      <c r="WDR4" s="118"/>
      <c r="WDS4" s="118"/>
      <c r="WDT4" s="118"/>
      <c r="WDU4" s="118"/>
      <c r="WDV4" s="118"/>
      <c r="WDW4" s="118"/>
      <c r="WDX4" s="118"/>
      <c r="WDY4" s="118"/>
      <c r="WDZ4" s="118"/>
      <c r="WEA4" s="118"/>
      <c r="WEB4" s="118"/>
      <c r="WEC4" s="118"/>
      <c r="WED4" s="118"/>
      <c r="WEE4" s="118"/>
      <c r="WEF4" s="118"/>
      <c r="WEG4" s="118"/>
      <c r="WEH4" s="118"/>
      <c r="WEI4" s="118"/>
      <c r="WEJ4" s="118"/>
      <c r="WEK4" s="118"/>
      <c r="WEL4" s="118"/>
      <c r="WEM4" s="118"/>
      <c r="WEN4" s="118"/>
      <c r="WEO4" s="118"/>
      <c r="WEP4" s="118"/>
      <c r="WEQ4" s="118"/>
      <c r="WER4" s="118"/>
      <c r="WES4" s="118"/>
      <c r="WET4" s="118"/>
      <c r="WEU4" s="118"/>
      <c r="WEV4" s="118"/>
      <c r="WEW4" s="118"/>
      <c r="WEX4" s="118"/>
      <c r="WEY4" s="118"/>
      <c r="WEZ4" s="118"/>
      <c r="WFA4" s="118"/>
      <c r="WFB4" s="118"/>
      <c r="WFC4" s="118"/>
      <c r="WFD4" s="118"/>
      <c r="WFE4" s="118"/>
      <c r="WFF4" s="118"/>
      <c r="WFG4" s="118"/>
      <c r="WFH4" s="118"/>
      <c r="WFI4" s="118"/>
      <c r="WFJ4" s="118"/>
      <c r="WFK4" s="118"/>
      <c r="WFL4" s="118"/>
      <c r="WFM4" s="118"/>
      <c r="WFN4" s="118"/>
      <c r="WFO4" s="118"/>
      <c r="WFP4" s="118"/>
      <c r="WFQ4" s="118"/>
      <c r="WFR4" s="118"/>
      <c r="WFS4" s="118"/>
      <c r="WFT4" s="118"/>
      <c r="WFU4" s="118"/>
      <c r="WFV4" s="118"/>
      <c r="WFW4" s="118"/>
      <c r="WFX4" s="118"/>
      <c r="WFY4" s="118"/>
      <c r="WFZ4" s="118"/>
      <c r="WGA4" s="118"/>
      <c r="WGB4" s="118"/>
      <c r="WGC4" s="118"/>
      <c r="WGD4" s="118"/>
      <c r="WGE4" s="118"/>
      <c r="WGF4" s="118"/>
      <c r="WGG4" s="118"/>
      <c r="WGH4" s="118"/>
      <c r="WGI4" s="118"/>
      <c r="WGJ4" s="118"/>
      <c r="WGK4" s="118"/>
      <c r="WGL4" s="118"/>
      <c r="WGM4" s="118"/>
      <c r="WGN4" s="118"/>
      <c r="WGO4" s="118"/>
      <c r="WGP4" s="118"/>
      <c r="WGQ4" s="118"/>
      <c r="WGR4" s="118"/>
      <c r="WGS4" s="118"/>
      <c r="WGT4" s="118"/>
      <c r="WGU4" s="118"/>
      <c r="WGV4" s="118"/>
      <c r="WGW4" s="118"/>
      <c r="WGX4" s="118"/>
      <c r="WGY4" s="118"/>
      <c r="WGZ4" s="118"/>
      <c r="WHA4" s="118"/>
      <c r="WHB4" s="118"/>
      <c r="WHC4" s="118"/>
      <c r="WHD4" s="118"/>
      <c r="WHE4" s="118"/>
      <c r="WHF4" s="118"/>
      <c r="WHG4" s="118"/>
      <c r="WHH4" s="118"/>
      <c r="WHI4" s="118"/>
      <c r="WHJ4" s="118"/>
      <c r="WHK4" s="118"/>
      <c r="WHL4" s="118"/>
      <c r="WHM4" s="118"/>
      <c r="WHN4" s="118"/>
      <c r="WHO4" s="118"/>
      <c r="WHP4" s="118"/>
      <c r="WHQ4" s="118"/>
      <c r="WHR4" s="118"/>
      <c r="WHS4" s="118"/>
      <c r="WHT4" s="118"/>
      <c r="WHU4" s="118"/>
      <c r="WHV4" s="118"/>
      <c r="WHW4" s="118"/>
      <c r="WHX4" s="118"/>
      <c r="WHY4" s="118"/>
      <c r="WHZ4" s="118"/>
      <c r="WIA4" s="118"/>
      <c r="WIB4" s="118"/>
      <c r="WIC4" s="118"/>
      <c r="WID4" s="118"/>
      <c r="WIE4" s="118"/>
      <c r="WIF4" s="118"/>
      <c r="WIG4" s="118"/>
      <c r="WIH4" s="118"/>
      <c r="WII4" s="118"/>
      <c r="WIJ4" s="118"/>
      <c r="WIK4" s="118"/>
      <c r="WIL4" s="118"/>
      <c r="WIM4" s="118"/>
      <c r="WIN4" s="118"/>
      <c r="WIO4" s="118"/>
      <c r="WIP4" s="118"/>
      <c r="WIQ4" s="118"/>
      <c r="WIR4" s="118"/>
      <c r="WIS4" s="118"/>
      <c r="WIT4" s="118"/>
      <c r="WIU4" s="118"/>
      <c r="WIV4" s="118"/>
      <c r="WIW4" s="118"/>
      <c r="WIX4" s="118"/>
      <c r="WIY4" s="118"/>
      <c r="WIZ4" s="118"/>
      <c r="WJA4" s="118"/>
      <c r="WJB4" s="118"/>
      <c r="WJC4" s="118"/>
      <c r="WJD4" s="118"/>
      <c r="WJE4" s="118"/>
      <c r="WJF4" s="118"/>
      <c r="WJG4" s="118"/>
      <c r="WJH4" s="118"/>
      <c r="WJI4" s="118"/>
      <c r="WJJ4" s="118"/>
      <c r="WJK4" s="118"/>
      <c r="WJL4" s="118"/>
      <c r="WJM4" s="118"/>
      <c r="WJN4" s="118"/>
      <c r="WJO4" s="118"/>
      <c r="WJP4" s="118"/>
      <c r="WJQ4" s="118"/>
      <c r="WJR4" s="118"/>
      <c r="WJS4" s="118"/>
      <c r="WJT4" s="118"/>
      <c r="WJU4" s="118"/>
      <c r="WJV4" s="118"/>
      <c r="WJW4" s="118"/>
      <c r="WJX4" s="118"/>
      <c r="WJY4" s="118"/>
      <c r="WJZ4" s="118"/>
      <c r="WKA4" s="118"/>
      <c r="WKB4" s="118"/>
      <c r="WKC4" s="118"/>
      <c r="WKD4" s="118"/>
      <c r="WKE4" s="118"/>
      <c r="WKF4" s="118"/>
      <c r="WKG4" s="118"/>
      <c r="WKH4" s="118"/>
      <c r="WKI4" s="118"/>
      <c r="WKJ4" s="118"/>
      <c r="WKK4" s="118"/>
      <c r="WKL4" s="118"/>
      <c r="WKM4" s="118"/>
      <c r="WKN4" s="118"/>
      <c r="WKO4" s="118"/>
      <c r="WKP4" s="118"/>
      <c r="WKQ4" s="118"/>
      <c r="WKR4" s="118"/>
      <c r="WKS4" s="118"/>
      <c r="WKT4" s="118"/>
      <c r="WKU4" s="118"/>
      <c r="WKV4" s="118"/>
      <c r="WKW4" s="118"/>
      <c r="WKX4" s="118"/>
      <c r="WKY4" s="118"/>
      <c r="WKZ4" s="118"/>
      <c r="WLA4" s="118"/>
      <c r="WLB4" s="118"/>
      <c r="WLC4" s="118"/>
      <c r="WLD4" s="118"/>
      <c r="WLE4" s="118"/>
      <c r="WLF4" s="118"/>
      <c r="WLG4" s="118"/>
      <c r="WLH4" s="118"/>
      <c r="WLI4" s="118"/>
      <c r="WLJ4" s="118"/>
      <c r="WLK4" s="118"/>
      <c r="WLL4" s="118"/>
      <c r="WLM4" s="118"/>
      <c r="WLN4" s="118"/>
      <c r="WLO4" s="118"/>
      <c r="WLP4" s="118"/>
      <c r="WLQ4" s="118"/>
      <c r="WLR4" s="118"/>
      <c r="WLS4" s="118"/>
      <c r="WLT4" s="118"/>
      <c r="WLU4" s="118"/>
      <c r="WLV4" s="118"/>
      <c r="WLW4" s="118"/>
      <c r="WLX4" s="118"/>
      <c r="WLY4" s="118"/>
      <c r="WLZ4" s="118"/>
      <c r="WMA4" s="118"/>
      <c r="WMB4" s="118"/>
      <c r="WMC4" s="118"/>
      <c r="WMD4" s="118"/>
      <c r="WME4" s="118"/>
      <c r="WMF4" s="118"/>
      <c r="WMG4" s="118"/>
      <c r="WMH4" s="118"/>
      <c r="WMI4" s="118"/>
      <c r="WMJ4" s="118"/>
      <c r="WMK4" s="118"/>
      <c r="WML4" s="118"/>
      <c r="WMM4" s="118"/>
      <c r="WMN4" s="118"/>
      <c r="WMO4" s="118"/>
      <c r="WMP4" s="118"/>
      <c r="WMQ4" s="118"/>
      <c r="WMR4" s="118"/>
      <c r="WMS4" s="118"/>
      <c r="WMT4" s="118"/>
      <c r="WMU4" s="118"/>
      <c r="WMV4" s="118"/>
      <c r="WMW4" s="118"/>
      <c r="WMX4" s="118"/>
      <c r="WMY4" s="118"/>
      <c r="WMZ4" s="118"/>
      <c r="WNA4" s="118"/>
      <c r="WNB4" s="118"/>
      <c r="WNC4" s="118"/>
      <c r="WND4" s="118"/>
      <c r="WNE4" s="118"/>
      <c r="WNF4" s="118"/>
      <c r="WNG4" s="118"/>
      <c r="WNH4" s="118"/>
      <c r="WNI4" s="118"/>
      <c r="WNJ4" s="118"/>
      <c r="WNK4" s="118"/>
      <c r="WNL4" s="118"/>
      <c r="WNM4" s="118"/>
      <c r="WNN4" s="118"/>
      <c r="WNO4" s="118"/>
      <c r="WNP4" s="118"/>
      <c r="WNQ4" s="118"/>
      <c r="WNR4" s="118"/>
      <c r="WNS4" s="118"/>
      <c r="WNT4" s="118"/>
      <c r="WNU4" s="118"/>
      <c r="WNV4" s="118"/>
      <c r="WNW4" s="118"/>
      <c r="WNX4" s="118"/>
      <c r="WNY4" s="118"/>
      <c r="WNZ4" s="118"/>
      <c r="WOA4" s="118"/>
      <c r="WOB4" s="118"/>
      <c r="WOC4" s="118"/>
      <c r="WOD4" s="118"/>
      <c r="WOE4" s="118"/>
      <c r="WOF4" s="118"/>
      <c r="WOG4" s="118"/>
      <c r="WOH4" s="118"/>
      <c r="WOI4" s="118"/>
      <c r="WOJ4" s="118"/>
      <c r="WOK4" s="118"/>
      <c r="WOL4" s="118"/>
      <c r="WOM4" s="118"/>
      <c r="WON4" s="118"/>
      <c r="WOO4" s="118"/>
      <c r="WOP4" s="118"/>
      <c r="WOQ4" s="118"/>
      <c r="WOR4" s="118"/>
      <c r="WOS4" s="118"/>
      <c r="WOT4" s="118"/>
      <c r="WOU4" s="118"/>
      <c r="WOV4" s="118"/>
      <c r="WOW4" s="118"/>
      <c r="WOX4" s="118"/>
      <c r="WOY4" s="118"/>
      <c r="WOZ4" s="118"/>
      <c r="WPA4" s="118"/>
      <c r="WPB4" s="118"/>
      <c r="WPC4" s="118"/>
      <c r="WPD4" s="118"/>
      <c r="WPE4" s="118"/>
      <c r="WPF4" s="118"/>
      <c r="WPG4" s="118"/>
      <c r="WPH4" s="118"/>
      <c r="WPI4" s="118"/>
      <c r="WPJ4" s="118"/>
      <c r="WPK4" s="118"/>
      <c r="WPL4" s="118"/>
      <c r="WPM4" s="118"/>
      <c r="WPN4" s="118"/>
      <c r="WPO4" s="118"/>
      <c r="WPP4" s="118"/>
      <c r="WPQ4" s="118"/>
      <c r="WPR4" s="118"/>
      <c r="WPS4" s="118"/>
      <c r="WPT4" s="118"/>
      <c r="WPU4" s="118"/>
      <c r="WPV4" s="118"/>
      <c r="WPW4" s="118"/>
      <c r="WPX4" s="118"/>
      <c r="WPY4" s="118"/>
      <c r="WPZ4" s="118"/>
      <c r="WQA4" s="118"/>
      <c r="WQB4" s="118"/>
      <c r="WQC4" s="118"/>
      <c r="WQD4" s="118"/>
      <c r="WQE4" s="118"/>
      <c r="WQF4" s="118"/>
      <c r="WQG4" s="118"/>
      <c r="WQH4" s="118"/>
      <c r="WQI4" s="118"/>
      <c r="WQJ4" s="118"/>
      <c r="WQK4" s="118"/>
      <c r="WQL4" s="118"/>
      <c r="WQM4" s="118"/>
      <c r="WQN4" s="118"/>
      <c r="WQO4" s="118"/>
      <c r="WQP4" s="118"/>
      <c r="WQQ4" s="118"/>
      <c r="WQR4" s="118"/>
      <c r="WQS4" s="118"/>
      <c r="WQT4" s="118"/>
      <c r="WQU4" s="118"/>
      <c r="WQV4" s="118"/>
      <c r="WQW4" s="118"/>
      <c r="WQX4" s="118"/>
      <c r="WQY4" s="118"/>
      <c r="WQZ4" s="118"/>
      <c r="WRA4" s="118"/>
      <c r="WRB4" s="118"/>
      <c r="WRC4" s="118"/>
      <c r="WRD4" s="118"/>
      <c r="WRE4" s="118"/>
      <c r="WRF4" s="118"/>
      <c r="WRG4" s="118"/>
      <c r="WRH4" s="118"/>
      <c r="WRI4" s="118"/>
      <c r="WRJ4" s="118"/>
      <c r="WRK4" s="118"/>
      <c r="WRL4" s="118"/>
      <c r="WRM4" s="118"/>
      <c r="WRN4" s="118"/>
      <c r="WRO4" s="118"/>
      <c r="WRP4" s="118"/>
      <c r="WRQ4" s="118"/>
      <c r="WRR4" s="118"/>
      <c r="WRS4" s="118"/>
      <c r="WRT4" s="118"/>
      <c r="WRU4" s="118"/>
      <c r="WRV4" s="118"/>
      <c r="WRW4" s="118"/>
      <c r="WRX4" s="118"/>
      <c r="WRY4" s="118"/>
      <c r="WRZ4" s="118"/>
      <c r="WSA4" s="118"/>
      <c r="WSB4" s="118"/>
      <c r="WSC4" s="118"/>
      <c r="WSD4" s="118"/>
      <c r="WSE4" s="118"/>
      <c r="WSF4" s="118"/>
      <c r="WSG4" s="118"/>
      <c r="WSH4" s="118"/>
      <c r="WSI4" s="118"/>
      <c r="WSJ4" s="118"/>
      <c r="WSK4" s="118"/>
      <c r="WSL4" s="118"/>
      <c r="WSM4" s="118"/>
      <c r="WSN4" s="118"/>
      <c r="WSO4" s="118"/>
      <c r="WSP4" s="118"/>
      <c r="WSQ4" s="118"/>
      <c r="WSR4" s="118"/>
      <c r="WSS4" s="118"/>
      <c r="WST4" s="118"/>
      <c r="WSU4" s="118"/>
      <c r="WSV4" s="118"/>
      <c r="WSW4" s="118"/>
      <c r="WSX4" s="118"/>
      <c r="WSY4" s="118"/>
      <c r="WSZ4" s="118"/>
      <c r="WTA4" s="118"/>
      <c r="WTB4" s="118"/>
      <c r="WTC4" s="118"/>
      <c r="WTD4" s="118"/>
      <c r="WTE4" s="118"/>
      <c r="WTF4" s="118"/>
      <c r="WTG4" s="118"/>
      <c r="WTH4" s="118"/>
      <c r="WTI4" s="118"/>
      <c r="WTJ4" s="118"/>
      <c r="WTK4" s="118"/>
      <c r="WTL4" s="118"/>
      <c r="WTM4" s="118"/>
      <c r="WTN4" s="118"/>
      <c r="WTO4" s="118"/>
      <c r="WTP4" s="118"/>
      <c r="WTQ4" s="118"/>
      <c r="WTR4" s="118"/>
      <c r="WTS4" s="118"/>
      <c r="WTT4" s="118"/>
      <c r="WTU4" s="118"/>
      <c r="WTV4" s="118"/>
      <c r="WTW4" s="118"/>
      <c r="WTX4" s="118"/>
      <c r="WTY4" s="118"/>
      <c r="WTZ4" s="118"/>
      <c r="WUA4" s="118"/>
      <c r="WUB4" s="118"/>
      <c r="WUC4" s="118"/>
      <c r="WUD4" s="118"/>
      <c r="WUE4" s="118"/>
      <c r="WUF4" s="118"/>
      <c r="WUG4" s="118"/>
      <c r="WUH4" s="118"/>
      <c r="WUI4" s="118"/>
      <c r="WUJ4" s="118"/>
      <c r="WUK4" s="118"/>
      <c r="WUL4" s="118"/>
      <c r="WUM4" s="118"/>
      <c r="WUN4" s="118"/>
      <c r="WUO4" s="118"/>
      <c r="WUP4" s="118"/>
      <c r="WUQ4" s="118"/>
      <c r="WUR4" s="118"/>
      <c r="WUS4" s="118"/>
      <c r="WUT4" s="118"/>
      <c r="WUU4" s="118"/>
      <c r="WUV4" s="118"/>
      <c r="WUW4" s="118"/>
      <c r="WUX4" s="118"/>
      <c r="WUY4" s="118"/>
      <c r="WUZ4" s="118"/>
      <c r="WVA4" s="118"/>
      <c r="WVB4" s="118"/>
      <c r="WVC4" s="118"/>
      <c r="WVD4" s="118"/>
      <c r="WVE4" s="118"/>
      <c r="WVF4" s="118"/>
      <c r="WVG4" s="118"/>
      <c r="WVH4" s="118"/>
      <c r="WVI4" s="118"/>
      <c r="WVJ4" s="118"/>
      <c r="WVK4" s="118"/>
      <c r="WVL4" s="118"/>
      <c r="WVM4" s="118"/>
      <c r="WVN4" s="118"/>
      <c r="WVO4" s="118"/>
      <c r="WVP4" s="118"/>
      <c r="WVQ4" s="118"/>
      <c r="WVR4" s="118"/>
      <c r="WVS4" s="118"/>
      <c r="WVT4" s="118"/>
      <c r="WVU4" s="118"/>
      <c r="WVV4" s="118"/>
      <c r="WVW4" s="118"/>
      <c r="WVX4" s="118"/>
      <c r="WVY4" s="118"/>
      <c r="WVZ4" s="118"/>
      <c r="WWA4" s="118"/>
      <c r="WWB4" s="118"/>
      <c r="WWC4" s="118"/>
      <c r="WWD4" s="118"/>
      <c r="WWE4" s="118"/>
      <c r="WWF4" s="118"/>
      <c r="WWG4" s="118"/>
      <c r="WWH4" s="118"/>
      <c r="WWI4" s="118"/>
      <c r="WWJ4" s="118"/>
      <c r="WWK4" s="118"/>
      <c r="WWL4" s="118"/>
      <c r="WWM4" s="118"/>
      <c r="WWN4" s="118"/>
      <c r="WWO4" s="118"/>
      <c r="WWP4" s="118"/>
      <c r="WWQ4" s="118"/>
      <c r="WWR4" s="118"/>
      <c r="WWS4" s="118"/>
      <c r="WWT4" s="118"/>
      <c r="WWU4" s="118"/>
      <c r="WWV4" s="118"/>
      <c r="WWW4" s="118"/>
      <c r="WWX4" s="118"/>
      <c r="WWY4" s="118"/>
      <c r="WWZ4" s="118"/>
      <c r="WXA4" s="118"/>
      <c r="WXB4" s="118"/>
      <c r="WXC4" s="118"/>
      <c r="WXD4" s="118"/>
      <c r="WXE4" s="118"/>
      <c r="WXF4" s="118"/>
      <c r="WXG4" s="118"/>
      <c r="WXH4" s="118"/>
      <c r="WXI4" s="118"/>
      <c r="WXJ4" s="118"/>
      <c r="WXK4" s="118"/>
      <c r="WXL4" s="118"/>
      <c r="WXM4" s="118"/>
      <c r="WXN4" s="118"/>
      <c r="WXO4" s="118"/>
      <c r="WXP4" s="118"/>
      <c r="WXQ4" s="118"/>
      <c r="WXR4" s="118"/>
      <c r="WXS4" s="118"/>
      <c r="WXT4" s="118"/>
      <c r="WXU4" s="118"/>
      <c r="WXV4" s="118"/>
      <c r="WXW4" s="118"/>
      <c r="WXX4" s="118"/>
      <c r="WXY4" s="118"/>
      <c r="WXZ4" s="118"/>
      <c r="WYA4" s="118"/>
      <c r="WYB4" s="118"/>
      <c r="WYC4" s="118"/>
      <c r="WYD4" s="118"/>
      <c r="WYE4" s="118"/>
      <c r="WYF4" s="118"/>
      <c r="WYG4" s="118"/>
      <c r="WYH4" s="118"/>
      <c r="WYI4" s="118"/>
      <c r="WYJ4" s="118"/>
      <c r="WYK4" s="118"/>
      <c r="WYL4" s="118"/>
      <c r="WYM4" s="118"/>
      <c r="WYN4" s="118"/>
      <c r="WYO4" s="118"/>
      <c r="WYP4" s="118"/>
      <c r="WYQ4" s="118"/>
      <c r="WYR4" s="118"/>
      <c r="WYS4" s="118"/>
      <c r="WYT4" s="118"/>
      <c r="WYU4" s="118"/>
      <c r="WYV4" s="118"/>
      <c r="WYW4" s="118"/>
      <c r="WYX4" s="118"/>
      <c r="WYY4" s="118"/>
      <c r="WYZ4" s="118"/>
      <c r="WZA4" s="118"/>
      <c r="WZB4" s="118"/>
      <c r="WZC4" s="118"/>
      <c r="WZD4" s="118"/>
      <c r="WZE4" s="118"/>
      <c r="WZF4" s="118"/>
      <c r="WZG4" s="118"/>
      <c r="WZH4" s="118"/>
      <c r="WZI4" s="118"/>
      <c r="WZJ4" s="118"/>
      <c r="WZK4" s="118"/>
      <c r="WZL4" s="118"/>
      <c r="WZM4" s="118"/>
      <c r="WZN4" s="118"/>
      <c r="WZO4" s="118"/>
      <c r="WZP4" s="118"/>
      <c r="WZQ4" s="118"/>
      <c r="WZR4" s="118"/>
      <c r="WZS4" s="118"/>
      <c r="WZT4" s="118"/>
      <c r="WZU4" s="118"/>
      <c r="WZV4" s="118"/>
      <c r="WZW4" s="118"/>
      <c r="WZX4" s="118"/>
      <c r="WZY4" s="118"/>
      <c r="WZZ4" s="118"/>
      <c r="XAA4" s="118"/>
      <c r="XAB4" s="118"/>
      <c r="XAC4" s="118"/>
      <c r="XAD4" s="118"/>
      <c r="XAE4" s="118"/>
      <c r="XAF4" s="118"/>
      <c r="XAG4" s="118"/>
      <c r="XAH4" s="118"/>
      <c r="XAI4" s="118"/>
      <c r="XAJ4" s="118"/>
      <c r="XAK4" s="118"/>
      <c r="XAL4" s="118"/>
      <c r="XAM4" s="118"/>
      <c r="XAN4" s="118"/>
      <c r="XAO4" s="118"/>
      <c r="XAP4" s="118"/>
      <c r="XAQ4" s="118"/>
      <c r="XAR4" s="118"/>
      <c r="XAS4" s="118"/>
      <c r="XAT4" s="118"/>
      <c r="XAU4" s="118"/>
      <c r="XAV4" s="118"/>
      <c r="XAW4" s="118"/>
      <c r="XAX4" s="118"/>
      <c r="XAY4" s="118"/>
      <c r="XAZ4" s="118"/>
      <c r="XBA4" s="118"/>
      <c r="XBB4" s="118"/>
      <c r="XBC4" s="118"/>
      <c r="XBD4" s="118"/>
      <c r="XBE4" s="118"/>
      <c r="XBF4" s="118"/>
      <c r="XBG4" s="118"/>
      <c r="XBH4" s="118"/>
      <c r="XBI4" s="118"/>
      <c r="XBJ4" s="118"/>
      <c r="XBK4" s="118"/>
      <c r="XBL4" s="118"/>
      <c r="XBM4" s="118"/>
      <c r="XBN4" s="118"/>
      <c r="XBO4" s="118"/>
      <c r="XBP4" s="118"/>
      <c r="XBQ4" s="118"/>
      <c r="XBR4" s="118"/>
      <c r="XBS4" s="118"/>
      <c r="XBT4" s="118"/>
      <c r="XBU4" s="118"/>
      <c r="XBV4" s="118"/>
      <c r="XBW4" s="118"/>
      <c r="XBX4" s="118"/>
      <c r="XBY4" s="118"/>
      <c r="XBZ4" s="118"/>
      <c r="XCA4" s="118"/>
      <c r="XCB4" s="118"/>
      <c r="XCC4" s="118"/>
      <c r="XCD4" s="118"/>
      <c r="XCE4" s="118"/>
      <c r="XCF4" s="118"/>
      <c r="XCG4" s="118"/>
      <c r="XCH4" s="118"/>
      <c r="XCI4" s="118"/>
      <c r="XCJ4" s="118"/>
      <c r="XCK4" s="118"/>
      <c r="XCL4" s="118"/>
      <c r="XCM4" s="118"/>
      <c r="XCN4" s="118"/>
      <c r="XCO4" s="118"/>
      <c r="XCP4" s="118"/>
      <c r="XCQ4" s="118"/>
      <c r="XCR4" s="118"/>
      <c r="XCS4" s="118"/>
      <c r="XCT4" s="118"/>
      <c r="XCU4" s="118"/>
      <c r="XCV4" s="118"/>
      <c r="XCW4" s="118"/>
      <c r="XCX4" s="118"/>
      <c r="XCY4" s="118"/>
      <c r="XCZ4" s="118"/>
      <c r="XDA4" s="118"/>
      <c r="XDB4" s="118"/>
      <c r="XDC4" s="118"/>
      <c r="XDD4" s="118"/>
      <c r="XDE4" s="118"/>
      <c r="XDF4" s="118"/>
      <c r="XDG4" s="118"/>
      <c r="XDH4" s="118"/>
      <c r="XDI4" s="118"/>
      <c r="XDJ4" s="118"/>
      <c r="XDK4" s="118"/>
      <c r="XDL4" s="118"/>
      <c r="XDM4" s="118"/>
      <c r="XDN4" s="118"/>
      <c r="XDO4" s="118"/>
      <c r="XDP4" s="118"/>
      <c r="XDQ4" s="118"/>
      <c r="XDR4" s="118"/>
      <c r="XDS4" s="118"/>
      <c r="XDT4" s="118"/>
      <c r="XDU4" s="118"/>
      <c r="XDV4" s="118"/>
      <c r="XDW4" s="118"/>
      <c r="XDX4" s="118"/>
      <c r="XDY4" s="118"/>
      <c r="XDZ4" s="118"/>
      <c r="XEA4" s="118"/>
      <c r="XEB4" s="118"/>
      <c r="XEC4" s="118"/>
      <c r="XED4" s="118"/>
      <c r="XEE4" s="118"/>
      <c r="XEF4" s="118"/>
      <c r="XEG4" s="118"/>
      <c r="XEH4" s="118"/>
      <c r="XEI4" s="118"/>
      <c r="XEJ4" s="118"/>
      <c r="XEK4" s="118"/>
      <c r="XEL4" s="118"/>
      <c r="XEM4" s="147"/>
      <c r="XEN4" s="147"/>
      <c r="XEO4" s="147"/>
      <c r="XEP4" s="147"/>
      <c r="XEQ4" s="147"/>
      <c r="XER4" s="147"/>
      <c r="XES4" s="147"/>
      <c r="XET4" s="147"/>
      <c r="XEU4" s="147"/>
      <c r="XEV4" s="147"/>
      <c r="XEW4" s="147"/>
      <c r="XEX4" s="147"/>
      <c r="XEY4" s="147"/>
      <c r="XEZ4" s="147"/>
      <c r="XFA4" s="147"/>
      <c r="XFB4" s="147"/>
      <c r="XFC4" s="147"/>
      <c r="XFD4" s="147"/>
    </row>
    <row r="5" s="31" customFormat="1" customHeight="1" spans="1:25 16367:16384">
      <c r="A5" s="148">
        <f>IF(B5="","",COUNTA($B$5:B5))</f>
        <v>1</v>
      </c>
      <c r="B5" s="149">
        <v>46174</v>
      </c>
      <c r="C5" s="150" t="s">
        <v>44</v>
      </c>
      <c r="D5" s="150"/>
      <c r="E5" s="151" t="s">
        <v>272</v>
      </c>
      <c r="F5" s="152"/>
      <c r="G5" s="152"/>
      <c r="H5" s="153">
        <v>219263.12</v>
      </c>
      <c r="I5" s="150"/>
      <c r="J5" s="150"/>
      <c r="K5" s="148">
        <f t="shared" ref="K5:K68" si="0">IF($B5="","",--TEXT($B5,"yyyymm"))</f>
        <v>202606</v>
      </c>
      <c r="L5" s="45"/>
      <c r="M5" s="29"/>
      <c r="N5" s="29"/>
      <c r="O5" s="29"/>
      <c r="P5" s="29"/>
      <c r="Q5" s="29"/>
      <c r="R5" s="29"/>
      <c r="S5" s="29"/>
      <c r="T5" s="29"/>
      <c r="U5" s="29"/>
      <c r="V5" s="29"/>
      <c r="W5" s="129"/>
      <c r="X5" s="129"/>
      <c r="Y5" s="129"/>
    </row>
    <row r="6" s="31" customFormat="1" customHeight="1" spans="1:25 16367:16384">
      <c r="A6" s="148">
        <f>IF(B6="","",COUNTA($B$5:B6))</f>
        <v>2</v>
      </c>
      <c r="B6" s="154">
        <v>46174</v>
      </c>
      <c r="C6" s="155" t="s">
        <v>48</v>
      </c>
      <c r="D6" s="155"/>
      <c r="E6" s="156" t="s">
        <v>272</v>
      </c>
      <c r="F6" s="157"/>
      <c r="G6" s="157"/>
      <c r="H6" s="153">
        <v>112326.39</v>
      </c>
      <c r="I6" s="155"/>
      <c r="J6" s="155"/>
      <c r="K6" s="148">
        <f t="shared" si="0"/>
        <v>202606</v>
      </c>
      <c r="L6" s="45"/>
      <c r="M6" s="29"/>
      <c r="N6" s="29"/>
      <c r="O6" s="29"/>
      <c r="P6" s="29"/>
      <c r="Q6" s="29"/>
      <c r="R6" s="29"/>
      <c r="S6" s="29"/>
      <c r="T6" s="29"/>
      <c r="U6" s="29"/>
      <c r="V6" s="29"/>
      <c r="W6" s="129"/>
      <c r="X6" s="129"/>
      <c r="Y6" s="129"/>
    </row>
    <row r="7" s="31" customFormat="1" customHeight="1" spans="1:25 16367:16384">
      <c r="A7" s="148">
        <f>IF(B7="","",COUNTA($B$5:B7))</f>
        <v>3</v>
      </c>
      <c r="B7" s="149">
        <v>46174</v>
      </c>
      <c r="C7" s="150" t="s">
        <v>53</v>
      </c>
      <c r="D7" s="150"/>
      <c r="E7" s="151" t="s">
        <v>272</v>
      </c>
      <c r="F7" s="152"/>
      <c r="G7" s="152"/>
      <c r="H7" s="153">
        <v>73513.15</v>
      </c>
      <c r="I7" s="150"/>
      <c r="J7" s="150"/>
      <c r="K7" s="148">
        <f t="shared" si="0"/>
        <v>202606</v>
      </c>
      <c r="L7" s="45"/>
      <c r="M7" s="29"/>
      <c r="N7" s="29"/>
      <c r="O7" s="29"/>
      <c r="P7" s="29"/>
      <c r="Q7" s="29"/>
      <c r="R7" s="29"/>
      <c r="S7" s="29"/>
      <c r="T7" s="29"/>
      <c r="U7" s="29"/>
      <c r="V7" s="29"/>
      <c r="W7" s="129"/>
      <c r="X7" s="129"/>
      <c r="Y7" s="129"/>
    </row>
    <row r="8" s="31" customFormat="1" customHeight="1" spans="1:25 16367:16384">
      <c r="A8" s="148">
        <f>IF(B8="","",COUNTA($B$5:B8))</f>
        <v>4</v>
      </c>
      <c r="B8" s="154">
        <v>46174</v>
      </c>
      <c r="C8" s="155" t="s">
        <v>57</v>
      </c>
      <c r="D8" s="155"/>
      <c r="E8" s="156" t="s">
        <v>272</v>
      </c>
      <c r="F8" s="157"/>
      <c r="G8" s="157"/>
      <c r="H8" s="153">
        <v>90026.28</v>
      </c>
      <c r="I8" s="155"/>
      <c r="J8" s="155"/>
      <c r="K8" s="148">
        <f t="shared" si="0"/>
        <v>202606</v>
      </c>
      <c r="L8" s="45"/>
      <c r="M8" s="29"/>
      <c r="N8" s="29"/>
      <c r="O8" s="29"/>
      <c r="P8" s="29"/>
      <c r="Q8" s="29"/>
      <c r="R8" s="29"/>
      <c r="S8" s="29"/>
      <c r="T8" s="29"/>
      <c r="U8" s="29"/>
      <c r="V8" s="29"/>
      <c r="W8" s="129"/>
      <c r="X8" s="129"/>
      <c r="Y8" s="129"/>
    </row>
    <row r="9" s="31" customFormat="1" customHeight="1" spans="1:25 16367:16384">
      <c r="A9" s="148">
        <f>IF(B9="","",COUNTA($B$5:B9))</f>
        <v>5</v>
      </c>
      <c r="B9" s="149">
        <v>46174</v>
      </c>
      <c r="C9" s="150" t="s">
        <v>61</v>
      </c>
      <c r="D9" s="150"/>
      <c r="E9" s="151" t="s">
        <v>272</v>
      </c>
      <c r="F9" s="152"/>
      <c r="G9" s="152"/>
      <c r="H9" s="153">
        <v>15829.44</v>
      </c>
      <c r="I9" s="150"/>
      <c r="J9" s="150"/>
      <c r="K9" s="148">
        <f t="shared" si="0"/>
        <v>202606</v>
      </c>
      <c r="L9" s="45"/>
      <c r="M9" s="29"/>
      <c r="N9" s="29"/>
      <c r="O9" s="29"/>
      <c r="P9" s="29"/>
      <c r="Q9" s="29"/>
      <c r="R9" s="29"/>
      <c r="S9" s="29"/>
      <c r="T9" s="29"/>
      <c r="U9" s="29"/>
      <c r="V9" s="29"/>
      <c r="W9" s="129"/>
      <c r="X9" s="129"/>
      <c r="Y9" s="129"/>
    </row>
    <row r="10" s="31" customFormat="1" customHeight="1" spans="1:25 16367:16384">
      <c r="A10" s="148">
        <f>IF(B10="","",COUNTA($B$5:B10))</f>
        <v>6</v>
      </c>
      <c r="B10" s="154">
        <v>46174</v>
      </c>
      <c r="C10" s="155" t="s">
        <v>66</v>
      </c>
      <c r="D10" s="155"/>
      <c r="E10" s="156" t="s">
        <v>272</v>
      </c>
      <c r="F10" s="157"/>
      <c r="G10" s="157"/>
      <c r="H10" s="153">
        <v>208922.52</v>
      </c>
      <c r="I10" s="155"/>
      <c r="J10" s="155"/>
      <c r="K10" s="148">
        <f t="shared" si="0"/>
        <v>202606</v>
      </c>
      <c r="L10" s="45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129"/>
      <c r="X10" s="129"/>
      <c r="Y10" s="129"/>
    </row>
    <row r="11" s="31" customFormat="1" customHeight="1" spans="1:25 16367:16384">
      <c r="A11" s="148">
        <f>IF(B11="","",COUNTA($B$5:B11))</f>
        <v>7</v>
      </c>
      <c r="B11" s="149">
        <v>46174</v>
      </c>
      <c r="C11" s="150" t="s">
        <v>70</v>
      </c>
      <c r="D11" s="150"/>
      <c r="E11" s="151" t="s">
        <v>272</v>
      </c>
      <c r="F11" s="152"/>
      <c r="G11" s="152"/>
      <c r="H11" s="153">
        <v>0</v>
      </c>
      <c r="I11" s="150"/>
      <c r="J11" s="150"/>
      <c r="K11" s="148">
        <f t="shared" si="0"/>
        <v>202606</v>
      </c>
      <c r="L11" s="45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129"/>
      <c r="X11" s="129"/>
      <c r="Y11" s="129"/>
    </row>
    <row r="12" s="31" customFormat="1" customHeight="1" spans="1:25 16367:16384">
      <c r="A12" s="148">
        <f>IF(B12="","",COUNTA($B$5:B12))</f>
        <v>8</v>
      </c>
      <c r="B12" s="154">
        <v>46174</v>
      </c>
      <c r="C12" s="155" t="s">
        <v>74</v>
      </c>
      <c r="D12" s="155"/>
      <c r="E12" s="156" t="s">
        <v>272</v>
      </c>
      <c r="F12" s="157"/>
      <c r="G12" s="157"/>
      <c r="H12" s="153">
        <v>0</v>
      </c>
      <c r="I12" s="155"/>
      <c r="J12" s="155"/>
      <c r="K12" s="148">
        <f t="shared" si="0"/>
        <v>202606</v>
      </c>
      <c r="L12" s="45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129"/>
      <c r="X12" s="129"/>
      <c r="Y12" s="129"/>
    </row>
    <row r="13" s="31" customFormat="1" customHeight="1" spans="1:25 16367:16384">
      <c r="A13" s="148">
        <f>IF(B13="","",COUNTA($B$5:B13))</f>
        <v>9</v>
      </c>
      <c r="B13" s="149">
        <v>46174</v>
      </c>
      <c r="C13" s="150" t="s">
        <v>78</v>
      </c>
      <c r="D13" s="150"/>
      <c r="E13" s="151" t="s">
        <v>272</v>
      </c>
      <c r="F13" s="152"/>
      <c r="G13" s="152"/>
      <c r="H13" s="153">
        <v>0</v>
      </c>
      <c r="I13" s="150"/>
      <c r="J13" s="150"/>
      <c r="K13" s="148">
        <f t="shared" si="0"/>
        <v>202606</v>
      </c>
      <c r="L13" s="45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129"/>
      <c r="X13" s="129"/>
      <c r="Y13" s="129"/>
    </row>
    <row r="14" s="31" customFormat="1" customHeight="1" spans="1:25 16367:16384">
      <c r="A14" s="148">
        <f>IF(B14="","",COUNTA($B$5:B14))</f>
        <v>10</v>
      </c>
      <c r="B14" s="154">
        <v>46174</v>
      </c>
      <c r="C14" s="155" t="s">
        <v>82</v>
      </c>
      <c r="D14" s="155"/>
      <c r="E14" s="156" t="s">
        <v>272</v>
      </c>
      <c r="F14" s="157"/>
      <c r="G14" s="157"/>
      <c r="H14" s="153">
        <v>0</v>
      </c>
      <c r="I14" s="155"/>
      <c r="J14" s="155"/>
      <c r="K14" s="148">
        <f t="shared" si="0"/>
        <v>202606</v>
      </c>
      <c r="L14" s="45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129"/>
      <c r="X14" s="129"/>
      <c r="Y14" s="129"/>
    </row>
    <row r="15" s="31" customFormat="1" customHeight="1" spans="1:25 16367:16384">
      <c r="A15" s="148">
        <f>IF(B15="","",COUNTA($B$5:B15))</f>
        <v>11</v>
      </c>
      <c r="B15" s="149">
        <v>46174</v>
      </c>
      <c r="C15" s="150" t="s">
        <v>86</v>
      </c>
      <c r="D15" s="150"/>
      <c r="E15" s="151" t="s">
        <v>272</v>
      </c>
      <c r="F15" s="152"/>
      <c r="G15" s="152"/>
      <c r="H15" s="153">
        <v>0</v>
      </c>
      <c r="I15" s="150"/>
      <c r="J15" s="150"/>
      <c r="K15" s="148">
        <f t="shared" si="0"/>
        <v>202606</v>
      </c>
      <c r="L15" s="45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129"/>
      <c r="X15" s="129"/>
      <c r="Y15" s="129"/>
    </row>
    <row r="16" s="31" customFormat="1" customHeight="1" spans="1:25 16367:16384">
      <c r="A16" s="148">
        <f>IF(B16="","",COUNTA($B$5:B16))</f>
        <v>12</v>
      </c>
      <c r="B16" s="154">
        <v>46174</v>
      </c>
      <c r="C16" s="155" t="s">
        <v>90</v>
      </c>
      <c r="D16" s="155"/>
      <c r="E16" s="156" t="s">
        <v>272</v>
      </c>
      <c r="F16" s="157"/>
      <c r="G16" s="157"/>
      <c r="H16" s="153">
        <v>0</v>
      </c>
      <c r="I16" s="155"/>
      <c r="J16" s="155"/>
      <c r="K16" s="148">
        <f t="shared" si="0"/>
        <v>202606</v>
      </c>
      <c r="L16" s="45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129"/>
      <c r="X16" s="129"/>
      <c r="Y16" s="129"/>
    </row>
    <row r="17" s="31" customFormat="1" customHeight="1" spans="1:25">
      <c r="A17" s="148">
        <f>IF(B17="","",COUNTA($B$5:B17))</f>
        <v>13</v>
      </c>
      <c r="B17" s="149">
        <v>46174</v>
      </c>
      <c r="C17" s="150" t="s">
        <v>94</v>
      </c>
      <c r="D17" s="150"/>
      <c r="E17" s="151" t="s">
        <v>272</v>
      </c>
      <c r="F17" s="152"/>
      <c r="G17" s="152"/>
      <c r="H17" s="153">
        <v>0</v>
      </c>
      <c r="I17" s="150"/>
      <c r="J17" s="150"/>
      <c r="K17" s="148">
        <f t="shared" si="0"/>
        <v>202606</v>
      </c>
      <c r="L17" s="45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29"/>
      <c r="X17" s="129"/>
      <c r="Y17" s="129"/>
    </row>
    <row r="18" s="31" customFormat="1" customHeight="1" spans="1:25">
      <c r="A18" s="148">
        <f>IF(B18="","",COUNTA($B$5:B18))</f>
        <v>14</v>
      </c>
      <c r="B18" s="154">
        <v>46174</v>
      </c>
      <c r="C18" s="155" t="s">
        <v>99</v>
      </c>
      <c r="D18" s="155"/>
      <c r="E18" s="156" t="s">
        <v>272</v>
      </c>
      <c r="F18" s="157"/>
      <c r="G18" s="157"/>
      <c r="H18" s="153">
        <v>0</v>
      </c>
      <c r="I18" s="155"/>
      <c r="J18" s="155"/>
      <c r="K18" s="148">
        <f t="shared" si="0"/>
        <v>202606</v>
      </c>
      <c r="L18" s="45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129"/>
      <c r="X18" s="129"/>
      <c r="Y18" s="129"/>
    </row>
    <row r="19" s="31" customFormat="1" customHeight="1" spans="1:25">
      <c r="A19" s="148">
        <f>IF(B19="","",COUNTA($B$5:B19))</f>
        <v>15</v>
      </c>
      <c r="B19" s="149">
        <v>46204</v>
      </c>
      <c r="C19" s="150" t="s">
        <v>66</v>
      </c>
      <c r="D19" s="150" t="s">
        <v>45</v>
      </c>
      <c r="E19" s="151" t="s">
        <v>273</v>
      </c>
      <c r="F19" s="152">
        <v>500000</v>
      </c>
      <c r="G19" s="152"/>
      <c r="H19" s="153">
        <f>IFERROR(VLOOKUP($C19,$C$5:$H$18,6,0)+SUMIF($C$19:$C19,$C19,$F$19:$F19)-SUMIF($C$19:$C19,$C19,$G$19:$G19),"")</f>
        <v>708922.52</v>
      </c>
      <c r="I19" s="150" t="s">
        <v>229</v>
      </c>
      <c r="J19" s="150"/>
      <c r="K19" s="148">
        <f t="shared" si="0"/>
        <v>202607</v>
      </c>
      <c r="L19" s="45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129"/>
      <c r="X19" s="129"/>
      <c r="Y19" s="129"/>
    </row>
    <row r="20" s="31" customFormat="1" customHeight="1" spans="1:25">
      <c r="A20" s="148">
        <f>IF(B20="","",COUNTA($B$5:B20))</f>
        <v>16</v>
      </c>
      <c r="B20" s="154">
        <v>46204</v>
      </c>
      <c r="C20" s="155" t="s">
        <v>66</v>
      </c>
      <c r="D20" s="155" t="s">
        <v>45</v>
      </c>
      <c r="E20" s="156" t="s">
        <v>274</v>
      </c>
      <c r="F20" s="157">
        <v>500000</v>
      </c>
      <c r="G20" s="157"/>
      <c r="H20" s="153">
        <f>IFERROR(VLOOKUP($C20,$C$5:$H$18,6,0)+SUMIF($C$19:$C20,$C20,$F$19:$F20)-SUMIF($C$19:$C20,$C20,$G$19:$G20),"")</f>
        <v>1208922.52</v>
      </c>
      <c r="I20" s="155" t="s">
        <v>109</v>
      </c>
      <c r="J20" s="155"/>
      <c r="K20" s="148">
        <f t="shared" si="0"/>
        <v>202607</v>
      </c>
      <c r="L20" s="45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129"/>
      <c r="X20" s="129"/>
      <c r="Y20" s="129"/>
    </row>
    <row r="21" s="31" customFormat="1" customHeight="1" spans="1:25">
      <c r="A21" s="148">
        <f>IF(B21="","",COUNTA($B$5:B21))</f>
        <v>17</v>
      </c>
      <c r="B21" s="149">
        <v>46204</v>
      </c>
      <c r="C21" s="150" t="s">
        <v>66</v>
      </c>
      <c r="D21" s="150" t="s">
        <v>100</v>
      </c>
      <c r="E21" s="151" t="s">
        <v>275</v>
      </c>
      <c r="F21" s="152"/>
      <c r="G21" s="152">
        <v>700000</v>
      </c>
      <c r="H21" s="153">
        <f>IFERROR(VLOOKUP($C21,$C$5:$H$18,6,0)+SUMIF($C$19:$C21,$C21,$F$19:$F21)-SUMIF($C$19:$C21,$C21,$G$19:$G21),"")</f>
        <v>508922.52</v>
      </c>
      <c r="I21" s="150" t="s">
        <v>53</v>
      </c>
      <c r="J21" s="150"/>
      <c r="K21" s="148">
        <f t="shared" si="0"/>
        <v>202607</v>
      </c>
      <c r="L21" s="45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129"/>
      <c r="X21" s="129"/>
      <c r="Y21" s="129"/>
    </row>
    <row r="22" s="31" customFormat="1" customHeight="1" spans="1:25">
      <c r="A22" s="148">
        <f>IF(B22="","",COUNTA($B$5:B22))</f>
        <v>18</v>
      </c>
      <c r="B22" s="154">
        <v>46204</v>
      </c>
      <c r="C22" s="155" t="s">
        <v>66</v>
      </c>
      <c r="D22" s="155" t="s">
        <v>100</v>
      </c>
      <c r="E22" s="156" t="s">
        <v>275</v>
      </c>
      <c r="F22" s="157"/>
      <c r="G22" s="157">
        <v>500000</v>
      </c>
      <c r="H22" s="153">
        <f>IFERROR(VLOOKUP($C22,$C$5:$H$18,6,0)+SUMIF($C$19:$C22,$C22,$F$19:$F22)-SUMIF($C$19:$C22,$C22,$G$19:$G22),"")</f>
        <v>8922.52000000002</v>
      </c>
      <c r="I22" s="155" t="s">
        <v>53</v>
      </c>
      <c r="J22" s="155"/>
      <c r="K22" s="148">
        <f t="shared" si="0"/>
        <v>202607</v>
      </c>
      <c r="L22" s="45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129"/>
      <c r="X22" s="129"/>
      <c r="Y22" s="129"/>
    </row>
    <row r="23" s="31" customFormat="1" customHeight="1" spans="1:25">
      <c r="A23" s="148">
        <f>IF(B23="","",COUNTA($B$5:B23))</f>
        <v>19</v>
      </c>
      <c r="B23" s="149">
        <v>46205</v>
      </c>
      <c r="C23" s="150" t="s">
        <v>66</v>
      </c>
      <c r="D23" s="150" t="s">
        <v>45</v>
      </c>
      <c r="E23" s="151" t="s">
        <v>276</v>
      </c>
      <c r="F23" s="152">
        <v>500000</v>
      </c>
      <c r="G23" s="152"/>
      <c r="H23" s="153">
        <f>IFERROR(VLOOKUP($C23,$C$5:$H$18,6,0)+SUMIF($C$19:$C23,$C23,$F$19:$F23)-SUMIF($C$19:$C23,$C23,$G$19:$G23),"")</f>
        <v>508922.52</v>
      </c>
      <c r="I23" s="150" t="s">
        <v>229</v>
      </c>
      <c r="J23" s="150"/>
      <c r="K23" s="148">
        <f t="shared" si="0"/>
        <v>202607</v>
      </c>
      <c r="L23" s="45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129"/>
      <c r="X23" s="129"/>
      <c r="Y23" s="129"/>
    </row>
    <row r="24" s="31" customFormat="1" customHeight="1" spans="1:25">
      <c r="A24" s="148">
        <f>IF(B24="","",COUNTA($B$5:B24))</f>
        <v>20</v>
      </c>
      <c r="B24" s="154">
        <v>46205</v>
      </c>
      <c r="C24" s="155" t="s">
        <v>66</v>
      </c>
      <c r="D24" s="155" t="s">
        <v>100</v>
      </c>
      <c r="E24" s="156" t="s">
        <v>275</v>
      </c>
      <c r="F24" s="157"/>
      <c r="G24" s="157">
        <v>500000</v>
      </c>
      <c r="H24" s="153">
        <f>IFERROR(VLOOKUP($C24,$C$5:$H$18,6,0)+SUMIF($C$19:$C24,$C24,$F$19:$F24)-SUMIF($C$19:$C24,$C24,$G$19:$G24),"")</f>
        <v>8922.52000000002</v>
      </c>
      <c r="I24" s="155" t="s">
        <v>53</v>
      </c>
      <c r="J24" s="155"/>
      <c r="K24" s="148">
        <f t="shared" si="0"/>
        <v>202607</v>
      </c>
      <c r="L24" s="45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129"/>
      <c r="X24" s="129"/>
      <c r="Y24" s="129"/>
    </row>
    <row r="25" s="31" customFormat="1" customHeight="1" spans="1:25">
      <c r="A25" s="148">
        <f>IF(B25="","",COUNTA($B$5:B25))</f>
        <v>21</v>
      </c>
      <c r="B25" s="149">
        <v>46206</v>
      </c>
      <c r="C25" s="150" t="s">
        <v>66</v>
      </c>
      <c r="D25" s="150" t="s">
        <v>45</v>
      </c>
      <c r="E25" s="151" t="s">
        <v>277</v>
      </c>
      <c r="F25" s="152">
        <v>300000</v>
      </c>
      <c r="G25" s="152"/>
      <c r="H25" s="153">
        <f>IFERROR(VLOOKUP($C25,$C$5:$H$18,6,0)+SUMIF($C$19:$C25,$C25,$F$19:$F25)-SUMIF($C$19:$C25,$C25,$G$19:$G25),"")</f>
        <v>308922.52</v>
      </c>
      <c r="I25" s="150" t="s">
        <v>229</v>
      </c>
      <c r="J25" s="150"/>
      <c r="K25" s="148">
        <f t="shared" si="0"/>
        <v>202607</v>
      </c>
      <c r="L25" s="45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129"/>
      <c r="X25" s="129"/>
      <c r="Y25" s="129"/>
    </row>
    <row r="26" s="31" customFormat="1" customHeight="1" spans="1:25">
      <c r="A26" s="148">
        <f>IF(B26="","",COUNTA($B$5:B26))</f>
        <v>22</v>
      </c>
      <c r="B26" s="154">
        <v>46207</v>
      </c>
      <c r="C26" s="155" t="s">
        <v>66</v>
      </c>
      <c r="D26" s="155" t="s">
        <v>45</v>
      </c>
      <c r="E26" s="156" t="s">
        <v>277</v>
      </c>
      <c r="F26" s="157">
        <v>100000</v>
      </c>
      <c r="G26" s="157"/>
      <c r="H26" s="153">
        <f>IFERROR(VLOOKUP($C26,$C$5:$H$18,6,0)+SUMIF($C$19:$C26,$C26,$F$19:$F26)-SUMIF($C$19:$C26,$C26,$G$19:$G26),"")</f>
        <v>408922.52</v>
      </c>
      <c r="I26" s="155" t="s">
        <v>229</v>
      </c>
      <c r="J26" s="155"/>
      <c r="K26" s="148">
        <f t="shared" si="0"/>
        <v>202607</v>
      </c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129"/>
      <c r="X26" s="129"/>
      <c r="Y26" s="129"/>
    </row>
    <row r="27" s="31" customFormat="1" customHeight="1" spans="1:25">
      <c r="A27" s="148">
        <f>IF(B27="","",COUNTA($B$5:B27))</f>
        <v>23</v>
      </c>
      <c r="B27" s="149">
        <v>46209</v>
      </c>
      <c r="C27" s="150" t="s">
        <v>66</v>
      </c>
      <c r="D27" s="150" t="s">
        <v>45</v>
      </c>
      <c r="E27" s="151" t="s">
        <v>277</v>
      </c>
      <c r="F27" s="152">
        <v>120000</v>
      </c>
      <c r="G27" s="152"/>
      <c r="H27" s="153">
        <f>IFERROR(VLOOKUP($C27,$C$5:$H$18,6,0)+SUMIF($C$19:$C27,$C27,$F$19:$F27)-SUMIF($C$19:$C27,$C27,$G$19:$G27),"")</f>
        <v>528922.52</v>
      </c>
      <c r="I27" s="150" t="s">
        <v>229</v>
      </c>
      <c r="J27" s="150"/>
      <c r="K27" s="148">
        <f t="shared" si="0"/>
        <v>202607</v>
      </c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129"/>
      <c r="X27" s="129"/>
      <c r="Y27" s="129"/>
    </row>
    <row r="28" s="31" customFormat="1" customHeight="1" spans="1:25">
      <c r="A28" s="148">
        <f>IF(B28="","",COUNTA($B$5:B28))</f>
        <v>24</v>
      </c>
      <c r="B28" s="154">
        <v>46209</v>
      </c>
      <c r="C28" s="155" t="s">
        <v>66</v>
      </c>
      <c r="D28" s="155" t="s">
        <v>100</v>
      </c>
      <c r="E28" s="156" t="s">
        <v>275</v>
      </c>
      <c r="F28" s="157"/>
      <c r="G28" s="157">
        <v>20000</v>
      </c>
      <c r="H28" s="153">
        <f>IFERROR(VLOOKUP($C28,$C$5:$H$18,6,0)+SUMIF($C$19:$C28,$C28,$F$19:$F28)-SUMIF($C$19:$C28,$C28,$G$19:$G28),"")</f>
        <v>508922.52</v>
      </c>
      <c r="I28" s="155" t="s">
        <v>53</v>
      </c>
      <c r="J28" s="155"/>
      <c r="K28" s="148">
        <f t="shared" si="0"/>
        <v>202607</v>
      </c>
      <c r="L28" s="45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129"/>
      <c r="X28" s="129"/>
      <c r="Y28" s="129"/>
    </row>
    <row r="29" s="31" customFormat="1" customHeight="1" spans="1:25">
      <c r="A29" s="148">
        <f>IF(B29="","",COUNTA($B$5:B29))</f>
        <v>25</v>
      </c>
      <c r="B29" s="149">
        <v>46209</v>
      </c>
      <c r="C29" s="150" t="s">
        <v>66</v>
      </c>
      <c r="D29" s="150" t="s">
        <v>100</v>
      </c>
      <c r="E29" s="151" t="s">
        <v>278</v>
      </c>
      <c r="F29" s="152"/>
      <c r="G29" s="152">
        <v>300000</v>
      </c>
      <c r="H29" s="153">
        <f>IFERROR(VLOOKUP($C29,$C$5:$H$18,6,0)+SUMIF($C$19:$C29,$C29,$F$19:$F29)-SUMIF($C$19:$C29,$C29,$G$19:$G29),"")</f>
        <v>208922.52</v>
      </c>
      <c r="I29" s="150" t="s">
        <v>57</v>
      </c>
      <c r="J29" s="150"/>
      <c r="K29" s="148">
        <f t="shared" si="0"/>
        <v>202607</v>
      </c>
      <c r="L29" s="45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129"/>
      <c r="X29" s="129"/>
      <c r="Y29" s="129"/>
    </row>
    <row r="30" s="31" customFormat="1" customHeight="1" spans="1:25">
      <c r="A30" s="148">
        <f>IF(B30="","",COUNTA($B$5:B30))</f>
        <v>26</v>
      </c>
      <c r="B30" s="154">
        <v>46209</v>
      </c>
      <c r="C30" s="155" t="s">
        <v>66</v>
      </c>
      <c r="D30" s="155" t="s">
        <v>50</v>
      </c>
      <c r="E30" s="156" t="s">
        <v>279</v>
      </c>
      <c r="F30" s="157">
        <v>72800</v>
      </c>
      <c r="G30" s="157"/>
      <c r="H30" s="153">
        <f>IFERROR(VLOOKUP($C30,$C$5:$H$18,6,0)+SUMIF($C$19:$C30,$C30,$F$19:$F30)-SUMIF($C$19:$C30,$C30,$G$19:$G30),"")</f>
        <v>281722.52</v>
      </c>
      <c r="I30" s="155" t="s">
        <v>123</v>
      </c>
      <c r="J30" s="155"/>
      <c r="K30" s="148">
        <f t="shared" si="0"/>
        <v>202607</v>
      </c>
      <c r="L30" s="45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129"/>
      <c r="X30" s="129"/>
      <c r="Y30" s="129"/>
    </row>
    <row r="31" s="31" customFormat="1" customHeight="1" spans="1:25">
      <c r="A31" s="148">
        <f>IF(B31="","",COUNTA($B$5:B31))</f>
        <v>27</v>
      </c>
      <c r="B31" s="149">
        <v>46209</v>
      </c>
      <c r="C31" s="150" t="s">
        <v>66</v>
      </c>
      <c r="D31" s="150" t="s">
        <v>45</v>
      </c>
      <c r="E31" s="151" t="s">
        <v>280</v>
      </c>
      <c r="F31" s="152">
        <v>8333.33</v>
      </c>
      <c r="G31" s="152"/>
      <c r="H31" s="153">
        <f>IFERROR(VLOOKUP($C31,$C$5:$H$18,6,0)+SUMIF($C$19:$C31,$C31,$F$19:$F31)-SUMIF($C$19:$C31,$C31,$G$19:$G31),"")</f>
        <v>290055.85</v>
      </c>
      <c r="I31" s="150" t="s">
        <v>165</v>
      </c>
      <c r="J31" s="150"/>
      <c r="K31" s="148">
        <f t="shared" si="0"/>
        <v>202607</v>
      </c>
      <c r="L31" s="45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129"/>
      <c r="X31" s="129"/>
      <c r="Y31" s="129"/>
    </row>
    <row r="32" s="31" customFormat="1" customHeight="1" spans="1:25">
      <c r="A32" s="148">
        <f>IF(B32="","",COUNTA($B$5:B32))</f>
        <v>28</v>
      </c>
      <c r="B32" s="154">
        <v>46209</v>
      </c>
      <c r="C32" s="155" t="s">
        <v>66</v>
      </c>
      <c r="D32" s="155" t="s">
        <v>50</v>
      </c>
      <c r="E32" s="156" t="s">
        <v>281</v>
      </c>
      <c r="F32" s="157">
        <v>6000</v>
      </c>
      <c r="G32" s="157"/>
      <c r="H32" s="153">
        <f>IFERROR(VLOOKUP($C32,$C$5:$H$18,6,0)+SUMIF($C$19:$C32,$C32,$F$19:$F32)-SUMIF($C$19:$C32,$C32,$G$19:$G32),"")</f>
        <v>296055.85</v>
      </c>
      <c r="I32" s="155" t="s">
        <v>165</v>
      </c>
      <c r="J32" s="155"/>
      <c r="K32" s="148">
        <f t="shared" si="0"/>
        <v>202607</v>
      </c>
      <c r="L32" s="45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129"/>
      <c r="X32" s="129"/>
      <c r="Y32" s="129"/>
    </row>
    <row r="33" s="31" customFormat="1" customHeight="1" spans="1:25">
      <c r="A33" s="148">
        <f>IF(B33="","",COUNTA($B$5:B33))</f>
        <v>29</v>
      </c>
      <c r="B33" s="149">
        <v>46209</v>
      </c>
      <c r="C33" s="150" t="s">
        <v>66</v>
      </c>
      <c r="D33" s="150" t="s">
        <v>102</v>
      </c>
      <c r="E33" s="151" t="s">
        <v>282</v>
      </c>
      <c r="F33" s="152"/>
      <c r="G33" s="152">
        <v>4500</v>
      </c>
      <c r="H33" s="153">
        <f>IFERROR(VLOOKUP($C33,$C$5:$H$18,6,0)+SUMIF($C$19:$C33,$C33,$F$19:$F33)-SUMIF($C$19:$C33,$C33,$G$19:$G33),"")</f>
        <v>291555.85</v>
      </c>
      <c r="I33" s="150" t="s">
        <v>165</v>
      </c>
      <c r="J33" s="150"/>
      <c r="K33" s="148">
        <f t="shared" si="0"/>
        <v>202607</v>
      </c>
      <c r="L33" s="45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129"/>
      <c r="X33" s="129"/>
      <c r="Y33" s="129"/>
    </row>
    <row r="34" s="31" customFormat="1" customHeight="1" spans="1:25">
      <c r="A34" s="148">
        <f>IF(B34="","",COUNTA($B$5:B34))</f>
        <v>30</v>
      </c>
      <c r="B34" s="154">
        <v>46210</v>
      </c>
      <c r="C34" s="155" t="s">
        <v>66</v>
      </c>
      <c r="D34" s="155" t="s">
        <v>100</v>
      </c>
      <c r="E34" s="156" t="s">
        <v>278</v>
      </c>
      <c r="F34" s="157"/>
      <c r="G34" s="157">
        <v>72800</v>
      </c>
      <c r="H34" s="153">
        <f>IFERROR(VLOOKUP($C34,$C$5:$H$18,6,0)+SUMIF($C$19:$C34,$C34,$F$19:$F34)-SUMIF($C$19:$C34,$C34,$G$19:$G34),"")</f>
        <v>218755.85</v>
      </c>
      <c r="I34" s="155" t="s">
        <v>57</v>
      </c>
      <c r="J34" s="155"/>
      <c r="K34" s="148">
        <f t="shared" si="0"/>
        <v>202607</v>
      </c>
      <c r="L34" s="45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129"/>
      <c r="X34" s="129"/>
      <c r="Y34" s="129"/>
    </row>
    <row r="35" s="31" customFormat="1" customHeight="1" spans="1:25">
      <c r="A35" s="148">
        <f>IF(B35="","",COUNTA($B$5:B35))</f>
        <v>31</v>
      </c>
      <c r="B35" s="149">
        <v>46211</v>
      </c>
      <c r="C35" s="150" t="s">
        <v>66</v>
      </c>
      <c r="D35" s="150" t="s">
        <v>45</v>
      </c>
      <c r="E35" s="151" t="s">
        <v>283</v>
      </c>
      <c r="F35" s="152">
        <v>900000</v>
      </c>
      <c r="G35" s="152"/>
      <c r="H35" s="153">
        <f>IFERROR(VLOOKUP($C35,$C$5:$H$18,6,0)+SUMIF($C$19:$C35,$C35,$F$19:$F35)-SUMIF($C$19:$C35,$C35,$G$19:$G35),"")</f>
        <v>1118755.85</v>
      </c>
      <c r="I35" s="150" t="s">
        <v>179</v>
      </c>
      <c r="J35" s="150"/>
      <c r="K35" s="148">
        <f t="shared" si="0"/>
        <v>202607</v>
      </c>
      <c r="L35" s="45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129"/>
      <c r="X35" s="129"/>
      <c r="Y35" s="129"/>
    </row>
    <row r="36" s="31" customFormat="1" customHeight="1" spans="1:25">
      <c r="A36" s="148">
        <f>IF(B36="","",COUNTA($B$5:B36))</f>
        <v>32</v>
      </c>
      <c r="B36" s="154">
        <v>46211</v>
      </c>
      <c r="C36" s="155" t="s">
        <v>66</v>
      </c>
      <c r="D36" s="155" t="s">
        <v>87</v>
      </c>
      <c r="E36" s="156" t="s">
        <v>284</v>
      </c>
      <c r="F36" s="157">
        <v>4540</v>
      </c>
      <c r="G36" s="157"/>
      <c r="H36" s="153">
        <f>IFERROR(VLOOKUP($C36,$C$5:$H$18,6,0)+SUMIF($C$19:$C36,$C36,$F$19:$F36)-SUMIF($C$19:$C36,$C36,$G$19:$G36),"")</f>
        <v>1123295.85</v>
      </c>
      <c r="I36" s="155" t="s">
        <v>179</v>
      </c>
      <c r="J36" s="155"/>
      <c r="K36" s="148">
        <f t="shared" si="0"/>
        <v>202607</v>
      </c>
      <c r="L36" s="45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129"/>
      <c r="X36" s="129"/>
      <c r="Y36" s="129"/>
    </row>
    <row r="37" s="31" customFormat="1" customHeight="1" spans="1:25">
      <c r="A37" s="148">
        <f>IF(B37="","",COUNTA($B$5:B37))</f>
        <v>33</v>
      </c>
      <c r="B37" s="149">
        <v>46211</v>
      </c>
      <c r="C37" s="150" t="s">
        <v>66</v>
      </c>
      <c r="D37" s="150" t="s">
        <v>83</v>
      </c>
      <c r="E37" s="151" t="s">
        <v>285</v>
      </c>
      <c r="F37" s="152">
        <v>5540</v>
      </c>
      <c r="G37" s="152"/>
      <c r="H37" s="153">
        <f>IFERROR(VLOOKUP($C37,$C$5:$H$18,6,0)+SUMIF($C$19:$C37,$C37,$F$19:$F37)-SUMIF($C$19:$C37,$C37,$G$19:$G37),"")</f>
        <v>1128835.85</v>
      </c>
      <c r="I37" s="150" t="s">
        <v>179</v>
      </c>
      <c r="J37" s="150"/>
      <c r="K37" s="148">
        <f t="shared" si="0"/>
        <v>202607</v>
      </c>
      <c r="L37" s="45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129"/>
      <c r="X37" s="129"/>
      <c r="Y37" s="129"/>
    </row>
    <row r="38" s="31" customFormat="1" customHeight="1" spans="1:25">
      <c r="A38" s="148">
        <f>IF(B38="","",COUNTA($B$5:B38))</f>
        <v>34</v>
      </c>
      <c r="B38" s="154">
        <v>46211</v>
      </c>
      <c r="C38" s="155" t="s">
        <v>66</v>
      </c>
      <c r="D38" s="155" t="s">
        <v>96</v>
      </c>
      <c r="E38" s="156" t="s">
        <v>286</v>
      </c>
      <c r="F38" s="157">
        <v>89870</v>
      </c>
      <c r="G38" s="157"/>
      <c r="H38" s="153">
        <f>IFERROR(VLOOKUP($C38,$C$5:$H$18,6,0)+SUMIF($C$19:$C38,$C38,$F$19:$F38)-SUMIF($C$19:$C38,$C38,$G$19:$G38),"")</f>
        <v>1218705.85</v>
      </c>
      <c r="I38" s="155" t="s">
        <v>179</v>
      </c>
      <c r="J38" s="155"/>
      <c r="K38" s="148">
        <f t="shared" si="0"/>
        <v>202607</v>
      </c>
      <c r="L38" s="45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129"/>
      <c r="X38" s="129"/>
      <c r="Y38" s="129"/>
    </row>
    <row r="39" s="31" customFormat="1" customHeight="1" spans="1:25">
      <c r="A39" s="148">
        <f>IF(B39="","",COUNTA($B$5:B39))</f>
        <v>35</v>
      </c>
      <c r="B39" s="149">
        <v>46211</v>
      </c>
      <c r="C39" s="150" t="s">
        <v>66</v>
      </c>
      <c r="D39" s="150" t="s">
        <v>100</v>
      </c>
      <c r="E39" s="151" t="s">
        <v>287</v>
      </c>
      <c r="F39" s="152"/>
      <c r="G39" s="152">
        <v>900000</v>
      </c>
      <c r="H39" s="153">
        <f>IFERROR(VLOOKUP($C39,$C$5:$H$18,6,0)+SUMIF($C$19:$C39,$C39,$F$19:$F39)-SUMIF($C$19:$C39,$C39,$G$19:$G39),"")</f>
        <v>318705.85</v>
      </c>
      <c r="I39" s="150" t="s">
        <v>57</v>
      </c>
      <c r="J39" s="150"/>
      <c r="K39" s="148">
        <f t="shared" si="0"/>
        <v>202607</v>
      </c>
      <c r="L39" s="45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129"/>
      <c r="X39" s="129"/>
      <c r="Y39" s="129"/>
    </row>
    <row r="40" s="31" customFormat="1" customHeight="1" spans="1:25">
      <c r="A40" s="148">
        <f>IF(B40="","",COUNTA($B$5:B40))</f>
        <v>36</v>
      </c>
      <c r="B40" s="154">
        <v>46211</v>
      </c>
      <c r="C40" s="155" t="s">
        <v>66</v>
      </c>
      <c r="D40" s="155" t="s">
        <v>96</v>
      </c>
      <c r="E40" s="156" t="s">
        <v>288</v>
      </c>
      <c r="F40" s="157"/>
      <c r="G40" s="157">
        <v>89870</v>
      </c>
      <c r="H40" s="153">
        <f>IFERROR(VLOOKUP($C40,$C$5:$H$18,6,0)+SUMIF($C$19:$C40,$C40,$F$19:$F40)-SUMIF($C$19:$C40,$C40,$G$19:$G40),"")</f>
        <v>228835.85</v>
      </c>
      <c r="I40" s="155" t="s">
        <v>179</v>
      </c>
      <c r="J40" s="155"/>
      <c r="K40" s="148">
        <f t="shared" si="0"/>
        <v>202607</v>
      </c>
      <c r="L40" s="45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129"/>
      <c r="X40" s="129"/>
      <c r="Y40" s="129"/>
    </row>
    <row r="41" s="31" customFormat="1" customHeight="1" spans="1:25">
      <c r="A41" s="148">
        <f>IF(B41="","",COUNTA($B$5:B41))</f>
        <v>37</v>
      </c>
      <c r="B41" s="149">
        <v>46211</v>
      </c>
      <c r="C41" s="150" t="s">
        <v>66</v>
      </c>
      <c r="D41" s="150" t="s">
        <v>83</v>
      </c>
      <c r="E41" s="151" t="s">
        <v>289</v>
      </c>
      <c r="F41" s="152"/>
      <c r="G41" s="152">
        <v>5540</v>
      </c>
      <c r="H41" s="153">
        <f>IFERROR(VLOOKUP($C41,$C$5:$H$18,6,0)+SUMIF($C$19:$C41,$C41,$F$19:$F41)-SUMIF($C$19:$C41,$C41,$G$19:$G41),"")</f>
        <v>223295.85</v>
      </c>
      <c r="I41" s="150" t="s">
        <v>179</v>
      </c>
      <c r="J41" s="150"/>
      <c r="K41" s="148">
        <f t="shared" si="0"/>
        <v>202607</v>
      </c>
      <c r="L41" s="45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129"/>
      <c r="X41" s="129"/>
      <c r="Y41" s="129"/>
    </row>
    <row r="42" s="31" customFormat="1" customHeight="1" spans="1:25">
      <c r="A42" s="148">
        <f>IF(B42="","",COUNTA($B$5:B42))</f>
        <v>38</v>
      </c>
      <c r="B42" s="154">
        <v>46212</v>
      </c>
      <c r="C42" s="155" t="s">
        <v>66</v>
      </c>
      <c r="D42" s="155" t="s">
        <v>45</v>
      </c>
      <c r="E42" s="156" t="s">
        <v>290</v>
      </c>
      <c r="F42" s="157">
        <v>30000</v>
      </c>
      <c r="G42" s="157"/>
      <c r="H42" s="153">
        <f>IFERROR(VLOOKUP($C42,$C$5:$H$18,6,0)+SUMIF($C$19:$C42,$C42,$F$19:$F42)-SUMIF($C$19:$C42,$C42,$G$19:$G42),"")</f>
        <v>253295.85</v>
      </c>
      <c r="I42" s="155" t="s">
        <v>221</v>
      </c>
      <c r="J42" s="155"/>
      <c r="K42" s="148">
        <f t="shared" si="0"/>
        <v>202607</v>
      </c>
      <c r="L42" s="45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129"/>
      <c r="X42" s="129"/>
      <c r="Y42" s="129"/>
    </row>
    <row r="43" s="31" customFormat="1" customHeight="1" spans="1:25">
      <c r="A43" s="148">
        <f>IF(B43="","",COUNTA($B$5:B43))</f>
        <v>39</v>
      </c>
      <c r="B43" s="149">
        <v>46213</v>
      </c>
      <c r="C43" s="150" t="s">
        <v>66</v>
      </c>
      <c r="D43" s="150" t="s">
        <v>100</v>
      </c>
      <c r="E43" s="151" t="s">
        <v>278</v>
      </c>
      <c r="F43" s="152"/>
      <c r="G43" s="152">
        <v>30000</v>
      </c>
      <c r="H43" s="153">
        <f>IFERROR(VLOOKUP($C43,$C$5:$H$18,6,0)+SUMIF($C$19:$C43,$C43,$F$19:$F43)-SUMIF($C$19:$C43,$C43,$G$19:$G43),"")</f>
        <v>223295.85</v>
      </c>
      <c r="I43" s="150" t="s">
        <v>57</v>
      </c>
      <c r="J43" s="150"/>
      <c r="K43" s="148">
        <f t="shared" si="0"/>
        <v>202607</v>
      </c>
      <c r="L43" s="45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129"/>
      <c r="X43" s="129"/>
      <c r="Y43" s="129"/>
    </row>
    <row r="44" s="31" customFormat="1" customHeight="1" spans="1:25">
      <c r="A44" s="148">
        <f>IF(B44="","",COUNTA($B$5:B44))</f>
        <v>40</v>
      </c>
      <c r="B44" s="154">
        <v>46218</v>
      </c>
      <c r="C44" s="155" t="s">
        <v>66</v>
      </c>
      <c r="D44" s="155" t="s">
        <v>45</v>
      </c>
      <c r="E44" s="156" t="s">
        <v>291</v>
      </c>
      <c r="F44" s="157">
        <v>3750</v>
      </c>
      <c r="G44" s="157"/>
      <c r="H44" s="153">
        <f>IFERROR(VLOOKUP($C44,$C$5:$H$18,6,0)+SUMIF($C$19:$C44,$C44,$F$19:$F44)-SUMIF($C$19:$C44,$C44,$G$19:$G44),"")</f>
        <v>227045.85</v>
      </c>
      <c r="I44" s="155" t="s">
        <v>192</v>
      </c>
      <c r="J44" s="155"/>
      <c r="K44" s="148">
        <f t="shared" si="0"/>
        <v>202607</v>
      </c>
      <c r="L44" s="45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129"/>
      <c r="X44" s="129"/>
      <c r="Y44" s="129"/>
    </row>
    <row r="45" s="31" customFormat="1" customHeight="1" spans="1:25">
      <c r="A45" s="148">
        <f>IF(B45="","",COUNTA($B$5:B45))</f>
        <v>41</v>
      </c>
      <c r="B45" s="149">
        <v>46218</v>
      </c>
      <c r="C45" s="150" t="s">
        <v>66</v>
      </c>
      <c r="D45" s="150" t="s">
        <v>50</v>
      </c>
      <c r="E45" s="151" t="s">
        <v>292</v>
      </c>
      <c r="F45" s="152">
        <v>1125</v>
      </c>
      <c r="G45" s="152"/>
      <c r="H45" s="153">
        <f>IFERROR(VLOOKUP($C45,$C$5:$H$18,6,0)+SUMIF($C$19:$C45,$C45,$F$19:$F45)-SUMIF($C$19:$C45,$C45,$G$19:$G45),"")</f>
        <v>228170.85</v>
      </c>
      <c r="I45" s="150" t="s">
        <v>192</v>
      </c>
      <c r="J45" s="150"/>
      <c r="K45" s="148">
        <f t="shared" si="0"/>
        <v>202607</v>
      </c>
      <c r="L45" s="45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129"/>
      <c r="X45" s="129"/>
      <c r="Y45" s="129"/>
    </row>
    <row r="46" s="31" customFormat="1" customHeight="1" spans="1:25">
      <c r="A46" s="148">
        <f>IF(B46="","",COUNTA($B$5:B46))</f>
        <v>42</v>
      </c>
      <c r="B46" s="154">
        <v>46218</v>
      </c>
      <c r="C46" s="155" t="s">
        <v>66</v>
      </c>
      <c r="D46" s="155" t="s">
        <v>102</v>
      </c>
      <c r="E46" s="156" t="s">
        <v>293</v>
      </c>
      <c r="F46" s="157"/>
      <c r="G46" s="157">
        <v>750</v>
      </c>
      <c r="H46" s="153">
        <f>IFERROR(VLOOKUP($C46,$C$5:$H$18,6,0)+SUMIF($C$19:$C46,$C46,$F$19:$F46)-SUMIF($C$19:$C46,$C46,$G$19:$G46),"")</f>
        <v>227420.85</v>
      </c>
      <c r="I46" s="155" t="s">
        <v>192</v>
      </c>
      <c r="J46" s="155"/>
      <c r="K46" s="148">
        <f t="shared" si="0"/>
        <v>202607</v>
      </c>
      <c r="L46" s="45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129"/>
      <c r="X46" s="129"/>
      <c r="Y46" s="129"/>
    </row>
    <row r="47" s="31" customFormat="1" customHeight="1" spans="1:25">
      <c r="A47" s="148">
        <f>IF(B47="","",COUNTA($B$5:B47))</f>
        <v>43</v>
      </c>
      <c r="B47" s="149">
        <v>46218</v>
      </c>
      <c r="C47" s="150" t="s">
        <v>66</v>
      </c>
      <c r="D47" s="150" t="s">
        <v>50</v>
      </c>
      <c r="E47" s="151" t="s">
        <v>294</v>
      </c>
      <c r="F47" s="152">
        <v>4000</v>
      </c>
      <c r="G47" s="152"/>
      <c r="H47" s="153">
        <f>IFERROR(VLOOKUP($C47,$C$5:$H$18,6,0)+SUMIF($C$19:$C47,$C47,$F$19:$F47)-SUMIF($C$19:$C47,$C47,$G$19:$G47),"")</f>
        <v>231420.85</v>
      </c>
      <c r="I47" s="150" t="s">
        <v>113</v>
      </c>
      <c r="J47" s="150"/>
      <c r="K47" s="148">
        <f t="shared" si="0"/>
        <v>202607</v>
      </c>
      <c r="L47" s="45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129"/>
      <c r="X47" s="129"/>
      <c r="Y47" s="129"/>
    </row>
    <row r="48" s="31" customFormat="1" customHeight="1" spans="1:25">
      <c r="A48" s="148">
        <f>IF(B48="","",COUNTA($B$5:B48))</f>
        <v>44</v>
      </c>
      <c r="B48" s="154">
        <v>46218</v>
      </c>
      <c r="C48" s="155" t="s">
        <v>66</v>
      </c>
      <c r="D48" s="155" t="s">
        <v>102</v>
      </c>
      <c r="E48" s="156" t="s">
        <v>295</v>
      </c>
      <c r="F48" s="157"/>
      <c r="G48" s="157">
        <v>3000</v>
      </c>
      <c r="H48" s="153">
        <f>IFERROR(VLOOKUP($C48,$C$5:$H$18,6,0)+SUMIF($C$19:$C48,$C48,$F$19:$F48)-SUMIF($C$19:$C48,$C48,$G$19:$G48),"")</f>
        <v>228420.85</v>
      </c>
      <c r="I48" s="155" t="s">
        <v>74</v>
      </c>
      <c r="J48" s="155"/>
      <c r="K48" s="148">
        <f t="shared" si="0"/>
        <v>202607</v>
      </c>
      <c r="L48" s="45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129"/>
      <c r="X48" s="129"/>
      <c r="Y48" s="129"/>
    </row>
    <row r="49" s="31" customFormat="1" customHeight="1" spans="1:25">
      <c r="A49" s="148">
        <f>IF(B49="","",COUNTA($B$5:B49))</f>
        <v>45</v>
      </c>
      <c r="B49" s="149">
        <v>46218</v>
      </c>
      <c r="C49" s="150" t="s">
        <v>66</v>
      </c>
      <c r="D49" s="150" t="s">
        <v>45</v>
      </c>
      <c r="E49" s="151" t="s">
        <v>296</v>
      </c>
      <c r="F49" s="152"/>
      <c r="G49" s="152">
        <v>50000</v>
      </c>
      <c r="H49" s="153">
        <f>IFERROR(VLOOKUP($C49,$C$5:$H$18,6,0)+SUMIF($C$19:$C49,$C49,$F$19:$F49)-SUMIF($C$19:$C49,$C49,$G$19:$G49),"")</f>
        <v>178420.85</v>
      </c>
      <c r="I49" s="150" t="s">
        <v>256</v>
      </c>
      <c r="J49" s="150"/>
      <c r="K49" s="148">
        <f t="shared" si="0"/>
        <v>202607</v>
      </c>
      <c r="L49" s="45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129"/>
      <c r="X49" s="129"/>
      <c r="Y49" s="129"/>
    </row>
    <row r="50" s="31" customFormat="1" customHeight="1" spans="1:25">
      <c r="A50" s="148">
        <f>IF(B50="","",COUNTA($B$5:B50))</f>
        <v>46</v>
      </c>
      <c r="B50" s="154">
        <v>46219</v>
      </c>
      <c r="C50" s="155" t="s">
        <v>66</v>
      </c>
      <c r="D50" s="155" t="s">
        <v>100</v>
      </c>
      <c r="E50" s="156" t="s">
        <v>297</v>
      </c>
      <c r="F50" s="157">
        <v>150000</v>
      </c>
      <c r="G50" s="157"/>
      <c r="H50" s="153">
        <f>IFERROR(VLOOKUP($C50,$C$5:$H$18,6,0)+SUMIF($C$19:$C50,$C50,$F$19:$F50)-SUMIF($C$19:$C50,$C50,$G$19:$G50),"")</f>
        <v>328420.85</v>
      </c>
      <c r="I50" s="155" t="s">
        <v>170</v>
      </c>
      <c r="J50" s="155"/>
      <c r="K50" s="148">
        <f t="shared" si="0"/>
        <v>202607</v>
      </c>
      <c r="L50" s="45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129"/>
      <c r="X50" s="129"/>
      <c r="Y50" s="129"/>
    </row>
    <row r="51" s="31" customFormat="1" customHeight="1" spans="1:25">
      <c r="A51" s="148">
        <f>IF(B51="","",COUNTA($B$5:B51))</f>
        <v>47</v>
      </c>
      <c r="B51" s="149">
        <v>46219</v>
      </c>
      <c r="C51" s="150" t="s">
        <v>66</v>
      </c>
      <c r="D51" s="150" t="s">
        <v>100</v>
      </c>
      <c r="E51" s="151" t="s">
        <v>298</v>
      </c>
      <c r="F51" s="152">
        <v>180000</v>
      </c>
      <c r="G51" s="152"/>
      <c r="H51" s="153">
        <f>IFERROR(VLOOKUP($C51,$C$5:$H$18,6,0)+SUMIF($C$19:$C51,$C51,$F$19:$F51)-SUMIF($C$19:$C51,$C51,$G$19:$G51),"")</f>
        <v>508420.85</v>
      </c>
      <c r="I51" s="150" t="s">
        <v>57</v>
      </c>
      <c r="J51" s="150"/>
      <c r="K51" s="148">
        <f t="shared" si="0"/>
        <v>202607</v>
      </c>
      <c r="L51" s="45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129"/>
      <c r="X51" s="129"/>
      <c r="Y51" s="129"/>
    </row>
    <row r="52" s="31" customFormat="1" customHeight="1" spans="1:25">
      <c r="A52" s="148">
        <f>IF(B52="","",COUNTA($B$5:B52))</f>
        <v>48</v>
      </c>
      <c r="B52" s="154">
        <v>46219</v>
      </c>
      <c r="C52" s="155" t="s">
        <v>66</v>
      </c>
      <c r="D52" s="155" t="s">
        <v>45</v>
      </c>
      <c r="E52" s="156" t="s">
        <v>296</v>
      </c>
      <c r="F52" s="157"/>
      <c r="G52" s="157">
        <v>249950</v>
      </c>
      <c r="H52" s="153">
        <f>IFERROR(VLOOKUP($C52,$C$5:$H$18,6,0)+SUMIF($C$19:$C52,$C52,$F$19:$F52)-SUMIF($C$19:$C52,$C52,$G$19:$G52),"")</f>
        <v>258470.85</v>
      </c>
      <c r="I52" s="155" t="s">
        <v>256</v>
      </c>
      <c r="J52" s="155"/>
      <c r="K52" s="148">
        <f t="shared" si="0"/>
        <v>202607</v>
      </c>
      <c r="L52" s="45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129"/>
      <c r="X52" s="129"/>
      <c r="Y52" s="129"/>
    </row>
    <row r="53" s="31" customFormat="1" customHeight="1" spans="1:25">
      <c r="A53" s="148">
        <f>IF(B53="","",COUNTA($B$5:B53))</f>
        <v>49</v>
      </c>
      <c r="B53" s="149">
        <v>46219</v>
      </c>
      <c r="C53" s="150" t="s">
        <v>66</v>
      </c>
      <c r="D53" s="150" t="s">
        <v>100</v>
      </c>
      <c r="E53" s="151" t="s">
        <v>275</v>
      </c>
      <c r="F53" s="152"/>
      <c r="G53" s="152">
        <v>30000</v>
      </c>
      <c r="H53" s="153">
        <f>IFERROR(VLOOKUP($C53,$C$5:$H$18,6,0)+SUMIF($C$19:$C53,$C53,$F$19:$F53)-SUMIF($C$19:$C53,$C53,$G$19:$G53),"")</f>
        <v>228470.85</v>
      </c>
      <c r="I53" s="150" t="s">
        <v>53</v>
      </c>
      <c r="J53" s="150"/>
      <c r="K53" s="148">
        <f t="shared" si="0"/>
        <v>202607</v>
      </c>
      <c r="L53" s="45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129"/>
      <c r="X53" s="129"/>
      <c r="Y53" s="129"/>
    </row>
    <row r="54" s="31" customFormat="1" customHeight="1" spans="1:25">
      <c r="A54" s="148">
        <f>IF(B54="","",COUNTA($B$5:B54))</f>
        <v>50</v>
      </c>
      <c r="B54" s="154">
        <v>46219</v>
      </c>
      <c r="C54" s="155" t="s">
        <v>66</v>
      </c>
      <c r="D54" s="155" t="s">
        <v>50</v>
      </c>
      <c r="E54" s="156" t="s">
        <v>299</v>
      </c>
      <c r="F54" s="157">
        <v>7200</v>
      </c>
      <c r="G54" s="157"/>
      <c r="H54" s="153">
        <f>IFERROR(VLOOKUP($C54,$C$5:$H$18,6,0)+SUMIF($C$19:$C54,$C54,$F$19:$F54)-SUMIF($C$19:$C54,$C54,$G$19:$G54),"")</f>
        <v>235670.85</v>
      </c>
      <c r="I54" s="155" t="s">
        <v>191</v>
      </c>
      <c r="J54" s="155"/>
      <c r="K54" s="148">
        <f t="shared" si="0"/>
        <v>202607</v>
      </c>
      <c r="L54" s="45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129"/>
      <c r="X54" s="129"/>
      <c r="Y54" s="129"/>
    </row>
    <row r="55" s="31" customFormat="1" customHeight="1" spans="1:25">
      <c r="A55" s="148">
        <f>IF(B55="","",COUNTA($B$5:B55))</f>
        <v>51</v>
      </c>
      <c r="B55" s="149">
        <v>46220</v>
      </c>
      <c r="C55" s="150" t="s">
        <v>66</v>
      </c>
      <c r="D55" s="150" t="s">
        <v>100</v>
      </c>
      <c r="E55" s="151" t="s">
        <v>275</v>
      </c>
      <c r="F55" s="152"/>
      <c r="G55" s="152">
        <v>7200</v>
      </c>
      <c r="H55" s="153">
        <f>IFERROR(VLOOKUP($C55,$C$5:$H$18,6,0)+SUMIF($C$19:$C55,$C55,$F$19:$F55)-SUMIF($C$19:$C55,$C55,$G$19:$G55),"")</f>
        <v>228470.85</v>
      </c>
      <c r="I55" s="150" t="s">
        <v>53</v>
      </c>
      <c r="J55" s="150"/>
      <c r="K55" s="148">
        <f t="shared" si="0"/>
        <v>202607</v>
      </c>
      <c r="L55" s="45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129"/>
      <c r="X55" s="129"/>
      <c r="Y55" s="129"/>
    </row>
    <row r="56" s="31" customFormat="1" customHeight="1" spans="1:25">
      <c r="A56" s="148">
        <f>IF(B56="","",COUNTA($B$5:B56))</f>
        <v>52</v>
      </c>
      <c r="B56" s="154">
        <v>46223</v>
      </c>
      <c r="C56" s="155" t="s">
        <v>66</v>
      </c>
      <c r="D56" s="155" t="s">
        <v>118</v>
      </c>
      <c r="E56" s="156" t="s">
        <v>300</v>
      </c>
      <c r="F56" s="157"/>
      <c r="G56" s="157">
        <v>200000</v>
      </c>
      <c r="H56" s="153">
        <f>IFERROR(VLOOKUP($C56,$C$5:$H$18,6,0)+SUMIF($C$19:$C56,$C56,$F$19:$F56)-SUMIF($C$19:$C56,$C56,$G$19:$G56),"")</f>
        <v>28470.8500000001</v>
      </c>
      <c r="I56" s="155" t="s">
        <v>44</v>
      </c>
      <c r="J56" s="155"/>
      <c r="K56" s="148">
        <f t="shared" si="0"/>
        <v>202607</v>
      </c>
      <c r="L56" s="45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129"/>
      <c r="X56" s="129"/>
      <c r="Y56" s="129"/>
    </row>
    <row r="57" s="31" customFormat="1" customHeight="1" spans="1:25">
      <c r="A57" s="148">
        <f>IF(B57="","",COUNTA($B$5:B57))</f>
        <v>53</v>
      </c>
      <c r="B57" s="149">
        <v>46223</v>
      </c>
      <c r="C57" s="150" t="s">
        <v>66</v>
      </c>
      <c r="D57" s="150" t="s">
        <v>50</v>
      </c>
      <c r="E57" s="151" t="s">
        <v>301</v>
      </c>
      <c r="F57" s="152">
        <v>14400</v>
      </c>
      <c r="G57" s="152"/>
      <c r="H57" s="153">
        <f>IFERROR(VLOOKUP($C57,$C$5:$H$18,6,0)+SUMIF($C$19:$C57,$C57,$F$19:$F57)-SUMIF($C$19:$C57,$C57,$G$19:$G57),"")</f>
        <v>42870.8500000001</v>
      </c>
      <c r="I57" s="150" t="s">
        <v>191</v>
      </c>
      <c r="J57" s="150"/>
      <c r="K57" s="148">
        <f t="shared" si="0"/>
        <v>202607</v>
      </c>
      <c r="L57" s="45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129"/>
      <c r="X57" s="129"/>
      <c r="Y57" s="129"/>
    </row>
    <row r="58" s="31" customFormat="1" customHeight="1" spans="1:25">
      <c r="A58" s="148">
        <f>IF(B58="","",COUNTA($B$5:B58))</f>
        <v>54</v>
      </c>
      <c r="B58" s="154">
        <v>46225</v>
      </c>
      <c r="C58" s="155" t="s">
        <v>66</v>
      </c>
      <c r="D58" s="155" t="s">
        <v>100</v>
      </c>
      <c r="E58" s="156" t="s">
        <v>302</v>
      </c>
      <c r="F58" s="157">
        <v>200000</v>
      </c>
      <c r="G58" s="157"/>
      <c r="H58" s="153">
        <f>IFERROR(VLOOKUP($C58,$C$5:$H$18,6,0)+SUMIF($C$19:$C58,$C58,$F$19:$F58)-SUMIF($C$19:$C58,$C58,$G$19:$G58),"")</f>
        <v>242870.85</v>
      </c>
      <c r="I58" s="155" t="s">
        <v>53</v>
      </c>
      <c r="J58" s="155"/>
      <c r="K58" s="148">
        <f t="shared" si="0"/>
        <v>202607</v>
      </c>
      <c r="L58" s="45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129"/>
      <c r="X58" s="129"/>
      <c r="Y58" s="129"/>
    </row>
    <row r="59" s="31" customFormat="1" customHeight="1" spans="1:25">
      <c r="A59" s="148">
        <f>IF(B59="","",COUNTA($B$5:B59))</f>
        <v>55</v>
      </c>
      <c r="B59" s="149">
        <v>46225</v>
      </c>
      <c r="C59" s="150" t="s">
        <v>66</v>
      </c>
      <c r="D59" s="150" t="s">
        <v>102</v>
      </c>
      <c r="E59" s="151" t="s">
        <v>303</v>
      </c>
      <c r="F59" s="152"/>
      <c r="G59" s="152">
        <v>12000</v>
      </c>
      <c r="H59" s="153">
        <f>IFERROR(VLOOKUP($C59,$C$5:$H$18,6,0)+SUMIF($C$19:$C59,$C59,$F$19:$F59)-SUMIF($C$19:$C59,$C59,$G$19:$G59),"")</f>
        <v>230870.85</v>
      </c>
      <c r="I59" s="150" t="s">
        <v>191</v>
      </c>
      <c r="J59" s="150"/>
      <c r="K59" s="148">
        <f t="shared" si="0"/>
        <v>202607</v>
      </c>
      <c r="L59" s="45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129"/>
      <c r="X59" s="129"/>
      <c r="Y59" s="129"/>
    </row>
    <row r="60" s="31" customFormat="1" customHeight="1" spans="1:25">
      <c r="A60" s="148">
        <f>IF(B60="","",COUNTA($B$5:B60))</f>
        <v>56</v>
      </c>
      <c r="B60" s="154">
        <v>46225</v>
      </c>
      <c r="C60" s="155" t="s">
        <v>66</v>
      </c>
      <c r="D60" s="155" t="s">
        <v>50</v>
      </c>
      <c r="E60" s="156" t="s">
        <v>304</v>
      </c>
      <c r="F60" s="157">
        <v>2100</v>
      </c>
      <c r="G60" s="157"/>
      <c r="H60" s="153">
        <f>IFERROR(VLOOKUP($C60,$C$5:$H$18,6,0)+SUMIF($C$19:$C60,$C60,$F$19:$F60)-SUMIF($C$19:$C60,$C60,$G$19:$G60),"")</f>
        <v>232970.85</v>
      </c>
      <c r="I60" s="155" t="s">
        <v>168</v>
      </c>
      <c r="J60" s="155"/>
      <c r="K60" s="148">
        <f t="shared" si="0"/>
        <v>202607</v>
      </c>
      <c r="L60" s="45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129"/>
      <c r="X60" s="129"/>
      <c r="Y60" s="129"/>
    </row>
    <row r="61" s="31" customFormat="1" customHeight="1" spans="1:25">
      <c r="A61" s="148">
        <f>IF(B61="","",COUNTA($B$5:B61))</f>
        <v>57</v>
      </c>
      <c r="B61" s="149">
        <v>46225</v>
      </c>
      <c r="C61" s="150" t="s">
        <v>66</v>
      </c>
      <c r="D61" s="150" t="s">
        <v>87</v>
      </c>
      <c r="E61" s="151" t="s">
        <v>305</v>
      </c>
      <c r="F61" s="152">
        <v>800</v>
      </c>
      <c r="G61" s="152"/>
      <c r="H61" s="153">
        <f>IFERROR(VLOOKUP($C61,$C$5:$H$18,6,0)+SUMIF($C$19:$C61,$C61,$F$19:$F61)-SUMIF($C$19:$C61,$C61,$G$19:$G61),"")</f>
        <v>233770.85</v>
      </c>
      <c r="I61" s="150" t="s">
        <v>168</v>
      </c>
      <c r="J61" s="150"/>
      <c r="K61" s="148">
        <f t="shared" si="0"/>
        <v>202607</v>
      </c>
      <c r="L61" s="45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129"/>
      <c r="X61" s="129"/>
      <c r="Y61" s="129"/>
    </row>
    <row r="62" s="31" customFormat="1" customHeight="1" spans="1:25">
      <c r="A62" s="148">
        <f>IF(B62="","",COUNTA($B$5:B62))</f>
        <v>58</v>
      </c>
      <c r="B62" s="154">
        <v>46225</v>
      </c>
      <c r="C62" s="155" t="s">
        <v>66</v>
      </c>
      <c r="D62" s="155" t="s">
        <v>45</v>
      </c>
      <c r="E62" s="156" t="s">
        <v>306</v>
      </c>
      <c r="F62" s="157">
        <v>150000</v>
      </c>
      <c r="G62" s="157"/>
      <c r="H62" s="153">
        <f>IFERROR(VLOOKUP($C62,$C$5:$H$18,6,0)+SUMIF($C$19:$C62,$C62,$F$19:$F62)-SUMIF($C$19:$C62,$C62,$G$19:$G62),"")</f>
        <v>383770.85</v>
      </c>
      <c r="I62" s="155" t="s">
        <v>133</v>
      </c>
      <c r="J62" s="155"/>
      <c r="K62" s="148">
        <f t="shared" si="0"/>
        <v>202607</v>
      </c>
      <c r="L62" s="45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129"/>
      <c r="X62" s="129"/>
      <c r="Y62" s="129"/>
    </row>
    <row r="63" s="31" customFormat="1" customHeight="1" spans="1:25">
      <c r="A63" s="148">
        <f>IF(B63="","",COUNTA($B$5:B63))</f>
        <v>59</v>
      </c>
      <c r="B63" s="149">
        <v>46225</v>
      </c>
      <c r="C63" s="150" t="s">
        <v>66</v>
      </c>
      <c r="D63" s="150" t="s">
        <v>87</v>
      </c>
      <c r="E63" s="151" t="s">
        <v>307</v>
      </c>
      <c r="F63" s="152">
        <v>12750</v>
      </c>
      <c r="G63" s="152"/>
      <c r="H63" s="153">
        <f>IFERROR(VLOOKUP($C63,$C$5:$H$18,6,0)+SUMIF($C$19:$C63,$C63,$F$19:$F63)-SUMIF($C$19:$C63,$C63,$G$19:$G63),"")</f>
        <v>396520.85</v>
      </c>
      <c r="I63" s="150" t="s">
        <v>133</v>
      </c>
      <c r="J63" s="150"/>
      <c r="K63" s="148">
        <f t="shared" si="0"/>
        <v>202607</v>
      </c>
      <c r="L63" s="45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129"/>
      <c r="X63" s="129"/>
      <c r="Y63" s="129"/>
    </row>
    <row r="64" s="31" customFormat="1" customHeight="1" spans="1:25">
      <c r="A64" s="148">
        <f>IF(B64="","",COUNTA($B$5:B64))</f>
        <v>60</v>
      </c>
      <c r="B64" s="154">
        <v>46226</v>
      </c>
      <c r="C64" s="155" t="s">
        <v>66</v>
      </c>
      <c r="D64" s="155" t="s">
        <v>118</v>
      </c>
      <c r="E64" s="156" t="s">
        <v>308</v>
      </c>
      <c r="F64" s="157"/>
      <c r="G64" s="157">
        <v>150000</v>
      </c>
      <c r="H64" s="153">
        <f>IFERROR(VLOOKUP($C64,$C$5:$H$18,6,0)+SUMIF($C$19:$C64,$C64,$F$19:$F64)-SUMIF($C$19:$C64,$C64,$G$19:$G64),"")</f>
        <v>246520.85</v>
      </c>
      <c r="I64" s="155" t="s">
        <v>44</v>
      </c>
      <c r="J64" s="155"/>
      <c r="K64" s="148">
        <f t="shared" si="0"/>
        <v>202607</v>
      </c>
      <c r="L64" s="45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129"/>
      <c r="X64" s="129"/>
      <c r="Y64" s="129"/>
    </row>
    <row r="65" s="31" customFormat="1" customHeight="1" spans="1:25">
      <c r="A65" s="148">
        <f>IF(B65="","",COUNTA($B$5:B65))</f>
        <v>61</v>
      </c>
      <c r="B65" s="149">
        <v>46226</v>
      </c>
      <c r="C65" s="150" t="s">
        <v>66</v>
      </c>
      <c r="D65" s="150" t="s">
        <v>108</v>
      </c>
      <c r="E65" s="151" t="s">
        <v>309</v>
      </c>
      <c r="F65" s="152"/>
      <c r="G65" s="152">
        <v>3125</v>
      </c>
      <c r="H65" s="153">
        <f>IFERROR(VLOOKUP($C65,$C$5:$H$18,6,0)+SUMIF($C$19:$C65,$C65,$F$19:$F65)-SUMIF($C$19:$C65,$C65,$G$19:$G65),"")</f>
        <v>243395.85</v>
      </c>
      <c r="I65" s="150" t="s">
        <v>44</v>
      </c>
      <c r="J65" s="150"/>
      <c r="K65" s="148">
        <f t="shared" si="0"/>
        <v>202607</v>
      </c>
      <c r="L65" s="45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129"/>
      <c r="X65" s="129"/>
      <c r="Y65" s="129"/>
    </row>
    <row r="66" s="31" customFormat="1" customHeight="1" spans="1:25">
      <c r="A66" s="148">
        <f>IF(B66="","",COUNTA($B$5:B66))</f>
        <v>62</v>
      </c>
      <c r="B66" s="154">
        <v>46226</v>
      </c>
      <c r="C66" s="155" t="s">
        <v>66</v>
      </c>
      <c r="D66" s="155" t="s">
        <v>100</v>
      </c>
      <c r="E66" s="156" t="s">
        <v>275</v>
      </c>
      <c r="F66" s="157"/>
      <c r="G66" s="157">
        <v>10000</v>
      </c>
      <c r="H66" s="153">
        <f>IFERROR(VLOOKUP($C66,$C$5:$H$18,6,0)+SUMIF($C$19:$C66,$C66,$F$19:$F66)-SUMIF($C$19:$C66,$C66,$G$19:$G66),"")</f>
        <v>233395.85</v>
      </c>
      <c r="I66" s="155" t="s">
        <v>53</v>
      </c>
      <c r="J66" s="155"/>
      <c r="K66" s="148">
        <f t="shared" si="0"/>
        <v>202607</v>
      </c>
      <c r="L66" s="45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129"/>
      <c r="X66" s="129"/>
      <c r="Y66" s="129"/>
    </row>
    <row r="67" s="31" customFormat="1" customHeight="1" spans="1:25">
      <c r="A67" s="148">
        <f>IF(B67="","",COUNTA($B$5:B67))</f>
        <v>63</v>
      </c>
      <c r="B67" s="149">
        <v>46226</v>
      </c>
      <c r="C67" s="150" t="s">
        <v>66</v>
      </c>
      <c r="D67" s="150" t="s">
        <v>104</v>
      </c>
      <c r="E67" s="151" t="s">
        <v>310</v>
      </c>
      <c r="F67" s="152"/>
      <c r="G67" s="152">
        <v>1829</v>
      </c>
      <c r="H67" s="153">
        <f>IFERROR(VLOOKUP($C67,$C$5:$H$18,6,0)+SUMIF($C$19:$C67,$C67,$F$19:$F67)-SUMIF($C$19:$C67,$C67,$G$19:$G67),"")</f>
        <v>231566.85</v>
      </c>
      <c r="I67" s="150" t="s">
        <v>226</v>
      </c>
      <c r="J67" s="150"/>
      <c r="K67" s="148">
        <f t="shared" si="0"/>
        <v>202607</v>
      </c>
      <c r="L67" s="45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129"/>
      <c r="X67" s="129"/>
      <c r="Y67" s="129"/>
    </row>
    <row r="68" s="31" customFormat="1" customHeight="1" spans="1:25">
      <c r="A68" s="148">
        <f>IF(B68="","",COUNTA($B$5:B68))</f>
        <v>64</v>
      </c>
      <c r="B68" s="154">
        <v>46230</v>
      </c>
      <c r="C68" s="155" t="s">
        <v>66</v>
      </c>
      <c r="D68" s="155" t="s">
        <v>87</v>
      </c>
      <c r="E68" s="156" t="s">
        <v>311</v>
      </c>
      <c r="F68" s="157">
        <v>1000</v>
      </c>
      <c r="G68" s="157"/>
      <c r="H68" s="153">
        <f>IFERROR(VLOOKUP($C68,$C$5:$H$18,6,0)+SUMIF($C$19:$C68,$C68,$F$19:$F68)-SUMIF($C$19:$C68,$C68,$G$19:$G68),"")</f>
        <v>232566.85</v>
      </c>
      <c r="I68" s="155" t="s">
        <v>205</v>
      </c>
      <c r="J68" s="155"/>
      <c r="K68" s="148">
        <f t="shared" si="0"/>
        <v>202607</v>
      </c>
      <c r="L68" s="45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129"/>
      <c r="X68" s="129"/>
      <c r="Y68" s="129"/>
    </row>
    <row r="69" s="31" customFormat="1" customHeight="1" spans="1:25">
      <c r="A69" s="148">
        <f>IF(B69="","",COUNTA($B$5:B69))</f>
        <v>65</v>
      </c>
      <c r="B69" s="149">
        <v>46230</v>
      </c>
      <c r="C69" s="150" t="s">
        <v>66</v>
      </c>
      <c r="D69" s="150" t="s">
        <v>87</v>
      </c>
      <c r="E69" s="151" t="s">
        <v>312</v>
      </c>
      <c r="F69" s="152">
        <v>3500</v>
      </c>
      <c r="G69" s="152"/>
      <c r="H69" s="153">
        <f>IFERROR(VLOOKUP($C69,$C$5:$H$18,6,0)+SUMIF($C$19:$C69,$C69,$F$19:$F69)-SUMIF($C$19:$C69,$C69,$G$19:$G69),"")</f>
        <v>236066.85</v>
      </c>
      <c r="I69" s="150" t="s">
        <v>46</v>
      </c>
      <c r="J69" s="150"/>
      <c r="K69" s="148">
        <f t="shared" ref="K69:K132" si="1">IF($B69="","",--TEXT($B69,"yyyymm"))</f>
        <v>202607</v>
      </c>
      <c r="L69" s="45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129"/>
      <c r="X69" s="129"/>
      <c r="Y69" s="129"/>
    </row>
    <row r="70" s="31" customFormat="1" customHeight="1" spans="1:25">
      <c r="A70" s="148">
        <f>IF(B70="","",COUNTA($B$5:B70))</f>
        <v>66</v>
      </c>
      <c r="B70" s="154">
        <v>46231</v>
      </c>
      <c r="C70" s="155" t="s">
        <v>66</v>
      </c>
      <c r="D70" s="155" t="s">
        <v>50</v>
      </c>
      <c r="E70" s="156" t="s">
        <v>313</v>
      </c>
      <c r="F70" s="157">
        <v>10000</v>
      </c>
      <c r="G70" s="157"/>
      <c r="H70" s="153">
        <f>IFERROR(VLOOKUP($C70,$C$5:$H$18,6,0)+SUMIF($C$19:$C70,$C70,$F$19:$F70)-SUMIF($C$19:$C70,$C70,$G$19:$G70),"")</f>
        <v>246066.85</v>
      </c>
      <c r="I70" s="155" t="s">
        <v>222</v>
      </c>
      <c r="J70" s="155"/>
      <c r="K70" s="148">
        <f t="shared" si="1"/>
        <v>202607</v>
      </c>
      <c r="L70" s="45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129"/>
      <c r="X70" s="129"/>
      <c r="Y70" s="129"/>
    </row>
    <row r="71" s="31" customFormat="1" customHeight="1" spans="1:25">
      <c r="A71" s="148">
        <f>IF(B71="","",COUNTA($B$5:B71))</f>
        <v>67</v>
      </c>
      <c r="B71" s="149">
        <v>46231</v>
      </c>
      <c r="C71" s="150" t="s">
        <v>66</v>
      </c>
      <c r="D71" s="150" t="s">
        <v>100</v>
      </c>
      <c r="E71" s="151" t="s">
        <v>314</v>
      </c>
      <c r="F71" s="152">
        <v>150000</v>
      </c>
      <c r="G71" s="152"/>
      <c r="H71" s="153">
        <f>IFERROR(VLOOKUP($C71,$C$5:$H$18,6,0)+SUMIF($C$19:$C71,$C71,$F$19:$F71)-SUMIF($C$19:$C71,$C71,$G$19:$G71),"")</f>
        <v>396066.85</v>
      </c>
      <c r="I71" s="150" t="s">
        <v>97</v>
      </c>
      <c r="J71" s="150"/>
      <c r="K71" s="148">
        <f t="shared" si="1"/>
        <v>202607</v>
      </c>
      <c r="L71" s="45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129"/>
      <c r="X71" s="129"/>
      <c r="Y71" s="129"/>
    </row>
    <row r="72" s="31" customFormat="1" customHeight="1" spans="1:25">
      <c r="A72" s="148">
        <f>IF(B72="","",COUNTA($B$5:B72))</f>
        <v>68</v>
      </c>
      <c r="B72" s="154">
        <v>46231</v>
      </c>
      <c r="C72" s="155" t="s">
        <v>66</v>
      </c>
      <c r="D72" s="155" t="s">
        <v>102</v>
      </c>
      <c r="E72" s="156" t="s">
        <v>313</v>
      </c>
      <c r="F72" s="157"/>
      <c r="G72" s="157">
        <v>10000</v>
      </c>
      <c r="H72" s="153">
        <f>IFERROR(VLOOKUP($C72,$C$5:$H$18,6,0)+SUMIF($C$19:$C72,$C72,$F$19:$F72)-SUMIF($C$19:$C72,$C72,$G$19:$G72),"")</f>
        <v>386066.85</v>
      </c>
      <c r="I72" s="155" t="s">
        <v>74</v>
      </c>
      <c r="J72" s="155"/>
      <c r="K72" s="148">
        <f t="shared" si="1"/>
        <v>202607</v>
      </c>
      <c r="L72" s="45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129"/>
      <c r="X72" s="129"/>
      <c r="Y72" s="129"/>
    </row>
    <row r="73" s="31" customFormat="1" customHeight="1" spans="1:25">
      <c r="A73" s="148">
        <f>IF(B73="","",COUNTA($B$5:B73))</f>
        <v>69</v>
      </c>
      <c r="B73" s="149">
        <v>46231</v>
      </c>
      <c r="C73" s="150" t="s">
        <v>66</v>
      </c>
      <c r="D73" s="150" t="s">
        <v>87</v>
      </c>
      <c r="E73" s="151" t="s">
        <v>315</v>
      </c>
      <c r="F73" s="152">
        <v>1750</v>
      </c>
      <c r="G73" s="152"/>
      <c r="H73" s="153">
        <f>IFERROR(VLOOKUP($C73,$C$5:$H$18,6,0)+SUMIF($C$19:$C73,$C73,$F$19:$F73)-SUMIF($C$19:$C73,$C73,$G$19:$G73),"")</f>
        <v>387816.85</v>
      </c>
      <c r="I73" s="150" t="s">
        <v>205</v>
      </c>
      <c r="J73" s="150"/>
      <c r="K73" s="148">
        <f t="shared" si="1"/>
        <v>202607</v>
      </c>
      <c r="L73" s="45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129"/>
      <c r="X73" s="129"/>
      <c r="Y73" s="129"/>
    </row>
    <row r="74" s="31" customFormat="1" customHeight="1" spans="1:25">
      <c r="A74" s="148">
        <f>IF(B74="","",COUNTA($B$5:B74))</f>
        <v>70</v>
      </c>
      <c r="B74" s="154">
        <v>46231</v>
      </c>
      <c r="C74" s="155" t="s">
        <v>66</v>
      </c>
      <c r="D74" s="155" t="s">
        <v>50</v>
      </c>
      <c r="E74" s="156" t="s">
        <v>316</v>
      </c>
      <c r="F74" s="157">
        <v>4500</v>
      </c>
      <c r="G74" s="157"/>
      <c r="H74" s="153">
        <f>IFERROR(VLOOKUP($C74,$C$5:$H$18,6,0)+SUMIF($C$19:$C74,$C74,$F$19:$F74)-SUMIF($C$19:$C74,$C74,$G$19:$G74),"")</f>
        <v>392316.85</v>
      </c>
      <c r="I74" s="155" t="s">
        <v>205</v>
      </c>
      <c r="J74" s="155"/>
      <c r="K74" s="148">
        <f t="shared" si="1"/>
        <v>202607</v>
      </c>
      <c r="L74" s="45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129"/>
      <c r="X74" s="129"/>
      <c r="Y74" s="129"/>
    </row>
    <row r="75" s="31" customFormat="1" customHeight="1" spans="1:25">
      <c r="A75" s="148">
        <f>IF(B75="","",COUNTA($B$5:B75))</f>
        <v>71</v>
      </c>
      <c r="B75" s="149">
        <v>46231</v>
      </c>
      <c r="C75" s="150" t="s">
        <v>66</v>
      </c>
      <c r="D75" s="150" t="s">
        <v>50</v>
      </c>
      <c r="E75" s="151" t="s">
        <v>317</v>
      </c>
      <c r="F75" s="152">
        <v>4000</v>
      </c>
      <c r="G75" s="152"/>
      <c r="H75" s="153">
        <f>IFERROR(VLOOKUP($C75,$C$5:$H$18,6,0)+SUMIF($C$19:$C75,$C75,$F$19:$F75)-SUMIF($C$19:$C75,$C75,$G$19:$G75),"")</f>
        <v>396316.85</v>
      </c>
      <c r="I75" s="150" t="s">
        <v>222</v>
      </c>
      <c r="J75" s="150"/>
      <c r="K75" s="148">
        <f t="shared" si="1"/>
        <v>202607</v>
      </c>
      <c r="L75" s="45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129"/>
      <c r="X75" s="129"/>
      <c r="Y75" s="129"/>
    </row>
    <row r="76" s="31" customFormat="1" customHeight="1" spans="1:25">
      <c r="A76" s="148">
        <f>IF(B76="","",COUNTA($B$5:B76))</f>
        <v>72</v>
      </c>
      <c r="B76" s="154">
        <v>46234</v>
      </c>
      <c r="C76" s="155" t="s">
        <v>66</v>
      </c>
      <c r="D76" s="155" t="s">
        <v>100</v>
      </c>
      <c r="E76" s="156" t="s">
        <v>275</v>
      </c>
      <c r="F76" s="157"/>
      <c r="G76" s="157">
        <v>16000</v>
      </c>
      <c r="H76" s="153">
        <f>IFERROR(VLOOKUP($C76,$C$5:$H$18,6,0)+SUMIF($C$19:$C76,$C76,$F$19:$F76)-SUMIF($C$19:$C76,$C76,$G$19:$G76),"")</f>
        <v>380316.85</v>
      </c>
      <c r="I76" s="155" t="s">
        <v>53</v>
      </c>
      <c r="J76" s="155"/>
      <c r="K76" s="148">
        <f t="shared" si="1"/>
        <v>202607</v>
      </c>
      <c r="L76" s="45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129"/>
      <c r="X76" s="129"/>
      <c r="Y76" s="129"/>
    </row>
    <row r="77" s="31" customFormat="1" customHeight="1" spans="1:25">
      <c r="A77" s="148">
        <f>IF(B77="","",COUNTA($B$5:B77))</f>
        <v>73</v>
      </c>
      <c r="B77" s="149">
        <v>46234</v>
      </c>
      <c r="C77" s="150" t="s">
        <v>66</v>
      </c>
      <c r="D77" s="150" t="s">
        <v>100</v>
      </c>
      <c r="E77" s="151" t="s">
        <v>275</v>
      </c>
      <c r="F77" s="152"/>
      <c r="G77" s="152">
        <v>50000</v>
      </c>
      <c r="H77" s="153">
        <f>IFERROR(VLOOKUP($C77,$C$5:$H$18,6,0)+SUMIF($C$19:$C77,$C77,$F$19:$F77)-SUMIF($C$19:$C77,$C77,$G$19:$G77),"")</f>
        <v>330316.85</v>
      </c>
      <c r="I77" s="150" t="s">
        <v>53</v>
      </c>
      <c r="J77" s="150"/>
      <c r="K77" s="148">
        <f t="shared" si="1"/>
        <v>202607</v>
      </c>
      <c r="L77" s="45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129"/>
      <c r="X77" s="129"/>
      <c r="Y77" s="129"/>
    </row>
    <row r="78" s="31" customFormat="1" customHeight="1" spans="1:25">
      <c r="A78" s="148">
        <f>IF(B78="","",COUNTA($B$5:B78))</f>
        <v>74</v>
      </c>
      <c r="B78" s="154">
        <v>46204</v>
      </c>
      <c r="C78" s="155" t="s">
        <v>48</v>
      </c>
      <c r="D78" s="155" t="s">
        <v>50</v>
      </c>
      <c r="E78" s="156" t="s">
        <v>318</v>
      </c>
      <c r="F78" s="157">
        <v>2250</v>
      </c>
      <c r="G78" s="157"/>
      <c r="H78" s="153">
        <f>IFERROR(VLOOKUP($C78,$C$5:$H$18,6,0)+SUMIF($C$19:$C78,$C78,$F$19:$F78)-SUMIF($C$19:$C78,$C78,$G$19:$G78),"")</f>
        <v>114576.39</v>
      </c>
      <c r="I78" s="155" t="s">
        <v>142</v>
      </c>
      <c r="J78" s="155"/>
      <c r="K78" s="148">
        <f t="shared" si="1"/>
        <v>202607</v>
      </c>
      <c r="L78" s="45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129"/>
      <c r="X78" s="129"/>
      <c r="Y78" s="129"/>
    </row>
    <row r="79" s="31" customFormat="1" customHeight="1" spans="1:25">
      <c r="A79" s="148">
        <f>IF(B79="","",COUNTA($B$5:B79))</f>
        <v>75</v>
      </c>
      <c r="B79" s="149">
        <v>46204</v>
      </c>
      <c r="C79" s="150" t="s">
        <v>48</v>
      </c>
      <c r="D79" s="150" t="s">
        <v>83</v>
      </c>
      <c r="E79" s="151" t="s">
        <v>319</v>
      </c>
      <c r="F79" s="152"/>
      <c r="G79" s="152">
        <v>2080</v>
      </c>
      <c r="H79" s="153">
        <f>IFERROR(VLOOKUP($C79,$C$5:$H$18,6,0)+SUMIF($C$19:$C79,$C79,$F$19:$F79)-SUMIF($C$19:$C79,$C79,$G$19:$G79),"")</f>
        <v>112496.39</v>
      </c>
      <c r="I79" s="150"/>
      <c r="J79" s="150"/>
      <c r="K79" s="148">
        <f t="shared" si="1"/>
        <v>202607</v>
      </c>
      <c r="L79" s="45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129"/>
      <c r="X79" s="129"/>
      <c r="Y79" s="129"/>
    </row>
    <row r="80" s="31" customFormat="1" customHeight="1" spans="1:25">
      <c r="A80" s="148">
        <f>IF(B80="","",COUNTA($B$5:B80))</f>
        <v>76</v>
      </c>
      <c r="B80" s="154">
        <v>46204</v>
      </c>
      <c r="C80" s="155" t="s">
        <v>48</v>
      </c>
      <c r="D80" s="155" t="s">
        <v>75</v>
      </c>
      <c r="E80" s="156" t="s">
        <v>320</v>
      </c>
      <c r="F80" s="157"/>
      <c r="G80" s="157">
        <v>136</v>
      </c>
      <c r="H80" s="153">
        <f>IFERROR(VLOOKUP($C80,$C$5:$H$18,6,0)+SUMIF($C$19:$C80,$C80,$F$19:$F80)-SUMIF($C$19:$C80,$C80,$G$19:$G80),"")</f>
        <v>112360.39</v>
      </c>
      <c r="I80" s="155"/>
      <c r="J80" s="155"/>
      <c r="K80" s="148">
        <f t="shared" si="1"/>
        <v>202607</v>
      </c>
      <c r="L80" s="45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129"/>
      <c r="X80" s="129"/>
      <c r="Y80" s="129"/>
    </row>
    <row r="81" s="31" customFormat="1" customHeight="1" spans="1:25">
      <c r="A81" s="148">
        <f>IF(B81="","",COUNTA($B$5:B81))</f>
        <v>77</v>
      </c>
      <c r="B81" s="149">
        <v>46204</v>
      </c>
      <c r="C81" s="150" t="s">
        <v>48</v>
      </c>
      <c r="D81" s="150" t="s">
        <v>75</v>
      </c>
      <c r="E81" s="151" t="s">
        <v>321</v>
      </c>
      <c r="F81" s="152"/>
      <c r="G81" s="152">
        <v>264</v>
      </c>
      <c r="H81" s="153">
        <f>IFERROR(VLOOKUP($C81,$C$5:$H$18,6,0)+SUMIF($C$19:$C81,$C81,$F$19:$F81)-SUMIF($C$19:$C81,$C81,$G$19:$G81),"")</f>
        <v>112096.39</v>
      </c>
      <c r="I81" s="150"/>
      <c r="J81" s="150"/>
      <c r="K81" s="148">
        <f t="shared" si="1"/>
        <v>202607</v>
      </c>
      <c r="L81" s="45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129"/>
      <c r="X81" s="129"/>
      <c r="Y81" s="129"/>
    </row>
    <row r="82" s="31" customFormat="1" customHeight="1" spans="1:25">
      <c r="A82" s="148">
        <f>IF(B82="","",COUNTA($B$5:B82))</f>
        <v>78</v>
      </c>
      <c r="B82" s="154">
        <v>46204</v>
      </c>
      <c r="C82" s="155" t="s">
        <v>48</v>
      </c>
      <c r="D82" s="155" t="s">
        <v>100</v>
      </c>
      <c r="E82" s="156" t="s">
        <v>322</v>
      </c>
      <c r="F82" s="157"/>
      <c r="G82" s="157">
        <v>50000</v>
      </c>
      <c r="H82" s="153">
        <f>IFERROR(VLOOKUP($C82,$C$5:$H$18,6,0)+SUMIF($C$19:$C82,$C82,$F$19:$F82)-SUMIF($C$19:$C82,$C82,$G$19:$G82),"")</f>
        <v>62096.39</v>
      </c>
      <c r="I82" s="155" t="s">
        <v>57</v>
      </c>
      <c r="J82" s="155"/>
      <c r="K82" s="148">
        <f t="shared" si="1"/>
        <v>202607</v>
      </c>
      <c r="L82" s="45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129"/>
      <c r="X82" s="129"/>
      <c r="Y82" s="129"/>
    </row>
    <row r="83" s="31" customFormat="1" customHeight="1" spans="1:25">
      <c r="A83" s="148">
        <f>IF(B83="","",COUNTA($B$5:B83))</f>
        <v>79</v>
      </c>
      <c r="B83" s="149">
        <v>46204</v>
      </c>
      <c r="C83" s="150" t="s">
        <v>48</v>
      </c>
      <c r="D83" s="150" t="s">
        <v>50</v>
      </c>
      <c r="E83" s="151" t="s">
        <v>323</v>
      </c>
      <c r="F83" s="152">
        <v>230</v>
      </c>
      <c r="G83" s="152"/>
      <c r="H83" s="153">
        <f>IFERROR(VLOOKUP($C83,$C$5:$H$18,6,0)+SUMIF($C$19:$C83,$C83,$F$19:$F83)-SUMIF($C$19:$C83,$C83,$G$19:$G83),"")</f>
        <v>62326.39</v>
      </c>
      <c r="I83" s="150" t="s">
        <v>153</v>
      </c>
      <c r="J83" s="150"/>
      <c r="K83" s="148">
        <f t="shared" si="1"/>
        <v>202607</v>
      </c>
      <c r="L83" s="45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129"/>
      <c r="X83" s="129"/>
      <c r="Y83" s="129"/>
    </row>
    <row r="84" s="31" customFormat="1" customHeight="1" spans="1:25">
      <c r="A84" s="148">
        <f>IF(B84="","",COUNTA($B$5:B84))</f>
        <v>80</v>
      </c>
      <c r="B84" s="154">
        <v>46206</v>
      </c>
      <c r="C84" s="155" t="s">
        <v>48</v>
      </c>
      <c r="D84" s="155" t="s">
        <v>45</v>
      </c>
      <c r="E84" s="156" t="s">
        <v>324</v>
      </c>
      <c r="F84" s="157"/>
      <c r="G84" s="157">
        <v>5000</v>
      </c>
      <c r="H84" s="153">
        <f>IFERROR(VLOOKUP($C84,$C$5:$H$18,6,0)+SUMIF($C$19:$C84,$C84,$F$19:$F84)-SUMIF($C$19:$C84,$C84,$G$19:$G84),"")</f>
        <v>57326.39</v>
      </c>
      <c r="I84" s="155" t="s">
        <v>231</v>
      </c>
      <c r="J84" s="155"/>
      <c r="K84" s="148">
        <f t="shared" si="1"/>
        <v>202607</v>
      </c>
      <c r="L84" s="45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129"/>
      <c r="X84" s="129"/>
      <c r="Y84" s="129"/>
    </row>
    <row r="85" s="31" customFormat="1" customHeight="1" spans="1:25">
      <c r="A85" s="148">
        <f>IF(B85="","",COUNTA($B$5:B85))</f>
        <v>81</v>
      </c>
      <c r="B85" s="149">
        <v>46206</v>
      </c>
      <c r="C85" s="150" t="s">
        <v>48</v>
      </c>
      <c r="D85" s="150" t="s">
        <v>50</v>
      </c>
      <c r="E85" s="151" t="s">
        <v>325</v>
      </c>
      <c r="F85" s="152">
        <v>200</v>
      </c>
      <c r="G85" s="152"/>
      <c r="H85" s="153">
        <f>IFERROR(VLOOKUP($C85,$C$5:$H$18,6,0)+SUMIF($C$19:$C85,$C85,$F$19:$F85)-SUMIF($C$19:$C85,$C85,$G$19:$G85),"")</f>
        <v>57526.39</v>
      </c>
      <c r="I85" s="150" t="s">
        <v>231</v>
      </c>
      <c r="J85" s="150"/>
      <c r="K85" s="148">
        <f t="shared" si="1"/>
        <v>202607</v>
      </c>
      <c r="L85" s="45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129"/>
      <c r="X85" s="129"/>
      <c r="Y85" s="129"/>
    </row>
    <row r="86" s="31" customFormat="1" customHeight="1" spans="1:25">
      <c r="A86" s="148">
        <f>IF(B86="","",COUNTA($B$5:B86))</f>
        <v>82</v>
      </c>
      <c r="B86" s="154">
        <v>46206</v>
      </c>
      <c r="C86" s="155" t="s">
        <v>48</v>
      </c>
      <c r="D86" s="155" t="s">
        <v>45</v>
      </c>
      <c r="E86" s="156" t="s">
        <v>326</v>
      </c>
      <c r="F86" s="157"/>
      <c r="G86" s="157">
        <v>8000</v>
      </c>
      <c r="H86" s="153">
        <f>IFERROR(VLOOKUP($C86,$C$5:$H$18,6,0)+SUMIF($C$19:$C86,$C86,$F$19:$F86)-SUMIF($C$19:$C86,$C86,$G$19:$G86),"")</f>
        <v>49526.39</v>
      </c>
      <c r="I86" s="155" t="s">
        <v>246</v>
      </c>
      <c r="J86" s="155"/>
      <c r="K86" s="148">
        <f t="shared" si="1"/>
        <v>202607</v>
      </c>
      <c r="L86" s="45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129"/>
      <c r="X86" s="129"/>
      <c r="Y86" s="129"/>
    </row>
    <row r="87" s="31" customFormat="1" customHeight="1" spans="1:25">
      <c r="A87" s="148">
        <f>IF(B87="","",COUNTA($B$5:B87))</f>
        <v>83</v>
      </c>
      <c r="B87" s="149">
        <v>46206</v>
      </c>
      <c r="C87" s="150" t="s">
        <v>48</v>
      </c>
      <c r="D87" s="150" t="s">
        <v>50</v>
      </c>
      <c r="E87" s="151" t="s">
        <v>327</v>
      </c>
      <c r="F87" s="152">
        <v>200</v>
      </c>
      <c r="G87" s="152"/>
      <c r="H87" s="153">
        <f>IFERROR(VLOOKUP($C87,$C$5:$H$18,6,0)+SUMIF($C$19:$C87,$C87,$F$19:$F87)-SUMIF($C$19:$C87,$C87,$G$19:$G87),"")</f>
        <v>49726.39</v>
      </c>
      <c r="I87" s="150" t="s">
        <v>246</v>
      </c>
      <c r="J87" s="150"/>
      <c r="K87" s="148">
        <f t="shared" si="1"/>
        <v>202607</v>
      </c>
      <c r="L87" s="45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129"/>
      <c r="X87" s="129"/>
      <c r="Y87" s="129"/>
    </row>
    <row r="88" s="31" customFormat="1" customHeight="1" spans="1:25">
      <c r="A88" s="148">
        <f>IF(B88="","",COUNTA($B$5:B88))</f>
        <v>84</v>
      </c>
      <c r="B88" s="154">
        <v>46207</v>
      </c>
      <c r="C88" s="155" t="s">
        <v>48</v>
      </c>
      <c r="D88" s="155" t="s">
        <v>50</v>
      </c>
      <c r="E88" s="156" t="s">
        <v>328</v>
      </c>
      <c r="F88" s="157">
        <v>2250</v>
      </c>
      <c r="G88" s="157"/>
      <c r="H88" s="153">
        <f>IFERROR(VLOOKUP($C88,$C$5:$H$18,6,0)+SUMIF($C$19:$C88,$C88,$F$19:$F88)-SUMIF($C$19:$C88,$C88,$G$19:$G88),"")</f>
        <v>51976.39</v>
      </c>
      <c r="I88" s="155" t="s">
        <v>173</v>
      </c>
      <c r="J88" s="155"/>
      <c r="K88" s="148">
        <f t="shared" si="1"/>
        <v>202607</v>
      </c>
      <c r="L88" s="45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129"/>
      <c r="X88" s="129"/>
      <c r="Y88" s="129"/>
    </row>
    <row r="89" s="31" customFormat="1" customHeight="1" spans="1:25">
      <c r="A89" s="148">
        <f>IF(B89="","",COUNTA($B$5:B89))</f>
        <v>85</v>
      </c>
      <c r="B89" s="149">
        <v>46208</v>
      </c>
      <c r="C89" s="150" t="s">
        <v>48</v>
      </c>
      <c r="D89" s="150" t="s">
        <v>50</v>
      </c>
      <c r="E89" s="151" t="s">
        <v>329</v>
      </c>
      <c r="F89" s="152">
        <v>1000</v>
      </c>
      <c r="G89" s="152"/>
      <c r="H89" s="153">
        <f>IFERROR(VLOOKUP($C89,$C$5:$H$18,6,0)+SUMIF($C$19:$C89,$C89,$F$19:$F89)-SUMIF($C$19:$C89,$C89,$G$19:$G89),"")</f>
        <v>52976.39</v>
      </c>
      <c r="I89" s="150" t="s">
        <v>80</v>
      </c>
      <c r="J89" s="150"/>
      <c r="K89" s="148">
        <f t="shared" si="1"/>
        <v>202607</v>
      </c>
      <c r="L89" s="45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129"/>
      <c r="X89" s="129"/>
      <c r="Y89" s="129"/>
    </row>
    <row r="90" s="31" customFormat="1" customHeight="1" spans="1:25">
      <c r="A90" s="148">
        <f>IF(B90="","",COUNTA($B$5:B90))</f>
        <v>86</v>
      </c>
      <c r="B90" s="154">
        <v>46208</v>
      </c>
      <c r="C90" s="155" t="s">
        <v>48</v>
      </c>
      <c r="D90" s="155" t="s">
        <v>50</v>
      </c>
      <c r="E90" s="156" t="s">
        <v>330</v>
      </c>
      <c r="F90" s="157">
        <v>50</v>
      </c>
      <c r="G90" s="157"/>
      <c r="H90" s="153">
        <f>IFERROR(VLOOKUP($C90,$C$5:$H$18,6,0)+SUMIF($C$19:$C90,$C90,$F$19:$F90)-SUMIF($C$19:$C90,$C90,$G$19:$G90),"")</f>
        <v>53026.39</v>
      </c>
      <c r="I90" s="155" t="s">
        <v>253</v>
      </c>
      <c r="J90" s="155"/>
      <c r="K90" s="148">
        <f t="shared" si="1"/>
        <v>202607</v>
      </c>
      <c r="L90" s="45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129"/>
      <c r="X90" s="129"/>
      <c r="Y90" s="129"/>
    </row>
    <row r="91" s="31" customFormat="1" customHeight="1" spans="1:25">
      <c r="A91" s="148">
        <f>IF(B91="","",COUNTA($B$5:B91))</f>
        <v>87</v>
      </c>
      <c r="B91" s="149">
        <v>46208</v>
      </c>
      <c r="C91" s="150" t="s">
        <v>48</v>
      </c>
      <c r="D91" s="150" t="s">
        <v>50</v>
      </c>
      <c r="E91" s="151" t="s">
        <v>331</v>
      </c>
      <c r="F91" s="152">
        <v>240</v>
      </c>
      <c r="G91" s="152"/>
      <c r="H91" s="153">
        <f>IFERROR(VLOOKUP($C91,$C$5:$H$18,6,0)+SUMIF($C$19:$C91,$C91,$F$19:$F91)-SUMIF($C$19:$C91,$C91,$G$19:$G91),"")</f>
        <v>53266.39</v>
      </c>
      <c r="I91" s="150" t="s">
        <v>253</v>
      </c>
      <c r="J91" s="150"/>
      <c r="K91" s="148">
        <f t="shared" si="1"/>
        <v>202607</v>
      </c>
      <c r="L91" s="45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129"/>
      <c r="X91" s="129"/>
      <c r="Y91" s="129"/>
    </row>
    <row r="92" s="31" customFormat="1" customHeight="1" spans="1:25">
      <c r="A92" s="148">
        <f>IF(B92="","",COUNTA($B$5:B92))</f>
        <v>88</v>
      </c>
      <c r="B92" s="154">
        <v>46209</v>
      </c>
      <c r="C92" s="155" t="s">
        <v>48</v>
      </c>
      <c r="D92" s="155" t="s">
        <v>45</v>
      </c>
      <c r="E92" s="156" t="s">
        <v>332</v>
      </c>
      <c r="F92" s="157"/>
      <c r="G92" s="157">
        <v>3600</v>
      </c>
      <c r="H92" s="153">
        <f>IFERROR(VLOOKUP($C92,$C$5:$H$18,6,0)+SUMIF($C$19:$C92,$C92,$F$19:$F92)-SUMIF($C$19:$C92,$C92,$G$19:$G92),"")</f>
        <v>49666.39</v>
      </c>
      <c r="I92" s="155" t="s">
        <v>80</v>
      </c>
      <c r="J92" s="155"/>
      <c r="K92" s="148">
        <f t="shared" si="1"/>
        <v>202607</v>
      </c>
      <c r="L92" s="45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129"/>
      <c r="X92" s="129"/>
      <c r="Y92" s="129"/>
    </row>
    <row r="93" s="31" customFormat="1" customHeight="1" spans="1:25">
      <c r="A93" s="148">
        <f>IF(B93="","",COUNTA($B$5:B93))</f>
        <v>89</v>
      </c>
      <c r="B93" s="149">
        <v>46209</v>
      </c>
      <c r="C93" s="150" t="s">
        <v>48</v>
      </c>
      <c r="D93" s="150" t="s">
        <v>50</v>
      </c>
      <c r="E93" s="151" t="s">
        <v>333</v>
      </c>
      <c r="F93" s="152">
        <v>200</v>
      </c>
      <c r="G93" s="152"/>
      <c r="H93" s="153">
        <f>IFERROR(VLOOKUP($C93,$C$5:$H$18,6,0)+SUMIF($C$19:$C93,$C93,$F$19:$F93)-SUMIF($C$19:$C93,$C93,$G$19:$G93),"")</f>
        <v>49866.39</v>
      </c>
      <c r="I93" s="150" t="s">
        <v>80</v>
      </c>
      <c r="J93" s="150"/>
      <c r="K93" s="148">
        <f t="shared" si="1"/>
        <v>202607</v>
      </c>
      <c r="L93" s="45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129"/>
      <c r="X93" s="129"/>
      <c r="Y93" s="129"/>
    </row>
    <row r="94" s="31" customFormat="1" customHeight="1" spans="1:25">
      <c r="A94" s="148">
        <f>IF(B94="","",COUNTA($B$5:B94))</f>
        <v>90</v>
      </c>
      <c r="B94" s="154">
        <v>46209</v>
      </c>
      <c r="C94" s="155" t="s">
        <v>48</v>
      </c>
      <c r="D94" s="155" t="s">
        <v>50</v>
      </c>
      <c r="E94" s="156" t="s">
        <v>334</v>
      </c>
      <c r="F94" s="157">
        <v>100</v>
      </c>
      <c r="G94" s="157"/>
      <c r="H94" s="153">
        <f>IFERROR(VLOOKUP($C94,$C$5:$H$18,6,0)+SUMIF($C$19:$C94,$C94,$F$19:$F94)-SUMIF($C$19:$C94,$C94,$G$19:$G94),"")</f>
        <v>49966.39</v>
      </c>
      <c r="I94" s="155" t="s">
        <v>55</v>
      </c>
      <c r="J94" s="155"/>
      <c r="K94" s="148">
        <f t="shared" si="1"/>
        <v>202607</v>
      </c>
      <c r="L94" s="45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129"/>
      <c r="X94" s="129"/>
      <c r="Y94" s="129"/>
    </row>
    <row r="95" s="31" customFormat="1" customHeight="1" spans="1:25">
      <c r="A95" s="148">
        <f>IF(B95="","",COUNTA($B$5:B95))</f>
        <v>91</v>
      </c>
      <c r="B95" s="149">
        <v>46210</v>
      </c>
      <c r="C95" s="150" t="s">
        <v>48</v>
      </c>
      <c r="D95" s="150" t="s">
        <v>50</v>
      </c>
      <c r="E95" s="151" t="s">
        <v>335</v>
      </c>
      <c r="F95" s="152">
        <v>100</v>
      </c>
      <c r="G95" s="152"/>
      <c r="H95" s="153">
        <f>IFERROR(VLOOKUP($C95,$C$5:$H$18,6,0)+SUMIF($C$19:$C95,$C95,$F$19:$F95)-SUMIF($C$19:$C95,$C95,$G$19:$G95),"")</f>
        <v>50066.39</v>
      </c>
      <c r="I95" s="150" t="s">
        <v>64</v>
      </c>
      <c r="J95" s="150"/>
      <c r="K95" s="148">
        <f t="shared" si="1"/>
        <v>202607</v>
      </c>
      <c r="L95" s="45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129"/>
      <c r="X95" s="129"/>
      <c r="Y95" s="129"/>
    </row>
    <row r="96" s="31" customFormat="1" customHeight="1" spans="1:25">
      <c r="A96" s="148">
        <f>IF(B96="","",COUNTA($B$5:B96))</f>
        <v>92</v>
      </c>
      <c r="B96" s="154">
        <v>46210</v>
      </c>
      <c r="C96" s="155" t="s">
        <v>48</v>
      </c>
      <c r="D96" s="155" t="s">
        <v>104</v>
      </c>
      <c r="E96" s="156" t="s">
        <v>336</v>
      </c>
      <c r="F96" s="157"/>
      <c r="G96" s="157">
        <v>593</v>
      </c>
      <c r="H96" s="153">
        <f>IFERROR(VLOOKUP($C96,$C$5:$H$18,6,0)+SUMIF($C$19:$C96,$C96,$F$19:$F96)-SUMIF($C$19:$C96,$C96,$G$19:$G96),"")</f>
        <v>49473.39</v>
      </c>
      <c r="I96" s="155" t="s">
        <v>241</v>
      </c>
      <c r="J96" s="155"/>
      <c r="K96" s="148">
        <f t="shared" si="1"/>
        <v>202607</v>
      </c>
      <c r="L96" s="45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129"/>
      <c r="X96" s="129"/>
      <c r="Y96" s="129"/>
    </row>
    <row r="97" s="31" customFormat="1" customHeight="1" spans="1:25">
      <c r="A97" s="148">
        <f>IF(B97="","",COUNTA($B$5:B97))</f>
        <v>93</v>
      </c>
      <c r="B97" s="149">
        <v>46210</v>
      </c>
      <c r="C97" s="150" t="s">
        <v>48</v>
      </c>
      <c r="D97" s="150" t="s">
        <v>67</v>
      </c>
      <c r="E97" s="151" t="s">
        <v>337</v>
      </c>
      <c r="F97" s="152"/>
      <c r="G97" s="152">
        <v>1500</v>
      </c>
      <c r="H97" s="153">
        <f>IFERROR(VLOOKUP($C97,$C$5:$H$18,6,0)+SUMIF($C$19:$C97,$C97,$F$19:$F97)-SUMIF($C$19:$C97,$C97,$G$19:$G97),"")</f>
        <v>47973.39</v>
      </c>
      <c r="I97" s="150"/>
      <c r="J97" s="150"/>
      <c r="K97" s="148">
        <f t="shared" si="1"/>
        <v>202607</v>
      </c>
      <c r="L97" s="45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129"/>
      <c r="X97" s="129"/>
      <c r="Y97" s="129"/>
    </row>
    <row r="98" s="31" customFormat="1" customHeight="1" spans="1:25">
      <c r="A98" s="148">
        <f>IF(B98="","",COUNTA($B$5:B98))</f>
        <v>94</v>
      </c>
      <c r="B98" s="154">
        <v>46210</v>
      </c>
      <c r="C98" s="155" t="s">
        <v>48</v>
      </c>
      <c r="D98" s="155" t="s">
        <v>67</v>
      </c>
      <c r="E98" s="156" t="s">
        <v>338</v>
      </c>
      <c r="F98" s="157"/>
      <c r="G98" s="157">
        <v>50</v>
      </c>
      <c r="H98" s="153">
        <f>IFERROR(VLOOKUP($C98,$C$5:$H$18,6,0)+SUMIF($C$19:$C98,$C98,$F$19:$F98)-SUMIF($C$19:$C98,$C98,$G$19:$G98),"")</f>
        <v>47923.39</v>
      </c>
      <c r="I98" s="155"/>
      <c r="J98" s="155"/>
      <c r="K98" s="148">
        <f t="shared" si="1"/>
        <v>202607</v>
      </c>
      <c r="L98" s="45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129"/>
      <c r="X98" s="129"/>
      <c r="Y98" s="129"/>
    </row>
    <row r="99" s="31" customFormat="1" customHeight="1" spans="1:25">
      <c r="A99" s="148">
        <f>IF(B99="","",COUNTA($B$5:B99))</f>
        <v>95</v>
      </c>
      <c r="B99" s="149">
        <v>46210</v>
      </c>
      <c r="C99" s="150" t="s">
        <v>48</v>
      </c>
      <c r="D99" s="150" t="s">
        <v>87</v>
      </c>
      <c r="E99" s="151" t="s">
        <v>339</v>
      </c>
      <c r="F99" s="152">
        <v>500</v>
      </c>
      <c r="G99" s="152"/>
      <c r="H99" s="153">
        <f>IFERROR(VLOOKUP($C99,$C$5:$H$18,6,0)+SUMIF($C$19:$C99,$C99,$F$19:$F99)-SUMIF($C$19:$C99,$C99,$G$19:$G99),"")</f>
        <v>48423.39</v>
      </c>
      <c r="I99" s="150"/>
      <c r="J99" s="150"/>
      <c r="K99" s="148">
        <f t="shared" si="1"/>
        <v>202607</v>
      </c>
      <c r="L99" s="45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129"/>
      <c r="X99" s="129"/>
      <c r="Y99" s="129"/>
    </row>
    <row r="100" s="31" customFormat="1" customHeight="1" spans="1:25">
      <c r="A100" s="148">
        <f>IF(B100="","",COUNTA($B$5:B100))</f>
        <v>96</v>
      </c>
      <c r="B100" s="154">
        <v>46210</v>
      </c>
      <c r="C100" s="155" t="s">
        <v>48</v>
      </c>
      <c r="D100" s="155" t="s">
        <v>50</v>
      </c>
      <c r="E100" s="156" t="s">
        <v>340</v>
      </c>
      <c r="F100" s="157">
        <v>250</v>
      </c>
      <c r="G100" s="157"/>
      <c r="H100" s="153">
        <f>IFERROR(VLOOKUP($C100,$C$5:$H$18,6,0)+SUMIF($C$19:$C100,$C100,$F$19:$F100)-SUMIF($C$19:$C100,$C100,$G$19:$G100),"")</f>
        <v>48673.39</v>
      </c>
      <c r="I100" s="155" t="s">
        <v>242</v>
      </c>
      <c r="J100" s="155"/>
      <c r="K100" s="148">
        <f t="shared" si="1"/>
        <v>202607</v>
      </c>
      <c r="L100" s="45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129"/>
      <c r="X100" s="129"/>
      <c r="Y100" s="129"/>
    </row>
    <row r="101" s="31" customFormat="1" customHeight="1" spans="1:25">
      <c r="A101" s="148">
        <f>IF(B101="","",COUNTA($B$5:B101))</f>
        <v>97</v>
      </c>
      <c r="B101" s="149">
        <v>46211</v>
      </c>
      <c r="C101" s="150" t="s">
        <v>48</v>
      </c>
      <c r="D101" s="150" t="s">
        <v>50</v>
      </c>
      <c r="E101" s="151" t="s">
        <v>341</v>
      </c>
      <c r="F101" s="152">
        <v>200</v>
      </c>
      <c r="G101" s="152"/>
      <c r="H101" s="153">
        <f>IFERROR(VLOOKUP($C101,$C$5:$H$18,6,0)+SUMIF($C$19:$C101,$C101,$F$19:$F101)-SUMIF($C$19:$C101,$C101,$G$19:$G101),"")</f>
        <v>48873.39</v>
      </c>
      <c r="I101" s="150" t="s">
        <v>145</v>
      </c>
      <c r="J101" s="150"/>
      <c r="K101" s="148">
        <f t="shared" si="1"/>
        <v>202607</v>
      </c>
      <c r="L101" s="45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129"/>
      <c r="X101" s="129"/>
      <c r="Y101" s="129"/>
    </row>
    <row r="102" s="31" customFormat="1" customHeight="1" spans="1:25">
      <c r="A102" s="148">
        <f>IF(B102="","",COUNTA($B$5:B102))</f>
        <v>98</v>
      </c>
      <c r="B102" s="154">
        <v>46211</v>
      </c>
      <c r="C102" s="155" t="s">
        <v>48</v>
      </c>
      <c r="D102" s="155" t="s">
        <v>45</v>
      </c>
      <c r="E102" s="156" t="s">
        <v>342</v>
      </c>
      <c r="F102" s="157">
        <v>5000</v>
      </c>
      <c r="G102" s="157"/>
      <c r="H102" s="153">
        <f>IFERROR(VLOOKUP($C102,$C$5:$H$18,6,0)+SUMIF($C$19:$C102,$C102,$F$19:$F102)-SUMIF($C$19:$C102,$C102,$G$19:$G102),"")</f>
        <v>53873.39</v>
      </c>
      <c r="I102" s="155" t="s">
        <v>224</v>
      </c>
      <c r="J102" s="155"/>
      <c r="K102" s="148">
        <f t="shared" si="1"/>
        <v>202607</v>
      </c>
      <c r="L102" s="45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129"/>
      <c r="X102" s="129"/>
      <c r="Y102" s="129"/>
    </row>
    <row r="103" s="31" customFormat="1" customHeight="1" spans="1:25">
      <c r="A103" s="148">
        <f>IF(B103="","",COUNTA($B$5:B103))</f>
        <v>99</v>
      </c>
      <c r="B103" s="149">
        <v>46211</v>
      </c>
      <c r="C103" s="150" t="s">
        <v>48</v>
      </c>
      <c r="D103" s="150" t="s">
        <v>50</v>
      </c>
      <c r="E103" s="151" t="s">
        <v>343</v>
      </c>
      <c r="F103" s="152">
        <v>3500</v>
      </c>
      <c r="G103" s="152"/>
      <c r="H103" s="153">
        <f>IFERROR(VLOOKUP($C103,$C$5:$H$18,6,0)+SUMIF($C$19:$C103,$C103,$F$19:$F103)-SUMIF($C$19:$C103,$C103,$G$19:$G103),"")</f>
        <v>57373.39</v>
      </c>
      <c r="I103" s="150" t="s">
        <v>224</v>
      </c>
      <c r="J103" s="150"/>
      <c r="K103" s="148">
        <f t="shared" si="1"/>
        <v>202607</v>
      </c>
      <c r="L103" s="45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129"/>
      <c r="X103" s="129"/>
      <c r="Y103" s="129"/>
    </row>
    <row r="104" s="31" customFormat="1" customHeight="1" spans="1:25">
      <c r="A104" s="148">
        <f>IF(B104="","",COUNTA($B$5:B104))</f>
        <v>100</v>
      </c>
      <c r="B104" s="154">
        <v>46212</v>
      </c>
      <c r="C104" s="155" t="s">
        <v>48</v>
      </c>
      <c r="D104" s="155" t="s">
        <v>50</v>
      </c>
      <c r="E104" s="156" t="s">
        <v>344</v>
      </c>
      <c r="F104" s="157">
        <v>2500</v>
      </c>
      <c r="G104" s="157"/>
      <c r="H104" s="153">
        <f>IFERROR(VLOOKUP($C104,$C$5:$H$18,6,0)+SUMIF($C$19:$C104,$C104,$F$19:$F104)-SUMIF($C$19:$C104,$C104,$G$19:$G104),"")</f>
        <v>59873.39</v>
      </c>
      <c r="I104" s="155" t="s">
        <v>180</v>
      </c>
      <c r="J104" s="155"/>
      <c r="K104" s="148">
        <f t="shared" si="1"/>
        <v>202607</v>
      </c>
      <c r="L104" s="45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129"/>
      <c r="X104" s="129"/>
      <c r="Y104" s="129"/>
    </row>
    <row r="105" s="31" customFormat="1" customHeight="1" spans="1:25">
      <c r="A105" s="148">
        <f>IF(B105="","",COUNTA($B$5:B105))</f>
        <v>101</v>
      </c>
      <c r="B105" s="149">
        <v>46212</v>
      </c>
      <c r="C105" s="150" t="s">
        <v>48</v>
      </c>
      <c r="D105" s="150" t="s">
        <v>87</v>
      </c>
      <c r="E105" s="151" t="s">
        <v>345</v>
      </c>
      <c r="F105" s="152">
        <v>1500</v>
      </c>
      <c r="G105" s="152"/>
      <c r="H105" s="153">
        <f>IFERROR(VLOOKUP($C105,$C$5:$H$18,6,0)+SUMIF($C$19:$C105,$C105,$F$19:$F105)-SUMIF($C$19:$C105,$C105,$G$19:$G105),"")</f>
        <v>61373.39</v>
      </c>
      <c r="I105" s="150" t="s">
        <v>221</v>
      </c>
      <c r="J105" s="150"/>
      <c r="K105" s="148">
        <f t="shared" si="1"/>
        <v>202607</v>
      </c>
      <c r="L105" s="45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129"/>
      <c r="X105" s="129"/>
      <c r="Y105" s="129"/>
    </row>
    <row r="106" s="31" customFormat="1" customHeight="1" spans="1:25">
      <c r="A106" s="148">
        <f>IF(B106="","",COUNTA($B$5:B106))</f>
        <v>102</v>
      </c>
      <c r="B106" s="154">
        <v>46212</v>
      </c>
      <c r="C106" s="155" t="s">
        <v>48</v>
      </c>
      <c r="D106" s="155" t="s">
        <v>50</v>
      </c>
      <c r="E106" s="156" t="s">
        <v>346</v>
      </c>
      <c r="F106" s="157">
        <v>200</v>
      </c>
      <c r="G106" s="157"/>
      <c r="H106" s="153">
        <f>IFERROR(VLOOKUP($C106,$C$5:$H$18,6,0)+SUMIF($C$19:$C106,$C106,$F$19:$F106)-SUMIF($C$19:$C106,$C106,$G$19:$G106),"")</f>
        <v>61573.39</v>
      </c>
      <c r="I106" s="155" t="s">
        <v>185</v>
      </c>
      <c r="J106" s="155"/>
      <c r="K106" s="148">
        <f t="shared" si="1"/>
        <v>202607</v>
      </c>
      <c r="L106" s="45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129"/>
      <c r="X106" s="129"/>
      <c r="Y106" s="129"/>
    </row>
    <row r="107" s="31" customFormat="1" customHeight="1" spans="1:25">
      <c r="A107" s="148">
        <f>IF(B107="","",COUNTA($B$5:B107))</f>
        <v>103</v>
      </c>
      <c r="B107" s="149">
        <v>46213</v>
      </c>
      <c r="C107" s="150" t="s">
        <v>48</v>
      </c>
      <c r="D107" s="150" t="s">
        <v>50</v>
      </c>
      <c r="E107" s="151" t="s">
        <v>347</v>
      </c>
      <c r="F107" s="152">
        <v>540</v>
      </c>
      <c r="G107" s="152"/>
      <c r="H107" s="153">
        <f>IFERROR(VLOOKUP($C107,$C$5:$H$18,6,0)+SUMIF($C$19:$C107,$C107,$F$19:$F107)-SUMIF($C$19:$C107,$C107,$G$19:$G107),"")</f>
        <v>62113.39</v>
      </c>
      <c r="I107" s="150" t="s">
        <v>131</v>
      </c>
      <c r="J107" s="150"/>
      <c r="K107" s="148">
        <f t="shared" si="1"/>
        <v>202607</v>
      </c>
      <c r="L107" s="45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129"/>
      <c r="X107" s="129"/>
      <c r="Y107" s="129"/>
    </row>
    <row r="108" s="31" customFormat="1" customHeight="1" spans="1:25">
      <c r="A108" s="148">
        <f>IF(B108="","",COUNTA($B$5:B108))</f>
        <v>104</v>
      </c>
      <c r="B108" s="154">
        <v>46213</v>
      </c>
      <c r="C108" s="155" t="s">
        <v>48</v>
      </c>
      <c r="D108" s="155" t="s">
        <v>50</v>
      </c>
      <c r="E108" s="156" t="s">
        <v>348</v>
      </c>
      <c r="F108" s="157">
        <v>300</v>
      </c>
      <c r="G108" s="157"/>
      <c r="H108" s="153">
        <f>IFERROR(VLOOKUP($C108,$C$5:$H$18,6,0)+SUMIF($C$19:$C108,$C108,$F$19:$F108)-SUMIF($C$19:$C108,$C108,$G$19:$G108),"")</f>
        <v>62413.39</v>
      </c>
      <c r="I108" s="155" t="s">
        <v>247</v>
      </c>
      <c r="J108" s="155"/>
      <c r="K108" s="148">
        <f t="shared" si="1"/>
        <v>202607</v>
      </c>
      <c r="L108" s="45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129"/>
      <c r="X108" s="129"/>
      <c r="Y108" s="129"/>
    </row>
    <row r="109" s="31" customFormat="1" customHeight="1" spans="1:25">
      <c r="A109" s="148">
        <f>IF(B109="","",COUNTA($B$5:B109))</f>
        <v>105</v>
      </c>
      <c r="B109" s="149">
        <v>46213</v>
      </c>
      <c r="C109" s="150" t="s">
        <v>48</v>
      </c>
      <c r="D109" s="150" t="s">
        <v>50</v>
      </c>
      <c r="E109" s="151" t="s">
        <v>349</v>
      </c>
      <c r="F109" s="152">
        <v>850</v>
      </c>
      <c r="G109" s="152"/>
      <c r="H109" s="153">
        <f>IFERROR(VLOOKUP($C109,$C$5:$H$18,6,0)+SUMIF($C$19:$C109,$C109,$F$19:$F109)-SUMIF($C$19:$C109,$C109,$G$19:$G109),"")</f>
        <v>63263.39</v>
      </c>
      <c r="I109" s="150" t="s">
        <v>234</v>
      </c>
      <c r="J109" s="150"/>
      <c r="K109" s="148">
        <f t="shared" si="1"/>
        <v>202607</v>
      </c>
      <c r="L109" s="45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129"/>
      <c r="X109" s="129"/>
      <c r="Y109" s="129"/>
    </row>
    <row r="110" s="31" customFormat="1" customHeight="1" spans="1:25">
      <c r="A110" s="148">
        <f>IF(B110="","",COUNTA($B$5:B110))</f>
        <v>106</v>
      </c>
      <c r="B110" s="154">
        <v>46213</v>
      </c>
      <c r="C110" s="155" t="s">
        <v>48</v>
      </c>
      <c r="D110" s="155" t="s">
        <v>45</v>
      </c>
      <c r="E110" s="156" t="s">
        <v>350</v>
      </c>
      <c r="F110" s="157">
        <v>2000</v>
      </c>
      <c r="G110" s="157"/>
      <c r="H110" s="153">
        <f>IFERROR(VLOOKUP($C110,$C$5:$H$18,6,0)+SUMIF($C$19:$C110,$C110,$F$19:$F110)-SUMIF($C$19:$C110,$C110,$G$19:$G110),"")</f>
        <v>65263.39</v>
      </c>
      <c r="I110" s="155" t="s">
        <v>159</v>
      </c>
      <c r="J110" s="155"/>
      <c r="K110" s="148">
        <f t="shared" si="1"/>
        <v>202607</v>
      </c>
      <c r="L110" s="45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129"/>
      <c r="X110" s="129"/>
      <c r="Y110" s="129"/>
    </row>
    <row r="111" s="31" customFormat="1" customHeight="1" spans="1:25">
      <c r="A111" s="148">
        <f>IF(B111="","",COUNTA($B$5:B111))</f>
        <v>107</v>
      </c>
      <c r="B111" s="149">
        <v>46213</v>
      </c>
      <c r="C111" s="150" t="s">
        <v>48</v>
      </c>
      <c r="D111" s="150" t="s">
        <v>50</v>
      </c>
      <c r="E111" s="151" t="s">
        <v>351</v>
      </c>
      <c r="F111" s="152">
        <v>3750</v>
      </c>
      <c r="G111" s="152"/>
      <c r="H111" s="153">
        <f>IFERROR(VLOOKUP($C111,$C$5:$H$18,6,0)+SUMIF($C$19:$C111,$C111,$F$19:$F111)-SUMIF($C$19:$C111,$C111,$G$19:$G111),"")</f>
        <v>69013.39</v>
      </c>
      <c r="I111" s="150" t="s">
        <v>133</v>
      </c>
      <c r="J111" s="150"/>
      <c r="K111" s="148">
        <f t="shared" si="1"/>
        <v>202607</v>
      </c>
      <c r="L111" s="45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129"/>
      <c r="X111" s="129"/>
      <c r="Y111" s="129"/>
    </row>
    <row r="112" s="31" customFormat="1" customHeight="1" spans="1:25">
      <c r="A112" s="148">
        <f>IF(B112="","",COUNTA($B$5:B112))</f>
        <v>108</v>
      </c>
      <c r="B112" s="154">
        <v>46213</v>
      </c>
      <c r="C112" s="155" t="s">
        <v>48</v>
      </c>
      <c r="D112" s="155" t="s">
        <v>50</v>
      </c>
      <c r="E112" s="156" t="s">
        <v>352</v>
      </c>
      <c r="F112" s="157">
        <v>2500</v>
      </c>
      <c r="G112" s="157"/>
      <c r="H112" s="153">
        <f>IFERROR(VLOOKUP($C112,$C$5:$H$18,6,0)+SUMIF($C$19:$C112,$C112,$F$19:$F112)-SUMIF($C$19:$C112,$C112,$G$19:$G112),"")</f>
        <v>71513.39</v>
      </c>
      <c r="I112" s="155" t="s">
        <v>251</v>
      </c>
      <c r="J112" s="155"/>
      <c r="K112" s="148">
        <f t="shared" si="1"/>
        <v>202607</v>
      </c>
      <c r="L112" s="45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129"/>
      <c r="X112" s="129"/>
      <c r="Y112" s="129"/>
    </row>
    <row r="113" s="31" customFormat="1" customHeight="1" spans="1:25">
      <c r="A113" s="148">
        <f>IF(B113="","",COUNTA($B$5:B113))</f>
        <v>109</v>
      </c>
      <c r="B113" s="149">
        <v>46213</v>
      </c>
      <c r="C113" s="150" t="s">
        <v>48</v>
      </c>
      <c r="D113" s="150" t="s">
        <v>50</v>
      </c>
      <c r="E113" s="151" t="s">
        <v>353</v>
      </c>
      <c r="F113" s="152">
        <v>350</v>
      </c>
      <c r="G113" s="152"/>
      <c r="H113" s="153">
        <f>IFERROR(VLOOKUP($C113,$C$5:$H$18,6,0)+SUMIF($C$19:$C113,$C113,$F$19:$F113)-SUMIF($C$19:$C113,$C113,$G$19:$G113),"")</f>
        <v>71863.39</v>
      </c>
      <c r="I113" s="150" t="s">
        <v>140</v>
      </c>
      <c r="J113" s="150"/>
      <c r="K113" s="148">
        <f t="shared" si="1"/>
        <v>202607</v>
      </c>
      <c r="L113" s="45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129"/>
      <c r="X113" s="129"/>
      <c r="Y113" s="129"/>
    </row>
    <row r="114" s="31" customFormat="1" customHeight="1" spans="1:25">
      <c r="A114" s="148">
        <f>IF(B114="","",COUNTA($B$5:B114))</f>
        <v>110</v>
      </c>
      <c r="B114" s="154">
        <v>46213</v>
      </c>
      <c r="C114" s="155" t="s">
        <v>48</v>
      </c>
      <c r="D114" s="155" t="s">
        <v>50</v>
      </c>
      <c r="E114" s="156" t="s">
        <v>354</v>
      </c>
      <c r="F114" s="157">
        <v>1350</v>
      </c>
      <c r="G114" s="157"/>
      <c r="H114" s="153">
        <f>IFERROR(VLOOKUP($C114,$C$5:$H$18,6,0)+SUMIF($C$19:$C114,$C114,$F$19:$F114)-SUMIF($C$19:$C114,$C114,$G$19:$G114),"")</f>
        <v>73213.39</v>
      </c>
      <c r="I114" s="155" t="s">
        <v>126</v>
      </c>
      <c r="J114" s="155"/>
      <c r="K114" s="148">
        <f t="shared" si="1"/>
        <v>202607</v>
      </c>
      <c r="L114" s="45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129"/>
      <c r="X114" s="129"/>
      <c r="Y114" s="129"/>
    </row>
    <row r="115" s="31" customFormat="1" customHeight="1" spans="1:25">
      <c r="A115" s="148">
        <f>IF(B115="","",COUNTA($B$5:B115))</f>
        <v>111</v>
      </c>
      <c r="B115" s="149">
        <v>46213</v>
      </c>
      <c r="C115" s="150" t="s">
        <v>48</v>
      </c>
      <c r="D115" s="150" t="s">
        <v>50</v>
      </c>
      <c r="E115" s="151" t="s">
        <v>355</v>
      </c>
      <c r="F115" s="152">
        <v>900</v>
      </c>
      <c r="G115" s="152"/>
      <c r="H115" s="153">
        <f>IFERROR(VLOOKUP($C115,$C$5:$H$18,6,0)+SUMIF($C$19:$C115,$C115,$F$19:$F115)-SUMIF($C$19:$C115,$C115,$G$19:$G115),"")</f>
        <v>74113.39</v>
      </c>
      <c r="I115" s="150" t="s">
        <v>225</v>
      </c>
      <c r="J115" s="150"/>
      <c r="K115" s="148">
        <f t="shared" si="1"/>
        <v>202607</v>
      </c>
      <c r="L115" s="45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129"/>
      <c r="X115" s="129"/>
      <c r="Y115" s="129"/>
    </row>
    <row r="116" s="31" customFormat="1" customHeight="1" spans="1:25">
      <c r="A116" s="148">
        <f>IF(B116="","",COUNTA($B$5:B116))</f>
        <v>112</v>
      </c>
      <c r="B116" s="154">
        <v>46214</v>
      </c>
      <c r="C116" s="155" t="s">
        <v>48</v>
      </c>
      <c r="D116" s="155" t="s">
        <v>50</v>
      </c>
      <c r="E116" s="156" t="s">
        <v>356</v>
      </c>
      <c r="F116" s="157">
        <v>450</v>
      </c>
      <c r="G116" s="157"/>
      <c r="H116" s="153">
        <f>IFERROR(VLOOKUP($C116,$C$5:$H$18,6,0)+SUMIF($C$19:$C116,$C116,$F$19:$F116)-SUMIF($C$19:$C116,$C116,$G$19:$G116),"")</f>
        <v>74563.39</v>
      </c>
      <c r="I116" s="155" t="s">
        <v>76</v>
      </c>
      <c r="J116" s="155"/>
      <c r="K116" s="148">
        <f t="shared" si="1"/>
        <v>202607</v>
      </c>
      <c r="L116" s="45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129"/>
      <c r="X116" s="129"/>
      <c r="Y116" s="129"/>
    </row>
    <row r="117" s="31" customFormat="1" customHeight="1" spans="1:25">
      <c r="A117" s="148">
        <f>IF(B117="","",COUNTA($B$5:B117))</f>
        <v>113</v>
      </c>
      <c r="B117" s="149">
        <v>46214</v>
      </c>
      <c r="C117" s="150" t="s">
        <v>48</v>
      </c>
      <c r="D117" s="150" t="s">
        <v>50</v>
      </c>
      <c r="E117" s="151" t="s">
        <v>357</v>
      </c>
      <c r="F117" s="152">
        <v>700</v>
      </c>
      <c r="G117" s="152"/>
      <c r="H117" s="153">
        <f>IFERROR(VLOOKUP($C117,$C$5:$H$18,6,0)+SUMIF($C$19:$C117,$C117,$F$19:$F117)-SUMIF($C$19:$C117,$C117,$G$19:$G117),"")</f>
        <v>75263.39</v>
      </c>
      <c r="I117" s="150" t="s">
        <v>147</v>
      </c>
      <c r="J117" s="150"/>
      <c r="K117" s="148">
        <f t="shared" si="1"/>
        <v>202607</v>
      </c>
      <c r="L117" s="45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129"/>
      <c r="X117" s="129"/>
      <c r="Y117" s="129"/>
    </row>
    <row r="118" s="31" customFormat="1" customHeight="1" spans="1:25">
      <c r="A118" s="148">
        <f>IF(B118="","",COUNTA($B$5:B118))</f>
        <v>114</v>
      </c>
      <c r="B118" s="154">
        <v>46215</v>
      </c>
      <c r="C118" s="155" t="s">
        <v>48</v>
      </c>
      <c r="D118" s="155" t="s">
        <v>50</v>
      </c>
      <c r="E118" s="156" t="s">
        <v>358</v>
      </c>
      <c r="F118" s="157">
        <v>3000</v>
      </c>
      <c r="G118" s="157"/>
      <c r="H118" s="153">
        <f>IFERROR(VLOOKUP($C118,$C$5:$H$18,6,0)+SUMIF($C$19:$C118,$C118,$F$19:$F118)-SUMIF($C$19:$C118,$C118,$G$19:$G118),"")</f>
        <v>78263.39</v>
      </c>
      <c r="I118" s="155" t="s">
        <v>202</v>
      </c>
      <c r="J118" s="155"/>
      <c r="K118" s="148">
        <f t="shared" si="1"/>
        <v>202607</v>
      </c>
      <c r="L118" s="45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129"/>
      <c r="X118" s="129"/>
      <c r="Y118" s="129"/>
    </row>
    <row r="119" s="31" customFormat="1" customHeight="1" spans="1:25">
      <c r="A119" s="148">
        <f>IF(B119="","",COUNTA($B$5:B119))</f>
        <v>115</v>
      </c>
      <c r="B119" s="149">
        <v>46214</v>
      </c>
      <c r="C119" s="150" t="s">
        <v>48</v>
      </c>
      <c r="D119" s="150" t="s">
        <v>50</v>
      </c>
      <c r="E119" s="151" t="s">
        <v>359</v>
      </c>
      <c r="F119" s="152">
        <v>500</v>
      </c>
      <c r="G119" s="152"/>
      <c r="H119" s="153">
        <f>IFERROR(VLOOKUP($C119,$C$5:$H$18,6,0)+SUMIF($C$19:$C119,$C119,$F$19:$F119)-SUMIF($C$19:$C119,$C119,$G$19:$G119),"")</f>
        <v>78763.39</v>
      </c>
      <c r="I119" s="150" t="s">
        <v>55</v>
      </c>
      <c r="J119" s="150"/>
      <c r="K119" s="148">
        <f t="shared" si="1"/>
        <v>202607</v>
      </c>
      <c r="L119" s="45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129"/>
      <c r="X119" s="129"/>
      <c r="Y119" s="129"/>
    </row>
    <row r="120" s="31" customFormat="1" customHeight="1" spans="1:25">
      <c r="A120" s="148">
        <f>IF(B120="","",COUNTA($B$5:B120))</f>
        <v>116</v>
      </c>
      <c r="B120" s="154">
        <v>46216</v>
      </c>
      <c r="C120" s="155" t="s">
        <v>48</v>
      </c>
      <c r="D120" s="155" t="s">
        <v>50</v>
      </c>
      <c r="E120" s="156" t="s">
        <v>360</v>
      </c>
      <c r="F120" s="157">
        <v>270</v>
      </c>
      <c r="G120" s="157"/>
      <c r="H120" s="153">
        <f>IFERROR(VLOOKUP($C120,$C$5:$H$18,6,0)+SUMIF($C$19:$C120,$C120,$F$19:$F120)-SUMIF($C$19:$C120,$C120,$G$19:$G120),"")</f>
        <v>79033.39</v>
      </c>
      <c r="I120" s="155" t="s">
        <v>234</v>
      </c>
      <c r="J120" s="155"/>
      <c r="K120" s="148">
        <f t="shared" si="1"/>
        <v>202607</v>
      </c>
      <c r="L120" s="45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129"/>
      <c r="X120" s="129"/>
      <c r="Y120" s="129"/>
    </row>
    <row r="121" s="31" customFormat="1" customHeight="1" spans="1:25">
      <c r="A121" s="148">
        <f>IF(B121="","",COUNTA($B$5:B121))</f>
        <v>117</v>
      </c>
      <c r="B121" s="149">
        <v>46216</v>
      </c>
      <c r="C121" s="150" t="s">
        <v>48</v>
      </c>
      <c r="D121" s="150" t="s">
        <v>50</v>
      </c>
      <c r="E121" s="151" t="s">
        <v>361</v>
      </c>
      <c r="F121" s="152">
        <v>16000</v>
      </c>
      <c r="G121" s="152"/>
      <c r="H121" s="153">
        <f>IFERROR(VLOOKUP($C121,$C$5:$H$18,6,0)+SUMIF($C$19:$C121,$C121,$F$19:$F121)-SUMIF($C$19:$C121,$C121,$G$19:$G121),"")</f>
        <v>95033.39</v>
      </c>
      <c r="I121" s="150" t="s">
        <v>240</v>
      </c>
      <c r="J121" s="150"/>
      <c r="K121" s="148">
        <f t="shared" si="1"/>
        <v>202607</v>
      </c>
      <c r="L121" s="45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129"/>
      <c r="X121" s="129"/>
      <c r="Y121" s="129"/>
    </row>
    <row r="122" s="31" customFormat="1" customHeight="1" spans="1:25">
      <c r="A122" s="148">
        <f>IF(B122="","",COUNTA($B$5:B122))</f>
        <v>118</v>
      </c>
      <c r="B122" s="154">
        <v>46216</v>
      </c>
      <c r="C122" s="155" t="s">
        <v>48</v>
      </c>
      <c r="D122" s="155" t="s">
        <v>50</v>
      </c>
      <c r="E122" s="156" t="s">
        <v>362</v>
      </c>
      <c r="F122" s="157">
        <v>2250</v>
      </c>
      <c r="G122" s="157"/>
      <c r="H122" s="153">
        <f>IFERROR(VLOOKUP($C122,$C$5:$H$18,6,0)+SUMIF($C$19:$C122,$C122,$F$19:$F122)-SUMIF($C$19:$C122,$C122,$G$19:$G122),"")</f>
        <v>97283.39</v>
      </c>
      <c r="I122" s="155" t="s">
        <v>254</v>
      </c>
      <c r="J122" s="155"/>
      <c r="K122" s="148">
        <f t="shared" si="1"/>
        <v>202607</v>
      </c>
      <c r="L122" s="45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129"/>
      <c r="X122" s="129"/>
      <c r="Y122" s="129"/>
    </row>
    <row r="123" s="31" customFormat="1" customHeight="1" spans="1:25">
      <c r="A123" s="148">
        <f>IF(B123="","",COUNTA($B$5:B123))</f>
        <v>119</v>
      </c>
      <c r="B123" s="149">
        <v>46216</v>
      </c>
      <c r="C123" s="150" t="s">
        <v>48</v>
      </c>
      <c r="D123" s="150" t="s">
        <v>50</v>
      </c>
      <c r="E123" s="151" t="s">
        <v>363</v>
      </c>
      <c r="F123" s="152">
        <v>825</v>
      </c>
      <c r="G123" s="152"/>
      <c r="H123" s="153">
        <f>IFERROR(VLOOKUP($C123,$C$5:$H$18,6,0)+SUMIF($C$19:$C123,$C123,$F$19:$F123)-SUMIF($C$19:$C123,$C123,$G$19:$G123),"")</f>
        <v>98108.39</v>
      </c>
      <c r="I123" s="150" t="s">
        <v>163</v>
      </c>
      <c r="J123" s="150"/>
      <c r="K123" s="148">
        <f t="shared" si="1"/>
        <v>202607</v>
      </c>
      <c r="L123" s="45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129"/>
      <c r="X123" s="129"/>
      <c r="Y123" s="129"/>
    </row>
    <row r="124" s="31" customFormat="1" customHeight="1" spans="1:25">
      <c r="A124" s="148">
        <f>IF(B124="","",COUNTA($B$5:B124))</f>
        <v>120</v>
      </c>
      <c r="B124" s="154">
        <v>46217</v>
      </c>
      <c r="C124" s="155" t="s">
        <v>48</v>
      </c>
      <c r="D124" s="155" t="s">
        <v>50</v>
      </c>
      <c r="E124" s="156" t="s">
        <v>364</v>
      </c>
      <c r="F124" s="157">
        <v>70</v>
      </c>
      <c r="G124" s="157"/>
      <c r="H124" s="153">
        <f>IFERROR(VLOOKUP($C124,$C$5:$H$18,6,0)+SUMIF($C$19:$C124,$C124,$F$19:$F124)-SUMIF($C$19:$C124,$C124,$G$19:$G124),"")</f>
        <v>98178.39</v>
      </c>
      <c r="I124" s="155" t="s">
        <v>84</v>
      </c>
      <c r="J124" s="155"/>
      <c r="K124" s="148">
        <f t="shared" si="1"/>
        <v>202607</v>
      </c>
      <c r="L124" s="45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129"/>
      <c r="X124" s="129"/>
      <c r="Y124" s="129"/>
    </row>
    <row r="125" s="31" customFormat="1" customHeight="1" spans="1:25">
      <c r="A125" s="148">
        <f>IF(B125="","",COUNTA($B$5:B125))</f>
        <v>121</v>
      </c>
      <c r="B125" s="149">
        <v>46217</v>
      </c>
      <c r="C125" s="150" t="s">
        <v>48</v>
      </c>
      <c r="D125" s="150" t="s">
        <v>50</v>
      </c>
      <c r="E125" s="151" t="s">
        <v>365</v>
      </c>
      <c r="F125" s="152">
        <v>720</v>
      </c>
      <c r="G125" s="152"/>
      <c r="H125" s="153">
        <f>IFERROR(VLOOKUP($C125,$C$5:$H$18,6,0)+SUMIF($C$19:$C125,$C125,$F$19:$F125)-SUMIF($C$19:$C125,$C125,$G$19:$G125),"")</f>
        <v>98898.39</v>
      </c>
      <c r="I125" s="150" t="s">
        <v>103</v>
      </c>
      <c r="J125" s="150"/>
      <c r="K125" s="148">
        <f t="shared" si="1"/>
        <v>202607</v>
      </c>
      <c r="L125" s="45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129"/>
      <c r="X125" s="129"/>
      <c r="Y125" s="129"/>
    </row>
    <row r="126" s="31" customFormat="1" customHeight="1" spans="1:25">
      <c r="A126" s="148">
        <f>IF(B126="","",COUNTA($B$5:B126))</f>
        <v>122</v>
      </c>
      <c r="B126" s="154">
        <v>46217</v>
      </c>
      <c r="C126" s="155" t="s">
        <v>48</v>
      </c>
      <c r="D126" s="155" t="s">
        <v>104</v>
      </c>
      <c r="E126" s="156" t="s">
        <v>366</v>
      </c>
      <c r="F126" s="157"/>
      <c r="G126" s="157">
        <v>1566</v>
      </c>
      <c r="H126" s="153">
        <f>IFERROR(VLOOKUP($C126,$C$5:$H$18,6,0)+SUMIF($C$19:$C126,$C126,$F$19:$F126)-SUMIF($C$19:$C126,$C126,$G$19:$G126),"")</f>
        <v>97332.39</v>
      </c>
      <c r="I126" s="155" t="s">
        <v>174</v>
      </c>
      <c r="J126" s="155"/>
      <c r="K126" s="148">
        <f t="shared" si="1"/>
        <v>202607</v>
      </c>
      <c r="L126" s="45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129"/>
      <c r="X126" s="129"/>
      <c r="Y126" s="129"/>
    </row>
    <row r="127" s="31" customFormat="1" customHeight="1" spans="1:25">
      <c r="A127" s="148">
        <f>IF(B127="","",COUNTA($B$5:B127))</f>
        <v>123</v>
      </c>
      <c r="B127" s="149">
        <v>46217</v>
      </c>
      <c r="C127" s="150" t="s">
        <v>48</v>
      </c>
      <c r="D127" s="150" t="s">
        <v>50</v>
      </c>
      <c r="E127" s="151" t="s">
        <v>367</v>
      </c>
      <c r="F127" s="152">
        <v>625</v>
      </c>
      <c r="G127" s="152"/>
      <c r="H127" s="153">
        <f>IFERROR(VLOOKUP($C127,$C$5:$H$18,6,0)+SUMIF($C$19:$C127,$C127,$F$19:$F127)-SUMIF($C$19:$C127,$C127,$G$19:$G127),"")</f>
        <v>97957.39</v>
      </c>
      <c r="I127" s="150" t="s">
        <v>252</v>
      </c>
      <c r="J127" s="150"/>
      <c r="K127" s="148">
        <f t="shared" si="1"/>
        <v>202607</v>
      </c>
      <c r="L127" s="45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129"/>
      <c r="X127" s="129"/>
      <c r="Y127" s="129"/>
    </row>
    <row r="128" s="31" customFormat="1" customHeight="1" spans="1:25">
      <c r="A128" s="148">
        <f>IF(B128="","",COUNTA($B$5:B128))</f>
        <v>124</v>
      </c>
      <c r="B128" s="154">
        <v>46217</v>
      </c>
      <c r="C128" s="155" t="s">
        <v>48</v>
      </c>
      <c r="D128" s="155" t="s">
        <v>50</v>
      </c>
      <c r="E128" s="156" t="s">
        <v>368</v>
      </c>
      <c r="F128" s="157">
        <v>3600</v>
      </c>
      <c r="G128" s="157"/>
      <c r="H128" s="153">
        <f>IFERROR(VLOOKUP($C128,$C$5:$H$18,6,0)+SUMIF($C$19:$C128,$C128,$F$19:$F128)-SUMIF($C$19:$C128,$C128,$G$19:$G128),"")</f>
        <v>101557.39</v>
      </c>
      <c r="I128" s="155" t="s">
        <v>244</v>
      </c>
      <c r="J128" s="155"/>
      <c r="K128" s="148">
        <f t="shared" si="1"/>
        <v>202607</v>
      </c>
      <c r="L128" s="45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129"/>
      <c r="X128" s="129"/>
      <c r="Y128" s="129"/>
    </row>
    <row r="129" s="31" customFormat="1" customHeight="1" spans="1:25">
      <c r="A129" s="148">
        <f>IF(B129="","",COUNTA($B$5:B129))</f>
        <v>125</v>
      </c>
      <c r="B129" s="149">
        <v>46218</v>
      </c>
      <c r="C129" s="150" t="s">
        <v>48</v>
      </c>
      <c r="D129" s="150" t="s">
        <v>50</v>
      </c>
      <c r="E129" s="151" t="s">
        <v>369</v>
      </c>
      <c r="F129" s="152">
        <v>5000</v>
      </c>
      <c r="G129" s="152"/>
      <c r="H129" s="153">
        <f>IFERROR(VLOOKUP($C129,$C$5:$H$18,6,0)+SUMIF($C$19:$C129,$C129,$F$19:$F129)-SUMIF($C$19:$C129,$C129,$G$19:$G129),"")</f>
        <v>106557.39</v>
      </c>
      <c r="I129" s="150" t="s">
        <v>213</v>
      </c>
      <c r="J129" s="150"/>
      <c r="K129" s="148">
        <f t="shared" si="1"/>
        <v>202607</v>
      </c>
      <c r="L129" s="45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129"/>
      <c r="X129" s="129"/>
      <c r="Y129" s="129"/>
    </row>
    <row r="130" s="31" customFormat="1" customHeight="1" spans="1:25">
      <c r="A130" s="148">
        <f>IF(B130="","",COUNTA($B$5:B130))</f>
        <v>126</v>
      </c>
      <c r="B130" s="154">
        <v>46218</v>
      </c>
      <c r="C130" s="155" t="s">
        <v>48</v>
      </c>
      <c r="D130" s="155" t="s">
        <v>50</v>
      </c>
      <c r="E130" s="156" t="s">
        <v>370</v>
      </c>
      <c r="F130" s="157">
        <v>500</v>
      </c>
      <c r="G130" s="157"/>
      <c r="H130" s="153">
        <f>IFERROR(VLOOKUP($C130,$C$5:$H$18,6,0)+SUMIF($C$19:$C130,$C130,$F$19:$F130)-SUMIF($C$19:$C130,$C130,$G$19:$G130),"")</f>
        <v>107057.39</v>
      </c>
      <c r="I130" s="155" t="s">
        <v>80</v>
      </c>
      <c r="J130" s="155"/>
      <c r="K130" s="148">
        <f t="shared" si="1"/>
        <v>202607</v>
      </c>
      <c r="L130" s="45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129"/>
      <c r="X130" s="129"/>
      <c r="Y130" s="129"/>
    </row>
    <row r="131" s="31" customFormat="1" customHeight="1" spans="1:25">
      <c r="A131" s="148">
        <f>IF(B131="","",COUNTA($B$5:B131))</f>
        <v>127</v>
      </c>
      <c r="B131" s="149">
        <v>46216</v>
      </c>
      <c r="C131" s="150" t="s">
        <v>48</v>
      </c>
      <c r="D131" s="150" t="s">
        <v>50</v>
      </c>
      <c r="E131" s="151" t="s">
        <v>371</v>
      </c>
      <c r="F131" s="152">
        <v>120</v>
      </c>
      <c r="G131" s="152"/>
      <c r="H131" s="153">
        <f>IFERROR(VLOOKUP($C131,$C$5:$H$18,6,0)+SUMIF($C$19:$C131,$C131,$F$19:$F131)-SUMIF($C$19:$C131,$C131,$G$19:$G131),"")</f>
        <v>107177.39</v>
      </c>
      <c r="I131" s="150" t="s">
        <v>105</v>
      </c>
      <c r="J131" s="150"/>
      <c r="K131" s="148">
        <f t="shared" si="1"/>
        <v>202607</v>
      </c>
      <c r="L131" s="45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129"/>
      <c r="X131" s="129"/>
      <c r="Y131" s="129"/>
    </row>
    <row r="132" s="31" customFormat="1" customHeight="1" spans="1:25">
      <c r="A132" s="148">
        <f>IF(B132="","",COUNTA($B$5:B132))</f>
        <v>128</v>
      </c>
      <c r="B132" s="154">
        <v>46219</v>
      </c>
      <c r="C132" s="155" t="s">
        <v>48</v>
      </c>
      <c r="D132" s="155" t="s">
        <v>50</v>
      </c>
      <c r="E132" s="156" t="s">
        <v>372</v>
      </c>
      <c r="F132" s="157">
        <v>150</v>
      </c>
      <c r="G132" s="157"/>
      <c r="H132" s="153">
        <f>IFERROR(VLOOKUP($C132,$C$5:$H$18,6,0)+SUMIF($C$19:$C132,$C132,$F$19:$F132)-SUMIF($C$19:$C132,$C132,$G$19:$G132),"")</f>
        <v>107327.39</v>
      </c>
      <c r="I132" s="155" t="s">
        <v>55</v>
      </c>
      <c r="J132" s="155"/>
      <c r="K132" s="148">
        <f t="shared" si="1"/>
        <v>202607</v>
      </c>
      <c r="L132" s="45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129"/>
      <c r="X132" s="129"/>
      <c r="Y132" s="129"/>
    </row>
    <row r="133" s="31" customFormat="1" customHeight="1" spans="1:25">
      <c r="A133" s="148">
        <f>IF(B133="","",COUNTA($B$5:B133))</f>
        <v>129</v>
      </c>
      <c r="B133" s="149">
        <v>46220</v>
      </c>
      <c r="C133" s="150" t="s">
        <v>48</v>
      </c>
      <c r="D133" s="150" t="s">
        <v>50</v>
      </c>
      <c r="E133" s="151" t="s">
        <v>373</v>
      </c>
      <c r="F133" s="152">
        <v>400</v>
      </c>
      <c r="G133" s="152"/>
      <c r="H133" s="153">
        <f>IFERROR(VLOOKUP($C133,$C$5:$H$18,6,0)+SUMIF($C$19:$C133,$C133,$F$19:$F133)-SUMIF($C$19:$C133,$C133,$G$19:$G133),"")</f>
        <v>107727.39</v>
      </c>
      <c r="I133" s="150" t="s">
        <v>152</v>
      </c>
      <c r="J133" s="150"/>
      <c r="K133" s="148">
        <f t="shared" ref="K133:K196" si="2">IF($B133="","",--TEXT($B133,"yyyymm"))</f>
        <v>202607</v>
      </c>
      <c r="L133" s="45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129"/>
      <c r="X133" s="129"/>
      <c r="Y133" s="129"/>
    </row>
    <row r="134" s="31" customFormat="1" customHeight="1" spans="1:25">
      <c r="A134" s="148">
        <f>IF(B134="","",COUNTA($B$5:B134))</f>
        <v>130</v>
      </c>
      <c r="B134" s="154">
        <v>46221</v>
      </c>
      <c r="C134" s="155" t="s">
        <v>48</v>
      </c>
      <c r="D134" s="155" t="s">
        <v>50</v>
      </c>
      <c r="E134" s="156" t="s">
        <v>374</v>
      </c>
      <c r="F134" s="157">
        <v>1000</v>
      </c>
      <c r="G134" s="157"/>
      <c r="H134" s="153">
        <f>IFERROR(VLOOKUP($C134,$C$5:$H$18,6,0)+SUMIF($C$19:$C134,$C134,$F$19:$F134)-SUMIF($C$19:$C134,$C134,$G$19:$G134),"")</f>
        <v>108727.39</v>
      </c>
      <c r="I134" s="155" t="s">
        <v>166</v>
      </c>
      <c r="J134" s="155"/>
      <c r="K134" s="148">
        <f t="shared" si="2"/>
        <v>202607</v>
      </c>
      <c r="L134" s="45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129"/>
      <c r="X134" s="129"/>
      <c r="Y134" s="129"/>
    </row>
    <row r="135" s="31" customFormat="1" customHeight="1" spans="1:25">
      <c r="A135" s="148">
        <f>IF(B135="","",COUNTA($B$5:B135))</f>
        <v>131</v>
      </c>
      <c r="B135" s="149">
        <v>46220</v>
      </c>
      <c r="C135" s="150" t="s">
        <v>48</v>
      </c>
      <c r="D135" s="150" t="s">
        <v>50</v>
      </c>
      <c r="E135" s="151" t="s">
        <v>375</v>
      </c>
      <c r="F135" s="152">
        <v>1500</v>
      </c>
      <c r="G135" s="152"/>
      <c r="H135" s="153">
        <f>IFERROR(VLOOKUP($C135,$C$5:$H$18,6,0)+SUMIF($C$19:$C135,$C135,$F$19:$F135)-SUMIF($C$19:$C135,$C135,$G$19:$G135),"")</f>
        <v>110227.39</v>
      </c>
      <c r="I135" s="150" t="s">
        <v>115</v>
      </c>
      <c r="J135" s="150"/>
      <c r="K135" s="148">
        <f t="shared" si="2"/>
        <v>202607</v>
      </c>
      <c r="L135" s="45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129"/>
      <c r="X135" s="129"/>
      <c r="Y135" s="129"/>
    </row>
    <row r="136" s="31" customFormat="1" customHeight="1" spans="1:25">
      <c r="A136" s="148">
        <f>IF(B136="","",COUNTA($B$5:B136))</f>
        <v>132</v>
      </c>
      <c r="B136" s="154">
        <v>46220</v>
      </c>
      <c r="C136" s="155" t="s">
        <v>48</v>
      </c>
      <c r="D136" s="155" t="s">
        <v>50</v>
      </c>
      <c r="E136" s="156" t="s">
        <v>376</v>
      </c>
      <c r="F136" s="157">
        <v>1000</v>
      </c>
      <c r="G136" s="157"/>
      <c r="H136" s="153">
        <f>IFERROR(VLOOKUP($C136,$C$5:$H$18,6,0)+SUMIF($C$19:$C136,$C136,$F$19:$F136)-SUMIF($C$19:$C136,$C136,$G$19:$G136),"")</f>
        <v>111227.39</v>
      </c>
      <c r="I136" s="155" t="s">
        <v>183</v>
      </c>
      <c r="J136" s="155"/>
      <c r="K136" s="148">
        <f t="shared" si="2"/>
        <v>202607</v>
      </c>
      <c r="L136" s="45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129"/>
      <c r="X136" s="129"/>
      <c r="Y136" s="129"/>
    </row>
    <row r="137" s="31" customFormat="1" customHeight="1" spans="1:25">
      <c r="A137" s="148">
        <f>IF(B137="","",COUNTA($B$5:B137))</f>
        <v>133</v>
      </c>
      <c r="B137" s="149">
        <v>46221</v>
      </c>
      <c r="C137" s="150" t="s">
        <v>48</v>
      </c>
      <c r="D137" s="150" t="s">
        <v>50</v>
      </c>
      <c r="E137" s="151" t="s">
        <v>377</v>
      </c>
      <c r="F137" s="152">
        <v>3000</v>
      </c>
      <c r="G137" s="152"/>
      <c r="H137" s="153">
        <f>IFERROR(VLOOKUP($C137,$C$5:$H$18,6,0)+SUMIF($C$19:$C137,$C137,$F$19:$F137)-SUMIF($C$19:$C137,$C137,$G$19:$G137),"")</f>
        <v>114227.39</v>
      </c>
      <c r="I137" s="150" t="s">
        <v>117</v>
      </c>
      <c r="J137" s="150"/>
      <c r="K137" s="148">
        <f t="shared" si="2"/>
        <v>202607</v>
      </c>
      <c r="L137" s="45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129"/>
      <c r="X137" s="129"/>
      <c r="Y137" s="129"/>
    </row>
    <row r="138" s="31" customFormat="1" customHeight="1" spans="1:25">
      <c r="A138" s="148">
        <f>IF(B138="","",COUNTA($B$5:B138))</f>
        <v>134</v>
      </c>
      <c r="B138" s="154">
        <v>46222</v>
      </c>
      <c r="C138" s="155" t="s">
        <v>48</v>
      </c>
      <c r="D138" s="155" t="s">
        <v>50</v>
      </c>
      <c r="E138" s="156" t="s">
        <v>378</v>
      </c>
      <c r="F138" s="157">
        <v>825</v>
      </c>
      <c r="G138" s="157"/>
      <c r="H138" s="153">
        <f>IFERROR(VLOOKUP($C138,$C$5:$H$18,6,0)+SUMIF($C$19:$C138,$C138,$F$19:$F138)-SUMIF($C$19:$C138,$C138,$G$19:$G138),"")</f>
        <v>115052.39</v>
      </c>
      <c r="I138" s="155" t="s">
        <v>155</v>
      </c>
      <c r="J138" s="155"/>
      <c r="K138" s="148">
        <f t="shared" si="2"/>
        <v>202607</v>
      </c>
      <c r="L138" s="45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129"/>
      <c r="X138" s="129"/>
      <c r="Y138" s="129"/>
    </row>
    <row r="139" s="31" customFormat="1" customHeight="1" spans="1:25">
      <c r="A139" s="148">
        <f>IF(B139="","",COUNTA($B$5:B139))</f>
        <v>135</v>
      </c>
      <c r="B139" s="149">
        <v>46222</v>
      </c>
      <c r="C139" s="150" t="s">
        <v>48</v>
      </c>
      <c r="D139" s="150" t="s">
        <v>50</v>
      </c>
      <c r="E139" s="151" t="s">
        <v>379</v>
      </c>
      <c r="F139" s="152">
        <v>100</v>
      </c>
      <c r="G139" s="152"/>
      <c r="H139" s="153">
        <f>IFERROR(VLOOKUP($C139,$C$5:$H$18,6,0)+SUMIF($C$19:$C139,$C139,$F$19:$F139)-SUMIF($C$19:$C139,$C139,$G$19:$G139),"")</f>
        <v>115152.39</v>
      </c>
      <c r="I139" s="150" t="s">
        <v>253</v>
      </c>
      <c r="J139" s="150"/>
      <c r="K139" s="148">
        <f t="shared" si="2"/>
        <v>202607</v>
      </c>
      <c r="L139" s="45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129"/>
      <c r="X139" s="129"/>
      <c r="Y139" s="129"/>
    </row>
    <row r="140" s="31" customFormat="1" customHeight="1" spans="1:25">
      <c r="A140" s="148">
        <f>IF(B140="","",COUNTA($B$5:B140))</f>
        <v>136</v>
      </c>
      <c r="B140" s="154">
        <v>46223</v>
      </c>
      <c r="C140" s="155" t="s">
        <v>48</v>
      </c>
      <c r="D140" s="155" t="s">
        <v>50</v>
      </c>
      <c r="E140" s="156" t="s">
        <v>380</v>
      </c>
      <c r="F140" s="157">
        <v>600</v>
      </c>
      <c r="G140" s="157"/>
      <c r="H140" s="153">
        <f>IFERROR(VLOOKUP($C140,$C$5:$H$18,6,0)+SUMIF($C$19:$C140,$C140,$F$19:$F140)-SUMIF($C$19:$C140,$C140,$G$19:$G140),"")</f>
        <v>115752.39</v>
      </c>
      <c r="I140" s="155" t="s">
        <v>152</v>
      </c>
      <c r="J140" s="155"/>
      <c r="K140" s="148">
        <f t="shared" si="2"/>
        <v>202607</v>
      </c>
      <c r="L140" s="45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129"/>
      <c r="X140" s="129"/>
      <c r="Y140" s="129"/>
    </row>
    <row r="141" s="31" customFormat="1" customHeight="1" spans="1:25">
      <c r="A141" s="148">
        <f>IF(B141="","",COUNTA($B$5:B141))</f>
        <v>137</v>
      </c>
      <c r="B141" s="149">
        <v>46223</v>
      </c>
      <c r="C141" s="150" t="s">
        <v>48</v>
      </c>
      <c r="D141" s="150" t="s">
        <v>50</v>
      </c>
      <c r="E141" s="151" t="s">
        <v>381</v>
      </c>
      <c r="F141" s="152">
        <v>675</v>
      </c>
      <c r="G141" s="152"/>
      <c r="H141" s="153">
        <f>IFERROR(VLOOKUP($C141,$C$5:$H$18,6,0)+SUMIF($C$19:$C141,$C141,$F$19:$F141)-SUMIF($C$19:$C141,$C141,$G$19:$G141),"")</f>
        <v>116427.39</v>
      </c>
      <c r="I141" s="150" t="s">
        <v>134</v>
      </c>
      <c r="J141" s="150"/>
      <c r="K141" s="148">
        <f t="shared" si="2"/>
        <v>202607</v>
      </c>
      <c r="L141" s="45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129"/>
      <c r="X141" s="129"/>
      <c r="Y141" s="129"/>
    </row>
    <row r="142" s="31" customFormat="1" customHeight="1" spans="1:25">
      <c r="A142" s="148">
        <f>IF(B142="","",COUNTA($B$5:B142))</f>
        <v>138</v>
      </c>
      <c r="B142" s="154">
        <v>46223</v>
      </c>
      <c r="C142" s="155" t="s">
        <v>48</v>
      </c>
      <c r="D142" s="155" t="s">
        <v>50</v>
      </c>
      <c r="E142" s="156" t="s">
        <v>382</v>
      </c>
      <c r="F142" s="157">
        <v>500</v>
      </c>
      <c r="G142" s="157"/>
      <c r="H142" s="153">
        <f>IFERROR(VLOOKUP($C142,$C$5:$H$18,6,0)+SUMIF($C$19:$C142,$C142,$F$19:$F142)-SUMIF($C$19:$C142,$C142,$G$19:$G142),"")</f>
        <v>116927.39</v>
      </c>
      <c r="I142" s="155" t="s">
        <v>210</v>
      </c>
      <c r="J142" s="155"/>
      <c r="K142" s="148">
        <f t="shared" si="2"/>
        <v>202607</v>
      </c>
      <c r="L142" s="45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129"/>
      <c r="X142" s="129"/>
      <c r="Y142" s="129"/>
    </row>
    <row r="143" s="31" customFormat="1" customHeight="1" spans="1:25">
      <c r="A143" s="148">
        <f>IF(B143="","",COUNTA($B$5:B143))</f>
        <v>139</v>
      </c>
      <c r="B143" s="149">
        <v>46223</v>
      </c>
      <c r="C143" s="150" t="s">
        <v>48</v>
      </c>
      <c r="D143" s="150" t="s">
        <v>50</v>
      </c>
      <c r="E143" s="151" t="s">
        <v>383</v>
      </c>
      <c r="F143" s="152">
        <v>1250</v>
      </c>
      <c r="G143" s="152"/>
      <c r="H143" s="153">
        <f>IFERROR(VLOOKUP($C143,$C$5:$H$18,6,0)+SUMIF($C$19:$C143,$C143,$F$19:$F143)-SUMIF($C$19:$C143,$C143,$G$19:$G143),"")</f>
        <v>118177.39</v>
      </c>
      <c r="I143" s="150" t="s">
        <v>152</v>
      </c>
      <c r="J143" s="150"/>
      <c r="K143" s="148">
        <f t="shared" si="2"/>
        <v>202607</v>
      </c>
      <c r="L143" s="45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129"/>
      <c r="X143" s="129"/>
      <c r="Y143" s="129"/>
    </row>
    <row r="144" s="31" customFormat="1" customHeight="1" spans="1:25">
      <c r="A144" s="148">
        <f>IF(B144="","",COUNTA($B$5:B144))</f>
        <v>140</v>
      </c>
      <c r="B144" s="154">
        <v>46223</v>
      </c>
      <c r="C144" s="155" t="s">
        <v>48</v>
      </c>
      <c r="D144" s="155" t="s">
        <v>50</v>
      </c>
      <c r="E144" s="156" t="s">
        <v>384</v>
      </c>
      <c r="F144" s="157">
        <v>375</v>
      </c>
      <c r="G144" s="157"/>
      <c r="H144" s="153">
        <f>IFERROR(VLOOKUP($C144,$C$5:$H$18,6,0)+SUMIF($C$19:$C144,$C144,$F$19:$F144)-SUMIF($C$19:$C144,$C144,$G$19:$G144),"")</f>
        <v>118552.39</v>
      </c>
      <c r="I144" s="155" t="s">
        <v>252</v>
      </c>
      <c r="J144" s="155"/>
      <c r="K144" s="148">
        <f t="shared" si="2"/>
        <v>202607</v>
      </c>
      <c r="L144" s="45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129"/>
      <c r="X144" s="129"/>
      <c r="Y144" s="129"/>
    </row>
    <row r="145" s="31" customFormat="1" customHeight="1" spans="1:25">
      <c r="A145" s="148">
        <f>IF(B145="","",COUNTA($B$5:B145))</f>
        <v>141</v>
      </c>
      <c r="B145" s="149">
        <v>46223</v>
      </c>
      <c r="C145" s="150" t="s">
        <v>48</v>
      </c>
      <c r="D145" s="150" t="s">
        <v>50</v>
      </c>
      <c r="E145" s="151" t="s">
        <v>385</v>
      </c>
      <c r="F145" s="152">
        <v>1500</v>
      </c>
      <c r="G145" s="152"/>
      <c r="H145" s="153">
        <f>IFERROR(VLOOKUP($C145,$C$5:$H$18,6,0)+SUMIF($C$19:$C145,$C145,$F$19:$F145)-SUMIF($C$19:$C145,$C145,$G$19:$G145),"")</f>
        <v>120052.39</v>
      </c>
      <c r="I145" s="150" t="s">
        <v>139</v>
      </c>
      <c r="J145" s="150"/>
      <c r="K145" s="148">
        <f t="shared" si="2"/>
        <v>202607</v>
      </c>
      <c r="L145" s="45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129"/>
      <c r="X145" s="129"/>
      <c r="Y145" s="129"/>
    </row>
    <row r="146" s="31" customFormat="1" customHeight="1" spans="1:25">
      <c r="A146" s="148">
        <f>IF(B146="","",COUNTA($B$5:B146))</f>
        <v>142</v>
      </c>
      <c r="B146" s="154">
        <v>46223</v>
      </c>
      <c r="C146" s="155" t="s">
        <v>48</v>
      </c>
      <c r="D146" s="155" t="s">
        <v>75</v>
      </c>
      <c r="E146" s="156" t="s">
        <v>386</v>
      </c>
      <c r="F146" s="157"/>
      <c r="G146" s="157">
        <v>3600</v>
      </c>
      <c r="H146" s="153">
        <f>IFERROR(VLOOKUP($C146,$C$5:$H$18,6,0)+SUMIF($C$19:$C146,$C146,$F$19:$F146)-SUMIF($C$19:$C146,$C146,$G$19:$G146),"")</f>
        <v>116452.39</v>
      </c>
      <c r="I146" s="155"/>
      <c r="J146" s="155"/>
      <c r="K146" s="148">
        <f t="shared" si="2"/>
        <v>202607</v>
      </c>
      <c r="L146" s="45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129"/>
      <c r="X146" s="129"/>
      <c r="Y146" s="129"/>
    </row>
    <row r="147" s="31" customFormat="1" customHeight="1" spans="1:25">
      <c r="A147" s="148">
        <f>IF(B147="","",COUNTA($B$5:B147))</f>
        <v>143</v>
      </c>
      <c r="B147" s="149">
        <v>46223</v>
      </c>
      <c r="C147" s="150" t="s">
        <v>48</v>
      </c>
      <c r="D147" s="150" t="s">
        <v>83</v>
      </c>
      <c r="E147" s="151" t="s">
        <v>387</v>
      </c>
      <c r="F147" s="152"/>
      <c r="G147" s="152">
        <v>630</v>
      </c>
      <c r="H147" s="153">
        <f>IFERROR(VLOOKUP($C147,$C$5:$H$18,6,0)+SUMIF($C$19:$C147,$C147,$F$19:$F147)-SUMIF($C$19:$C147,$C147,$G$19:$G147),"")</f>
        <v>115822.39</v>
      </c>
      <c r="I147" s="150" t="s">
        <v>214</v>
      </c>
      <c r="J147" s="150"/>
      <c r="K147" s="148">
        <f t="shared" si="2"/>
        <v>202607</v>
      </c>
      <c r="L147" s="45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129"/>
      <c r="X147" s="129"/>
      <c r="Y147" s="129"/>
    </row>
    <row r="148" s="31" customFormat="1" customHeight="1" spans="1:25">
      <c r="A148" s="148">
        <f>IF(B148="","",COUNTA($B$5:B148))</f>
        <v>144</v>
      </c>
      <c r="B148" s="154">
        <v>46223</v>
      </c>
      <c r="C148" s="155" t="s">
        <v>48</v>
      </c>
      <c r="D148" s="155" t="s">
        <v>50</v>
      </c>
      <c r="E148" s="156" t="s">
        <v>388</v>
      </c>
      <c r="F148" s="157"/>
      <c r="G148" s="157">
        <v>3400</v>
      </c>
      <c r="H148" s="153">
        <f>IFERROR(VLOOKUP($C148,$C$5:$H$18,6,0)+SUMIF($C$19:$C148,$C148,$F$19:$F148)-SUMIF($C$19:$C148,$C148,$G$19:$G148),"")</f>
        <v>112422.39</v>
      </c>
      <c r="I148" s="155" t="s">
        <v>132</v>
      </c>
      <c r="J148" s="155"/>
      <c r="K148" s="148">
        <f t="shared" si="2"/>
        <v>202607</v>
      </c>
      <c r="L148" s="45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129"/>
      <c r="X148" s="129"/>
      <c r="Y148" s="129"/>
    </row>
    <row r="149" s="31" customFormat="1" customHeight="1" spans="1:25">
      <c r="A149" s="148">
        <f>IF(B149="","",COUNTA($B$5:B149))</f>
        <v>145</v>
      </c>
      <c r="B149" s="149">
        <v>46223</v>
      </c>
      <c r="C149" s="150" t="s">
        <v>48</v>
      </c>
      <c r="D149" s="150" t="s">
        <v>83</v>
      </c>
      <c r="E149" s="151" t="s">
        <v>389</v>
      </c>
      <c r="F149" s="152"/>
      <c r="G149" s="152">
        <v>1250</v>
      </c>
      <c r="H149" s="153">
        <f>IFERROR(VLOOKUP($C149,$C$5:$H$18,6,0)+SUMIF($C$19:$C149,$C149,$F$19:$F149)-SUMIF($C$19:$C149,$C149,$G$19:$G149),"")</f>
        <v>111172.39</v>
      </c>
      <c r="I149" s="150" t="s">
        <v>160</v>
      </c>
      <c r="J149" s="150"/>
      <c r="K149" s="148">
        <f t="shared" si="2"/>
        <v>202607</v>
      </c>
      <c r="L149" s="45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129"/>
      <c r="X149" s="129"/>
      <c r="Y149" s="129"/>
    </row>
    <row r="150" s="31" customFormat="1" customHeight="1" spans="1:25">
      <c r="A150" s="148">
        <f>IF(B150="","",COUNTA($B$5:B150))</f>
        <v>146</v>
      </c>
      <c r="B150" s="154">
        <v>46223</v>
      </c>
      <c r="C150" s="155" t="s">
        <v>48</v>
      </c>
      <c r="D150" s="155" t="s">
        <v>50</v>
      </c>
      <c r="E150" s="156" t="s">
        <v>390</v>
      </c>
      <c r="F150" s="157">
        <v>1500</v>
      </c>
      <c r="G150" s="157"/>
      <c r="H150" s="153">
        <f>IFERROR(VLOOKUP($C150,$C$5:$H$18,6,0)+SUMIF($C$19:$C150,$C150,$F$19:$F150)-SUMIF($C$19:$C150,$C150,$G$19:$G150),"")</f>
        <v>112672.39</v>
      </c>
      <c r="I150" s="155" t="s">
        <v>175</v>
      </c>
      <c r="J150" s="155"/>
      <c r="K150" s="148">
        <f t="shared" si="2"/>
        <v>202607</v>
      </c>
      <c r="L150" s="45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129"/>
      <c r="X150" s="129"/>
      <c r="Y150" s="129"/>
    </row>
    <row r="151" s="31" customFormat="1" customHeight="1" spans="1:25">
      <c r="A151" s="148">
        <f>IF(B151="","",COUNTA($B$5:B151))</f>
        <v>147</v>
      </c>
      <c r="B151" s="149">
        <v>46223</v>
      </c>
      <c r="C151" s="150" t="s">
        <v>48</v>
      </c>
      <c r="D151" s="150" t="s">
        <v>50</v>
      </c>
      <c r="E151" s="151" t="s">
        <v>391</v>
      </c>
      <c r="F151" s="152">
        <v>1250</v>
      </c>
      <c r="G151" s="152"/>
      <c r="H151" s="153">
        <f>IFERROR(VLOOKUP($C151,$C$5:$H$18,6,0)+SUMIF($C$19:$C151,$C151,$F$19:$F151)-SUMIF($C$19:$C151,$C151,$G$19:$G151),"")</f>
        <v>113922.39</v>
      </c>
      <c r="I151" s="150" t="s">
        <v>117</v>
      </c>
      <c r="J151" s="150"/>
      <c r="K151" s="148">
        <f t="shared" si="2"/>
        <v>202607</v>
      </c>
      <c r="L151" s="45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129"/>
      <c r="X151" s="129"/>
      <c r="Y151" s="129"/>
    </row>
    <row r="152" s="31" customFormat="1" customHeight="1" spans="1:25">
      <c r="A152" s="148">
        <f>IF(B152="","",COUNTA($B$5:B152))</f>
        <v>148</v>
      </c>
      <c r="B152" s="154">
        <v>46222</v>
      </c>
      <c r="C152" s="155" t="s">
        <v>48</v>
      </c>
      <c r="D152" s="155" t="s">
        <v>50</v>
      </c>
      <c r="E152" s="156" t="s">
        <v>392</v>
      </c>
      <c r="F152" s="157">
        <v>200</v>
      </c>
      <c r="G152" s="157"/>
      <c r="H152" s="153">
        <f>IFERROR(VLOOKUP($C152,$C$5:$H$18,6,0)+SUMIF($C$19:$C152,$C152,$F$19:$F152)-SUMIF($C$19:$C152,$C152,$G$19:$G152),"")</f>
        <v>114122.39</v>
      </c>
      <c r="I152" s="155" t="s">
        <v>212</v>
      </c>
      <c r="J152" s="155"/>
      <c r="K152" s="148">
        <f t="shared" si="2"/>
        <v>202607</v>
      </c>
      <c r="L152" s="45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129"/>
      <c r="X152" s="129"/>
      <c r="Y152" s="129"/>
    </row>
    <row r="153" s="31" customFormat="1" customHeight="1" spans="1:25">
      <c r="A153" s="148">
        <f>IF(B153="","",COUNTA($B$5:B153))</f>
        <v>149</v>
      </c>
      <c r="B153" s="149">
        <v>46224</v>
      </c>
      <c r="C153" s="150" t="s">
        <v>48</v>
      </c>
      <c r="D153" s="150" t="s">
        <v>50</v>
      </c>
      <c r="E153" s="151" t="s">
        <v>393</v>
      </c>
      <c r="F153" s="152">
        <v>7500</v>
      </c>
      <c r="G153" s="152"/>
      <c r="H153" s="153">
        <f>IFERROR(VLOOKUP($C153,$C$5:$H$18,6,0)+SUMIF($C$19:$C153,$C153,$F$19:$F153)-SUMIF($C$19:$C153,$C153,$G$19:$G153),"")</f>
        <v>121622.39</v>
      </c>
      <c r="I153" s="150" t="s">
        <v>246</v>
      </c>
      <c r="J153" s="150"/>
      <c r="K153" s="148">
        <f t="shared" si="2"/>
        <v>202607</v>
      </c>
      <c r="L153" s="45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129"/>
      <c r="X153" s="129"/>
      <c r="Y153" s="129"/>
    </row>
    <row r="154" s="31" customFormat="1" customHeight="1" spans="1:25">
      <c r="A154" s="148">
        <f>IF(B154="","",COUNTA($B$5:B154))</f>
        <v>150</v>
      </c>
      <c r="B154" s="154">
        <v>46225</v>
      </c>
      <c r="C154" s="155" t="s">
        <v>48</v>
      </c>
      <c r="D154" s="155" t="s">
        <v>50</v>
      </c>
      <c r="E154" s="156" t="s">
        <v>394</v>
      </c>
      <c r="F154" s="157">
        <v>150</v>
      </c>
      <c r="G154" s="157"/>
      <c r="H154" s="153">
        <f>IFERROR(VLOOKUP($C154,$C$5:$H$18,6,0)+SUMIF($C$19:$C154,$C154,$F$19:$F154)-SUMIF($C$19:$C154,$C154,$G$19:$G154),"")</f>
        <v>121772.39</v>
      </c>
      <c r="I154" s="155" t="s">
        <v>238</v>
      </c>
      <c r="J154" s="155"/>
      <c r="K154" s="148">
        <f t="shared" si="2"/>
        <v>202607</v>
      </c>
      <c r="L154" s="45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129"/>
      <c r="X154" s="129"/>
      <c r="Y154" s="129"/>
    </row>
    <row r="155" s="31" customFormat="1" customHeight="1" spans="1:25">
      <c r="A155" s="148">
        <f>IF(B155="","",COUNTA($B$5:B155))</f>
        <v>151</v>
      </c>
      <c r="B155" s="149">
        <v>46225</v>
      </c>
      <c r="C155" s="150" t="s">
        <v>48</v>
      </c>
      <c r="D155" s="150" t="s">
        <v>50</v>
      </c>
      <c r="E155" s="151" t="s">
        <v>395</v>
      </c>
      <c r="F155" s="152">
        <v>600</v>
      </c>
      <c r="G155" s="152"/>
      <c r="H155" s="153">
        <f>IFERROR(VLOOKUP($C155,$C$5:$H$18,6,0)+SUMIF($C$19:$C155,$C155,$F$19:$F155)-SUMIF($C$19:$C155,$C155,$G$19:$G155),"")</f>
        <v>122372.39</v>
      </c>
      <c r="I155" s="150" t="s">
        <v>131</v>
      </c>
      <c r="J155" s="150"/>
      <c r="K155" s="148">
        <f t="shared" si="2"/>
        <v>202607</v>
      </c>
      <c r="L155" s="45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129"/>
      <c r="X155" s="129"/>
      <c r="Y155" s="129"/>
    </row>
    <row r="156" s="31" customFormat="1" customHeight="1" spans="1:25">
      <c r="A156" s="148">
        <f>IF(B156="","",COUNTA($B$5:B156))</f>
        <v>152</v>
      </c>
      <c r="B156" s="154">
        <v>46225</v>
      </c>
      <c r="C156" s="155" t="s">
        <v>48</v>
      </c>
      <c r="D156" s="155" t="s">
        <v>50</v>
      </c>
      <c r="E156" s="156" t="s">
        <v>396</v>
      </c>
      <c r="F156" s="157">
        <v>220</v>
      </c>
      <c r="G156" s="157"/>
      <c r="H156" s="153">
        <f>IFERROR(VLOOKUP($C156,$C$5:$H$18,6,0)+SUMIF($C$19:$C156,$C156,$F$19:$F156)-SUMIF($C$19:$C156,$C156,$G$19:$G156),"")</f>
        <v>122592.39</v>
      </c>
      <c r="I156" s="155" t="s">
        <v>231</v>
      </c>
      <c r="J156" s="155"/>
      <c r="K156" s="148">
        <f t="shared" si="2"/>
        <v>202607</v>
      </c>
      <c r="L156" s="45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129"/>
      <c r="X156" s="129"/>
      <c r="Y156" s="129"/>
    </row>
    <row r="157" s="31" customFormat="1" customHeight="1" spans="1:25">
      <c r="A157" s="148">
        <f>IF(B157="","",COUNTA($B$5:B157))</f>
        <v>153</v>
      </c>
      <c r="B157" s="149">
        <v>46226</v>
      </c>
      <c r="C157" s="150" t="s">
        <v>48</v>
      </c>
      <c r="D157" s="150" t="s">
        <v>50</v>
      </c>
      <c r="E157" s="151" t="s">
        <v>397</v>
      </c>
      <c r="F157" s="152">
        <v>425</v>
      </c>
      <c r="G157" s="152"/>
      <c r="H157" s="153">
        <f>IFERROR(VLOOKUP($C157,$C$5:$H$18,6,0)+SUMIF($C$19:$C157,$C157,$F$19:$F157)-SUMIF($C$19:$C157,$C157,$G$19:$G157),"")</f>
        <v>123017.39</v>
      </c>
      <c r="I157" s="150" t="s">
        <v>184</v>
      </c>
      <c r="J157" s="150"/>
      <c r="K157" s="148">
        <f t="shared" si="2"/>
        <v>202607</v>
      </c>
      <c r="L157" s="45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129"/>
      <c r="X157" s="129"/>
      <c r="Y157" s="129"/>
    </row>
    <row r="158" s="31" customFormat="1" customHeight="1" spans="1:25">
      <c r="A158" s="148">
        <f>IF(B158="","",COUNTA($B$5:B158))</f>
        <v>154</v>
      </c>
      <c r="B158" s="154">
        <v>46226</v>
      </c>
      <c r="C158" s="155" t="s">
        <v>48</v>
      </c>
      <c r="D158" s="155" t="s">
        <v>50</v>
      </c>
      <c r="E158" s="156" t="s">
        <v>398</v>
      </c>
      <c r="F158" s="157">
        <v>1500</v>
      </c>
      <c r="G158" s="157"/>
      <c r="H158" s="153">
        <f>IFERROR(VLOOKUP($C158,$C$5:$H$18,6,0)+SUMIF($C$19:$C158,$C158,$F$19:$F158)-SUMIF($C$19:$C158,$C158,$G$19:$G158),"")</f>
        <v>124517.39</v>
      </c>
      <c r="I158" s="155" t="s">
        <v>121</v>
      </c>
      <c r="J158" s="155"/>
      <c r="K158" s="148">
        <f t="shared" si="2"/>
        <v>202607</v>
      </c>
      <c r="L158" s="45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129"/>
      <c r="X158" s="129"/>
      <c r="Y158" s="129"/>
    </row>
    <row r="159" s="31" customFormat="1" customHeight="1" spans="1:25">
      <c r="A159" s="148">
        <f>IF(B159="","",COUNTA($B$5:B159))</f>
        <v>155</v>
      </c>
      <c r="B159" s="149">
        <v>46227</v>
      </c>
      <c r="C159" s="150" t="s">
        <v>48</v>
      </c>
      <c r="D159" s="150" t="s">
        <v>50</v>
      </c>
      <c r="E159" s="151" t="s">
        <v>383</v>
      </c>
      <c r="F159" s="152">
        <v>1250</v>
      </c>
      <c r="G159" s="152"/>
      <c r="H159" s="153">
        <f>IFERROR(VLOOKUP($C159,$C$5:$H$18,6,0)+SUMIF($C$19:$C159,$C159,$F$19:$F159)-SUMIF($C$19:$C159,$C159,$G$19:$G159),"")</f>
        <v>125767.39</v>
      </c>
      <c r="I159" s="150" t="s">
        <v>152</v>
      </c>
      <c r="J159" s="150"/>
      <c r="K159" s="148">
        <f t="shared" si="2"/>
        <v>202607</v>
      </c>
      <c r="L159" s="45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129"/>
      <c r="X159" s="129"/>
      <c r="Y159" s="129"/>
    </row>
    <row r="160" s="31" customFormat="1" customHeight="1" spans="1:25">
      <c r="A160" s="148">
        <f>IF(B160="","",COUNTA($B$5:B160))</f>
        <v>156</v>
      </c>
      <c r="B160" s="154">
        <v>46227</v>
      </c>
      <c r="C160" s="155" t="s">
        <v>48</v>
      </c>
      <c r="D160" s="155" t="s">
        <v>50</v>
      </c>
      <c r="E160" s="156" t="s">
        <v>399</v>
      </c>
      <c r="F160" s="157">
        <v>3000</v>
      </c>
      <c r="G160" s="157"/>
      <c r="H160" s="153">
        <f>IFERROR(VLOOKUP($C160,$C$5:$H$18,6,0)+SUMIF($C$19:$C160,$C160,$F$19:$F160)-SUMIF($C$19:$C160,$C160,$G$19:$G160),"")</f>
        <v>128767.39</v>
      </c>
      <c r="I160" s="155" t="s">
        <v>172</v>
      </c>
      <c r="J160" s="155"/>
      <c r="K160" s="148">
        <f t="shared" si="2"/>
        <v>202607</v>
      </c>
      <c r="L160" s="45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129"/>
      <c r="X160" s="129"/>
      <c r="Y160" s="129"/>
    </row>
    <row r="161" s="31" customFormat="1" customHeight="1" spans="1:25">
      <c r="A161" s="148">
        <f>IF(B161="","",COUNTA($B$5:B161))</f>
        <v>157</v>
      </c>
      <c r="B161" s="149">
        <v>46227</v>
      </c>
      <c r="C161" s="150" t="s">
        <v>48</v>
      </c>
      <c r="D161" s="150" t="s">
        <v>50</v>
      </c>
      <c r="E161" s="151" t="s">
        <v>400</v>
      </c>
      <c r="F161" s="152">
        <v>2380</v>
      </c>
      <c r="G161" s="152"/>
      <c r="H161" s="153">
        <f>IFERROR(VLOOKUP($C161,$C$5:$H$18,6,0)+SUMIF($C$19:$C161,$C161,$F$19:$F161)-SUMIF($C$19:$C161,$C161,$G$19:$G161),"")</f>
        <v>131147.39</v>
      </c>
      <c r="I161" s="150" t="s">
        <v>223</v>
      </c>
      <c r="J161" s="150"/>
      <c r="K161" s="148">
        <f t="shared" si="2"/>
        <v>202607</v>
      </c>
      <c r="L161" s="45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129"/>
      <c r="X161" s="129"/>
      <c r="Y161" s="129"/>
    </row>
    <row r="162" s="31" customFormat="1" customHeight="1" spans="1:25">
      <c r="A162" s="148">
        <f>IF(B162="","",COUNTA($B$5:B162))</f>
        <v>158</v>
      </c>
      <c r="B162" s="154">
        <v>46230</v>
      </c>
      <c r="C162" s="155" t="s">
        <v>48</v>
      </c>
      <c r="D162" s="155" t="s">
        <v>50</v>
      </c>
      <c r="E162" s="156" t="s">
        <v>401</v>
      </c>
      <c r="F162" s="157">
        <v>3750</v>
      </c>
      <c r="G162" s="157"/>
      <c r="H162" s="153">
        <f>IFERROR(VLOOKUP($C162,$C$5:$H$18,6,0)+SUMIF($C$19:$C162,$C162,$F$19:$F162)-SUMIF($C$19:$C162,$C162,$G$19:$G162),"")</f>
        <v>134897.39</v>
      </c>
      <c r="I162" s="155" t="s">
        <v>117</v>
      </c>
      <c r="J162" s="155"/>
      <c r="K162" s="148">
        <f t="shared" si="2"/>
        <v>202607</v>
      </c>
      <c r="L162" s="45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129"/>
      <c r="X162" s="129"/>
      <c r="Y162" s="129"/>
    </row>
    <row r="163" s="31" customFormat="1" customHeight="1" spans="1:25">
      <c r="A163" s="148">
        <f>IF(B163="","",COUNTA($B$5:B163))</f>
        <v>159</v>
      </c>
      <c r="B163" s="149">
        <v>46230</v>
      </c>
      <c r="C163" s="150" t="s">
        <v>48</v>
      </c>
      <c r="D163" s="150" t="s">
        <v>50</v>
      </c>
      <c r="E163" s="151" t="s">
        <v>402</v>
      </c>
      <c r="F163" s="152">
        <v>1000</v>
      </c>
      <c r="G163" s="152"/>
      <c r="H163" s="153">
        <f>IFERROR(VLOOKUP($C163,$C$5:$H$18,6,0)+SUMIF($C$19:$C163,$C163,$F$19:$F163)-SUMIF($C$19:$C163,$C163,$G$19:$G163),"")</f>
        <v>135897.39</v>
      </c>
      <c r="I163" s="150" t="s">
        <v>201</v>
      </c>
      <c r="J163" s="150"/>
      <c r="K163" s="148">
        <f t="shared" si="2"/>
        <v>202607</v>
      </c>
      <c r="L163" s="45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129"/>
      <c r="X163" s="129"/>
      <c r="Y163" s="129"/>
    </row>
    <row r="164" s="31" customFormat="1" customHeight="1" spans="1:25">
      <c r="A164" s="148">
        <f>IF(B164="","",COUNTA($B$5:B164))</f>
        <v>160</v>
      </c>
      <c r="B164" s="154">
        <v>46230</v>
      </c>
      <c r="C164" s="155" t="s">
        <v>48</v>
      </c>
      <c r="D164" s="155" t="s">
        <v>50</v>
      </c>
      <c r="E164" s="156" t="s">
        <v>403</v>
      </c>
      <c r="F164" s="157">
        <v>125</v>
      </c>
      <c r="G164" s="157"/>
      <c r="H164" s="153">
        <f>IFERROR(VLOOKUP($C164,$C$5:$H$18,6,0)+SUMIF($C$19:$C164,$C164,$F$19:$F164)-SUMIF($C$19:$C164,$C164,$G$19:$G164),"")</f>
        <v>136022.39</v>
      </c>
      <c r="I164" s="155" t="s">
        <v>211</v>
      </c>
      <c r="J164" s="155"/>
      <c r="K164" s="148">
        <f t="shared" si="2"/>
        <v>202607</v>
      </c>
      <c r="L164" s="45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129"/>
      <c r="X164" s="129"/>
      <c r="Y164" s="129"/>
    </row>
    <row r="165" s="31" customFormat="1" customHeight="1" spans="1:25">
      <c r="A165" s="148">
        <f>IF(B165="","",COUNTA($B$5:B165))</f>
        <v>161</v>
      </c>
      <c r="B165" s="149">
        <v>46230</v>
      </c>
      <c r="C165" s="150" t="s">
        <v>48</v>
      </c>
      <c r="D165" s="150" t="s">
        <v>50</v>
      </c>
      <c r="E165" s="151" t="s">
        <v>326</v>
      </c>
      <c r="F165" s="152"/>
      <c r="G165" s="152">
        <v>16000</v>
      </c>
      <c r="H165" s="153">
        <f>IFERROR(VLOOKUP($C165,$C$5:$H$18,6,0)+SUMIF($C$19:$C165,$C165,$F$19:$F165)-SUMIF($C$19:$C165,$C165,$G$19:$G165),"")</f>
        <v>120022.39</v>
      </c>
      <c r="I165" s="150" t="s">
        <v>246</v>
      </c>
      <c r="J165" s="150"/>
      <c r="K165" s="148">
        <f t="shared" si="2"/>
        <v>202607</v>
      </c>
      <c r="L165" s="45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129"/>
      <c r="X165" s="129"/>
      <c r="Y165" s="129"/>
    </row>
    <row r="166" s="31" customFormat="1" customHeight="1" spans="1:25">
      <c r="A166" s="148">
        <f>IF(B166="","",COUNTA($B$5:B166))</f>
        <v>162</v>
      </c>
      <c r="B166" s="154">
        <v>46230</v>
      </c>
      <c r="C166" s="155" t="s">
        <v>48</v>
      </c>
      <c r="D166" s="155" t="s">
        <v>50</v>
      </c>
      <c r="E166" s="156" t="s">
        <v>404</v>
      </c>
      <c r="F166" s="157">
        <v>400</v>
      </c>
      <c r="G166" s="157"/>
      <c r="H166" s="153">
        <f>IFERROR(VLOOKUP($C166,$C$5:$H$18,6,0)+SUMIF($C$19:$C166,$C166,$F$19:$F166)-SUMIF($C$19:$C166,$C166,$G$19:$G166),"")</f>
        <v>120422.39</v>
      </c>
      <c r="I166" s="155" t="s">
        <v>246</v>
      </c>
      <c r="J166" s="155"/>
      <c r="K166" s="148">
        <f t="shared" si="2"/>
        <v>202607</v>
      </c>
      <c r="L166" s="45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129"/>
      <c r="X166" s="129"/>
      <c r="Y166" s="129"/>
    </row>
    <row r="167" s="31" customFormat="1" customHeight="1" spans="1:25">
      <c r="A167" s="148">
        <f>IF(B167="","",COUNTA($B$5:B167))</f>
        <v>163</v>
      </c>
      <c r="B167" s="149">
        <v>46226</v>
      </c>
      <c r="C167" s="150" t="s">
        <v>48</v>
      </c>
      <c r="D167" s="150" t="s">
        <v>50</v>
      </c>
      <c r="E167" s="151" t="s">
        <v>405</v>
      </c>
      <c r="F167" s="152">
        <v>400</v>
      </c>
      <c r="G167" s="152"/>
      <c r="H167" s="153">
        <f>IFERROR(VLOOKUP($C167,$C$5:$H$18,6,0)+SUMIF($C$19:$C167,$C167,$F$19:$F167)-SUMIF($C$19:$C167,$C167,$G$19:$G167),"")</f>
        <v>120822.39</v>
      </c>
      <c r="I167" s="150" t="s">
        <v>80</v>
      </c>
      <c r="J167" s="150"/>
      <c r="K167" s="148">
        <f t="shared" si="2"/>
        <v>202607</v>
      </c>
      <c r="L167" s="45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129"/>
      <c r="X167" s="129"/>
      <c r="Y167" s="129"/>
    </row>
    <row r="168" s="31" customFormat="1" customHeight="1" spans="1:25">
      <c r="A168" s="148">
        <f>IF(B168="","",COUNTA($B$5:B168))</f>
        <v>164</v>
      </c>
      <c r="B168" s="154">
        <v>46231</v>
      </c>
      <c r="C168" s="155" t="s">
        <v>48</v>
      </c>
      <c r="D168" s="155" t="s">
        <v>50</v>
      </c>
      <c r="E168" s="156" t="s">
        <v>406</v>
      </c>
      <c r="F168" s="157">
        <v>1275</v>
      </c>
      <c r="G168" s="157"/>
      <c r="H168" s="153">
        <f>IFERROR(VLOOKUP($C168,$C$5:$H$18,6,0)+SUMIF($C$19:$C168,$C168,$F$19:$F168)-SUMIF($C$19:$C168,$C168,$G$19:$G168),"")</f>
        <v>122097.39</v>
      </c>
      <c r="I168" s="155" t="s">
        <v>163</v>
      </c>
      <c r="J168" s="155"/>
      <c r="K168" s="148">
        <f t="shared" si="2"/>
        <v>202607</v>
      </c>
      <c r="L168" s="45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129"/>
      <c r="X168" s="129"/>
      <c r="Y168" s="129"/>
    </row>
    <row r="169" s="31" customFormat="1" customHeight="1" spans="1:25">
      <c r="A169" s="148">
        <f>IF(B169="","",COUNTA($B$5:B169))</f>
        <v>165</v>
      </c>
      <c r="B169" s="149">
        <v>46231</v>
      </c>
      <c r="C169" s="150" t="s">
        <v>48</v>
      </c>
      <c r="D169" s="150" t="s">
        <v>50</v>
      </c>
      <c r="E169" s="151" t="s">
        <v>407</v>
      </c>
      <c r="F169" s="152">
        <v>200</v>
      </c>
      <c r="G169" s="152"/>
      <c r="H169" s="153">
        <f>IFERROR(VLOOKUP($C169,$C$5:$H$18,6,0)+SUMIF($C$19:$C169,$C169,$F$19:$F169)-SUMIF($C$19:$C169,$C169,$G$19:$G169),"")</f>
        <v>122297.39</v>
      </c>
      <c r="I169" s="150" t="s">
        <v>248</v>
      </c>
      <c r="J169" s="150"/>
      <c r="K169" s="148">
        <f t="shared" si="2"/>
        <v>202607</v>
      </c>
      <c r="L169" s="45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129"/>
      <c r="X169" s="129"/>
      <c r="Y169" s="129"/>
    </row>
    <row r="170" s="31" customFormat="1" customHeight="1" spans="1:25">
      <c r="A170" s="148">
        <f>IF(B170="","",COUNTA($B$5:B170))</f>
        <v>166</v>
      </c>
      <c r="B170" s="154">
        <v>46231</v>
      </c>
      <c r="C170" s="155" t="s">
        <v>48</v>
      </c>
      <c r="D170" s="155" t="s">
        <v>50</v>
      </c>
      <c r="E170" s="156" t="s">
        <v>408</v>
      </c>
      <c r="F170" s="157">
        <v>200</v>
      </c>
      <c r="G170" s="157"/>
      <c r="H170" s="153">
        <f>IFERROR(VLOOKUP($C170,$C$5:$H$18,6,0)+SUMIF($C$19:$C170,$C170,$F$19:$F170)-SUMIF($C$19:$C170,$C170,$G$19:$G170),"")</f>
        <v>122497.39</v>
      </c>
      <c r="I170" s="155" t="s">
        <v>122</v>
      </c>
      <c r="J170" s="155"/>
      <c r="K170" s="148">
        <f t="shared" si="2"/>
        <v>202607</v>
      </c>
      <c r="L170" s="45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129"/>
      <c r="X170" s="129"/>
      <c r="Y170" s="129"/>
    </row>
    <row r="171" s="31" customFormat="1" customHeight="1" spans="1:25">
      <c r="A171" s="148">
        <f>IF(B171="","",COUNTA($B$5:B171))</f>
        <v>167</v>
      </c>
      <c r="B171" s="149">
        <v>46231</v>
      </c>
      <c r="C171" s="150" t="s">
        <v>48</v>
      </c>
      <c r="D171" s="150" t="s">
        <v>50</v>
      </c>
      <c r="E171" s="151" t="s">
        <v>409</v>
      </c>
      <c r="F171" s="152">
        <v>900</v>
      </c>
      <c r="G171" s="152"/>
      <c r="H171" s="153">
        <f>IFERROR(VLOOKUP($C171,$C$5:$H$18,6,0)+SUMIF($C$19:$C171,$C171,$F$19:$F171)-SUMIF($C$19:$C171,$C171,$G$19:$G171),"")</f>
        <v>123397.39</v>
      </c>
      <c r="I171" s="150" t="s">
        <v>244</v>
      </c>
      <c r="J171" s="150"/>
      <c r="K171" s="148">
        <f t="shared" si="2"/>
        <v>202607</v>
      </c>
      <c r="L171" s="45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129"/>
      <c r="X171" s="129"/>
      <c r="Y171" s="129"/>
    </row>
    <row r="172" s="31" customFormat="1" customHeight="1" spans="1:25">
      <c r="A172" s="148">
        <f>IF(B172="","",COUNTA($B$5:B172))</f>
        <v>168</v>
      </c>
      <c r="B172" s="154">
        <v>46233</v>
      </c>
      <c r="C172" s="155" t="s">
        <v>48</v>
      </c>
      <c r="D172" s="155" t="s">
        <v>50</v>
      </c>
      <c r="E172" s="156" t="s">
        <v>410</v>
      </c>
      <c r="F172" s="157">
        <v>100</v>
      </c>
      <c r="G172" s="157"/>
      <c r="H172" s="153">
        <f>IFERROR(VLOOKUP($C172,$C$5:$H$18,6,0)+SUMIF($C$19:$C172,$C172,$F$19:$F172)-SUMIF($C$19:$C172,$C172,$G$19:$G172),"")</f>
        <v>123497.39</v>
      </c>
      <c r="I172" s="155" t="s">
        <v>55</v>
      </c>
      <c r="J172" s="155"/>
      <c r="K172" s="148">
        <f t="shared" si="2"/>
        <v>202607</v>
      </c>
      <c r="L172" s="45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129"/>
      <c r="X172" s="129"/>
      <c r="Y172" s="129"/>
    </row>
    <row r="173" s="31" customFormat="1" customHeight="1" spans="1:25">
      <c r="A173" s="148">
        <f>IF(B173="","",COUNTA($B$5:B173))</f>
        <v>169</v>
      </c>
      <c r="B173" s="149">
        <v>46233</v>
      </c>
      <c r="C173" s="150" t="s">
        <v>48</v>
      </c>
      <c r="D173" s="150" t="s">
        <v>50</v>
      </c>
      <c r="E173" s="151" t="s">
        <v>411</v>
      </c>
      <c r="F173" s="152">
        <v>6000</v>
      </c>
      <c r="G173" s="152"/>
      <c r="H173" s="153">
        <f>IFERROR(VLOOKUP($C173,$C$5:$H$18,6,0)+SUMIF($C$19:$C173,$C173,$F$19:$F173)-SUMIF($C$19:$C173,$C173,$G$19:$G173),"")</f>
        <v>129497.39</v>
      </c>
      <c r="I173" s="150" t="s">
        <v>203</v>
      </c>
      <c r="J173" s="150"/>
      <c r="K173" s="148">
        <f t="shared" si="2"/>
        <v>202607</v>
      </c>
      <c r="L173" s="45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129"/>
      <c r="X173" s="129"/>
      <c r="Y173" s="129"/>
    </row>
    <row r="174" s="31" customFormat="1" customHeight="1" spans="1:25">
      <c r="A174" s="148">
        <f>IF(B174="","",COUNTA($B$5:B174))</f>
        <v>170</v>
      </c>
      <c r="B174" s="154">
        <v>46233</v>
      </c>
      <c r="C174" s="155" t="s">
        <v>48</v>
      </c>
      <c r="D174" s="155" t="s">
        <v>100</v>
      </c>
      <c r="E174" s="156" t="s">
        <v>412</v>
      </c>
      <c r="F174" s="157"/>
      <c r="G174" s="157">
        <v>30000</v>
      </c>
      <c r="H174" s="153">
        <f>IFERROR(VLOOKUP($C174,$C$5:$H$18,6,0)+SUMIF($C$19:$C174,$C174,$F$19:$F174)-SUMIF($C$19:$C174,$C174,$G$19:$G174),"")</f>
        <v>99497.39</v>
      </c>
      <c r="I174" s="155" t="s">
        <v>82</v>
      </c>
      <c r="J174" s="155"/>
      <c r="K174" s="148">
        <f t="shared" si="2"/>
        <v>202607</v>
      </c>
      <c r="L174" s="45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129"/>
      <c r="X174" s="129"/>
      <c r="Y174" s="129"/>
    </row>
    <row r="175" s="31" customFormat="1" customHeight="1" spans="1:25">
      <c r="A175" s="148">
        <f>IF(B175="","",COUNTA($B$5:B175))</f>
        <v>171</v>
      </c>
      <c r="B175" s="149">
        <v>46234</v>
      </c>
      <c r="C175" s="150" t="s">
        <v>48</v>
      </c>
      <c r="D175" s="150" t="s">
        <v>83</v>
      </c>
      <c r="E175" s="151" t="s">
        <v>413</v>
      </c>
      <c r="F175" s="152"/>
      <c r="G175" s="152">
        <v>1500</v>
      </c>
      <c r="H175" s="153">
        <f>IFERROR(VLOOKUP($C175,$C$5:$H$18,6,0)+SUMIF($C$19:$C175,$C175,$F$19:$F175)-SUMIF($C$19:$C175,$C175,$G$19:$G175),"")</f>
        <v>97997.39</v>
      </c>
      <c r="I175" s="150" t="s">
        <v>143</v>
      </c>
      <c r="J175" s="150"/>
      <c r="K175" s="148">
        <f t="shared" si="2"/>
        <v>202607</v>
      </c>
      <c r="L175" s="45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129"/>
      <c r="X175" s="129"/>
      <c r="Y175" s="129"/>
    </row>
    <row r="176" s="31" customFormat="1" customHeight="1" spans="1:25">
      <c r="A176" s="148">
        <f>IF(B176="","",COUNTA($B$5:B176))</f>
        <v>172</v>
      </c>
      <c r="B176" s="154">
        <v>46234</v>
      </c>
      <c r="C176" s="155" t="s">
        <v>48</v>
      </c>
      <c r="D176" s="155" t="s">
        <v>83</v>
      </c>
      <c r="E176" s="156" t="s">
        <v>414</v>
      </c>
      <c r="F176" s="157"/>
      <c r="G176" s="157">
        <v>2080</v>
      </c>
      <c r="H176" s="153">
        <f>IFERROR(VLOOKUP($C176,$C$5:$H$18,6,0)+SUMIF($C$19:$C176,$C176,$F$19:$F176)-SUMIF($C$19:$C176,$C176,$G$19:$G176),"")</f>
        <v>95917.39</v>
      </c>
      <c r="I176" s="155" t="s">
        <v>188</v>
      </c>
      <c r="J176" s="155"/>
      <c r="K176" s="148">
        <f t="shared" si="2"/>
        <v>202607</v>
      </c>
      <c r="L176" s="45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129"/>
      <c r="X176" s="129"/>
      <c r="Y176" s="129"/>
    </row>
    <row r="177" s="31" customFormat="1" customHeight="1" spans="1:25">
      <c r="A177" s="148">
        <f>IF(B177="","",COUNTA($B$5:B177))</f>
        <v>173</v>
      </c>
      <c r="B177" s="149">
        <v>46234</v>
      </c>
      <c r="C177" s="150" t="s">
        <v>48</v>
      </c>
      <c r="D177" s="150" t="s">
        <v>45</v>
      </c>
      <c r="E177" s="151" t="s">
        <v>326</v>
      </c>
      <c r="F177" s="152"/>
      <c r="G177" s="152">
        <v>8000</v>
      </c>
      <c r="H177" s="153">
        <f>IFERROR(VLOOKUP($C177,$C$5:$H$18,6,0)+SUMIF($C$19:$C177,$C177,$F$19:$F177)-SUMIF($C$19:$C177,$C177,$G$19:$G177),"")</f>
        <v>87917.39</v>
      </c>
      <c r="I177" s="150" t="s">
        <v>246</v>
      </c>
      <c r="J177" s="150"/>
      <c r="K177" s="148">
        <f t="shared" si="2"/>
        <v>202607</v>
      </c>
      <c r="L177" s="45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129"/>
      <c r="X177" s="129"/>
      <c r="Y177" s="129"/>
    </row>
    <row r="178" s="31" customFormat="1" customHeight="1" spans="1:25">
      <c r="A178" s="148">
        <f>IF(B178="","",COUNTA($B$5:B178))</f>
        <v>174</v>
      </c>
      <c r="B178" s="154">
        <v>46234</v>
      </c>
      <c r="C178" s="155" t="s">
        <v>48</v>
      </c>
      <c r="D178" s="155" t="s">
        <v>50</v>
      </c>
      <c r="E178" s="156" t="s">
        <v>327</v>
      </c>
      <c r="F178" s="157">
        <v>200</v>
      </c>
      <c r="G178" s="157"/>
      <c r="H178" s="153">
        <f>IFERROR(VLOOKUP($C178,$C$5:$H$18,6,0)+SUMIF($C$19:$C178,$C178,$F$19:$F178)-SUMIF($C$19:$C178,$C178,$G$19:$G178),"")</f>
        <v>88117.39</v>
      </c>
      <c r="I178" s="155" t="s">
        <v>246</v>
      </c>
      <c r="J178" s="155"/>
      <c r="K178" s="148">
        <f t="shared" si="2"/>
        <v>202607</v>
      </c>
      <c r="L178" s="45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129"/>
      <c r="X178" s="129"/>
      <c r="Y178" s="129"/>
    </row>
    <row r="179" s="31" customFormat="1" customHeight="1" spans="1:25">
      <c r="A179" s="148">
        <f>IF(B179="","",COUNTA($B$5:B179))</f>
        <v>175</v>
      </c>
      <c r="B179" s="149">
        <v>46234</v>
      </c>
      <c r="C179" s="150" t="s">
        <v>48</v>
      </c>
      <c r="D179" s="150" t="s">
        <v>83</v>
      </c>
      <c r="E179" s="151" t="s">
        <v>415</v>
      </c>
      <c r="F179" s="152"/>
      <c r="G179" s="152">
        <v>1000</v>
      </c>
      <c r="H179" s="153">
        <f>IFERROR(VLOOKUP($C179,$C$5:$H$18,6,0)+SUMIF($C$19:$C179,$C179,$F$19:$F179)-SUMIF($C$19:$C179,$C179,$G$19:$G179),"")</f>
        <v>87117.39</v>
      </c>
      <c r="I179" s="150" t="s">
        <v>214</v>
      </c>
      <c r="J179" s="150"/>
      <c r="K179" s="148">
        <f t="shared" si="2"/>
        <v>202607</v>
      </c>
      <c r="L179" s="45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129"/>
      <c r="X179" s="129"/>
      <c r="Y179" s="129"/>
    </row>
    <row r="180" s="31" customFormat="1" customHeight="1" spans="1:25">
      <c r="A180" s="148">
        <f>IF(B180="","",COUNTA($B$5:B180))</f>
        <v>176</v>
      </c>
      <c r="B180" s="154">
        <v>46234</v>
      </c>
      <c r="C180" s="155" t="s">
        <v>48</v>
      </c>
      <c r="D180" s="155" t="s">
        <v>106</v>
      </c>
      <c r="E180" s="156" t="s">
        <v>416</v>
      </c>
      <c r="F180" s="157"/>
      <c r="G180" s="157">
        <v>5640</v>
      </c>
      <c r="H180" s="153">
        <f>IFERROR(VLOOKUP($C180,$C$5:$H$18,6,0)+SUMIF($C$19:$C180,$C180,$F$19:$F180)-SUMIF($C$19:$C180,$C180,$G$19:$G180),"")</f>
        <v>81477.39</v>
      </c>
      <c r="I180" s="155"/>
      <c r="J180" s="155"/>
      <c r="K180" s="148">
        <f t="shared" si="2"/>
        <v>202607</v>
      </c>
      <c r="L180" s="45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129"/>
      <c r="X180" s="129"/>
      <c r="Y180" s="129"/>
    </row>
    <row r="181" s="31" customFormat="1" customHeight="1" spans="1:25">
      <c r="A181" s="148">
        <f>IF(B181="","",COUNTA($B$5:B181))</f>
        <v>177</v>
      </c>
      <c r="B181" s="149">
        <v>46234</v>
      </c>
      <c r="C181" s="150" t="s">
        <v>48</v>
      </c>
      <c r="D181" s="150" t="s">
        <v>50</v>
      </c>
      <c r="E181" s="151" t="s">
        <v>417</v>
      </c>
      <c r="F181" s="152">
        <v>2250</v>
      </c>
      <c r="G181" s="152"/>
      <c r="H181" s="153">
        <f>IFERROR(VLOOKUP($C181,$C$5:$H$18,6,0)+SUMIF($C$19:$C181,$C181,$F$19:$F181)-SUMIF($C$19:$C181,$C181,$G$19:$G181),"")</f>
        <v>83727.39</v>
      </c>
      <c r="I181" s="150" t="s">
        <v>142</v>
      </c>
      <c r="J181" s="150"/>
      <c r="K181" s="148">
        <f t="shared" si="2"/>
        <v>202607</v>
      </c>
      <c r="L181" s="45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129"/>
      <c r="X181" s="129"/>
      <c r="Y181" s="129"/>
    </row>
    <row r="182" s="31" customFormat="1" customHeight="1" spans="1:25">
      <c r="A182" s="148">
        <f>IF(B182="","",COUNTA($B$5:B182))</f>
        <v>178</v>
      </c>
      <c r="B182" s="154">
        <v>46204</v>
      </c>
      <c r="C182" s="155" t="s">
        <v>53</v>
      </c>
      <c r="D182" s="155" t="s">
        <v>100</v>
      </c>
      <c r="E182" s="156" t="s">
        <v>275</v>
      </c>
      <c r="F182" s="157">
        <v>700000</v>
      </c>
      <c r="G182" s="157"/>
      <c r="H182" s="153">
        <f>IFERROR(VLOOKUP($C182,$C$5:$H$18,6,0)+SUMIF($C$19:$C182,$C182,$F$19:$F182)-SUMIF($C$19:$C182,$C182,$G$19:$G182),"")</f>
        <v>773513.15</v>
      </c>
      <c r="I182" s="155" t="s">
        <v>66</v>
      </c>
      <c r="J182" s="155"/>
      <c r="K182" s="148">
        <f t="shared" si="2"/>
        <v>202607</v>
      </c>
      <c r="L182" s="45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129"/>
      <c r="X182" s="129"/>
      <c r="Y182" s="129"/>
    </row>
    <row r="183" s="31" customFormat="1" customHeight="1" spans="1:25">
      <c r="A183" s="148">
        <f>IF(B183="","",COUNTA($B$5:B183))</f>
        <v>179</v>
      </c>
      <c r="B183" s="149">
        <v>46204</v>
      </c>
      <c r="C183" s="150" t="s">
        <v>53</v>
      </c>
      <c r="D183" s="150" t="s">
        <v>100</v>
      </c>
      <c r="E183" s="151" t="s">
        <v>418</v>
      </c>
      <c r="F183" s="152">
        <v>130000</v>
      </c>
      <c r="G183" s="152"/>
      <c r="H183" s="153">
        <f>IFERROR(VLOOKUP($C183,$C$5:$H$18,6,0)+SUMIF($C$19:$C183,$C183,$F$19:$F183)-SUMIF($C$19:$C183,$C183,$G$19:$G183),"")</f>
        <v>903513.15</v>
      </c>
      <c r="I183" s="150" t="s">
        <v>57</v>
      </c>
      <c r="J183" s="150"/>
      <c r="K183" s="148">
        <f t="shared" si="2"/>
        <v>202607</v>
      </c>
      <c r="L183" s="45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129"/>
      <c r="X183" s="129"/>
      <c r="Y183" s="129"/>
    </row>
    <row r="184" s="31" customFormat="1" customHeight="1" spans="1:25">
      <c r="A184" s="148">
        <f>IF(B184="","",COUNTA($B$5:B184))</f>
        <v>180</v>
      </c>
      <c r="B184" s="154">
        <v>46204</v>
      </c>
      <c r="C184" s="155" t="s">
        <v>53</v>
      </c>
      <c r="D184" s="155" t="s">
        <v>100</v>
      </c>
      <c r="E184" s="156" t="s">
        <v>419</v>
      </c>
      <c r="F184" s="157">
        <v>900000</v>
      </c>
      <c r="G184" s="157"/>
      <c r="H184" s="153">
        <f>IFERROR(VLOOKUP($C184,$C$5:$H$18,6,0)+SUMIF($C$19:$C184,$C184,$F$19:$F184)-SUMIF($C$19:$C184,$C184,$G$19:$G184),"")</f>
        <v>1803513.15</v>
      </c>
      <c r="I184" s="155" t="s">
        <v>214</v>
      </c>
      <c r="J184" s="155"/>
      <c r="K184" s="148">
        <f t="shared" si="2"/>
        <v>202607</v>
      </c>
      <c r="L184" s="45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129"/>
      <c r="X184" s="129"/>
      <c r="Y184" s="129"/>
    </row>
    <row r="185" s="31" customFormat="1" customHeight="1" spans="1:25">
      <c r="A185" s="148">
        <f>IF(B185="","",COUNTA($B$5:B185))</f>
        <v>181</v>
      </c>
      <c r="B185" s="149">
        <v>46204</v>
      </c>
      <c r="C185" s="150" t="s">
        <v>53</v>
      </c>
      <c r="D185" s="150" t="s">
        <v>45</v>
      </c>
      <c r="E185" s="151" t="s">
        <v>420</v>
      </c>
      <c r="F185" s="152"/>
      <c r="G185" s="152">
        <v>1800000</v>
      </c>
      <c r="H185" s="153">
        <f>IFERROR(VLOOKUP($C185,$C$5:$H$18,6,0)+SUMIF($C$19:$C185,$C185,$F$19:$F185)-SUMIF($C$19:$C185,$C185,$G$19:$G185),"")</f>
        <v>3513.14999999991</v>
      </c>
      <c r="I185" s="150" t="s">
        <v>179</v>
      </c>
      <c r="J185" s="150"/>
      <c r="K185" s="148">
        <f t="shared" si="2"/>
        <v>202607</v>
      </c>
      <c r="L185" s="45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129"/>
      <c r="X185" s="129"/>
      <c r="Y185" s="129"/>
    </row>
    <row r="186" s="31" customFormat="1" customHeight="1" spans="1:25">
      <c r="A186" s="148">
        <f>IF(B186="","",COUNTA($B$5:B186))</f>
        <v>182</v>
      </c>
      <c r="B186" s="154">
        <v>46204</v>
      </c>
      <c r="C186" s="155" t="s">
        <v>53</v>
      </c>
      <c r="D186" s="155" t="s">
        <v>100</v>
      </c>
      <c r="E186" s="156" t="s">
        <v>275</v>
      </c>
      <c r="F186" s="157">
        <v>500000</v>
      </c>
      <c r="G186" s="157"/>
      <c r="H186" s="153">
        <f>IFERROR(VLOOKUP($C186,$C$5:$H$18,6,0)+SUMIF($C$19:$C186,$C186,$F$19:$F186)-SUMIF($C$19:$C186,$C186,$G$19:$G186),"")</f>
        <v>503513.15</v>
      </c>
      <c r="I186" s="155" t="s">
        <v>66</v>
      </c>
      <c r="J186" s="155"/>
      <c r="K186" s="148">
        <f t="shared" si="2"/>
        <v>202607</v>
      </c>
      <c r="L186" s="45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129"/>
      <c r="X186" s="129"/>
      <c r="Y186" s="129"/>
    </row>
    <row r="187" s="31" customFormat="1" customHeight="1" spans="1:25">
      <c r="A187" s="148">
        <f>IF(B187="","",COUNTA($B$5:B187))</f>
        <v>183</v>
      </c>
      <c r="B187" s="149">
        <v>46204</v>
      </c>
      <c r="C187" s="150" t="s">
        <v>53</v>
      </c>
      <c r="D187" s="150" t="s">
        <v>50</v>
      </c>
      <c r="E187" s="151" t="s">
        <v>421</v>
      </c>
      <c r="F187" s="152">
        <v>10000</v>
      </c>
      <c r="G187" s="152"/>
      <c r="H187" s="153">
        <f>IFERROR(VLOOKUP($C187,$C$5:$H$18,6,0)+SUMIF($C$19:$C187,$C187,$F$19:$F187)-SUMIF($C$19:$C187,$C187,$G$19:$G187),"")</f>
        <v>513513.15</v>
      </c>
      <c r="I187" s="150" t="s">
        <v>228</v>
      </c>
      <c r="J187" s="150"/>
      <c r="K187" s="148">
        <f t="shared" si="2"/>
        <v>202607</v>
      </c>
      <c r="L187" s="45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129"/>
      <c r="X187" s="129"/>
      <c r="Y187" s="129"/>
    </row>
    <row r="188" s="31" customFormat="1" customHeight="1" spans="1:25">
      <c r="A188" s="148">
        <f>IF(B188="","",COUNTA($B$5:B188))</f>
        <v>184</v>
      </c>
      <c r="B188" s="154">
        <v>46204</v>
      </c>
      <c r="C188" s="155" t="s">
        <v>53</v>
      </c>
      <c r="D188" s="155" t="s">
        <v>45</v>
      </c>
      <c r="E188" s="156" t="s">
        <v>422</v>
      </c>
      <c r="F188" s="157"/>
      <c r="G188" s="157">
        <v>500000</v>
      </c>
      <c r="H188" s="153">
        <f>IFERROR(VLOOKUP($C188,$C$5:$H$18,6,0)+SUMIF($C$19:$C188,$C188,$F$19:$F188)-SUMIF($C$19:$C188,$C188,$G$19:$G188),"")</f>
        <v>13513.1499999999</v>
      </c>
      <c r="I188" s="155" t="s">
        <v>229</v>
      </c>
      <c r="J188" s="155"/>
      <c r="K188" s="148">
        <f t="shared" si="2"/>
        <v>202607</v>
      </c>
      <c r="L188" s="45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129"/>
      <c r="X188" s="129"/>
      <c r="Y188" s="129"/>
    </row>
    <row r="189" s="31" customFormat="1" customHeight="1" spans="1:25">
      <c r="A189" s="148">
        <f>IF(B189="","",COUNTA($B$5:B189))</f>
        <v>185</v>
      </c>
      <c r="B189" s="149">
        <v>46205</v>
      </c>
      <c r="C189" s="150" t="s">
        <v>53</v>
      </c>
      <c r="D189" s="150" t="s">
        <v>100</v>
      </c>
      <c r="E189" s="151" t="s">
        <v>275</v>
      </c>
      <c r="F189" s="152">
        <v>500000</v>
      </c>
      <c r="G189" s="152"/>
      <c r="H189" s="153">
        <f>IFERROR(VLOOKUP($C189,$C$5:$H$18,6,0)+SUMIF($C$19:$C189,$C189,$F$19:$F189)-SUMIF($C$19:$C189,$C189,$G$19:$G189),"")</f>
        <v>513513.15</v>
      </c>
      <c r="I189" s="150" t="s">
        <v>66</v>
      </c>
      <c r="J189" s="150"/>
      <c r="K189" s="148">
        <f t="shared" si="2"/>
        <v>202607</v>
      </c>
      <c r="L189" s="45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129"/>
      <c r="X189" s="129"/>
      <c r="Y189" s="129"/>
    </row>
    <row r="190" s="31" customFormat="1" customHeight="1" spans="1:25">
      <c r="A190" s="148">
        <f>IF(B190="","",COUNTA($B$5:B190))</f>
        <v>186</v>
      </c>
      <c r="B190" s="154">
        <v>46205</v>
      </c>
      <c r="C190" s="155" t="s">
        <v>53</v>
      </c>
      <c r="D190" s="155" t="s">
        <v>100</v>
      </c>
      <c r="E190" s="156" t="s">
        <v>423</v>
      </c>
      <c r="F190" s="157">
        <v>10000</v>
      </c>
      <c r="G190" s="157"/>
      <c r="H190" s="153">
        <f>IFERROR(VLOOKUP($C190,$C$5:$H$18,6,0)+SUMIF($C$19:$C190,$C190,$F$19:$F190)-SUMIF($C$19:$C190,$C190,$G$19:$G190),"")</f>
        <v>523513.15</v>
      </c>
      <c r="I190" s="155" t="s">
        <v>170</v>
      </c>
      <c r="J190" s="155"/>
      <c r="K190" s="148">
        <f t="shared" si="2"/>
        <v>202607</v>
      </c>
      <c r="L190" s="45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129"/>
      <c r="X190" s="129"/>
      <c r="Y190" s="129"/>
    </row>
    <row r="191" s="31" customFormat="1" customHeight="1" spans="1:25">
      <c r="A191" s="148">
        <f>IF(B191="","",COUNTA($B$5:B191))</f>
        <v>187</v>
      </c>
      <c r="B191" s="149">
        <v>46205</v>
      </c>
      <c r="C191" s="150" t="s">
        <v>53</v>
      </c>
      <c r="D191" s="150" t="s">
        <v>45</v>
      </c>
      <c r="E191" s="151" t="s">
        <v>422</v>
      </c>
      <c r="F191" s="152"/>
      <c r="G191" s="152">
        <v>520000</v>
      </c>
      <c r="H191" s="153">
        <f>IFERROR(VLOOKUP($C191,$C$5:$H$18,6,0)+SUMIF($C$19:$C191,$C191,$F$19:$F191)-SUMIF($C$19:$C191,$C191,$G$19:$G191),"")</f>
        <v>3513.14999999991</v>
      </c>
      <c r="I191" s="150" t="s">
        <v>229</v>
      </c>
      <c r="J191" s="150"/>
      <c r="K191" s="148">
        <f t="shared" si="2"/>
        <v>202607</v>
      </c>
      <c r="L191" s="45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129"/>
      <c r="X191" s="129"/>
      <c r="Y191" s="129"/>
    </row>
    <row r="192" s="31" customFormat="1" customHeight="1" spans="1:25">
      <c r="A192" s="148">
        <f>IF(B192="","",COUNTA($B$5:B192))</f>
        <v>188</v>
      </c>
      <c r="B192" s="154">
        <v>46205</v>
      </c>
      <c r="C192" s="155" t="s">
        <v>53</v>
      </c>
      <c r="D192" s="155" t="s">
        <v>87</v>
      </c>
      <c r="E192" s="156" t="s">
        <v>424</v>
      </c>
      <c r="F192" s="157">
        <v>5500</v>
      </c>
      <c r="G192" s="157"/>
      <c r="H192" s="153">
        <f>IFERROR(VLOOKUP($C192,$C$5:$H$18,6,0)+SUMIF($C$19:$C192,$C192,$F$19:$F192)-SUMIF($C$19:$C192,$C192,$G$19:$G192),"")</f>
        <v>9013.14999999991</v>
      </c>
      <c r="I192" s="155" t="s">
        <v>229</v>
      </c>
      <c r="J192" s="155"/>
      <c r="K192" s="148">
        <f t="shared" si="2"/>
        <v>202607</v>
      </c>
      <c r="L192" s="45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129"/>
      <c r="X192" s="129"/>
      <c r="Y192" s="129"/>
    </row>
    <row r="193" s="31" customFormat="1" customHeight="1" spans="1:25">
      <c r="A193" s="148">
        <f>IF(B193="","",COUNTA($B$5:B193))</f>
        <v>189</v>
      </c>
      <c r="B193" s="149">
        <v>46206</v>
      </c>
      <c r="C193" s="150" t="s">
        <v>53</v>
      </c>
      <c r="D193" s="150" t="s">
        <v>83</v>
      </c>
      <c r="E193" s="151" t="s">
        <v>425</v>
      </c>
      <c r="F193" s="152"/>
      <c r="G193" s="152">
        <v>2400</v>
      </c>
      <c r="H193" s="153">
        <f>IFERROR(VLOOKUP($C193,$C$5:$H$18,6,0)+SUMIF($C$19:$C193,$C193,$F$19:$F193)-SUMIF($C$19:$C193,$C193,$G$19:$G193),"")</f>
        <v>6613.14999999991</v>
      </c>
      <c r="I193" s="150" t="s">
        <v>181</v>
      </c>
      <c r="J193" s="150"/>
      <c r="K193" s="148">
        <f t="shared" si="2"/>
        <v>202607</v>
      </c>
      <c r="L193" s="45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129"/>
      <c r="X193" s="129"/>
      <c r="Y193" s="129"/>
    </row>
    <row r="194" s="31" customFormat="1" customHeight="1" spans="1:25">
      <c r="A194" s="148">
        <f>IF(B194="","",COUNTA($B$5:B194))</f>
        <v>190</v>
      </c>
      <c r="B194" s="154">
        <v>46209</v>
      </c>
      <c r="C194" s="155" t="s">
        <v>53</v>
      </c>
      <c r="D194" s="155" t="s">
        <v>100</v>
      </c>
      <c r="E194" s="156" t="s">
        <v>275</v>
      </c>
      <c r="F194" s="157">
        <v>20000</v>
      </c>
      <c r="G194" s="157"/>
      <c r="H194" s="153">
        <f>IFERROR(VLOOKUP($C194,$C$5:$H$18,6,0)+SUMIF($C$19:$C194,$C194,$F$19:$F194)-SUMIF($C$19:$C194,$C194,$G$19:$G194),"")</f>
        <v>26613.1499999999</v>
      </c>
      <c r="I194" s="155" t="s">
        <v>66</v>
      </c>
      <c r="J194" s="155"/>
      <c r="K194" s="148">
        <f t="shared" si="2"/>
        <v>202607</v>
      </c>
      <c r="L194" s="45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129"/>
      <c r="X194" s="129"/>
      <c r="Y194" s="129"/>
    </row>
    <row r="195" s="31" customFormat="1" customHeight="1" spans="1:25">
      <c r="A195" s="148">
        <f>IF(B195="","",COUNTA($B$5:B195))</f>
        <v>191</v>
      </c>
      <c r="B195" s="149">
        <v>46209</v>
      </c>
      <c r="C195" s="150" t="s">
        <v>53</v>
      </c>
      <c r="D195" s="150" t="s">
        <v>100</v>
      </c>
      <c r="E195" s="151" t="s">
        <v>426</v>
      </c>
      <c r="F195" s="152"/>
      <c r="G195" s="152">
        <v>10000</v>
      </c>
      <c r="H195" s="153">
        <f>IFERROR(VLOOKUP($C195,$C$5:$H$18,6,0)+SUMIF($C$19:$C195,$C195,$F$19:$F195)-SUMIF($C$19:$C195,$C195,$G$19:$G195),"")</f>
        <v>16613.1499999999</v>
      </c>
      <c r="I195" s="150" t="s">
        <v>170</v>
      </c>
      <c r="J195" s="150"/>
      <c r="K195" s="148">
        <f t="shared" si="2"/>
        <v>202607</v>
      </c>
      <c r="L195" s="45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129"/>
      <c r="X195" s="129"/>
      <c r="Y195" s="129"/>
    </row>
    <row r="196" s="31" customFormat="1" customHeight="1" spans="1:25">
      <c r="A196" s="148">
        <f>IF(B196="","",COUNTA($B$5:B196))</f>
        <v>192</v>
      </c>
      <c r="B196" s="154">
        <v>46209</v>
      </c>
      <c r="C196" s="155" t="s">
        <v>53</v>
      </c>
      <c r="D196" s="155" t="s">
        <v>100</v>
      </c>
      <c r="E196" s="156" t="s">
        <v>427</v>
      </c>
      <c r="F196" s="157"/>
      <c r="G196" s="157">
        <v>1600</v>
      </c>
      <c r="H196" s="153">
        <f>IFERROR(VLOOKUP($C196,$C$5:$H$18,6,0)+SUMIF($C$19:$C196,$C196,$F$19:$F196)-SUMIF($C$19:$C196,$C196,$G$19:$G196),"")</f>
        <v>15013.1499999999</v>
      </c>
      <c r="I196" s="155" t="s">
        <v>235</v>
      </c>
      <c r="J196" s="155"/>
      <c r="K196" s="148">
        <f t="shared" si="2"/>
        <v>202607</v>
      </c>
      <c r="L196" s="45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129"/>
      <c r="X196" s="129"/>
      <c r="Y196" s="129"/>
    </row>
    <row r="197" s="31" customFormat="1" customHeight="1" spans="1:25">
      <c r="A197" s="148">
        <f>IF(B197="","",COUNTA($B$5:B197))</f>
        <v>193</v>
      </c>
      <c r="B197" s="149">
        <v>46209</v>
      </c>
      <c r="C197" s="150" t="s">
        <v>53</v>
      </c>
      <c r="D197" s="150" t="s">
        <v>83</v>
      </c>
      <c r="E197" s="151" t="s">
        <v>428</v>
      </c>
      <c r="F197" s="152"/>
      <c r="G197" s="152">
        <v>7500</v>
      </c>
      <c r="H197" s="153">
        <f>IFERROR(VLOOKUP($C197,$C$5:$H$18,6,0)+SUMIF($C$19:$C197,$C197,$F$19:$F197)-SUMIF($C$19:$C197,$C197,$G$19:$G197),"")</f>
        <v>7513.14999999991</v>
      </c>
      <c r="I197" s="150" t="s">
        <v>214</v>
      </c>
      <c r="J197" s="150"/>
      <c r="K197" s="148">
        <f t="shared" ref="K197:K260" si="3">IF($B197="","",--TEXT($B197,"yyyymm"))</f>
        <v>202607</v>
      </c>
      <c r="L197" s="45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129"/>
      <c r="X197" s="129"/>
      <c r="Y197" s="129"/>
    </row>
    <row r="198" s="31" customFormat="1" customHeight="1" spans="1:25">
      <c r="A198" s="148">
        <f>IF(B198="","",COUNTA($B$5:B198))</f>
        <v>194</v>
      </c>
      <c r="B198" s="154">
        <v>46210</v>
      </c>
      <c r="C198" s="155" t="s">
        <v>53</v>
      </c>
      <c r="D198" s="155" t="s">
        <v>45</v>
      </c>
      <c r="E198" s="156" t="s">
        <v>429</v>
      </c>
      <c r="F198" s="157">
        <v>100000</v>
      </c>
      <c r="G198" s="157"/>
      <c r="H198" s="153">
        <f>IFERROR(VLOOKUP($C198,$C$5:$H$18,6,0)+SUMIF($C$19:$C198,$C198,$F$19:$F198)-SUMIF($C$19:$C198,$C198,$G$19:$G198),"")</f>
        <v>107513.15</v>
      </c>
      <c r="I198" s="155" t="s">
        <v>203</v>
      </c>
      <c r="J198" s="155"/>
      <c r="K198" s="148">
        <f t="shared" si="3"/>
        <v>202607</v>
      </c>
      <c r="L198" s="45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129"/>
      <c r="X198" s="129"/>
      <c r="Y198" s="129"/>
    </row>
    <row r="199" s="31" customFormat="1" customHeight="1" spans="1:25">
      <c r="A199" s="148">
        <f>IF(B199="","",COUNTA($B$5:B199))</f>
        <v>195</v>
      </c>
      <c r="B199" s="149">
        <v>46211</v>
      </c>
      <c r="C199" s="150" t="s">
        <v>53</v>
      </c>
      <c r="D199" s="150" t="s">
        <v>45</v>
      </c>
      <c r="E199" s="151" t="s">
        <v>429</v>
      </c>
      <c r="F199" s="152">
        <v>100000</v>
      </c>
      <c r="G199" s="152"/>
      <c r="H199" s="153">
        <f>IFERROR(VLOOKUP($C199,$C$5:$H$18,6,0)+SUMIF($C$19:$C199,$C199,$F$19:$F199)-SUMIF($C$19:$C199,$C199,$G$19:$G199),"")</f>
        <v>207513.15</v>
      </c>
      <c r="I199" s="150" t="s">
        <v>203</v>
      </c>
      <c r="J199" s="150"/>
      <c r="K199" s="148">
        <f t="shared" si="3"/>
        <v>202607</v>
      </c>
      <c r="L199" s="45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129"/>
      <c r="X199" s="129"/>
      <c r="Y199" s="129"/>
    </row>
    <row r="200" s="31" customFormat="1" customHeight="1" spans="1:25">
      <c r="A200" s="148">
        <f>IF(B200="","",COUNTA($B$5:B200))</f>
        <v>196</v>
      </c>
      <c r="B200" s="154">
        <v>46210</v>
      </c>
      <c r="C200" s="155" t="s">
        <v>53</v>
      </c>
      <c r="D200" s="155" t="s">
        <v>45</v>
      </c>
      <c r="E200" s="156" t="s">
        <v>430</v>
      </c>
      <c r="F200" s="157">
        <v>2083.33</v>
      </c>
      <c r="G200" s="157"/>
      <c r="H200" s="153">
        <f>IFERROR(VLOOKUP($C200,$C$5:$H$18,6,0)+SUMIF($C$19:$C200,$C200,$F$19:$F200)-SUMIF($C$19:$C200,$C200,$G$19:$G200),"")</f>
        <v>209596.48</v>
      </c>
      <c r="I200" s="155" t="s">
        <v>177</v>
      </c>
      <c r="J200" s="155"/>
      <c r="K200" s="148">
        <f t="shared" si="3"/>
        <v>202607</v>
      </c>
      <c r="L200" s="45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129"/>
      <c r="X200" s="129"/>
      <c r="Y200" s="129"/>
    </row>
    <row r="201" s="31" customFormat="1" customHeight="1" spans="1:25">
      <c r="A201" s="148">
        <f>IF(B201="","",COUNTA($B$5:B201))</f>
        <v>197</v>
      </c>
      <c r="B201" s="149">
        <v>46210</v>
      </c>
      <c r="C201" s="150" t="s">
        <v>53</v>
      </c>
      <c r="D201" s="150" t="s">
        <v>50</v>
      </c>
      <c r="E201" s="151" t="s">
        <v>431</v>
      </c>
      <c r="F201" s="152">
        <v>1250</v>
      </c>
      <c r="G201" s="152"/>
      <c r="H201" s="153">
        <f>IFERROR(VLOOKUP($C201,$C$5:$H$18,6,0)+SUMIF($C$19:$C201,$C201,$F$19:$F201)-SUMIF($C$19:$C201,$C201,$G$19:$G201),"")</f>
        <v>210846.48</v>
      </c>
      <c r="I201" s="150" t="s">
        <v>177</v>
      </c>
      <c r="J201" s="150"/>
      <c r="K201" s="148">
        <f t="shared" si="3"/>
        <v>202607</v>
      </c>
      <c r="L201" s="45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129"/>
      <c r="X201" s="129"/>
      <c r="Y201" s="129"/>
    </row>
    <row r="202" s="31" customFormat="1" customHeight="1" spans="1:25">
      <c r="A202" s="148">
        <f>IF(B202="","",COUNTA($B$5:B202))</f>
        <v>198</v>
      </c>
      <c r="B202" s="154">
        <v>46210</v>
      </c>
      <c r="C202" s="155" t="s">
        <v>53</v>
      </c>
      <c r="D202" s="155" t="s">
        <v>45</v>
      </c>
      <c r="E202" s="156" t="s">
        <v>432</v>
      </c>
      <c r="F202" s="157">
        <v>3000</v>
      </c>
      <c r="G202" s="157"/>
      <c r="H202" s="153">
        <f>IFERROR(VLOOKUP($C202,$C$5:$H$18,6,0)+SUMIF($C$19:$C202,$C202,$F$19:$F202)-SUMIF($C$19:$C202,$C202,$G$19:$G202),"")</f>
        <v>213846.48</v>
      </c>
      <c r="I202" s="155" t="s">
        <v>198</v>
      </c>
      <c r="J202" s="155"/>
      <c r="K202" s="148">
        <f t="shared" si="3"/>
        <v>202607</v>
      </c>
      <c r="L202" s="45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129"/>
      <c r="X202" s="129"/>
      <c r="Y202" s="129"/>
    </row>
    <row r="203" s="31" customFormat="1" customHeight="1" spans="1:25">
      <c r="A203" s="148">
        <f>IF(B203="","",COUNTA($B$5:B203))</f>
        <v>199</v>
      </c>
      <c r="B203" s="149">
        <v>46210</v>
      </c>
      <c r="C203" s="150" t="s">
        <v>53</v>
      </c>
      <c r="D203" s="150" t="s">
        <v>100</v>
      </c>
      <c r="E203" s="151" t="s">
        <v>433</v>
      </c>
      <c r="F203" s="152"/>
      <c r="G203" s="152">
        <v>200000</v>
      </c>
      <c r="H203" s="153">
        <f>IFERROR(VLOOKUP($C203,$C$5:$H$18,6,0)+SUMIF($C$19:$C203,$C203,$F$19:$F203)-SUMIF($C$19:$C203,$C203,$G$19:$G203),"")</f>
        <v>13846.48</v>
      </c>
      <c r="I203" s="150" t="s">
        <v>57</v>
      </c>
      <c r="J203" s="150"/>
      <c r="K203" s="148">
        <f t="shared" si="3"/>
        <v>202607</v>
      </c>
      <c r="L203" s="45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129"/>
      <c r="X203" s="129"/>
      <c r="Y203" s="129"/>
    </row>
    <row r="204" s="31" customFormat="1" customHeight="1" spans="1:25">
      <c r="A204" s="148">
        <f>IF(B204="","",COUNTA($B$5:B204))</f>
        <v>200</v>
      </c>
      <c r="B204" s="154">
        <v>46211</v>
      </c>
      <c r="C204" s="155" t="s">
        <v>53</v>
      </c>
      <c r="D204" s="155" t="s">
        <v>45</v>
      </c>
      <c r="E204" s="156" t="s">
        <v>429</v>
      </c>
      <c r="F204" s="157">
        <v>100000</v>
      </c>
      <c r="G204" s="157"/>
      <c r="H204" s="153">
        <f>IFERROR(VLOOKUP($C204,$C$5:$H$18,6,0)+SUMIF($C$19:$C204,$C204,$F$19:$F204)-SUMIF($C$19:$C204,$C204,$G$19:$G204),"")</f>
        <v>113846.48</v>
      </c>
      <c r="I204" s="155" t="s">
        <v>203</v>
      </c>
      <c r="J204" s="155"/>
      <c r="K204" s="148">
        <f t="shared" si="3"/>
        <v>202607</v>
      </c>
      <c r="L204" s="45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129"/>
      <c r="X204" s="129"/>
      <c r="Y204" s="129"/>
    </row>
    <row r="205" s="31" customFormat="1" customHeight="1" spans="1:25">
      <c r="A205" s="148">
        <f>IF(B205="","",COUNTA($B$5:B205))</f>
        <v>201</v>
      </c>
      <c r="B205" s="149">
        <v>46212</v>
      </c>
      <c r="C205" s="150" t="s">
        <v>53</v>
      </c>
      <c r="D205" s="150" t="s">
        <v>45</v>
      </c>
      <c r="E205" s="151" t="s">
        <v>434</v>
      </c>
      <c r="F205" s="152"/>
      <c r="G205" s="152">
        <v>30000</v>
      </c>
      <c r="H205" s="153">
        <f>IFERROR(VLOOKUP($C205,$C$5:$H$18,6,0)+SUMIF($C$19:$C205,$C205,$F$19:$F205)-SUMIF($C$19:$C205,$C205,$G$19:$G205),"")</f>
        <v>83846.48</v>
      </c>
      <c r="I205" s="150" t="s">
        <v>218</v>
      </c>
      <c r="J205" s="150"/>
      <c r="K205" s="148">
        <f t="shared" si="3"/>
        <v>202607</v>
      </c>
      <c r="L205" s="45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129"/>
      <c r="X205" s="129"/>
      <c r="Y205" s="129"/>
    </row>
    <row r="206" s="31" customFormat="1" customHeight="1" spans="1:25">
      <c r="A206" s="148">
        <f>IF(B206="","",COUNTA($B$5:B206))</f>
        <v>202</v>
      </c>
      <c r="B206" s="154">
        <v>46213</v>
      </c>
      <c r="C206" s="155" t="s">
        <v>53</v>
      </c>
      <c r="D206" s="155" t="s">
        <v>45</v>
      </c>
      <c r="E206" s="156" t="s">
        <v>429</v>
      </c>
      <c r="F206" s="157">
        <v>90000</v>
      </c>
      <c r="G206" s="157"/>
      <c r="H206" s="153">
        <f>IFERROR(VLOOKUP($C206,$C$5:$H$18,6,0)+SUMIF($C$19:$C206,$C206,$F$19:$F206)-SUMIF($C$19:$C206,$C206,$G$19:$G206),"")</f>
        <v>173846.48</v>
      </c>
      <c r="I206" s="155" t="s">
        <v>203</v>
      </c>
      <c r="J206" s="155"/>
      <c r="K206" s="148">
        <f t="shared" si="3"/>
        <v>202607</v>
      </c>
      <c r="L206" s="45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129"/>
      <c r="X206" s="129"/>
      <c r="Y206" s="129"/>
    </row>
    <row r="207" s="31" customFormat="1" customHeight="1" spans="1:25">
      <c r="A207" s="148">
        <f>IF(B207="","",COUNTA($B$5:B207))</f>
        <v>203</v>
      </c>
      <c r="B207" s="149">
        <v>46213</v>
      </c>
      <c r="C207" s="150" t="s">
        <v>53</v>
      </c>
      <c r="D207" s="150" t="s">
        <v>100</v>
      </c>
      <c r="E207" s="151" t="s">
        <v>433</v>
      </c>
      <c r="F207" s="152"/>
      <c r="G207" s="152">
        <v>150000</v>
      </c>
      <c r="H207" s="153">
        <f>IFERROR(VLOOKUP($C207,$C$5:$H$18,6,0)+SUMIF($C$19:$C207,$C207,$F$19:$F207)-SUMIF($C$19:$C207,$C207,$G$19:$G207),"")</f>
        <v>23846.48</v>
      </c>
      <c r="I207" s="150" t="s">
        <v>57</v>
      </c>
      <c r="J207" s="150"/>
      <c r="K207" s="148">
        <f t="shared" si="3"/>
        <v>202607</v>
      </c>
      <c r="L207" s="45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129"/>
      <c r="X207" s="129"/>
      <c r="Y207" s="129"/>
    </row>
    <row r="208" s="31" customFormat="1" customHeight="1" spans="1:25">
      <c r="A208" s="148">
        <f>IF(B208="","",COUNTA($B$5:B208))</f>
        <v>204</v>
      </c>
      <c r="B208" s="154">
        <v>46213</v>
      </c>
      <c r="C208" s="155" t="s">
        <v>53</v>
      </c>
      <c r="D208" s="155" t="s">
        <v>104</v>
      </c>
      <c r="E208" s="156" t="s">
        <v>435</v>
      </c>
      <c r="F208" s="157"/>
      <c r="G208" s="157">
        <v>4357</v>
      </c>
      <c r="H208" s="153">
        <f>IFERROR(VLOOKUP($C208,$C$5:$H$18,6,0)+SUMIF($C$19:$C208,$C208,$F$19:$F208)-SUMIF($C$19:$C208,$C208,$G$19:$G208),"")</f>
        <v>19489.48</v>
      </c>
      <c r="I208" s="155" t="s">
        <v>161</v>
      </c>
      <c r="J208" s="155"/>
      <c r="K208" s="148">
        <f t="shared" si="3"/>
        <v>202607</v>
      </c>
      <c r="L208" s="45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129"/>
      <c r="X208" s="129"/>
      <c r="Y208" s="129"/>
    </row>
    <row r="209" s="31" customFormat="1" customHeight="1" spans="1:25">
      <c r="A209" s="148">
        <f>IF(B209="","",COUNTA($B$5:B209))</f>
        <v>205</v>
      </c>
      <c r="B209" s="149">
        <v>46213</v>
      </c>
      <c r="C209" s="150" t="s">
        <v>53</v>
      </c>
      <c r="D209" s="150" t="s">
        <v>108</v>
      </c>
      <c r="E209" s="151" t="s">
        <v>436</v>
      </c>
      <c r="F209" s="152"/>
      <c r="G209" s="152">
        <v>90</v>
      </c>
      <c r="H209" s="153">
        <f>IFERROR(VLOOKUP($C209,$C$5:$H$18,6,0)+SUMIF($C$19:$C209,$C209,$F$19:$F209)-SUMIF($C$19:$C209,$C209,$G$19:$G209),"")</f>
        <v>19399.48</v>
      </c>
      <c r="I209" s="150" t="s">
        <v>44</v>
      </c>
      <c r="J209" s="150"/>
      <c r="K209" s="148">
        <f t="shared" si="3"/>
        <v>202607</v>
      </c>
      <c r="L209" s="45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129"/>
      <c r="X209" s="129"/>
      <c r="Y209" s="129"/>
    </row>
    <row r="210" s="31" customFormat="1" customHeight="1" spans="1:25">
      <c r="A210" s="148">
        <f>IF(B210="","",COUNTA($B$5:B210))</f>
        <v>206</v>
      </c>
      <c r="B210" s="154">
        <v>46216</v>
      </c>
      <c r="C210" s="155" t="s">
        <v>53</v>
      </c>
      <c r="D210" s="155" t="s">
        <v>100</v>
      </c>
      <c r="E210" s="156" t="s">
        <v>418</v>
      </c>
      <c r="F210" s="157">
        <v>60000</v>
      </c>
      <c r="G210" s="157"/>
      <c r="H210" s="153">
        <f>IFERROR(VLOOKUP($C210,$C$5:$H$18,6,0)+SUMIF($C$19:$C210,$C210,$F$19:$F210)-SUMIF($C$19:$C210,$C210,$G$19:$G210),"")</f>
        <v>79399.48</v>
      </c>
      <c r="I210" s="155" t="s">
        <v>57</v>
      </c>
      <c r="J210" s="155"/>
      <c r="K210" s="148">
        <f t="shared" si="3"/>
        <v>202607</v>
      </c>
      <c r="L210" s="45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129"/>
      <c r="X210" s="129"/>
      <c r="Y210" s="129"/>
    </row>
    <row r="211" s="31" customFormat="1" customHeight="1" spans="1:25">
      <c r="A211" s="148">
        <f>IF(B211="","",COUNTA($B$5:B211))</f>
        <v>207</v>
      </c>
      <c r="B211" s="149">
        <v>46216</v>
      </c>
      <c r="C211" s="150" t="s">
        <v>53</v>
      </c>
      <c r="D211" s="150" t="s">
        <v>45</v>
      </c>
      <c r="E211" s="151" t="s">
        <v>437</v>
      </c>
      <c r="F211" s="152"/>
      <c r="G211" s="152">
        <v>55000</v>
      </c>
      <c r="H211" s="153">
        <f>IFERROR(VLOOKUP($C211,$C$5:$H$18,6,0)+SUMIF($C$19:$C211,$C211,$F$19:$F211)-SUMIF($C$19:$C211,$C211,$G$19:$G211),"")</f>
        <v>24399.48</v>
      </c>
      <c r="I211" s="150" t="s">
        <v>163</v>
      </c>
      <c r="J211" s="150"/>
      <c r="K211" s="148">
        <f t="shared" si="3"/>
        <v>202607</v>
      </c>
      <c r="L211" s="45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129"/>
      <c r="X211" s="129"/>
      <c r="Y211" s="129"/>
    </row>
    <row r="212" s="31" customFormat="1" customHeight="1" spans="1:25">
      <c r="A212" s="148">
        <f>IF(B212="","",COUNTA($B$5:B212))</f>
        <v>208</v>
      </c>
      <c r="B212" s="154">
        <v>46217</v>
      </c>
      <c r="C212" s="155" t="s">
        <v>53</v>
      </c>
      <c r="D212" s="155" t="s">
        <v>45</v>
      </c>
      <c r="E212" s="156" t="s">
        <v>438</v>
      </c>
      <c r="F212" s="157">
        <v>20000</v>
      </c>
      <c r="G212" s="157"/>
      <c r="H212" s="153">
        <f>IFERROR(VLOOKUP($C212,$C$5:$H$18,6,0)+SUMIF($C$19:$C212,$C212,$F$19:$F212)-SUMIF($C$19:$C212,$C212,$G$19:$G212),"")</f>
        <v>44399.48</v>
      </c>
      <c r="I212" s="155" t="s">
        <v>237</v>
      </c>
      <c r="J212" s="155"/>
      <c r="K212" s="148">
        <f t="shared" si="3"/>
        <v>202607</v>
      </c>
      <c r="L212" s="45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129"/>
      <c r="X212" s="129"/>
      <c r="Y212" s="129"/>
    </row>
    <row r="213" s="31" customFormat="1" customHeight="1" spans="1:25">
      <c r="A213" s="148">
        <f>IF(B213="","",COUNTA($B$5:B213))</f>
        <v>209</v>
      </c>
      <c r="B213" s="149">
        <v>46217</v>
      </c>
      <c r="C213" s="150" t="s">
        <v>53</v>
      </c>
      <c r="D213" s="150" t="s">
        <v>50</v>
      </c>
      <c r="E213" s="151" t="s">
        <v>439</v>
      </c>
      <c r="F213" s="152">
        <v>12735.47</v>
      </c>
      <c r="G213" s="152"/>
      <c r="H213" s="153">
        <f>IFERROR(VLOOKUP($C213,$C$5:$H$18,6,0)+SUMIF($C$19:$C213,$C213,$F$19:$F213)-SUMIF($C$19:$C213,$C213,$G$19:$G213),"")</f>
        <v>57134.9500000002</v>
      </c>
      <c r="I213" s="150" t="s">
        <v>257</v>
      </c>
      <c r="J213" s="150"/>
      <c r="K213" s="148">
        <f t="shared" si="3"/>
        <v>202607</v>
      </c>
      <c r="L213" s="45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129"/>
      <c r="X213" s="129"/>
      <c r="Y213" s="129"/>
    </row>
    <row r="214" s="31" customFormat="1" customHeight="1" spans="1:25">
      <c r="A214" s="148">
        <f>IF(B214="","",COUNTA($B$5:B214))</f>
        <v>210</v>
      </c>
      <c r="B214" s="154">
        <v>46218</v>
      </c>
      <c r="C214" s="155" t="s">
        <v>53</v>
      </c>
      <c r="D214" s="155" t="s">
        <v>108</v>
      </c>
      <c r="E214" s="156" t="s">
        <v>440</v>
      </c>
      <c r="F214" s="157"/>
      <c r="G214" s="157">
        <v>500</v>
      </c>
      <c r="H214" s="153">
        <f>IFERROR(VLOOKUP($C214,$C$5:$H$18,6,0)+SUMIF($C$19:$C214,$C214,$F$19:$F214)-SUMIF($C$19:$C214,$C214,$G$19:$G214),"")</f>
        <v>56634.9500000002</v>
      </c>
      <c r="I214" s="155" t="s">
        <v>44</v>
      </c>
      <c r="J214" s="155"/>
      <c r="K214" s="148">
        <f t="shared" si="3"/>
        <v>202607</v>
      </c>
      <c r="L214" s="45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129"/>
      <c r="X214" s="129"/>
      <c r="Y214" s="129"/>
    </row>
    <row r="215" s="31" customFormat="1" customHeight="1" spans="1:25">
      <c r="A215" s="148">
        <f>IF(B215="","",COUNTA($B$5:B215))</f>
        <v>211</v>
      </c>
      <c r="B215" s="149">
        <v>46219</v>
      </c>
      <c r="C215" s="150" t="s">
        <v>53</v>
      </c>
      <c r="D215" s="150" t="s">
        <v>100</v>
      </c>
      <c r="E215" s="151" t="s">
        <v>418</v>
      </c>
      <c r="F215" s="152">
        <v>330000</v>
      </c>
      <c r="G215" s="152"/>
      <c r="H215" s="153">
        <f>IFERROR(VLOOKUP($C215,$C$5:$H$18,6,0)+SUMIF($C$19:$C215,$C215,$F$19:$F215)-SUMIF($C$19:$C215,$C215,$G$19:$G215),"")</f>
        <v>386634.95</v>
      </c>
      <c r="I215" s="150" t="s">
        <v>57</v>
      </c>
      <c r="J215" s="150"/>
      <c r="K215" s="148">
        <f t="shared" si="3"/>
        <v>202607</v>
      </c>
      <c r="L215" s="45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129"/>
      <c r="X215" s="129"/>
      <c r="Y215" s="129"/>
    </row>
    <row r="216" s="31" customFormat="1" customHeight="1" spans="1:25">
      <c r="A216" s="148">
        <f>IF(B216="","",COUNTA($B$5:B216))</f>
        <v>212</v>
      </c>
      <c r="B216" s="154">
        <v>46219</v>
      </c>
      <c r="C216" s="155" t="s">
        <v>53</v>
      </c>
      <c r="D216" s="155" t="s">
        <v>118</v>
      </c>
      <c r="E216" s="156" t="s">
        <v>441</v>
      </c>
      <c r="F216" s="157"/>
      <c r="G216" s="157">
        <v>300000</v>
      </c>
      <c r="H216" s="153">
        <f>IFERROR(VLOOKUP($C216,$C$5:$H$18,6,0)+SUMIF($C$19:$C216,$C216,$F$19:$F216)-SUMIF($C$19:$C216,$C216,$G$19:$G216),"")</f>
        <v>86634.9500000002</v>
      </c>
      <c r="I216" s="155" t="s">
        <v>44</v>
      </c>
      <c r="J216" s="155"/>
      <c r="K216" s="148">
        <f t="shared" si="3"/>
        <v>202607</v>
      </c>
      <c r="L216" s="45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129"/>
      <c r="X216" s="129"/>
      <c r="Y216" s="129"/>
    </row>
    <row r="217" s="31" customFormat="1" customHeight="1" spans="1:25">
      <c r="A217" s="148">
        <f>IF(B217="","",COUNTA($B$5:B217))</f>
        <v>213</v>
      </c>
      <c r="B217" s="149">
        <v>46219</v>
      </c>
      <c r="C217" s="150" t="s">
        <v>53</v>
      </c>
      <c r="D217" s="150" t="s">
        <v>118</v>
      </c>
      <c r="E217" s="151" t="s">
        <v>442</v>
      </c>
      <c r="F217" s="152"/>
      <c r="G217" s="152">
        <v>80000</v>
      </c>
      <c r="H217" s="153">
        <f>IFERROR(VLOOKUP($C217,$C$5:$H$18,6,0)+SUMIF($C$19:$C217,$C217,$F$19:$F217)-SUMIF($C$19:$C217,$C217,$G$19:$G217),"")</f>
        <v>6634.95000000019</v>
      </c>
      <c r="I217" s="150" t="s">
        <v>44</v>
      </c>
      <c r="J217" s="150"/>
      <c r="K217" s="148">
        <f t="shared" si="3"/>
        <v>202607</v>
      </c>
      <c r="L217" s="45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129"/>
      <c r="X217" s="129"/>
      <c r="Y217" s="129"/>
    </row>
    <row r="218" s="31" customFormat="1" customHeight="1" spans="1:25">
      <c r="A218" s="148">
        <f>IF(B218="","",COUNTA($B$5:B218))</f>
        <v>214</v>
      </c>
      <c r="B218" s="154">
        <v>46220</v>
      </c>
      <c r="C218" s="155" t="s">
        <v>53</v>
      </c>
      <c r="D218" s="155" t="s">
        <v>100</v>
      </c>
      <c r="E218" s="156" t="s">
        <v>275</v>
      </c>
      <c r="F218" s="157">
        <v>7200</v>
      </c>
      <c r="G218" s="157"/>
      <c r="H218" s="153">
        <f>IFERROR(VLOOKUP($C218,$C$5:$H$18,6,0)+SUMIF($C$19:$C218,$C218,$F$19:$F218)-SUMIF($C$19:$C218,$C218,$G$19:$G218),"")</f>
        <v>13834.9500000002</v>
      </c>
      <c r="I218" s="155" t="s">
        <v>66</v>
      </c>
      <c r="J218" s="155"/>
      <c r="K218" s="148">
        <f t="shared" si="3"/>
        <v>202607</v>
      </c>
      <c r="L218" s="45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129"/>
      <c r="X218" s="129"/>
      <c r="Y218" s="129"/>
    </row>
    <row r="219" s="31" customFormat="1" customHeight="1" spans="1:25">
      <c r="A219" s="148">
        <f>IF(B219="","",COUNTA($B$5:B219))</f>
        <v>215</v>
      </c>
      <c r="B219" s="149">
        <v>46221</v>
      </c>
      <c r="C219" s="150" t="s">
        <v>53</v>
      </c>
      <c r="D219" s="150" t="s">
        <v>83</v>
      </c>
      <c r="E219" s="151" t="s">
        <v>443</v>
      </c>
      <c r="F219" s="152"/>
      <c r="G219" s="152">
        <v>10400</v>
      </c>
      <c r="H219" s="153">
        <f>IFERROR(VLOOKUP($C219,$C$5:$H$18,6,0)+SUMIF($C$19:$C219,$C219,$F$19:$F219)-SUMIF($C$19:$C219,$C219,$G$19:$G219),"")</f>
        <v>3434.95000000019</v>
      </c>
      <c r="I219" s="150" t="s">
        <v>136</v>
      </c>
      <c r="J219" s="150"/>
      <c r="K219" s="148">
        <f t="shared" si="3"/>
        <v>202607</v>
      </c>
      <c r="L219" s="45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129"/>
      <c r="X219" s="129"/>
      <c r="Y219" s="129"/>
    </row>
    <row r="220" s="31" customFormat="1" customHeight="1" spans="1:25">
      <c r="A220" s="148">
        <f>IF(B220="","",COUNTA($B$5:B220))</f>
        <v>216</v>
      </c>
      <c r="B220" s="154">
        <v>46223</v>
      </c>
      <c r="C220" s="155" t="s">
        <v>53</v>
      </c>
      <c r="D220" s="155" t="s">
        <v>100</v>
      </c>
      <c r="E220" s="156" t="s">
        <v>418</v>
      </c>
      <c r="F220" s="157">
        <v>50000</v>
      </c>
      <c r="G220" s="157"/>
      <c r="H220" s="153">
        <f>IFERROR(VLOOKUP($C220,$C$5:$H$18,6,0)+SUMIF($C$19:$C220,$C220,$F$19:$F220)-SUMIF($C$19:$C220,$C220,$G$19:$G220),"")</f>
        <v>53434.9500000002</v>
      </c>
      <c r="I220" s="155" t="s">
        <v>57</v>
      </c>
      <c r="J220" s="155"/>
      <c r="K220" s="148">
        <f t="shared" si="3"/>
        <v>202607</v>
      </c>
      <c r="L220" s="45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129"/>
      <c r="X220" s="129"/>
      <c r="Y220" s="129"/>
    </row>
    <row r="221" s="31" customFormat="1" customHeight="1" spans="1:25">
      <c r="A221" s="148">
        <f>IF(B221="","",COUNTA($B$5:B221))</f>
        <v>217</v>
      </c>
      <c r="B221" s="158">
        <v>46223</v>
      </c>
      <c r="C221" s="159" t="s">
        <v>53</v>
      </c>
      <c r="D221" s="160" t="s">
        <v>118</v>
      </c>
      <c r="E221" s="161" t="s">
        <v>444</v>
      </c>
      <c r="F221" s="162"/>
      <c r="G221" s="162">
        <v>30000</v>
      </c>
      <c r="H221" s="153">
        <f>IFERROR(VLOOKUP($C221,$C$5:$H$18,6,0)+SUMIF($C$19:$C221,$C221,$F$19:$F221)-SUMIF($C$19:$C221,$C221,$G$19:$G221),"")</f>
        <v>23434.9500000002</v>
      </c>
      <c r="I221" s="160" t="s">
        <v>44</v>
      </c>
      <c r="J221" s="160"/>
      <c r="K221" s="163">
        <f t="shared" si="3"/>
        <v>202607</v>
      </c>
      <c r="L221" s="45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129"/>
      <c r="X221" s="129"/>
      <c r="Y221" s="129"/>
    </row>
    <row r="222" s="31" customFormat="1" customHeight="1" spans="1:25">
      <c r="A222" s="148">
        <f>IF(B222="","",COUNTA($B$5:B222))</f>
        <v>218</v>
      </c>
      <c r="B222" s="164">
        <v>46223</v>
      </c>
      <c r="C222" s="165" t="s">
        <v>53</v>
      </c>
      <c r="D222" s="166" t="s">
        <v>45</v>
      </c>
      <c r="E222" s="167" t="s">
        <v>445</v>
      </c>
      <c r="F222" s="168">
        <v>200000</v>
      </c>
      <c r="G222" s="168"/>
      <c r="H222" s="153">
        <f>IFERROR(VLOOKUP($C222,$C$5:$H$18,6,0)+SUMIF($C$19:$C222,$C222,$F$19:$F222)-SUMIF($C$19:$C222,$C222,$G$19:$G222),"")</f>
        <v>223434.95</v>
      </c>
      <c r="I222" s="166" t="s">
        <v>152</v>
      </c>
      <c r="J222" s="166"/>
      <c r="K222" s="163">
        <f t="shared" si="3"/>
        <v>202607</v>
      </c>
      <c r="L222" s="45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129"/>
      <c r="X222" s="129"/>
      <c r="Y222" s="129"/>
    </row>
    <row r="223" s="31" customFormat="1" customHeight="1" spans="1:25">
      <c r="A223" s="148">
        <f>IF(B223="","",COUNTA($B$5:B223))</f>
        <v>219</v>
      </c>
      <c r="B223" s="158">
        <v>46223</v>
      </c>
      <c r="C223" s="159" t="s">
        <v>53</v>
      </c>
      <c r="D223" s="160" t="s">
        <v>45</v>
      </c>
      <c r="E223" s="161" t="s">
        <v>446</v>
      </c>
      <c r="F223" s="162"/>
      <c r="G223" s="162">
        <v>50000</v>
      </c>
      <c r="H223" s="153">
        <f>IFERROR(VLOOKUP($C223,$C$5:$H$18,6,0)+SUMIF($C$19:$C223,$C223,$F$19:$F223)-SUMIF($C$19:$C223,$C223,$G$19:$G223),"")</f>
        <v>173434.95</v>
      </c>
      <c r="I223" s="160" t="s">
        <v>152</v>
      </c>
      <c r="J223" s="160"/>
      <c r="K223" s="163">
        <f t="shared" si="3"/>
        <v>202607</v>
      </c>
      <c r="L223" s="45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129"/>
      <c r="X223" s="129"/>
      <c r="Y223" s="129"/>
    </row>
    <row r="224" s="31" customFormat="1" customHeight="1" spans="1:25">
      <c r="A224" s="148">
        <f>IF(B224="","",COUNTA($B$5:B224))</f>
        <v>220</v>
      </c>
      <c r="B224" s="164">
        <v>46223</v>
      </c>
      <c r="C224" s="165" t="s">
        <v>53</v>
      </c>
      <c r="D224" s="166" t="s">
        <v>83</v>
      </c>
      <c r="E224" s="167" t="s">
        <v>447</v>
      </c>
      <c r="F224" s="168"/>
      <c r="G224" s="168">
        <v>15090</v>
      </c>
      <c r="H224" s="153">
        <f>IFERROR(VLOOKUP($C224,$C$5:$H$18,6,0)+SUMIF($C$19:$C224,$C224,$F$19:$F224)-SUMIF($C$19:$C224,$C224,$G$19:$G224),"")</f>
        <v>158344.95</v>
      </c>
      <c r="I224" s="166" t="s">
        <v>88</v>
      </c>
      <c r="J224" s="166"/>
      <c r="K224" s="163">
        <f t="shared" si="3"/>
        <v>202607</v>
      </c>
      <c r="L224" s="45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129"/>
      <c r="X224" s="129"/>
      <c r="Y224" s="129"/>
    </row>
    <row r="225" s="31" customFormat="1" customHeight="1" spans="1:25">
      <c r="A225" s="148">
        <f>IF(B225="","",COUNTA($B$5:B225))</f>
        <v>221</v>
      </c>
      <c r="B225" s="158">
        <v>46223</v>
      </c>
      <c r="C225" s="159" t="s">
        <v>53</v>
      </c>
      <c r="D225" s="160" t="s">
        <v>45</v>
      </c>
      <c r="E225" s="161" t="s">
        <v>448</v>
      </c>
      <c r="F225" s="162"/>
      <c r="G225" s="162">
        <v>8000</v>
      </c>
      <c r="H225" s="153">
        <f>IFERROR(VLOOKUP($C225,$C$5:$H$18,6,0)+SUMIF($C$19:$C225,$C225,$F$19:$F225)-SUMIF($C$19:$C225,$C225,$G$19:$G225),"")</f>
        <v>150344.95</v>
      </c>
      <c r="I225" s="160" t="s">
        <v>212</v>
      </c>
      <c r="J225" s="160"/>
      <c r="K225" s="163">
        <f t="shared" si="3"/>
        <v>202607</v>
      </c>
      <c r="L225" s="45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129"/>
      <c r="X225" s="129"/>
      <c r="Y225" s="129"/>
    </row>
    <row r="226" s="31" customFormat="1" customHeight="1" spans="1:25">
      <c r="A226" s="148">
        <f>IF(B226="","",COUNTA($B$5:B226))</f>
        <v>222</v>
      </c>
      <c r="B226" s="164">
        <v>46224</v>
      </c>
      <c r="C226" s="165" t="s">
        <v>53</v>
      </c>
      <c r="D226" s="166" t="s">
        <v>50</v>
      </c>
      <c r="E226" s="167" t="s">
        <v>449</v>
      </c>
      <c r="F226" s="168">
        <v>1250</v>
      </c>
      <c r="G226" s="168"/>
      <c r="H226" s="153">
        <f>IFERROR(VLOOKUP($C226,$C$5:$H$18,6,0)+SUMIF($C$19:$C226,$C226,$F$19:$F226)-SUMIF($C$19:$C226,$C226,$G$19:$G226),"")</f>
        <v>151594.95</v>
      </c>
      <c r="I226" s="166" t="s">
        <v>259</v>
      </c>
      <c r="J226" s="166"/>
      <c r="K226" s="163">
        <f t="shared" si="3"/>
        <v>202607</v>
      </c>
      <c r="L226" s="45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129"/>
      <c r="X226" s="129"/>
      <c r="Y226" s="129"/>
    </row>
    <row r="227" s="31" customFormat="1" customHeight="1" spans="1:25">
      <c r="A227" s="148">
        <f>IF(B227="","",COUNTA($B$5:B227))</f>
        <v>223</v>
      </c>
      <c r="B227" s="158">
        <v>46225</v>
      </c>
      <c r="C227" s="159" t="s">
        <v>53</v>
      </c>
      <c r="D227" s="160" t="s">
        <v>45</v>
      </c>
      <c r="E227" s="161" t="s">
        <v>450</v>
      </c>
      <c r="F227" s="162">
        <v>100000</v>
      </c>
      <c r="G227" s="162"/>
      <c r="H227" s="153">
        <f>IFERROR(VLOOKUP($C227,$C$5:$H$18,6,0)+SUMIF($C$19:$C227,$C227,$F$19:$F227)-SUMIF($C$19:$C227,$C227,$G$19:$G227),"")</f>
        <v>251594.95</v>
      </c>
      <c r="I227" s="160" t="s">
        <v>217</v>
      </c>
      <c r="J227" s="160"/>
      <c r="K227" s="163">
        <f t="shared" si="3"/>
        <v>202607</v>
      </c>
      <c r="L227" s="45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129"/>
      <c r="X227" s="129"/>
      <c r="Y227" s="129"/>
    </row>
    <row r="228" s="31" customFormat="1" customHeight="1" spans="1:25">
      <c r="A228" s="148">
        <f>IF(B228="","",COUNTA($B$5:B228))</f>
        <v>224</v>
      </c>
      <c r="B228" s="164">
        <v>46225</v>
      </c>
      <c r="C228" s="165" t="s">
        <v>53</v>
      </c>
      <c r="D228" s="166" t="s">
        <v>50</v>
      </c>
      <c r="E228" s="167" t="s">
        <v>451</v>
      </c>
      <c r="F228" s="168">
        <v>10000</v>
      </c>
      <c r="G228" s="168"/>
      <c r="H228" s="153">
        <f>IFERROR(VLOOKUP($C228,$C$5:$H$18,6,0)+SUMIF($C$19:$C228,$C228,$F$19:$F228)-SUMIF($C$19:$C228,$C228,$G$19:$G228),"")</f>
        <v>261594.95</v>
      </c>
      <c r="I228" s="166" t="s">
        <v>217</v>
      </c>
      <c r="J228" s="166"/>
      <c r="K228" s="163">
        <f t="shared" si="3"/>
        <v>202607</v>
      </c>
      <c r="L228" s="45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129"/>
      <c r="X228" s="129"/>
      <c r="Y228" s="129"/>
    </row>
    <row r="229" s="31" customFormat="1" customHeight="1" spans="1:25">
      <c r="A229" s="148">
        <f>IF(B229="","",COUNTA($B$5:B229))</f>
        <v>225</v>
      </c>
      <c r="B229" s="158">
        <v>46225</v>
      </c>
      <c r="C229" s="159" t="s">
        <v>53</v>
      </c>
      <c r="D229" s="160" t="s">
        <v>100</v>
      </c>
      <c r="E229" s="161" t="s">
        <v>302</v>
      </c>
      <c r="F229" s="162"/>
      <c r="G229" s="162">
        <v>200000</v>
      </c>
      <c r="H229" s="153">
        <f>IFERROR(VLOOKUP($C229,$C$5:$H$18,6,0)+SUMIF($C$19:$C229,$C229,$F$19:$F229)-SUMIF($C$19:$C229,$C229,$G$19:$G229),"")</f>
        <v>61594.9500000002</v>
      </c>
      <c r="I229" s="160" t="s">
        <v>66</v>
      </c>
      <c r="J229" s="160"/>
      <c r="K229" s="163">
        <f t="shared" si="3"/>
        <v>202607</v>
      </c>
      <c r="L229" s="45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129"/>
      <c r="X229" s="129"/>
      <c r="Y229" s="129"/>
    </row>
    <row r="230" s="31" customFormat="1" customHeight="1" spans="1:25">
      <c r="A230" s="148">
        <f>IF(B230="","",COUNTA($B$5:B230))</f>
        <v>226</v>
      </c>
      <c r="B230" s="164">
        <v>46225</v>
      </c>
      <c r="C230" s="165" t="s">
        <v>53</v>
      </c>
      <c r="D230" s="166" t="s">
        <v>45</v>
      </c>
      <c r="E230" s="167" t="s">
        <v>452</v>
      </c>
      <c r="F230" s="168"/>
      <c r="G230" s="168">
        <v>3500</v>
      </c>
      <c r="H230" s="153">
        <f>IFERROR(VLOOKUP($C230,$C$5:$H$18,6,0)+SUMIF($C$19:$C230,$C230,$F$19:$F230)-SUMIF($C$19:$C230,$C230,$G$19:$G230),"")</f>
        <v>58094.9500000002</v>
      </c>
      <c r="I230" s="166" t="s">
        <v>238</v>
      </c>
      <c r="J230" s="166"/>
      <c r="K230" s="163">
        <f t="shared" si="3"/>
        <v>202607</v>
      </c>
      <c r="L230" s="45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129"/>
      <c r="X230" s="129"/>
      <c r="Y230" s="129"/>
    </row>
    <row r="231" s="31" customFormat="1" customHeight="1" spans="1:25">
      <c r="A231" s="148">
        <f>IF(B231="","",COUNTA($B$5:B231))</f>
        <v>227</v>
      </c>
      <c r="B231" s="158">
        <v>46225</v>
      </c>
      <c r="C231" s="159" t="s">
        <v>53</v>
      </c>
      <c r="D231" s="160" t="s">
        <v>83</v>
      </c>
      <c r="E231" s="161" t="s">
        <v>453</v>
      </c>
      <c r="F231" s="162"/>
      <c r="G231" s="162">
        <v>5000</v>
      </c>
      <c r="H231" s="153">
        <f>IFERROR(VLOOKUP($C231,$C$5:$H$18,6,0)+SUMIF($C$19:$C231,$C231,$F$19:$F231)-SUMIF($C$19:$C231,$C231,$G$19:$G231),"")</f>
        <v>53094.9500000002</v>
      </c>
      <c r="I231" s="160" t="s">
        <v>127</v>
      </c>
      <c r="J231" s="160"/>
      <c r="K231" s="163">
        <f t="shared" si="3"/>
        <v>202607</v>
      </c>
      <c r="L231" s="45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129"/>
      <c r="X231" s="129"/>
      <c r="Y231" s="129"/>
    </row>
    <row r="232" s="31" customFormat="1" customHeight="1" spans="1:25">
      <c r="A232" s="148">
        <f>IF(B232="","",COUNTA($B$5:B232))</f>
        <v>228</v>
      </c>
      <c r="B232" s="164">
        <v>46225</v>
      </c>
      <c r="C232" s="165" t="s">
        <v>53</v>
      </c>
      <c r="D232" s="166" t="s">
        <v>83</v>
      </c>
      <c r="E232" s="167" t="s">
        <v>454</v>
      </c>
      <c r="F232" s="168"/>
      <c r="G232" s="168">
        <v>12000</v>
      </c>
      <c r="H232" s="153">
        <f>IFERROR(VLOOKUP($C232,$C$5:$H$18,6,0)+SUMIF($C$19:$C232,$C232,$F$19:$F232)-SUMIF($C$19:$C232,$C232,$G$19:$G232),"")</f>
        <v>41094.9500000002</v>
      </c>
      <c r="I232" s="166" t="s">
        <v>186</v>
      </c>
      <c r="J232" s="166"/>
      <c r="K232" s="163">
        <f t="shared" si="3"/>
        <v>202607</v>
      </c>
      <c r="L232" s="45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129"/>
      <c r="X232" s="129"/>
      <c r="Y232" s="129"/>
    </row>
    <row r="233" s="31" customFormat="1" customHeight="1" spans="1:25">
      <c r="A233" s="148">
        <f>IF(B233="","",COUNTA($B$5:B233))</f>
        <v>229</v>
      </c>
      <c r="B233" s="158">
        <v>46226</v>
      </c>
      <c r="C233" s="159" t="s">
        <v>53</v>
      </c>
      <c r="D233" s="160" t="s">
        <v>100</v>
      </c>
      <c r="E233" s="161" t="s">
        <v>275</v>
      </c>
      <c r="F233" s="162">
        <v>10000</v>
      </c>
      <c r="G233" s="162"/>
      <c r="H233" s="153">
        <f>IFERROR(VLOOKUP($C233,$C$5:$H$18,6,0)+SUMIF($C$19:$C233,$C233,$F$19:$F233)-SUMIF($C$19:$C233,$C233,$G$19:$G233),"")</f>
        <v>51094.9500000002</v>
      </c>
      <c r="I233" s="160" t="s">
        <v>66</v>
      </c>
      <c r="J233" s="160"/>
      <c r="K233" s="163">
        <f t="shared" si="3"/>
        <v>202607</v>
      </c>
      <c r="L233" s="45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129"/>
      <c r="X233" s="129"/>
      <c r="Y233" s="129"/>
    </row>
    <row r="234" s="31" customFormat="1" customHeight="1" spans="1:25">
      <c r="A234" s="148">
        <f>IF(B234="","",COUNTA($B$5:B234))</f>
        <v>230</v>
      </c>
      <c r="B234" s="164">
        <v>46226</v>
      </c>
      <c r="C234" s="165" t="s">
        <v>53</v>
      </c>
      <c r="D234" s="166" t="s">
        <v>100</v>
      </c>
      <c r="E234" s="167" t="s">
        <v>455</v>
      </c>
      <c r="F234" s="168"/>
      <c r="G234" s="168">
        <v>50000</v>
      </c>
      <c r="H234" s="153">
        <f>IFERROR(VLOOKUP($C234,$C$5:$H$18,6,0)+SUMIF($C$19:$C234,$C234,$F$19:$F234)-SUMIF($C$19:$C234,$C234,$G$19:$G234),"")</f>
        <v>1094.95000000019</v>
      </c>
      <c r="I234" s="166" t="s">
        <v>170</v>
      </c>
      <c r="J234" s="166"/>
      <c r="K234" s="163">
        <f t="shared" si="3"/>
        <v>202607</v>
      </c>
      <c r="L234" s="45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129"/>
      <c r="X234" s="129"/>
      <c r="Y234" s="129"/>
    </row>
    <row r="235" s="31" customFormat="1" customHeight="1" spans="1:25">
      <c r="A235" s="148">
        <f>IF(B235="","",COUNTA($B$5:B235))</f>
        <v>231</v>
      </c>
      <c r="B235" s="158">
        <v>46226</v>
      </c>
      <c r="C235" s="159" t="s">
        <v>53</v>
      </c>
      <c r="D235" s="160" t="s">
        <v>96</v>
      </c>
      <c r="E235" s="161" t="s">
        <v>456</v>
      </c>
      <c r="F235" s="162">
        <v>49500</v>
      </c>
      <c r="G235" s="162"/>
      <c r="H235" s="153">
        <f>IFERROR(VLOOKUP($C235,$C$5:$H$18,6,0)+SUMIF($C$19:$C235,$C235,$F$19:$F235)-SUMIF($C$19:$C235,$C235,$G$19:$G235),"")</f>
        <v>50594.9500000002</v>
      </c>
      <c r="I235" s="160" t="s">
        <v>203</v>
      </c>
      <c r="J235" s="160"/>
      <c r="K235" s="163">
        <f t="shared" si="3"/>
        <v>202607</v>
      </c>
      <c r="L235" s="45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129"/>
      <c r="X235" s="129"/>
      <c r="Y235" s="129"/>
    </row>
    <row r="236" s="31" customFormat="1" customHeight="1" spans="1:25">
      <c r="A236" s="148">
        <f>IF(B236="","",COUNTA($B$5:B236))</f>
        <v>232</v>
      </c>
      <c r="B236" s="164">
        <v>46226</v>
      </c>
      <c r="C236" s="165" t="s">
        <v>53</v>
      </c>
      <c r="D236" s="166" t="s">
        <v>87</v>
      </c>
      <c r="E236" s="167" t="s">
        <v>456</v>
      </c>
      <c r="F236" s="168">
        <v>200</v>
      </c>
      <c r="G236" s="168"/>
      <c r="H236" s="153">
        <f>IFERROR(VLOOKUP($C236,$C$5:$H$18,6,0)+SUMIF($C$19:$C236,$C236,$F$19:$F236)-SUMIF($C$19:$C236,$C236,$G$19:$G236),"")</f>
        <v>50794.9500000002</v>
      </c>
      <c r="I236" s="166" t="s">
        <v>203</v>
      </c>
      <c r="J236" s="166"/>
      <c r="K236" s="163">
        <f t="shared" si="3"/>
        <v>202607</v>
      </c>
      <c r="L236" s="45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129"/>
      <c r="X236" s="129"/>
      <c r="Y236" s="129"/>
    </row>
    <row r="237" s="31" customFormat="1" customHeight="1" spans="1:25">
      <c r="A237" s="148">
        <f>IF(B237="","",COUNTA($B$5:B237))</f>
        <v>233</v>
      </c>
      <c r="B237" s="158">
        <v>46226</v>
      </c>
      <c r="C237" s="159" t="s">
        <v>53</v>
      </c>
      <c r="D237" s="160" t="s">
        <v>96</v>
      </c>
      <c r="E237" s="161" t="s">
        <v>457</v>
      </c>
      <c r="F237" s="162"/>
      <c r="G237" s="162">
        <v>49500</v>
      </c>
      <c r="H237" s="153">
        <f>IFERROR(VLOOKUP($C237,$C$5:$H$18,6,0)+SUMIF($C$19:$C237,$C237,$F$19:$F237)-SUMIF($C$19:$C237,$C237,$G$19:$G237),"")</f>
        <v>1294.95000000019</v>
      </c>
      <c r="I237" s="160" t="s">
        <v>203</v>
      </c>
      <c r="J237" s="160"/>
      <c r="K237" s="163">
        <f t="shared" si="3"/>
        <v>202607</v>
      </c>
      <c r="L237" s="45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129"/>
      <c r="X237" s="129"/>
      <c r="Y237" s="129"/>
    </row>
    <row r="238" s="31" customFormat="1" customHeight="1" spans="1:25">
      <c r="A238" s="148">
        <f>IF(B238="","",COUNTA($B$5:B238))</f>
        <v>234</v>
      </c>
      <c r="B238" s="164">
        <v>46226</v>
      </c>
      <c r="C238" s="165" t="s">
        <v>53</v>
      </c>
      <c r="D238" s="166" t="s">
        <v>45</v>
      </c>
      <c r="E238" s="167" t="s">
        <v>458</v>
      </c>
      <c r="F238" s="168">
        <v>13000</v>
      </c>
      <c r="G238" s="168"/>
      <c r="H238" s="153">
        <f>IFERROR(VLOOKUP($C238,$C$5:$H$18,6,0)+SUMIF($C$19:$C238,$C238,$F$19:$F238)-SUMIF($C$19:$C238,$C238,$G$19:$G238),"")</f>
        <v>14294.9500000002</v>
      </c>
      <c r="I238" s="166" t="s">
        <v>253</v>
      </c>
      <c r="J238" s="166"/>
      <c r="K238" s="163">
        <f t="shared" si="3"/>
        <v>202607</v>
      </c>
      <c r="L238" s="45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129"/>
      <c r="X238" s="129"/>
      <c r="Y238" s="129"/>
    </row>
    <row r="239" s="31" customFormat="1" customHeight="1" spans="1:25">
      <c r="A239" s="148">
        <f>IF(B239="","",COUNTA($B$5:B239))</f>
        <v>235</v>
      </c>
      <c r="B239" s="158">
        <v>46226</v>
      </c>
      <c r="C239" s="159" t="s">
        <v>53</v>
      </c>
      <c r="D239" s="160" t="s">
        <v>50</v>
      </c>
      <c r="E239" s="161" t="s">
        <v>459</v>
      </c>
      <c r="F239" s="162">
        <v>10000</v>
      </c>
      <c r="G239" s="162"/>
      <c r="H239" s="153">
        <f>IFERROR(VLOOKUP($C239,$C$5:$H$18,6,0)+SUMIF($C$19:$C239,$C239,$F$19:$F239)-SUMIF($C$19:$C239,$C239,$G$19:$G239),"")</f>
        <v>24294.9500000002</v>
      </c>
      <c r="I239" s="160" t="s">
        <v>253</v>
      </c>
      <c r="J239" s="160"/>
      <c r="K239" s="163">
        <f t="shared" si="3"/>
        <v>202607</v>
      </c>
      <c r="L239" s="45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129"/>
      <c r="X239" s="129"/>
      <c r="Y239" s="129"/>
    </row>
    <row r="240" s="31" customFormat="1" customHeight="1" spans="1:25">
      <c r="A240" s="148">
        <f>IF(B240="","",COUNTA($B$5:B240))</f>
        <v>236</v>
      </c>
      <c r="B240" s="164">
        <v>46227</v>
      </c>
      <c r="C240" s="165" t="s">
        <v>53</v>
      </c>
      <c r="D240" s="166" t="s">
        <v>83</v>
      </c>
      <c r="E240" s="167" t="s">
        <v>460</v>
      </c>
      <c r="F240" s="168"/>
      <c r="G240" s="168">
        <v>5000</v>
      </c>
      <c r="H240" s="153">
        <f>IFERROR(VLOOKUP($C240,$C$5:$H$18,6,0)+SUMIF($C$19:$C240,$C240,$F$19:$F240)-SUMIF($C$19:$C240,$C240,$G$19:$G240),"")</f>
        <v>19294.9500000002</v>
      </c>
      <c r="I240" s="166" t="s">
        <v>68</v>
      </c>
      <c r="J240" s="166"/>
      <c r="K240" s="163">
        <f t="shared" si="3"/>
        <v>202607</v>
      </c>
      <c r="L240" s="45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129"/>
      <c r="X240" s="129"/>
      <c r="Y240" s="129"/>
    </row>
    <row r="241" s="31" customFormat="1" customHeight="1" spans="1:25">
      <c r="A241" s="148">
        <f>IF(B241="","",COUNTA($B$5:B241))</f>
        <v>237</v>
      </c>
      <c r="B241" s="158">
        <v>46227</v>
      </c>
      <c r="C241" s="159" t="s">
        <v>53</v>
      </c>
      <c r="D241" s="160" t="s">
        <v>110</v>
      </c>
      <c r="E241" s="161" t="s">
        <v>461</v>
      </c>
      <c r="F241" s="162"/>
      <c r="G241" s="162">
        <v>1010.76</v>
      </c>
      <c r="H241" s="153">
        <f>IFERROR(VLOOKUP($C241,$C$5:$H$18,6,0)+SUMIF($C$19:$C241,$C241,$F$19:$F241)-SUMIF($C$19:$C241,$C241,$G$19:$G241),"")</f>
        <v>18284.1900000004</v>
      </c>
      <c r="I241" s="160"/>
      <c r="J241" s="160"/>
      <c r="K241" s="163">
        <f t="shared" si="3"/>
        <v>202607</v>
      </c>
      <c r="L241" s="45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129"/>
      <c r="X241" s="129"/>
      <c r="Y241" s="129"/>
    </row>
    <row r="242" s="31" customFormat="1" customHeight="1" spans="1:25">
      <c r="A242" s="148">
        <f>IF(B242="","",COUNTA($B$5:B242))</f>
        <v>238</v>
      </c>
      <c r="B242" s="164">
        <v>46227</v>
      </c>
      <c r="C242" s="165" t="s">
        <v>53</v>
      </c>
      <c r="D242" s="166" t="s">
        <v>100</v>
      </c>
      <c r="E242" s="167" t="s">
        <v>418</v>
      </c>
      <c r="F242" s="168">
        <v>150000</v>
      </c>
      <c r="G242" s="168"/>
      <c r="H242" s="153">
        <f>IFERROR(VLOOKUP($C242,$C$5:$H$18,6,0)+SUMIF($C$19:$C242,$C242,$F$19:$F242)-SUMIF($C$19:$C242,$C242,$G$19:$G242),"")</f>
        <v>168284.190000001</v>
      </c>
      <c r="I242" s="166" t="s">
        <v>57</v>
      </c>
      <c r="J242" s="166"/>
      <c r="K242" s="163">
        <f t="shared" si="3"/>
        <v>202607</v>
      </c>
      <c r="L242" s="45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129"/>
      <c r="X242" s="129"/>
      <c r="Y242" s="129"/>
    </row>
    <row r="243" s="31" customFormat="1" customHeight="1" spans="1:25">
      <c r="A243" s="148">
        <f>IF(B243="","",COUNTA($B$5:B243))</f>
        <v>239</v>
      </c>
      <c r="B243" s="158">
        <v>46227</v>
      </c>
      <c r="C243" s="159" t="s">
        <v>53</v>
      </c>
      <c r="D243" s="160" t="s">
        <v>45</v>
      </c>
      <c r="E243" s="161" t="s">
        <v>462</v>
      </c>
      <c r="F243" s="162"/>
      <c r="G243" s="162">
        <v>100000</v>
      </c>
      <c r="H243" s="153">
        <f>IFERROR(VLOOKUP($C243,$C$5:$H$18,6,0)+SUMIF($C$19:$C243,$C243,$F$19:$F243)-SUMIF($C$19:$C243,$C243,$G$19:$G243),"")</f>
        <v>68284.1900000013</v>
      </c>
      <c r="I243" s="160" t="s">
        <v>172</v>
      </c>
      <c r="J243" s="160"/>
      <c r="K243" s="163">
        <f t="shared" si="3"/>
        <v>202607</v>
      </c>
      <c r="L243" s="45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129"/>
      <c r="X243" s="129"/>
      <c r="Y243" s="129"/>
    </row>
    <row r="244" s="31" customFormat="1" customHeight="1" spans="1:25">
      <c r="A244" s="148">
        <f>IF(B244="","",COUNTA($B$5:B244))</f>
        <v>240</v>
      </c>
      <c r="B244" s="164">
        <v>46227</v>
      </c>
      <c r="C244" s="165" t="s">
        <v>53</v>
      </c>
      <c r="D244" s="166" t="s">
        <v>100</v>
      </c>
      <c r="E244" s="167" t="s">
        <v>423</v>
      </c>
      <c r="F244" s="168">
        <v>50000</v>
      </c>
      <c r="G244" s="168"/>
      <c r="H244" s="153">
        <f>IFERROR(VLOOKUP($C244,$C$5:$H$18,6,0)+SUMIF($C$19:$C244,$C244,$F$19:$F244)-SUMIF($C$19:$C244,$C244,$G$19:$G244),"")</f>
        <v>118284.190000001</v>
      </c>
      <c r="I244" s="166" t="s">
        <v>170</v>
      </c>
      <c r="J244" s="166"/>
      <c r="K244" s="163">
        <f t="shared" si="3"/>
        <v>202607</v>
      </c>
      <c r="L244" s="45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129"/>
      <c r="X244" s="129"/>
      <c r="Y244" s="129"/>
    </row>
    <row r="245" s="31" customFormat="1" customHeight="1" spans="1:25">
      <c r="A245" s="148">
        <f>IF(B245="","",COUNTA($B$5:B245))</f>
        <v>241</v>
      </c>
      <c r="B245" s="158">
        <v>46227</v>
      </c>
      <c r="C245" s="159" t="s">
        <v>53</v>
      </c>
      <c r="D245" s="160" t="s">
        <v>100</v>
      </c>
      <c r="E245" s="161" t="s">
        <v>463</v>
      </c>
      <c r="F245" s="162"/>
      <c r="G245" s="162">
        <v>2083</v>
      </c>
      <c r="H245" s="153">
        <f>IFERROR(VLOOKUP($C245,$C$5:$H$18,6,0)+SUMIF($C$19:$C245,$C245,$F$19:$F245)-SUMIF($C$19:$C245,$C245,$G$19:$G245),"")</f>
        <v>116201.190000001</v>
      </c>
      <c r="I245" s="160" t="s">
        <v>227</v>
      </c>
      <c r="J245" s="160"/>
      <c r="K245" s="163">
        <f t="shared" si="3"/>
        <v>202607</v>
      </c>
      <c r="L245" s="45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129"/>
      <c r="X245" s="129"/>
      <c r="Y245" s="129"/>
    </row>
    <row r="246" s="31" customFormat="1" customHeight="1" spans="1:25">
      <c r="A246" s="148">
        <f>IF(B246="","",COUNTA($B$5:B246))</f>
        <v>242</v>
      </c>
      <c r="B246" s="164">
        <v>46227</v>
      </c>
      <c r="C246" s="165" t="s">
        <v>53</v>
      </c>
      <c r="D246" s="166" t="s">
        <v>83</v>
      </c>
      <c r="E246" s="167" t="s">
        <v>464</v>
      </c>
      <c r="F246" s="168"/>
      <c r="G246" s="168">
        <v>2000</v>
      </c>
      <c r="H246" s="153">
        <f>IFERROR(VLOOKUP($C246,$C$5:$H$18,6,0)+SUMIF($C$19:$C246,$C246,$F$19:$F246)-SUMIF($C$19:$C246,$C246,$G$19:$G246),"")</f>
        <v>114201.190000001</v>
      </c>
      <c r="I246" s="166" t="s">
        <v>227</v>
      </c>
      <c r="J246" s="166"/>
      <c r="K246" s="163">
        <f t="shared" si="3"/>
        <v>202607</v>
      </c>
      <c r="L246" s="45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129"/>
      <c r="X246" s="129"/>
      <c r="Y246" s="129"/>
    </row>
    <row r="247" s="31" customFormat="1" customHeight="1" spans="1:25">
      <c r="A247" s="148">
        <f>IF(B247="","",COUNTA($B$5:B247))</f>
        <v>243</v>
      </c>
      <c r="B247" s="158">
        <v>46227</v>
      </c>
      <c r="C247" s="159" t="s">
        <v>53</v>
      </c>
      <c r="D247" s="160" t="s">
        <v>83</v>
      </c>
      <c r="E247" s="161" t="s">
        <v>465</v>
      </c>
      <c r="F247" s="162"/>
      <c r="G247" s="162">
        <v>1000</v>
      </c>
      <c r="H247" s="153">
        <f>IFERROR(VLOOKUP($C247,$C$5:$H$18,6,0)+SUMIF($C$19:$C247,$C247,$F$19:$F247)-SUMIF($C$19:$C247,$C247,$G$19:$G247),"")</f>
        <v>113201.190000001</v>
      </c>
      <c r="I247" s="160" t="s">
        <v>208</v>
      </c>
      <c r="J247" s="160"/>
      <c r="K247" s="163">
        <f t="shared" si="3"/>
        <v>202607</v>
      </c>
      <c r="L247" s="45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129"/>
      <c r="X247" s="129"/>
      <c r="Y247" s="129"/>
    </row>
    <row r="248" s="31" customFormat="1" customHeight="1" spans="1:25">
      <c r="A248" s="148">
        <f>IF(B248="","",COUNTA($B$5:B248))</f>
        <v>244</v>
      </c>
      <c r="B248" s="164">
        <v>46227</v>
      </c>
      <c r="C248" s="165" t="s">
        <v>53</v>
      </c>
      <c r="D248" s="166" t="s">
        <v>83</v>
      </c>
      <c r="E248" s="167" t="s">
        <v>466</v>
      </c>
      <c r="F248" s="168"/>
      <c r="G248" s="168">
        <v>3300</v>
      </c>
      <c r="H248" s="153">
        <f>IFERROR(VLOOKUP($C248,$C$5:$H$18,6,0)+SUMIF($C$19:$C248,$C248,$F$19:$F248)-SUMIF($C$19:$C248,$C248,$G$19:$G248),"")</f>
        <v>109901.190000001</v>
      </c>
      <c r="I248" s="166" t="s">
        <v>258</v>
      </c>
      <c r="J248" s="166"/>
      <c r="K248" s="163">
        <f t="shared" si="3"/>
        <v>202607</v>
      </c>
      <c r="L248" s="45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129"/>
      <c r="X248" s="129"/>
      <c r="Y248" s="129"/>
    </row>
    <row r="249" s="31" customFormat="1" customHeight="1" spans="1:25">
      <c r="A249" s="148">
        <f>IF(B249="","",COUNTA($B$5:B249))</f>
        <v>245</v>
      </c>
      <c r="B249" s="158">
        <v>46227</v>
      </c>
      <c r="C249" s="159" t="s">
        <v>53</v>
      </c>
      <c r="D249" s="160" t="s">
        <v>83</v>
      </c>
      <c r="E249" s="161" t="s">
        <v>428</v>
      </c>
      <c r="F249" s="162"/>
      <c r="G249" s="162">
        <v>5700</v>
      </c>
      <c r="H249" s="153">
        <f>IFERROR(VLOOKUP($C249,$C$5:$H$18,6,0)+SUMIF($C$19:$C249,$C249,$F$19:$F249)-SUMIF($C$19:$C249,$C249,$G$19:$G249),"")</f>
        <v>104201.190000001</v>
      </c>
      <c r="I249" s="160" t="s">
        <v>214</v>
      </c>
      <c r="J249" s="160"/>
      <c r="K249" s="163">
        <f t="shared" si="3"/>
        <v>202607</v>
      </c>
      <c r="L249" s="45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129"/>
      <c r="X249" s="129"/>
      <c r="Y249" s="129"/>
    </row>
    <row r="250" s="31" customFormat="1" customHeight="1" spans="1:25">
      <c r="A250" s="148">
        <f>IF(B250="","",COUNTA($B$5:B250))</f>
        <v>246</v>
      </c>
      <c r="B250" s="164">
        <v>46227</v>
      </c>
      <c r="C250" s="165" t="s">
        <v>53</v>
      </c>
      <c r="D250" s="166" t="s">
        <v>112</v>
      </c>
      <c r="E250" s="167" t="s">
        <v>467</v>
      </c>
      <c r="F250" s="168">
        <v>12000</v>
      </c>
      <c r="G250" s="168"/>
      <c r="H250" s="153">
        <f>IFERROR(VLOOKUP($C250,$C$5:$H$18,6,0)+SUMIF($C$19:$C250,$C250,$F$19:$F250)-SUMIF($C$19:$C250,$C250,$G$19:$G250),"")</f>
        <v>116201.190000001</v>
      </c>
      <c r="I250" s="166"/>
      <c r="J250" s="166"/>
      <c r="K250" s="163">
        <f t="shared" si="3"/>
        <v>202607</v>
      </c>
      <c r="L250" s="45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129"/>
      <c r="X250" s="129"/>
      <c r="Y250" s="129"/>
    </row>
    <row r="251" s="31" customFormat="1" customHeight="1" spans="1:25">
      <c r="A251" s="148">
        <f>IF(B251="","",COUNTA($B$5:B251))</f>
        <v>247</v>
      </c>
      <c r="B251" s="158">
        <v>46230</v>
      </c>
      <c r="C251" s="159" t="s">
        <v>53</v>
      </c>
      <c r="D251" s="160" t="s">
        <v>108</v>
      </c>
      <c r="E251" s="161" t="s">
        <v>468</v>
      </c>
      <c r="F251" s="162"/>
      <c r="G251" s="162">
        <v>33.34</v>
      </c>
      <c r="H251" s="153">
        <f>IFERROR(VLOOKUP($C251,$C$5:$H$18,6,0)+SUMIF($C$19:$C251,$C251,$F$19:$F251)-SUMIF($C$19:$C251,$C251,$G$19:$G251),"")</f>
        <v>116167.850000001</v>
      </c>
      <c r="I251" s="160" t="s">
        <v>44</v>
      </c>
      <c r="J251" s="160"/>
      <c r="K251" s="163">
        <f t="shared" si="3"/>
        <v>202607</v>
      </c>
      <c r="L251" s="45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129"/>
      <c r="X251" s="129"/>
      <c r="Y251" s="129"/>
    </row>
    <row r="252" s="31" customFormat="1" customHeight="1" spans="1:25">
      <c r="A252" s="148">
        <f>IF(B252="","",COUNTA($B$5:B252))</f>
        <v>248</v>
      </c>
      <c r="B252" s="164">
        <v>46230</v>
      </c>
      <c r="C252" s="165" t="s">
        <v>53</v>
      </c>
      <c r="D252" s="166" t="s">
        <v>100</v>
      </c>
      <c r="E252" s="167" t="s">
        <v>418</v>
      </c>
      <c r="F252" s="168">
        <v>550000</v>
      </c>
      <c r="G252" s="168"/>
      <c r="H252" s="153">
        <f>IFERROR(VLOOKUP($C252,$C$5:$H$18,6,0)+SUMIF($C$19:$C252,$C252,$F$19:$F252)-SUMIF($C$19:$C252,$C252,$G$19:$G252),"")</f>
        <v>666167.850000001</v>
      </c>
      <c r="I252" s="166" t="s">
        <v>57</v>
      </c>
      <c r="J252" s="166"/>
      <c r="K252" s="163">
        <f t="shared" si="3"/>
        <v>202607</v>
      </c>
      <c r="L252" s="45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129"/>
      <c r="X252" s="129"/>
      <c r="Y252" s="129"/>
    </row>
    <row r="253" s="31" customFormat="1" customHeight="1" spans="1:25">
      <c r="A253" s="148">
        <f>IF(B253="","",COUNTA($B$5:B253))</f>
        <v>249</v>
      </c>
      <c r="B253" s="158">
        <v>46230</v>
      </c>
      <c r="C253" s="159" t="s">
        <v>53</v>
      </c>
      <c r="D253" s="160" t="s">
        <v>100</v>
      </c>
      <c r="E253" s="161" t="s">
        <v>469</v>
      </c>
      <c r="F253" s="162">
        <v>550000</v>
      </c>
      <c r="G253" s="162"/>
      <c r="H253" s="153">
        <f>IFERROR(VLOOKUP($C253,$C$5:$H$18,6,0)+SUMIF($C$19:$C253,$C253,$F$19:$F253)-SUMIF($C$19:$C253,$C253,$G$19:$G253),"")</f>
        <v>1216167.85</v>
      </c>
      <c r="I253" s="160" t="s">
        <v>214</v>
      </c>
      <c r="J253" s="160"/>
      <c r="K253" s="163">
        <f t="shared" si="3"/>
        <v>202607</v>
      </c>
      <c r="L253" s="45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129"/>
      <c r="X253" s="129"/>
      <c r="Y253" s="129"/>
    </row>
    <row r="254" s="31" customFormat="1" customHeight="1" spans="1:25">
      <c r="A254" s="148">
        <f>IF(B254="","",COUNTA($B$5:B254))</f>
        <v>250</v>
      </c>
      <c r="B254" s="164">
        <v>46230</v>
      </c>
      <c r="C254" s="165" t="s">
        <v>53</v>
      </c>
      <c r="D254" s="166" t="s">
        <v>45</v>
      </c>
      <c r="E254" s="167" t="s">
        <v>470</v>
      </c>
      <c r="F254" s="168"/>
      <c r="G254" s="168">
        <v>1100000</v>
      </c>
      <c r="H254" s="153">
        <f>IFERROR(VLOOKUP($C254,$C$5:$H$18,6,0)+SUMIF($C$19:$C254,$C254,$F$19:$F254)-SUMIF($C$19:$C254,$C254,$G$19:$G254),"")</f>
        <v>116167.850000001</v>
      </c>
      <c r="I254" s="166" t="s">
        <v>46</v>
      </c>
      <c r="J254" s="166"/>
      <c r="K254" s="163">
        <f t="shared" si="3"/>
        <v>202607</v>
      </c>
      <c r="L254" s="45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129"/>
      <c r="X254" s="129"/>
      <c r="Y254" s="129"/>
    </row>
    <row r="255" s="31" customFormat="1" customHeight="1" spans="1:25">
      <c r="A255" s="148">
        <f>IF(B255="","",COUNTA($B$5:B255))</f>
        <v>251</v>
      </c>
      <c r="B255" s="158">
        <v>46230</v>
      </c>
      <c r="C255" s="159" t="s">
        <v>53</v>
      </c>
      <c r="D255" s="160" t="s">
        <v>118</v>
      </c>
      <c r="E255" s="161" t="s">
        <v>471</v>
      </c>
      <c r="F255" s="162"/>
      <c r="G255" s="162">
        <v>50000</v>
      </c>
      <c r="H255" s="153">
        <f>IFERROR(VLOOKUP($C255,$C$5:$H$18,6,0)+SUMIF($C$19:$C255,$C255,$F$19:$F255)-SUMIF($C$19:$C255,$C255,$G$19:$G255),"")</f>
        <v>66167.8500000015</v>
      </c>
      <c r="I255" s="160" t="s">
        <v>44</v>
      </c>
      <c r="J255" s="160"/>
      <c r="K255" s="163">
        <f t="shared" si="3"/>
        <v>202607</v>
      </c>
      <c r="L255" s="45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129"/>
      <c r="X255" s="129"/>
      <c r="Y255" s="129"/>
    </row>
    <row r="256" s="31" customFormat="1" customHeight="1" spans="1:25">
      <c r="A256" s="148">
        <f>IF(B256="","",COUNTA($B$5:B256))</f>
        <v>252</v>
      </c>
      <c r="B256" s="164">
        <v>46230</v>
      </c>
      <c r="C256" s="165" t="s">
        <v>53</v>
      </c>
      <c r="D256" s="166" t="s">
        <v>50</v>
      </c>
      <c r="E256" s="167" t="s">
        <v>472</v>
      </c>
      <c r="F256" s="168">
        <v>3600</v>
      </c>
      <c r="G256" s="168"/>
      <c r="H256" s="153">
        <f>IFERROR(VLOOKUP($C256,$C$5:$H$18,6,0)+SUMIF($C$19:$C256,$C256,$F$19:$F256)-SUMIF($C$19:$C256,$C256,$G$19:$G256),"")</f>
        <v>69767.8500000015</v>
      </c>
      <c r="I256" s="166" t="s">
        <v>191</v>
      </c>
      <c r="J256" s="166"/>
      <c r="K256" s="163">
        <f t="shared" si="3"/>
        <v>202607</v>
      </c>
      <c r="L256" s="45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129"/>
      <c r="X256" s="129"/>
      <c r="Y256" s="129"/>
    </row>
    <row r="257" s="31" customFormat="1" customHeight="1" spans="1:25">
      <c r="A257" s="148">
        <f>IF(B257="","",COUNTA($B$5:B257))</f>
        <v>253</v>
      </c>
      <c r="B257" s="158">
        <v>46231</v>
      </c>
      <c r="C257" s="159" t="s">
        <v>53</v>
      </c>
      <c r="D257" s="160" t="s">
        <v>100</v>
      </c>
      <c r="E257" s="161" t="s">
        <v>473</v>
      </c>
      <c r="F257" s="162">
        <v>160000</v>
      </c>
      <c r="G257" s="162"/>
      <c r="H257" s="153">
        <f>IFERROR(VLOOKUP($C257,$C$5:$H$18,6,0)+SUMIF($C$19:$C257,$C257,$F$19:$F257)-SUMIF($C$19:$C257,$C257,$G$19:$G257),"")</f>
        <v>229767.850000001</v>
      </c>
      <c r="I257" s="160" t="s">
        <v>57</v>
      </c>
      <c r="J257" s="160"/>
      <c r="K257" s="163">
        <f t="shared" si="3"/>
        <v>202607</v>
      </c>
      <c r="L257" s="45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129"/>
      <c r="X257" s="129"/>
      <c r="Y257" s="129"/>
    </row>
    <row r="258" s="31" customFormat="1" customHeight="1" spans="1:25">
      <c r="A258" s="148">
        <f>IF(B258="","",COUNTA($B$5:B258))</f>
        <v>254</v>
      </c>
      <c r="B258" s="164">
        <v>46231</v>
      </c>
      <c r="C258" s="165" t="s">
        <v>53</v>
      </c>
      <c r="D258" s="166" t="s">
        <v>100</v>
      </c>
      <c r="E258" s="167" t="s">
        <v>474</v>
      </c>
      <c r="F258" s="168">
        <v>100000</v>
      </c>
      <c r="G258" s="168"/>
      <c r="H258" s="153">
        <f>IFERROR(VLOOKUP($C258,$C$5:$H$18,6,0)+SUMIF($C$19:$C258,$C258,$F$19:$F258)-SUMIF($C$19:$C258,$C258,$G$19:$G258),"")</f>
        <v>329767.850000001</v>
      </c>
      <c r="I258" s="166" t="s">
        <v>214</v>
      </c>
      <c r="J258" s="166"/>
      <c r="K258" s="163">
        <f t="shared" si="3"/>
        <v>202607</v>
      </c>
      <c r="L258" s="45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129"/>
      <c r="X258" s="129"/>
      <c r="Y258" s="129"/>
    </row>
    <row r="259" s="31" customFormat="1" customHeight="1" spans="1:25">
      <c r="A259" s="148">
        <f>IF(B259="","",COUNTA($B$5:B259))</f>
        <v>255</v>
      </c>
      <c r="B259" s="158">
        <v>46231</v>
      </c>
      <c r="C259" s="159" t="s">
        <v>53</v>
      </c>
      <c r="D259" s="160" t="s">
        <v>100</v>
      </c>
      <c r="E259" s="161" t="s">
        <v>475</v>
      </c>
      <c r="F259" s="162">
        <v>80000</v>
      </c>
      <c r="G259" s="162"/>
      <c r="H259" s="153">
        <f>IFERROR(VLOOKUP($C259,$C$5:$H$18,6,0)+SUMIF($C$19:$C259,$C259,$F$19:$F259)-SUMIF($C$19:$C259,$C259,$G$19:$G259),"")</f>
        <v>409767.850000001</v>
      </c>
      <c r="I259" s="160" t="s">
        <v>189</v>
      </c>
      <c r="J259" s="160"/>
      <c r="K259" s="163">
        <f t="shared" si="3"/>
        <v>202607</v>
      </c>
      <c r="L259" s="45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129"/>
      <c r="X259" s="129"/>
      <c r="Y259" s="129"/>
    </row>
    <row r="260" s="31" customFormat="1" customHeight="1" spans="1:25">
      <c r="A260" s="148">
        <f>IF(B260="","",COUNTA($B$5:B260))</f>
        <v>256</v>
      </c>
      <c r="B260" s="164">
        <v>46231</v>
      </c>
      <c r="C260" s="165" t="s">
        <v>53</v>
      </c>
      <c r="D260" s="166" t="s">
        <v>120</v>
      </c>
      <c r="E260" s="167" t="s">
        <v>476</v>
      </c>
      <c r="F260" s="168"/>
      <c r="G260" s="168">
        <v>400000</v>
      </c>
      <c r="H260" s="153">
        <f>IFERROR(VLOOKUP($C260,$C$5:$H$18,6,0)+SUMIF($C$19:$C260,$C260,$F$19:$F260)-SUMIF($C$19:$C260,$C260,$G$19:$G260),"")</f>
        <v>9767.85000000149</v>
      </c>
      <c r="I260" s="166" t="s">
        <v>74</v>
      </c>
      <c r="J260" s="166"/>
      <c r="K260" s="163">
        <f t="shared" si="3"/>
        <v>202607</v>
      </c>
      <c r="L260" s="45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129"/>
      <c r="X260" s="129"/>
      <c r="Y260" s="129"/>
    </row>
    <row r="261" s="31" customFormat="1" customHeight="1" spans="1:25">
      <c r="A261" s="148">
        <f>IF(B261="","",COUNTA($B$5:B261))</f>
        <v>257</v>
      </c>
      <c r="B261" s="158">
        <v>46231</v>
      </c>
      <c r="C261" s="159" t="s">
        <v>53</v>
      </c>
      <c r="D261" s="160" t="s">
        <v>87</v>
      </c>
      <c r="E261" s="161" t="s">
        <v>477</v>
      </c>
      <c r="F261" s="162">
        <v>500</v>
      </c>
      <c r="G261" s="162"/>
      <c r="H261" s="153">
        <f>IFERROR(VLOOKUP($C261,$C$5:$H$18,6,0)+SUMIF($C$19:$C261,$C261,$F$19:$F261)-SUMIF($C$19:$C261,$C261,$G$19:$G261),"")</f>
        <v>10267.8500000015</v>
      </c>
      <c r="I261" s="160" t="s">
        <v>146</v>
      </c>
      <c r="J261" s="160"/>
      <c r="K261" s="163">
        <f t="shared" ref="K261:K324" si="4">IF($B261="","",--TEXT($B261,"yyyymm"))</f>
        <v>202607</v>
      </c>
      <c r="L261" s="45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129"/>
      <c r="X261" s="129"/>
      <c r="Y261" s="129"/>
    </row>
    <row r="262" s="31" customFormat="1" customHeight="1" spans="1:25">
      <c r="A262" s="148">
        <f>IF(B262="","",COUNTA($B$5:B262))</f>
        <v>258</v>
      </c>
      <c r="B262" s="164">
        <v>46232</v>
      </c>
      <c r="C262" s="165" t="s">
        <v>53</v>
      </c>
      <c r="D262" s="166" t="s">
        <v>87</v>
      </c>
      <c r="E262" s="167" t="s">
        <v>478</v>
      </c>
      <c r="F262" s="168">
        <v>24000</v>
      </c>
      <c r="G262" s="168"/>
      <c r="H262" s="153">
        <f>IFERROR(VLOOKUP($C262,$C$5:$H$18,6,0)+SUMIF($C$19:$C262,$C262,$F$19:$F262)-SUMIF($C$19:$C262,$C262,$G$19:$G262),"")</f>
        <v>34267.8500000015</v>
      </c>
      <c r="I262" s="166" t="s">
        <v>146</v>
      </c>
      <c r="J262" s="166"/>
      <c r="K262" s="163">
        <f t="shared" si="4"/>
        <v>202607</v>
      </c>
      <c r="L262" s="45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129"/>
      <c r="X262" s="129"/>
      <c r="Y262" s="129"/>
    </row>
    <row r="263" s="31" customFormat="1" customHeight="1" spans="1:25">
      <c r="A263" s="148">
        <f>IF(B263="","",COUNTA($B$5:B263))</f>
        <v>259</v>
      </c>
      <c r="B263" s="158">
        <v>46233</v>
      </c>
      <c r="C263" s="159" t="s">
        <v>53</v>
      </c>
      <c r="D263" s="160" t="s">
        <v>100</v>
      </c>
      <c r="E263" s="161" t="s">
        <v>418</v>
      </c>
      <c r="F263" s="162">
        <v>200000</v>
      </c>
      <c r="G263" s="162"/>
      <c r="H263" s="153">
        <f>IFERROR(VLOOKUP($C263,$C$5:$H$18,6,0)+SUMIF($C$19:$C263,$C263,$F$19:$F263)-SUMIF($C$19:$C263,$C263,$G$19:$G263),"")</f>
        <v>234267.850000001</v>
      </c>
      <c r="I263" s="160" t="s">
        <v>57</v>
      </c>
      <c r="J263" s="160"/>
      <c r="K263" s="163">
        <f t="shared" si="4"/>
        <v>202607</v>
      </c>
      <c r="L263" s="45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129"/>
      <c r="X263" s="129"/>
      <c r="Y263" s="129"/>
    </row>
    <row r="264" s="31" customFormat="1" customHeight="1" spans="1:25">
      <c r="A264" s="148">
        <f>IF(B264="","",COUNTA($B$5:B264))</f>
        <v>260</v>
      </c>
      <c r="B264" s="164">
        <v>46233</v>
      </c>
      <c r="C264" s="165" t="s">
        <v>53</v>
      </c>
      <c r="D264" s="166" t="s">
        <v>100</v>
      </c>
      <c r="E264" s="167" t="s">
        <v>479</v>
      </c>
      <c r="F264" s="168">
        <v>200000</v>
      </c>
      <c r="G264" s="168"/>
      <c r="H264" s="153">
        <f>IFERROR(VLOOKUP($C264,$C$5:$H$18,6,0)+SUMIF($C$19:$C264,$C264,$F$19:$F264)-SUMIF($C$19:$C264,$C264,$G$19:$G264),"")</f>
        <v>434267.850000001</v>
      </c>
      <c r="I264" s="166" t="s">
        <v>214</v>
      </c>
      <c r="J264" s="166"/>
      <c r="K264" s="163">
        <f t="shared" si="4"/>
        <v>202607</v>
      </c>
      <c r="L264" s="45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129"/>
      <c r="X264" s="129"/>
      <c r="Y264" s="129"/>
    </row>
    <row r="265" s="31" customFormat="1" customHeight="1" spans="1:25">
      <c r="A265" s="148">
        <f>IF(B265="","",COUNTA($B$5:B265))</f>
        <v>261</v>
      </c>
      <c r="B265" s="158">
        <v>46233</v>
      </c>
      <c r="C265" s="159" t="s">
        <v>53</v>
      </c>
      <c r="D265" s="160" t="s">
        <v>45</v>
      </c>
      <c r="E265" s="161" t="s">
        <v>480</v>
      </c>
      <c r="F265" s="162"/>
      <c r="G265" s="162">
        <v>400000</v>
      </c>
      <c r="H265" s="153">
        <f>IFERROR(VLOOKUP($C265,$C$5:$H$18,6,0)+SUMIF($C$19:$C265,$C265,$F$19:$F265)-SUMIF($C$19:$C265,$C265,$G$19:$G265),"")</f>
        <v>34267.8500000015</v>
      </c>
      <c r="I265" s="160" t="s">
        <v>203</v>
      </c>
      <c r="J265" s="160"/>
      <c r="K265" s="163">
        <f t="shared" si="4"/>
        <v>202607</v>
      </c>
      <c r="L265" s="45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129"/>
      <c r="X265" s="129"/>
      <c r="Y265" s="129"/>
    </row>
    <row r="266" s="31" customFormat="1" customHeight="1" spans="1:25">
      <c r="A266" s="148">
        <f>IF(B266="","",COUNTA($B$5:B266))</f>
        <v>262</v>
      </c>
      <c r="B266" s="164">
        <v>46234</v>
      </c>
      <c r="C266" s="165" t="s">
        <v>53</v>
      </c>
      <c r="D266" s="166" t="s">
        <v>108</v>
      </c>
      <c r="E266" s="167" t="s">
        <v>481</v>
      </c>
      <c r="F266" s="168"/>
      <c r="G266" s="168">
        <v>936</v>
      </c>
      <c r="H266" s="153">
        <f>IFERROR(VLOOKUP($C266,$C$5:$H$18,6,0)+SUMIF($C$19:$C266,$C266,$F$19:$F266)-SUMIF($C$19:$C266,$C266,$G$19:$G266),"")</f>
        <v>33331.8500000015</v>
      </c>
      <c r="I266" s="166" t="s">
        <v>44</v>
      </c>
      <c r="J266" s="166"/>
      <c r="K266" s="163">
        <f t="shared" si="4"/>
        <v>202607</v>
      </c>
      <c r="L266" s="45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129"/>
      <c r="X266" s="129"/>
      <c r="Y266" s="129"/>
    </row>
    <row r="267" s="31" customFormat="1" customHeight="1" spans="1:25">
      <c r="A267" s="148">
        <f>IF(B267="","",COUNTA($B$5:B267))</f>
        <v>263</v>
      </c>
      <c r="B267" s="158">
        <v>46234</v>
      </c>
      <c r="C267" s="159" t="s">
        <v>53</v>
      </c>
      <c r="D267" s="160" t="s">
        <v>50</v>
      </c>
      <c r="E267" s="161" t="s">
        <v>482</v>
      </c>
      <c r="F267" s="162">
        <v>4600</v>
      </c>
      <c r="G267" s="162"/>
      <c r="H267" s="153">
        <f>IFERROR(VLOOKUP($C267,$C$5:$H$18,6,0)+SUMIF($C$19:$C267,$C267,$F$19:$F267)-SUMIF($C$19:$C267,$C267,$G$19:$G267),"")</f>
        <v>37931.8500000015</v>
      </c>
      <c r="I267" s="160" t="s">
        <v>233</v>
      </c>
      <c r="J267" s="160"/>
      <c r="K267" s="163">
        <f t="shared" si="4"/>
        <v>202607</v>
      </c>
      <c r="L267" s="45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129"/>
      <c r="X267" s="129"/>
      <c r="Y267" s="129"/>
    </row>
    <row r="268" s="31" customFormat="1" customHeight="1" spans="1:25">
      <c r="A268" s="148">
        <f>IF(B268="","",COUNTA($B$5:B268))</f>
        <v>264</v>
      </c>
      <c r="B268" s="164">
        <v>46234</v>
      </c>
      <c r="C268" s="165" t="s">
        <v>53</v>
      </c>
      <c r="D268" s="166" t="s">
        <v>87</v>
      </c>
      <c r="E268" s="167" t="s">
        <v>483</v>
      </c>
      <c r="F268" s="168">
        <v>2000</v>
      </c>
      <c r="G268" s="168"/>
      <c r="H268" s="153">
        <f>IFERROR(VLOOKUP($C268,$C$5:$H$18,6,0)+SUMIF($C$19:$C268,$C268,$F$19:$F268)-SUMIF($C$19:$C268,$C268,$G$19:$G268),"")</f>
        <v>39931.8500000015</v>
      </c>
      <c r="I268" s="166" t="s">
        <v>233</v>
      </c>
      <c r="J268" s="166"/>
      <c r="K268" s="163">
        <f t="shared" si="4"/>
        <v>202607</v>
      </c>
      <c r="L268" s="45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129"/>
      <c r="X268" s="129"/>
      <c r="Y268" s="129"/>
    </row>
    <row r="269" s="31" customFormat="1" customHeight="1" spans="1:25">
      <c r="A269" s="148">
        <f>IF(B269="","",COUNTA($B$5:B269))</f>
        <v>265</v>
      </c>
      <c r="B269" s="158">
        <v>46234</v>
      </c>
      <c r="C269" s="159" t="s">
        <v>53</v>
      </c>
      <c r="D269" s="160" t="s">
        <v>50</v>
      </c>
      <c r="E269" s="161" t="s">
        <v>484</v>
      </c>
      <c r="F269" s="162">
        <v>5000</v>
      </c>
      <c r="G269" s="162"/>
      <c r="H269" s="153">
        <f>IFERROR(VLOOKUP($C269,$C$5:$H$18,6,0)+SUMIF($C$19:$C269,$C269,$F$19:$F269)-SUMIF($C$19:$C269,$C269,$G$19:$G269),"")</f>
        <v>44931.8500000015</v>
      </c>
      <c r="I269" s="160" t="s">
        <v>92</v>
      </c>
      <c r="J269" s="160"/>
      <c r="K269" s="163">
        <f t="shared" si="4"/>
        <v>202607</v>
      </c>
      <c r="L269" s="45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129"/>
      <c r="X269" s="129"/>
      <c r="Y269" s="129"/>
    </row>
    <row r="270" s="31" customFormat="1" customHeight="1" spans="1:25">
      <c r="A270" s="148">
        <f>IF(B270="","",COUNTA($B$5:B270))</f>
        <v>266</v>
      </c>
      <c r="B270" s="164">
        <v>46234</v>
      </c>
      <c r="C270" s="165" t="s">
        <v>53</v>
      </c>
      <c r="D270" s="166" t="s">
        <v>100</v>
      </c>
      <c r="E270" s="167" t="s">
        <v>275</v>
      </c>
      <c r="F270" s="168">
        <v>16000</v>
      </c>
      <c r="G270" s="168"/>
      <c r="H270" s="153">
        <f>IFERROR(VLOOKUP($C270,$C$5:$H$18,6,0)+SUMIF($C$19:$C270,$C270,$F$19:$F270)-SUMIF($C$19:$C270,$C270,$G$19:$G270),"")</f>
        <v>60931.8500000015</v>
      </c>
      <c r="I270" s="166" t="s">
        <v>53</v>
      </c>
      <c r="J270" s="166"/>
      <c r="K270" s="163">
        <f t="shared" si="4"/>
        <v>202607</v>
      </c>
      <c r="L270" s="45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129"/>
      <c r="X270" s="129"/>
      <c r="Y270" s="129"/>
    </row>
    <row r="271" s="31" customFormat="1" customHeight="1" spans="1:25">
      <c r="A271" s="148">
        <f>IF(B271="","",COUNTA($B$5:B271))</f>
        <v>267</v>
      </c>
      <c r="B271" s="158">
        <v>46234</v>
      </c>
      <c r="C271" s="159" t="s">
        <v>53</v>
      </c>
      <c r="D271" s="160" t="s">
        <v>100</v>
      </c>
      <c r="E271" s="161" t="s">
        <v>423</v>
      </c>
      <c r="F271" s="162">
        <v>50000</v>
      </c>
      <c r="G271" s="162"/>
      <c r="H271" s="153">
        <f>IFERROR(VLOOKUP($C271,$C$5:$H$18,6,0)+SUMIF($C$19:$C271,$C271,$F$19:$F271)-SUMIF($C$19:$C271,$C271,$G$19:$G271),"")</f>
        <v>110931.850000001</v>
      </c>
      <c r="I271" s="160" t="s">
        <v>170</v>
      </c>
      <c r="J271" s="160"/>
      <c r="K271" s="163">
        <f t="shared" si="4"/>
        <v>202607</v>
      </c>
      <c r="L271" s="45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129"/>
      <c r="X271" s="129"/>
      <c r="Y271" s="129"/>
    </row>
    <row r="272" s="31" customFormat="1" customHeight="1" spans="1:25">
      <c r="A272" s="148">
        <f>IF(B272="","",COUNTA($B$5:B272))</f>
        <v>268</v>
      </c>
      <c r="B272" s="164">
        <v>46234</v>
      </c>
      <c r="C272" s="165" t="s">
        <v>53</v>
      </c>
      <c r="D272" s="166" t="s">
        <v>100</v>
      </c>
      <c r="E272" s="167" t="s">
        <v>275</v>
      </c>
      <c r="F272" s="168">
        <v>50000</v>
      </c>
      <c r="G272" s="168"/>
      <c r="H272" s="153">
        <f>IFERROR(VLOOKUP($C272,$C$5:$H$18,6,0)+SUMIF($C$19:$C272,$C272,$F$19:$F272)-SUMIF($C$19:$C272,$C272,$G$19:$G272),"")</f>
        <v>160931.850000001</v>
      </c>
      <c r="I272" s="166" t="s">
        <v>66</v>
      </c>
      <c r="J272" s="166"/>
      <c r="K272" s="163">
        <f t="shared" si="4"/>
        <v>202607</v>
      </c>
      <c r="L272" s="45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129"/>
      <c r="X272" s="129"/>
      <c r="Y272" s="129"/>
    </row>
    <row r="273" s="31" customFormat="1" customHeight="1" spans="1:25">
      <c r="A273" s="148">
        <f>IF(B273="","",COUNTA($B$5:B273))</f>
        <v>269</v>
      </c>
      <c r="B273" s="158">
        <v>46234</v>
      </c>
      <c r="C273" s="159" t="s">
        <v>53</v>
      </c>
      <c r="D273" s="160" t="s">
        <v>118</v>
      </c>
      <c r="E273" s="161" t="s">
        <v>485</v>
      </c>
      <c r="F273" s="162"/>
      <c r="G273" s="162">
        <v>100000</v>
      </c>
      <c r="H273" s="153">
        <f>IFERROR(VLOOKUP($C273,$C$5:$H$18,6,0)+SUMIF($C$19:$C273,$C273,$F$19:$F273)-SUMIF($C$19:$C273,$C273,$G$19:$G273),"")</f>
        <v>60931.8500000015</v>
      </c>
      <c r="I273" s="160" t="s">
        <v>44</v>
      </c>
      <c r="J273" s="160"/>
      <c r="K273" s="163">
        <f t="shared" si="4"/>
        <v>202607</v>
      </c>
      <c r="L273" s="45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129"/>
      <c r="X273" s="129"/>
      <c r="Y273" s="129"/>
    </row>
    <row r="274" s="31" customFormat="1" customHeight="1" spans="1:25">
      <c r="A274" s="148">
        <f>IF(B274="","",COUNTA($B$5:B274))</f>
        <v>270</v>
      </c>
      <c r="B274" s="164">
        <v>46234</v>
      </c>
      <c r="C274" s="165" t="s">
        <v>53</v>
      </c>
      <c r="D274" s="166" t="s">
        <v>118</v>
      </c>
      <c r="E274" s="167" t="s">
        <v>486</v>
      </c>
      <c r="F274" s="168"/>
      <c r="G274" s="168">
        <v>60000</v>
      </c>
      <c r="H274" s="153">
        <f>IFERROR(VLOOKUP($C274,$C$5:$H$18,6,0)+SUMIF($C$19:$C274,$C274,$F$19:$F274)-SUMIF($C$19:$C274,$C274,$G$19:$G274),"")</f>
        <v>931.85000000149</v>
      </c>
      <c r="I274" s="166" t="s">
        <v>44</v>
      </c>
      <c r="J274" s="166"/>
      <c r="K274" s="163">
        <f t="shared" si="4"/>
        <v>202607</v>
      </c>
      <c r="L274" s="45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129"/>
      <c r="X274" s="129"/>
      <c r="Y274" s="129"/>
    </row>
    <row r="275" s="31" customFormat="1" customHeight="1" spans="1:25">
      <c r="A275" s="148">
        <f>IF(B275="","",COUNTA($B$5:B275))</f>
        <v>271</v>
      </c>
      <c r="B275" s="158">
        <v>46234</v>
      </c>
      <c r="C275" s="159" t="s">
        <v>53</v>
      </c>
      <c r="D275" s="160" t="s">
        <v>45</v>
      </c>
      <c r="E275" s="161" t="s">
        <v>487</v>
      </c>
      <c r="F275" s="162">
        <v>91667</v>
      </c>
      <c r="G275" s="162"/>
      <c r="H275" s="153">
        <f>IFERROR(VLOOKUP($C275,$C$5:$H$18,6,0)+SUMIF($C$19:$C275,$C275,$F$19:$F275)-SUMIF($C$19:$C275,$C275,$G$19:$G275),"")</f>
        <v>92598.8500000015</v>
      </c>
      <c r="I275" s="160" t="s">
        <v>257</v>
      </c>
      <c r="J275" s="160"/>
      <c r="K275" s="163">
        <f t="shared" si="4"/>
        <v>202607</v>
      </c>
      <c r="L275" s="45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129"/>
      <c r="X275" s="129"/>
      <c r="Y275" s="129"/>
    </row>
    <row r="276" s="31" customFormat="1" customHeight="1" spans="1:25">
      <c r="A276" s="148">
        <f>IF(B276="","",COUNTA($B$5:B276))</f>
        <v>272</v>
      </c>
      <c r="B276" s="164">
        <v>46234</v>
      </c>
      <c r="C276" s="165" t="s">
        <v>53</v>
      </c>
      <c r="D276" s="166" t="s">
        <v>50</v>
      </c>
      <c r="E276" s="167" t="s">
        <v>488</v>
      </c>
      <c r="F276" s="168">
        <v>1800</v>
      </c>
      <c r="G276" s="168"/>
      <c r="H276" s="153">
        <f>IFERROR(VLOOKUP($C276,$C$5:$H$18,6,0)+SUMIF($C$19:$C276,$C276,$F$19:$F276)-SUMIF($C$19:$C276,$C276,$G$19:$G276),"")</f>
        <v>94398.8500000015</v>
      </c>
      <c r="I276" s="166" t="s">
        <v>191</v>
      </c>
      <c r="J276" s="166"/>
      <c r="K276" s="163">
        <f t="shared" si="4"/>
        <v>202607</v>
      </c>
      <c r="L276" s="45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129"/>
      <c r="X276" s="129"/>
      <c r="Y276" s="129"/>
    </row>
    <row r="277" s="31" customFormat="1" customHeight="1" spans="1:25">
      <c r="A277" s="148">
        <f>IF(B277="","",COUNTA($B$5:B277))</f>
        <v>273</v>
      </c>
      <c r="B277" s="158">
        <v>46204</v>
      </c>
      <c r="C277" s="159" t="s">
        <v>57</v>
      </c>
      <c r="D277" s="160" t="s">
        <v>50</v>
      </c>
      <c r="E277" s="161" t="s">
        <v>489</v>
      </c>
      <c r="F277" s="162">
        <v>6210</v>
      </c>
      <c r="G277" s="162"/>
      <c r="H277" s="153">
        <f>IFERROR(VLOOKUP($C277,$C$5:$H$18,6,0)+SUMIF($C$19:$C277,$C277,$F$19:$F277)-SUMIF($C$19:$C277,$C277,$G$19:$G277),"")</f>
        <v>96236.28</v>
      </c>
      <c r="I277" s="160" t="s">
        <v>215</v>
      </c>
      <c r="J277" s="160"/>
      <c r="K277" s="163">
        <f t="shared" si="4"/>
        <v>202607</v>
      </c>
      <c r="L277" s="45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129"/>
      <c r="X277" s="129"/>
      <c r="Y277" s="129"/>
    </row>
    <row r="278" s="31" customFormat="1" customHeight="1" spans="1:25">
      <c r="A278" s="148">
        <f>IF(B278="","",COUNTA($B$5:B278))</f>
        <v>274</v>
      </c>
      <c r="B278" s="164">
        <v>46204</v>
      </c>
      <c r="C278" s="165" t="s">
        <v>57</v>
      </c>
      <c r="D278" s="166" t="s">
        <v>100</v>
      </c>
      <c r="E278" s="167" t="s">
        <v>322</v>
      </c>
      <c r="F278" s="168">
        <v>49952.04</v>
      </c>
      <c r="G278" s="168"/>
      <c r="H278" s="153">
        <f>IFERROR(VLOOKUP($C278,$C$5:$H$18,6,0)+SUMIF($C$19:$C278,$C278,$F$19:$F278)-SUMIF($C$19:$C278,$C278,$G$19:$G278),"")</f>
        <v>146188.32</v>
      </c>
      <c r="I278" s="166" t="s">
        <v>48</v>
      </c>
      <c r="J278" s="166"/>
      <c r="K278" s="163">
        <f t="shared" si="4"/>
        <v>202607</v>
      </c>
      <c r="L278" s="45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129"/>
      <c r="X278" s="129"/>
      <c r="Y278" s="129"/>
    </row>
    <row r="279" s="31" customFormat="1" customHeight="1" spans="1:25">
      <c r="A279" s="148">
        <f>IF(B279="","",COUNTA($B$5:B279))</f>
        <v>275</v>
      </c>
      <c r="B279" s="158">
        <v>46204</v>
      </c>
      <c r="C279" s="159" t="s">
        <v>57</v>
      </c>
      <c r="D279" s="160" t="s">
        <v>100</v>
      </c>
      <c r="E279" s="161" t="s">
        <v>418</v>
      </c>
      <c r="F279" s="162"/>
      <c r="G279" s="162">
        <v>130000</v>
      </c>
      <c r="H279" s="153">
        <f>IFERROR(VLOOKUP($C279,$C$5:$H$18,6,0)+SUMIF($C$19:$C279,$C279,$F$19:$F279)-SUMIF($C$19:$C279,$C279,$G$19:$G279),"")</f>
        <v>16188.32</v>
      </c>
      <c r="I279" s="160" t="s">
        <v>53</v>
      </c>
      <c r="J279" s="160"/>
      <c r="K279" s="163">
        <f t="shared" si="4"/>
        <v>202607</v>
      </c>
      <c r="L279" s="45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129"/>
      <c r="X279" s="129"/>
      <c r="Y279" s="129"/>
    </row>
    <row r="280" s="31" customFormat="1" customHeight="1" spans="1:25">
      <c r="A280" s="148">
        <f>IF(B280="","",COUNTA($B$5:B280))</f>
        <v>276</v>
      </c>
      <c r="B280" s="164">
        <v>46209</v>
      </c>
      <c r="C280" s="165" t="s">
        <v>57</v>
      </c>
      <c r="D280" s="166" t="s">
        <v>100</v>
      </c>
      <c r="E280" s="167" t="s">
        <v>278</v>
      </c>
      <c r="F280" s="168">
        <v>300000</v>
      </c>
      <c r="G280" s="168"/>
      <c r="H280" s="153">
        <f>IFERROR(VLOOKUP($C280,$C$5:$H$18,6,0)+SUMIF($C$19:$C280,$C280,$F$19:$F280)-SUMIF($C$19:$C280,$C280,$G$19:$G280),"")</f>
        <v>316188.32</v>
      </c>
      <c r="I280" s="166" t="s">
        <v>66</v>
      </c>
      <c r="J280" s="166"/>
      <c r="K280" s="163">
        <f t="shared" si="4"/>
        <v>202607</v>
      </c>
      <c r="L280" s="45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129"/>
      <c r="X280" s="129"/>
      <c r="Y280" s="129"/>
    </row>
    <row r="281" s="31" customFormat="1" customHeight="1" spans="1:25">
      <c r="A281" s="148">
        <f>IF(B281="","",COUNTA($B$5:B281))</f>
        <v>277</v>
      </c>
      <c r="B281" s="158">
        <v>46206</v>
      </c>
      <c r="C281" s="159" t="s">
        <v>57</v>
      </c>
      <c r="D281" s="160" t="s">
        <v>50</v>
      </c>
      <c r="E281" s="161" t="s">
        <v>490</v>
      </c>
      <c r="F281" s="162">
        <v>100</v>
      </c>
      <c r="G281" s="162"/>
      <c r="H281" s="153">
        <f>IFERROR(VLOOKUP($C281,$C$5:$H$18,6,0)+SUMIF($C$19:$C281,$C281,$F$19:$F281)-SUMIF($C$19:$C281,$C281,$G$19:$G281),"")</f>
        <v>316288.32</v>
      </c>
      <c r="I281" s="160" t="s">
        <v>250</v>
      </c>
      <c r="J281" s="160"/>
      <c r="K281" s="163">
        <f t="shared" si="4"/>
        <v>202607</v>
      </c>
      <c r="L281" s="45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129"/>
      <c r="X281" s="129"/>
      <c r="Y281" s="129"/>
    </row>
    <row r="282" s="31" customFormat="1" customHeight="1" spans="1:25">
      <c r="A282" s="148">
        <f>IF(B282="","",COUNTA($B$5:B282))</f>
        <v>278</v>
      </c>
      <c r="B282" s="164">
        <v>46207</v>
      </c>
      <c r="C282" s="165" t="s">
        <v>57</v>
      </c>
      <c r="D282" s="166" t="s">
        <v>50</v>
      </c>
      <c r="E282" s="167" t="s">
        <v>491</v>
      </c>
      <c r="F282" s="168">
        <v>800</v>
      </c>
      <c r="G282" s="168"/>
      <c r="H282" s="153">
        <f>IFERROR(VLOOKUP($C282,$C$5:$H$18,6,0)+SUMIF($C$19:$C282,$C282,$F$19:$F282)-SUMIF($C$19:$C282,$C282,$G$19:$G282),"")</f>
        <v>317088.32</v>
      </c>
      <c r="I282" s="166" t="s">
        <v>72</v>
      </c>
      <c r="J282" s="166"/>
      <c r="K282" s="163">
        <f t="shared" si="4"/>
        <v>202607</v>
      </c>
      <c r="L282" s="45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129"/>
      <c r="X282" s="129"/>
      <c r="Y282" s="129"/>
    </row>
    <row r="283" s="31" customFormat="1" customHeight="1" spans="1:25">
      <c r="A283" s="148">
        <f>IF(B283="","",COUNTA($B$5:B283))</f>
        <v>279</v>
      </c>
      <c r="B283" s="158">
        <v>46210</v>
      </c>
      <c r="C283" s="159" t="s">
        <v>57</v>
      </c>
      <c r="D283" s="160" t="s">
        <v>100</v>
      </c>
      <c r="E283" s="161" t="s">
        <v>278</v>
      </c>
      <c r="F283" s="162">
        <v>72800</v>
      </c>
      <c r="G283" s="162"/>
      <c r="H283" s="153">
        <f>IFERROR(VLOOKUP($C283,$C$5:$H$18,6,0)+SUMIF($C$19:$C283,$C283,$F$19:$F283)-SUMIF($C$19:$C283,$C283,$G$19:$G283),"")</f>
        <v>389888.32</v>
      </c>
      <c r="I283" s="160" t="s">
        <v>66</v>
      </c>
      <c r="J283" s="160"/>
      <c r="K283" s="163">
        <f t="shared" si="4"/>
        <v>202607</v>
      </c>
      <c r="L283" s="45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129"/>
      <c r="X283" s="129"/>
      <c r="Y283" s="129"/>
    </row>
    <row r="284" s="31" customFormat="1" customHeight="1" spans="1:25">
      <c r="A284" s="148">
        <f>IF(B284="","",COUNTA($B$5:B284))</f>
        <v>280</v>
      </c>
      <c r="B284" s="164">
        <v>46210</v>
      </c>
      <c r="C284" s="165" t="s">
        <v>57</v>
      </c>
      <c r="D284" s="166" t="s">
        <v>112</v>
      </c>
      <c r="E284" s="167" t="s">
        <v>492</v>
      </c>
      <c r="F284" s="168"/>
      <c r="G284" s="168">
        <v>500</v>
      </c>
      <c r="H284" s="153">
        <f>IFERROR(VLOOKUP($C284,$C$5:$H$18,6,0)+SUMIF($C$19:$C284,$C284,$F$19:$F284)-SUMIF($C$19:$C284,$C284,$G$19:$G284),"")</f>
        <v>389388.32</v>
      </c>
      <c r="I284" s="166"/>
      <c r="J284" s="166"/>
      <c r="K284" s="163">
        <f t="shared" si="4"/>
        <v>202607</v>
      </c>
      <c r="L284" s="45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129"/>
      <c r="X284" s="129"/>
      <c r="Y284" s="129"/>
    </row>
    <row r="285" s="31" customFormat="1" customHeight="1" spans="1:25">
      <c r="A285" s="148">
        <f>IF(B285="","",COUNTA($B$5:B285))</f>
        <v>281</v>
      </c>
      <c r="B285" s="158">
        <v>46211</v>
      </c>
      <c r="C285" s="159" t="s">
        <v>57</v>
      </c>
      <c r="D285" s="160" t="s">
        <v>100</v>
      </c>
      <c r="E285" s="161" t="s">
        <v>287</v>
      </c>
      <c r="F285" s="162">
        <v>900000</v>
      </c>
      <c r="G285" s="162"/>
      <c r="H285" s="153">
        <f>IFERROR(VLOOKUP($C285,$C$5:$H$18,6,0)+SUMIF($C$19:$C285,$C285,$F$19:$F285)-SUMIF($C$19:$C285,$C285,$G$19:$G285),"")</f>
        <v>1289388.32</v>
      </c>
      <c r="I285" s="160" t="s">
        <v>66</v>
      </c>
      <c r="J285" s="160"/>
      <c r="K285" s="163">
        <f t="shared" si="4"/>
        <v>202607</v>
      </c>
      <c r="L285" s="45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129"/>
      <c r="X285" s="129"/>
      <c r="Y285" s="129"/>
    </row>
    <row r="286" s="31" customFormat="1" customHeight="1" spans="1:25">
      <c r="A286" s="148">
        <f>IF(B286="","",COUNTA($B$5:B286))</f>
        <v>282</v>
      </c>
      <c r="B286" s="164">
        <v>46211</v>
      </c>
      <c r="C286" s="165" t="s">
        <v>57</v>
      </c>
      <c r="D286" s="166" t="s">
        <v>100</v>
      </c>
      <c r="E286" s="167" t="s">
        <v>433</v>
      </c>
      <c r="F286" s="168">
        <v>200000</v>
      </c>
      <c r="G286" s="168"/>
      <c r="H286" s="153">
        <f>IFERROR(VLOOKUP($C286,$C$5:$H$18,6,0)+SUMIF($C$19:$C286,$C286,$F$19:$F286)-SUMIF($C$19:$C286,$C286,$G$19:$G286),"")</f>
        <v>1489388.32</v>
      </c>
      <c r="I286" s="166" t="s">
        <v>53</v>
      </c>
      <c r="J286" s="166"/>
      <c r="K286" s="163">
        <f t="shared" si="4"/>
        <v>202607</v>
      </c>
      <c r="L286" s="45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129"/>
      <c r="X286" s="129"/>
      <c r="Y286" s="129"/>
    </row>
    <row r="287" s="31" customFormat="1" customHeight="1" spans="1:25">
      <c r="A287" s="148">
        <f>IF(B287="","",COUNTA($B$5:B287))</f>
        <v>283</v>
      </c>
      <c r="B287" s="158">
        <v>46212</v>
      </c>
      <c r="C287" s="159" t="s">
        <v>57</v>
      </c>
      <c r="D287" s="160" t="s">
        <v>45</v>
      </c>
      <c r="E287" s="161" t="s">
        <v>493</v>
      </c>
      <c r="F287" s="162">
        <v>3333</v>
      </c>
      <c r="G287" s="162"/>
      <c r="H287" s="153">
        <f>IFERROR(VLOOKUP($C287,$C$5:$H$18,6,0)+SUMIF($C$19:$C287,$C287,$F$19:$F287)-SUMIF($C$19:$C287,$C287,$G$19:$G287),"")</f>
        <v>1492721.32</v>
      </c>
      <c r="I287" s="160" t="s">
        <v>207</v>
      </c>
      <c r="J287" s="160"/>
      <c r="K287" s="163">
        <f t="shared" si="4"/>
        <v>202607</v>
      </c>
      <c r="L287" s="45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129"/>
      <c r="X287" s="129"/>
      <c r="Y287" s="129"/>
    </row>
    <row r="288" s="31" customFormat="1" customHeight="1" spans="1:25">
      <c r="A288" s="148">
        <f>IF(B288="","",COUNTA($B$5:B288))</f>
        <v>284</v>
      </c>
      <c r="B288" s="164">
        <v>46212</v>
      </c>
      <c r="C288" s="165" t="s">
        <v>57</v>
      </c>
      <c r="D288" s="166" t="s">
        <v>50</v>
      </c>
      <c r="E288" s="167" t="s">
        <v>494</v>
      </c>
      <c r="F288" s="168">
        <v>1200</v>
      </c>
      <c r="G288" s="168"/>
      <c r="H288" s="153">
        <f>IFERROR(VLOOKUP($C288,$C$5:$H$18,6,0)+SUMIF($C$19:$C288,$C288,$F$19:$F288)-SUMIF($C$19:$C288,$C288,$G$19:$G288),"")</f>
        <v>1493921.32</v>
      </c>
      <c r="I288" s="166" t="s">
        <v>207</v>
      </c>
      <c r="J288" s="166"/>
      <c r="K288" s="163">
        <f t="shared" si="4"/>
        <v>202607</v>
      </c>
      <c r="L288" s="45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129"/>
      <c r="X288" s="129"/>
      <c r="Y288" s="129"/>
    </row>
    <row r="289" s="31" customFormat="1" customHeight="1" spans="1:25">
      <c r="A289" s="148">
        <f>IF(B289="","",COUNTA($B$5:B289))</f>
        <v>285</v>
      </c>
      <c r="B289" s="158">
        <v>46213</v>
      </c>
      <c r="C289" s="159" t="s">
        <v>57</v>
      </c>
      <c r="D289" s="160" t="s">
        <v>100</v>
      </c>
      <c r="E289" s="161" t="s">
        <v>495</v>
      </c>
      <c r="F289" s="162"/>
      <c r="G289" s="162">
        <v>200000</v>
      </c>
      <c r="H289" s="153">
        <f>IFERROR(VLOOKUP($C289,$C$5:$H$18,6,0)+SUMIF($C$19:$C289,$C289,$F$19:$F289)-SUMIF($C$19:$C289,$C289,$G$19:$G289),"")</f>
        <v>1293921.32</v>
      </c>
      <c r="I289" s="160" t="s">
        <v>170</v>
      </c>
      <c r="J289" s="160"/>
      <c r="K289" s="163">
        <f t="shared" si="4"/>
        <v>202607</v>
      </c>
      <c r="L289" s="45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129"/>
      <c r="X289" s="129"/>
      <c r="Y289" s="129"/>
    </row>
    <row r="290" s="31" customFormat="1" customHeight="1" spans="1:25">
      <c r="A290" s="148">
        <f>IF(B290="","",COUNTA($B$5:B290))</f>
        <v>286</v>
      </c>
      <c r="B290" s="164">
        <v>46213</v>
      </c>
      <c r="C290" s="165" t="s">
        <v>57</v>
      </c>
      <c r="D290" s="166" t="s">
        <v>100</v>
      </c>
      <c r="E290" s="167" t="s">
        <v>278</v>
      </c>
      <c r="F290" s="168">
        <v>30000</v>
      </c>
      <c r="G290" s="168"/>
      <c r="H290" s="153">
        <f>IFERROR(VLOOKUP($C290,$C$5:$H$18,6,0)+SUMIF($C$19:$C290,$C290,$F$19:$F290)-SUMIF($C$19:$C290,$C290,$G$19:$G290),"")</f>
        <v>1323921.32</v>
      </c>
      <c r="I290" s="166" t="s">
        <v>66</v>
      </c>
      <c r="J290" s="166"/>
      <c r="K290" s="163">
        <f t="shared" si="4"/>
        <v>202607</v>
      </c>
      <c r="L290" s="45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129"/>
      <c r="X290" s="129"/>
      <c r="Y290" s="129"/>
    </row>
    <row r="291" s="31" customFormat="1" customHeight="1" spans="1:25">
      <c r="A291" s="148">
        <f>IF(B291="","",COUNTA($B$5:B291))</f>
        <v>287</v>
      </c>
      <c r="B291" s="158">
        <v>46213</v>
      </c>
      <c r="C291" s="159" t="s">
        <v>57</v>
      </c>
      <c r="D291" s="160" t="s">
        <v>100</v>
      </c>
      <c r="E291" s="161" t="s">
        <v>433</v>
      </c>
      <c r="F291" s="162">
        <v>150000</v>
      </c>
      <c r="G291" s="162"/>
      <c r="H291" s="153">
        <f>IFERROR(VLOOKUP($C291,$C$5:$H$18,6,0)+SUMIF($C$19:$C291,$C291,$F$19:$F291)-SUMIF($C$19:$C291,$C291,$G$19:$G291),"")</f>
        <v>1473921.32</v>
      </c>
      <c r="I291" s="160" t="s">
        <v>53</v>
      </c>
      <c r="J291" s="160"/>
      <c r="K291" s="163">
        <f t="shared" si="4"/>
        <v>202607</v>
      </c>
      <c r="L291" s="45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129"/>
      <c r="X291" s="129"/>
      <c r="Y291" s="129"/>
    </row>
    <row r="292" s="31" customFormat="1" customHeight="1" spans="1:25">
      <c r="A292" s="148">
        <f>IF(B292="","",COUNTA($B$5:B292))</f>
        <v>288</v>
      </c>
      <c r="B292" s="164">
        <v>46213</v>
      </c>
      <c r="C292" s="165" t="s">
        <v>57</v>
      </c>
      <c r="D292" s="166" t="s">
        <v>50</v>
      </c>
      <c r="E292" s="167" t="s">
        <v>496</v>
      </c>
      <c r="F292" s="168">
        <v>4200</v>
      </c>
      <c r="G292" s="168"/>
      <c r="H292" s="153">
        <f>IFERROR(VLOOKUP($C292,$C$5:$H$18,6,0)+SUMIF($C$19:$C292,$C292,$F$19:$F292)-SUMIF($C$19:$C292,$C292,$G$19:$G292),"")</f>
        <v>1478121.32</v>
      </c>
      <c r="I292" s="166" t="s">
        <v>128</v>
      </c>
      <c r="J292" s="166"/>
      <c r="K292" s="163">
        <f t="shared" si="4"/>
        <v>202607</v>
      </c>
      <c r="L292" s="45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129"/>
      <c r="X292" s="129"/>
      <c r="Y292" s="129"/>
    </row>
    <row r="293" s="31" customFormat="1" customHeight="1" spans="1:25">
      <c r="A293" s="148">
        <f>IF(B293="","",COUNTA($B$5:B293))</f>
        <v>289</v>
      </c>
      <c r="B293" s="158">
        <v>46216</v>
      </c>
      <c r="C293" s="159" t="s">
        <v>57</v>
      </c>
      <c r="D293" s="160" t="s">
        <v>50</v>
      </c>
      <c r="E293" s="161" t="s">
        <v>497</v>
      </c>
      <c r="F293" s="162">
        <v>5500</v>
      </c>
      <c r="G293" s="162"/>
      <c r="H293" s="153">
        <f>IFERROR(VLOOKUP($C293,$C$5:$H$18,6,0)+SUMIF($C$19:$C293,$C293,$F$19:$F293)-SUMIF($C$19:$C293,$C293,$G$19:$G293),"")</f>
        <v>1483621.32</v>
      </c>
      <c r="I293" s="160" t="s">
        <v>178</v>
      </c>
      <c r="J293" s="160"/>
      <c r="K293" s="163">
        <f t="shared" si="4"/>
        <v>202607</v>
      </c>
      <c r="L293" s="45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129"/>
      <c r="X293" s="129"/>
      <c r="Y293" s="129"/>
    </row>
    <row r="294" s="31" customFormat="1" customHeight="1" spans="1:25">
      <c r="A294" s="148">
        <f>IF(B294="","",COUNTA($B$5:B294))</f>
        <v>290</v>
      </c>
      <c r="B294" s="164">
        <v>46216</v>
      </c>
      <c r="C294" s="165" t="s">
        <v>57</v>
      </c>
      <c r="D294" s="166" t="s">
        <v>100</v>
      </c>
      <c r="E294" s="167" t="s">
        <v>418</v>
      </c>
      <c r="F294" s="168"/>
      <c r="G294" s="168">
        <v>60000</v>
      </c>
      <c r="H294" s="153">
        <f>IFERROR(VLOOKUP($C294,$C$5:$H$18,6,0)+SUMIF($C$19:$C294,$C294,$F$19:$F294)-SUMIF($C$19:$C294,$C294,$G$19:$G294),"")</f>
        <v>1423621.32</v>
      </c>
      <c r="I294" s="166" t="s">
        <v>53</v>
      </c>
      <c r="J294" s="166"/>
      <c r="K294" s="163">
        <f t="shared" si="4"/>
        <v>202607</v>
      </c>
      <c r="L294" s="45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129"/>
      <c r="X294" s="129"/>
      <c r="Y294" s="129"/>
    </row>
    <row r="295" s="31" customFormat="1" customHeight="1" spans="1:25">
      <c r="A295" s="148">
        <f>IF(B295="","",COUNTA($B$5:B295))</f>
        <v>291</v>
      </c>
      <c r="B295" s="158">
        <v>46216</v>
      </c>
      <c r="C295" s="159" t="s">
        <v>57</v>
      </c>
      <c r="D295" s="160" t="s">
        <v>100</v>
      </c>
      <c r="E295" s="161" t="s">
        <v>498</v>
      </c>
      <c r="F295" s="162"/>
      <c r="G295" s="162">
        <v>27.4</v>
      </c>
      <c r="H295" s="153">
        <f>IFERROR(VLOOKUP($C295,$C$5:$H$18,6,0)+SUMIF($C$19:$C295,$C295,$F$19:$F295)-SUMIF($C$19:$C295,$C295,$G$19:$G295),"")</f>
        <v>1423593.92</v>
      </c>
      <c r="I295" s="160" t="s">
        <v>82</v>
      </c>
      <c r="J295" s="160"/>
      <c r="K295" s="163">
        <f t="shared" si="4"/>
        <v>202607</v>
      </c>
      <c r="L295" s="45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129"/>
      <c r="X295" s="129"/>
      <c r="Y295" s="129"/>
    </row>
    <row r="296" s="31" customFormat="1" customHeight="1" spans="1:25">
      <c r="A296" s="148">
        <f>IF(B296="","",COUNTA($B$5:B296))</f>
        <v>292</v>
      </c>
      <c r="B296" s="164">
        <v>46219</v>
      </c>
      <c r="C296" s="165" t="s">
        <v>57</v>
      </c>
      <c r="D296" s="166" t="s">
        <v>50</v>
      </c>
      <c r="E296" s="167" t="s">
        <v>499</v>
      </c>
      <c r="F296" s="168">
        <v>210</v>
      </c>
      <c r="G296" s="168"/>
      <c r="H296" s="153">
        <f>IFERROR(VLOOKUP($C296,$C$5:$H$18,6,0)+SUMIF($C$19:$C296,$C296,$F$19:$F296)-SUMIF($C$19:$C296,$C296,$G$19:$G296),"")</f>
        <v>1423803.92</v>
      </c>
      <c r="I296" s="166" t="s">
        <v>101</v>
      </c>
      <c r="J296" s="166"/>
      <c r="K296" s="163">
        <f t="shared" si="4"/>
        <v>202607</v>
      </c>
      <c r="L296" s="45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129"/>
      <c r="X296" s="129"/>
      <c r="Y296" s="129"/>
    </row>
    <row r="297" s="31" customFormat="1" customHeight="1" spans="1:25">
      <c r="A297" s="148">
        <f>IF(B297="","",COUNTA($B$5:B297))</f>
        <v>293</v>
      </c>
      <c r="B297" s="158">
        <v>46219</v>
      </c>
      <c r="C297" s="159" t="s">
        <v>57</v>
      </c>
      <c r="D297" s="160" t="s">
        <v>100</v>
      </c>
      <c r="E297" s="161" t="s">
        <v>500</v>
      </c>
      <c r="F297" s="162"/>
      <c r="G297" s="162">
        <v>180000</v>
      </c>
      <c r="H297" s="153">
        <f>IFERROR(VLOOKUP($C297,$C$5:$H$18,6,0)+SUMIF($C$19:$C297,$C297,$F$19:$F297)-SUMIF($C$19:$C297,$C297,$G$19:$G297),"")</f>
        <v>1243803.92</v>
      </c>
      <c r="I297" s="160" t="s">
        <v>66</v>
      </c>
      <c r="J297" s="160"/>
      <c r="K297" s="163">
        <f t="shared" si="4"/>
        <v>202607</v>
      </c>
      <c r="L297" s="45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129"/>
      <c r="X297" s="129"/>
      <c r="Y297" s="129"/>
    </row>
    <row r="298" s="31" customFormat="1" customHeight="1" spans="1:25">
      <c r="A298" s="148">
        <f>IF(B298="","",COUNTA($B$5:B298))</f>
        <v>294</v>
      </c>
      <c r="B298" s="164">
        <v>46219</v>
      </c>
      <c r="C298" s="165" t="s">
        <v>57</v>
      </c>
      <c r="D298" s="166" t="s">
        <v>100</v>
      </c>
      <c r="E298" s="167" t="s">
        <v>418</v>
      </c>
      <c r="F298" s="168"/>
      <c r="G298" s="168">
        <v>150000</v>
      </c>
      <c r="H298" s="153">
        <f>IFERROR(VLOOKUP($C298,$C$5:$H$18,6,0)+SUMIF($C$19:$C298,$C298,$F$19:$F298)-SUMIF($C$19:$C298,$C298,$G$19:$G298),"")</f>
        <v>1093803.92</v>
      </c>
      <c r="I298" s="166" t="s">
        <v>53</v>
      </c>
      <c r="J298" s="166"/>
      <c r="K298" s="163">
        <f t="shared" si="4"/>
        <v>202607</v>
      </c>
      <c r="L298" s="45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129"/>
      <c r="X298" s="129"/>
      <c r="Y298" s="129"/>
    </row>
    <row r="299" s="31" customFormat="1" customHeight="1" spans="1:25">
      <c r="A299" s="148">
        <f>IF(B299="","",COUNTA($B$5:B299))</f>
        <v>295</v>
      </c>
      <c r="B299" s="158">
        <v>46219</v>
      </c>
      <c r="C299" s="159" t="s">
        <v>57</v>
      </c>
      <c r="D299" s="160" t="s">
        <v>100</v>
      </c>
      <c r="E299" s="161" t="s">
        <v>498</v>
      </c>
      <c r="F299" s="162"/>
      <c r="G299" s="162">
        <v>1000</v>
      </c>
      <c r="H299" s="153">
        <f>IFERROR(VLOOKUP($C299,$C$5:$H$18,6,0)+SUMIF($C$19:$C299,$C299,$F$19:$F299)-SUMIF($C$19:$C299,$C299,$G$19:$G299),"")</f>
        <v>1092803.92</v>
      </c>
      <c r="I299" s="160" t="s">
        <v>53</v>
      </c>
      <c r="J299" s="160"/>
      <c r="K299" s="163">
        <f t="shared" si="4"/>
        <v>202607</v>
      </c>
      <c r="L299" s="45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129"/>
      <c r="X299" s="129"/>
      <c r="Y299" s="129"/>
    </row>
    <row r="300" s="31" customFormat="1" customHeight="1" spans="1:25">
      <c r="A300" s="148">
        <f>IF(B300="","",COUNTA($B$5:B300))</f>
        <v>296</v>
      </c>
      <c r="B300" s="164">
        <v>46220</v>
      </c>
      <c r="C300" s="165" t="s">
        <v>57</v>
      </c>
      <c r="D300" s="166" t="s">
        <v>50</v>
      </c>
      <c r="E300" s="167" t="s">
        <v>501</v>
      </c>
      <c r="F300" s="168">
        <v>200</v>
      </c>
      <c r="G300" s="168"/>
      <c r="H300" s="153">
        <f>IFERROR(VLOOKUP($C300,$C$5:$H$18,6,0)+SUMIF($C$19:$C300,$C300,$F$19:$F300)-SUMIF($C$19:$C300,$C300,$G$19:$G300),"")</f>
        <v>1093003.92</v>
      </c>
      <c r="I300" s="166" t="s">
        <v>226</v>
      </c>
      <c r="J300" s="166"/>
      <c r="K300" s="163">
        <f t="shared" si="4"/>
        <v>202607</v>
      </c>
      <c r="L300" s="45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129"/>
      <c r="X300" s="129"/>
      <c r="Y300" s="129"/>
    </row>
    <row r="301" s="31" customFormat="1" customHeight="1" spans="1:25">
      <c r="A301" s="148">
        <f>IF(B301="","",COUNTA($B$5:B301))</f>
        <v>297</v>
      </c>
      <c r="B301" s="158">
        <v>46221</v>
      </c>
      <c r="C301" s="159" t="s">
        <v>57</v>
      </c>
      <c r="D301" s="160" t="s">
        <v>45</v>
      </c>
      <c r="E301" s="161" t="s">
        <v>502</v>
      </c>
      <c r="F301" s="162">
        <v>4166.67</v>
      </c>
      <c r="G301" s="162"/>
      <c r="H301" s="153">
        <f>IFERROR(VLOOKUP($C301,$C$5:$H$18,6,0)+SUMIF($C$19:$C301,$C301,$F$19:$F301)-SUMIF($C$19:$C301,$C301,$G$19:$G301),"")</f>
        <v>1097170.59</v>
      </c>
      <c r="I301" s="160" t="s">
        <v>245</v>
      </c>
      <c r="J301" s="160"/>
      <c r="K301" s="163">
        <f t="shared" si="4"/>
        <v>202607</v>
      </c>
      <c r="L301" s="45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129"/>
      <c r="X301" s="129"/>
      <c r="Y301" s="129"/>
    </row>
    <row r="302" s="31" customFormat="1" customHeight="1" spans="1:25">
      <c r="A302" s="148">
        <f>IF(B302="","",COUNTA($B$5:B302))</f>
        <v>298</v>
      </c>
      <c r="B302" s="164">
        <v>46221</v>
      </c>
      <c r="C302" s="165" t="s">
        <v>57</v>
      </c>
      <c r="D302" s="166" t="s">
        <v>50</v>
      </c>
      <c r="E302" s="167" t="s">
        <v>503</v>
      </c>
      <c r="F302" s="168">
        <v>3000</v>
      </c>
      <c r="G302" s="168"/>
      <c r="H302" s="153">
        <f>IFERROR(VLOOKUP($C302,$C$5:$H$18,6,0)+SUMIF($C$19:$C302,$C302,$F$19:$F302)-SUMIF($C$19:$C302,$C302,$G$19:$G302),"")</f>
        <v>1100170.59</v>
      </c>
      <c r="I302" s="166" t="s">
        <v>245</v>
      </c>
      <c r="J302" s="166"/>
      <c r="K302" s="163">
        <f t="shared" si="4"/>
        <v>202607</v>
      </c>
      <c r="L302" s="45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129"/>
      <c r="X302" s="129"/>
      <c r="Y302" s="129"/>
    </row>
    <row r="303" s="31" customFormat="1" customHeight="1" spans="1:25">
      <c r="A303" s="148">
        <f>IF(B303="","",COUNTA($B$5:B303))</f>
        <v>299</v>
      </c>
      <c r="B303" s="158">
        <v>46221</v>
      </c>
      <c r="C303" s="159" t="s">
        <v>57</v>
      </c>
      <c r="D303" s="160" t="s">
        <v>75</v>
      </c>
      <c r="E303" s="161" t="s">
        <v>504</v>
      </c>
      <c r="F303" s="162"/>
      <c r="G303" s="162">
        <v>3</v>
      </c>
      <c r="H303" s="153">
        <f>IFERROR(VLOOKUP($C303,$C$5:$H$18,6,0)+SUMIF($C$19:$C303,$C303,$F$19:$F303)-SUMIF($C$19:$C303,$C303,$G$19:$G303),"")</f>
        <v>1100167.59</v>
      </c>
      <c r="I303" s="160"/>
      <c r="J303" s="160"/>
      <c r="K303" s="163">
        <f t="shared" si="4"/>
        <v>202607</v>
      </c>
      <c r="L303" s="45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129"/>
      <c r="X303" s="129"/>
      <c r="Y303" s="129"/>
    </row>
    <row r="304" s="31" customFormat="1" customHeight="1" spans="1:25">
      <c r="A304" s="148">
        <f>IF(B304="","",COUNTA($B$5:B304))</f>
        <v>300</v>
      </c>
      <c r="B304" s="164">
        <v>46221</v>
      </c>
      <c r="C304" s="165" t="s">
        <v>57</v>
      </c>
      <c r="D304" s="166" t="s">
        <v>100</v>
      </c>
      <c r="E304" s="167" t="s">
        <v>498</v>
      </c>
      <c r="F304" s="168"/>
      <c r="G304" s="168">
        <v>86.2</v>
      </c>
      <c r="H304" s="153">
        <f>IFERROR(VLOOKUP($C304,$C$5:$H$18,6,0)+SUMIF($C$19:$C304,$C304,$F$19:$F304)-SUMIF($C$19:$C304,$C304,$G$19:$G304),"")</f>
        <v>1100081.39</v>
      </c>
      <c r="I304" s="166" t="s">
        <v>82</v>
      </c>
      <c r="J304" s="166"/>
      <c r="K304" s="163">
        <f t="shared" si="4"/>
        <v>202607</v>
      </c>
      <c r="L304" s="45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129"/>
      <c r="X304" s="129"/>
      <c r="Y304" s="129"/>
    </row>
    <row r="305" s="31" customFormat="1" customHeight="1" spans="1:25">
      <c r="A305" s="148">
        <f>IF(B305="","",COUNTA($B$5:B305))</f>
        <v>301</v>
      </c>
      <c r="B305" s="158">
        <v>46221</v>
      </c>
      <c r="C305" s="159" t="s">
        <v>57</v>
      </c>
      <c r="D305" s="160" t="s">
        <v>100</v>
      </c>
      <c r="E305" s="161" t="s">
        <v>498</v>
      </c>
      <c r="F305" s="162"/>
      <c r="G305" s="162">
        <v>69.77</v>
      </c>
      <c r="H305" s="153">
        <f>IFERROR(VLOOKUP($C305,$C$5:$H$18,6,0)+SUMIF($C$19:$C305,$C305,$F$19:$F305)-SUMIF($C$19:$C305,$C305,$G$19:$G305),"")</f>
        <v>1100011.62</v>
      </c>
      <c r="I305" s="160" t="s">
        <v>82</v>
      </c>
      <c r="J305" s="160"/>
      <c r="K305" s="163">
        <f t="shared" si="4"/>
        <v>202607</v>
      </c>
      <c r="L305" s="45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129"/>
      <c r="X305" s="129"/>
      <c r="Y305" s="129"/>
    </row>
    <row r="306" s="31" customFormat="1" customHeight="1" spans="1:25">
      <c r="A306" s="148">
        <f>IF(B306="","",COUNTA($B$5:B306))</f>
        <v>302</v>
      </c>
      <c r="B306" s="164">
        <v>46221</v>
      </c>
      <c r="C306" s="165" t="s">
        <v>57</v>
      </c>
      <c r="D306" s="166" t="s">
        <v>100</v>
      </c>
      <c r="E306" s="167" t="s">
        <v>505</v>
      </c>
      <c r="F306" s="168">
        <v>5</v>
      </c>
      <c r="G306" s="168"/>
      <c r="H306" s="153">
        <f>IFERROR(VLOOKUP($C306,$C$5:$H$18,6,0)+SUMIF($C$19:$C306,$C306,$F$19:$F306)-SUMIF($C$19:$C306,$C306,$G$19:$G306),"")</f>
        <v>1100016.62</v>
      </c>
      <c r="I306" s="166" t="s">
        <v>82</v>
      </c>
      <c r="J306" s="166"/>
      <c r="K306" s="163">
        <f t="shared" si="4"/>
        <v>202607</v>
      </c>
      <c r="L306" s="45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129"/>
      <c r="X306" s="129"/>
      <c r="Y306" s="129"/>
    </row>
    <row r="307" s="31" customFormat="1" customHeight="1" spans="1:25">
      <c r="A307" s="148">
        <f>IF(B307="","",COUNTA($B$5:B307))</f>
        <v>303</v>
      </c>
      <c r="B307" s="158">
        <v>46223</v>
      </c>
      <c r="C307" s="159" t="s">
        <v>57</v>
      </c>
      <c r="D307" s="160" t="s">
        <v>100</v>
      </c>
      <c r="E307" s="161" t="s">
        <v>418</v>
      </c>
      <c r="F307" s="162"/>
      <c r="G307" s="162">
        <v>50000</v>
      </c>
      <c r="H307" s="153">
        <f>IFERROR(VLOOKUP($C307,$C$5:$H$18,6,0)+SUMIF($C$19:$C307,$C307,$F$19:$F307)-SUMIF($C$19:$C307,$C307,$G$19:$G307),"")</f>
        <v>1050016.62</v>
      </c>
      <c r="I307" s="160" t="s">
        <v>57</v>
      </c>
      <c r="J307" s="160"/>
      <c r="K307" s="163">
        <f t="shared" si="4"/>
        <v>202607</v>
      </c>
      <c r="L307" s="45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129"/>
      <c r="X307" s="129"/>
      <c r="Y307" s="129"/>
    </row>
    <row r="308" s="31" customFormat="1" customHeight="1" spans="1:25">
      <c r="A308" s="148">
        <f>IF(B308="","",COUNTA($B$5:B308))</f>
        <v>304</v>
      </c>
      <c r="B308" s="164">
        <v>46223</v>
      </c>
      <c r="C308" s="165" t="s">
        <v>57</v>
      </c>
      <c r="D308" s="166" t="s">
        <v>50</v>
      </c>
      <c r="E308" s="167" t="s">
        <v>506</v>
      </c>
      <c r="F308" s="168">
        <v>2875</v>
      </c>
      <c r="G308" s="168"/>
      <c r="H308" s="153">
        <f>IFERROR(VLOOKUP($C308,$C$5:$H$18,6,0)+SUMIF($C$19:$C308,$C308,$F$19:$F308)-SUMIF($C$19:$C308,$C308,$G$19:$G308),"")</f>
        <v>1052891.62</v>
      </c>
      <c r="I308" s="166" t="s">
        <v>119</v>
      </c>
      <c r="J308" s="166"/>
      <c r="K308" s="163">
        <f t="shared" si="4"/>
        <v>202607</v>
      </c>
      <c r="L308" s="45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129"/>
      <c r="X308" s="129"/>
      <c r="Y308" s="129"/>
    </row>
    <row r="309" s="31" customFormat="1" customHeight="1" spans="1:25">
      <c r="A309" s="148">
        <f>IF(B309="","",COUNTA($B$5:B309))</f>
        <v>305</v>
      </c>
      <c r="B309" s="158">
        <v>46223</v>
      </c>
      <c r="C309" s="159" t="s">
        <v>57</v>
      </c>
      <c r="D309" s="160" t="s">
        <v>45</v>
      </c>
      <c r="E309" s="161" t="s">
        <v>507</v>
      </c>
      <c r="F309" s="162">
        <v>2000</v>
      </c>
      <c r="G309" s="162"/>
      <c r="H309" s="153">
        <f>IFERROR(VLOOKUP($C309,$C$5:$H$18,6,0)+SUMIF($C$19:$C309,$C309,$F$19:$F309)-SUMIF($C$19:$C309,$C309,$G$19:$G309),"")</f>
        <v>1054891.62</v>
      </c>
      <c r="I309" s="160" t="s">
        <v>119</v>
      </c>
      <c r="J309" s="160"/>
      <c r="K309" s="163">
        <f t="shared" si="4"/>
        <v>202607</v>
      </c>
      <c r="L309" s="45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129"/>
      <c r="X309" s="129"/>
      <c r="Y309" s="129"/>
    </row>
    <row r="310" s="31" customFormat="1" customHeight="1" spans="1:25">
      <c r="A310" s="148">
        <f>IF(B310="","",COUNTA($B$5:B310))</f>
        <v>306</v>
      </c>
      <c r="B310" s="164">
        <v>46225</v>
      </c>
      <c r="C310" s="165" t="s">
        <v>57</v>
      </c>
      <c r="D310" s="166" t="s">
        <v>50</v>
      </c>
      <c r="E310" s="167" t="s">
        <v>508</v>
      </c>
      <c r="F310" s="168">
        <v>200</v>
      </c>
      <c r="G310" s="168"/>
      <c r="H310" s="153">
        <f>IFERROR(VLOOKUP($C310,$C$5:$H$18,6,0)+SUMIF($C$19:$C310,$C310,$F$19:$F310)-SUMIF($C$19:$C310,$C310,$G$19:$G310),"")</f>
        <v>1055091.62</v>
      </c>
      <c r="I310" s="166" t="s">
        <v>51</v>
      </c>
      <c r="J310" s="166"/>
      <c r="K310" s="163">
        <f t="shared" si="4"/>
        <v>202607</v>
      </c>
      <c r="L310" s="45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129"/>
      <c r="X310" s="129"/>
      <c r="Y310" s="129"/>
    </row>
    <row r="311" s="31" customFormat="1" customHeight="1" spans="1:25">
      <c r="A311" s="148">
        <f>IF(B311="","",COUNTA($B$5:B311))</f>
        <v>307</v>
      </c>
      <c r="B311" s="158">
        <v>46225</v>
      </c>
      <c r="C311" s="159" t="s">
        <v>57</v>
      </c>
      <c r="D311" s="160" t="s">
        <v>50</v>
      </c>
      <c r="E311" s="161" t="s">
        <v>509</v>
      </c>
      <c r="F311" s="162">
        <v>1300</v>
      </c>
      <c r="G311" s="162"/>
      <c r="H311" s="153">
        <f>IFERROR(VLOOKUP($C311,$C$5:$H$18,6,0)+SUMIF($C$19:$C311,$C311,$F$19:$F311)-SUMIF($C$19:$C311,$C311,$G$19:$G311),"")</f>
        <v>1056391.62</v>
      </c>
      <c r="I311" s="160" t="s">
        <v>243</v>
      </c>
      <c r="J311" s="160"/>
      <c r="K311" s="163">
        <f t="shared" si="4"/>
        <v>202607</v>
      </c>
      <c r="L311" s="45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129"/>
      <c r="X311" s="129"/>
      <c r="Y311" s="129"/>
    </row>
    <row r="312" s="31" customFormat="1" customHeight="1" spans="1:25">
      <c r="A312" s="148">
        <f>IF(B312="","",COUNTA($B$5:B312))</f>
        <v>308</v>
      </c>
      <c r="B312" s="164">
        <v>46227</v>
      </c>
      <c r="C312" s="165" t="s">
        <v>57</v>
      </c>
      <c r="D312" s="166" t="s">
        <v>45</v>
      </c>
      <c r="E312" s="167" t="s">
        <v>274</v>
      </c>
      <c r="F312" s="168">
        <v>200000</v>
      </c>
      <c r="G312" s="168"/>
      <c r="H312" s="153">
        <f>IFERROR(VLOOKUP($C312,$C$5:$H$18,6,0)+SUMIF($C$19:$C312,$C312,$F$19:$F312)-SUMIF($C$19:$C312,$C312,$G$19:$G312),"")</f>
        <v>1256391.62</v>
      </c>
      <c r="I312" s="166" t="s">
        <v>109</v>
      </c>
      <c r="J312" s="166"/>
      <c r="K312" s="163">
        <f t="shared" si="4"/>
        <v>202607</v>
      </c>
      <c r="L312" s="45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129"/>
      <c r="X312" s="129"/>
      <c r="Y312" s="129"/>
    </row>
    <row r="313" s="31" customFormat="1" customHeight="1" spans="1:25">
      <c r="A313" s="148">
        <f>IF(B313="","",COUNTA($B$5:B313))</f>
        <v>309</v>
      </c>
      <c r="B313" s="158">
        <v>46227</v>
      </c>
      <c r="C313" s="159" t="s">
        <v>57</v>
      </c>
      <c r="D313" s="160" t="s">
        <v>100</v>
      </c>
      <c r="E313" s="161" t="s">
        <v>418</v>
      </c>
      <c r="F313" s="162"/>
      <c r="G313" s="162">
        <v>150000</v>
      </c>
      <c r="H313" s="153">
        <f>IFERROR(VLOOKUP($C313,$C$5:$H$18,6,0)+SUMIF($C$19:$C313,$C313,$F$19:$F313)-SUMIF($C$19:$C313,$C313,$G$19:$G313),"")</f>
        <v>1106391.62</v>
      </c>
      <c r="I313" s="160" t="s">
        <v>53</v>
      </c>
      <c r="J313" s="160"/>
      <c r="K313" s="163">
        <f t="shared" si="4"/>
        <v>202607</v>
      </c>
      <c r="L313" s="45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129"/>
      <c r="X313" s="129"/>
      <c r="Y313" s="129"/>
    </row>
    <row r="314" s="31" customFormat="1" customHeight="1" spans="1:25">
      <c r="A314" s="148">
        <f>IF(B314="","",COUNTA($B$5:B314))</f>
        <v>310</v>
      </c>
      <c r="B314" s="164">
        <v>46227</v>
      </c>
      <c r="C314" s="165" t="s">
        <v>57</v>
      </c>
      <c r="D314" s="166" t="s">
        <v>100</v>
      </c>
      <c r="E314" s="167" t="s">
        <v>510</v>
      </c>
      <c r="F314" s="168">
        <v>50000</v>
      </c>
      <c r="G314" s="168"/>
      <c r="H314" s="153">
        <f>IFERROR(VLOOKUP($C314,$C$5:$H$18,6,0)+SUMIF($C$19:$C314,$C314,$F$19:$F314)-SUMIF($C$19:$C314,$C314,$G$19:$G314),"")</f>
        <v>1156391.62</v>
      </c>
      <c r="I314" s="166" t="s">
        <v>144</v>
      </c>
      <c r="J314" s="166"/>
      <c r="K314" s="163">
        <f t="shared" si="4"/>
        <v>202607</v>
      </c>
      <c r="L314" s="45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129"/>
      <c r="X314" s="129"/>
      <c r="Y314" s="129"/>
    </row>
    <row r="315" s="31" customFormat="1" customHeight="1" spans="1:25">
      <c r="A315" s="148">
        <f>IF(B315="","",COUNTA($B$5:B315))</f>
        <v>311</v>
      </c>
      <c r="B315" s="158">
        <v>46227</v>
      </c>
      <c r="C315" s="159" t="s">
        <v>57</v>
      </c>
      <c r="D315" s="160" t="s">
        <v>50</v>
      </c>
      <c r="E315" s="161" t="s">
        <v>511</v>
      </c>
      <c r="F315" s="162">
        <v>100</v>
      </c>
      <c r="G315" s="162"/>
      <c r="H315" s="153">
        <f>IFERROR(VLOOKUP($C315,$C$5:$H$18,6,0)+SUMIF($C$19:$C315,$C315,$F$19:$F315)-SUMIF($C$19:$C315,$C315,$G$19:$G315),"")</f>
        <v>1156491.62</v>
      </c>
      <c r="I315" s="160" t="s">
        <v>167</v>
      </c>
      <c r="J315" s="160"/>
      <c r="K315" s="163">
        <f t="shared" si="4"/>
        <v>202607</v>
      </c>
      <c r="L315" s="45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129"/>
      <c r="X315" s="129"/>
      <c r="Y315" s="129"/>
    </row>
    <row r="316" s="31" customFormat="1" customHeight="1" spans="1:25">
      <c r="A316" s="148">
        <f>IF(B316="","",COUNTA($B$5:B316))</f>
        <v>312</v>
      </c>
      <c r="B316" s="164">
        <v>46230</v>
      </c>
      <c r="C316" s="165" t="s">
        <v>57</v>
      </c>
      <c r="D316" s="166" t="s">
        <v>100</v>
      </c>
      <c r="E316" s="167" t="s">
        <v>418</v>
      </c>
      <c r="F316" s="168"/>
      <c r="G316" s="168">
        <v>550000</v>
      </c>
      <c r="H316" s="153">
        <f>IFERROR(VLOOKUP($C316,$C$5:$H$18,6,0)+SUMIF($C$19:$C316,$C316,$F$19:$F316)-SUMIF($C$19:$C316,$C316,$G$19:$G316),"")</f>
        <v>606491.62</v>
      </c>
      <c r="I316" s="166" t="s">
        <v>53</v>
      </c>
      <c r="J316" s="166"/>
      <c r="K316" s="163">
        <f t="shared" si="4"/>
        <v>202607</v>
      </c>
      <c r="L316" s="45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129"/>
      <c r="X316" s="129"/>
      <c r="Y316" s="129"/>
    </row>
    <row r="317" s="31" customFormat="1" customHeight="1" spans="1:25">
      <c r="A317" s="148">
        <f>IF(B317="","",COUNTA($B$5:B317))</f>
        <v>313</v>
      </c>
      <c r="B317" s="158">
        <v>46230</v>
      </c>
      <c r="C317" s="159" t="s">
        <v>57</v>
      </c>
      <c r="D317" s="160" t="s">
        <v>50</v>
      </c>
      <c r="E317" s="161" t="s">
        <v>348</v>
      </c>
      <c r="F317" s="162">
        <v>450</v>
      </c>
      <c r="G317" s="162"/>
      <c r="H317" s="153">
        <f>IFERROR(VLOOKUP($C317,$C$5:$H$18,6,0)+SUMIF($C$19:$C317,$C317,$F$19:$F317)-SUMIF($C$19:$C317,$C317,$G$19:$G317),"")</f>
        <v>606941.62</v>
      </c>
      <c r="I317" s="160" t="s">
        <v>53</v>
      </c>
      <c r="J317" s="160"/>
      <c r="K317" s="163">
        <f t="shared" si="4"/>
        <v>202607</v>
      </c>
      <c r="L317" s="45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129"/>
      <c r="X317" s="129"/>
      <c r="Y317" s="129"/>
    </row>
    <row r="318" s="31" customFormat="1" customHeight="1" spans="1:25">
      <c r="A318" s="148">
        <f>IF(B318="","",COUNTA($B$5:B318))</f>
        <v>314</v>
      </c>
      <c r="B318" s="164">
        <v>46231</v>
      </c>
      <c r="C318" s="165" t="s">
        <v>57</v>
      </c>
      <c r="D318" s="166" t="s">
        <v>100</v>
      </c>
      <c r="E318" s="167" t="s">
        <v>512</v>
      </c>
      <c r="F318" s="168"/>
      <c r="G318" s="168">
        <v>160000</v>
      </c>
      <c r="H318" s="153">
        <f>IFERROR(VLOOKUP($C318,$C$5:$H$18,6,0)+SUMIF($C$19:$C318,$C318,$F$19:$F318)-SUMIF($C$19:$C318,$C318,$G$19:$G318),"")</f>
        <v>446941.62</v>
      </c>
      <c r="I318" s="166" t="s">
        <v>53</v>
      </c>
      <c r="J318" s="166"/>
      <c r="K318" s="163">
        <f t="shared" si="4"/>
        <v>202607</v>
      </c>
      <c r="L318" s="45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129"/>
      <c r="X318" s="129"/>
      <c r="Y318" s="129"/>
    </row>
    <row r="319" s="31" customFormat="1" customHeight="1" spans="1:25">
      <c r="A319" s="148">
        <f>IF(B319="","",COUNTA($B$5:B319))</f>
        <v>315</v>
      </c>
      <c r="B319" s="158">
        <v>46231</v>
      </c>
      <c r="C319" s="159" t="s">
        <v>57</v>
      </c>
      <c r="D319" s="160" t="s">
        <v>50</v>
      </c>
      <c r="E319" s="161" t="s">
        <v>513</v>
      </c>
      <c r="F319" s="162">
        <v>1900</v>
      </c>
      <c r="G319" s="162"/>
      <c r="H319" s="153">
        <f>IFERROR(VLOOKUP($C319,$C$5:$H$18,6,0)+SUMIF($C$19:$C319,$C319,$F$19:$F319)-SUMIF($C$19:$C319,$C319,$G$19:$G319),"")</f>
        <v>448841.62</v>
      </c>
      <c r="I319" s="160" t="s">
        <v>151</v>
      </c>
      <c r="J319" s="160"/>
      <c r="K319" s="163">
        <f t="shared" si="4"/>
        <v>202607</v>
      </c>
      <c r="L319" s="45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129"/>
      <c r="X319" s="129"/>
      <c r="Y319" s="129"/>
    </row>
    <row r="320" s="31" customFormat="1" customHeight="1" spans="1:25">
      <c r="A320" s="148">
        <f>IF(B320="","",COUNTA($B$5:B320))</f>
        <v>316</v>
      </c>
      <c r="B320" s="164">
        <v>46231</v>
      </c>
      <c r="C320" s="165" t="s">
        <v>57</v>
      </c>
      <c r="D320" s="166" t="s">
        <v>50</v>
      </c>
      <c r="E320" s="167" t="s">
        <v>514</v>
      </c>
      <c r="F320" s="168">
        <v>200</v>
      </c>
      <c r="G320" s="168"/>
      <c r="H320" s="153">
        <f>IFERROR(VLOOKUP($C320,$C$5:$H$18,6,0)+SUMIF($C$19:$C320,$C320,$F$19:$F320)-SUMIF($C$19:$C320,$C320,$G$19:$G320),"")</f>
        <v>449041.62</v>
      </c>
      <c r="I320" s="166" t="s">
        <v>190</v>
      </c>
      <c r="J320" s="166"/>
      <c r="K320" s="163">
        <f t="shared" si="4"/>
        <v>202607</v>
      </c>
      <c r="L320" s="45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129"/>
      <c r="X320" s="129"/>
      <c r="Y320" s="129"/>
    </row>
    <row r="321" s="31" customFormat="1" customHeight="1" spans="1:25">
      <c r="A321" s="148">
        <f>IF(B321="","",COUNTA($B$5:B321))</f>
        <v>317</v>
      </c>
      <c r="B321" s="158">
        <v>46231</v>
      </c>
      <c r="C321" s="159" t="s">
        <v>57</v>
      </c>
      <c r="D321" s="160" t="s">
        <v>45</v>
      </c>
      <c r="E321" s="161" t="s">
        <v>515</v>
      </c>
      <c r="F321" s="162">
        <v>550000</v>
      </c>
      <c r="G321" s="162"/>
      <c r="H321" s="153">
        <f>IFERROR(VLOOKUP($C321,$C$5:$H$18,6,0)+SUMIF($C$19:$C321,$C321,$F$19:$F321)-SUMIF($C$19:$C321,$C321,$G$19:$G321),"")</f>
        <v>999041.62</v>
      </c>
      <c r="I321" s="160" t="s">
        <v>46</v>
      </c>
      <c r="J321" s="160"/>
      <c r="K321" s="163">
        <f t="shared" si="4"/>
        <v>202607</v>
      </c>
      <c r="L321" s="45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129"/>
      <c r="X321" s="129"/>
      <c r="Y321" s="129"/>
    </row>
    <row r="322" s="31" customFormat="1" customHeight="1" spans="1:25">
      <c r="A322" s="148">
        <f>IF(B322="","",COUNTA($B$5:B322))</f>
        <v>318</v>
      </c>
      <c r="B322" s="164">
        <v>46232</v>
      </c>
      <c r="C322" s="165" t="s">
        <v>57</v>
      </c>
      <c r="D322" s="166" t="s">
        <v>100</v>
      </c>
      <c r="E322" s="167" t="s">
        <v>516</v>
      </c>
      <c r="F322" s="168"/>
      <c r="G322" s="168">
        <v>750000</v>
      </c>
      <c r="H322" s="153">
        <f>IFERROR(VLOOKUP($C322,$C$5:$H$18,6,0)+SUMIF($C$19:$C322,$C322,$F$19:$F322)-SUMIF($C$19:$C322,$C322,$G$19:$G322),"")</f>
        <v>249041.62</v>
      </c>
      <c r="I322" s="166" t="s">
        <v>214</v>
      </c>
      <c r="J322" s="166"/>
      <c r="K322" s="163">
        <f t="shared" si="4"/>
        <v>202607</v>
      </c>
      <c r="L322" s="45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129"/>
      <c r="X322" s="129"/>
      <c r="Y322" s="129"/>
    </row>
    <row r="323" s="31" customFormat="1" customHeight="1" spans="1:25">
      <c r="A323" s="148">
        <f>IF(B323="","",COUNTA($B$5:B323))</f>
        <v>319</v>
      </c>
      <c r="B323" s="158">
        <v>46232</v>
      </c>
      <c r="C323" s="159" t="s">
        <v>57</v>
      </c>
      <c r="D323" s="160" t="s">
        <v>50</v>
      </c>
      <c r="E323" s="161" t="s">
        <v>517</v>
      </c>
      <c r="F323" s="162">
        <v>18000</v>
      </c>
      <c r="G323" s="162"/>
      <c r="H323" s="153">
        <f>IFERROR(VLOOKUP($C323,$C$5:$H$18,6,0)+SUMIF($C$19:$C323,$C323,$F$19:$F323)-SUMIF($C$19:$C323,$C323,$G$19:$G323),"")</f>
        <v>267041.62</v>
      </c>
      <c r="I323" s="160" t="s">
        <v>144</v>
      </c>
      <c r="J323" s="160"/>
      <c r="K323" s="163">
        <f t="shared" si="4"/>
        <v>202607</v>
      </c>
      <c r="L323" s="45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129"/>
      <c r="X323" s="129"/>
      <c r="Y323" s="129"/>
    </row>
    <row r="324" s="31" customFormat="1" customHeight="1" spans="1:25">
      <c r="A324" s="148">
        <f>IF(B324="","",COUNTA($B$5:B324))</f>
        <v>320</v>
      </c>
      <c r="B324" s="164">
        <v>46232</v>
      </c>
      <c r="C324" s="165" t="s">
        <v>57</v>
      </c>
      <c r="D324" s="166" t="s">
        <v>100</v>
      </c>
      <c r="E324" s="167" t="s">
        <v>518</v>
      </c>
      <c r="F324" s="168"/>
      <c r="G324" s="168">
        <v>5858</v>
      </c>
      <c r="H324" s="153">
        <f>IFERROR(VLOOKUP($C324,$C$5:$H$18,6,0)+SUMIF($C$19:$C324,$C324,$F$19:$F324)-SUMIF($C$19:$C324,$C324,$G$19:$G324),"")</f>
        <v>261183.62</v>
      </c>
      <c r="I324" s="166" t="s">
        <v>82</v>
      </c>
      <c r="J324" s="166"/>
      <c r="K324" s="163">
        <f t="shared" si="4"/>
        <v>202607</v>
      </c>
      <c r="L324" s="45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129"/>
      <c r="X324" s="129"/>
      <c r="Y324" s="129"/>
    </row>
    <row r="325" s="31" customFormat="1" customHeight="1" spans="1:25">
      <c r="A325" s="148">
        <f>IF(B325="","",COUNTA($B$5:B325))</f>
        <v>321</v>
      </c>
      <c r="B325" s="158">
        <v>46233</v>
      </c>
      <c r="C325" s="159" t="s">
        <v>57</v>
      </c>
      <c r="D325" s="160" t="s">
        <v>100</v>
      </c>
      <c r="E325" s="161" t="s">
        <v>418</v>
      </c>
      <c r="F325" s="162"/>
      <c r="G325" s="162">
        <v>200000</v>
      </c>
      <c r="H325" s="153">
        <f>IFERROR(VLOOKUP($C325,$C$5:$H$18,6,0)+SUMIF($C$19:$C325,$C325,$F$19:$F325)-SUMIF($C$19:$C325,$C325,$G$19:$G325),"")</f>
        <v>61183.6199999996</v>
      </c>
      <c r="I325" s="160" t="s">
        <v>53</v>
      </c>
      <c r="J325" s="160"/>
      <c r="K325" s="163">
        <f t="shared" ref="K325:K388" si="5">IF($B325="","",--TEXT($B325,"yyyymm"))</f>
        <v>202607</v>
      </c>
      <c r="L325" s="45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129"/>
      <c r="X325" s="129"/>
      <c r="Y325" s="129"/>
    </row>
    <row r="326" s="31" customFormat="1" customHeight="1" spans="1:25">
      <c r="A326" s="148">
        <f>IF(B326="","",COUNTA($B$5:B326))</f>
        <v>322</v>
      </c>
      <c r="B326" s="164">
        <v>46234</v>
      </c>
      <c r="C326" s="165" t="s">
        <v>57</v>
      </c>
      <c r="D326" s="166" t="s">
        <v>50</v>
      </c>
      <c r="E326" s="167" t="s">
        <v>519</v>
      </c>
      <c r="F326" s="168">
        <v>5200</v>
      </c>
      <c r="G326" s="168"/>
      <c r="H326" s="153">
        <f>IFERROR(VLOOKUP($C326,$C$5:$H$18,6,0)+SUMIF($C$19:$C326,$C326,$F$19:$F326)-SUMIF($C$19:$C326,$C326,$G$19:$G326),"")</f>
        <v>66383.6199999996</v>
      </c>
      <c r="I326" s="166" t="s">
        <v>232</v>
      </c>
      <c r="J326" s="166"/>
      <c r="K326" s="163">
        <f t="shared" si="5"/>
        <v>202607</v>
      </c>
      <c r="L326" s="45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129"/>
      <c r="X326" s="129"/>
      <c r="Y326" s="129"/>
    </row>
    <row r="327" s="31" customFormat="1" customHeight="1" spans="1:25">
      <c r="A327" s="148">
        <f>IF(B327="","",COUNTA($B$5:B327))</f>
        <v>323</v>
      </c>
      <c r="B327" s="158">
        <v>46205</v>
      </c>
      <c r="C327" s="159" t="s">
        <v>61</v>
      </c>
      <c r="D327" s="160" t="s">
        <v>50</v>
      </c>
      <c r="E327" s="161" t="s">
        <v>520</v>
      </c>
      <c r="F327" s="162">
        <v>5400</v>
      </c>
      <c r="G327" s="162"/>
      <c r="H327" s="153">
        <f>IFERROR(VLOOKUP($C327,$C$5:$H$18,6,0)+SUMIF($C$19:$C327,$C327,$F$19:$F327)-SUMIF($C$19:$C327,$C327,$G$19:$G327),"")</f>
        <v>21229.44</v>
      </c>
      <c r="I327" s="160" t="s">
        <v>196</v>
      </c>
      <c r="J327" s="160"/>
      <c r="K327" s="163">
        <f t="shared" si="5"/>
        <v>202607</v>
      </c>
      <c r="L327" s="45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129"/>
      <c r="X327" s="129"/>
      <c r="Y327" s="129"/>
    </row>
    <row r="328" s="31" customFormat="1" customHeight="1" spans="1:25">
      <c r="A328" s="148">
        <f>IF(B328="","",COUNTA($B$5:B328))</f>
        <v>324</v>
      </c>
      <c r="B328" s="164">
        <v>46209</v>
      </c>
      <c r="C328" s="165" t="s">
        <v>61</v>
      </c>
      <c r="D328" s="166" t="s">
        <v>50</v>
      </c>
      <c r="E328" s="167" t="s">
        <v>521</v>
      </c>
      <c r="F328" s="168">
        <v>875</v>
      </c>
      <c r="G328" s="168"/>
      <c r="H328" s="153">
        <f>IFERROR(VLOOKUP($C328,$C$5:$H$18,6,0)+SUMIF($C$19:$C328,$C328,$F$19:$F328)-SUMIF($C$19:$C328,$C328,$G$19:$G328),"")</f>
        <v>22104.44</v>
      </c>
      <c r="I328" s="166" t="s">
        <v>149</v>
      </c>
      <c r="J328" s="166"/>
      <c r="K328" s="163">
        <f t="shared" si="5"/>
        <v>202607</v>
      </c>
      <c r="L328" s="45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129"/>
      <c r="X328" s="129"/>
      <c r="Y328" s="129"/>
    </row>
    <row r="329" s="31" customFormat="1" customHeight="1" spans="1:25">
      <c r="A329" s="148">
        <f>IF(B329="","",COUNTA($B$5:B329))</f>
        <v>325</v>
      </c>
      <c r="B329" s="158">
        <v>46218</v>
      </c>
      <c r="C329" s="159" t="s">
        <v>61</v>
      </c>
      <c r="D329" s="160" t="s">
        <v>50</v>
      </c>
      <c r="E329" s="161" t="s">
        <v>522</v>
      </c>
      <c r="F329" s="162">
        <v>2500</v>
      </c>
      <c r="G329" s="162"/>
      <c r="H329" s="153">
        <f>IFERROR(VLOOKUP($C329,$C$5:$H$18,6,0)+SUMIF($C$19:$C329,$C329,$F$19:$F329)-SUMIF($C$19:$C329,$C329,$G$19:$G329),"")</f>
        <v>24604.44</v>
      </c>
      <c r="I329" s="160" t="s">
        <v>125</v>
      </c>
      <c r="J329" s="160"/>
      <c r="K329" s="163">
        <f t="shared" si="5"/>
        <v>202607</v>
      </c>
      <c r="L329" s="45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129"/>
      <c r="X329" s="129"/>
      <c r="Y329" s="129"/>
    </row>
    <row r="330" s="31" customFormat="1" customHeight="1" spans="1:25">
      <c r="A330" s="148">
        <f>IF(B330="","",COUNTA($B$5:B330))</f>
        <v>326</v>
      </c>
      <c r="B330" s="164">
        <v>46220</v>
      </c>
      <c r="C330" s="165" t="s">
        <v>61</v>
      </c>
      <c r="D330" s="166" t="s">
        <v>50</v>
      </c>
      <c r="E330" s="167" t="s">
        <v>523</v>
      </c>
      <c r="F330" s="168">
        <v>800</v>
      </c>
      <c r="G330" s="168"/>
      <c r="H330" s="153">
        <f>IFERROR(VLOOKUP($C330,$C$5:$H$18,6,0)+SUMIF($C$19:$C330,$C330,$F$19:$F330)-SUMIF($C$19:$C330,$C330,$G$19:$G330),"")</f>
        <v>25404.44</v>
      </c>
      <c r="I330" s="166" t="s">
        <v>150</v>
      </c>
      <c r="J330" s="166"/>
      <c r="K330" s="163">
        <f t="shared" si="5"/>
        <v>202607</v>
      </c>
      <c r="L330" s="45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129"/>
      <c r="X330" s="129"/>
      <c r="Y330" s="129"/>
    </row>
    <row r="331" s="31" customFormat="1" customHeight="1" spans="1:25">
      <c r="A331" s="148">
        <f>IF(B331="","",COUNTA($B$5:B331))</f>
        <v>327</v>
      </c>
      <c r="B331" s="158">
        <v>46223</v>
      </c>
      <c r="C331" s="159" t="s">
        <v>61</v>
      </c>
      <c r="D331" s="160" t="s">
        <v>50</v>
      </c>
      <c r="E331" s="161" t="s">
        <v>524</v>
      </c>
      <c r="F331" s="162">
        <v>1010</v>
      </c>
      <c r="G331" s="162"/>
      <c r="H331" s="153">
        <f>IFERROR(VLOOKUP($C331,$C$5:$H$18,6,0)+SUMIF($C$19:$C331,$C331,$F$19:$F331)-SUMIF($C$19:$C331,$C331,$G$19:$G331),"")</f>
        <v>26414.44</v>
      </c>
      <c r="I331" s="160" t="s">
        <v>193</v>
      </c>
      <c r="J331" s="160"/>
      <c r="K331" s="163">
        <f t="shared" si="5"/>
        <v>202607</v>
      </c>
      <c r="L331" s="45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129"/>
      <c r="X331" s="129"/>
      <c r="Y331" s="129"/>
    </row>
    <row r="332" s="31" customFormat="1" customHeight="1" spans="1:25">
      <c r="A332" s="148">
        <f>IF(B332="","",COUNTA($B$5:B332))</f>
        <v>328</v>
      </c>
      <c r="B332" s="164">
        <v>46224</v>
      </c>
      <c r="C332" s="165" t="s">
        <v>61</v>
      </c>
      <c r="D332" s="166" t="s">
        <v>45</v>
      </c>
      <c r="E332" s="167" t="s">
        <v>393</v>
      </c>
      <c r="F332" s="168">
        <v>8500</v>
      </c>
      <c r="G332" s="168"/>
      <c r="H332" s="153">
        <f>IFERROR(VLOOKUP($C332,$C$5:$H$18,6,0)+SUMIF($C$19:$C332,$C332,$F$19:$F332)-SUMIF($C$19:$C332,$C332,$G$19:$G332),"")</f>
        <v>34914.44</v>
      </c>
      <c r="I332" s="166" t="s">
        <v>246</v>
      </c>
      <c r="J332" s="166"/>
      <c r="K332" s="163">
        <f t="shared" si="5"/>
        <v>202607</v>
      </c>
      <c r="L332" s="45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129"/>
      <c r="X332" s="129"/>
      <c r="Y332" s="129"/>
    </row>
    <row r="333" s="31" customFormat="1" customHeight="1" spans="1:25">
      <c r="A333" s="148">
        <f>IF(B333="","",COUNTA($B$5:B333))</f>
        <v>329</v>
      </c>
      <c r="B333" s="158">
        <v>46204</v>
      </c>
      <c r="C333" s="159" t="s">
        <v>44</v>
      </c>
      <c r="D333" s="160" t="s">
        <v>116</v>
      </c>
      <c r="E333" s="161" t="s">
        <v>525</v>
      </c>
      <c r="F333" s="162"/>
      <c r="G333" s="162">
        <v>596</v>
      </c>
      <c r="H333" s="153">
        <f>IFERROR(VLOOKUP($C333,$C$5:$H$18,6,0)+SUMIF($C$19:$C333,$C333,$F$19:$F333)-SUMIF($C$19:$C333,$C333,$G$19:$G333),"")</f>
        <v>218667.12</v>
      </c>
      <c r="I333" s="160"/>
      <c r="J333" s="160"/>
      <c r="K333" s="163">
        <f t="shared" si="5"/>
        <v>202607</v>
      </c>
      <c r="L333" s="45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129"/>
      <c r="X333" s="129"/>
      <c r="Y333" s="129"/>
    </row>
    <row r="334" s="31" customFormat="1" customHeight="1" spans="1:25">
      <c r="A334" s="148">
        <f>IF(B334="","",COUNTA($B$5:B334))</f>
        <v>330</v>
      </c>
      <c r="B334" s="164">
        <v>46206</v>
      </c>
      <c r="C334" s="165" t="s">
        <v>44</v>
      </c>
      <c r="D334" s="166" t="s">
        <v>63</v>
      </c>
      <c r="E334" s="167" t="s">
        <v>526</v>
      </c>
      <c r="F334" s="168"/>
      <c r="G334" s="168">
        <v>5500</v>
      </c>
      <c r="H334" s="153">
        <f>IFERROR(VLOOKUP($C334,$C$5:$H$18,6,0)+SUMIF($C$19:$C334,$C334,$F$19:$F334)-SUMIF($C$19:$C334,$C334,$G$19:$G334),"")</f>
        <v>213167.12</v>
      </c>
      <c r="I334" s="166"/>
      <c r="J334" s="166"/>
      <c r="K334" s="163">
        <f t="shared" si="5"/>
        <v>202607</v>
      </c>
      <c r="L334" s="45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129"/>
      <c r="X334" s="129"/>
      <c r="Y334" s="129"/>
    </row>
    <row r="335" s="31" customFormat="1" customHeight="1" spans="1:25">
      <c r="A335" s="148">
        <f>IF(B335="","",COUNTA($B$5:B335))</f>
        <v>331</v>
      </c>
      <c r="B335" s="158">
        <v>46209</v>
      </c>
      <c r="C335" s="159" t="s">
        <v>44</v>
      </c>
      <c r="D335" s="160" t="s">
        <v>108</v>
      </c>
      <c r="E335" s="161" t="s">
        <v>527</v>
      </c>
      <c r="F335" s="162">
        <v>2000</v>
      </c>
      <c r="G335" s="162"/>
      <c r="H335" s="153">
        <f>IFERROR(VLOOKUP($C335,$C$5:$H$18,6,0)+SUMIF($C$19:$C335,$C335,$F$19:$F335)-SUMIF($C$19:$C335,$C335,$G$19:$G335),"")</f>
        <v>215167.12</v>
      </c>
      <c r="I335" s="160" t="s">
        <v>219</v>
      </c>
      <c r="J335" s="160"/>
      <c r="K335" s="163">
        <f t="shared" si="5"/>
        <v>202607</v>
      </c>
      <c r="L335" s="45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129"/>
      <c r="X335" s="129"/>
      <c r="Y335" s="129"/>
    </row>
    <row r="336" s="31" customFormat="1" customHeight="1" spans="1:25">
      <c r="A336" s="148">
        <f>IF(B336="","",COUNTA($B$5:B336))</f>
        <v>332</v>
      </c>
      <c r="B336" s="164">
        <v>46210</v>
      </c>
      <c r="C336" s="165" t="s">
        <v>44</v>
      </c>
      <c r="D336" s="166" t="s">
        <v>108</v>
      </c>
      <c r="E336" s="167" t="s">
        <v>528</v>
      </c>
      <c r="F336" s="168">
        <v>1000</v>
      </c>
      <c r="G336" s="168"/>
      <c r="H336" s="153">
        <f>IFERROR(VLOOKUP($C336,$C$5:$H$18,6,0)+SUMIF($C$19:$C336,$C336,$F$19:$F336)-SUMIF($C$19:$C336,$C336,$G$19:$G336),"")</f>
        <v>216167.12</v>
      </c>
      <c r="I336" s="166" t="s">
        <v>200</v>
      </c>
      <c r="J336" s="166"/>
      <c r="K336" s="163">
        <f t="shared" si="5"/>
        <v>202607</v>
      </c>
      <c r="L336" s="45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129"/>
      <c r="X336" s="129"/>
      <c r="Y336" s="129"/>
    </row>
    <row r="337" s="31" customFormat="1" customHeight="1" spans="1:25">
      <c r="A337" s="148">
        <f>IF(B337="","",COUNTA($B$5:B337))</f>
        <v>333</v>
      </c>
      <c r="B337" s="158">
        <v>46210</v>
      </c>
      <c r="C337" s="159" t="s">
        <v>44</v>
      </c>
      <c r="D337" s="160" t="s">
        <v>118</v>
      </c>
      <c r="E337" s="161" t="s">
        <v>529</v>
      </c>
      <c r="F337" s="162"/>
      <c r="G337" s="162">
        <v>50000</v>
      </c>
      <c r="H337" s="153">
        <f>IFERROR(VLOOKUP($C337,$C$5:$H$18,6,0)+SUMIF($C$19:$C337,$C337,$F$19:$F337)-SUMIF($C$19:$C337,$C337,$G$19:$G337),"")</f>
        <v>166167.12</v>
      </c>
      <c r="I337" s="160" t="s">
        <v>177</v>
      </c>
      <c r="J337" s="160"/>
      <c r="K337" s="163">
        <f t="shared" si="5"/>
        <v>202607</v>
      </c>
      <c r="L337" s="45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129"/>
      <c r="X337" s="129"/>
      <c r="Y337" s="129"/>
    </row>
    <row r="338" s="31" customFormat="1" customHeight="1" spans="1:25">
      <c r="A338" s="148">
        <f>IF(B338="","",COUNTA($B$5:B338))</f>
        <v>334</v>
      </c>
      <c r="B338" s="164">
        <v>46211</v>
      </c>
      <c r="C338" s="165" t="s">
        <v>44</v>
      </c>
      <c r="D338" s="166" t="s">
        <v>108</v>
      </c>
      <c r="E338" s="167" t="s">
        <v>530</v>
      </c>
      <c r="F338" s="168">
        <v>9000</v>
      </c>
      <c r="G338" s="168"/>
      <c r="H338" s="153">
        <f>IFERROR(VLOOKUP($C338,$C$5:$H$18,6,0)+SUMIF($C$19:$C338,$C338,$F$19:$F338)-SUMIF($C$19:$C338,$C338,$G$19:$G338),"")</f>
        <v>175167.12</v>
      </c>
      <c r="I338" s="166" t="s">
        <v>171</v>
      </c>
      <c r="J338" s="166"/>
      <c r="K338" s="163">
        <f t="shared" si="5"/>
        <v>202607</v>
      </c>
      <c r="L338" s="45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129"/>
      <c r="X338" s="129"/>
      <c r="Y338" s="129"/>
    </row>
    <row r="339" s="31" customFormat="1" customHeight="1" spans="1:25">
      <c r="A339" s="148">
        <f>IF(B339="","",COUNTA($B$5:B339))</f>
        <v>335</v>
      </c>
      <c r="B339" s="158">
        <v>46212</v>
      </c>
      <c r="C339" s="159" t="s">
        <v>44</v>
      </c>
      <c r="D339" s="160" t="s">
        <v>118</v>
      </c>
      <c r="E339" s="161" t="s">
        <v>531</v>
      </c>
      <c r="F339" s="162"/>
      <c r="G339" s="162">
        <v>150000</v>
      </c>
      <c r="H339" s="153">
        <f>IFERROR(VLOOKUP($C339,$C$5:$H$18,6,0)+SUMIF($C$19:$C339,$C339,$F$19:$F339)-SUMIF($C$19:$C339,$C339,$G$19:$G339),"")</f>
        <v>25167.12</v>
      </c>
      <c r="I339" s="160" t="s">
        <v>133</v>
      </c>
      <c r="J339" s="160"/>
      <c r="K339" s="163">
        <f t="shared" si="5"/>
        <v>202607</v>
      </c>
      <c r="L339" s="45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129"/>
      <c r="X339" s="129"/>
      <c r="Y339" s="129"/>
    </row>
    <row r="340" s="31" customFormat="1" customHeight="1" spans="1:25">
      <c r="A340" s="148">
        <f>IF(B340="","",COUNTA($B$5:B340))</f>
        <v>336</v>
      </c>
      <c r="B340" s="164">
        <v>46213</v>
      </c>
      <c r="C340" s="165" t="s">
        <v>44</v>
      </c>
      <c r="D340" s="166" t="s">
        <v>108</v>
      </c>
      <c r="E340" s="167" t="s">
        <v>532</v>
      </c>
      <c r="F340" s="168">
        <v>90</v>
      </c>
      <c r="G340" s="168"/>
      <c r="H340" s="153">
        <f>IFERROR(VLOOKUP($C340,$C$5:$H$18,6,0)+SUMIF($C$19:$C340,$C340,$F$19:$F340)-SUMIF($C$19:$C340,$C340,$G$19:$G340),"")</f>
        <v>25257.12</v>
      </c>
      <c r="I340" s="166" t="s">
        <v>53</v>
      </c>
      <c r="J340" s="166"/>
      <c r="K340" s="163">
        <f t="shared" si="5"/>
        <v>202607</v>
      </c>
      <c r="L340" s="45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129"/>
      <c r="X340" s="129"/>
      <c r="Y340" s="129"/>
    </row>
    <row r="341" s="31" customFormat="1" customHeight="1" spans="1:25">
      <c r="A341" s="148">
        <f>IF(B341="","",COUNTA($B$5:B341))</f>
        <v>337</v>
      </c>
      <c r="B341" s="158">
        <v>46213</v>
      </c>
      <c r="C341" s="159" t="s">
        <v>44</v>
      </c>
      <c r="D341" s="160" t="s">
        <v>114</v>
      </c>
      <c r="E341" s="161" t="s">
        <v>533</v>
      </c>
      <c r="F341" s="162"/>
      <c r="G341" s="162">
        <v>17.5</v>
      </c>
      <c r="H341" s="153">
        <f>IFERROR(VLOOKUP($C341,$C$5:$H$18,6,0)+SUMIF($C$19:$C341,$C341,$F$19:$F341)-SUMIF($C$19:$C341,$C341,$G$19:$G341),"")</f>
        <v>25239.62</v>
      </c>
      <c r="I341" s="160"/>
      <c r="J341" s="160"/>
      <c r="K341" s="163">
        <f t="shared" si="5"/>
        <v>202607</v>
      </c>
      <c r="L341" s="45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129"/>
      <c r="X341" s="129"/>
      <c r="Y341" s="129"/>
    </row>
    <row r="342" s="31" customFormat="1" customHeight="1" spans="1:25">
      <c r="A342" s="148">
        <f>IF(B342="","",COUNTA($B$5:B342))</f>
        <v>338</v>
      </c>
      <c r="B342" s="164">
        <v>46216</v>
      </c>
      <c r="C342" s="165" t="s">
        <v>44</v>
      </c>
      <c r="D342" s="166" t="s">
        <v>108</v>
      </c>
      <c r="E342" s="167" t="s">
        <v>534</v>
      </c>
      <c r="F342" s="168">
        <v>12500</v>
      </c>
      <c r="G342" s="168"/>
      <c r="H342" s="153">
        <f>IFERROR(VLOOKUP($C342,$C$5:$H$18,6,0)+SUMIF($C$19:$C342,$C342,$F$19:$F342)-SUMIF($C$19:$C342,$C342,$G$19:$G342),"")</f>
        <v>37739.62</v>
      </c>
      <c r="I342" s="166" t="s">
        <v>176</v>
      </c>
      <c r="J342" s="166"/>
      <c r="K342" s="163">
        <f t="shared" si="5"/>
        <v>202607</v>
      </c>
      <c r="L342" s="45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129"/>
      <c r="X342" s="129"/>
      <c r="Y342" s="129"/>
    </row>
    <row r="343" s="31" customFormat="1" customHeight="1" spans="1:25">
      <c r="A343" s="148">
        <f>IF(B343="","",COUNTA($B$5:B343))</f>
        <v>339</v>
      </c>
      <c r="B343" s="158">
        <v>46217</v>
      </c>
      <c r="C343" s="159" t="s">
        <v>44</v>
      </c>
      <c r="D343" s="160" t="s">
        <v>108</v>
      </c>
      <c r="E343" s="161" t="s">
        <v>535</v>
      </c>
      <c r="F343" s="162">
        <v>2700</v>
      </c>
      <c r="G343" s="162"/>
      <c r="H343" s="153">
        <f>IFERROR(VLOOKUP($C343,$C$5:$H$18,6,0)+SUMIF($C$19:$C343,$C343,$F$19:$F343)-SUMIF($C$19:$C343,$C343,$G$19:$G343),"")</f>
        <v>40439.62</v>
      </c>
      <c r="I343" s="160" t="s">
        <v>130</v>
      </c>
      <c r="J343" s="160"/>
      <c r="K343" s="163">
        <f t="shared" si="5"/>
        <v>202607</v>
      </c>
      <c r="L343" s="45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129"/>
      <c r="X343" s="129"/>
      <c r="Y343" s="129"/>
    </row>
    <row r="344" s="31" customFormat="1" customHeight="1" spans="1:25">
      <c r="A344" s="148">
        <f>IF(B344="","",COUNTA($B$5:B344))</f>
        <v>340</v>
      </c>
      <c r="B344" s="164">
        <v>46217</v>
      </c>
      <c r="C344" s="165" t="s">
        <v>44</v>
      </c>
      <c r="D344" s="166" t="s">
        <v>108</v>
      </c>
      <c r="E344" s="167" t="s">
        <v>536</v>
      </c>
      <c r="F344" s="168">
        <v>2500</v>
      </c>
      <c r="G344" s="168"/>
      <c r="H344" s="153">
        <f>IFERROR(VLOOKUP($C344,$C$5:$H$18,6,0)+SUMIF($C$19:$C344,$C344,$F$19:$F344)-SUMIF($C$19:$C344,$C344,$G$19:$G344),"")</f>
        <v>42939.62</v>
      </c>
      <c r="I344" s="166" t="s">
        <v>154</v>
      </c>
      <c r="J344" s="166"/>
      <c r="K344" s="163">
        <f t="shared" si="5"/>
        <v>202607</v>
      </c>
      <c r="L344" s="45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129"/>
      <c r="X344" s="129"/>
      <c r="Y344" s="129"/>
    </row>
    <row r="345" s="31" customFormat="1" customHeight="1" spans="1:25">
      <c r="A345" s="148">
        <f>IF(B345="","",COUNTA($B$5:B345))</f>
        <v>341</v>
      </c>
      <c r="B345" s="158">
        <v>46218</v>
      </c>
      <c r="C345" s="159" t="s">
        <v>44</v>
      </c>
      <c r="D345" s="160" t="s">
        <v>108</v>
      </c>
      <c r="E345" s="161" t="s">
        <v>440</v>
      </c>
      <c r="F345" s="162">
        <v>500</v>
      </c>
      <c r="G345" s="162"/>
      <c r="H345" s="153">
        <f>IFERROR(VLOOKUP($C345,$C$5:$H$18,6,0)+SUMIF($C$19:$C345,$C345,$F$19:$F345)-SUMIF($C$19:$C345,$C345,$G$19:$G345),"")</f>
        <v>43439.62</v>
      </c>
      <c r="I345" s="160" t="s">
        <v>202</v>
      </c>
      <c r="J345" s="160"/>
      <c r="K345" s="163">
        <f t="shared" si="5"/>
        <v>202607</v>
      </c>
      <c r="L345" s="45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129"/>
      <c r="X345" s="129"/>
      <c r="Y345" s="129"/>
    </row>
    <row r="346" s="31" customFormat="1" customHeight="1" spans="1:25">
      <c r="A346" s="148">
        <f>IF(B346="","",COUNTA($B$5:B346))</f>
        <v>342</v>
      </c>
      <c r="B346" s="164">
        <v>46218</v>
      </c>
      <c r="C346" s="165" t="s">
        <v>44</v>
      </c>
      <c r="D346" s="166" t="s">
        <v>63</v>
      </c>
      <c r="E346" s="167" t="s">
        <v>537</v>
      </c>
      <c r="F346" s="168"/>
      <c r="G346" s="168">
        <v>29687.36</v>
      </c>
      <c r="H346" s="153">
        <f>IFERROR(VLOOKUP($C346,$C$5:$H$18,6,0)+SUMIF($C$19:$C346,$C346,$F$19:$F346)-SUMIF($C$19:$C346,$C346,$G$19:$G346),"")</f>
        <v>13752.26</v>
      </c>
      <c r="I346" s="166"/>
      <c r="J346" s="166"/>
      <c r="K346" s="163">
        <f t="shared" si="5"/>
        <v>202607</v>
      </c>
      <c r="L346" s="45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129"/>
      <c r="X346" s="129"/>
      <c r="Y346" s="129"/>
    </row>
    <row r="347" s="31" customFormat="1" customHeight="1" spans="1:25">
      <c r="A347" s="148">
        <f>IF(B347="","",COUNTA($B$5:B347))</f>
        <v>343</v>
      </c>
      <c r="B347" s="158">
        <v>46218</v>
      </c>
      <c r="C347" s="159" t="s">
        <v>44</v>
      </c>
      <c r="D347" s="160" t="s">
        <v>106</v>
      </c>
      <c r="E347" s="161" t="s">
        <v>538</v>
      </c>
      <c r="F347" s="162">
        <v>947</v>
      </c>
      <c r="G347" s="162"/>
      <c r="H347" s="153">
        <f>IFERROR(VLOOKUP($C347,$C$5:$H$18,6,0)+SUMIF($C$19:$C347,$C347,$F$19:$F347)-SUMIF($C$19:$C347,$C347,$G$19:$G347),"")</f>
        <v>14699.26</v>
      </c>
      <c r="I347" s="160"/>
      <c r="J347" s="160"/>
      <c r="K347" s="163">
        <f t="shared" si="5"/>
        <v>202607</v>
      </c>
      <c r="L347" s="45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129"/>
      <c r="X347" s="129"/>
      <c r="Y347" s="129"/>
    </row>
    <row r="348" s="31" customFormat="1" customHeight="1" spans="1:25">
      <c r="A348" s="148">
        <f>IF(B348="","",COUNTA($B$5:B348))</f>
        <v>344</v>
      </c>
      <c r="B348" s="164">
        <v>46218</v>
      </c>
      <c r="C348" s="165" t="s">
        <v>44</v>
      </c>
      <c r="D348" s="166" t="s">
        <v>106</v>
      </c>
      <c r="E348" s="167" t="s">
        <v>539</v>
      </c>
      <c r="F348" s="168">
        <v>4433</v>
      </c>
      <c r="G348" s="168"/>
      <c r="H348" s="153">
        <f>IFERROR(VLOOKUP($C348,$C$5:$H$18,6,0)+SUMIF($C$19:$C348,$C348,$F$19:$F348)-SUMIF($C$19:$C348,$C348,$G$19:$G348),"")</f>
        <v>19132.26</v>
      </c>
      <c r="I348" s="166"/>
      <c r="J348" s="166"/>
      <c r="K348" s="163">
        <f t="shared" si="5"/>
        <v>202607</v>
      </c>
      <c r="L348" s="45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129"/>
      <c r="X348" s="129"/>
      <c r="Y348" s="129"/>
    </row>
    <row r="349" s="31" customFormat="1" customHeight="1" spans="1:25">
      <c r="A349" s="148">
        <f>IF(B349="","",COUNTA($B$5:B349))</f>
        <v>345</v>
      </c>
      <c r="B349" s="158">
        <v>46218</v>
      </c>
      <c r="C349" s="159" t="s">
        <v>44</v>
      </c>
      <c r="D349" s="160" t="s">
        <v>118</v>
      </c>
      <c r="E349" s="161" t="s">
        <v>540</v>
      </c>
      <c r="F349" s="162">
        <v>2250</v>
      </c>
      <c r="G349" s="162"/>
      <c r="H349" s="153">
        <f>IFERROR(VLOOKUP($C349,$C$5:$H$18,6,0)+SUMIF($C$19:$C349,$C349,$F$19:$F349)-SUMIF($C$19:$C349,$C349,$G$19:$G349),"")</f>
        <v>21382.26</v>
      </c>
      <c r="I349" s="160" t="s">
        <v>249</v>
      </c>
      <c r="J349" s="160"/>
      <c r="K349" s="163">
        <f t="shared" si="5"/>
        <v>202607</v>
      </c>
      <c r="L349" s="45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129"/>
      <c r="X349" s="129"/>
      <c r="Y349" s="129"/>
    </row>
    <row r="350" s="31" customFormat="1" customHeight="1" spans="1:25">
      <c r="A350" s="148">
        <f>IF(B350="","",COUNTA($B$5:B350))</f>
        <v>346</v>
      </c>
      <c r="B350" s="164">
        <v>46218</v>
      </c>
      <c r="C350" s="165" t="s">
        <v>44</v>
      </c>
      <c r="D350" s="166" t="s">
        <v>108</v>
      </c>
      <c r="E350" s="167" t="s">
        <v>541</v>
      </c>
      <c r="F350" s="168">
        <v>1250</v>
      </c>
      <c r="G350" s="168"/>
      <c r="H350" s="153">
        <f>IFERROR(VLOOKUP($C350,$C$5:$H$18,6,0)+SUMIF($C$19:$C350,$C350,$F$19:$F350)-SUMIF($C$19:$C350,$C350,$G$19:$G350),"")</f>
        <v>22632.26</v>
      </c>
      <c r="I350" s="166" t="s">
        <v>249</v>
      </c>
      <c r="J350" s="166"/>
      <c r="K350" s="163">
        <f t="shared" si="5"/>
        <v>202607</v>
      </c>
      <c r="L350" s="45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129"/>
      <c r="X350" s="129"/>
      <c r="Y350" s="129"/>
    </row>
    <row r="351" s="31" customFormat="1" customHeight="1" spans="1:25">
      <c r="A351" s="148">
        <f>IF(B351="","",COUNTA($B$5:B351))</f>
        <v>347</v>
      </c>
      <c r="B351" s="158">
        <v>46219</v>
      </c>
      <c r="C351" s="159" t="s">
        <v>44</v>
      </c>
      <c r="D351" s="160" t="s">
        <v>118</v>
      </c>
      <c r="E351" s="161" t="s">
        <v>542</v>
      </c>
      <c r="F351" s="162">
        <v>300000</v>
      </c>
      <c r="G351" s="162"/>
      <c r="H351" s="153">
        <f>IFERROR(VLOOKUP($C351,$C$5:$H$18,6,0)+SUMIF($C$19:$C351,$C351,$F$19:$F351)-SUMIF($C$19:$C351,$C351,$G$19:$G351),"")</f>
        <v>322632.26</v>
      </c>
      <c r="I351" s="160" t="s">
        <v>53</v>
      </c>
      <c r="J351" s="160"/>
      <c r="K351" s="163">
        <f t="shared" si="5"/>
        <v>202607</v>
      </c>
      <c r="L351" s="45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129"/>
      <c r="X351" s="129"/>
      <c r="Y351" s="129"/>
    </row>
    <row r="352" s="31" customFormat="1" customHeight="1" spans="1:25">
      <c r="A352" s="148">
        <f>IF(B352="","",COUNTA($B$5:B352))</f>
        <v>348</v>
      </c>
      <c r="B352" s="164">
        <v>46219</v>
      </c>
      <c r="C352" s="165" t="s">
        <v>44</v>
      </c>
      <c r="D352" s="166" t="s">
        <v>118</v>
      </c>
      <c r="E352" s="167" t="s">
        <v>543</v>
      </c>
      <c r="F352" s="168">
        <v>80000</v>
      </c>
      <c r="G352" s="168"/>
      <c r="H352" s="153">
        <f>IFERROR(VLOOKUP($C352,$C$5:$H$18,6,0)+SUMIF($C$19:$C352,$C352,$F$19:$F352)-SUMIF($C$19:$C352,$C352,$G$19:$G352),"")</f>
        <v>402632.26</v>
      </c>
      <c r="I352" s="166" t="s">
        <v>53</v>
      </c>
      <c r="J352" s="166"/>
      <c r="K352" s="163">
        <f t="shared" si="5"/>
        <v>202607</v>
      </c>
      <c r="L352" s="45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129"/>
      <c r="X352" s="129"/>
      <c r="Y352" s="129"/>
    </row>
    <row r="353" s="31" customFormat="1" customHeight="1" spans="1:25">
      <c r="A353" s="148">
        <f>IF(B353="","",COUNTA($B$5:B353))</f>
        <v>349</v>
      </c>
      <c r="B353" s="158">
        <v>46219</v>
      </c>
      <c r="C353" s="159" t="s">
        <v>44</v>
      </c>
      <c r="D353" s="160" t="s">
        <v>118</v>
      </c>
      <c r="E353" s="161" t="s">
        <v>544</v>
      </c>
      <c r="F353" s="162"/>
      <c r="G353" s="162">
        <v>400000</v>
      </c>
      <c r="H353" s="153">
        <f>IFERROR(VLOOKUP($C353,$C$5:$H$18,6,0)+SUMIF($C$19:$C353,$C353,$F$19:$F353)-SUMIF($C$19:$C353,$C353,$G$19:$G353),"")</f>
        <v>2632.26000000001</v>
      </c>
      <c r="I353" s="160" t="s">
        <v>191</v>
      </c>
      <c r="J353" s="160"/>
      <c r="K353" s="163">
        <f t="shared" si="5"/>
        <v>202607</v>
      </c>
      <c r="L353" s="45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129"/>
      <c r="X353" s="129"/>
      <c r="Y353" s="129"/>
    </row>
    <row r="354" s="31" customFormat="1" customHeight="1" spans="1:25">
      <c r="A354" s="148">
        <f>IF(B354="","",COUNTA($B$5:B354))</f>
        <v>350</v>
      </c>
      <c r="B354" s="164">
        <v>46223</v>
      </c>
      <c r="C354" s="165" t="s">
        <v>44</v>
      </c>
      <c r="D354" s="166" t="s">
        <v>118</v>
      </c>
      <c r="E354" s="167" t="s">
        <v>444</v>
      </c>
      <c r="F354" s="168">
        <v>30000</v>
      </c>
      <c r="G354" s="168"/>
      <c r="H354" s="153">
        <f>IFERROR(VLOOKUP($C354,$C$5:$H$18,6,0)+SUMIF($C$19:$C354,$C354,$F$19:$F354)-SUMIF($C$19:$C354,$C354,$G$19:$G354),"")</f>
        <v>32632.26</v>
      </c>
      <c r="I354" s="166" t="s">
        <v>53</v>
      </c>
      <c r="J354" s="166"/>
      <c r="K354" s="163">
        <f t="shared" si="5"/>
        <v>202607</v>
      </c>
      <c r="L354" s="45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129"/>
      <c r="X354" s="129"/>
      <c r="Y354" s="129"/>
    </row>
    <row r="355" s="31" customFormat="1" customHeight="1" spans="1:25">
      <c r="A355" s="148">
        <f>IF(B355="","",COUNTA($B$5:B355))</f>
        <v>351</v>
      </c>
      <c r="B355" s="158">
        <v>46223</v>
      </c>
      <c r="C355" s="159" t="s">
        <v>44</v>
      </c>
      <c r="D355" s="160" t="s">
        <v>118</v>
      </c>
      <c r="E355" s="161" t="s">
        <v>545</v>
      </c>
      <c r="F355" s="162"/>
      <c r="G355" s="162">
        <v>25000</v>
      </c>
      <c r="H355" s="153">
        <f>IFERROR(VLOOKUP($C355,$C$5:$H$18,6,0)+SUMIF($C$19:$C355,$C355,$F$19:$F355)-SUMIF($C$19:$C355,$C355,$G$19:$G355),"")</f>
        <v>7632.26000000001</v>
      </c>
      <c r="I355" s="160" t="s">
        <v>210</v>
      </c>
      <c r="J355" s="160"/>
      <c r="K355" s="163">
        <f t="shared" si="5"/>
        <v>202607</v>
      </c>
      <c r="L355" s="45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129"/>
      <c r="X355" s="129"/>
      <c r="Y355" s="129"/>
    </row>
    <row r="356" s="31" customFormat="1" customHeight="1" spans="1:25">
      <c r="A356" s="148">
        <f>IF(B356="","",COUNTA($B$5:B356))</f>
        <v>352</v>
      </c>
      <c r="B356" s="164">
        <v>46223</v>
      </c>
      <c r="C356" s="165" t="s">
        <v>44</v>
      </c>
      <c r="D356" s="166" t="s">
        <v>118</v>
      </c>
      <c r="E356" s="167" t="s">
        <v>300</v>
      </c>
      <c r="F356" s="168">
        <v>200000</v>
      </c>
      <c r="G356" s="168"/>
      <c r="H356" s="153">
        <f>IFERROR(VLOOKUP($C356,$C$5:$H$18,6,0)+SUMIF($C$19:$C356,$C356,$F$19:$F356)-SUMIF($C$19:$C356,$C356,$G$19:$G356),"")</f>
        <v>207632.26</v>
      </c>
      <c r="I356" s="166" t="s">
        <v>53</v>
      </c>
      <c r="J356" s="166"/>
      <c r="K356" s="163">
        <f t="shared" si="5"/>
        <v>202607</v>
      </c>
      <c r="L356" s="45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129"/>
      <c r="X356" s="129"/>
      <c r="Y356" s="129"/>
    </row>
    <row r="357" s="31" customFormat="1" customHeight="1" spans="1:25">
      <c r="A357" s="148">
        <f>IF(B357="","",COUNTA($B$5:B357))</f>
        <v>353</v>
      </c>
      <c r="B357" s="158">
        <v>46223</v>
      </c>
      <c r="C357" s="159" t="s">
        <v>44</v>
      </c>
      <c r="D357" s="160" t="s">
        <v>118</v>
      </c>
      <c r="E357" s="161" t="s">
        <v>446</v>
      </c>
      <c r="F357" s="162"/>
      <c r="G357" s="162">
        <v>200000</v>
      </c>
      <c r="H357" s="153">
        <f>IFERROR(VLOOKUP($C357,$C$5:$H$18,6,0)+SUMIF($C$19:$C357,$C357,$F$19:$F357)-SUMIF($C$19:$C357,$C357,$G$19:$G357),"")</f>
        <v>7632.26000000001</v>
      </c>
      <c r="I357" s="160" t="s">
        <v>152</v>
      </c>
      <c r="J357" s="160"/>
      <c r="K357" s="163">
        <f t="shared" si="5"/>
        <v>202607</v>
      </c>
      <c r="L357" s="45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129"/>
      <c r="X357" s="129"/>
      <c r="Y357" s="129"/>
    </row>
    <row r="358" s="31" customFormat="1" customHeight="1" spans="1:25">
      <c r="A358" s="148">
        <f>IF(B358="","",COUNTA($B$5:B358))</f>
        <v>354</v>
      </c>
      <c r="B358" s="164">
        <v>46224</v>
      </c>
      <c r="C358" s="165" t="s">
        <v>44</v>
      </c>
      <c r="D358" s="166" t="s">
        <v>110</v>
      </c>
      <c r="E358" s="167" t="s">
        <v>546</v>
      </c>
      <c r="F358" s="168"/>
      <c r="G358" s="168">
        <v>6038.16</v>
      </c>
      <c r="H358" s="153">
        <f>IFERROR(VLOOKUP($C358,$C$5:$H$18,6,0)+SUMIF($C$19:$C358,$C358,$F$19:$F358)-SUMIF($C$19:$C358,$C358,$G$19:$G358),"")</f>
        <v>1594.09999999998</v>
      </c>
      <c r="I358" s="166"/>
      <c r="J358" s="166"/>
      <c r="K358" s="163">
        <f t="shared" si="5"/>
        <v>202607</v>
      </c>
      <c r="L358" s="45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129"/>
      <c r="X358" s="129"/>
      <c r="Y358" s="129"/>
    </row>
    <row r="359" s="31" customFormat="1" customHeight="1" spans="1:25">
      <c r="A359" s="148">
        <f>IF(B359="","",COUNTA($B$5:B359))</f>
        <v>355</v>
      </c>
      <c r="B359" s="158">
        <v>46224</v>
      </c>
      <c r="C359" s="159" t="s">
        <v>44</v>
      </c>
      <c r="D359" s="160" t="s">
        <v>108</v>
      </c>
      <c r="E359" s="161" t="s">
        <v>547</v>
      </c>
      <c r="F359" s="162">
        <v>1000</v>
      </c>
      <c r="G359" s="162"/>
      <c r="H359" s="153">
        <f>IFERROR(VLOOKUP($C359,$C$5:$H$18,6,0)+SUMIF($C$19:$C359,$C359,$F$19:$F359)-SUMIF($C$19:$C359,$C359,$G$19:$G359),"")</f>
        <v>2594.09999999998</v>
      </c>
      <c r="I359" s="160" t="s">
        <v>162</v>
      </c>
      <c r="J359" s="160"/>
      <c r="K359" s="163">
        <f t="shared" si="5"/>
        <v>202607</v>
      </c>
      <c r="L359" s="45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129"/>
      <c r="X359" s="129"/>
      <c r="Y359" s="129"/>
    </row>
    <row r="360" s="31" customFormat="1" customHeight="1" spans="1:25">
      <c r="A360" s="148">
        <f>IF(B360="","",COUNTA($B$5:B360))</f>
        <v>356</v>
      </c>
      <c r="B360" s="164">
        <v>46226</v>
      </c>
      <c r="C360" s="165" t="s">
        <v>44</v>
      </c>
      <c r="D360" s="166" t="s">
        <v>118</v>
      </c>
      <c r="E360" s="167" t="s">
        <v>548</v>
      </c>
      <c r="F360" s="168">
        <v>150000</v>
      </c>
      <c r="G360" s="168"/>
      <c r="H360" s="153">
        <f>IFERROR(VLOOKUP($C360,$C$5:$H$18,6,0)+SUMIF($C$19:$C360,$C360,$F$19:$F360)-SUMIF($C$19:$C360,$C360,$G$19:$G360),"")</f>
        <v>152594.1</v>
      </c>
      <c r="I360" s="166" t="s">
        <v>133</v>
      </c>
      <c r="J360" s="166"/>
      <c r="K360" s="163">
        <f t="shared" si="5"/>
        <v>202607</v>
      </c>
      <c r="L360" s="45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129"/>
      <c r="X360" s="129"/>
      <c r="Y360" s="129"/>
    </row>
    <row r="361" s="31" customFormat="1" customHeight="1" spans="1:25">
      <c r="A361" s="148">
        <f>IF(B361="","",COUNTA($B$5:B361))</f>
        <v>357</v>
      </c>
      <c r="B361" s="158">
        <v>46226</v>
      </c>
      <c r="C361" s="159" t="s">
        <v>44</v>
      </c>
      <c r="D361" s="160" t="s">
        <v>108</v>
      </c>
      <c r="E361" s="161" t="s">
        <v>549</v>
      </c>
      <c r="F361" s="162">
        <v>3125</v>
      </c>
      <c r="G361" s="162"/>
      <c r="H361" s="153">
        <f>IFERROR(VLOOKUP($C361,$C$5:$H$18,6,0)+SUMIF($C$19:$C361,$C361,$F$19:$F361)-SUMIF($C$19:$C361,$C361,$G$19:$G361),"")</f>
        <v>155719.1</v>
      </c>
      <c r="I361" s="160" t="s">
        <v>133</v>
      </c>
      <c r="J361" s="160"/>
      <c r="K361" s="163">
        <f t="shared" si="5"/>
        <v>202607</v>
      </c>
      <c r="L361" s="45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129"/>
      <c r="X361" s="129"/>
      <c r="Y361" s="129"/>
    </row>
    <row r="362" s="31" customFormat="1" customHeight="1" spans="1:25">
      <c r="A362" s="148">
        <f>IF(B362="","",COUNTA($B$5:B362))</f>
        <v>358</v>
      </c>
      <c r="B362" s="164">
        <v>46226</v>
      </c>
      <c r="C362" s="165" t="s">
        <v>44</v>
      </c>
      <c r="D362" s="166" t="s">
        <v>118</v>
      </c>
      <c r="E362" s="167" t="s">
        <v>550</v>
      </c>
      <c r="F362" s="168"/>
      <c r="G362" s="168">
        <v>17000</v>
      </c>
      <c r="H362" s="153">
        <f>IFERROR(VLOOKUP($C362,$C$5:$H$18,6,0)+SUMIF($C$19:$C362,$C362,$F$19:$F362)-SUMIF($C$19:$C362,$C362,$G$19:$G362),"")</f>
        <v>138719.1</v>
      </c>
      <c r="I362" s="166" t="s">
        <v>184</v>
      </c>
      <c r="J362" s="166"/>
      <c r="K362" s="163">
        <f t="shared" si="5"/>
        <v>202607</v>
      </c>
      <c r="L362" s="45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129"/>
      <c r="X362" s="129"/>
      <c r="Y362" s="129"/>
    </row>
    <row r="363" s="31" customFormat="1" customHeight="1" spans="1:25">
      <c r="A363" s="148">
        <f>IF(B363="","",COUNTA($B$5:B363))</f>
        <v>359</v>
      </c>
      <c r="B363" s="158">
        <v>46227</v>
      </c>
      <c r="C363" s="159" t="s">
        <v>44</v>
      </c>
      <c r="D363" s="160" t="s">
        <v>108</v>
      </c>
      <c r="E363" s="161" t="s">
        <v>527</v>
      </c>
      <c r="F363" s="162">
        <v>2500</v>
      </c>
      <c r="G363" s="162"/>
      <c r="H363" s="153">
        <f>IFERROR(VLOOKUP($C363,$C$5:$H$18,6,0)+SUMIF($C$19:$C363,$C363,$F$19:$F363)-SUMIF($C$19:$C363,$C363,$G$19:$G363),"")</f>
        <v>141219.1</v>
      </c>
      <c r="I363" s="160" t="s">
        <v>219</v>
      </c>
      <c r="J363" s="160"/>
      <c r="K363" s="163">
        <f t="shared" si="5"/>
        <v>202607</v>
      </c>
      <c r="L363" s="45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129"/>
      <c r="X363" s="129"/>
      <c r="Y363" s="129"/>
    </row>
    <row r="364" s="31" customFormat="1" customHeight="1" spans="1:25">
      <c r="A364" s="148">
        <f>IF(B364="","",COUNTA($B$5:B364))</f>
        <v>360</v>
      </c>
      <c r="B364" s="164">
        <v>46230</v>
      </c>
      <c r="C364" s="165" t="s">
        <v>44</v>
      </c>
      <c r="D364" s="166" t="s">
        <v>118</v>
      </c>
      <c r="E364" s="167" t="s">
        <v>551</v>
      </c>
      <c r="F364" s="168">
        <v>25000</v>
      </c>
      <c r="G364" s="168"/>
      <c r="H364" s="153">
        <f>IFERROR(VLOOKUP($C364,$C$5:$H$18,6,0)+SUMIF($C$19:$C364,$C364,$F$19:$F364)-SUMIF($C$19:$C364,$C364,$G$19:$G364),"")</f>
        <v>166219.1</v>
      </c>
      <c r="I364" s="166" t="s">
        <v>210</v>
      </c>
      <c r="J364" s="166"/>
      <c r="K364" s="163">
        <f t="shared" si="5"/>
        <v>202607</v>
      </c>
      <c r="L364" s="45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129"/>
      <c r="X364" s="129"/>
      <c r="Y364" s="129"/>
    </row>
    <row r="365" s="31" customFormat="1" customHeight="1" spans="1:25">
      <c r="A365" s="148">
        <f>IF(B365="","",COUNTA($B$5:B365))</f>
        <v>361</v>
      </c>
      <c r="B365" s="158">
        <v>46230</v>
      </c>
      <c r="C365" s="159" t="s">
        <v>44</v>
      </c>
      <c r="D365" s="160" t="s">
        <v>108</v>
      </c>
      <c r="E365" s="161" t="s">
        <v>468</v>
      </c>
      <c r="F365" s="162">
        <v>33.34</v>
      </c>
      <c r="G365" s="162"/>
      <c r="H365" s="153">
        <f>IFERROR(VLOOKUP($C365,$C$5:$H$18,6,0)+SUMIF($C$19:$C365,$C365,$F$19:$F365)-SUMIF($C$19:$C365,$C365,$G$19:$G365),"")</f>
        <v>166252.44</v>
      </c>
      <c r="I365" s="160" t="s">
        <v>53</v>
      </c>
      <c r="J365" s="160"/>
      <c r="K365" s="163">
        <f t="shared" si="5"/>
        <v>202607</v>
      </c>
      <c r="L365" s="45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129"/>
      <c r="X365" s="129"/>
      <c r="Y365" s="129"/>
    </row>
    <row r="366" s="31" customFormat="1" customHeight="1" spans="1:25">
      <c r="A366" s="148">
        <f>IF(B366="","",COUNTA($B$5:B366))</f>
        <v>362</v>
      </c>
      <c r="B366" s="164">
        <v>46230</v>
      </c>
      <c r="C366" s="165" t="s">
        <v>44</v>
      </c>
      <c r="D366" s="166" t="s">
        <v>118</v>
      </c>
      <c r="E366" s="167" t="s">
        <v>471</v>
      </c>
      <c r="F366" s="168">
        <v>50000</v>
      </c>
      <c r="G366" s="168"/>
      <c r="H366" s="153">
        <f>IFERROR(VLOOKUP($C366,$C$5:$H$18,6,0)+SUMIF($C$19:$C366,$C366,$F$19:$F366)-SUMIF($C$19:$C366,$C366,$G$19:$G366),"")</f>
        <v>216252.44</v>
      </c>
      <c r="I366" s="166" t="s">
        <v>53</v>
      </c>
      <c r="J366" s="166"/>
      <c r="K366" s="163">
        <f t="shared" si="5"/>
        <v>202607</v>
      </c>
      <c r="L366" s="45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129"/>
      <c r="X366" s="129"/>
      <c r="Y366" s="129"/>
    </row>
    <row r="367" s="31" customFormat="1" customHeight="1" spans="1:25">
      <c r="A367" s="148">
        <f>IF(B367="","",COUNTA($B$5:B367))</f>
        <v>363</v>
      </c>
      <c r="B367" s="158">
        <v>46230</v>
      </c>
      <c r="C367" s="159" t="s">
        <v>44</v>
      </c>
      <c r="D367" s="160" t="s">
        <v>118</v>
      </c>
      <c r="E367" s="161" t="s">
        <v>544</v>
      </c>
      <c r="F367" s="162"/>
      <c r="G367" s="162">
        <v>200000</v>
      </c>
      <c r="H367" s="153">
        <f>IFERROR(VLOOKUP($C367,$C$5:$H$18,6,0)+SUMIF($C$19:$C367,$C367,$F$19:$F367)-SUMIF($C$19:$C367,$C367,$G$19:$G367),"")</f>
        <v>16252.4399999999</v>
      </c>
      <c r="I367" s="160" t="s">
        <v>191</v>
      </c>
      <c r="J367" s="160"/>
      <c r="K367" s="163">
        <f t="shared" si="5"/>
        <v>202607</v>
      </c>
      <c r="L367" s="45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129"/>
      <c r="X367" s="129"/>
      <c r="Y367" s="129"/>
    </row>
    <row r="368" s="31" customFormat="1" customHeight="1" spans="1:25">
      <c r="A368" s="148">
        <f>IF(B368="","",COUNTA($B$5:B368))</f>
        <v>364</v>
      </c>
      <c r="B368" s="164">
        <v>46233</v>
      </c>
      <c r="C368" s="165" t="s">
        <v>44</v>
      </c>
      <c r="D368" s="166" t="s">
        <v>75</v>
      </c>
      <c r="E368" s="167" t="s">
        <v>552</v>
      </c>
      <c r="F368" s="168"/>
      <c r="G368" s="168">
        <v>490.3</v>
      </c>
      <c r="H368" s="153">
        <f>IFERROR(VLOOKUP($C368,$C$5:$H$18,6,0)+SUMIF($C$19:$C368,$C368,$F$19:$F368)-SUMIF($C$19:$C368,$C368,$G$19:$G368),"")</f>
        <v>15762.1399999999</v>
      </c>
      <c r="I368" s="166"/>
      <c r="J368" s="166"/>
      <c r="K368" s="163">
        <f t="shared" si="5"/>
        <v>202607</v>
      </c>
      <c r="L368" s="45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129"/>
      <c r="X368" s="129"/>
      <c r="Y368" s="129"/>
    </row>
    <row r="369" s="31" customFormat="1" customHeight="1" spans="1:25">
      <c r="A369" s="148">
        <f>IF(B369="","",COUNTA($B$5:B369))</f>
        <v>365</v>
      </c>
      <c r="B369" s="158">
        <v>46234</v>
      </c>
      <c r="C369" s="159" t="s">
        <v>44</v>
      </c>
      <c r="D369" s="160" t="s">
        <v>108</v>
      </c>
      <c r="E369" s="161" t="s">
        <v>481</v>
      </c>
      <c r="F369" s="162">
        <v>936</v>
      </c>
      <c r="G369" s="162"/>
      <c r="H369" s="153">
        <f>IFERROR(VLOOKUP($C369,$C$5:$H$18,6,0)+SUMIF($C$19:$C369,$C369,$F$19:$F369)-SUMIF($C$19:$C369,$C369,$G$19:$G369),"")</f>
        <v>16698.1399999999</v>
      </c>
      <c r="I369" s="160" t="s">
        <v>53</v>
      </c>
      <c r="J369" s="160"/>
      <c r="K369" s="163">
        <f t="shared" si="5"/>
        <v>202607</v>
      </c>
      <c r="L369" s="45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129"/>
      <c r="X369" s="129"/>
      <c r="Y369" s="129"/>
    </row>
    <row r="370" s="31" customFormat="1" customHeight="1" spans="1:25">
      <c r="A370" s="148">
        <f>IF(B370="","",COUNTA($B$5:B370))</f>
        <v>366</v>
      </c>
      <c r="B370" s="164">
        <v>46233</v>
      </c>
      <c r="C370" s="165" t="s">
        <v>44</v>
      </c>
      <c r="D370" s="166" t="s">
        <v>50</v>
      </c>
      <c r="E370" s="167" t="s">
        <v>553</v>
      </c>
      <c r="F370" s="168">
        <v>2000</v>
      </c>
      <c r="G370" s="168"/>
      <c r="H370" s="153">
        <f>IFERROR(VLOOKUP($C370,$C$5:$H$18,6,0)+SUMIF($C$19:$C370,$C370,$F$19:$F370)-SUMIF($C$19:$C370,$C370,$G$19:$G370),"")</f>
        <v>18698.1399999999</v>
      </c>
      <c r="I370" s="166" t="s">
        <v>162</v>
      </c>
      <c r="J370" s="166"/>
      <c r="K370" s="163">
        <f t="shared" si="5"/>
        <v>202607</v>
      </c>
      <c r="L370" s="45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129"/>
      <c r="X370" s="129"/>
      <c r="Y370" s="129"/>
    </row>
    <row r="371" s="31" customFormat="1" customHeight="1" spans="1:25">
      <c r="A371" s="148">
        <f>IF(B371="","",COUNTA($B$5:B371))</f>
        <v>367</v>
      </c>
      <c r="B371" s="158">
        <v>46234</v>
      </c>
      <c r="C371" s="159" t="s">
        <v>44</v>
      </c>
      <c r="D371" s="160" t="s">
        <v>118</v>
      </c>
      <c r="E371" s="161" t="s">
        <v>486</v>
      </c>
      <c r="F371" s="162">
        <v>60000</v>
      </c>
      <c r="G371" s="162"/>
      <c r="H371" s="153">
        <f>IFERROR(VLOOKUP($C371,$C$5:$H$18,6,0)+SUMIF($C$19:$C371,$C371,$F$19:$F371)-SUMIF($C$19:$C371,$C371,$G$19:$G371),"")</f>
        <v>78698.1399999999</v>
      </c>
      <c r="I371" s="160" t="s">
        <v>53</v>
      </c>
      <c r="J371" s="160"/>
      <c r="K371" s="163">
        <f t="shared" si="5"/>
        <v>202607</v>
      </c>
      <c r="L371" s="45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129"/>
      <c r="X371" s="129"/>
      <c r="Y371" s="129"/>
    </row>
    <row r="372" s="31" customFormat="1" customHeight="1" spans="1:25">
      <c r="A372" s="148">
        <f>IF(B372="","",COUNTA($B$5:B372))</f>
        <v>368</v>
      </c>
      <c r="B372" s="164">
        <v>46234</v>
      </c>
      <c r="C372" s="165" t="s">
        <v>44</v>
      </c>
      <c r="D372" s="166" t="s">
        <v>118</v>
      </c>
      <c r="E372" s="167" t="s">
        <v>554</v>
      </c>
      <c r="F372" s="168"/>
      <c r="G372" s="168">
        <v>60000</v>
      </c>
      <c r="H372" s="153">
        <f>IFERROR(VLOOKUP($C372,$C$5:$H$18,6,0)+SUMIF($C$19:$C372,$C372,$F$19:$F372)-SUMIF($C$19:$C372,$C372,$G$19:$G372),"")</f>
        <v>18698.1399999999</v>
      </c>
      <c r="I372" s="166" t="s">
        <v>233</v>
      </c>
      <c r="J372" s="166"/>
      <c r="K372" s="163">
        <f t="shared" si="5"/>
        <v>202607</v>
      </c>
      <c r="L372" s="45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129"/>
      <c r="X372" s="129"/>
      <c r="Y372" s="129"/>
    </row>
    <row r="373" s="31" customFormat="1" customHeight="1" spans="1:25">
      <c r="A373" s="148">
        <f>IF(B373="","",COUNTA($B$5:B373))</f>
        <v>369</v>
      </c>
      <c r="B373" s="158">
        <v>46234</v>
      </c>
      <c r="C373" s="159" t="s">
        <v>44</v>
      </c>
      <c r="D373" s="160" t="s">
        <v>100</v>
      </c>
      <c r="E373" s="161" t="s">
        <v>555</v>
      </c>
      <c r="F373" s="162">
        <v>100000</v>
      </c>
      <c r="G373" s="162"/>
      <c r="H373" s="153">
        <f>IFERROR(VLOOKUP($C373,$C$5:$H$18,6,0)+SUMIF($C$19:$C373,$C373,$F$19:$F373)-SUMIF($C$19:$C373,$C373,$G$19:$G373),"")</f>
        <v>118698.14</v>
      </c>
      <c r="I373" s="160" t="s">
        <v>53</v>
      </c>
      <c r="J373" s="160"/>
      <c r="K373" s="163">
        <f t="shared" si="5"/>
        <v>202607</v>
      </c>
      <c r="L373" s="45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129"/>
      <c r="X373" s="129"/>
      <c r="Y373" s="129"/>
    </row>
    <row r="374" s="31" customFormat="1" customHeight="1" spans="1:25">
      <c r="A374" s="148">
        <f>IF(B374="","",COUNTA($B$5:B374))</f>
        <v>370</v>
      </c>
      <c r="B374" s="164">
        <v>46234</v>
      </c>
      <c r="C374" s="165" t="s">
        <v>44</v>
      </c>
      <c r="D374" s="166" t="s">
        <v>118</v>
      </c>
      <c r="E374" s="167" t="s">
        <v>544</v>
      </c>
      <c r="F374" s="168"/>
      <c r="G374" s="168">
        <v>100000</v>
      </c>
      <c r="H374" s="153">
        <f>IFERROR(VLOOKUP($C374,$C$5:$H$18,6,0)+SUMIF($C$19:$C374,$C374,$F$19:$F374)-SUMIF($C$19:$C374,$C374,$G$19:$G374),"")</f>
        <v>18698.1399999999</v>
      </c>
      <c r="I374" s="166" t="s">
        <v>191</v>
      </c>
      <c r="J374" s="166"/>
      <c r="K374" s="163">
        <f t="shared" si="5"/>
        <v>202607</v>
      </c>
      <c r="L374" s="45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129"/>
      <c r="X374" s="129"/>
      <c r="Y374" s="129"/>
    </row>
    <row r="375" s="31" customFormat="1" customHeight="1" spans="1:25">
      <c r="A375" s="148">
        <f>IF(B375="","",COUNTA($B$5:B375))</f>
        <v>371</v>
      </c>
      <c r="B375" s="158">
        <v>46237</v>
      </c>
      <c r="C375" s="159" t="s">
        <v>44</v>
      </c>
      <c r="D375" s="160" t="s">
        <v>63</v>
      </c>
      <c r="E375" s="161" t="s">
        <v>526</v>
      </c>
      <c r="F375" s="162"/>
      <c r="G375" s="162">
        <v>5500</v>
      </c>
      <c r="H375" s="153">
        <f>IFERROR(VLOOKUP($C375,$C$5:$H$18,6,0)+SUMIF($C$19:$C375,$C375,$F$19:$F375)-SUMIF($C$19:$C375,$C375,$G$19:$G375),"")</f>
        <v>13198.1399999999</v>
      </c>
      <c r="I375" s="160"/>
      <c r="J375" s="160"/>
      <c r="K375" s="163">
        <f t="shared" si="5"/>
        <v>202608</v>
      </c>
      <c r="L375" s="45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129"/>
      <c r="X375" s="129"/>
      <c r="Y375" s="129"/>
    </row>
    <row r="376" s="31" customFormat="1" customHeight="1" spans="1:25">
      <c r="A376" s="148">
        <f>IF(B376="","",COUNTA($B$5:B376))</f>
        <v>372</v>
      </c>
      <c r="B376" s="164">
        <v>46237</v>
      </c>
      <c r="C376" s="165" t="s">
        <v>44</v>
      </c>
      <c r="D376" s="166" t="s">
        <v>116</v>
      </c>
      <c r="E376" s="167" t="s">
        <v>556</v>
      </c>
      <c r="F376" s="168"/>
      <c r="G376" s="168">
        <v>596</v>
      </c>
      <c r="H376" s="153">
        <f>IFERROR(VLOOKUP($C376,$C$5:$H$18,6,0)+SUMIF($C$19:$C376,$C376,$F$19:$F376)-SUMIF($C$19:$C376,$C376,$G$19:$G376),"")</f>
        <v>12602.1399999999</v>
      </c>
      <c r="I376" s="166"/>
      <c r="J376" s="166"/>
      <c r="K376" s="163">
        <f t="shared" si="5"/>
        <v>202608</v>
      </c>
      <c r="L376" s="45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129"/>
      <c r="X376" s="129"/>
      <c r="Y376" s="129"/>
    </row>
    <row r="377" s="31" customFormat="1" customHeight="1" spans="1:25">
      <c r="A377" s="148">
        <f>IF(B377="","",COUNTA($B$5:B377))</f>
        <v>373</v>
      </c>
      <c r="B377" s="158">
        <v>46238</v>
      </c>
      <c r="C377" s="159" t="s">
        <v>44</v>
      </c>
      <c r="D377" s="160" t="s">
        <v>118</v>
      </c>
      <c r="E377" s="161" t="s">
        <v>557</v>
      </c>
      <c r="F377" s="162">
        <v>3000</v>
      </c>
      <c r="G377" s="162"/>
      <c r="H377" s="153">
        <f>IFERROR(VLOOKUP($C377,$C$5:$H$18,6,0)+SUMIF($C$19:$C377,$C377,$F$19:$F377)-SUMIF($C$19:$C377,$C377,$G$19:$G377),"")</f>
        <v>15602.1399999999</v>
      </c>
      <c r="I377" s="160" t="s">
        <v>260</v>
      </c>
      <c r="J377" s="160"/>
      <c r="K377" s="163">
        <f t="shared" si="5"/>
        <v>202608</v>
      </c>
      <c r="L377" s="45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129"/>
      <c r="X377" s="129"/>
      <c r="Y377" s="129"/>
    </row>
    <row r="378" s="31" customFormat="1" customHeight="1" spans="1:25">
      <c r="A378" s="148">
        <f>IF(B378="","",COUNTA($B$5:B378))</f>
        <v>374</v>
      </c>
      <c r="B378" s="164">
        <v>46238</v>
      </c>
      <c r="C378" s="165" t="s">
        <v>44</v>
      </c>
      <c r="D378" s="166" t="s">
        <v>118</v>
      </c>
      <c r="E378" s="167" t="s">
        <v>558</v>
      </c>
      <c r="F378" s="168">
        <v>140000</v>
      </c>
      <c r="G378" s="168"/>
      <c r="H378" s="153">
        <f>IFERROR(VLOOKUP($C378,$C$5:$H$18,6,0)+SUMIF($C$19:$C378,$C378,$F$19:$F378)-SUMIF($C$19:$C378,$C378,$G$19:$G378),"")</f>
        <v>155602.14</v>
      </c>
      <c r="I378" s="166" t="s">
        <v>66</v>
      </c>
      <c r="J378" s="166"/>
      <c r="K378" s="163">
        <f t="shared" si="5"/>
        <v>202608</v>
      </c>
      <c r="L378" s="45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129"/>
      <c r="X378" s="129"/>
      <c r="Y378" s="129"/>
    </row>
    <row r="379" s="31" customFormat="1" customHeight="1" spans="1:25">
      <c r="A379" s="148">
        <f>IF(B379="","",COUNTA($B$5:B379))</f>
        <v>375</v>
      </c>
      <c r="B379" s="158">
        <v>46238</v>
      </c>
      <c r="C379" s="159" t="s">
        <v>44</v>
      </c>
      <c r="D379" s="160" t="s">
        <v>118</v>
      </c>
      <c r="E379" s="161" t="s">
        <v>554</v>
      </c>
      <c r="F379" s="162"/>
      <c r="G379" s="162">
        <v>140000</v>
      </c>
      <c r="H379" s="153">
        <f>IFERROR(VLOOKUP($C379,$C$5:$H$18,6,0)+SUMIF($C$19:$C379,$C379,$F$19:$F379)-SUMIF($C$19:$C379,$C379,$G$19:$G379),"")</f>
        <v>15602.1399999999</v>
      </c>
      <c r="I379" s="160" t="s">
        <v>233</v>
      </c>
      <c r="J379" s="160"/>
      <c r="K379" s="163">
        <f t="shared" si="5"/>
        <v>202608</v>
      </c>
      <c r="L379" s="45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129"/>
      <c r="X379" s="129"/>
      <c r="Y379" s="129"/>
    </row>
    <row r="380" s="31" customFormat="1" customHeight="1" spans="1:25">
      <c r="A380" s="148">
        <f>IF(B380="","",COUNTA($B$5:B380))</f>
        <v>376</v>
      </c>
      <c r="B380" s="164">
        <v>46240</v>
      </c>
      <c r="C380" s="165" t="s">
        <v>44</v>
      </c>
      <c r="D380" s="166" t="s">
        <v>118</v>
      </c>
      <c r="E380" s="167" t="s">
        <v>559</v>
      </c>
      <c r="F380" s="168">
        <v>75000</v>
      </c>
      <c r="G380" s="168"/>
      <c r="H380" s="153">
        <f>IFERROR(VLOOKUP($C380,$C$5:$H$18,6,0)+SUMIF($C$19:$C380,$C380,$F$19:$F380)-SUMIF($C$19:$C380,$C380,$G$19:$G380),"")</f>
        <v>90602.1399999999</v>
      </c>
      <c r="I380" s="166" t="s">
        <v>245</v>
      </c>
      <c r="J380" s="166"/>
      <c r="K380" s="163">
        <f t="shared" si="5"/>
        <v>202608</v>
      </c>
      <c r="L380" s="45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129"/>
      <c r="X380" s="129"/>
      <c r="Y380" s="129"/>
    </row>
    <row r="381" s="31" customFormat="1" customHeight="1" spans="1:25">
      <c r="A381" s="148">
        <f>IF(B381="","",COUNTA($B$5:B381))</f>
        <v>377</v>
      </c>
      <c r="B381" s="158">
        <v>46240</v>
      </c>
      <c r="C381" s="159" t="s">
        <v>44</v>
      </c>
      <c r="D381" s="160" t="s">
        <v>45</v>
      </c>
      <c r="E381" s="161" t="s">
        <v>560</v>
      </c>
      <c r="F381" s="162">
        <v>12499.99</v>
      </c>
      <c r="G381" s="162"/>
      <c r="H381" s="153">
        <f>IFERROR(VLOOKUP($C381,$C$5:$H$18,6,0)+SUMIF($C$19:$C381,$C381,$F$19:$F381)-SUMIF($C$19:$C381,$C381,$G$19:$G381),"")</f>
        <v>103102.13</v>
      </c>
      <c r="I381" s="160" t="s">
        <v>245</v>
      </c>
      <c r="J381" s="160"/>
      <c r="K381" s="163">
        <f t="shared" si="5"/>
        <v>202608</v>
      </c>
      <c r="L381" s="45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129"/>
      <c r="X381" s="129"/>
      <c r="Y381" s="129"/>
    </row>
    <row r="382" s="31" customFormat="1" customHeight="1" spans="1:25">
      <c r="A382" s="148">
        <f>IF(B382="","",COUNTA($B$5:B382))</f>
        <v>378</v>
      </c>
      <c r="B382" s="164">
        <v>46240</v>
      </c>
      <c r="C382" s="165" t="s">
        <v>44</v>
      </c>
      <c r="D382" s="166" t="s">
        <v>50</v>
      </c>
      <c r="E382" s="167" t="s">
        <v>560</v>
      </c>
      <c r="F382" s="168">
        <v>7200</v>
      </c>
      <c r="G382" s="168"/>
      <c r="H382" s="153">
        <f>IFERROR(VLOOKUP($C382,$C$5:$H$18,6,0)+SUMIF($C$19:$C382,$C382,$F$19:$F382)-SUMIF($C$19:$C382,$C382,$G$19:$G382),"")</f>
        <v>110302.13</v>
      </c>
      <c r="I382" s="166" t="s">
        <v>245</v>
      </c>
      <c r="J382" s="166"/>
      <c r="K382" s="163">
        <f t="shared" si="5"/>
        <v>202608</v>
      </c>
      <c r="L382" s="45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129"/>
      <c r="X382" s="129"/>
      <c r="Y382" s="129"/>
    </row>
    <row r="383" s="31" customFormat="1" customHeight="1" spans="1:25">
      <c r="A383" s="148">
        <f>IF(B383="","",COUNTA($B$5:B383))</f>
        <v>379</v>
      </c>
      <c r="B383" s="158">
        <v>46241</v>
      </c>
      <c r="C383" s="159" t="s">
        <v>44</v>
      </c>
      <c r="D383" s="160" t="s">
        <v>106</v>
      </c>
      <c r="E383" s="161" t="s">
        <v>561</v>
      </c>
      <c r="F383" s="162">
        <v>4458</v>
      </c>
      <c r="G383" s="162"/>
      <c r="H383" s="153">
        <f>IFERROR(VLOOKUP($C383,$C$5:$H$18,6,0)+SUMIF($C$19:$C383,$C383,$F$19:$F383)-SUMIF($C$19:$C383,$C383,$G$19:$G383),"")</f>
        <v>114760.13</v>
      </c>
      <c r="I383" s="160"/>
      <c r="J383" s="160"/>
      <c r="K383" s="163">
        <f t="shared" si="5"/>
        <v>202608</v>
      </c>
      <c r="L383" s="45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129"/>
      <c r="X383" s="129"/>
      <c r="Y383" s="129"/>
    </row>
    <row r="384" s="31" customFormat="1" customHeight="1" spans="1:25">
      <c r="A384" s="148">
        <f>IF(B384="","",COUNTA($B$5:B384))</f>
        <v>380</v>
      </c>
      <c r="B384" s="164">
        <v>46244</v>
      </c>
      <c r="C384" s="165" t="s">
        <v>44</v>
      </c>
      <c r="D384" s="166" t="s">
        <v>114</v>
      </c>
      <c r="E384" s="167" t="s">
        <v>533</v>
      </c>
      <c r="F384" s="168"/>
      <c r="G384" s="168">
        <v>28.96</v>
      </c>
      <c r="H384" s="153">
        <f>IFERROR(VLOOKUP($C384,$C$5:$H$18,6,0)+SUMIF($C$19:$C384,$C384,$F$19:$F384)-SUMIF($C$19:$C384,$C384,$G$19:$G384),"")</f>
        <v>114731.17</v>
      </c>
      <c r="I384" s="166"/>
      <c r="J384" s="166"/>
      <c r="K384" s="163">
        <f t="shared" si="5"/>
        <v>202608</v>
      </c>
      <c r="L384" s="45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129"/>
      <c r="X384" s="129"/>
      <c r="Y384" s="129"/>
    </row>
    <row r="385" s="31" customFormat="1" customHeight="1" spans="1:25">
      <c r="A385" s="148">
        <f>IF(B385="","",COUNTA($B$5:B385))</f>
        <v>381</v>
      </c>
      <c r="B385" s="158">
        <v>46245</v>
      </c>
      <c r="C385" s="159" t="s">
        <v>44</v>
      </c>
      <c r="D385" s="160" t="s">
        <v>108</v>
      </c>
      <c r="E385" s="161" t="s">
        <v>562</v>
      </c>
      <c r="F385" s="162">
        <v>90</v>
      </c>
      <c r="G385" s="162"/>
      <c r="H385" s="153">
        <f>IFERROR(VLOOKUP($C385,$C$5:$H$18,6,0)+SUMIF($C$19:$C385,$C385,$F$19:$F385)-SUMIF($C$19:$C385,$C385,$G$19:$G385),"")</f>
        <v>114821.17</v>
      </c>
      <c r="I385" s="160" t="s">
        <v>53</v>
      </c>
      <c r="J385" s="160"/>
      <c r="K385" s="163">
        <f t="shared" si="5"/>
        <v>202608</v>
      </c>
      <c r="L385" s="45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129"/>
      <c r="X385" s="129"/>
      <c r="Y385" s="129"/>
    </row>
    <row r="386" s="31" customFormat="1" customHeight="1" spans="1:25">
      <c r="A386" s="148">
        <f>IF(B386="","",COUNTA($B$5:B386))</f>
        <v>382</v>
      </c>
      <c r="B386" s="164">
        <v>46245</v>
      </c>
      <c r="C386" s="165" t="s">
        <v>44</v>
      </c>
      <c r="D386" s="166" t="s">
        <v>108</v>
      </c>
      <c r="E386" s="167" t="s">
        <v>440</v>
      </c>
      <c r="F386" s="168">
        <v>500</v>
      </c>
      <c r="G386" s="168"/>
      <c r="H386" s="153">
        <f>IFERROR(VLOOKUP($C386,$C$5:$H$18,6,0)+SUMIF($C$19:$C386,$C386,$F$19:$F386)-SUMIF($C$19:$C386,$C386,$G$19:$G386),"")</f>
        <v>115321.17</v>
      </c>
      <c r="I386" s="166" t="s">
        <v>53</v>
      </c>
      <c r="J386" s="166"/>
      <c r="K386" s="163">
        <f t="shared" si="5"/>
        <v>202608</v>
      </c>
      <c r="L386" s="45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129"/>
      <c r="X386" s="129"/>
      <c r="Y386" s="129"/>
    </row>
    <row r="387" s="31" customFormat="1" customHeight="1" spans="1:25">
      <c r="A387" s="148">
        <f>IF(B387="","",COUNTA($B$5:B387))</f>
        <v>383</v>
      </c>
      <c r="B387" s="158">
        <v>46246</v>
      </c>
      <c r="C387" s="159" t="s">
        <v>44</v>
      </c>
      <c r="D387" s="160" t="s">
        <v>110</v>
      </c>
      <c r="E387" s="161" t="s">
        <v>546</v>
      </c>
      <c r="F387" s="162"/>
      <c r="G387" s="162">
        <v>6039.48</v>
      </c>
      <c r="H387" s="153">
        <f>IFERROR(VLOOKUP($C387,$C$5:$H$18,6,0)+SUMIF($C$19:$C387,$C387,$F$19:$F387)-SUMIF($C$19:$C387,$C387,$G$19:$G387),"")</f>
        <v>109281.69</v>
      </c>
      <c r="I387" s="160"/>
      <c r="J387" s="160"/>
      <c r="K387" s="163">
        <f t="shared" si="5"/>
        <v>202608</v>
      </c>
      <c r="L387" s="45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129"/>
      <c r="X387" s="129"/>
      <c r="Y387" s="129"/>
    </row>
    <row r="388" s="31" customFormat="1" customHeight="1" spans="1:25">
      <c r="A388" s="148">
        <f>IF(B388="","",COUNTA($B$5:B388))</f>
        <v>384</v>
      </c>
      <c r="B388" s="164">
        <v>46246</v>
      </c>
      <c r="C388" s="165" t="s">
        <v>44</v>
      </c>
      <c r="D388" s="166" t="s">
        <v>108</v>
      </c>
      <c r="E388" s="167" t="s">
        <v>534</v>
      </c>
      <c r="F388" s="168">
        <v>12500</v>
      </c>
      <c r="G388" s="168"/>
      <c r="H388" s="153">
        <f>IFERROR(VLOOKUP($C388,$C$5:$H$18,6,0)+SUMIF($C$19:$C388,$C388,$F$19:$F388)-SUMIF($C$19:$C388,$C388,$G$19:$G388),"")</f>
        <v>121781.69</v>
      </c>
      <c r="I388" s="166" t="s">
        <v>176</v>
      </c>
      <c r="J388" s="166"/>
      <c r="K388" s="163">
        <f t="shared" si="5"/>
        <v>202608</v>
      </c>
      <c r="L388" s="45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129"/>
      <c r="X388" s="129"/>
      <c r="Y388" s="129"/>
    </row>
    <row r="389" s="31" customFormat="1" customHeight="1" spans="1:25">
      <c r="A389" s="148">
        <f>IF(B389="","",COUNTA($B$5:B389))</f>
        <v>385</v>
      </c>
      <c r="B389" s="158">
        <v>46248</v>
      </c>
      <c r="C389" s="159" t="s">
        <v>44</v>
      </c>
      <c r="D389" s="160" t="s">
        <v>108</v>
      </c>
      <c r="E389" s="161" t="s">
        <v>536</v>
      </c>
      <c r="F389" s="162">
        <v>2500</v>
      </c>
      <c r="G389" s="162"/>
      <c r="H389" s="153">
        <f>IFERROR(VLOOKUP($C389,$C$5:$H$18,6,0)+SUMIF($C$19:$C389,$C389,$F$19:$F389)-SUMIF($C$19:$C389,$C389,$G$19:$G389),"")</f>
        <v>124281.69</v>
      </c>
      <c r="I389" s="160" t="s">
        <v>154</v>
      </c>
      <c r="J389" s="160"/>
      <c r="K389" s="163">
        <f t="shared" ref="K389:K452" si="6">IF($B389="","",--TEXT($B389,"yyyymm"))</f>
        <v>202608</v>
      </c>
      <c r="L389" s="45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129"/>
      <c r="X389" s="129"/>
      <c r="Y389" s="129"/>
    </row>
    <row r="390" s="31" customFormat="1" customHeight="1" spans="1:25">
      <c r="A390" s="148">
        <f>IF(B390="","",COUNTA($B$5:B390))</f>
        <v>386</v>
      </c>
      <c r="B390" s="164">
        <v>46252</v>
      </c>
      <c r="C390" s="165" t="s">
        <v>44</v>
      </c>
      <c r="D390" s="166" t="s">
        <v>63</v>
      </c>
      <c r="E390" s="167" t="s">
        <v>563</v>
      </c>
      <c r="F390" s="168"/>
      <c r="G390" s="168">
        <v>27221.45</v>
      </c>
      <c r="H390" s="153">
        <f>IFERROR(VLOOKUP($C390,$C$5:$H$18,6,0)+SUMIF($C$19:$C390,$C390,$F$19:$F390)-SUMIF($C$19:$C390,$C390,$G$19:$G390),"")</f>
        <v>97060.2399999998</v>
      </c>
      <c r="I390" s="166"/>
      <c r="J390" s="166"/>
      <c r="K390" s="163">
        <f t="shared" si="6"/>
        <v>202608</v>
      </c>
      <c r="L390" s="45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129"/>
      <c r="X390" s="129"/>
      <c r="Y390" s="129"/>
    </row>
    <row r="391" s="31" customFormat="1" customHeight="1" spans="1:25">
      <c r="A391" s="148">
        <f>IF(B391="","",COUNTA($B$5:B391))</f>
        <v>387</v>
      </c>
      <c r="B391" s="158">
        <v>46252</v>
      </c>
      <c r="C391" s="159" t="s">
        <v>44</v>
      </c>
      <c r="D391" s="160" t="s">
        <v>108</v>
      </c>
      <c r="E391" s="161" t="s">
        <v>535</v>
      </c>
      <c r="F391" s="162">
        <v>2700</v>
      </c>
      <c r="G391" s="162"/>
      <c r="H391" s="153">
        <f>IFERROR(VLOOKUP($C391,$C$5:$H$18,6,0)+SUMIF($C$19:$C391,$C391,$F$19:$F391)-SUMIF($C$19:$C391,$C391,$G$19:$G391),"")</f>
        <v>99760.2399999998</v>
      </c>
      <c r="I391" s="160" t="s">
        <v>130</v>
      </c>
      <c r="J391" s="160"/>
      <c r="K391" s="163">
        <f t="shared" si="6"/>
        <v>202608</v>
      </c>
      <c r="L391" s="45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129"/>
      <c r="X391" s="129"/>
      <c r="Y391" s="129"/>
    </row>
    <row r="392" s="31" customFormat="1" customHeight="1" spans="1:25">
      <c r="A392" s="148">
        <f>IF(B392="","",COUNTA($B$5:B392))</f>
        <v>388</v>
      </c>
      <c r="B392" s="164">
        <v>46255</v>
      </c>
      <c r="C392" s="165" t="s">
        <v>44</v>
      </c>
      <c r="D392" s="166" t="s">
        <v>108</v>
      </c>
      <c r="E392" s="167" t="s">
        <v>564</v>
      </c>
      <c r="F392" s="168">
        <v>105</v>
      </c>
      <c r="G392" s="168"/>
      <c r="H392" s="153">
        <f>IFERROR(VLOOKUP($C392,$C$5:$H$18,6,0)+SUMIF($C$19:$C392,$C392,$F$19:$F392)-SUMIF($C$19:$C392,$C392,$G$19:$G392),"")</f>
        <v>99865.2399999998</v>
      </c>
      <c r="I392" s="166" t="s">
        <v>53</v>
      </c>
      <c r="J392" s="166"/>
      <c r="K392" s="163">
        <f t="shared" si="6"/>
        <v>202608</v>
      </c>
      <c r="L392" s="45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129"/>
      <c r="X392" s="129"/>
      <c r="Y392" s="129"/>
    </row>
    <row r="393" s="31" customFormat="1" customHeight="1" spans="1:25">
      <c r="A393" s="148">
        <f>IF(B393="","",COUNTA($B$5:B393))</f>
        <v>389</v>
      </c>
      <c r="B393" s="158">
        <v>46254</v>
      </c>
      <c r="C393" s="159" t="s">
        <v>44</v>
      </c>
      <c r="D393" s="160" t="s">
        <v>108</v>
      </c>
      <c r="E393" s="161" t="s">
        <v>547</v>
      </c>
      <c r="F393" s="162">
        <v>1000</v>
      </c>
      <c r="G393" s="162"/>
      <c r="H393" s="153">
        <f>IFERROR(VLOOKUP($C393,$C$5:$H$18,6,0)+SUMIF($C$19:$C393,$C393,$F$19:$F393)-SUMIF($C$19:$C393,$C393,$G$19:$G393),"")</f>
        <v>100865.24</v>
      </c>
      <c r="I393" s="160" t="s">
        <v>162</v>
      </c>
      <c r="J393" s="160"/>
      <c r="K393" s="163">
        <f t="shared" si="6"/>
        <v>202608</v>
      </c>
      <c r="L393" s="45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129"/>
      <c r="X393" s="129"/>
      <c r="Y393" s="129"/>
    </row>
    <row r="394" s="31" customFormat="1" customHeight="1" spans="1:25">
      <c r="A394" s="148">
        <f>IF(B394="","",COUNTA($B$5:B394))</f>
        <v>390</v>
      </c>
      <c r="B394" s="164">
        <v>46255</v>
      </c>
      <c r="C394" s="165" t="s">
        <v>44</v>
      </c>
      <c r="D394" s="166" t="s">
        <v>108</v>
      </c>
      <c r="E394" s="167" t="s">
        <v>565</v>
      </c>
      <c r="F394" s="168">
        <v>85</v>
      </c>
      <c r="G394" s="168"/>
      <c r="H394" s="153">
        <f>IFERROR(VLOOKUP($C394,$C$5:$H$18,6,0)+SUMIF($C$19:$C394,$C394,$F$19:$F394)-SUMIF($C$19:$C394,$C394,$G$19:$G394),"")</f>
        <v>100950.24</v>
      </c>
      <c r="I394" s="166" t="s">
        <v>53</v>
      </c>
      <c r="J394" s="166"/>
      <c r="K394" s="163">
        <f t="shared" si="6"/>
        <v>202608</v>
      </c>
      <c r="L394" s="45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129"/>
      <c r="X394" s="129"/>
      <c r="Y394" s="129"/>
    </row>
    <row r="395" s="31" customFormat="1" customHeight="1" spans="1:25">
      <c r="A395" s="148">
        <f>IF(B395="","",COUNTA($B$5:B395))</f>
        <v>391</v>
      </c>
      <c r="B395" s="158">
        <v>46258</v>
      </c>
      <c r="C395" s="159" t="s">
        <v>44</v>
      </c>
      <c r="D395" s="160" t="s">
        <v>108</v>
      </c>
      <c r="E395" s="161" t="s">
        <v>566</v>
      </c>
      <c r="F395" s="162">
        <v>240</v>
      </c>
      <c r="G395" s="162"/>
      <c r="H395" s="153">
        <f>IFERROR(VLOOKUP($C395,$C$5:$H$18,6,0)+SUMIF($C$19:$C395,$C395,$F$19:$F395)-SUMIF($C$19:$C395,$C395,$G$19:$G395),"")</f>
        <v>101190.24</v>
      </c>
      <c r="I395" s="160" t="s">
        <v>53</v>
      </c>
      <c r="J395" s="160"/>
      <c r="K395" s="163">
        <f t="shared" si="6"/>
        <v>202608</v>
      </c>
      <c r="L395" s="45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129"/>
      <c r="X395" s="129"/>
      <c r="Y395" s="129"/>
    </row>
    <row r="396" s="31" customFormat="1" customHeight="1" spans="1:25">
      <c r="A396" s="148">
        <f>IF(B396="","",COUNTA($B$5:B396))</f>
        <v>392</v>
      </c>
      <c r="B396" s="164">
        <v>46258</v>
      </c>
      <c r="C396" s="165" t="s">
        <v>44</v>
      </c>
      <c r="D396" s="166" t="s">
        <v>118</v>
      </c>
      <c r="E396" s="167" t="s">
        <v>567</v>
      </c>
      <c r="F396" s="168">
        <v>500000</v>
      </c>
      <c r="G396" s="168"/>
      <c r="H396" s="153">
        <f>IFERROR(VLOOKUP($C396,$C$5:$H$18,6,0)+SUMIF($C$19:$C396,$C396,$F$19:$F396)-SUMIF($C$19:$C396,$C396,$G$19:$G396),"")</f>
        <v>601190.24</v>
      </c>
      <c r="I396" s="166" t="s">
        <v>171</v>
      </c>
      <c r="J396" s="166"/>
      <c r="K396" s="163">
        <f t="shared" si="6"/>
        <v>202608</v>
      </c>
      <c r="L396" s="45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129"/>
      <c r="X396" s="129"/>
      <c r="Y396" s="129"/>
    </row>
    <row r="397" s="31" customFormat="1" customHeight="1" spans="1:25">
      <c r="A397" s="148">
        <f>IF(B397="","",COUNTA($B$5:B397))</f>
        <v>393</v>
      </c>
      <c r="B397" s="158">
        <v>46260</v>
      </c>
      <c r="C397" s="159" t="s">
        <v>44</v>
      </c>
      <c r="D397" s="160" t="s">
        <v>118</v>
      </c>
      <c r="E397" s="161" t="s">
        <v>568</v>
      </c>
      <c r="F397" s="162">
        <v>3000</v>
      </c>
      <c r="G397" s="162"/>
      <c r="H397" s="153">
        <f>IFERROR(VLOOKUP($C397,$C$5:$H$18,6,0)+SUMIF($C$19:$C397,$C397,$F$19:$F397)-SUMIF($C$19:$C397,$C397,$G$19:$G397),"")</f>
        <v>604190.24</v>
      </c>
      <c r="I397" s="160" t="s">
        <v>260</v>
      </c>
      <c r="J397" s="160"/>
      <c r="K397" s="163">
        <f t="shared" si="6"/>
        <v>202608</v>
      </c>
      <c r="L397" s="45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129"/>
      <c r="X397" s="129"/>
      <c r="Y397" s="129"/>
    </row>
    <row r="398" s="31" customFormat="1" customHeight="1" spans="1:25">
      <c r="A398" s="148">
        <f>IF(B398="","",COUNTA($B$5:B398))</f>
        <v>394</v>
      </c>
      <c r="B398" s="164">
        <v>46260</v>
      </c>
      <c r="C398" s="165" t="s">
        <v>44</v>
      </c>
      <c r="D398" s="166" t="s">
        <v>106</v>
      </c>
      <c r="E398" s="167" t="s">
        <v>569</v>
      </c>
      <c r="F398" s="168"/>
      <c r="G398" s="168">
        <v>6000</v>
      </c>
      <c r="H398" s="153">
        <f>IFERROR(VLOOKUP($C398,$C$5:$H$18,6,0)+SUMIF($C$19:$C398,$C398,$F$19:$F398)-SUMIF($C$19:$C398,$C398,$G$19:$G398),"")</f>
        <v>598190.24</v>
      </c>
      <c r="I398" s="166"/>
      <c r="J398" s="166"/>
      <c r="K398" s="163">
        <f t="shared" si="6"/>
        <v>202608</v>
      </c>
      <c r="L398" s="45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129"/>
      <c r="X398" s="129"/>
      <c r="Y398" s="129"/>
    </row>
    <row r="399" s="31" customFormat="1" customHeight="1" spans="1:25">
      <c r="A399" s="148">
        <f>IF(B399="","",COUNTA($B$5:B399))</f>
        <v>395</v>
      </c>
      <c r="B399" s="158">
        <v>46261</v>
      </c>
      <c r="C399" s="159" t="s">
        <v>44</v>
      </c>
      <c r="D399" s="160" t="s">
        <v>118</v>
      </c>
      <c r="E399" s="161" t="s">
        <v>570</v>
      </c>
      <c r="F399" s="162"/>
      <c r="G399" s="162">
        <v>20000</v>
      </c>
      <c r="H399" s="153">
        <f>IFERROR(VLOOKUP($C399,$C$5:$H$18,6,0)+SUMIF($C$19:$C399,$C399,$F$19:$F399)-SUMIF($C$19:$C399,$C399,$G$19:$G399),"")</f>
        <v>578190.24</v>
      </c>
      <c r="I399" s="160" t="s">
        <v>135</v>
      </c>
      <c r="J399" s="160"/>
      <c r="K399" s="163">
        <f t="shared" si="6"/>
        <v>202608</v>
      </c>
      <c r="L399" s="45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129"/>
      <c r="X399" s="129"/>
      <c r="Y399" s="129"/>
    </row>
    <row r="400" s="31" customFormat="1" customHeight="1" spans="1:25">
      <c r="A400" s="148">
        <f>IF(B400="","",COUNTA($B$5:B400))</f>
        <v>396</v>
      </c>
      <c r="B400" s="164">
        <v>46262</v>
      </c>
      <c r="C400" s="165" t="s">
        <v>44</v>
      </c>
      <c r="D400" s="166" t="s">
        <v>118</v>
      </c>
      <c r="E400" s="167" t="s">
        <v>571</v>
      </c>
      <c r="F400" s="168">
        <v>70000</v>
      </c>
      <c r="G400" s="168"/>
      <c r="H400" s="153">
        <f>IFERROR(VLOOKUP($C400,$C$5:$H$18,6,0)+SUMIF($C$19:$C400,$C400,$F$19:$F400)-SUMIF($C$19:$C400,$C400,$G$19:$G400),"")</f>
        <v>648190.24</v>
      </c>
      <c r="I400" s="166" t="s">
        <v>255</v>
      </c>
      <c r="J400" s="166"/>
      <c r="K400" s="163">
        <f t="shared" si="6"/>
        <v>202608</v>
      </c>
      <c r="L400" s="45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129"/>
      <c r="X400" s="129"/>
      <c r="Y400" s="129"/>
    </row>
    <row r="401" s="31" customFormat="1" customHeight="1" spans="1:25">
      <c r="A401" s="148">
        <f>IF(B401="","",COUNTA($B$5:B401))</f>
        <v>397</v>
      </c>
      <c r="B401" s="158">
        <v>46262</v>
      </c>
      <c r="C401" s="159" t="s">
        <v>44</v>
      </c>
      <c r="D401" s="160" t="s">
        <v>118</v>
      </c>
      <c r="E401" s="161" t="s">
        <v>570</v>
      </c>
      <c r="F401" s="162"/>
      <c r="G401" s="162">
        <v>100000</v>
      </c>
      <c r="H401" s="153">
        <f>IFERROR(VLOOKUP($C401,$C$5:$H$18,6,0)+SUMIF($C$19:$C401,$C401,$F$19:$F401)-SUMIF($C$19:$C401,$C401,$G$19:$G401),"")</f>
        <v>548190.24</v>
      </c>
      <c r="I401" s="160" t="s">
        <v>135</v>
      </c>
      <c r="J401" s="160"/>
      <c r="K401" s="163">
        <f t="shared" si="6"/>
        <v>202608</v>
      </c>
      <c r="L401" s="45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129"/>
      <c r="X401" s="129"/>
      <c r="Y401" s="129"/>
    </row>
    <row r="402" s="31" customFormat="1" customHeight="1" spans="1:25">
      <c r="A402" s="148">
        <f>IF(B402="","",COUNTA($B$5:B402))</f>
        <v>398</v>
      </c>
      <c r="B402" s="164">
        <v>46263</v>
      </c>
      <c r="C402" s="165" t="s">
        <v>44</v>
      </c>
      <c r="D402" s="166" t="s">
        <v>108</v>
      </c>
      <c r="E402" s="167" t="s">
        <v>572</v>
      </c>
      <c r="F402" s="168">
        <v>920</v>
      </c>
      <c r="G402" s="168"/>
      <c r="H402" s="153">
        <f>IFERROR(VLOOKUP($C402,$C$5:$H$18,6,0)+SUMIF($C$19:$C402,$C402,$F$19:$F402)-SUMIF($C$19:$C402,$C402,$G$19:$G402),"")</f>
        <v>549110.24</v>
      </c>
      <c r="I402" s="166" t="s">
        <v>249</v>
      </c>
      <c r="J402" s="166"/>
      <c r="K402" s="163">
        <f t="shared" si="6"/>
        <v>202608</v>
      </c>
      <c r="L402" s="45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129"/>
      <c r="X402" s="129"/>
      <c r="Y402" s="129"/>
    </row>
    <row r="403" s="31" customFormat="1" customHeight="1" spans="1:25">
      <c r="A403" s="148">
        <f>IF(B403="","",COUNTA($B$5:B403))</f>
        <v>399</v>
      </c>
      <c r="B403" s="158">
        <v>46265</v>
      </c>
      <c r="C403" s="159" t="s">
        <v>44</v>
      </c>
      <c r="D403" s="160" t="s">
        <v>108</v>
      </c>
      <c r="E403" s="161" t="s">
        <v>573</v>
      </c>
      <c r="F403" s="162">
        <v>2000</v>
      </c>
      <c r="G403" s="162"/>
      <c r="H403" s="153">
        <f>IFERROR(VLOOKUP($C403,$C$5:$H$18,6,0)+SUMIF($C$19:$C403,$C403,$F$19:$F403)-SUMIF($C$19:$C403,$C403,$G$19:$G403),"")</f>
        <v>551110.24</v>
      </c>
      <c r="I403" s="160" t="s">
        <v>162</v>
      </c>
      <c r="J403" s="160"/>
      <c r="K403" s="163">
        <f t="shared" si="6"/>
        <v>202608</v>
      </c>
      <c r="L403" s="45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129"/>
      <c r="X403" s="129"/>
      <c r="Y403" s="129"/>
    </row>
    <row r="404" s="31" customFormat="1" customHeight="1" spans="1:25">
      <c r="A404" s="148">
        <f>IF(B404="","",COUNTA($B$5:B404))</f>
        <v>400</v>
      </c>
      <c r="B404" s="164">
        <v>46265</v>
      </c>
      <c r="C404" s="165" t="s">
        <v>44</v>
      </c>
      <c r="D404" s="166" t="s">
        <v>108</v>
      </c>
      <c r="E404" s="167" t="s">
        <v>519</v>
      </c>
      <c r="F404" s="168">
        <v>936</v>
      </c>
      <c r="G404" s="168"/>
      <c r="H404" s="153">
        <f>IFERROR(VLOOKUP($C404,$C$5:$H$18,6,0)+SUMIF($C$19:$C404,$C404,$F$19:$F404)-SUMIF($C$19:$C404,$C404,$G$19:$G404),"")</f>
        <v>552046.24</v>
      </c>
      <c r="I404" s="166" t="s">
        <v>232</v>
      </c>
      <c r="J404" s="166"/>
      <c r="K404" s="163">
        <f t="shared" si="6"/>
        <v>202608</v>
      </c>
      <c r="L404" s="45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129"/>
      <c r="X404" s="129"/>
      <c r="Y404" s="129"/>
    </row>
    <row r="405" s="31" customFormat="1" customHeight="1" spans="1:25">
      <c r="A405" s="148">
        <f>IF(B405="","",COUNTA($B$5:B405))</f>
        <v>401</v>
      </c>
      <c r="B405" s="158">
        <v>46235</v>
      </c>
      <c r="C405" s="159" t="s">
        <v>48</v>
      </c>
      <c r="D405" s="160" t="s">
        <v>58</v>
      </c>
      <c r="E405" s="161" t="s">
        <v>574</v>
      </c>
      <c r="F405" s="162">
        <v>54.46</v>
      </c>
      <c r="G405" s="162"/>
      <c r="H405" s="153">
        <f>IFERROR(VLOOKUP($C405,$C$5:$H$18,6,0)+SUMIF($C$19:$C405,$C405,$F$19:$F405)-SUMIF($C$19:$C405,$C405,$G$19:$G405),"")</f>
        <v>83781.85</v>
      </c>
      <c r="I405" s="160"/>
      <c r="J405" s="160"/>
      <c r="K405" s="163">
        <f t="shared" si="6"/>
        <v>202608</v>
      </c>
      <c r="L405" s="45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129"/>
      <c r="X405" s="129"/>
      <c r="Y405" s="129"/>
    </row>
    <row r="406" s="31" customFormat="1" customHeight="1" spans="1:25">
      <c r="A406" s="148">
        <f>IF(B406="","",COUNTA($B$5:B406))</f>
        <v>402</v>
      </c>
      <c r="B406" s="164">
        <v>46235</v>
      </c>
      <c r="C406" s="165" t="s">
        <v>48</v>
      </c>
      <c r="D406" s="166" t="s">
        <v>50</v>
      </c>
      <c r="E406" s="167" t="s">
        <v>323</v>
      </c>
      <c r="F406" s="168">
        <v>230</v>
      </c>
      <c r="G406" s="168"/>
      <c r="H406" s="153">
        <f>IFERROR(VLOOKUP($C406,$C$5:$H$18,6,0)+SUMIF($C$19:$C406,$C406,$F$19:$F406)-SUMIF($C$19:$C406,$C406,$G$19:$G406),"")</f>
        <v>84011.85</v>
      </c>
      <c r="I406" s="166" t="s">
        <v>153</v>
      </c>
      <c r="J406" s="166"/>
      <c r="K406" s="163">
        <f t="shared" si="6"/>
        <v>202608</v>
      </c>
      <c r="L406" s="45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129"/>
      <c r="X406" s="129"/>
      <c r="Y406" s="129"/>
    </row>
    <row r="407" s="31" customFormat="1" customHeight="1" spans="1:25">
      <c r="A407" s="148">
        <f>IF(B407="","",COUNTA($B$5:B407))</f>
        <v>403</v>
      </c>
      <c r="B407" s="158">
        <v>46235</v>
      </c>
      <c r="C407" s="159" t="s">
        <v>48</v>
      </c>
      <c r="D407" s="160" t="s">
        <v>50</v>
      </c>
      <c r="E407" s="161" t="s">
        <v>575</v>
      </c>
      <c r="F407" s="162">
        <v>740</v>
      </c>
      <c r="G407" s="162"/>
      <c r="H407" s="153">
        <f>IFERROR(VLOOKUP($C407,$C$5:$H$18,6,0)+SUMIF($C$19:$C407,$C407,$F$19:$F407)-SUMIF($C$19:$C407,$C407,$G$19:$G407),"")</f>
        <v>84751.85</v>
      </c>
      <c r="I407" s="160" t="s">
        <v>220</v>
      </c>
      <c r="J407" s="160"/>
      <c r="K407" s="163">
        <f t="shared" si="6"/>
        <v>202608</v>
      </c>
      <c r="L407" s="45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129"/>
      <c r="X407" s="129"/>
      <c r="Y407" s="129"/>
    </row>
    <row r="408" s="31" customFormat="1" customHeight="1" spans="1:25">
      <c r="A408" s="148">
        <f>IF(B408="","",COUNTA($B$5:B408))</f>
        <v>404</v>
      </c>
      <c r="B408" s="164">
        <v>46237</v>
      </c>
      <c r="C408" s="165" t="s">
        <v>48</v>
      </c>
      <c r="D408" s="166" t="s">
        <v>45</v>
      </c>
      <c r="E408" s="167" t="s">
        <v>576</v>
      </c>
      <c r="F408" s="168">
        <v>40000</v>
      </c>
      <c r="G408" s="168"/>
      <c r="H408" s="153">
        <f>IFERROR(VLOOKUP($C408,$C$5:$H$18,6,0)+SUMIF($C$19:$C408,$C408,$F$19:$F408)-SUMIF($C$19:$C408,$C408,$G$19:$G408),"")</f>
        <v>124751.85</v>
      </c>
      <c r="I408" s="166" t="s">
        <v>252</v>
      </c>
      <c r="J408" s="166"/>
      <c r="K408" s="163">
        <f t="shared" si="6"/>
        <v>202608</v>
      </c>
      <c r="L408" s="45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129"/>
      <c r="X408" s="129"/>
      <c r="Y408" s="129"/>
    </row>
    <row r="409" s="31" customFormat="1" customHeight="1" spans="1:25">
      <c r="A409" s="148">
        <f>IF(B409="","",COUNTA($B$5:B409))</f>
        <v>405</v>
      </c>
      <c r="B409" s="158">
        <v>46237</v>
      </c>
      <c r="C409" s="159" t="s">
        <v>48</v>
      </c>
      <c r="D409" s="160" t="s">
        <v>50</v>
      </c>
      <c r="E409" s="161" t="s">
        <v>328</v>
      </c>
      <c r="F409" s="162">
        <v>2250</v>
      </c>
      <c r="G409" s="162"/>
      <c r="H409" s="153">
        <f>IFERROR(VLOOKUP($C409,$C$5:$H$18,6,0)+SUMIF($C$19:$C409,$C409,$F$19:$F409)-SUMIF($C$19:$C409,$C409,$G$19:$G409),"")</f>
        <v>127001.85</v>
      </c>
      <c r="I409" s="160" t="s">
        <v>173</v>
      </c>
      <c r="J409" s="160"/>
      <c r="K409" s="163">
        <f t="shared" si="6"/>
        <v>202608</v>
      </c>
      <c r="L409" s="45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129"/>
      <c r="X409" s="129"/>
      <c r="Y409" s="129"/>
    </row>
    <row r="410" s="31" customFormat="1" customHeight="1" spans="1:25">
      <c r="A410" s="148">
        <f>IF(B410="","",COUNTA($B$5:B410))</f>
        <v>406</v>
      </c>
      <c r="B410" s="164">
        <v>46238</v>
      </c>
      <c r="C410" s="165" t="s">
        <v>48</v>
      </c>
      <c r="D410" s="166" t="s">
        <v>50</v>
      </c>
      <c r="E410" s="167" t="s">
        <v>341</v>
      </c>
      <c r="F410" s="168">
        <v>200</v>
      </c>
      <c r="G410" s="168"/>
      <c r="H410" s="153">
        <f>IFERROR(VLOOKUP($C410,$C$5:$H$18,6,0)+SUMIF($C$19:$C410,$C410,$F$19:$F410)-SUMIF($C$19:$C410,$C410,$G$19:$G410),"")</f>
        <v>127201.85</v>
      </c>
      <c r="I410" s="166" t="s">
        <v>145</v>
      </c>
      <c r="J410" s="166"/>
      <c r="K410" s="163">
        <f t="shared" si="6"/>
        <v>202608</v>
      </c>
      <c r="L410" s="45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129"/>
      <c r="X410" s="129"/>
      <c r="Y410" s="129"/>
    </row>
    <row r="411" s="31" customFormat="1" customHeight="1" spans="1:25">
      <c r="A411" s="148">
        <f>IF(B411="","",COUNTA($B$5:B411))</f>
        <v>407</v>
      </c>
      <c r="B411" s="158">
        <v>46238</v>
      </c>
      <c r="C411" s="159" t="s">
        <v>48</v>
      </c>
      <c r="D411" s="160" t="s">
        <v>45</v>
      </c>
      <c r="E411" s="161" t="s">
        <v>326</v>
      </c>
      <c r="F411" s="162"/>
      <c r="G411" s="162">
        <v>12000</v>
      </c>
      <c r="H411" s="153">
        <f>IFERROR(VLOOKUP($C411,$C$5:$H$18,6,0)+SUMIF($C$19:$C411,$C411,$F$19:$F411)-SUMIF($C$19:$C411,$C411,$G$19:$G411),"")</f>
        <v>115201.85</v>
      </c>
      <c r="I411" s="160" t="s">
        <v>246</v>
      </c>
      <c r="J411" s="160"/>
      <c r="K411" s="163">
        <f t="shared" si="6"/>
        <v>202608</v>
      </c>
      <c r="L411" s="45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129"/>
      <c r="X411" s="129"/>
      <c r="Y411" s="129"/>
    </row>
    <row r="412" s="31" customFormat="1" customHeight="1" spans="1:25">
      <c r="A412" s="148">
        <f>IF(B412="","",COUNTA($B$5:B412))</f>
        <v>408</v>
      </c>
      <c r="B412" s="164">
        <v>46238</v>
      </c>
      <c r="C412" s="165" t="s">
        <v>48</v>
      </c>
      <c r="D412" s="166" t="s">
        <v>50</v>
      </c>
      <c r="E412" s="167" t="s">
        <v>577</v>
      </c>
      <c r="F412" s="168">
        <v>300</v>
      </c>
      <c r="G412" s="168"/>
      <c r="H412" s="153">
        <f>IFERROR(VLOOKUP($C412,$C$5:$H$18,6,0)+SUMIF($C$19:$C412,$C412,$F$19:$F412)-SUMIF($C$19:$C412,$C412,$G$19:$G412),"")</f>
        <v>115501.85</v>
      </c>
      <c r="I412" s="166" t="s">
        <v>246</v>
      </c>
      <c r="J412" s="166"/>
      <c r="K412" s="163">
        <f t="shared" si="6"/>
        <v>202608</v>
      </c>
      <c r="L412" s="45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129"/>
      <c r="X412" s="129"/>
      <c r="Y412" s="129"/>
    </row>
    <row r="413" s="31" customFormat="1" customHeight="1" spans="1:25">
      <c r="A413" s="148">
        <f>IF(B413="","",COUNTA($B$5:B413))</f>
        <v>409</v>
      </c>
      <c r="B413" s="158">
        <v>46238</v>
      </c>
      <c r="C413" s="159" t="s">
        <v>48</v>
      </c>
      <c r="D413" s="160" t="s">
        <v>50</v>
      </c>
      <c r="E413" s="161" t="s">
        <v>578</v>
      </c>
      <c r="F413" s="162">
        <v>5000</v>
      </c>
      <c r="G413" s="162"/>
      <c r="H413" s="153">
        <f>IFERROR(VLOOKUP($C413,$C$5:$H$18,6,0)+SUMIF($C$19:$C413,$C413,$F$19:$F413)-SUMIF($C$19:$C413,$C413,$G$19:$G413),"")</f>
        <v>120501.85</v>
      </c>
      <c r="I413" s="160" t="s">
        <v>92</v>
      </c>
      <c r="J413" s="160"/>
      <c r="K413" s="163">
        <f t="shared" si="6"/>
        <v>202608</v>
      </c>
      <c r="L413" s="45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129"/>
      <c r="X413" s="129"/>
      <c r="Y413" s="129"/>
    </row>
    <row r="414" s="31" customFormat="1" customHeight="1" spans="1:25">
      <c r="A414" s="148">
        <f>IF(B414="","",COUNTA($B$5:B414))</f>
        <v>410</v>
      </c>
      <c r="B414" s="164">
        <v>46237</v>
      </c>
      <c r="C414" s="165" t="s">
        <v>48</v>
      </c>
      <c r="D414" s="166" t="s">
        <v>50</v>
      </c>
      <c r="E414" s="167" t="s">
        <v>356</v>
      </c>
      <c r="F414" s="168">
        <v>450</v>
      </c>
      <c r="G414" s="168"/>
      <c r="H414" s="153">
        <f>IFERROR(VLOOKUP($C414,$C$5:$H$18,6,0)+SUMIF($C$19:$C414,$C414,$F$19:$F414)-SUMIF($C$19:$C414,$C414,$G$19:$G414),"")</f>
        <v>120951.85</v>
      </c>
      <c r="I414" s="166" t="s">
        <v>76</v>
      </c>
      <c r="J414" s="166"/>
      <c r="K414" s="163">
        <f t="shared" si="6"/>
        <v>202608</v>
      </c>
      <c r="L414" s="45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129"/>
      <c r="X414" s="129"/>
      <c r="Y414" s="129"/>
    </row>
    <row r="415" s="31" customFormat="1" customHeight="1" spans="1:25">
      <c r="A415" s="148">
        <f>IF(B415="","",COUNTA($B$5:B415))</f>
        <v>411</v>
      </c>
      <c r="B415" s="158">
        <v>46239</v>
      </c>
      <c r="C415" s="159" t="s">
        <v>48</v>
      </c>
      <c r="D415" s="160" t="s">
        <v>87</v>
      </c>
      <c r="E415" s="161" t="s">
        <v>579</v>
      </c>
      <c r="F415" s="162">
        <v>6000</v>
      </c>
      <c r="G415" s="162"/>
      <c r="H415" s="153">
        <f>IFERROR(VLOOKUP($C415,$C$5:$H$18,6,0)+SUMIF($C$19:$C415,$C415,$F$19:$F415)-SUMIF($C$19:$C415,$C415,$G$19:$G415),"")</f>
        <v>126951.85</v>
      </c>
      <c r="I415" s="160" t="s">
        <v>148</v>
      </c>
      <c r="J415" s="160"/>
      <c r="K415" s="163">
        <f t="shared" si="6"/>
        <v>202608</v>
      </c>
      <c r="L415" s="45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129"/>
      <c r="X415" s="129"/>
      <c r="Y415" s="129"/>
    </row>
    <row r="416" s="31" customFormat="1" customHeight="1" spans="1:25">
      <c r="A416" s="148">
        <f>IF(B416="","",COUNTA($B$5:B416))</f>
        <v>412</v>
      </c>
      <c r="B416" s="164">
        <v>46239</v>
      </c>
      <c r="C416" s="165" t="s">
        <v>48</v>
      </c>
      <c r="D416" s="166" t="s">
        <v>50</v>
      </c>
      <c r="E416" s="167" t="s">
        <v>329</v>
      </c>
      <c r="F416" s="168">
        <v>1000</v>
      </c>
      <c r="G416" s="168"/>
      <c r="H416" s="153">
        <f>IFERROR(VLOOKUP($C416,$C$5:$H$18,6,0)+SUMIF($C$19:$C416,$C416,$F$19:$F416)-SUMIF($C$19:$C416,$C416,$G$19:$G416),"")</f>
        <v>127951.85</v>
      </c>
      <c r="I416" s="166" t="s">
        <v>80</v>
      </c>
      <c r="J416" s="166"/>
      <c r="K416" s="163">
        <f t="shared" si="6"/>
        <v>202608</v>
      </c>
      <c r="L416" s="45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129"/>
      <c r="X416" s="129"/>
      <c r="Y416" s="129"/>
    </row>
    <row r="417" s="31" customFormat="1" customHeight="1" spans="1:25">
      <c r="A417" s="148">
        <f>IF(B417="","",COUNTA($B$5:B417))</f>
        <v>413</v>
      </c>
      <c r="B417" s="158">
        <v>46239</v>
      </c>
      <c r="C417" s="159" t="s">
        <v>48</v>
      </c>
      <c r="D417" s="160" t="s">
        <v>50</v>
      </c>
      <c r="E417" s="161" t="s">
        <v>333</v>
      </c>
      <c r="F417" s="162">
        <v>200</v>
      </c>
      <c r="G417" s="162"/>
      <c r="H417" s="153">
        <f>IFERROR(VLOOKUP($C417,$C$5:$H$18,6,0)+SUMIF($C$19:$C417,$C417,$F$19:$F417)-SUMIF($C$19:$C417,$C417,$G$19:$G417),"")</f>
        <v>128151.85</v>
      </c>
      <c r="I417" s="160" t="s">
        <v>80</v>
      </c>
      <c r="J417" s="160"/>
      <c r="K417" s="163">
        <f t="shared" si="6"/>
        <v>202608</v>
      </c>
      <c r="L417" s="45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129"/>
      <c r="X417" s="129"/>
      <c r="Y417" s="129"/>
    </row>
    <row r="418" s="31" customFormat="1" customHeight="1" spans="1:25">
      <c r="A418" s="148">
        <f>IF(B418="","",COUNTA($B$5:B418))</f>
        <v>414</v>
      </c>
      <c r="B418" s="164">
        <v>46241</v>
      </c>
      <c r="C418" s="165" t="s">
        <v>48</v>
      </c>
      <c r="D418" s="166" t="s">
        <v>50</v>
      </c>
      <c r="E418" s="167" t="s">
        <v>580</v>
      </c>
      <c r="F418" s="168">
        <v>300</v>
      </c>
      <c r="G418" s="168"/>
      <c r="H418" s="153">
        <f>IFERROR(VLOOKUP($C418,$C$5:$H$18,6,0)+SUMIF($C$19:$C418,$C418,$F$19:$F418)-SUMIF($C$19:$C418,$C418,$G$19:$G418),"")</f>
        <v>128451.85</v>
      </c>
      <c r="I418" s="166" t="s">
        <v>164</v>
      </c>
      <c r="J418" s="166"/>
      <c r="K418" s="163">
        <f t="shared" si="6"/>
        <v>202608</v>
      </c>
      <c r="L418" s="45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129"/>
      <c r="X418" s="129"/>
      <c r="Y418" s="129"/>
    </row>
    <row r="419" s="31" customFormat="1" customHeight="1" spans="1:25">
      <c r="A419" s="148">
        <f>IF(B419="","",COUNTA($B$5:B419))</f>
        <v>415</v>
      </c>
      <c r="B419" s="158">
        <v>46241</v>
      </c>
      <c r="C419" s="159" t="s">
        <v>48</v>
      </c>
      <c r="D419" s="160" t="s">
        <v>50</v>
      </c>
      <c r="E419" s="161" t="s">
        <v>340</v>
      </c>
      <c r="F419" s="162">
        <v>250</v>
      </c>
      <c r="G419" s="162"/>
      <c r="H419" s="153">
        <f>IFERROR(VLOOKUP($C419,$C$5:$H$18,6,0)+SUMIF($C$19:$C419,$C419,$F$19:$F419)-SUMIF($C$19:$C419,$C419,$G$19:$G419),"")</f>
        <v>128701.85</v>
      </c>
      <c r="I419" s="160" t="s">
        <v>242</v>
      </c>
      <c r="J419" s="160"/>
      <c r="K419" s="163">
        <f t="shared" si="6"/>
        <v>202608</v>
      </c>
      <c r="L419" s="45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129"/>
      <c r="X419" s="129"/>
      <c r="Y419" s="129"/>
    </row>
    <row r="420" s="31" customFormat="1" customHeight="1" spans="1:25">
      <c r="A420" s="148">
        <f>IF(B420="","",COUNTA($B$5:B420))</f>
        <v>416</v>
      </c>
      <c r="B420" s="164">
        <v>46241</v>
      </c>
      <c r="C420" s="165" t="s">
        <v>48</v>
      </c>
      <c r="D420" s="166" t="s">
        <v>50</v>
      </c>
      <c r="E420" s="167" t="s">
        <v>364</v>
      </c>
      <c r="F420" s="168">
        <v>70</v>
      </c>
      <c r="G420" s="168"/>
      <c r="H420" s="153">
        <f>IFERROR(VLOOKUP($C420,$C$5:$H$18,6,0)+SUMIF($C$19:$C420,$C420,$F$19:$F420)-SUMIF($C$19:$C420,$C420,$G$19:$G420),"")</f>
        <v>128771.85</v>
      </c>
      <c r="I420" s="166" t="s">
        <v>84</v>
      </c>
      <c r="J420" s="166"/>
      <c r="K420" s="163">
        <f t="shared" si="6"/>
        <v>202608</v>
      </c>
      <c r="L420" s="45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129"/>
      <c r="X420" s="129"/>
      <c r="Y420" s="129"/>
    </row>
    <row r="421" s="31" customFormat="1" customHeight="1" spans="1:25">
      <c r="A421" s="148">
        <f>IF(B421="","",COUNTA($B$5:B421))</f>
        <v>417</v>
      </c>
      <c r="B421" s="158">
        <v>46243</v>
      </c>
      <c r="C421" s="159" t="s">
        <v>48</v>
      </c>
      <c r="D421" s="160" t="s">
        <v>50</v>
      </c>
      <c r="E421" s="161" t="s">
        <v>335</v>
      </c>
      <c r="F421" s="162">
        <v>100</v>
      </c>
      <c r="G421" s="162"/>
      <c r="H421" s="153">
        <f>IFERROR(VLOOKUP($C421,$C$5:$H$18,6,0)+SUMIF($C$19:$C421,$C421,$F$19:$F421)-SUMIF($C$19:$C421,$C421,$G$19:$G421),"")</f>
        <v>128871.85</v>
      </c>
      <c r="I421" s="160" t="s">
        <v>64</v>
      </c>
      <c r="J421" s="160"/>
      <c r="K421" s="163">
        <f t="shared" si="6"/>
        <v>202608</v>
      </c>
      <c r="L421" s="45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129"/>
      <c r="X421" s="129"/>
      <c r="Y421" s="129"/>
    </row>
    <row r="422" s="31" customFormat="1" customHeight="1" spans="1:25">
      <c r="A422" s="148">
        <f>IF(B422="","",COUNTA($B$5:B422))</f>
        <v>418</v>
      </c>
      <c r="B422" s="164">
        <v>46243</v>
      </c>
      <c r="C422" s="165" t="s">
        <v>48</v>
      </c>
      <c r="D422" s="166" t="s">
        <v>50</v>
      </c>
      <c r="E422" s="167" t="s">
        <v>347</v>
      </c>
      <c r="F422" s="168">
        <v>540</v>
      </c>
      <c r="G422" s="168"/>
      <c r="H422" s="153">
        <f>IFERROR(VLOOKUP($C422,$C$5:$H$18,6,0)+SUMIF($C$19:$C422,$C422,$F$19:$F422)-SUMIF($C$19:$C422,$C422,$G$19:$G422),"")</f>
        <v>129411.85</v>
      </c>
      <c r="I422" s="166" t="s">
        <v>131</v>
      </c>
      <c r="J422" s="166"/>
      <c r="K422" s="163">
        <f t="shared" si="6"/>
        <v>202608</v>
      </c>
      <c r="L422" s="45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129"/>
      <c r="X422" s="129"/>
      <c r="Y422" s="129"/>
    </row>
    <row r="423" s="31" customFormat="1" customHeight="1" spans="1:25">
      <c r="A423" s="148">
        <f>IF(B423="","",COUNTA($B$5:B423))</f>
        <v>419</v>
      </c>
      <c r="B423" s="158">
        <v>46243</v>
      </c>
      <c r="C423" s="159" t="s">
        <v>48</v>
      </c>
      <c r="D423" s="160" t="s">
        <v>50</v>
      </c>
      <c r="E423" s="161" t="s">
        <v>344</v>
      </c>
      <c r="F423" s="162">
        <v>2500</v>
      </c>
      <c r="G423" s="162"/>
      <c r="H423" s="153">
        <f>IFERROR(VLOOKUP($C423,$C$5:$H$18,6,0)+SUMIF($C$19:$C423,$C423,$F$19:$F423)-SUMIF($C$19:$C423,$C423,$G$19:$G423),"")</f>
        <v>131911.85</v>
      </c>
      <c r="I423" s="160" t="s">
        <v>180</v>
      </c>
      <c r="J423" s="160"/>
      <c r="K423" s="163">
        <f t="shared" si="6"/>
        <v>202608</v>
      </c>
      <c r="L423" s="45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129"/>
      <c r="X423" s="129"/>
      <c r="Y423" s="129"/>
    </row>
    <row r="424" s="31" customFormat="1" customHeight="1" spans="1:25">
      <c r="A424" s="148">
        <f>IF(B424="","",COUNTA($B$5:B424))</f>
        <v>420</v>
      </c>
      <c r="B424" s="164">
        <v>46241</v>
      </c>
      <c r="C424" s="165" t="s">
        <v>48</v>
      </c>
      <c r="D424" s="166" t="s">
        <v>50</v>
      </c>
      <c r="E424" s="167" t="s">
        <v>581</v>
      </c>
      <c r="F424" s="168">
        <v>3600</v>
      </c>
      <c r="G424" s="168"/>
      <c r="H424" s="153">
        <f>IFERROR(VLOOKUP($C424,$C$5:$H$18,6,0)+SUMIF($C$19:$C424,$C424,$F$19:$F424)-SUMIF($C$19:$C424,$C424,$G$19:$G424),"")</f>
        <v>135511.85</v>
      </c>
      <c r="I424" s="166" t="s">
        <v>244</v>
      </c>
      <c r="J424" s="166"/>
      <c r="K424" s="163">
        <f t="shared" si="6"/>
        <v>202608</v>
      </c>
      <c r="L424" s="45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129"/>
      <c r="X424" s="129"/>
      <c r="Y424" s="129"/>
    </row>
    <row r="425" s="31" customFormat="1" customHeight="1" spans="1:25">
      <c r="A425" s="148">
        <f>IF(B425="","",COUNTA($B$5:B425))</f>
        <v>421</v>
      </c>
      <c r="B425" s="158">
        <v>46241</v>
      </c>
      <c r="C425" s="159" t="s">
        <v>48</v>
      </c>
      <c r="D425" s="160" t="s">
        <v>50</v>
      </c>
      <c r="E425" s="161" t="s">
        <v>396</v>
      </c>
      <c r="F425" s="162">
        <v>200</v>
      </c>
      <c r="G425" s="162"/>
      <c r="H425" s="153">
        <f>IFERROR(VLOOKUP($C425,$C$5:$H$18,6,0)+SUMIF($C$19:$C425,$C425,$F$19:$F425)-SUMIF($C$19:$C425,$C425,$G$19:$G425),"")</f>
        <v>135711.85</v>
      </c>
      <c r="I425" s="160" t="s">
        <v>231</v>
      </c>
      <c r="J425" s="160"/>
      <c r="K425" s="163">
        <f t="shared" si="6"/>
        <v>202608</v>
      </c>
      <c r="L425" s="45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129"/>
      <c r="X425" s="129"/>
      <c r="Y425" s="129"/>
    </row>
    <row r="426" s="31" customFormat="1" customHeight="1" spans="1:25">
      <c r="A426" s="148">
        <f>IF(B426="","",COUNTA($B$5:B426))</f>
        <v>422</v>
      </c>
      <c r="B426" s="164">
        <v>46244</v>
      </c>
      <c r="C426" s="165" t="s">
        <v>48</v>
      </c>
      <c r="D426" s="166" t="s">
        <v>50</v>
      </c>
      <c r="E426" s="167" t="s">
        <v>363</v>
      </c>
      <c r="F426" s="168">
        <v>825</v>
      </c>
      <c r="G426" s="168"/>
      <c r="H426" s="153">
        <f>IFERROR(VLOOKUP($C426,$C$5:$H$18,6,0)+SUMIF($C$19:$C426,$C426,$F$19:$F426)-SUMIF($C$19:$C426,$C426,$G$19:$G426),"")</f>
        <v>136536.85</v>
      </c>
      <c r="I426" s="166" t="s">
        <v>163</v>
      </c>
      <c r="J426" s="166"/>
      <c r="K426" s="163">
        <f t="shared" si="6"/>
        <v>202608</v>
      </c>
      <c r="L426" s="45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129"/>
      <c r="X426" s="129"/>
      <c r="Y426" s="129"/>
    </row>
    <row r="427" s="31" customFormat="1" customHeight="1" spans="1:25">
      <c r="A427" s="148">
        <f>IF(B427="","",COUNTA($B$5:B427))</f>
        <v>423</v>
      </c>
      <c r="B427" s="158">
        <v>46244</v>
      </c>
      <c r="C427" s="159" t="s">
        <v>48</v>
      </c>
      <c r="D427" s="160" t="s">
        <v>50</v>
      </c>
      <c r="E427" s="161" t="s">
        <v>353</v>
      </c>
      <c r="F427" s="162">
        <v>350</v>
      </c>
      <c r="G427" s="162"/>
      <c r="H427" s="153">
        <f>IFERROR(VLOOKUP($C427,$C$5:$H$18,6,0)+SUMIF($C$19:$C427,$C427,$F$19:$F427)-SUMIF($C$19:$C427,$C427,$G$19:$G427),"")</f>
        <v>136886.85</v>
      </c>
      <c r="I427" s="160" t="s">
        <v>140</v>
      </c>
      <c r="J427" s="160"/>
      <c r="K427" s="163">
        <f t="shared" si="6"/>
        <v>202608</v>
      </c>
      <c r="L427" s="45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129"/>
      <c r="X427" s="129"/>
      <c r="Y427" s="129"/>
    </row>
    <row r="428" s="31" customFormat="1" customHeight="1" spans="1:25">
      <c r="A428" s="148">
        <f>IF(B428="","",COUNTA($B$5:B428))</f>
        <v>424</v>
      </c>
      <c r="B428" s="164">
        <v>46244</v>
      </c>
      <c r="C428" s="165" t="s">
        <v>48</v>
      </c>
      <c r="D428" s="166" t="s">
        <v>50</v>
      </c>
      <c r="E428" s="167" t="s">
        <v>582</v>
      </c>
      <c r="F428" s="168">
        <v>300</v>
      </c>
      <c r="G428" s="168"/>
      <c r="H428" s="153">
        <f>IFERROR(VLOOKUP($C428,$C$5:$H$18,6,0)+SUMIF($C$19:$C428,$C428,$F$19:$F428)-SUMIF($C$19:$C428,$C428,$G$19:$G428),"")</f>
        <v>137186.85</v>
      </c>
      <c r="I428" s="166" t="s">
        <v>247</v>
      </c>
      <c r="J428" s="166"/>
      <c r="K428" s="163">
        <f t="shared" si="6"/>
        <v>202608</v>
      </c>
      <c r="L428" s="45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129"/>
      <c r="X428" s="129"/>
      <c r="Y428" s="129"/>
    </row>
    <row r="429" s="31" customFormat="1" customHeight="1" spans="1:25">
      <c r="A429" s="148">
        <f>IF(B429="","",COUNTA($B$5:B429))</f>
        <v>425</v>
      </c>
      <c r="B429" s="158">
        <v>46244</v>
      </c>
      <c r="C429" s="159" t="s">
        <v>48</v>
      </c>
      <c r="D429" s="160" t="s">
        <v>67</v>
      </c>
      <c r="E429" s="161" t="s">
        <v>583</v>
      </c>
      <c r="F429" s="162"/>
      <c r="G429" s="162">
        <v>2100</v>
      </c>
      <c r="H429" s="153">
        <f>IFERROR(VLOOKUP($C429,$C$5:$H$18,6,0)+SUMIF($C$19:$C429,$C429,$F$19:$F429)-SUMIF($C$19:$C429,$C429,$G$19:$G429),"")</f>
        <v>135086.85</v>
      </c>
      <c r="I429" s="160"/>
      <c r="J429" s="160"/>
      <c r="K429" s="163">
        <f t="shared" si="6"/>
        <v>202608</v>
      </c>
      <c r="L429" s="45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129"/>
      <c r="X429" s="129"/>
      <c r="Y429" s="129"/>
    </row>
    <row r="430" s="31" customFormat="1" customHeight="1" spans="1:25">
      <c r="A430" s="148">
        <f>IF(B430="","",COUNTA($B$5:B430))</f>
        <v>426</v>
      </c>
      <c r="B430" s="164">
        <v>46244</v>
      </c>
      <c r="C430" s="165" t="s">
        <v>48</v>
      </c>
      <c r="D430" s="166" t="s">
        <v>67</v>
      </c>
      <c r="E430" s="167" t="s">
        <v>584</v>
      </c>
      <c r="F430" s="168"/>
      <c r="G430" s="168">
        <v>50</v>
      </c>
      <c r="H430" s="153">
        <f>IFERROR(VLOOKUP($C430,$C$5:$H$18,6,0)+SUMIF($C$19:$C430,$C430,$F$19:$F430)-SUMIF($C$19:$C430,$C430,$G$19:$G430),"")</f>
        <v>135036.85</v>
      </c>
      <c r="I430" s="166"/>
      <c r="J430" s="166"/>
      <c r="K430" s="163">
        <f t="shared" si="6"/>
        <v>202608</v>
      </c>
      <c r="L430" s="45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129"/>
      <c r="X430" s="129"/>
      <c r="Y430" s="129"/>
    </row>
    <row r="431" s="31" customFormat="1" customHeight="1" spans="1:25">
      <c r="A431" s="148">
        <f>IF(B431="","",COUNTA($B$5:B431))</f>
        <v>427</v>
      </c>
      <c r="B431" s="158">
        <v>46244</v>
      </c>
      <c r="C431" s="159" t="s">
        <v>48</v>
      </c>
      <c r="D431" s="160" t="s">
        <v>100</v>
      </c>
      <c r="E431" s="161" t="s">
        <v>585</v>
      </c>
      <c r="F431" s="162"/>
      <c r="G431" s="162">
        <v>35419</v>
      </c>
      <c r="H431" s="153">
        <f>IFERROR(VLOOKUP($C431,$C$5:$H$18,6,0)+SUMIF($C$19:$C431,$C431,$F$19:$F431)-SUMIF($C$19:$C431,$C431,$G$19:$G431),"")</f>
        <v>99617.85</v>
      </c>
      <c r="I431" s="160" t="s">
        <v>227</v>
      </c>
      <c r="J431" s="160"/>
      <c r="K431" s="163">
        <f t="shared" si="6"/>
        <v>202608</v>
      </c>
      <c r="L431" s="45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129"/>
      <c r="X431" s="129"/>
      <c r="Y431" s="129"/>
    </row>
    <row r="432" s="31" customFormat="1" customHeight="1" spans="1:25">
      <c r="A432" s="148">
        <f>IF(B432="","",COUNTA($B$5:B432))</f>
        <v>428</v>
      </c>
      <c r="B432" s="164">
        <v>46244</v>
      </c>
      <c r="C432" s="165" t="s">
        <v>48</v>
      </c>
      <c r="D432" s="166" t="s">
        <v>50</v>
      </c>
      <c r="E432" s="167" t="s">
        <v>371</v>
      </c>
      <c r="F432" s="168">
        <v>120</v>
      </c>
      <c r="G432" s="168"/>
      <c r="H432" s="153">
        <f>IFERROR(VLOOKUP($C432,$C$5:$H$18,6,0)+SUMIF($C$19:$C432,$C432,$F$19:$F432)-SUMIF($C$19:$C432,$C432,$G$19:$G432),"")</f>
        <v>99737.85</v>
      </c>
      <c r="I432" s="166" t="s">
        <v>105</v>
      </c>
      <c r="J432" s="166"/>
      <c r="K432" s="163">
        <f t="shared" si="6"/>
        <v>202608</v>
      </c>
      <c r="L432" s="45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129"/>
      <c r="X432" s="129"/>
      <c r="Y432" s="129"/>
    </row>
    <row r="433" s="31" customFormat="1" customHeight="1" spans="1:25">
      <c r="A433" s="148">
        <f>IF(B433="","",COUNTA($B$5:B433))</f>
        <v>429</v>
      </c>
      <c r="B433" s="158">
        <v>46244</v>
      </c>
      <c r="C433" s="159" t="s">
        <v>48</v>
      </c>
      <c r="D433" s="160" t="s">
        <v>75</v>
      </c>
      <c r="E433" s="161" t="s">
        <v>586</v>
      </c>
      <c r="F433" s="162"/>
      <c r="G433" s="162">
        <v>27.8</v>
      </c>
      <c r="H433" s="153">
        <f>IFERROR(VLOOKUP($C433,$C$5:$H$18,6,0)+SUMIF($C$19:$C433,$C433,$F$19:$F433)-SUMIF($C$19:$C433,$C433,$G$19:$G433),"")</f>
        <v>99710.05</v>
      </c>
      <c r="I433" s="160"/>
      <c r="J433" s="160"/>
      <c r="K433" s="163">
        <f t="shared" si="6"/>
        <v>202608</v>
      </c>
      <c r="L433" s="45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129"/>
      <c r="X433" s="129"/>
      <c r="Y433" s="129"/>
    </row>
    <row r="434" s="31" customFormat="1" customHeight="1" spans="1:25">
      <c r="A434" s="148">
        <f>IF(B434="","",COUNTA($B$5:B434))</f>
        <v>430</v>
      </c>
      <c r="B434" s="164">
        <v>46244</v>
      </c>
      <c r="C434" s="165" t="s">
        <v>48</v>
      </c>
      <c r="D434" s="166" t="s">
        <v>75</v>
      </c>
      <c r="E434" s="167" t="s">
        <v>587</v>
      </c>
      <c r="F434" s="168"/>
      <c r="G434" s="168">
        <v>733</v>
      </c>
      <c r="H434" s="153">
        <f>IFERROR(VLOOKUP($C434,$C$5:$H$18,6,0)+SUMIF($C$19:$C434,$C434,$F$19:$F434)-SUMIF($C$19:$C434,$C434,$G$19:$G434),"")</f>
        <v>98977.05</v>
      </c>
      <c r="I434" s="166"/>
      <c r="J434" s="166"/>
      <c r="K434" s="163">
        <f t="shared" si="6"/>
        <v>202608</v>
      </c>
      <c r="L434" s="45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129"/>
      <c r="X434" s="129"/>
      <c r="Y434" s="129"/>
    </row>
    <row r="435" s="31" customFormat="1" customHeight="1" spans="1:25">
      <c r="A435" s="148">
        <f>IF(B435="","",COUNTA($B$5:B435))</f>
        <v>431</v>
      </c>
      <c r="B435" s="158">
        <v>46244</v>
      </c>
      <c r="C435" s="159" t="s">
        <v>48</v>
      </c>
      <c r="D435" s="160" t="s">
        <v>75</v>
      </c>
      <c r="E435" s="161" t="s">
        <v>588</v>
      </c>
      <c r="F435" s="162"/>
      <c r="G435" s="162">
        <v>642</v>
      </c>
      <c r="H435" s="153">
        <f>IFERROR(VLOOKUP($C435,$C$5:$H$18,6,0)+SUMIF($C$19:$C435,$C435,$F$19:$F435)-SUMIF($C$19:$C435,$C435,$G$19:$G435),"")</f>
        <v>98335.05</v>
      </c>
      <c r="I435" s="160"/>
      <c r="J435" s="160"/>
      <c r="K435" s="163">
        <f t="shared" si="6"/>
        <v>202608</v>
      </c>
      <c r="L435" s="45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129"/>
      <c r="X435" s="129"/>
      <c r="Y435" s="129"/>
    </row>
    <row r="436" s="31" customFormat="1" customHeight="1" spans="1:25">
      <c r="A436" s="148">
        <f>IF(B436="","",COUNTA($B$5:B436))</f>
        <v>432</v>
      </c>
      <c r="B436" s="164">
        <v>46244</v>
      </c>
      <c r="C436" s="165" t="s">
        <v>48</v>
      </c>
      <c r="D436" s="166" t="s">
        <v>50</v>
      </c>
      <c r="E436" s="167" t="s">
        <v>349</v>
      </c>
      <c r="F436" s="168">
        <v>850</v>
      </c>
      <c r="G436" s="168"/>
      <c r="H436" s="153">
        <f>IFERROR(VLOOKUP($C436,$C$5:$H$18,6,0)+SUMIF($C$19:$C436,$C436,$F$19:$F436)-SUMIF($C$19:$C436,$C436,$G$19:$G436),"")</f>
        <v>99185.05</v>
      </c>
      <c r="I436" s="166" t="s">
        <v>234</v>
      </c>
      <c r="J436" s="166"/>
      <c r="K436" s="163">
        <f t="shared" si="6"/>
        <v>202608</v>
      </c>
      <c r="L436" s="45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129"/>
      <c r="X436" s="129"/>
      <c r="Y436" s="129"/>
    </row>
    <row r="437" s="31" customFormat="1" customHeight="1" spans="1:25">
      <c r="A437" s="148">
        <f>IF(B437="","",COUNTA($B$5:B437))</f>
        <v>433</v>
      </c>
      <c r="B437" s="158">
        <v>46244</v>
      </c>
      <c r="C437" s="159" t="s">
        <v>48</v>
      </c>
      <c r="D437" s="160" t="s">
        <v>50</v>
      </c>
      <c r="E437" s="161" t="s">
        <v>360</v>
      </c>
      <c r="F437" s="162">
        <v>270</v>
      </c>
      <c r="G437" s="162"/>
      <c r="H437" s="153">
        <f>IFERROR(VLOOKUP($C437,$C$5:$H$18,6,0)+SUMIF($C$19:$C437,$C437,$F$19:$F437)-SUMIF($C$19:$C437,$C437,$G$19:$G437),"")</f>
        <v>99455.05</v>
      </c>
      <c r="I437" s="160" t="s">
        <v>234</v>
      </c>
      <c r="J437" s="160"/>
      <c r="K437" s="163">
        <f t="shared" si="6"/>
        <v>202608</v>
      </c>
      <c r="L437" s="45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129"/>
      <c r="X437" s="129"/>
      <c r="Y437" s="129"/>
    </row>
    <row r="438" s="31" customFormat="1" customHeight="1" spans="1:25">
      <c r="A438" s="148">
        <f>IF(B438="","",COUNTA($B$5:B438))</f>
        <v>434</v>
      </c>
      <c r="B438" s="164">
        <v>46244</v>
      </c>
      <c r="C438" s="165" t="s">
        <v>48</v>
      </c>
      <c r="D438" s="166" t="s">
        <v>45</v>
      </c>
      <c r="E438" s="167" t="s">
        <v>589</v>
      </c>
      <c r="F438" s="168">
        <v>5000</v>
      </c>
      <c r="G438" s="168"/>
      <c r="H438" s="153">
        <f>IFERROR(VLOOKUP($C438,$C$5:$H$18,6,0)+SUMIF($C$19:$C438,$C438,$F$19:$F438)-SUMIF($C$19:$C438,$C438,$G$19:$G438),"")</f>
        <v>104455.05</v>
      </c>
      <c r="I438" s="166" t="s">
        <v>224</v>
      </c>
      <c r="J438" s="166"/>
      <c r="K438" s="163">
        <f t="shared" si="6"/>
        <v>202608</v>
      </c>
      <c r="L438" s="45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129"/>
      <c r="X438" s="129"/>
      <c r="Y438" s="129"/>
    </row>
    <row r="439" s="31" customFormat="1" customHeight="1" spans="1:25">
      <c r="A439" s="148">
        <f>IF(B439="","",COUNTA($B$5:B439))</f>
        <v>435</v>
      </c>
      <c r="B439" s="158">
        <v>46244</v>
      </c>
      <c r="C439" s="159" t="s">
        <v>48</v>
      </c>
      <c r="D439" s="160" t="s">
        <v>50</v>
      </c>
      <c r="E439" s="161" t="s">
        <v>590</v>
      </c>
      <c r="F439" s="162">
        <v>3500</v>
      </c>
      <c r="G439" s="162"/>
      <c r="H439" s="153">
        <f>IFERROR(VLOOKUP($C439,$C$5:$H$18,6,0)+SUMIF($C$19:$C439,$C439,$F$19:$F439)-SUMIF($C$19:$C439,$C439,$G$19:$G439),"")</f>
        <v>107955.05</v>
      </c>
      <c r="I439" s="160" t="s">
        <v>224</v>
      </c>
      <c r="J439" s="160"/>
      <c r="K439" s="163">
        <f t="shared" si="6"/>
        <v>202608</v>
      </c>
      <c r="L439" s="45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129"/>
      <c r="X439" s="129"/>
      <c r="Y439" s="129"/>
    </row>
    <row r="440" s="31" customFormat="1" customHeight="1" spans="1:25">
      <c r="A440" s="148">
        <f>IF(B440="","",COUNTA($B$5:B440))</f>
        <v>436</v>
      </c>
      <c r="B440" s="164">
        <v>46244</v>
      </c>
      <c r="C440" s="165" t="s">
        <v>48</v>
      </c>
      <c r="D440" s="166" t="s">
        <v>50</v>
      </c>
      <c r="E440" s="167" t="s">
        <v>354</v>
      </c>
      <c r="F440" s="168">
        <v>1350</v>
      </c>
      <c r="G440" s="168"/>
      <c r="H440" s="153">
        <f>IFERROR(VLOOKUP($C440,$C$5:$H$18,6,0)+SUMIF($C$19:$C440,$C440,$F$19:$F440)-SUMIF($C$19:$C440,$C440,$G$19:$G440),"")</f>
        <v>109305.05</v>
      </c>
      <c r="I440" s="166" t="s">
        <v>126</v>
      </c>
      <c r="J440" s="166"/>
      <c r="K440" s="163">
        <f t="shared" si="6"/>
        <v>202608</v>
      </c>
      <c r="L440" s="45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129"/>
      <c r="X440" s="129"/>
      <c r="Y440" s="129"/>
    </row>
    <row r="441" s="31" customFormat="1" customHeight="1" spans="1:25">
      <c r="A441" s="148">
        <f>IF(B441="","",COUNTA($B$5:B441))</f>
        <v>437</v>
      </c>
      <c r="B441" s="158">
        <v>46244</v>
      </c>
      <c r="C441" s="159" t="s">
        <v>48</v>
      </c>
      <c r="D441" s="160" t="s">
        <v>50</v>
      </c>
      <c r="E441" s="161" t="s">
        <v>591</v>
      </c>
      <c r="F441" s="162">
        <v>1000</v>
      </c>
      <c r="G441" s="162"/>
      <c r="H441" s="153">
        <f>IFERROR(VLOOKUP($C441,$C$5:$H$18,6,0)+SUMIF($C$19:$C441,$C441,$F$19:$F441)-SUMIF($C$19:$C441,$C441,$G$19:$G441),"")</f>
        <v>110305.05</v>
      </c>
      <c r="I441" s="160" t="s">
        <v>230</v>
      </c>
      <c r="J441" s="160"/>
      <c r="K441" s="163">
        <f t="shared" si="6"/>
        <v>202608</v>
      </c>
      <c r="L441" s="45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129"/>
      <c r="X441" s="129"/>
      <c r="Y441" s="129"/>
    </row>
    <row r="442" s="31" customFormat="1" customHeight="1" spans="1:25">
      <c r="A442" s="148">
        <f>IF(B442="","",COUNTA($B$5:B442))</f>
        <v>438</v>
      </c>
      <c r="B442" s="164">
        <v>46244</v>
      </c>
      <c r="C442" s="165" t="s">
        <v>48</v>
      </c>
      <c r="D442" s="166" t="s">
        <v>104</v>
      </c>
      <c r="E442" s="167" t="s">
        <v>592</v>
      </c>
      <c r="F442" s="168"/>
      <c r="G442" s="168">
        <v>8377</v>
      </c>
      <c r="H442" s="153">
        <f>IFERROR(VLOOKUP($C442,$C$5:$H$18,6,0)+SUMIF($C$19:$C442,$C442,$F$19:$F442)-SUMIF($C$19:$C442,$C442,$G$19:$G442),"")</f>
        <v>101928.05</v>
      </c>
      <c r="I442" s="166" t="s">
        <v>246</v>
      </c>
      <c r="J442" s="166"/>
      <c r="K442" s="163">
        <f t="shared" si="6"/>
        <v>202608</v>
      </c>
      <c r="L442" s="45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129"/>
      <c r="X442" s="129"/>
      <c r="Y442" s="129"/>
    </row>
    <row r="443" s="31" customFormat="1" customHeight="1" spans="1:25">
      <c r="A443" s="148">
        <f>IF(B443="","",COUNTA($B$5:B443))</f>
        <v>439</v>
      </c>
      <c r="B443" s="158">
        <v>46244</v>
      </c>
      <c r="C443" s="159" t="s">
        <v>48</v>
      </c>
      <c r="D443" s="160" t="s">
        <v>45</v>
      </c>
      <c r="E443" s="161" t="s">
        <v>350</v>
      </c>
      <c r="F443" s="162">
        <v>1000</v>
      </c>
      <c r="G443" s="162"/>
      <c r="H443" s="153">
        <f>IFERROR(VLOOKUP($C443,$C$5:$H$18,6,0)+SUMIF($C$19:$C443,$C443,$F$19:$F443)-SUMIF($C$19:$C443,$C443,$G$19:$G443),"")</f>
        <v>102928.05</v>
      </c>
      <c r="I443" s="160" t="s">
        <v>159</v>
      </c>
      <c r="J443" s="160"/>
      <c r="K443" s="163">
        <f t="shared" si="6"/>
        <v>202608</v>
      </c>
      <c r="L443" s="45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129"/>
      <c r="X443" s="129"/>
      <c r="Y443" s="129"/>
    </row>
    <row r="444" s="31" customFormat="1" customHeight="1" spans="1:25">
      <c r="A444" s="148">
        <f>IF(B444="","",COUNTA($B$5:B444))</f>
        <v>440</v>
      </c>
      <c r="B444" s="164">
        <v>46244</v>
      </c>
      <c r="C444" s="165" t="s">
        <v>48</v>
      </c>
      <c r="D444" s="166" t="s">
        <v>50</v>
      </c>
      <c r="E444" s="167" t="s">
        <v>359</v>
      </c>
      <c r="F444" s="168">
        <v>500</v>
      </c>
      <c r="G444" s="168"/>
      <c r="H444" s="153">
        <f>IFERROR(VLOOKUP($C444,$C$5:$H$18,6,0)+SUMIF($C$19:$C444,$C444,$F$19:$F444)-SUMIF($C$19:$C444,$C444,$G$19:$G444),"")</f>
        <v>103428.05</v>
      </c>
      <c r="I444" s="166" t="s">
        <v>55</v>
      </c>
      <c r="J444" s="166"/>
      <c r="K444" s="163">
        <f t="shared" si="6"/>
        <v>202608</v>
      </c>
      <c r="L444" s="45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129"/>
      <c r="X444" s="129"/>
      <c r="Y444" s="129"/>
    </row>
    <row r="445" s="31" customFormat="1" customHeight="1" spans="1:25">
      <c r="A445" s="148">
        <f>IF(B445="","",COUNTA($B$5:B445))</f>
        <v>441</v>
      </c>
      <c r="B445" s="158">
        <v>46245</v>
      </c>
      <c r="C445" s="159" t="s">
        <v>48</v>
      </c>
      <c r="D445" s="160" t="s">
        <v>50</v>
      </c>
      <c r="E445" s="161" t="s">
        <v>355</v>
      </c>
      <c r="F445" s="162">
        <v>900</v>
      </c>
      <c r="G445" s="162"/>
      <c r="H445" s="153">
        <f>IFERROR(VLOOKUP($C445,$C$5:$H$18,6,0)+SUMIF($C$19:$C445,$C445,$F$19:$F445)-SUMIF($C$19:$C445,$C445,$G$19:$G445),"")</f>
        <v>104328.05</v>
      </c>
      <c r="I445" s="160" t="s">
        <v>225</v>
      </c>
      <c r="J445" s="160"/>
      <c r="K445" s="163">
        <f t="shared" si="6"/>
        <v>202608</v>
      </c>
      <c r="L445" s="45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129"/>
      <c r="X445" s="129"/>
      <c r="Y445" s="129"/>
    </row>
    <row r="446" s="31" customFormat="1" customHeight="1" spans="1:25">
      <c r="A446" s="148">
        <f>IF(B446="","",COUNTA($B$5:B446))</f>
        <v>442</v>
      </c>
      <c r="B446" s="164">
        <v>46245</v>
      </c>
      <c r="C446" s="165" t="s">
        <v>48</v>
      </c>
      <c r="D446" s="166" t="s">
        <v>54</v>
      </c>
      <c r="E446" s="167" t="s">
        <v>593</v>
      </c>
      <c r="F446" s="168">
        <v>30</v>
      </c>
      <c r="G446" s="168"/>
      <c r="H446" s="153">
        <f>IFERROR(VLOOKUP($C446,$C$5:$H$18,6,0)+SUMIF($C$19:$C446,$C446,$F$19:$F446)-SUMIF($C$19:$C446,$C446,$G$19:$G446),"")</f>
        <v>104358.05</v>
      </c>
      <c r="I446" s="166" t="s">
        <v>225</v>
      </c>
      <c r="J446" s="166"/>
      <c r="K446" s="163">
        <f t="shared" si="6"/>
        <v>202608</v>
      </c>
      <c r="L446" s="45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129"/>
      <c r="X446" s="129"/>
      <c r="Y446" s="129"/>
    </row>
    <row r="447" s="31" customFormat="1" customHeight="1" spans="1:25">
      <c r="A447" s="148">
        <f>IF(B447="","",COUNTA($B$5:B447))</f>
        <v>443</v>
      </c>
      <c r="B447" s="158">
        <v>46246</v>
      </c>
      <c r="C447" s="159" t="s">
        <v>48</v>
      </c>
      <c r="D447" s="160" t="s">
        <v>50</v>
      </c>
      <c r="E447" s="161" t="s">
        <v>594</v>
      </c>
      <c r="F447" s="162">
        <v>2250</v>
      </c>
      <c r="G447" s="162"/>
      <c r="H447" s="153">
        <f>IFERROR(VLOOKUP($C447,$C$5:$H$18,6,0)+SUMIF($C$19:$C447,$C447,$F$19:$F447)-SUMIF($C$19:$C447,$C447,$G$19:$G447),"")</f>
        <v>106608.05</v>
      </c>
      <c r="I447" s="160" t="s">
        <v>254</v>
      </c>
      <c r="J447" s="160"/>
      <c r="K447" s="163">
        <f t="shared" si="6"/>
        <v>202608</v>
      </c>
      <c r="L447" s="45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129"/>
      <c r="X447" s="129"/>
      <c r="Y447" s="129"/>
    </row>
    <row r="448" s="31" customFormat="1" customHeight="1" spans="1:25">
      <c r="A448" s="148">
        <f>IF(B448="","",COUNTA($B$5:B448))</f>
        <v>444</v>
      </c>
      <c r="B448" s="164">
        <v>46246</v>
      </c>
      <c r="C448" s="165" t="s">
        <v>48</v>
      </c>
      <c r="D448" s="166"/>
      <c r="E448" s="167" t="s">
        <v>595</v>
      </c>
      <c r="F448" s="168">
        <v>2000</v>
      </c>
      <c r="G448" s="168"/>
      <c r="H448" s="153">
        <f>IFERROR(VLOOKUP($C448,$C$5:$H$18,6,0)+SUMIF($C$19:$C448,$C448,$F$19:$F448)-SUMIF($C$19:$C448,$C448,$G$19:$G448),"")</f>
        <v>108608.05</v>
      </c>
      <c r="I448" s="166" t="s">
        <v>111</v>
      </c>
      <c r="J448" s="166"/>
      <c r="K448" s="163">
        <f t="shared" si="6"/>
        <v>202608</v>
      </c>
      <c r="L448" s="45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129"/>
      <c r="X448" s="129"/>
      <c r="Y448" s="129"/>
    </row>
    <row r="449" s="31" customFormat="1" customHeight="1" spans="1:25">
      <c r="A449" s="148">
        <f>IF(B449="","",COUNTA($B$5:B449))</f>
        <v>445</v>
      </c>
      <c r="B449" s="158">
        <v>46247</v>
      </c>
      <c r="C449" s="159" t="s">
        <v>48</v>
      </c>
      <c r="D449" s="160" t="s">
        <v>50</v>
      </c>
      <c r="E449" s="161" t="s">
        <v>357</v>
      </c>
      <c r="F449" s="162">
        <v>700</v>
      </c>
      <c r="G449" s="162"/>
      <c r="H449" s="153">
        <f>IFERROR(VLOOKUP($C449,$C$5:$H$18,6,0)+SUMIF($C$19:$C449,$C449,$F$19:$F449)-SUMIF($C$19:$C449,$C449,$G$19:$G449),"")</f>
        <v>109308.05</v>
      </c>
      <c r="I449" s="160" t="s">
        <v>147</v>
      </c>
      <c r="J449" s="160"/>
      <c r="K449" s="163">
        <f t="shared" si="6"/>
        <v>202608</v>
      </c>
      <c r="L449" s="45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129"/>
      <c r="X449" s="129"/>
      <c r="Y449" s="129"/>
    </row>
    <row r="450" s="31" customFormat="1" customHeight="1" spans="1:25">
      <c r="A450" s="148">
        <f>IF(B450="","",COUNTA($B$5:B450))</f>
        <v>446</v>
      </c>
      <c r="B450" s="164">
        <v>46247</v>
      </c>
      <c r="C450" s="165" t="s">
        <v>48</v>
      </c>
      <c r="D450" s="166" t="s">
        <v>50</v>
      </c>
      <c r="E450" s="167" t="s">
        <v>596</v>
      </c>
      <c r="F450" s="168">
        <v>1000</v>
      </c>
      <c r="G450" s="168"/>
      <c r="H450" s="153">
        <f>IFERROR(VLOOKUP($C450,$C$5:$H$18,6,0)+SUMIF($C$19:$C450,$C450,$F$19:$F450)-SUMIF($C$19:$C450,$C450,$G$19:$G450),"")</f>
        <v>110308.05</v>
      </c>
      <c r="I450" s="166" t="s">
        <v>230</v>
      </c>
      <c r="J450" s="166"/>
      <c r="K450" s="163">
        <f t="shared" si="6"/>
        <v>202608</v>
      </c>
      <c r="L450" s="45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129"/>
      <c r="X450" s="129"/>
      <c r="Y450" s="129"/>
    </row>
    <row r="451" s="31" customFormat="1" customHeight="1" spans="1:25">
      <c r="A451" s="148">
        <f>IF(B451="","",COUNTA($B$5:B451))</f>
        <v>447</v>
      </c>
      <c r="B451" s="158">
        <v>46248</v>
      </c>
      <c r="C451" s="159" t="s">
        <v>48</v>
      </c>
      <c r="D451" s="160" t="s">
        <v>83</v>
      </c>
      <c r="E451" s="161" t="s">
        <v>597</v>
      </c>
      <c r="F451" s="162"/>
      <c r="G451" s="162">
        <v>300</v>
      </c>
      <c r="H451" s="153">
        <f>IFERROR(VLOOKUP($C451,$C$5:$H$18,6,0)+SUMIF($C$19:$C451,$C451,$F$19:$F451)-SUMIF($C$19:$C451,$C451,$G$19:$G451),"")</f>
        <v>110008.05</v>
      </c>
      <c r="I451" s="160" t="s">
        <v>143</v>
      </c>
      <c r="J451" s="160"/>
      <c r="K451" s="163">
        <f t="shared" si="6"/>
        <v>202608</v>
      </c>
      <c r="L451" s="45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129"/>
      <c r="X451" s="129"/>
      <c r="Y451" s="129"/>
    </row>
    <row r="452" s="31" customFormat="1" customHeight="1" spans="1:25">
      <c r="A452" s="148">
        <f>IF(B452="","",COUNTA($B$5:B452))</f>
        <v>448</v>
      </c>
      <c r="B452" s="164">
        <v>46249</v>
      </c>
      <c r="C452" s="165" t="s">
        <v>48</v>
      </c>
      <c r="D452" s="166" t="s">
        <v>50</v>
      </c>
      <c r="E452" s="167" t="s">
        <v>365</v>
      </c>
      <c r="F452" s="168">
        <v>720</v>
      </c>
      <c r="G452" s="168"/>
      <c r="H452" s="153">
        <f>IFERROR(VLOOKUP($C452,$C$5:$H$18,6,0)+SUMIF($C$19:$C452,$C452,$F$19:$F452)-SUMIF($C$19:$C452,$C452,$G$19:$G452),"")</f>
        <v>110728.05</v>
      </c>
      <c r="I452" s="166" t="s">
        <v>103</v>
      </c>
      <c r="J452" s="166"/>
      <c r="K452" s="163">
        <f t="shared" si="6"/>
        <v>202608</v>
      </c>
      <c r="L452" s="45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129"/>
      <c r="X452" s="129"/>
      <c r="Y452" s="129"/>
    </row>
    <row r="453" s="31" customFormat="1" customHeight="1" spans="1:25">
      <c r="A453" s="148">
        <f>IF(B453="","",COUNTA($B$5:B453))</f>
        <v>449</v>
      </c>
      <c r="B453" s="158">
        <v>46250</v>
      </c>
      <c r="C453" s="159" t="s">
        <v>48</v>
      </c>
      <c r="D453" s="160" t="s">
        <v>50</v>
      </c>
      <c r="E453" s="161" t="s">
        <v>373</v>
      </c>
      <c r="F453" s="162">
        <v>400</v>
      </c>
      <c r="G453" s="162"/>
      <c r="H453" s="153">
        <f>IFERROR(VLOOKUP($C453,$C$5:$H$18,6,0)+SUMIF($C$19:$C453,$C453,$F$19:$F453)-SUMIF($C$19:$C453,$C453,$G$19:$G453),"")</f>
        <v>111128.05</v>
      </c>
      <c r="I453" s="160" t="s">
        <v>152</v>
      </c>
      <c r="J453" s="160"/>
      <c r="K453" s="163">
        <f t="shared" ref="K453:K516" si="7">IF($B453="","",--TEXT($B453,"yyyymm"))</f>
        <v>202608</v>
      </c>
      <c r="L453" s="45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129"/>
      <c r="X453" s="129"/>
      <c r="Y453" s="129"/>
    </row>
    <row r="454" s="31" customFormat="1" customHeight="1" spans="1:25">
      <c r="A454" s="148">
        <f>IF(B454="","",COUNTA($B$5:B454))</f>
        <v>450</v>
      </c>
      <c r="B454" s="164">
        <v>46251</v>
      </c>
      <c r="C454" s="165" t="s">
        <v>48</v>
      </c>
      <c r="D454" s="166" t="s">
        <v>50</v>
      </c>
      <c r="E454" s="167" t="s">
        <v>370</v>
      </c>
      <c r="F454" s="168">
        <v>500</v>
      </c>
      <c r="G454" s="168"/>
      <c r="H454" s="153">
        <f>IFERROR(VLOOKUP($C454,$C$5:$H$18,6,0)+SUMIF($C$19:$C454,$C454,$F$19:$F454)-SUMIF($C$19:$C454,$C454,$G$19:$G454),"")</f>
        <v>111628.05</v>
      </c>
      <c r="I454" s="166" t="s">
        <v>80</v>
      </c>
      <c r="J454" s="166"/>
      <c r="K454" s="163">
        <f t="shared" si="7"/>
        <v>202608</v>
      </c>
      <c r="L454" s="45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129"/>
      <c r="X454" s="129"/>
      <c r="Y454" s="129"/>
    </row>
    <row r="455" s="31" customFormat="1" customHeight="1" spans="1:25">
      <c r="A455" s="148">
        <f>IF(B455="","",COUNTA($B$5:B455))</f>
        <v>451</v>
      </c>
      <c r="B455" s="158">
        <v>46251</v>
      </c>
      <c r="C455" s="159" t="s">
        <v>48</v>
      </c>
      <c r="D455" s="160" t="s">
        <v>50</v>
      </c>
      <c r="E455" s="161" t="s">
        <v>598</v>
      </c>
      <c r="F455" s="162">
        <v>200</v>
      </c>
      <c r="G455" s="162"/>
      <c r="H455" s="153">
        <f>IFERROR(VLOOKUP($C455,$C$5:$H$18,6,0)+SUMIF($C$19:$C455,$C455,$F$19:$F455)-SUMIF($C$19:$C455,$C455,$G$19:$G455),"")</f>
        <v>111828.05</v>
      </c>
      <c r="I455" s="160" t="s">
        <v>253</v>
      </c>
      <c r="J455" s="160"/>
      <c r="K455" s="163">
        <f t="shared" si="7"/>
        <v>202608</v>
      </c>
      <c r="L455" s="45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129"/>
      <c r="X455" s="129"/>
      <c r="Y455" s="129"/>
    </row>
    <row r="456" s="31" customFormat="1" customHeight="1" spans="1:25">
      <c r="A456" s="148">
        <f>IF(B456="","",COUNTA($B$5:B456))</f>
        <v>452</v>
      </c>
      <c r="B456" s="164">
        <v>46251</v>
      </c>
      <c r="C456" s="165" t="s">
        <v>48</v>
      </c>
      <c r="D456" s="166" t="s">
        <v>50</v>
      </c>
      <c r="E456" s="167" t="s">
        <v>599</v>
      </c>
      <c r="F456" s="168">
        <v>240</v>
      </c>
      <c r="G456" s="168"/>
      <c r="H456" s="153">
        <f>IFERROR(VLOOKUP($C456,$C$5:$H$18,6,0)+SUMIF($C$19:$C456,$C456,$F$19:$F456)-SUMIF($C$19:$C456,$C456,$G$19:$G456),"")</f>
        <v>112068.05</v>
      </c>
      <c r="I456" s="166" t="s">
        <v>253</v>
      </c>
      <c r="J456" s="166"/>
      <c r="K456" s="163">
        <f t="shared" si="7"/>
        <v>202608</v>
      </c>
      <c r="L456" s="45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129"/>
      <c r="X456" s="129"/>
      <c r="Y456" s="129"/>
    </row>
    <row r="457" s="31" customFormat="1" customHeight="1" spans="1:25">
      <c r="A457" s="148">
        <f>IF(B457="","",COUNTA($B$5:B457))</f>
        <v>453</v>
      </c>
      <c r="B457" s="158">
        <v>46252</v>
      </c>
      <c r="C457" s="159" t="s">
        <v>48</v>
      </c>
      <c r="D457" s="160" t="s">
        <v>50</v>
      </c>
      <c r="E457" s="161" t="s">
        <v>600</v>
      </c>
      <c r="F457" s="162">
        <v>50</v>
      </c>
      <c r="G457" s="162"/>
      <c r="H457" s="153">
        <f>IFERROR(VLOOKUP($C457,$C$5:$H$18,6,0)+SUMIF($C$19:$C457,$C457,$F$19:$F457)-SUMIF($C$19:$C457,$C457,$G$19:$G457),"")</f>
        <v>112118.05</v>
      </c>
      <c r="I457" s="160" t="s">
        <v>253</v>
      </c>
      <c r="J457" s="160"/>
      <c r="K457" s="163">
        <f t="shared" si="7"/>
        <v>202608</v>
      </c>
      <c r="L457" s="45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129"/>
      <c r="X457" s="129"/>
      <c r="Y457" s="129"/>
    </row>
    <row r="458" s="31" customFormat="1" customHeight="1" spans="1:25">
      <c r="A458" s="148">
        <f>IF(B458="","",COUNTA($B$5:B458))</f>
        <v>454</v>
      </c>
      <c r="B458" s="164">
        <v>46251</v>
      </c>
      <c r="C458" s="165" t="s">
        <v>48</v>
      </c>
      <c r="D458" s="166" t="s">
        <v>50</v>
      </c>
      <c r="E458" s="167" t="s">
        <v>381</v>
      </c>
      <c r="F458" s="168">
        <v>675</v>
      </c>
      <c r="G458" s="168"/>
      <c r="H458" s="153">
        <f>IFERROR(VLOOKUP($C458,$C$5:$H$18,6,0)+SUMIF($C$19:$C458,$C458,$F$19:$F458)-SUMIF($C$19:$C458,$C458,$G$19:$G458),"")</f>
        <v>112793.05</v>
      </c>
      <c r="I458" s="166" t="s">
        <v>134</v>
      </c>
      <c r="J458" s="166"/>
      <c r="K458" s="163">
        <f t="shared" si="7"/>
        <v>202608</v>
      </c>
      <c r="L458" s="45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129"/>
      <c r="X458" s="129"/>
      <c r="Y458" s="129"/>
    </row>
    <row r="459" s="31" customFormat="1" customHeight="1" spans="1:25">
      <c r="A459" s="148">
        <f>IF(B459="","",COUNTA($B$5:B459))</f>
        <v>455</v>
      </c>
      <c r="B459" s="158">
        <v>46251</v>
      </c>
      <c r="C459" s="159" t="s">
        <v>48</v>
      </c>
      <c r="D459" s="160" t="s">
        <v>50</v>
      </c>
      <c r="E459" s="161" t="s">
        <v>601</v>
      </c>
      <c r="F459" s="162">
        <v>1500</v>
      </c>
      <c r="G459" s="162"/>
      <c r="H459" s="153">
        <f>IFERROR(VLOOKUP($C459,$C$5:$H$18,6,0)+SUMIF($C$19:$C459,$C459,$F$19:$F459)-SUMIF($C$19:$C459,$C459,$G$19:$G459),"")</f>
        <v>114293.05</v>
      </c>
      <c r="I459" s="160" t="s">
        <v>115</v>
      </c>
      <c r="J459" s="160"/>
      <c r="K459" s="163">
        <f t="shared" si="7"/>
        <v>202608</v>
      </c>
      <c r="L459" s="45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129"/>
      <c r="X459" s="129"/>
      <c r="Y459" s="129"/>
    </row>
    <row r="460" s="31" customFormat="1" customHeight="1" spans="1:25">
      <c r="A460" s="148">
        <f>IF(B460="","",COUNTA($B$5:B460))</f>
        <v>456</v>
      </c>
      <c r="B460" s="164">
        <v>46252</v>
      </c>
      <c r="C460" s="165" t="s">
        <v>48</v>
      </c>
      <c r="D460" s="166" t="s">
        <v>45</v>
      </c>
      <c r="E460" s="167" t="s">
        <v>602</v>
      </c>
      <c r="F460" s="168">
        <v>8000</v>
      </c>
      <c r="G460" s="168"/>
      <c r="H460" s="153">
        <f>IFERROR(VLOOKUP($C460,$C$5:$H$18,6,0)+SUMIF($C$19:$C460,$C460,$F$19:$F460)-SUMIF($C$19:$C460,$C460,$G$19:$G460),"")</f>
        <v>122293.05</v>
      </c>
      <c r="I460" s="166" t="s">
        <v>248</v>
      </c>
      <c r="J460" s="166"/>
      <c r="K460" s="163">
        <f t="shared" si="7"/>
        <v>202608</v>
      </c>
      <c r="L460" s="45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129"/>
      <c r="X460" s="129"/>
      <c r="Y460" s="129"/>
    </row>
    <row r="461" s="31" customFormat="1" customHeight="1" spans="1:25">
      <c r="A461" s="148">
        <f>IF(B461="","",COUNTA($B$5:B461))</f>
        <v>457</v>
      </c>
      <c r="B461" s="158">
        <v>46252</v>
      </c>
      <c r="C461" s="159" t="s">
        <v>48</v>
      </c>
      <c r="D461" s="160" t="s">
        <v>50</v>
      </c>
      <c r="E461" s="161" t="s">
        <v>603</v>
      </c>
      <c r="F461" s="162"/>
      <c r="G461" s="162">
        <v>3400</v>
      </c>
      <c r="H461" s="153">
        <f>IFERROR(VLOOKUP($C461,$C$5:$H$18,6,0)+SUMIF($C$19:$C461,$C461,$F$19:$F461)-SUMIF($C$19:$C461,$C461,$G$19:$G461),"")</f>
        <v>118893.05</v>
      </c>
      <c r="I461" s="160" t="s">
        <v>132</v>
      </c>
      <c r="J461" s="160"/>
      <c r="K461" s="163">
        <f t="shared" si="7"/>
        <v>202608</v>
      </c>
      <c r="L461" s="45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129"/>
      <c r="X461" s="129"/>
      <c r="Y461" s="129"/>
    </row>
    <row r="462" s="31" customFormat="1" customHeight="1" spans="1:25">
      <c r="A462" s="148">
        <f>IF(B462="","",COUNTA($B$5:B462))</f>
        <v>458</v>
      </c>
      <c r="B462" s="164">
        <v>46252</v>
      </c>
      <c r="C462" s="165" t="s">
        <v>48</v>
      </c>
      <c r="D462" s="166" t="s">
        <v>83</v>
      </c>
      <c r="E462" s="167" t="s">
        <v>604</v>
      </c>
      <c r="F462" s="168"/>
      <c r="G462" s="168">
        <v>1250</v>
      </c>
      <c r="H462" s="153">
        <f>IFERROR(VLOOKUP($C462,$C$5:$H$18,6,0)+SUMIF($C$19:$C462,$C462,$F$19:$F462)-SUMIF($C$19:$C462,$C462,$G$19:$G462),"")</f>
        <v>117643.05</v>
      </c>
      <c r="I462" s="166" t="s">
        <v>160</v>
      </c>
      <c r="J462" s="166"/>
      <c r="K462" s="163">
        <f t="shared" si="7"/>
        <v>202608</v>
      </c>
      <c r="L462" s="45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129"/>
      <c r="X462" s="129"/>
      <c r="Y462" s="129"/>
    </row>
    <row r="463" s="31" customFormat="1" customHeight="1" spans="1:25">
      <c r="A463" s="148">
        <f>IF(B463="","",COUNTA($B$5:B463))</f>
        <v>459</v>
      </c>
      <c r="B463" s="158">
        <v>46253</v>
      </c>
      <c r="C463" s="159" t="s">
        <v>48</v>
      </c>
      <c r="D463" s="160" t="s">
        <v>50</v>
      </c>
      <c r="E463" s="161" t="s">
        <v>392</v>
      </c>
      <c r="F463" s="162">
        <v>200</v>
      </c>
      <c r="G463" s="162"/>
      <c r="H463" s="153">
        <f>IFERROR(VLOOKUP($C463,$C$5:$H$18,6,0)+SUMIF($C$19:$C463,$C463,$F$19:$F463)-SUMIF($C$19:$C463,$C463,$G$19:$G463),"")</f>
        <v>117843.05</v>
      </c>
      <c r="I463" s="160" t="s">
        <v>212</v>
      </c>
      <c r="J463" s="160"/>
      <c r="K463" s="163">
        <f t="shared" si="7"/>
        <v>202608</v>
      </c>
      <c r="L463" s="45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129"/>
      <c r="X463" s="129"/>
      <c r="Y463" s="129"/>
    </row>
    <row r="464" s="31" customFormat="1" customHeight="1" spans="1:25">
      <c r="A464" s="148">
        <f>IF(B464="","",COUNTA($B$5:B464))</f>
        <v>460</v>
      </c>
      <c r="B464" s="164">
        <v>46252</v>
      </c>
      <c r="C464" s="165" t="s">
        <v>48</v>
      </c>
      <c r="D464" s="166" t="s">
        <v>50</v>
      </c>
      <c r="E464" s="167" t="s">
        <v>372</v>
      </c>
      <c r="F464" s="168">
        <v>150</v>
      </c>
      <c r="G464" s="168"/>
      <c r="H464" s="153">
        <f>IFERROR(VLOOKUP($C464,$C$5:$H$18,6,0)+SUMIF($C$19:$C464,$C464,$F$19:$F464)-SUMIF($C$19:$C464,$C464,$G$19:$G464),"")</f>
        <v>117993.05</v>
      </c>
      <c r="I464" s="166" t="s">
        <v>55</v>
      </c>
      <c r="J464" s="166"/>
      <c r="K464" s="163">
        <f t="shared" si="7"/>
        <v>202608</v>
      </c>
      <c r="L464" s="45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129"/>
      <c r="X464" s="129"/>
      <c r="Y464" s="129"/>
    </row>
    <row r="465" s="31" customFormat="1" customHeight="1" spans="1:25">
      <c r="A465" s="148">
        <f>IF(B465="","",COUNTA($B$5:B465))</f>
        <v>461</v>
      </c>
      <c r="B465" s="158">
        <v>46253</v>
      </c>
      <c r="C465" s="159" t="s">
        <v>48</v>
      </c>
      <c r="D465" s="160" t="s">
        <v>50</v>
      </c>
      <c r="E465" s="161" t="s">
        <v>377</v>
      </c>
      <c r="F465" s="162">
        <v>3000</v>
      </c>
      <c r="G465" s="162"/>
      <c r="H465" s="153">
        <f>IFERROR(VLOOKUP($C465,$C$5:$H$18,6,0)+SUMIF($C$19:$C465,$C465,$F$19:$F465)-SUMIF($C$19:$C465,$C465,$G$19:$G465),"")</f>
        <v>120993.05</v>
      </c>
      <c r="I465" s="160" t="s">
        <v>117</v>
      </c>
      <c r="J465" s="160"/>
      <c r="K465" s="163">
        <f t="shared" si="7"/>
        <v>202608</v>
      </c>
      <c r="L465" s="45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129"/>
      <c r="X465" s="129"/>
      <c r="Y465" s="129"/>
    </row>
    <row r="466" s="31" customFormat="1" customHeight="1" spans="1:25">
      <c r="A466" s="148">
        <f>IF(B466="","",COUNTA($B$5:B466))</f>
        <v>462</v>
      </c>
      <c r="B466" s="164">
        <v>46253</v>
      </c>
      <c r="C466" s="165" t="s">
        <v>48</v>
      </c>
      <c r="D466" s="166" t="s">
        <v>45</v>
      </c>
      <c r="E466" s="167" t="s">
        <v>605</v>
      </c>
      <c r="F466" s="168"/>
      <c r="G466" s="168">
        <v>15000</v>
      </c>
      <c r="H466" s="153">
        <f>IFERROR(VLOOKUP($C466,$C$5:$H$18,6,0)+SUMIF($C$19:$C466,$C466,$F$19:$F466)-SUMIF($C$19:$C466,$C466,$G$19:$G466),"")</f>
        <v>105993.05</v>
      </c>
      <c r="I466" s="166" t="s">
        <v>236</v>
      </c>
      <c r="J466" s="166"/>
      <c r="K466" s="163">
        <f t="shared" si="7"/>
        <v>202608</v>
      </c>
      <c r="L466" s="45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129"/>
      <c r="X466" s="129"/>
      <c r="Y466" s="129"/>
    </row>
    <row r="467" s="31" customFormat="1" customHeight="1" spans="1:25">
      <c r="A467" s="148">
        <f>IF(B467="","",COUNTA($B$5:B467))</f>
        <v>463</v>
      </c>
      <c r="B467" s="158">
        <v>46253</v>
      </c>
      <c r="C467" s="159" t="s">
        <v>48</v>
      </c>
      <c r="D467" s="160" t="s">
        <v>50</v>
      </c>
      <c r="E467" s="161" t="s">
        <v>606</v>
      </c>
      <c r="F467" s="162">
        <v>375</v>
      </c>
      <c r="G467" s="162"/>
      <c r="H467" s="153">
        <f>IFERROR(VLOOKUP($C467,$C$5:$H$18,6,0)+SUMIF($C$19:$C467,$C467,$F$19:$F467)-SUMIF($C$19:$C467,$C467,$G$19:$G467),"")</f>
        <v>106368.05</v>
      </c>
      <c r="I467" s="160" t="s">
        <v>236</v>
      </c>
      <c r="J467" s="160"/>
      <c r="K467" s="163">
        <f t="shared" si="7"/>
        <v>202608</v>
      </c>
      <c r="L467" s="45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129"/>
      <c r="X467" s="129"/>
      <c r="Y467" s="129"/>
    </row>
    <row r="468" s="31" customFormat="1" customHeight="1" spans="1:25">
      <c r="A468" s="148">
        <f>IF(B468="","",COUNTA($B$5:B468))</f>
        <v>464</v>
      </c>
      <c r="B468" s="164">
        <v>46253</v>
      </c>
      <c r="C468" s="165" t="s">
        <v>48</v>
      </c>
      <c r="D468" s="166" t="s">
        <v>50</v>
      </c>
      <c r="E468" s="167" t="s">
        <v>378</v>
      </c>
      <c r="F468" s="168">
        <v>825</v>
      </c>
      <c r="G468" s="168"/>
      <c r="H468" s="153">
        <f>IFERROR(VLOOKUP($C468,$C$5:$H$18,6,0)+SUMIF($C$19:$C468,$C468,$F$19:$F468)-SUMIF($C$19:$C468,$C468,$G$19:$G468),"")</f>
        <v>107193.05</v>
      </c>
      <c r="I468" s="166" t="s">
        <v>155</v>
      </c>
      <c r="J468" s="166"/>
      <c r="K468" s="163">
        <f t="shared" si="7"/>
        <v>202608</v>
      </c>
      <c r="L468" s="45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129"/>
      <c r="X468" s="129"/>
      <c r="Y468" s="129"/>
    </row>
    <row r="469" s="31" customFormat="1" customHeight="1" spans="1:25">
      <c r="A469" s="148">
        <f>IF(B469="","",COUNTA($B$5:B469))</f>
        <v>465</v>
      </c>
      <c r="B469" s="158">
        <v>46253</v>
      </c>
      <c r="C469" s="159" t="s">
        <v>48</v>
      </c>
      <c r="D469" s="160" t="s">
        <v>50</v>
      </c>
      <c r="E469" s="161" t="s">
        <v>380</v>
      </c>
      <c r="F469" s="162">
        <v>600</v>
      </c>
      <c r="G469" s="162"/>
      <c r="H469" s="153">
        <f>IFERROR(VLOOKUP($C469,$C$5:$H$18,6,0)+SUMIF($C$19:$C469,$C469,$F$19:$F469)-SUMIF($C$19:$C469,$C469,$G$19:$G469),"")</f>
        <v>107793.05</v>
      </c>
      <c r="I469" s="160" t="s">
        <v>152</v>
      </c>
      <c r="J469" s="160"/>
      <c r="K469" s="163">
        <f t="shared" si="7"/>
        <v>202608</v>
      </c>
      <c r="L469" s="45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129"/>
      <c r="X469" s="129"/>
      <c r="Y469" s="129"/>
    </row>
    <row r="470" s="31" customFormat="1" customHeight="1" spans="1:25">
      <c r="A470" s="148">
        <f>IF(B470="","",COUNTA($B$5:B470))</f>
        <v>466</v>
      </c>
      <c r="B470" s="164">
        <v>46254</v>
      </c>
      <c r="C470" s="165" t="s">
        <v>48</v>
      </c>
      <c r="D470" s="166" t="s">
        <v>50</v>
      </c>
      <c r="E470" s="167" t="s">
        <v>383</v>
      </c>
      <c r="F470" s="168">
        <v>1250</v>
      </c>
      <c r="G470" s="168"/>
      <c r="H470" s="153">
        <f>IFERROR(VLOOKUP($C470,$C$5:$H$18,6,0)+SUMIF($C$19:$C470,$C470,$F$19:$F470)-SUMIF($C$19:$C470,$C470,$G$19:$G470),"")</f>
        <v>109043.05</v>
      </c>
      <c r="I470" s="166" t="s">
        <v>152</v>
      </c>
      <c r="J470" s="166"/>
      <c r="K470" s="163">
        <f t="shared" si="7"/>
        <v>202608</v>
      </c>
      <c r="L470" s="45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129"/>
      <c r="X470" s="129"/>
      <c r="Y470" s="129"/>
    </row>
    <row r="471" s="31" customFormat="1" customHeight="1" spans="1:25">
      <c r="A471" s="148">
        <f>IF(B471="","",COUNTA($B$5:B471))</f>
        <v>467</v>
      </c>
      <c r="B471" s="158">
        <v>46254</v>
      </c>
      <c r="C471" s="159" t="s">
        <v>48</v>
      </c>
      <c r="D471" s="160" t="s">
        <v>50</v>
      </c>
      <c r="E471" s="161" t="s">
        <v>383</v>
      </c>
      <c r="F471" s="162">
        <v>1250</v>
      </c>
      <c r="G471" s="162"/>
      <c r="H471" s="153">
        <f>IFERROR(VLOOKUP($C471,$C$5:$H$18,6,0)+SUMIF($C$19:$C471,$C471,$F$19:$F471)-SUMIF($C$19:$C471,$C471,$G$19:$G471),"")</f>
        <v>110293.05</v>
      </c>
      <c r="I471" s="160" t="s">
        <v>152</v>
      </c>
      <c r="J471" s="160"/>
      <c r="K471" s="163">
        <f t="shared" si="7"/>
        <v>202608</v>
      </c>
      <c r="L471" s="45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129"/>
      <c r="X471" s="129"/>
      <c r="Y471" s="129"/>
    </row>
    <row r="472" s="31" customFormat="1" customHeight="1" spans="1:25">
      <c r="A472" s="148">
        <f>IF(B472="","",COUNTA($B$5:B472))</f>
        <v>468</v>
      </c>
      <c r="B472" s="164">
        <v>46254</v>
      </c>
      <c r="C472" s="165" t="s">
        <v>48</v>
      </c>
      <c r="D472" s="166" t="s">
        <v>45</v>
      </c>
      <c r="E472" s="167" t="s">
        <v>607</v>
      </c>
      <c r="F472" s="168">
        <v>10000</v>
      </c>
      <c r="G472" s="168"/>
      <c r="H472" s="153">
        <f>IFERROR(VLOOKUP($C472,$C$5:$H$18,6,0)+SUMIF($C$19:$C472,$C472,$F$19:$F472)-SUMIF($C$19:$C472,$C472,$G$19:$G472),"")</f>
        <v>120293.05</v>
      </c>
      <c r="I472" s="166" t="s">
        <v>203</v>
      </c>
      <c r="J472" s="166"/>
      <c r="K472" s="163">
        <f t="shared" si="7"/>
        <v>202608</v>
      </c>
      <c r="L472" s="45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129"/>
      <c r="X472" s="129"/>
      <c r="Y472" s="129"/>
    </row>
    <row r="473" s="31" customFormat="1" customHeight="1" spans="1:25">
      <c r="A473" s="148">
        <f>IF(B473="","",COUNTA($B$5:B473))</f>
        <v>469</v>
      </c>
      <c r="B473" s="158">
        <v>46255</v>
      </c>
      <c r="C473" s="159" t="s">
        <v>48</v>
      </c>
      <c r="D473" s="160" t="s">
        <v>50</v>
      </c>
      <c r="E473" s="161" t="s">
        <v>397</v>
      </c>
      <c r="F473" s="162">
        <v>425</v>
      </c>
      <c r="G473" s="162"/>
      <c r="H473" s="153">
        <f>IFERROR(VLOOKUP($C473,$C$5:$H$18,6,0)+SUMIF($C$19:$C473,$C473,$F$19:$F473)-SUMIF($C$19:$C473,$C473,$G$19:$G473),"")</f>
        <v>120718.05</v>
      </c>
      <c r="I473" s="160" t="s">
        <v>184</v>
      </c>
      <c r="J473" s="160"/>
      <c r="K473" s="163">
        <f t="shared" si="7"/>
        <v>202608</v>
      </c>
      <c r="L473" s="45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129"/>
      <c r="X473" s="129"/>
      <c r="Y473" s="129"/>
    </row>
    <row r="474" s="31" customFormat="1" customHeight="1" spans="1:25">
      <c r="A474" s="148">
        <f>IF(B474="","",COUNTA($B$5:B474))</f>
        <v>470</v>
      </c>
      <c r="B474" s="164">
        <v>46255</v>
      </c>
      <c r="C474" s="165" t="s">
        <v>48</v>
      </c>
      <c r="D474" s="166" t="s">
        <v>102</v>
      </c>
      <c r="E474" s="167" t="s">
        <v>608</v>
      </c>
      <c r="F474" s="168">
        <v>4516</v>
      </c>
      <c r="G474" s="168"/>
      <c r="H474" s="153">
        <f>IFERROR(VLOOKUP($C474,$C$5:$H$18,6,0)+SUMIF($C$19:$C474,$C474,$F$19:$F474)-SUMIF($C$19:$C474,$C474,$G$19:$G474),"")</f>
        <v>125234.05</v>
      </c>
      <c r="I474" s="166" t="s">
        <v>74</v>
      </c>
      <c r="J474" s="166"/>
      <c r="K474" s="163">
        <f t="shared" si="7"/>
        <v>202608</v>
      </c>
      <c r="L474" s="45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129"/>
      <c r="X474" s="129"/>
      <c r="Y474" s="129"/>
    </row>
    <row r="475" s="31" customFormat="1" customHeight="1" spans="1:25">
      <c r="A475" s="148">
        <f>IF(B475="","",COUNTA($B$5:B475))</f>
        <v>471</v>
      </c>
      <c r="B475" s="158">
        <v>46257</v>
      </c>
      <c r="C475" s="159" t="s">
        <v>48</v>
      </c>
      <c r="D475" s="160" t="s">
        <v>50</v>
      </c>
      <c r="E475" s="161" t="s">
        <v>609</v>
      </c>
      <c r="F475" s="162">
        <v>1800</v>
      </c>
      <c r="G475" s="162"/>
      <c r="H475" s="153">
        <f>IFERROR(VLOOKUP($C475,$C$5:$H$18,6,0)+SUMIF($C$19:$C475,$C475,$F$19:$F475)-SUMIF($C$19:$C475,$C475,$G$19:$G475),"")</f>
        <v>127034.05</v>
      </c>
      <c r="I475" s="160" t="s">
        <v>197</v>
      </c>
      <c r="J475" s="160"/>
      <c r="K475" s="163">
        <f t="shared" si="7"/>
        <v>202608</v>
      </c>
      <c r="L475" s="45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129"/>
      <c r="X475" s="129"/>
      <c r="Y475" s="129"/>
    </row>
    <row r="476" s="31" customFormat="1" customHeight="1" spans="1:25">
      <c r="A476" s="148">
        <f>IF(B476="","",COUNTA($B$5:B476))</f>
        <v>472</v>
      </c>
      <c r="B476" s="164">
        <v>46255</v>
      </c>
      <c r="C476" s="165" t="s">
        <v>48</v>
      </c>
      <c r="D476" s="166" t="s">
        <v>50</v>
      </c>
      <c r="E476" s="167" t="s">
        <v>610</v>
      </c>
      <c r="F476" s="168">
        <v>1500</v>
      </c>
      <c r="G476" s="168"/>
      <c r="H476" s="153">
        <f>IFERROR(VLOOKUP($C476,$C$5:$H$18,6,0)+SUMIF($C$19:$C476,$C476,$F$19:$F476)-SUMIF($C$19:$C476,$C476,$G$19:$G476),"")</f>
        <v>128534.05</v>
      </c>
      <c r="I476" s="166" t="s">
        <v>175</v>
      </c>
      <c r="J476" s="166"/>
      <c r="K476" s="163">
        <f t="shared" si="7"/>
        <v>202608</v>
      </c>
      <c r="L476" s="45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129"/>
      <c r="X476" s="129"/>
      <c r="Y476" s="129"/>
    </row>
    <row r="477" s="31" customFormat="1" customHeight="1" spans="1:25">
      <c r="A477" s="148">
        <f>IF(B477="","",COUNTA($B$5:B477))</f>
        <v>473</v>
      </c>
      <c r="B477" s="158">
        <v>46255</v>
      </c>
      <c r="C477" s="159" t="s">
        <v>48</v>
      </c>
      <c r="D477" s="160" t="s">
        <v>50</v>
      </c>
      <c r="E477" s="161" t="s">
        <v>385</v>
      </c>
      <c r="F477" s="162">
        <v>1500</v>
      </c>
      <c r="G477" s="162"/>
      <c r="H477" s="153">
        <f>IFERROR(VLOOKUP($C477,$C$5:$H$18,6,0)+SUMIF($C$19:$C477,$C477,$F$19:$F477)-SUMIF($C$19:$C477,$C477,$G$19:$G477),"")</f>
        <v>130034.05</v>
      </c>
      <c r="I477" s="160" t="s">
        <v>139</v>
      </c>
      <c r="J477" s="160"/>
      <c r="K477" s="163">
        <f t="shared" si="7"/>
        <v>202608</v>
      </c>
      <c r="L477" s="45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129"/>
      <c r="X477" s="129"/>
      <c r="Y477" s="129"/>
    </row>
    <row r="478" s="31" customFormat="1" customHeight="1" spans="1:25">
      <c r="A478" s="148">
        <f>IF(B478="","",COUNTA($B$5:B478))</f>
        <v>474</v>
      </c>
      <c r="B478" s="164">
        <v>46255</v>
      </c>
      <c r="C478" s="165" t="s">
        <v>48</v>
      </c>
      <c r="D478" s="166" t="s">
        <v>50</v>
      </c>
      <c r="E478" s="167" t="s">
        <v>374</v>
      </c>
      <c r="F478" s="168">
        <v>700</v>
      </c>
      <c r="G478" s="168"/>
      <c r="H478" s="153">
        <f>IFERROR(VLOOKUP($C478,$C$5:$H$18,6,0)+SUMIF($C$19:$C478,$C478,$F$19:$F478)-SUMIF($C$19:$C478,$C478,$G$19:$G478),"")</f>
        <v>130734.05</v>
      </c>
      <c r="I478" s="166" t="s">
        <v>166</v>
      </c>
      <c r="J478" s="166"/>
      <c r="K478" s="163">
        <f t="shared" si="7"/>
        <v>202608</v>
      </c>
      <c r="L478" s="45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129"/>
      <c r="X478" s="129"/>
      <c r="Y478" s="129"/>
    </row>
    <row r="479" s="31" customFormat="1" customHeight="1" spans="1:25">
      <c r="A479" s="148">
        <f>IF(B479="","",COUNTA($B$5:B479))</f>
        <v>475</v>
      </c>
      <c r="B479" s="158">
        <v>46256</v>
      </c>
      <c r="C479" s="159" t="s">
        <v>48</v>
      </c>
      <c r="D479" s="160" t="s">
        <v>50</v>
      </c>
      <c r="E479" s="161" t="s">
        <v>398</v>
      </c>
      <c r="F479" s="162">
        <v>1500</v>
      </c>
      <c r="G479" s="162"/>
      <c r="H479" s="153">
        <f>IFERROR(VLOOKUP($C479,$C$5:$H$18,6,0)+SUMIF($C$19:$C479,$C479,$F$19:$F479)-SUMIF($C$19:$C479,$C479,$G$19:$G479),"")</f>
        <v>132234.05</v>
      </c>
      <c r="I479" s="160" t="s">
        <v>121</v>
      </c>
      <c r="J479" s="160"/>
      <c r="K479" s="163">
        <f t="shared" si="7"/>
        <v>202608</v>
      </c>
      <c r="L479" s="45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129"/>
      <c r="X479" s="129"/>
      <c r="Y479" s="129"/>
    </row>
    <row r="480" s="31" customFormat="1" customHeight="1" spans="1:25">
      <c r="A480" s="148">
        <f>IF(B480="","",COUNTA($B$5:B480))</f>
        <v>476</v>
      </c>
      <c r="B480" s="164">
        <v>46256</v>
      </c>
      <c r="C480" s="165" t="s">
        <v>48</v>
      </c>
      <c r="D480" s="166" t="s">
        <v>50</v>
      </c>
      <c r="E480" s="167" t="s">
        <v>405</v>
      </c>
      <c r="F480" s="168">
        <v>400</v>
      </c>
      <c r="G480" s="168"/>
      <c r="H480" s="153">
        <f>IFERROR(VLOOKUP($C480,$C$5:$H$18,6,0)+SUMIF($C$19:$C480,$C480,$F$19:$F480)-SUMIF($C$19:$C480,$C480,$G$19:$G480),"")</f>
        <v>132634.05</v>
      </c>
      <c r="I480" s="166" t="s">
        <v>80</v>
      </c>
      <c r="J480" s="166"/>
      <c r="K480" s="163">
        <f t="shared" si="7"/>
        <v>202608</v>
      </c>
      <c r="L480" s="45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129"/>
      <c r="X480" s="129"/>
      <c r="Y480" s="129"/>
    </row>
    <row r="481" s="31" customFormat="1" customHeight="1" spans="1:25">
      <c r="A481" s="148">
        <f>IF(B481="","",COUNTA($B$5:B481))</f>
        <v>477</v>
      </c>
      <c r="B481" s="158">
        <v>46257</v>
      </c>
      <c r="C481" s="159" t="s">
        <v>48</v>
      </c>
      <c r="D481" s="160" t="s">
        <v>50</v>
      </c>
      <c r="E481" s="161" t="s">
        <v>395</v>
      </c>
      <c r="F481" s="162">
        <v>600</v>
      </c>
      <c r="G481" s="162"/>
      <c r="H481" s="153">
        <f>IFERROR(VLOOKUP($C481,$C$5:$H$18,6,0)+SUMIF($C$19:$C481,$C481,$F$19:$F481)-SUMIF($C$19:$C481,$C481,$G$19:$G481),"")</f>
        <v>133234.05</v>
      </c>
      <c r="I481" s="160" t="s">
        <v>131</v>
      </c>
      <c r="J481" s="160"/>
      <c r="K481" s="163">
        <f t="shared" si="7"/>
        <v>202608</v>
      </c>
      <c r="L481" s="45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129"/>
      <c r="X481" s="129"/>
      <c r="Y481" s="129"/>
    </row>
    <row r="482" s="31" customFormat="1" customHeight="1" spans="1:25">
      <c r="A482" s="148">
        <f>IF(B482="","",COUNTA($B$5:B482))</f>
        <v>478</v>
      </c>
      <c r="B482" s="164">
        <v>46257</v>
      </c>
      <c r="C482" s="165" t="s">
        <v>48</v>
      </c>
      <c r="D482" s="166" t="s">
        <v>50</v>
      </c>
      <c r="E482" s="167" t="s">
        <v>611</v>
      </c>
      <c r="F482" s="168">
        <v>220</v>
      </c>
      <c r="G482" s="168"/>
      <c r="H482" s="153">
        <f>IFERROR(VLOOKUP($C482,$C$5:$H$18,6,0)+SUMIF($C$19:$C482,$C482,$F$19:$F482)-SUMIF($C$19:$C482,$C482,$G$19:$G482),"")</f>
        <v>133454.05</v>
      </c>
      <c r="I482" s="166" t="s">
        <v>231</v>
      </c>
      <c r="J482" s="166"/>
      <c r="K482" s="163">
        <f t="shared" si="7"/>
        <v>202608</v>
      </c>
      <c r="L482" s="45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129"/>
      <c r="X482" s="129"/>
      <c r="Y482" s="129"/>
    </row>
    <row r="483" s="31" customFormat="1" customHeight="1" spans="1:25">
      <c r="A483" s="148">
        <f>IF(B483="","",COUNTA($B$5:B483))</f>
        <v>479</v>
      </c>
      <c r="B483" s="158">
        <v>46258</v>
      </c>
      <c r="C483" s="159" t="s">
        <v>48</v>
      </c>
      <c r="D483" s="160" t="s">
        <v>50</v>
      </c>
      <c r="E483" s="161" t="s">
        <v>383</v>
      </c>
      <c r="F483" s="162">
        <v>1250</v>
      </c>
      <c r="G483" s="162"/>
      <c r="H483" s="153">
        <f>IFERROR(VLOOKUP($C483,$C$5:$H$18,6,0)+SUMIF($C$19:$C483,$C483,$F$19:$F483)-SUMIF($C$19:$C483,$C483,$G$19:$G483),"")</f>
        <v>134704.05</v>
      </c>
      <c r="I483" s="160" t="s">
        <v>152</v>
      </c>
      <c r="J483" s="160"/>
      <c r="K483" s="163">
        <f t="shared" si="7"/>
        <v>202608</v>
      </c>
      <c r="L483" s="45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129"/>
      <c r="X483" s="129"/>
      <c r="Y483" s="129"/>
    </row>
    <row r="484" s="31" customFormat="1" customHeight="1" spans="1:25">
      <c r="A484" s="148">
        <f>IF(B484="","",COUNTA($B$5:B484))</f>
        <v>480</v>
      </c>
      <c r="B484" s="164">
        <v>46258</v>
      </c>
      <c r="C484" s="165" t="s">
        <v>48</v>
      </c>
      <c r="D484" s="166" t="s">
        <v>50</v>
      </c>
      <c r="E484" s="167" t="s">
        <v>612</v>
      </c>
      <c r="F484" s="168">
        <v>200</v>
      </c>
      <c r="G484" s="168"/>
      <c r="H484" s="153">
        <f>IFERROR(VLOOKUP($C484,$C$5:$H$18,6,0)+SUMIF($C$19:$C484,$C484,$F$19:$F484)-SUMIF($C$19:$C484,$C484,$G$19:$G484),"")</f>
        <v>134904.05</v>
      </c>
      <c r="I484" s="166" t="s">
        <v>199</v>
      </c>
      <c r="J484" s="166"/>
      <c r="K484" s="163">
        <f t="shared" si="7"/>
        <v>202608</v>
      </c>
      <c r="L484" s="45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129"/>
      <c r="X484" s="129"/>
      <c r="Y484" s="129"/>
    </row>
    <row r="485" s="31" customFormat="1" customHeight="1" spans="1:25">
      <c r="A485" s="148">
        <f>IF(B485="","",COUNTA($B$5:B485))</f>
        <v>481</v>
      </c>
      <c r="B485" s="158">
        <v>46258</v>
      </c>
      <c r="C485" s="159" t="s">
        <v>48</v>
      </c>
      <c r="D485" s="160" t="s">
        <v>50</v>
      </c>
      <c r="E485" s="161" t="s">
        <v>380</v>
      </c>
      <c r="F485" s="162">
        <v>750</v>
      </c>
      <c r="G485" s="162"/>
      <c r="H485" s="153">
        <f>IFERROR(VLOOKUP($C485,$C$5:$H$18,6,0)+SUMIF($C$19:$C485,$C485,$F$19:$F485)-SUMIF($C$19:$C485,$C485,$G$19:$G485),"")</f>
        <v>135654.05</v>
      </c>
      <c r="I485" s="160" t="s">
        <v>152</v>
      </c>
      <c r="J485" s="160"/>
      <c r="K485" s="163">
        <f t="shared" si="7"/>
        <v>202608</v>
      </c>
      <c r="L485" s="45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129"/>
      <c r="X485" s="129"/>
      <c r="Y485" s="129"/>
    </row>
    <row r="486" s="31" customFormat="1" customHeight="1" spans="1:25">
      <c r="A486" s="148">
        <f>IF(B486="","",COUNTA($B$5:B486))</f>
        <v>482</v>
      </c>
      <c r="B486" s="164">
        <v>46258</v>
      </c>
      <c r="C486" s="165" t="s">
        <v>48</v>
      </c>
      <c r="D486" s="166" t="s">
        <v>50</v>
      </c>
      <c r="E486" s="167" t="s">
        <v>613</v>
      </c>
      <c r="F486" s="168">
        <v>1250</v>
      </c>
      <c r="G486" s="168"/>
      <c r="H486" s="153">
        <f>IFERROR(VLOOKUP($C486,$C$5:$H$18,6,0)+SUMIF($C$19:$C486,$C486,$F$19:$F486)-SUMIF($C$19:$C486,$C486,$G$19:$G486),"")</f>
        <v>136904.05</v>
      </c>
      <c r="I486" s="166" t="s">
        <v>117</v>
      </c>
      <c r="J486" s="166"/>
      <c r="K486" s="163">
        <f t="shared" si="7"/>
        <v>202608</v>
      </c>
      <c r="L486" s="45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129"/>
      <c r="X486" s="129"/>
      <c r="Y486" s="129"/>
    </row>
    <row r="487" s="31" customFormat="1" customHeight="1" spans="1:25">
      <c r="A487" s="148">
        <f>IF(B487="","",COUNTA($B$5:B487))</f>
        <v>483</v>
      </c>
      <c r="B487" s="158">
        <v>46259</v>
      </c>
      <c r="C487" s="159" t="s">
        <v>48</v>
      </c>
      <c r="D487" s="160" t="s">
        <v>50</v>
      </c>
      <c r="E487" s="161" t="s">
        <v>401</v>
      </c>
      <c r="F487" s="162">
        <v>3750</v>
      </c>
      <c r="G487" s="162"/>
      <c r="H487" s="153">
        <f>IFERROR(VLOOKUP($C487,$C$5:$H$18,6,0)+SUMIF($C$19:$C487,$C487,$F$19:$F487)-SUMIF($C$19:$C487,$C487,$G$19:$G487),"")</f>
        <v>140654.05</v>
      </c>
      <c r="I487" s="160" t="s">
        <v>117</v>
      </c>
      <c r="J487" s="160"/>
      <c r="K487" s="163">
        <f t="shared" si="7"/>
        <v>202608</v>
      </c>
      <c r="L487" s="45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129"/>
      <c r="X487" s="129"/>
      <c r="Y487" s="129"/>
    </row>
    <row r="488" s="31" customFormat="1" customHeight="1" spans="1:25">
      <c r="A488" s="148">
        <f>IF(B488="","",COUNTA($B$5:B488))</f>
        <v>484</v>
      </c>
      <c r="B488" s="164">
        <v>46259</v>
      </c>
      <c r="C488" s="165" t="s">
        <v>48</v>
      </c>
      <c r="D488" s="166" t="s">
        <v>50</v>
      </c>
      <c r="E488" s="167" t="s">
        <v>402</v>
      </c>
      <c r="F488" s="168">
        <v>1000</v>
      </c>
      <c r="G488" s="168"/>
      <c r="H488" s="153">
        <f>IFERROR(VLOOKUP($C488,$C$5:$H$18,6,0)+SUMIF($C$19:$C488,$C488,$F$19:$F488)-SUMIF($C$19:$C488,$C488,$G$19:$G488),"")</f>
        <v>141654.05</v>
      </c>
      <c r="I488" s="166" t="s">
        <v>201</v>
      </c>
      <c r="J488" s="166"/>
      <c r="K488" s="163">
        <f t="shared" si="7"/>
        <v>202608</v>
      </c>
      <c r="L488" s="45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129"/>
      <c r="X488" s="129"/>
      <c r="Y488" s="129"/>
    </row>
    <row r="489" s="31" customFormat="1" customHeight="1" spans="1:25">
      <c r="A489" s="148">
        <f>IF(B489="","",COUNTA($B$5:B489))</f>
        <v>485</v>
      </c>
      <c r="B489" s="158">
        <v>46259</v>
      </c>
      <c r="C489" s="159" t="s">
        <v>48</v>
      </c>
      <c r="D489" s="160" t="s">
        <v>50</v>
      </c>
      <c r="E489" s="161" t="s">
        <v>614</v>
      </c>
      <c r="F489" s="162">
        <v>4800</v>
      </c>
      <c r="G489" s="162"/>
      <c r="H489" s="153">
        <f>IFERROR(VLOOKUP($C489,$C$5:$H$18,6,0)+SUMIF($C$19:$C489,$C489,$F$19:$F489)-SUMIF($C$19:$C489,$C489,$G$19:$G489),"")</f>
        <v>146454.05</v>
      </c>
      <c r="I489" s="160" t="s">
        <v>203</v>
      </c>
      <c r="J489" s="160"/>
      <c r="K489" s="163">
        <f t="shared" si="7"/>
        <v>202608</v>
      </c>
      <c r="L489" s="45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129"/>
      <c r="X489" s="129"/>
      <c r="Y489" s="129"/>
    </row>
    <row r="490" s="31" customFormat="1" customHeight="1" spans="1:25">
      <c r="A490" s="148">
        <f>IF(B490="","",COUNTA($B$5:B490))</f>
        <v>486</v>
      </c>
      <c r="B490" s="164">
        <v>46260</v>
      </c>
      <c r="C490" s="165" t="s">
        <v>48</v>
      </c>
      <c r="D490" s="166" t="s">
        <v>83</v>
      </c>
      <c r="E490" s="167" t="s">
        <v>615</v>
      </c>
      <c r="F490" s="168"/>
      <c r="G490" s="168">
        <v>16250</v>
      </c>
      <c r="H490" s="153">
        <f>IFERROR(VLOOKUP($C490,$C$5:$H$18,6,0)+SUMIF($C$19:$C490,$C490,$F$19:$F490)-SUMIF($C$19:$C490,$C490,$G$19:$G490),"")</f>
        <v>130204.05</v>
      </c>
      <c r="I490" s="166" t="s">
        <v>214</v>
      </c>
      <c r="J490" s="166"/>
      <c r="K490" s="163">
        <f t="shared" si="7"/>
        <v>202608</v>
      </c>
      <c r="L490" s="45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129"/>
      <c r="X490" s="129"/>
      <c r="Y490" s="129"/>
    </row>
    <row r="491" s="31" customFormat="1" customHeight="1" spans="1:25">
      <c r="A491" s="148">
        <f>IF(B491="","",COUNTA($B$5:B491))</f>
        <v>487</v>
      </c>
      <c r="B491" s="158">
        <v>46261</v>
      </c>
      <c r="C491" s="159" t="s">
        <v>48</v>
      </c>
      <c r="D491" s="160" t="s">
        <v>87</v>
      </c>
      <c r="E491" s="161" t="s">
        <v>616</v>
      </c>
      <c r="F491" s="162">
        <v>2000</v>
      </c>
      <c r="G491" s="162"/>
      <c r="H491" s="153">
        <f>IFERROR(VLOOKUP($C491,$C$5:$H$18,6,0)+SUMIF($C$19:$C491,$C491,$F$19:$F491)-SUMIF($C$19:$C491,$C491,$G$19:$G491),"")</f>
        <v>132204.05</v>
      </c>
      <c r="I491" s="160" t="s">
        <v>135</v>
      </c>
      <c r="J491" s="160"/>
      <c r="K491" s="163">
        <f t="shared" si="7"/>
        <v>202608</v>
      </c>
      <c r="L491" s="45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129"/>
      <c r="X491" s="129"/>
      <c r="Y491" s="129"/>
    </row>
    <row r="492" s="31" customFormat="1" customHeight="1" spans="1:25">
      <c r="A492" s="148">
        <f>IF(B492="","",COUNTA($B$5:B492))</f>
        <v>488</v>
      </c>
      <c r="B492" s="164">
        <v>46261</v>
      </c>
      <c r="C492" s="165" t="s">
        <v>48</v>
      </c>
      <c r="D492" s="166" t="s">
        <v>50</v>
      </c>
      <c r="E492" s="167" t="s">
        <v>617</v>
      </c>
      <c r="F492" s="168">
        <v>500</v>
      </c>
      <c r="G492" s="168"/>
      <c r="H492" s="153">
        <f>IFERROR(VLOOKUP($C492,$C$5:$H$18,6,0)+SUMIF($C$19:$C492,$C492,$F$19:$F492)-SUMIF($C$19:$C492,$C492,$G$19:$G492),"")</f>
        <v>132704.05</v>
      </c>
      <c r="I492" s="166" t="s">
        <v>135</v>
      </c>
      <c r="J492" s="166"/>
      <c r="K492" s="163">
        <f t="shared" si="7"/>
        <v>202608</v>
      </c>
      <c r="L492" s="45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129"/>
      <c r="X492" s="129"/>
      <c r="Y492" s="129"/>
    </row>
    <row r="493" s="31" customFormat="1" customHeight="1" spans="1:25">
      <c r="A493" s="148">
        <f>IF(B493="","",COUNTA($B$5:B493))</f>
        <v>489</v>
      </c>
      <c r="B493" s="158">
        <v>46261</v>
      </c>
      <c r="C493" s="159" t="s">
        <v>48</v>
      </c>
      <c r="D493" s="160" t="s">
        <v>50</v>
      </c>
      <c r="E493" s="161" t="s">
        <v>403</v>
      </c>
      <c r="F493" s="162">
        <v>125</v>
      </c>
      <c r="G493" s="162"/>
      <c r="H493" s="153">
        <f>IFERROR(VLOOKUP($C493,$C$5:$H$18,6,0)+SUMIF($C$19:$C493,$C493,$F$19:$F493)-SUMIF($C$19:$C493,$C493,$G$19:$G493),"")</f>
        <v>132829.05</v>
      </c>
      <c r="I493" s="160" t="s">
        <v>211</v>
      </c>
      <c r="J493" s="160"/>
      <c r="K493" s="163">
        <f t="shared" si="7"/>
        <v>202608</v>
      </c>
      <c r="L493" s="45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129"/>
      <c r="X493" s="129"/>
      <c r="Y493" s="129"/>
    </row>
    <row r="494" s="31" customFormat="1" customHeight="1" spans="1:25">
      <c r="A494" s="148">
        <f>IF(B494="","",COUNTA($B$5:B494))</f>
        <v>490</v>
      </c>
      <c r="B494" s="164">
        <v>46261</v>
      </c>
      <c r="C494" s="165" t="s">
        <v>48</v>
      </c>
      <c r="D494" s="166" t="s">
        <v>50</v>
      </c>
      <c r="E494" s="167" t="s">
        <v>514</v>
      </c>
      <c r="F494" s="168">
        <v>200</v>
      </c>
      <c r="G494" s="168"/>
      <c r="H494" s="153">
        <f>IFERROR(VLOOKUP($C494,$C$5:$H$18,6,0)+SUMIF($C$19:$C494,$C494,$F$19:$F494)-SUMIF($C$19:$C494,$C494,$G$19:$G494),"")</f>
        <v>133029.05</v>
      </c>
      <c r="I494" s="166" t="s">
        <v>190</v>
      </c>
      <c r="J494" s="166"/>
      <c r="K494" s="163">
        <f t="shared" si="7"/>
        <v>202608</v>
      </c>
      <c r="L494" s="45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129"/>
      <c r="X494" s="129"/>
      <c r="Y494" s="129"/>
    </row>
    <row r="495" s="31" customFormat="1" customHeight="1" spans="1:25">
      <c r="A495" s="148">
        <f>IF(B495="","",COUNTA($B$5:B495))</f>
        <v>491</v>
      </c>
      <c r="B495" s="158">
        <v>46262</v>
      </c>
      <c r="C495" s="159" t="s">
        <v>48</v>
      </c>
      <c r="D495" s="160" t="s">
        <v>50</v>
      </c>
      <c r="E495" s="161" t="s">
        <v>408</v>
      </c>
      <c r="F495" s="162">
        <v>200</v>
      </c>
      <c r="G495" s="162"/>
      <c r="H495" s="153">
        <f>IFERROR(VLOOKUP($C495,$C$5:$H$18,6,0)+SUMIF($C$19:$C495,$C495,$F$19:$F495)-SUMIF($C$19:$C495,$C495,$G$19:$G495),"")</f>
        <v>133229.05</v>
      </c>
      <c r="I495" s="160" t="s">
        <v>122</v>
      </c>
      <c r="J495" s="160"/>
      <c r="K495" s="163">
        <f t="shared" si="7"/>
        <v>202608</v>
      </c>
      <c r="L495" s="45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129"/>
      <c r="X495" s="129"/>
      <c r="Y495" s="129"/>
    </row>
    <row r="496" s="31" customFormat="1" customHeight="1" spans="1:25">
      <c r="A496" s="148">
        <f>IF(B496="","",COUNTA($B$5:B496))</f>
        <v>492</v>
      </c>
      <c r="B496" s="164">
        <v>46262</v>
      </c>
      <c r="C496" s="165" t="s">
        <v>48</v>
      </c>
      <c r="D496" s="166" t="s">
        <v>50</v>
      </c>
      <c r="E496" s="167" t="s">
        <v>618</v>
      </c>
      <c r="F496" s="168">
        <v>2500</v>
      </c>
      <c r="G496" s="168"/>
      <c r="H496" s="153">
        <f>IFERROR(VLOOKUP($C496,$C$5:$H$18,6,0)+SUMIF($C$19:$C496,$C496,$F$19:$F496)-SUMIF($C$19:$C496,$C496,$G$19:$G496),"")</f>
        <v>135729.05</v>
      </c>
      <c r="I496" s="166" t="s">
        <v>135</v>
      </c>
      <c r="J496" s="166"/>
      <c r="K496" s="163">
        <f t="shared" si="7"/>
        <v>202608</v>
      </c>
      <c r="L496" s="45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129"/>
      <c r="X496" s="129"/>
      <c r="Y496" s="129"/>
    </row>
    <row r="497" s="31" customFormat="1" customHeight="1" spans="1:25">
      <c r="A497" s="148">
        <f>IF(B497="","",COUNTA($B$5:B497))</f>
        <v>493</v>
      </c>
      <c r="B497" s="158">
        <v>46262</v>
      </c>
      <c r="C497" s="159" t="s">
        <v>48</v>
      </c>
      <c r="D497" s="160" t="s">
        <v>45</v>
      </c>
      <c r="E497" s="161" t="s">
        <v>619</v>
      </c>
      <c r="F497" s="162"/>
      <c r="G497" s="162">
        <v>7500</v>
      </c>
      <c r="H497" s="153">
        <f>IFERROR(VLOOKUP($C497,$C$5:$H$18,6,0)+SUMIF($C$19:$C497,$C497,$F$19:$F497)-SUMIF($C$19:$C497,$C497,$G$19:$G497),"")</f>
        <v>128229.05</v>
      </c>
      <c r="I497" s="160" t="s">
        <v>141</v>
      </c>
      <c r="J497" s="160"/>
      <c r="K497" s="163">
        <f t="shared" si="7"/>
        <v>202608</v>
      </c>
      <c r="L497" s="45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129"/>
      <c r="X497" s="129"/>
      <c r="Y497" s="129"/>
    </row>
    <row r="498" s="31" customFormat="1" customHeight="1" spans="1:25">
      <c r="A498" s="148">
        <f>IF(B498="","",COUNTA($B$5:B498))</f>
        <v>494</v>
      </c>
      <c r="B498" s="164">
        <v>46262</v>
      </c>
      <c r="C498" s="165" t="s">
        <v>48</v>
      </c>
      <c r="D498" s="166" t="s">
        <v>50</v>
      </c>
      <c r="E498" s="167" t="s">
        <v>620</v>
      </c>
      <c r="F498" s="168">
        <v>200</v>
      </c>
      <c r="G498" s="168"/>
      <c r="H498" s="153">
        <f>IFERROR(VLOOKUP($C498,$C$5:$H$18,6,0)+SUMIF($C$19:$C498,$C498,$F$19:$F498)-SUMIF($C$19:$C498,$C498,$G$19:$G498),"")</f>
        <v>128429.05</v>
      </c>
      <c r="I498" s="166" t="s">
        <v>141</v>
      </c>
      <c r="J498" s="166"/>
      <c r="K498" s="163">
        <f t="shared" si="7"/>
        <v>202608</v>
      </c>
      <c r="L498" s="45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129"/>
      <c r="X498" s="129"/>
      <c r="Y498" s="129"/>
    </row>
    <row r="499" s="31" customFormat="1" customHeight="1" spans="1:25">
      <c r="A499" s="148">
        <f>IF(B499="","",COUNTA($B$5:B499))</f>
        <v>495</v>
      </c>
      <c r="B499" s="158">
        <v>46263</v>
      </c>
      <c r="C499" s="159" t="s">
        <v>48</v>
      </c>
      <c r="D499" s="160" t="s">
        <v>50</v>
      </c>
      <c r="E499" s="161" t="s">
        <v>621</v>
      </c>
      <c r="F499" s="162">
        <v>200</v>
      </c>
      <c r="G499" s="162"/>
      <c r="H499" s="153">
        <f>IFERROR(VLOOKUP($C499,$C$5:$H$18,6,0)+SUMIF($C$19:$C499,$C499,$F$19:$F499)-SUMIF($C$19:$C499,$C499,$G$19:$G499),"")</f>
        <v>128629.05</v>
      </c>
      <c r="I499" s="160" t="s">
        <v>138</v>
      </c>
      <c r="J499" s="160"/>
      <c r="K499" s="163">
        <f t="shared" si="7"/>
        <v>202608</v>
      </c>
      <c r="L499" s="45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129"/>
      <c r="X499" s="129"/>
      <c r="Y499" s="129"/>
    </row>
    <row r="500" s="31" customFormat="1" customHeight="1" spans="1:25">
      <c r="A500" s="148">
        <f>IF(B500="","",COUNTA($B$5:B500))</f>
        <v>496</v>
      </c>
      <c r="B500" s="164">
        <v>46263</v>
      </c>
      <c r="C500" s="165" t="s">
        <v>48</v>
      </c>
      <c r="D500" s="166" t="s">
        <v>50</v>
      </c>
      <c r="E500" s="167" t="s">
        <v>622</v>
      </c>
      <c r="F500" s="168">
        <v>325</v>
      </c>
      <c r="G500" s="168"/>
      <c r="H500" s="153">
        <f>IFERROR(VLOOKUP($C500,$C$5:$H$18,6,0)+SUMIF($C$19:$C500,$C500,$F$19:$F500)-SUMIF($C$19:$C500,$C500,$G$19:$G500),"")</f>
        <v>128954.05</v>
      </c>
      <c r="I500" s="166" t="s">
        <v>216</v>
      </c>
      <c r="J500" s="166"/>
      <c r="K500" s="163">
        <f t="shared" si="7"/>
        <v>202608</v>
      </c>
      <c r="L500" s="45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129"/>
      <c r="X500" s="129"/>
      <c r="Y500" s="129"/>
    </row>
    <row r="501" s="31" customFormat="1" customHeight="1" spans="1:25">
      <c r="A501" s="148">
        <f>IF(B501="","",COUNTA($B$5:B501))</f>
        <v>497</v>
      </c>
      <c r="B501" s="158">
        <v>46264</v>
      </c>
      <c r="C501" s="159" t="s">
        <v>48</v>
      </c>
      <c r="D501" s="160" t="s">
        <v>50</v>
      </c>
      <c r="E501" s="161" t="s">
        <v>623</v>
      </c>
      <c r="F501" s="162">
        <v>740</v>
      </c>
      <c r="G501" s="162"/>
      <c r="H501" s="153">
        <f>IFERROR(VLOOKUP($C501,$C$5:$H$18,6,0)+SUMIF($C$19:$C501,$C501,$F$19:$F501)-SUMIF($C$19:$C501,$C501,$G$19:$G501),"")</f>
        <v>129694.05</v>
      </c>
      <c r="I501" s="160" t="s">
        <v>220</v>
      </c>
      <c r="J501" s="160"/>
      <c r="K501" s="163">
        <f t="shared" si="7"/>
        <v>202608</v>
      </c>
      <c r="L501" s="45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129"/>
      <c r="X501" s="129"/>
      <c r="Y501" s="129"/>
    </row>
    <row r="502" s="31" customFormat="1" customHeight="1" spans="1:25">
      <c r="A502" s="148">
        <f>IF(B502="","",COUNTA($B$5:B502))</f>
        <v>498</v>
      </c>
      <c r="B502" s="164">
        <v>46265</v>
      </c>
      <c r="C502" s="165" t="s">
        <v>48</v>
      </c>
      <c r="D502" s="166" t="s">
        <v>100</v>
      </c>
      <c r="E502" s="167" t="s">
        <v>498</v>
      </c>
      <c r="F502" s="168"/>
      <c r="G502" s="168">
        <v>30000</v>
      </c>
      <c r="H502" s="153">
        <f>IFERROR(VLOOKUP($C502,$C$5:$H$18,6,0)+SUMIF($C$19:$C502,$C502,$F$19:$F502)-SUMIF($C$19:$C502,$C502,$G$19:$G502),"")</f>
        <v>99694.05</v>
      </c>
      <c r="I502" s="166" t="s">
        <v>82</v>
      </c>
      <c r="J502" s="166"/>
      <c r="K502" s="163">
        <f t="shared" si="7"/>
        <v>202608</v>
      </c>
      <c r="L502" s="45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129"/>
      <c r="X502" s="129"/>
      <c r="Y502" s="129"/>
    </row>
    <row r="503" s="31" customFormat="1" customHeight="1" spans="1:25">
      <c r="A503" s="148">
        <f>IF(B503="","",COUNTA($B$5:B503))</f>
        <v>499</v>
      </c>
      <c r="B503" s="158">
        <v>46265</v>
      </c>
      <c r="C503" s="159" t="s">
        <v>48</v>
      </c>
      <c r="D503" s="160" t="s">
        <v>50</v>
      </c>
      <c r="E503" s="161" t="s">
        <v>334</v>
      </c>
      <c r="F503" s="162">
        <v>100</v>
      </c>
      <c r="G503" s="162"/>
      <c r="H503" s="153">
        <f>IFERROR(VLOOKUP($C503,$C$5:$H$18,6,0)+SUMIF($C$19:$C503,$C503,$F$19:$F503)-SUMIF($C$19:$C503,$C503,$G$19:$G503),"")</f>
        <v>99794.05</v>
      </c>
      <c r="I503" s="160" t="s">
        <v>55</v>
      </c>
      <c r="J503" s="160"/>
      <c r="K503" s="163">
        <f t="shared" si="7"/>
        <v>202608</v>
      </c>
      <c r="L503" s="45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129"/>
      <c r="X503" s="129"/>
      <c r="Y503" s="129"/>
    </row>
    <row r="504" s="31" customFormat="1" customHeight="1" spans="1:25">
      <c r="A504" s="148">
        <f>IF(B504="","",COUNTA($B$5:B504))</f>
        <v>500</v>
      </c>
      <c r="B504" s="164">
        <v>46265</v>
      </c>
      <c r="C504" s="165" t="s">
        <v>48</v>
      </c>
      <c r="D504" s="166" t="s">
        <v>50</v>
      </c>
      <c r="E504" s="167" t="s">
        <v>406</v>
      </c>
      <c r="F504" s="168">
        <v>1275</v>
      </c>
      <c r="G504" s="168"/>
      <c r="H504" s="153">
        <f>IFERROR(VLOOKUP($C504,$C$5:$H$18,6,0)+SUMIF($C$19:$C504,$C504,$F$19:$F504)-SUMIF($C$19:$C504,$C504,$G$19:$G504),"")</f>
        <v>101069.05</v>
      </c>
      <c r="I504" s="166" t="s">
        <v>163</v>
      </c>
      <c r="J504" s="166"/>
      <c r="K504" s="163">
        <f t="shared" si="7"/>
        <v>202608</v>
      </c>
      <c r="L504" s="45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129"/>
      <c r="X504" s="129"/>
      <c r="Y504" s="129"/>
    </row>
    <row r="505" s="31" customFormat="1" customHeight="1" spans="1:25">
      <c r="A505" s="148">
        <f>IF(B505="","",COUNTA($B$5:B505))</f>
        <v>501</v>
      </c>
      <c r="B505" s="158">
        <v>46265</v>
      </c>
      <c r="C505" s="159" t="s">
        <v>48</v>
      </c>
      <c r="D505" s="160" t="s">
        <v>50</v>
      </c>
      <c r="E505" s="161" t="s">
        <v>624</v>
      </c>
      <c r="F505" s="162">
        <v>2500</v>
      </c>
      <c r="G505" s="162"/>
      <c r="H505" s="153">
        <f>IFERROR(VLOOKUP($C505,$C$5:$H$18,6,0)+SUMIF($C$19:$C505,$C505,$F$19:$F505)-SUMIF($C$19:$C505,$C505,$G$19:$G505),"")</f>
        <v>103569.05</v>
      </c>
      <c r="I505" s="160" t="s">
        <v>251</v>
      </c>
      <c r="J505" s="160"/>
      <c r="K505" s="163">
        <f t="shared" si="7"/>
        <v>202608</v>
      </c>
      <c r="L505" s="45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129"/>
      <c r="X505" s="129"/>
      <c r="Y505" s="129"/>
    </row>
    <row r="506" s="31" customFormat="1" customHeight="1" spans="1:25">
      <c r="A506" s="148">
        <f>IF(B506="","",COUNTA($B$5:B506))</f>
        <v>502</v>
      </c>
      <c r="B506" s="164">
        <v>46265</v>
      </c>
      <c r="C506" s="165" t="s">
        <v>48</v>
      </c>
      <c r="D506" s="166" t="s">
        <v>50</v>
      </c>
      <c r="E506" s="167" t="s">
        <v>625</v>
      </c>
      <c r="F506" s="168">
        <v>4600</v>
      </c>
      <c r="G506" s="168"/>
      <c r="H506" s="153">
        <f>IFERROR(VLOOKUP($C506,$C$5:$H$18,6,0)+SUMIF($C$19:$C506,$C506,$F$19:$F506)-SUMIF($C$19:$C506,$C506,$G$19:$G506),"")</f>
        <v>108169.05</v>
      </c>
      <c r="I506" s="166" t="s">
        <v>233</v>
      </c>
      <c r="J506" s="166"/>
      <c r="K506" s="163">
        <f t="shared" si="7"/>
        <v>202608</v>
      </c>
      <c r="L506" s="45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129"/>
      <c r="X506" s="129"/>
      <c r="Y506" s="129"/>
    </row>
    <row r="507" s="31" customFormat="1" customHeight="1" spans="1:25">
      <c r="A507" s="148">
        <f>IF(B507="","",COUNTA($B$5:B507))</f>
        <v>503</v>
      </c>
      <c r="B507" s="158">
        <v>46265</v>
      </c>
      <c r="C507" s="159" t="s">
        <v>48</v>
      </c>
      <c r="D507" s="160" t="s">
        <v>58</v>
      </c>
      <c r="E507" s="161" t="s">
        <v>574</v>
      </c>
      <c r="F507" s="162">
        <v>55.07</v>
      </c>
      <c r="G507" s="162"/>
      <c r="H507" s="153">
        <f>IFERROR(VLOOKUP($C507,$C$5:$H$18,6,0)+SUMIF($C$19:$C507,$C507,$F$19:$F507)-SUMIF($C$19:$C507,$C507,$G$19:$G507),"")</f>
        <v>108224.12</v>
      </c>
      <c r="I507" s="160"/>
      <c r="J507" s="160"/>
      <c r="K507" s="163">
        <f t="shared" si="7"/>
        <v>202608</v>
      </c>
      <c r="L507" s="45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129"/>
      <c r="X507" s="129"/>
      <c r="Y507" s="129"/>
    </row>
    <row r="508" s="31" customFormat="1" customHeight="1" spans="1:25">
      <c r="A508" s="148">
        <f>IF(B508="","",COUNTA($B$5:B508))</f>
        <v>504</v>
      </c>
      <c r="B508" s="164">
        <v>46235</v>
      </c>
      <c r="C508" s="165" t="s">
        <v>53</v>
      </c>
      <c r="D508" s="166" t="s">
        <v>50</v>
      </c>
      <c r="E508" s="167" t="s">
        <v>421</v>
      </c>
      <c r="F508" s="168">
        <v>10000</v>
      </c>
      <c r="G508" s="168"/>
      <c r="H508" s="153">
        <f>IFERROR(VLOOKUP($C508,$C$5:$H$18,6,0)+SUMIF($C$19:$C508,$C508,$F$19:$F508)-SUMIF($C$19:$C508,$C508,$G$19:$G508),"")</f>
        <v>104398.850000001</v>
      </c>
      <c r="I508" s="166" t="s">
        <v>228</v>
      </c>
      <c r="J508" s="166"/>
      <c r="K508" s="163">
        <f t="shared" si="7"/>
        <v>202608</v>
      </c>
      <c r="L508" s="45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129"/>
      <c r="X508" s="129"/>
      <c r="Y508" s="129"/>
    </row>
    <row r="509" s="31" customFormat="1" customHeight="1" spans="1:25">
      <c r="A509" s="148">
        <f>IF(B509="","",COUNTA($B$5:B509))</f>
        <v>505</v>
      </c>
      <c r="B509" s="158">
        <v>46235</v>
      </c>
      <c r="C509" s="159" t="s">
        <v>53</v>
      </c>
      <c r="D509" s="160" t="s">
        <v>45</v>
      </c>
      <c r="E509" s="161" t="s">
        <v>626</v>
      </c>
      <c r="F509" s="162"/>
      <c r="G509" s="162">
        <v>37000</v>
      </c>
      <c r="H509" s="153">
        <f>IFERROR(VLOOKUP($C509,$C$5:$H$18,6,0)+SUMIF($C$19:$C509,$C509,$F$19:$F509)-SUMIF($C$19:$C509,$C509,$G$19:$G509),"")</f>
        <v>67398.8500000015</v>
      </c>
      <c r="I509" s="160" t="s">
        <v>220</v>
      </c>
      <c r="J509" s="160"/>
      <c r="K509" s="163">
        <f t="shared" si="7"/>
        <v>202608</v>
      </c>
      <c r="L509" s="45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129"/>
      <c r="X509" s="129"/>
      <c r="Y509" s="129"/>
    </row>
    <row r="510" s="31" customFormat="1" customHeight="1" spans="1:25">
      <c r="A510" s="148">
        <f>IF(B510="","",COUNTA($B$5:B510))</f>
        <v>506</v>
      </c>
      <c r="B510" s="164">
        <v>46237</v>
      </c>
      <c r="C510" s="165" t="s">
        <v>53</v>
      </c>
      <c r="D510" s="166" t="s">
        <v>83</v>
      </c>
      <c r="E510" s="167" t="s">
        <v>425</v>
      </c>
      <c r="F510" s="168"/>
      <c r="G510" s="168">
        <v>2400</v>
      </c>
      <c r="H510" s="153">
        <f>IFERROR(VLOOKUP($C510,$C$5:$H$18,6,0)+SUMIF($C$19:$C510,$C510,$F$19:$F510)-SUMIF($C$19:$C510,$C510,$G$19:$G510),"")</f>
        <v>64998.8500000015</v>
      </c>
      <c r="I510" s="166" t="s">
        <v>181</v>
      </c>
      <c r="J510" s="166"/>
      <c r="K510" s="163">
        <f t="shared" si="7"/>
        <v>202608</v>
      </c>
      <c r="L510" s="45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129"/>
      <c r="X510" s="129"/>
      <c r="Y510" s="129"/>
    </row>
    <row r="511" s="31" customFormat="1" customHeight="1" spans="1:25">
      <c r="A511" s="148">
        <f>IF(B511="","",COUNTA($B$5:B511))</f>
        <v>507</v>
      </c>
      <c r="B511" s="158">
        <v>46237</v>
      </c>
      <c r="C511" s="159" t="s">
        <v>53</v>
      </c>
      <c r="D511" s="160" t="s">
        <v>104</v>
      </c>
      <c r="E511" s="161" t="s">
        <v>627</v>
      </c>
      <c r="F511" s="162"/>
      <c r="G511" s="162">
        <v>35600</v>
      </c>
      <c r="H511" s="153">
        <f>IFERROR(VLOOKUP($C511,$C$5:$H$18,6,0)+SUMIF($C$19:$C511,$C511,$F$19:$F511)-SUMIF($C$19:$C511,$C511,$G$19:$G511),"")</f>
        <v>29398.8500000015</v>
      </c>
      <c r="I511" s="160" t="s">
        <v>195</v>
      </c>
      <c r="J511" s="160"/>
      <c r="K511" s="163">
        <f t="shared" si="7"/>
        <v>202608</v>
      </c>
      <c r="L511" s="45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129"/>
      <c r="X511" s="129"/>
      <c r="Y511" s="129"/>
    </row>
    <row r="512" s="31" customFormat="1" customHeight="1" spans="1:25">
      <c r="A512" s="148">
        <f>IF(B512="","",COUNTA($B$5:B512))</f>
        <v>508</v>
      </c>
      <c r="B512" s="164">
        <v>46237</v>
      </c>
      <c r="C512" s="165" t="s">
        <v>53</v>
      </c>
      <c r="D512" s="166" t="s">
        <v>100</v>
      </c>
      <c r="E512" s="167" t="s">
        <v>628</v>
      </c>
      <c r="F512" s="168">
        <v>400000</v>
      </c>
      <c r="G512" s="168"/>
      <c r="H512" s="153">
        <f>IFERROR(VLOOKUP($C512,$C$5:$H$18,6,0)+SUMIF($C$19:$C512,$C512,$F$19:$F512)-SUMIF($C$19:$C512,$C512,$G$19:$G512),"")</f>
        <v>429398.850000001</v>
      </c>
      <c r="I512" s="166" t="s">
        <v>214</v>
      </c>
      <c r="J512" s="166"/>
      <c r="K512" s="163">
        <f t="shared" si="7"/>
        <v>202608</v>
      </c>
      <c r="L512" s="45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129"/>
      <c r="X512" s="129"/>
      <c r="Y512" s="129"/>
    </row>
    <row r="513" s="31" customFormat="1" customHeight="1" spans="1:25">
      <c r="A513" s="148">
        <f>IF(B513="","",COUNTA($B$5:B513))</f>
        <v>509</v>
      </c>
      <c r="B513" s="158">
        <v>46237</v>
      </c>
      <c r="C513" s="159" t="s">
        <v>53</v>
      </c>
      <c r="D513" s="160" t="s">
        <v>120</v>
      </c>
      <c r="E513" s="161" t="s">
        <v>629</v>
      </c>
      <c r="F513" s="162"/>
      <c r="G513" s="162">
        <v>400000</v>
      </c>
      <c r="H513" s="153">
        <f>IFERROR(VLOOKUP($C513,$C$5:$H$18,6,0)+SUMIF($C$19:$C513,$C513,$F$19:$F513)-SUMIF($C$19:$C513,$C513,$G$19:$G513),"")</f>
        <v>29398.8500000015</v>
      </c>
      <c r="I513" s="160" t="s">
        <v>74</v>
      </c>
      <c r="J513" s="160"/>
      <c r="K513" s="163">
        <f t="shared" si="7"/>
        <v>202608</v>
      </c>
      <c r="L513" s="45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129"/>
      <c r="X513" s="129"/>
      <c r="Y513" s="129"/>
    </row>
    <row r="514" s="31" customFormat="1" customHeight="1" spans="1:25">
      <c r="A514" s="148">
        <f>IF(B514="","",COUNTA($B$5:B514))</f>
        <v>510</v>
      </c>
      <c r="B514" s="164">
        <v>46238</v>
      </c>
      <c r="C514" s="165" t="s">
        <v>53</v>
      </c>
      <c r="D514" s="166" t="s">
        <v>100</v>
      </c>
      <c r="E514" s="167" t="s">
        <v>630</v>
      </c>
      <c r="F514" s="168">
        <v>220000</v>
      </c>
      <c r="G514" s="168"/>
      <c r="H514" s="153">
        <f>IFERROR(VLOOKUP($C514,$C$5:$H$18,6,0)+SUMIF($C$19:$C514,$C514,$F$19:$F514)-SUMIF($C$19:$C514,$C514,$G$19:$G514),"")</f>
        <v>249398.850000001</v>
      </c>
      <c r="I514" s="166" t="s">
        <v>170</v>
      </c>
      <c r="J514" s="166"/>
      <c r="K514" s="163">
        <f t="shared" si="7"/>
        <v>202608</v>
      </c>
      <c r="L514" s="45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129"/>
      <c r="X514" s="129"/>
      <c r="Y514" s="129"/>
    </row>
    <row r="515" s="31" customFormat="1" customHeight="1" spans="1:25">
      <c r="A515" s="148">
        <f>IF(B515="","",COUNTA($B$5:B515))</f>
        <v>511</v>
      </c>
      <c r="B515" s="158">
        <v>46238</v>
      </c>
      <c r="C515" s="159" t="s">
        <v>53</v>
      </c>
      <c r="D515" s="160" t="s">
        <v>100</v>
      </c>
      <c r="E515" s="161" t="s">
        <v>631</v>
      </c>
      <c r="F515" s="162"/>
      <c r="G515" s="162">
        <v>220000</v>
      </c>
      <c r="H515" s="153">
        <f>IFERROR(VLOOKUP($C515,$C$5:$H$18,6,0)+SUMIF($C$19:$C515,$C515,$F$19:$F515)-SUMIF($C$19:$C515,$C515,$G$19:$G515),"")</f>
        <v>29398.8500000015</v>
      </c>
      <c r="I515" s="160" t="s">
        <v>214</v>
      </c>
      <c r="J515" s="160"/>
      <c r="K515" s="163">
        <f t="shared" si="7"/>
        <v>202608</v>
      </c>
      <c r="L515" s="45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129"/>
      <c r="X515" s="129"/>
      <c r="Y515" s="129"/>
    </row>
    <row r="516" s="31" customFormat="1" customHeight="1" spans="1:25">
      <c r="A516" s="148">
        <f>IF(B516="","",COUNTA($B$5:B516))</f>
        <v>512</v>
      </c>
      <c r="B516" s="164">
        <v>46239</v>
      </c>
      <c r="C516" s="165" t="s">
        <v>53</v>
      </c>
      <c r="D516" s="166" t="s">
        <v>100</v>
      </c>
      <c r="E516" s="167" t="s">
        <v>632</v>
      </c>
      <c r="F516" s="168">
        <v>270000</v>
      </c>
      <c r="G516" s="168"/>
      <c r="H516" s="153">
        <f>IFERROR(VLOOKUP($C516,$C$5:$H$18,6,0)+SUMIF($C$19:$C516,$C516,$F$19:$F516)-SUMIF($C$19:$C516,$C516,$G$19:$G516),"")</f>
        <v>299398.850000001</v>
      </c>
      <c r="I516" s="166" t="s">
        <v>214</v>
      </c>
      <c r="J516" s="166"/>
      <c r="K516" s="163">
        <f t="shared" si="7"/>
        <v>202608</v>
      </c>
      <c r="L516" s="45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129"/>
      <c r="X516" s="129"/>
      <c r="Y516" s="129"/>
    </row>
    <row r="517" s="31" customFormat="1" customHeight="1" spans="1:25">
      <c r="A517" s="148">
        <f>IF(B517="","",COUNTA($B$5:B517))</f>
        <v>513</v>
      </c>
      <c r="B517" s="158">
        <v>46239</v>
      </c>
      <c r="C517" s="159" t="s">
        <v>53</v>
      </c>
      <c r="D517" s="160" t="s">
        <v>100</v>
      </c>
      <c r="E517" s="161" t="s">
        <v>275</v>
      </c>
      <c r="F517" s="162">
        <v>190000</v>
      </c>
      <c r="G517" s="162"/>
      <c r="H517" s="153">
        <f>IFERROR(VLOOKUP($C517,$C$5:$H$18,6,0)+SUMIF($C$19:$C517,$C517,$F$19:$F517)-SUMIF($C$19:$C517,$C517,$G$19:$G517),"")</f>
        <v>489398.850000001</v>
      </c>
      <c r="I517" s="160" t="s">
        <v>66</v>
      </c>
      <c r="J517" s="160"/>
      <c r="K517" s="163">
        <f t="shared" ref="K517:K580" si="8">IF($B517="","",--TEXT($B517,"yyyymm"))</f>
        <v>202608</v>
      </c>
      <c r="L517" s="45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129"/>
      <c r="X517" s="129"/>
      <c r="Y517" s="129"/>
    </row>
    <row r="518" s="31" customFormat="1" customHeight="1" spans="1:25">
      <c r="A518" s="148">
        <f>IF(B518="","",COUNTA($B$5:B518))</f>
        <v>514</v>
      </c>
      <c r="B518" s="164">
        <v>46239</v>
      </c>
      <c r="C518" s="165" t="s">
        <v>53</v>
      </c>
      <c r="D518" s="166" t="s">
        <v>100</v>
      </c>
      <c r="E518" s="167" t="s">
        <v>632</v>
      </c>
      <c r="F518" s="168">
        <v>1080000</v>
      </c>
      <c r="G518" s="168"/>
      <c r="H518" s="153">
        <f>IFERROR(VLOOKUP($C518,$C$5:$H$18,6,0)+SUMIF($C$19:$C518,$C518,$F$19:$F518)-SUMIF($C$19:$C518,$C518,$G$19:$G518),"")</f>
        <v>1569398.85</v>
      </c>
      <c r="I518" s="166" t="s">
        <v>66</v>
      </c>
      <c r="J518" s="166"/>
      <c r="K518" s="163">
        <f t="shared" si="8"/>
        <v>202608</v>
      </c>
      <c r="L518" s="45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129"/>
      <c r="X518" s="129"/>
      <c r="Y518" s="129"/>
    </row>
    <row r="519" s="31" customFormat="1" customHeight="1" spans="1:25">
      <c r="A519" s="148">
        <f>IF(B519="","",COUNTA($B$5:B519))</f>
        <v>515</v>
      </c>
      <c r="B519" s="158">
        <v>46239</v>
      </c>
      <c r="C519" s="159" t="s">
        <v>53</v>
      </c>
      <c r="D519" s="160" t="s">
        <v>100</v>
      </c>
      <c r="E519" s="161" t="s">
        <v>630</v>
      </c>
      <c r="F519" s="162">
        <v>400000</v>
      </c>
      <c r="G519" s="162"/>
      <c r="H519" s="153">
        <f>IFERROR(VLOOKUP($C519,$C$5:$H$18,6,0)+SUMIF($C$19:$C519,$C519,$F$19:$F519)-SUMIF($C$19:$C519,$C519,$G$19:$G519),"")</f>
        <v>1969398.85</v>
      </c>
      <c r="I519" s="160" t="s">
        <v>170</v>
      </c>
      <c r="J519" s="160"/>
      <c r="K519" s="163">
        <f t="shared" si="8"/>
        <v>202608</v>
      </c>
      <c r="L519" s="45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129"/>
      <c r="X519" s="129"/>
      <c r="Y519" s="129"/>
    </row>
    <row r="520" s="31" customFormat="1" customHeight="1" spans="1:25">
      <c r="A520" s="148">
        <f>IF(B520="","",COUNTA($B$5:B520))</f>
        <v>516</v>
      </c>
      <c r="B520" s="164">
        <v>46239</v>
      </c>
      <c r="C520" s="165" t="s">
        <v>53</v>
      </c>
      <c r="D520" s="166" t="s">
        <v>100</v>
      </c>
      <c r="E520" s="167" t="s">
        <v>633</v>
      </c>
      <c r="F520" s="168">
        <v>60000</v>
      </c>
      <c r="G520" s="168"/>
      <c r="H520" s="153">
        <f>IFERROR(VLOOKUP($C520,$C$5:$H$18,6,0)+SUMIF($C$19:$C520,$C520,$F$19:$F520)-SUMIF($C$19:$C520,$C520,$G$19:$G520),"")</f>
        <v>2029398.85</v>
      </c>
      <c r="I520" s="166" t="s">
        <v>57</v>
      </c>
      <c r="J520" s="166"/>
      <c r="K520" s="163">
        <f t="shared" si="8"/>
        <v>202608</v>
      </c>
      <c r="L520" s="45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129"/>
      <c r="X520" s="129"/>
      <c r="Y520" s="129"/>
    </row>
    <row r="521" s="31" customFormat="1" customHeight="1" spans="1:25">
      <c r="A521" s="148">
        <f>IF(B521="","",COUNTA($B$5:B521))</f>
        <v>517</v>
      </c>
      <c r="B521" s="158">
        <v>46239</v>
      </c>
      <c r="C521" s="159" t="s">
        <v>53</v>
      </c>
      <c r="D521" s="160" t="s">
        <v>45</v>
      </c>
      <c r="E521" s="161" t="s">
        <v>634</v>
      </c>
      <c r="F521" s="162"/>
      <c r="G521" s="162">
        <v>2000000</v>
      </c>
      <c r="H521" s="153">
        <f>IFERROR(VLOOKUP($C521,$C$5:$H$18,6,0)+SUMIF($C$19:$C521,$C521,$F$19:$F521)-SUMIF($C$19:$C521,$C521,$G$19:$G521),"")</f>
        <v>29398.8500000015</v>
      </c>
      <c r="I521" s="160" t="s">
        <v>148</v>
      </c>
      <c r="J521" s="160"/>
      <c r="K521" s="163">
        <f t="shared" si="8"/>
        <v>202608</v>
      </c>
      <c r="L521" s="45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129"/>
      <c r="X521" s="129"/>
      <c r="Y521" s="129"/>
    </row>
    <row r="522" s="31" customFormat="1" customHeight="1" spans="1:25">
      <c r="A522" s="148">
        <f>IF(B522="","",COUNTA($B$5:B522))</f>
        <v>518</v>
      </c>
      <c r="B522" s="164">
        <v>46240</v>
      </c>
      <c r="C522" s="165" t="s">
        <v>53</v>
      </c>
      <c r="D522" s="166" t="s">
        <v>100</v>
      </c>
      <c r="E522" s="167" t="s">
        <v>635</v>
      </c>
      <c r="F522" s="168">
        <v>400000</v>
      </c>
      <c r="G522" s="168"/>
      <c r="H522" s="153">
        <f>IFERROR(VLOOKUP($C522,$C$5:$H$18,6,0)+SUMIF($C$19:$C522,$C522,$F$19:$F522)-SUMIF($C$19:$C522,$C522,$G$19:$G522),"")</f>
        <v>429398.850000001</v>
      </c>
      <c r="I522" s="166" t="s">
        <v>214</v>
      </c>
      <c r="J522" s="166"/>
      <c r="K522" s="163">
        <f t="shared" si="8"/>
        <v>202608</v>
      </c>
      <c r="L522" s="45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129"/>
      <c r="X522" s="129"/>
      <c r="Y522" s="129"/>
    </row>
    <row r="523" s="31" customFormat="1" customHeight="1" spans="1:25">
      <c r="A523" s="148">
        <f>IF(B523="","",COUNTA($B$5:B523))</f>
        <v>519</v>
      </c>
      <c r="B523" s="158">
        <v>46240</v>
      </c>
      <c r="C523" s="159" t="s">
        <v>53</v>
      </c>
      <c r="D523" s="160" t="s">
        <v>120</v>
      </c>
      <c r="E523" s="161" t="s">
        <v>629</v>
      </c>
      <c r="F523" s="162"/>
      <c r="G523" s="162">
        <v>200000</v>
      </c>
      <c r="H523" s="153">
        <f>IFERROR(VLOOKUP($C523,$C$5:$H$18,6,0)+SUMIF($C$19:$C523,$C523,$F$19:$F523)-SUMIF($C$19:$C523,$C523,$G$19:$G523),"")</f>
        <v>229398.850000001</v>
      </c>
      <c r="I523" s="160" t="s">
        <v>74</v>
      </c>
      <c r="J523" s="160"/>
      <c r="K523" s="163">
        <f t="shared" si="8"/>
        <v>202608</v>
      </c>
      <c r="L523" s="45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129"/>
      <c r="X523" s="129"/>
      <c r="Y523" s="129"/>
    </row>
    <row r="524" s="31" customFormat="1" customHeight="1" spans="1:25">
      <c r="A524" s="148">
        <f>IF(B524="","",COUNTA($B$5:B524))</f>
        <v>520</v>
      </c>
      <c r="B524" s="164">
        <v>46240</v>
      </c>
      <c r="C524" s="165" t="s">
        <v>53</v>
      </c>
      <c r="D524" s="166" t="s">
        <v>100</v>
      </c>
      <c r="E524" s="167" t="s">
        <v>636</v>
      </c>
      <c r="F524" s="168">
        <v>450000</v>
      </c>
      <c r="G524" s="168"/>
      <c r="H524" s="153">
        <f>IFERROR(VLOOKUP($C524,$C$5:$H$18,6,0)+SUMIF($C$19:$C524,$C524,$F$19:$F524)-SUMIF($C$19:$C524,$C524,$G$19:$G524),"")</f>
        <v>679398.850000001</v>
      </c>
      <c r="I524" s="166" t="s">
        <v>66</v>
      </c>
      <c r="J524" s="166"/>
      <c r="K524" s="163">
        <f t="shared" si="8"/>
        <v>202608</v>
      </c>
      <c r="L524" s="45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129"/>
      <c r="X524" s="129"/>
      <c r="Y524" s="129"/>
    </row>
    <row r="525" s="31" customFormat="1" customHeight="1" spans="1:25">
      <c r="A525" s="148">
        <f>IF(B525="","",COUNTA($B$5:B525))</f>
        <v>521</v>
      </c>
      <c r="B525" s="158">
        <v>46240</v>
      </c>
      <c r="C525" s="159" t="s">
        <v>53</v>
      </c>
      <c r="D525" s="160" t="s">
        <v>100</v>
      </c>
      <c r="E525" s="161" t="s">
        <v>637</v>
      </c>
      <c r="F525" s="162">
        <v>1320000</v>
      </c>
      <c r="G525" s="162"/>
      <c r="H525" s="153">
        <f>IFERROR(VLOOKUP($C525,$C$5:$H$18,6,0)+SUMIF($C$19:$C525,$C525,$F$19:$F525)-SUMIF($C$19:$C525,$C525,$G$19:$G525),"")</f>
        <v>1999398.85</v>
      </c>
      <c r="I525" s="160" t="s">
        <v>214</v>
      </c>
      <c r="J525" s="160"/>
      <c r="K525" s="163">
        <f t="shared" si="8"/>
        <v>202608</v>
      </c>
      <c r="L525" s="45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129"/>
      <c r="X525" s="129"/>
      <c r="Y525" s="129"/>
    </row>
    <row r="526" s="31" customFormat="1" customHeight="1" spans="1:25">
      <c r="A526" s="148">
        <f>IF(B526="","",COUNTA($B$5:B526))</f>
        <v>522</v>
      </c>
      <c r="B526" s="164">
        <v>46240</v>
      </c>
      <c r="C526" s="165" t="s">
        <v>53</v>
      </c>
      <c r="D526" s="166" t="s">
        <v>104</v>
      </c>
      <c r="E526" s="167" t="s">
        <v>638</v>
      </c>
      <c r="F526" s="168">
        <v>103505</v>
      </c>
      <c r="G526" s="168"/>
      <c r="H526" s="153">
        <f>IFERROR(VLOOKUP($C526,$C$5:$H$18,6,0)+SUMIF($C$19:$C526,$C526,$F$19:$F526)-SUMIF($C$19:$C526,$C526,$G$19:$G526),"")</f>
        <v>2102903.85</v>
      </c>
      <c r="I526" s="166"/>
      <c r="J526" s="166"/>
      <c r="K526" s="163">
        <f t="shared" si="8"/>
        <v>202608</v>
      </c>
      <c r="L526" s="45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129"/>
      <c r="X526" s="129"/>
      <c r="Y526" s="129"/>
    </row>
    <row r="527" s="31" customFormat="1" customHeight="1" spans="1:25">
      <c r="A527" s="148">
        <f>IF(B527="","",COUNTA($B$5:B527))</f>
        <v>523</v>
      </c>
      <c r="B527" s="158">
        <v>46240</v>
      </c>
      <c r="C527" s="159" t="s">
        <v>53</v>
      </c>
      <c r="D527" s="160" t="s">
        <v>45</v>
      </c>
      <c r="E527" s="161" t="s">
        <v>639</v>
      </c>
      <c r="F527" s="162"/>
      <c r="G527" s="162">
        <v>1950000</v>
      </c>
      <c r="H527" s="153">
        <f>IFERROR(VLOOKUP($C527,$C$5:$H$18,6,0)+SUMIF($C$19:$C527,$C527,$F$19:$F527)-SUMIF($C$19:$C527,$C527,$G$19:$G527),"")</f>
        <v>152903.850000001</v>
      </c>
      <c r="I527" s="160" t="s">
        <v>245</v>
      </c>
      <c r="J527" s="160"/>
      <c r="K527" s="163">
        <f t="shared" si="8"/>
        <v>202608</v>
      </c>
      <c r="L527" s="45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129"/>
      <c r="X527" s="129"/>
      <c r="Y527" s="129"/>
    </row>
    <row r="528" s="31" customFormat="1" customHeight="1" spans="1:25">
      <c r="A528" s="148">
        <f>IF(B528="","",COUNTA($B$5:B528))</f>
        <v>524</v>
      </c>
      <c r="B528" s="164">
        <v>46240</v>
      </c>
      <c r="C528" s="165" t="s">
        <v>53</v>
      </c>
      <c r="D528" s="166" t="s">
        <v>45</v>
      </c>
      <c r="E528" s="167" t="s">
        <v>640</v>
      </c>
      <c r="F528" s="168">
        <v>2083.33</v>
      </c>
      <c r="G528" s="168"/>
      <c r="H528" s="153">
        <f>IFERROR(VLOOKUP($C528,$C$5:$H$18,6,0)+SUMIF($C$19:$C528,$C528,$F$19:$F528)-SUMIF($C$19:$C528,$C528,$G$19:$G528),"")</f>
        <v>154987.180000002</v>
      </c>
      <c r="I528" s="166" t="s">
        <v>177</v>
      </c>
      <c r="J528" s="166"/>
      <c r="K528" s="163">
        <f t="shared" si="8"/>
        <v>202608</v>
      </c>
      <c r="L528" s="45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129"/>
      <c r="X528" s="129"/>
      <c r="Y528" s="129"/>
    </row>
    <row r="529" s="31" customFormat="1" customHeight="1" spans="1:25">
      <c r="A529" s="148">
        <f>IF(B529="","",COUNTA($B$5:B529))</f>
        <v>525</v>
      </c>
      <c r="B529" s="158">
        <v>46240</v>
      </c>
      <c r="C529" s="159" t="s">
        <v>53</v>
      </c>
      <c r="D529" s="160" t="s">
        <v>50</v>
      </c>
      <c r="E529" s="161" t="s">
        <v>641</v>
      </c>
      <c r="F529" s="162">
        <v>1250</v>
      </c>
      <c r="G529" s="162"/>
      <c r="H529" s="153">
        <f>IFERROR(VLOOKUP($C529,$C$5:$H$18,6,0)+SUMIF($C$19:$C529,$C529,$F$19:$F529)-SUMIF($C$19:$C529,$C529,$G$19:$G529),"")</f>
        <v>156237.180000002</v>
      </c>
      <c r="I529" s="160" t="s">
        <v>177</v>
      </c>
      <c r="J529" s="160"/>
      <c r="K529" s="163">
        <f t="shared" si="8"/>
        <v>202608</v>
      </c>
      <c r="L529" s="45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129"/>
      <c r="X529" s="129"/>
      <c r="Y529" s="129"/>
    </row>
    <row r="530" s="31" customFormat="1" customHeight="1" spans="1:25">
      <c r="A530" s="148">
        <f>IF(B530="","",COUNTA($B$5:B530))</f>
        <v>526</v>
      </c>
      <c r="B530" s="164">
        <v>46240</v>
      </c>
      <c r="C530" s="165" t="s">
        <v>53</v>
      </c>
      <c r="D530" s="166" t="s">
        <v>100</v>
      </c>
      <c r="E530" s="167" t="s">
        <v>302</v>
      </c>
      <c r="F530" s="168"/>
      <c r="G530" s="168">
        <v>20000</v>
      </c>
      <c r="H530" s="153">
        <f>IFERROR(VLOOKUP($C530,$C$5:$H$18,6,0)+SUMIF($C$19:$C530,$C530,$F$19:$F530)-SUMIF($C$19:$C530,$C530,$G$19:$G530),"")</f>
        <v>136237.180000002</v>
      </c>
      <c r="I530" s="166" t="s">
        <v>66</v>
      </c>
      <c r="J530" s="166"/>
      <c r="K530" s="163">
        <f t="shared" si="8"/>
        <v>202608</v>
      </c>
      <c r="L530" s="45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129"/>
      <c r="X530" s="129"/>
      <c r="Y530" s="129"/>
    </row>
    <row r="531" s="31" customFormat="1" customHeight="1" spans="1:25">
      <c r="A531" s="148">
        <f>IF(B531="","",COUNTA($B$5:B531))</f>
        <v>527</v>
      </c>
      <c r="B531" s="158">
        <v>46241</v>
      </c>
      <c r="C531" s="159" t="s">
        <v>53</v>
      </c>
      <c r="D531" s="160" t="s">
        <v>104</v>
      </c>
      <c r="E531" s="161" t="s">
        <v>642</v>
      </c>
      <c r="F531" s="162"/>
      <c r="G531" s="162">
        <v>11630</v>
      </c>
      <c r="H531" s="153">
        <f>IFERROR(VLOOKUP($C531,$C$5:$H$18,6,0)+SUMIF($C$19:$C531,$C531,$F$19:$F531)-SUMIF($C$19:$C531,$C531,$G$19:$G531),"")</f>
        <v>124607.180000002</v>
      </c>
      <c r="I531" s="160" t="s">
        <v>124</v>
      </c>
      <c r="J531" s="160"/>
      <c r="K531" s="163">
        <f t="shared" si="8"/>
        <v>202608</v>
      </c>
      <c r="L531" s="45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129"/>
      <c r="X531" s="129"/>
      <c r="Y531" s="129"/>
    </row>
    <row r="532" s="31" customFormat="1" customHeight="1" spans="1:25">
      <c r="A532" s="148">
        <f>IF(B532="","",COUNTA($B$5:B532))</f>
        <v>528</v>
      </c>
      <c r="B532" s="164">
        <v>46241</v>
      </c>
      <c r="C532" s="165" t="s">
        <v>53</v>
      </c>
      <c r="D532" s="166" t="s">
        <v>100</v>
      </c>
      <c r="E532" s="167" t="s">
        <v>630</v>
      </c>
      <c r="F532" s="168">
        <v>100000</v>
      </c>
      <c r="G532" s="168"/>
      <c r="H532" s="153">
        <f>IFERROR(VLOOKUP($C532,$C$5:$H$18,6,0)+SUMIF($C$19:$C532,$C532,$F$19:$F532)-SUMIF($C$19:$C532,$C532,$G$19:$G532),"")</f>
        <v>224607.180000002</v>
      </c>
      <c r="I532" s="166" t="s">
        <v>170</v>
      </c>
      <c r="J532" s="166"/>
      <c r="K532" s="163">
        <f t="shared" si="8"/>
        <v>202608</v>
      </c>
      <c r="L532" s="45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129"/>
      <c r="X532" s="129"/>
      <c r="Y532" s="129"/>
    </row>
    <row r="533" s="31" customFormat="1" customHeight="1" spans="1:25">
      <c r="A533" s="148">
        <f>IF(B533="","",COUNTA($B$5:B533))</f>
        <v>529</v>
      </c>
      <c r="B533" s="158">
        <v>46241</v>
      </c>
      <c r="C533" s="159" t="s">
        <v>53</v>
      </c>
      <c r="D533" s="160" t="s">
        <v>100</v>
      </c>
      <c r="E533" s="161" t="s">
        <v>635</v>
      </c>
      <c r="F533" s="162"/>
      <c r="G533" s="162">
        <v>220000</v>
      </c>
      <c r="H533" s="153">
        <f>IFERROR(VLOOKUP($C533,$C$5:$H$18,6,0)+SUMIF($C$19:$C533,$C533,$F$19:$F533)-SUMIF($C$19:$C533,$C533,$G$19:$G533),"")</f>
        <v>4607.18000000156</v>
      </c>
      <c r="I533" s="160" t="s">
        <v>214</v>
      </c>
      <c r="J533" s="160"/>
      <c r="K533" s="163">
        <f t="shared" si="8"/>
        <v>202608</v>
      </c>
      <c r="L533" s="45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129"/>
      <c r="X533" s="129"/>
      <c r="Y533" s="129"/>
    </row>
    <row r="534" s="31" customFormat="1" customHeight="1" spans="1:25">
      <c r="A534" s="148">
        <f>IF(B534="","",COUNTA($B$5:B534))</f>
        <v>530</v>
      </c>
      <c r="B534" s="164">
        <v>46244</v>
      </c>
      <c r="C534" s="165" t="s">
        <v>53</v>
      </c>
      <c r="D534" s="166" t="s">
        <v>50</v>
      </c>
      <c r="E534" s="167" t="s">
        <v>530</v>
      </c>
      <c r="F534" s="168">
        <v>9000</v>
      </c>
      <c r="G534" s="168"/>
      <c r="H534" s="153">
        <f>IFERROR(VLOOKUP($C534,$C$5:$H$18,6,0)+SUMIF($C$19:$C534,$C534,$F$19:$F534)-SUMIF($C$19:$C534,$C534,$G$19:$G534),"")</f>
        <v>13607.1800000016</v>
      </c>
      <c r="I534" s="166" t="s">
        <v>171</v>
      </c>
      <c r="J534" s="166"/>
      <c r="K534" s="163">
        <f t="shared" si="8"/>
        <v>202608</v>
      </c>
      <c r="L534" s="45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129"/>
      <c r="X534" s="129"/>
      <c r="Y534" s="129"/>
    </row>
    <row r="535" s="31" customFormat="1" customHeight="1" spans="1:25">
      <c r="A535" s="148">
        <f>IF(B535="","",COUNTA($B$5:B535))</f>
        <v>531</v>
      </c>
      <c r="B535" s="158">
        <v>46245</v>
      </c>
      <c r="C535" s="159" t="s">
        <v>53</v>
      </c>
      <c r="D535" s="160" t="s">
        <v>108</v>
      </c>
      <c r="E535" s="161" t="s">
        <v>562</v>
      </c>
      <c r="F535" s="162"/>
      <c r="G535" s="162">
        <v>90</v>
      </c>
      <c r="H535" s="153">
        <f>IFERROR(VLOOKUP($C535,$C$5:$H$18,6,0)+SUMIF($C$19:$C535,$C535,$F$19:$F535)-SUMIF($C$19:$C535,$C535,$G$19:$G535),"")</f>
        <v>13517.1800000016</v>
      </c>
      <c r="I535" s="160" t="s">
        <v>44</v>
      </c>
      <c r="J535" s="160"/>
      <c r="K535" s="163">
        <f t="shared" si="8"/>
        <v>202608</v>
      </c>
      <c r="L535" s="45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129"/>
      <c r="X535" s="129"/>
      <c r="Y535" s="129"/>
    </row>
    <row r="536" s="31" customFormat="1" customHeight="1" spans="1:25">
      <c r="A536" s="148">
        <f>IF(B536="","",COUNTA($B$5:B536))</f>
        <v>532</v>
      </c>
      <c r="B536" s="164">
        <v>46245</v>
      </c>
      <c r="C536" s="165" t="s">
        <v>53</v>
      </c>
      <c r="D536" s="166" t="s">
        <v>108</v>
      </c>
      <c r="E536" s="167" t="s">
        <v>440</v>
      </c>
      <c r="F536" s="168"/>
      <c r="G536" s="168">
        <v>500</v>
      </c>
      <c r="H536" s="153">
        <f>IFERROR(VLOOKUP($C536,$C$5:$H$18,6,0)+SUMIF($C$19:$C536,$C536,$F$19:$F536)-SUMIF($C$19:$C536,$C536,$G$19:$G536),"")</f>
        <v>13017.1800000016</v>
      </c>
      <c r="I536" s="166" t="s">
        <v>44</v>
      </c>
      <c r="J536" s="166"/>
      <c r="K536" s="163">
        <f t="shared" si="8"/>
        <v>202608</v>
      </c>
      <c r="L536" s="45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129"/>
      <c r="X536" s="129"/>
      <c r="Y536" s="129"/>
    </row>
    <row r="537" s="31" customFormat="1" customHeight="1" spans="1:25">
      <c r="A537" s="148">
        <f>IF(B537="","",COUNTA($B$5:B537))</f>
        <v>533</v>
      </c>
      <c r="B537" s="158">
        <v>46245</v>
      </c>
      <c r="C537" s="159" t="s">
        <v>53</v>
      </c>
      <c r="D537" s="160" t="s">
        <v>100</v>
      </c>
      <c r="E537" s="161" t="s">
        <v>643</v>
      </c>
      <c r="F537" s="162"/>
      <c r="G537" s="162">
        <v>2700</v>
      </c>
      <c r="H537" s="153">
        <f>IFERROR(VLOOKUP($C537,$C$5:$H$18,6,0)+SUMIF($C$19:$C537,$C537,$F$19:$F537)-SUMIF($C$19:$C537,$C537,$G$19:$G537),"")</f>
        <v>10317.1800000016</v>
      </c>
      <c r="I537" s="160" t="s">
        <v>214</v>
      </c>
      <c r="J537" s="160"/>
      <c r="K537" s="163">
        <f t="shared" si="8"/>
        <v>202608</v>
      </c>
      <c r="L537" s="45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129"/>
      <c r="X537" s="129"/>
      <c r="Y537" s="129"/>
    </row>
    <row r="538" s="31" customFormat="1" customHeight="1" spans="1:25">
      <c r="A538" s="148">
        <f>IF(B538="","",COUNTA($B$5:B538))</f>
        <v>534</v>
      </c>
      <c r="B538" s="164">
        <v>46246</v>
      </c>
      <c r="C538" s="165" t="s">
        <v>53</v>
      </c>
      <c r="D538" s="166" t="s">
        <v>100</v>
      </c>
      <c r="E538" s="167" t="s">
        <v>275</v>
      </c>
      <c r="F538" s="168">
        <v>90000</v>
      </c>
      <c r="G538" s="168"/>
      <c r="H538" s="153">
        <f>IFERROR(VLOOKUP($C538,$C$5:$H$18,6,0)+SUMIF($C$19:$C538,$C538,$F$19:$F538)-SUMIF($C$19:$C538,$C538,$G$19:$G538),"")</f>
        <v>100317.180000002</v>
      </c>
      <c r="I538" s="166" t="s">
        <v>66</v>
      </c>
      <c r="J538" s="166"/>
      <c r="K538" s="163">
        <f t="shared" si="8"/>
        <v>202608</v>
      </c>
      <c r="L538" s="45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129"/>
      <c r="X538" s="129"/>
      <c r="Y538" s="129"/>
    </row>
    <row r="539" s="31" customFormat="1" customHeight="1" spans="1:25">
      <c r="A539" s="148">
        <f>IF(B539="","",COUNTA($B$5:B539))</f>
        <v>535</v>
      </c>
      <c r="B539" s="158">
        <v>46246</v>
      </c>
      <c r="C539" s="159" t="s">
        <v>53</v>
      </c>
      <c r="D539" s="160" t="s">
        <v>100</v>
      </c>
      <c r="E539" s="161" t="s">
        <v>418</v>
      </c>
      <c r="F539" s="162">
        <v>40000</v>
      </c>
      <c r="G539" s="162"/>
      <c r="H539" s="153">
        <f>IFERROR(VLOOKUP($C539,$C$5:$H$18,6,0)+SUMIF($C$19:$C539,$C539,$F$19:$F539)-SUMIF($C$19:$C539,$C539,$G$19:$G539),"")</f>
        <v>140317.180000002</v>
      </c>
      <c r="I539" s="160" t="s">
        <v>57</v>
      </c>
      <c r="J539" s="160"/>
      <c r="K539" s="163">
        <f t="shared" si="8"/>
        <v>202608</v>
      </c>
      <c r="L539" s="45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129"/>
      <c r="X539" s="129"/>
      <c r="Y539" s="129"/>
    </row>
    <row r="540" s="31" customFormat="1" customHeight="1" spans="1:25">
      <c r="A540" s="148">
        <f>IF(B540="","",COUNTA($B$5:B540))</f>
        <v>536</v>
      </c>
      <c r="B540" s="164">
        <v>46246</v>
      </c>
      <c r="C540" s="165" t="s">
        <v>53</v>
      </c>
      <c r="D540" s="166" t="s">
        <v>100</v>
      </c>
      <c r="E540" s="167" t="s">
        <v>630</v>
      </c>
      <c r="F540" s="168">
        <v>900000</v>
      </c>
      <c r="G540" s="168"/>
      <c r="H540" s="153">
        <f>IFERROR(VLOOKUP($C540,$C$5:$H$18,6,0)+SUMIF($C$19:$C540,$C540,$F$19:$F540)-SUMIF($C$19:$C540,$C540,$G$19:$G540),"")</f>
        <v>1040317.18</v>
      </c>
      <c r="I540" s="166" t="s">
        <v>170</v>
      </c>
      <c r="J540" s="166"/>
      <c r="K540" s="163">
        <f t="shared" si="8"/>
        <v>202608</v>
      </c>
      <c r="L540" s="45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129"/>
      <c r="X540" s="129"/>
      <c r="Y540" s="129"/>
    </row>
    <row r="541" s="31" customFormat="1" customHeight="1" spans="1:25">
      <c r="A541" s="148">
        <f>IF(B541="","",COUNTA($B$5:B541))</f>
        <v>537</v>
      </c>
      <c r="B541" s="158">
        <v>46246</v>
      </c>
      <c r="C541" s="159" t="s">
        <v>53</v>
      </c>
      <c r="D541" s="160" t="s">
        <v>100</v>
      </c>
      <c r="E541" s="161" t="s">
        <v>644</v>
      </c>
      <c r="F541" s="162">
        <v>1000000</v>
      </c>
      <c r="G541" s="162"/>
      <c r="H541" s="153">
        <f>IFERROR(VLOOKUP($C541,$C$5:$H$18,6,0)+SUMIF($C$19:$C541,$C541,$F$19:$F541)-SUMIF($C$19:$C541,$C541,$G$19:$G541),"")</f>
        <v>2040317.18</v>
      </c>
      <c r="I541" s="160" t="s">
        <v>214</v>
      </c>
      <c r="J541" s="160"/>
      <c r="K541" s="163">
        <f t="shared" si="8"/>
        <v>202608</v>
      </c>
      <c r="L541" s="45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129"/>
      <c r="X541" s="129"/>
      <c r="Y541" s="129"/>
    </row>
    <row r="542" s="31" customFormat="1" customHeight="1" spans="1:25">
      <c r="A542" s="148">
        <f>IF(B542="","",COUNTA($B$5:B542))</f>
        <v>538</v>
      </c>
      <c r="B542" s="164">
        <v>46246</v>
      </c>
      <c r="C542" s="165" t="s">
        <v>53</v>
      </c>
      <c r="D542" s="166" t="s">
        <v>100</v>
      </c>
      <c r="E542" s="167" t="s">
        <v>645</v>
      </c>
      <c r="F542" s="168">
        <v>250000</v>
      </c>
      <c r="G542" s="168"/>
      <c r="H542" s="153">
        <f>IFERROR(VLOOKUP($C542,$C$5:$H$18,6,0)+SUMIF($C$19:$C542,$C542,$F$19:$F542)-SUMIF($C$19:$C542,$C542,$G$19:$G542),"")</f>
        <v>2290317.18</v>
      </c>
      <c r="I542" s="166" t="s">
        <v>214</v>
      </c>
      <c r="J542" s="166"/>
      <c r="K542" s="163">
        <f t="shared" si="8"/>
        <v>202608</v>
      </c>
      <c r="L542" s="45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129"/>
      <c r="X542" s="129"/>
      <c r="Y542" s="129"/>
    </row>
    <row r="543" s="31" customFormat="1" customHeight="1" spans="1:25">
      <c r="A543" s="148">
        <f>IF(B543="","",COUNTA($B$5:B543))</f>
        <v>539</v>
      </c>
      <c r="B543" s="158">
        <v>46246</v>
      </c>
      <c r="C543" s="159" t="s">
        <v>53</v>
      </c>
      <c r="D543" s="160" t="s">
        <v>100</v>
      </c>
      <c r="E543" s="161" t="s">
        <v>646</v>
      </c>
      <c r="F543" s="162">
        <v>200000</v>
      </c>
      <c r="G543" s="162"/>
      <c r="H543" s="153">
        <f>IFERROR(VLOOKUP($C543,$C$5:$H$18,6,0)+SUMIF($C$19:$C543,$C543,$F$19:$F543)-SUMIF($C$19:$C543,$C543,$G$19:$G543),"")</f>
        <v>2490317.18</v>
      </c>
      <c r="I543" s="160" t="s">
        <v>214</v>
      </c>
      <c r="J543" s="160"/>
      <c r="K543" s="163">
        <f t="shared" si="8"/>
        <v>202608</v>
      </c>
      <c r="L543" s="45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129"/>
      <c r="X543" s="129"/>
      <c r="Y543" s="129"/>
    </row>
    <row r="544" s="31" customFormat="1" customHeight="1" spans="1:25">
      <c r="A544" s="148">
        <f>IF(B544="","",COUNTA($B$5:B544))</f>
        <v>540</v>
      </c>
      <c r="B544" s="164">
        <v>46246</v>
      </c>
      <c r="C544" s="165" t="s">
        <v>53</v>
      </c>
      <c r="D544" s="166" t="s">
        <v>120</v>
      </c>
      <c r="E544" s="167" t="s">
        <v>647</v>
      </c>
      <c r="F544" s="168"/>
      <c r="G544" s="168">
        <v>1000000</v>
      </c>
      <c r="H544" s="153">
        <f>IFERROR(VLOOKUP($C544,$C$5:$H$18,6,0)+SUMIF($C$19:$C544,$C544,$F$19:$F544)-SUMIF($C$19:$C544,$C544,$G$19:$G544),"")</f>
        <v>1490317.18</v>
      </c>
      <c r="I544" s="166" t="s">
        <v>74</v>
      </c>
      <c r="J544" s="166"/>
      <c r="K544" s="163">
        <f t="shared" si="8"/>
        <v>202608</v>
      </c>
      <c r="L544" s="45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129"/>
      <c r="X544" s="129"/>
      <c r="Y544" s="129"/>
    </row>
    <row r="545" s="31" customFormat="1" customHeight="1" spans="1:25">
      <c r="A545" s="148">
        <f>IF(B545="","",COUNTA($B$5:B545))</f>
        <v>541</v>
      </c>
      <c r="B545" s="158">
        <v>46246</v>
      </c>
      <c r="C545" s="159" t="s">
        <v>53</v>
      </c>
      <c r="D545" s="160" t="s">
        <v>45</v>
      </c>
      <c r="E545" s="161" t="s">
        <v>648</v>
      </c>
      <c r="F545" s="162"/>
      <c r="G545" s="162">
        <v>1450000</v>
      </c>
      <c r="H545" s="153">
        <f>IFERROR(VLOOKUP($C545,$C$5:$H$18,6,0)+SUMIF($C$19:$C545,$C545,$F$19:$F545)-SUMIF($C$19:$C545,$C545,$G$19:$G545),"")</f>
        <v>40317.1800000016</v>
      </c>
      <c r="I545" s="160" t="s">
        <v>111</v>
      </c>
      <c r="J545" s="160"/>
      <c r="K545" s="163">
        <f t="shared" si="8"/>
        <v>202608</v>
      </c>
      <c r="L545" s="45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129"/>
      <c r="X545" s="129"/>
      <c r="Y545" s="129"/>
    </row>
    <row r="546" s="31" customFormat="1" customHeight="1" spans="1:25">
      <c r="A546" s="148">
        <f>IF(B546="","",COUNTA($B$5:B546))</f>
        <v>542</v>
      </c>
      <c r="B546" s="164">
        <v>46246</v>
      </c>
      <c r="C546" s="165" t="s">
        <v>53</v>
      </c>
      <c r="D546" s="166" t="s">
        <v>45</v>
      </c>
      <c r="E546" s="167" t="s">
        <v>649</v>
      </c>
      <c r="F546" s="168"/>
      <c r="G546" s="168">
        <v>40000</v>
      </c>
      <c r="H546" s="153">
        <f>IFERROR(VLOOKUP($C546,$C$5:$H$18,6,0)+SUMIF($C$19:$C546,$C546,$F$19:$F546)-SUMIF($C$19:$C546,$C546,$G$19:$G546),"")</f>
        <v>317.180000001565</v>
      </c>
      <c r="I546" s="166" t="s">
        <v>169</v>
      </c>
      <c r="J546" s="166"/>
      <c r="K546" s="163">
        <f t="shared" si="8"/>
        <v>202608</v>
      </c>
      <c r="L546" s="45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129"/>
      <c r="X546" s="129"/>
      <c r="Y546" s="129"/>
    </row>
    <row r="547" s="31" customFormat="1" customHeight="1" spans="1:25">
      <c r="A547" s="148">
        <f>IF(B547="","",COUNTA($B$5:B547))</f>
        <v>543</v>
      </c>
      <c r="B547" s="158">
        <v>46253</v>
      </c>
      <c r="C547" s="159" t="s">
        <v>53</v>
      </c>
      <c r="D547" s="160" t="s">
        <v>100</v>
      </c>
      <c r="E547" s="161" t="s">
        <v>418</v>
      </c>
      <c r="F547" s="162">
        <v>30000</v>
      </c>
      <c r="G547" s="162"/>
      <c r="H547" s="153">
        <f>IFERROR(VLOOKUP($C547,$C$5:$H$18,6,0)+SUMIF($C$19:$C547,$C547,$F$19:$F547)-SUMIF($C$19:$C547,$C547,$G$19:$G547),"")</f>
        <v>30317.1800000016</v>
      </c>
      <c r="I547" s="160" t="s">
        <v>57</v>
      </c>
      <c r="J547" s="160"/>
      <c r="K547" s="163">
        <f t="shared" si="8"/>
        <v>202608</v>
      </c>
      <c r="L547" s="45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129"/>
      <c r="X547" s="129"/>
      <c r="Y547" s="129"/>
    </row>
    <row r="548" s="31" customFormat="1" customHeight="1" spans="1:25">
      <c r="A548" s="148">
        <f>IF(B548="","",COUNTA($B$5:B548))</f>
        <v>544</v>
      </c>
      <c r="B548" s="164">
        <v>46253</v>
      </c>
      <c r="C548" s="165" t="s">
        <v>53</v>
      </c>
      <c r="D548" s="166" t="s">
        <v>83</v>
      </c>
      <c r="E548" s="167" t="s">
        <v>443</v>
      </c>
      <c r="F548" s="168"/>
      <c r="G548" s="168">
        <v>10400</v>
      </c>
      <c r="H548" s="153">
        <f>IFERROR(VLOOKUP($C548,$C$5:$H$18,6,0)+SUMIF($C$19:$C548,$C548,$F$19:$F548)-SUMIF($C$19:$C548,$C548,$G$19:$G548),"")</f>
        <v>19917.1800000016</v>
      </c>
      <c r="I548" s="166" t="s">
        <v>136</v>
      </c>
      <c r="J548" s="166"/>
      <c r="K548" s="163">
        <f t="shared" si="8"/>
        <v>202608</v>
      </c>
      <c r="L548" s="45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129"/>
      <c r="X548" s="129"/>
      <c r="Y548" s="129"/>
    </row>
    <row r="549" s="31" customFormat="1" customHeight="1" spans="1:25">
      <c r="A549" s="148">
        <f>IF(B549="","",COUNTA($B$5:B549))</f>
        <v>545</v>
      </c>
      <c r="B549" s="158">
        <v>46254</v>
      </c>
      <c r="C549" s="159" t="s">
        <v>53</v>
      </c>
      <c r="D549" s="160" t="s">
        <v>100</v>
      </c>
      <c r="E549" s="161" t="s">
        <v>418</v>
      </c>
      <c r="F549" s="162">
        <v>50000</v>
      </c>
      <c r="G549" s="162"/>
      <c r="H549" s="153">
        <f>IFERROR(VLOOKUP($C549,$C$5:$H$18,6,0)+SUMIF($C$19:$C549,$C549,$F$19:$F549)-SUMIF($C$19:$C549,$C549,$G$19:$G549),"")</f>
        <v>69917.1800000016</v>
      </c>
      <c r="I549" s="160" t="s">
        <v>57</v>
      </c>
      <c r="J549" s="160"/>
      <c r="K549" s="163">
        <f t="shared" si="8"/>
        <v>202608</v>
      </c>
      <c r="L549" s="45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129"/>
      <c r="X549" s="129"/>
      <c r="Y549" s="129"/>
    </row>
    <row r="550" s="31" customFormat="1" customHeight="1" spans="1:25">
      <c r="A550" s="148">
        <f>IF(B550="","",COUNTA($B$5:B550))</f>
        <v>546</v>
      </c>
      <c r="B550" s="164">
        <v>46254</v>
      </c>
      <c r="C550" s="165" t="s">
        <v>53</v>
      </c>
      <c r="D550" s="166" t="s">
        <v>45</v>
      </c>
      <c r="E550" s="167" t="s">
        <v>446</v>
      </c>
      <c r="F550" s="168"/>
      <c r="G550" s="168">
        <v>50000</v>
      </c>
      <c r="H550" s="153">
        <f>IFERROR(VLOOKUP($C550,$C$5:$H$18,6,0)+SUMIF($C$19:$C550,$C550,$F$19:$F550)-SUMIF($C$19:$C550,$C550,$G$19:$G550),"")</f>
        <v>19917.1800000016</v>
      </c>
      <c r="I550" s="166" t="s">
        <v>152</v>
      </c>
      <c r="J550" s="166"/>
      <c r="K550" s="163">
        <f t="shared" si="8"/>
        <v>202608</v>
      </c>
      <c r="L550" s="45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129"/>
      <c r="X550" s="129"/>
      <c r="Y550" s="129"/>
    </row>
    <row r="551" s="31" customFormat="1" customHeight="1" spans="1:25">
      <c r="A551" s="148">
        <f>IF(B551="","",COUNTA($B$5:B551))</f>
        <v>547</v>
      </c>
      <c r="B551" s="158">
        <v>46254</v>
      </c>
      <c r="C551" s="159" t="s">
        <v>53</v>
      </c>
      <c r="D551" s="160" t="s">
        <v>110</v>
      </c>
      <c r="E551" s="161" t="s">
        <v>650</v>
      </c>
      <c r="F551" s="162"/>
      <c r="G551" s="162">
        <v>990</v>
      </c>
      <c r="H551" s="153">
        <f>IFERROR(VLOOKUP($C551,$C$5:$H$18,6,0)+SUMIF($C$19:$C551,$C551,$F$19:$F551)-SUMIF($C$19:$C551,$C551,$G$19:$G551),"")</f>
        <v>18927.1800000016</v>
      </c>
      <c r="I551" s="160"/>
      <c r="J551" s="160"/>
      <c r="K551" s="163">
        <f t="shared" si="8"/>
        <v>202608</v>
      </c>
      <c r="L551" s="45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129"/>
      <c r="X551" s="129"/>
      <c r="Y551" s="129"/>
    </row>
    <row r="552" s="31" customFormat="1" customHeight="1" spans="1:25">
      <c r="A552" s="148">
        <f>IF(B552="","",COUNTA($B$5:B552))</f>
        <v>548</v>
      </c>
      <c r="B552" s="164">
        <v>46254</v>
      </c>
      <c r="C552" s="165" t="s">
        <v>53</v>
      </c>
      <c r="D552" s="166" t="s">
        <v>104</v>
      </c>
      <c r="E552" s="167" t="s">
        <v>651</v>
      </c>
      <c r="F552" s="168"/>
      <c r="G552" s="168">
        <v>1155</v>
      </c>
      <c r="H552" s="153">
        <f>IFERROR(VLOOKUP($C552,$C$5:$H$18,6,0)+SUMIF($C$19:$C552,$C552,$F$19:$F552)-SUMIF($C$19:$C552,$C552,$G$19:$G552),"")</f>
        <v>17772.1800000016</v>
      </c>
      <c r="I552" s="166" t="s">
        <v>238</v>
      </c>
      <c r="J552" s="166"/>
      <c r="K552" s="163">
        <f t="shared" si="8"/>
        <v>202608</v>
      </c>
      <c r="L552" s="45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129"/>
      <c r="X552" s="129"/>
      <c r="Y552" s="129"/>
    </row>
    <row r="553" s="31" customFormat="1" customHeight="1" spans="1:25">
      <c r="A553" s="148">
        <f>IF(B553="","",COUNTA($B$5:B553))</f>
        <v>549</v>
      </c>
      <c r="B553" s="158">
        <v>46255</v>
      </c>
      <c r="C553" s="159" t="s">
        <v>53</v>
      </c>
      <c r="D553" s="160" t="s">
        <v>83</v>
      </c>
      <c r="E553" s="161" t="s">
        <v>652</v>
      </c>
      <c r="F553" s="162"/>
      <c r="G553" s="162">
        <v>15090</v>
      </c>
      <c r="H553" s="153">
        <f>IFERROR(VLOOKUP($C553,$C$5:$H$18,6,0)+SUMIF($C$19:$C553,$C553,$F$19:$F553)-SUMIF($C$19:$C553,$C553,$G$19:$G553),"")</f>
        <v>2682.18000000156</v>
      </c>
      <c r="I553" s="160" t="s">
        <v>88</v>
      </c>
      <c r="J553" s="160"/>
      <c r="K553" s="163">
        <f t="shared" si="8"/>
        <v>202608</v>
      </c>
      <c r="L553" s="45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129"/>
      <c r="X553" s="129"/>
      <c r="Y553" s="129"/>
    </row>
    <row r="554" s="31" customFormat="1" customHeight="1" spans="1:25">
      <c r="A554" s="148">
        <f>IF(B554="","",COUNTA($B$5:B554))</f>
        <v>550</v>
      </c>
      <c r="B554" s="164">
        <v>46255</v>
      </c>
      <c r="C554" s="165" t="s">
        <v>53</v>
      </c>
      <c r="D554" s="166" t="s">
        <v>108</v>
      </c>
      <c r="E554" s="167" t="s">
        <v>653</v>
      </c>
      <c r="F554" s="168"/>
      <c r="G554" s="168">
        <v>105</v>
      </c>
      <c r="H554" s="153">
        <f>IFERROR(VLOOKUP($C554,$C$5:$H$18,6,0)+SUMIF($C$19:$C554,$C554,$F$19:$F554)-SUMIF($C$19:$C554,$C554,$G$19:$G554),"")</f>
        <v>2577.18000000156</v>
      </c>
      <c r="I554" s="166" t="s">
        <v>44</v>
      </c>
      <c r="J554" s="166"/>
      <c r="K554" s="163">
        <f t="shared" si="8"/>
        <v>202608</v>
      </c>
      <c r="L554" s="45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129"/>
      <c r="X554" s="129"/>
      <c r="Y554" s="129"/>
    </row>
    <row r="555" s="31" customFormat="1" customHeight="1" spans="1:25">
      <c r="A555" s="148">
        <f>IF(B555="","",COUNTA($B$5:B555))</f>
        <v>551</v>
      </c>
      <c r="B555" s="158">
        <v>46255</v>
      </c>
      <c r="C555" s="159" t="s">
        <v>53</v>
      </c>
      <c r="D555" s="160"/>
      <c r="E555" s="161" t="s">
        <v>275</v>
      </c>
      <c r="F555" s="162">
        <v>80000</v>
      </c>
      <c r="G555" s="162"/>
      <c r="H555" s="153">
        <f>IFERROR(VLOOKUP($C555,$C$5:$H$18,6,0)+SUMIF($C$19:$C555,$C555,$F$19:$F555)-SUMIF($C$19:$C555,$C555,$G$19:$G555),"")</f>
        <v>82577.1800000016</v>
      </c>
      <c r="I555" s="160" t="s">
        <v>66</v>
      </c>
      <c r="J555" s="160"/>
      <c r="K555" s="163">
        <f t="shared" si="8"/>
        <v>202608</v>
      </c>
      <c r="L555" s="45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129"/>
      <c r="X555" s="129"/>
      <c r="Y555" s="129"/>
    </row>
    <row r="556" s="31" customFormat="1" customHeight="1" spans="1:25">
      <c r="A556" s="148">
        <f>IF(B556="","",COUNTA($B$5:B556))</f>
        <v>552</v>
      </c>
      <c r="B556" s="164">
        <v>46255</v>
      </c>
      <c r="C556" s="165" t="s">
        <v>53</v>
      </c>
      <c r="D556" s="166" t="s">
        <v>100</v>
      </c>
      <c r="E556" s="167" t="s">
        <v>654</v>
      </c>
      <c r="F556" s="168"/>
      <c r="G556" s="168">
        <v>80000</v>
      </c>
      <c r="H556" s="153">
        <f>IFERROR(VLOOKUP($C556,$C$5:$H$18,6,0)+SUMIF($C$19:$C556,$C556,$F$19:$F556)-SUMIF($C$19:$C556,$C556,$G$19:$G556),"")</f>
        <v>2577.18000000156</v>
      </c>
      <c r="I556" s="166" t="s">
        <v>136</v>
      </c>
      <c r="J556" s="166"/>
      <c r="K556" s="163">
        <f t="shared" si="8"/>
        <v>202608</v>
      </c>
      <c r="L556" s="45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129"/>
      <c r="X556" s="129"/>
      <c r="Y556" s="129"/>
    </row>
    <row r="557" s="31" customFormat="1" customHeight="1" spans="1:25">
      <c r="A557" s="148">
        <f>IF(B557="","",COUNTA($B$5:B557))</f>
        <v>553</v>
      </c>
      <c r="B557" s="158">
        <v>46255</v>
      </c>
      <c r="C557" s="159" t="s">
        <v>53</v>
      </c>
      <c r="D557" s="160" t="s">
        <v>108</v>
      </c>
      <c r="E557" s="161" t="s">
        <v>565</v>
      </c>
      <c r="F557" s="162"/>
      <c r="G557" s="162">
        <v>85</v>
      </c>
      <c r="H557" s="153">
        <f>IFERROR(VLOOKUP($C557,$C$5:$H$18,6,0)+SUMIF($C$19:$C557,$C557,$F$19:$F557)-SUMIF($C$19:$C557,$C557,$G$19:$G557),"")</f>
        <v>2492.18000000156</v>
      </c>
      <c r="I557" s="160" t="s">
        <v>44</v>
      </c>
      <c r="J557" s="160"/>
      <c r="K557" s="163">
        <f t="shared" si="8"/>
        <v>202608</v>
      </c>
      <c r="L557" s="45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129"/>
      <c r="X557" s="129"/>
      <c r="Y557" s="129"/>
    </row>
    <row r="558" s="31" customFormat="1" customHeight="1" spans="1:25">
      <c r="A558" s="148">
        <f>IF(B558="","",COUNTA($B$5:B558))</f>
        <v>554</v>
      </c>
      <c r="B558" s="164">
        <v>46255</v>
      </c>
      <c r="C558" s="165" t="s">
        <v>53</v>
      </c>
      <c r="D558" s="166" t="s">
        <v>100</v>
      </c>
      <c r="E558" s="167" t="s">
        <v>275</v>
      </c>
      <c r="F558" s="168">
        <v>1020000</v>
      </c>
      <c r="G558" s="168"/>
      <c r="H558" s="153">
        <f>IFERROR(VLOOKUP($C558,$C$5:$H$18,6,0)+SUMIF($C$19:$C558,$C558,$F$19:$F558)-SUMIF($C$19:$C558,$C558,$G$19:$G558),"")</f>
        <v>1022492.18</v>
      </c>
      <c r="I558" s="166" t="s">
        <v>66</v>
      </c>
      <c r="J558" s="166"/>
      <c r="K558" s="163">
        <f t="shared" si="8"/>
        <v>202608</v>
      </c>
      <c r="L558" s="45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129"/>
      <c r="X558" s="129"/>
      <c r="Y558" s="129"/>
    </row>
    <row r="559" s="31" customFormat="1" customHeight="1" spans="1:25">
      <c r="A559" s="148">
        <f>IF(B559="","",COUNTA($B$5:B559))</f>
        <v>555</v>
      </c>
      <c r="B559" s="158">
        <v>46255</v>
      </c>
      <c r="C559" s="159" t="s">
        <v>53</v>
      </c>
      <c r="D559" s="160" t="s">
        <v>120</v>
      </c>
      <c r="E559" s="161" t="s">
        <v>655</v>
      </c>
      <c r="F559" s="162"/>
      <c r="G559" s="162">
        <v>1000000</v>
      </c>
      <c r="H559" s="153">
        <f>IFERROR(VLOOKUP($C559,$C$5:$H$18,6,0)+SUMIF($C$19:$C559,$C559,$F$19:$F559)-SUMIF($C$19:$C559,$C559,$G$19:$G559),"")</f>
        <v>22492.1800000016</v>
      </c>
      <c r="I559" s="160" t="s">
        <v>74</v>
      </c>
      <c r="J559" s="160"/>
      <c r="K559" s="163">
        <f t="shared" si="8"/>
        <v>202608</v>
      </c>
      <c r="L559" s="45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129"/>
      <c r="X559" s="129"/>
      <c r="Y559" s="129"/>
    </row>
    <row r="560" s="31" customFormat="1" customHeight="1" spans="1:25">
      <c r="A560" s="148">
        <f>IF(B560="","",COUNTA($B$5:B560))</f>
        <v>556</v>
      </c>
      <c r="B560" s="164">
        <v>46255</v>
      </c>
      <c r="C560" s="165" t="s">
        <v>53</v>
      </c>
      <c r="D560" s="166" t="s">
        <v>50</v>
      </c>
      <c r="E560" s="167" t="s">
        <v>453</v>
      </c>
      <c r="F560" s="168"/>
      <c r="G560" s="168">
        <v>12000</v>
      </c>
      <c r="H560" s="153">
        <f>IFERROR(VLOOKUP($C560,$C$5:$H$18,6,0)+SUMIF($C$19:$C560,$C560,$F$19:$F560)-SUMIF($C$19:$C560,$C560,$G$19:$G560),"")</f>
        <v>10492.1800000016</v>
      </c>
      <c r="I560" s="166" t="s">
        <v>127</v>
      </c>
      <c r="J560" s="166"/>
      <c r="K560" s="163">
        <f t="shared" si="8"/>
        <v>202608</v>
      </c>
      <c r="L560" s="45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129"/>
      <c r="X560" s="129"/>
      <c r="Y560" s="129"/>
    </row>
    <row r="561" s="31" customFormat="1" customHeight="1" spans="1:25">
      <c r="A561" s="148">
        <f>IF(B561="","",COUNTA($B$5:B561))</f>
        <v>557</v>
      </c>
      <c r="B561" s="158">
        <v>46255</v>
      </c>
      <c r="C561" s="159" t="s">
        <v>53</v>
      </c>
      <c r="D561" s="160" t="s">
        <v>50</v>
      </c>
      <c r="E561" s="161" t="s">
        <v>454</v>
      </c>
      <c r="F561" s="162"/>
      <c r="G561" s="162">
        <v>5000</v>
      </c>
      <c r="H561" s="153">
        <f>IFERROR(VLOOKUP($C561,$C$5:$H$18,6,0)+SUMIF($C$19:$C561,$C561,$F$19:$F561)-SUMIF($C$19:$C561,$C561,$G$19:$G561),"")</f>
        <v>5492.18000000156</v>
      </c>
      <c r="I561" s="160" t="s">
        <v>186</v>
      </c>
      <c r="J561" s="160"/>
      <c r="K561" s="163">
        <f t="shared" si="8"/>
        <v>202608</v>
      </c>
      <c r="L561" s="45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129"/>
      <c r="X561" s="129"/>
      <c r="Y561" s="129"/>
    </row>
    <row r="562" s="31" customFormat="1" customHeight="1" spans="1:25">
      <c r="A562" s="148">
        <f>IF(B562="","",COUNTA($B$5:B562))</f>
        <v>558</v>
      </c>
      <c r="B562" s="164">
        <v>46258</v>
      </c>
      <c r="C562" s="165" t="s">
        <v>53</v>
      </c>
      <c r="D562" s="166" t="s">
        <v>108</v>
      </c>
      <c r="E562" s="167" t="s">
        <v>566</v>
      </c>
      <c r="F562" s="168"/>
      <c r="G562" s="168">
        <v>240</v>
      </c>
      <c r="H562" s="153">
        <f>IFERROR(VLOOKUP($C562,$C$5:$H$18,6,0)+SUMIF($C$19:$C562,$C562,$F$19:$F562)-SUMIF($C$19:$C562,$C562,$G$19:$G562),"")</f>
        <v>5252.18000000156</v>
      </c>
      <c r="I562" s="166" t="s">
        <v>44</v>
      </c>
      <c r="J562" s="166"/>
      <c r="K562" s="163">
        <f t="shared" si="8"/>
        <v>202608</v>
      </c>
      <c r="L562" s="45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129"/>
      <c r="X562" s="129"/>
      <c r="Y562" s="129"/>
    </row>
    <row r="563" s="31" customFormat="1" customHeight="1" spans="1:25">
      <c r="A563" s="148">
        <f>IF(B563="","",COUNTA($B$5:B563))</f>
        <v>559</v>
      </c>
      <c r="B563" s="158">
        <v>46258</v>
      </c>
      <c r="C563" s="159" t="s">
        <v>53</v>
      </c>
      <c r="D563" s="160" t="s">
        <v>45</v>
      </c>
      <c r="E563" s="161" t="s">
        <v>656</v>
      </c>
      <c r="F563" s="162">
        <v>50000</v>
      </c>
      <c r="G563" s="162"/>
      <c r="H563" s="153">
        <f>IFERROR(VLOOKUP($C563,$C$5:$H$18,6,0)+SUMIF($C$19:$C563,$C563,$F$19:$F563)-SUMIF($C$19:$C563,$C563,$G$19:$G563),"")</f>
        <v>55252.1800000016</v>
      </c>
      <c r="I563" s="160" t="s">
        <v>259</v>
      </c>
      <c r="J563" s="160"/>
      <c r="K563" s="163">
        <f t="shared" si="8"/>
        <v>202608</v>
      </c>
      <c r="L563" s="45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129"/>
      <c r="X563" s="129"/>
      <c r="Y563" s="129"/>
    </row>
    <row r="564" s="31" customFormat="1" customHeight="1" spans="1:25">
      <c r="A564" s="148">
        <f>IF(B564="","",COUNTA($B$5:B564))</f>
        <v>560</v>
      </c>
      <c r="B564" s="164">
        <v>46258</v>
      </c>
      <c r="C564" s="165" t="s">
        <v>53</v>
      </c>
      <c r="D564" s="166" t="s">
        <v>50</v>
      </c>
      <c r="E564" s="167" t="s">
        <v>657</v>
      </c>
      <c r="F564" s="168">
        <v>1250</v>
      </c>
      <c r="G564" s="168"/>
      <c r="H564" s="153">
        <f>IFERROR(VLOOKUP($C564,$C$5:$H$18,6,0)+SUMIF($C$19:$C564,$C564,$F$19:$F564)-SUMIF($C$19:$C564,$C564,$G$19:$G564),"")</f>
        <v>56502.1800000016</v>
      </c>
      <c r="I564" s="166" t="s">
        <v>259</v>
      </c>
      <c r="J564" s="166"/>
      <c r="K564" s="163">
        <f t="shared" si="8"/>
        <v>202608</v>
      </c>
      <c r="L564" s="45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129"/>
      <c r="X564" s="129"/>
      <c r="Y564" s="129"/>
    </row>
    <row r="565" s="31" customFormat="1" customHeight="1" spans="1:25">
      <c r="A565" s="148">
        <f>IF(B565="","",COUNTA($B$5:B565))</f>
        <v>561</v>
      </c>
      <c r="B565" s="158">
        <v>46258</v>
      </c>
      <c r="C565" s="159" t="s">
        <v>53</v>
      </c>
      <c r="D565" s="160" t="s">
        <v>45</v>
      </c>
      <c r="E565" s="161" t="s">
        <v>446</v>
      </c>
      <c r="F565" s="162"/>
      <c r="G565" s="162">
        <v>30000</v>
      </c>
      <c r="H565" s="153">
        <f>IFERROR(VLOOKUP($C565,$C$5:$H$18,6,0)+SUMIF($C$19:$C565,$C565,$F$19:$F565)-SUMIF($C$19:$C565,$C565,$G$19:$G565),"")</f>
        <v>26502.1800000016</v>
      </c>
      <c r="I565" s="160" t="s">
        <v>152</v>
      </c>
      <c r="J565" s="160"/>
      <c r="K565" s="163">
        <f t="shared" si="8"/>
        <v>202608</v>
      </c>
      <c r="L565" s="45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129"/>
      <c r="X565" s="129"/>
      <c r="Y565" s="129"/>
    </row>
    <row r="566" s="31" customFormat="1" customHeight="1" spans="1:25">
      <c r="A566" s="148">
        <f>IF(B566="","",COUNTA($B$5:B566))</f>
        <v>562</v>
      </c>
      <c r="B566" s="164">
        <v>46259</v>
      </c>
      <c r="C566" s="165" t="s">
        <v>53</v>
      </c>
      <c r="D566" s="166" t="s">
        <v>45</v>
      </c>
      <c r="E566" s="167" t="s">
        <v>658</v>
      </c>
      <c r="F566" s="168">
        <v>390000</v>
      </c>
      <c r="G566" s="168"/>
      <c r="H566" s="153">
        <f>IFERROR(VLOOKUP($C566,$C$5:$H$18,6,0)+SUMIF($C$19:$C566,$C566,$F$19:$F566)-SUMIF($C$19:$C566,$C566,$G$19:$G566),"")</f>
        <v>416502.180000002</v>
      </c>
      <c r="I566" s="166" t="s">
        <v>203</v>
      </c>
      <c r="J566" s="166"/>
      <c r="K566" s="163">
        <f t="shared" si="8"/>
        <v>202608</v>
      </c>
      <c r="L566" s="45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129"/>
      <c r="X566" s="129"/>
      <c r="Y566" s="129"/>
    </row>
    <row r="567" s="31" customFormat="1" customHeight="1" spans="1:25">
      <c r="A567" s="148">
        <f>IF(B567="","",COUNTA($B$5:B567))</f>
        <v>563</v>
      </c>
      <c r="B567" s="158">
        <v>46259</v>
      </c>
      <c r="C567" s="159" t="s">
        <v>53</v>
      </c>
      <c r="D567" s="160" t="s">
        <v>100</v>
      </c>
      <c r="E567" s="161" t="s">
        <v>455</v>
      </c>
      <c r="F567" s="162"/>
      <c r="G567" s="162">
        <v>200000</v>
      </c>
      <c r="H567" s="153">
        <f>IFERROR(VLOOKUP($C567,$C$5:$H$18,6,0)+SUMIF($C$19:$C567,$C567,$F$19:$F567)-SUMIF($C$19:$C567,$C567,$G$19:$G567),"")</f>
        <v>216502.180000002</v>
      </c>
      <c r="I567" s="160" t="s">
        <v>170</v>
      </c>
      <c r="J567" s="160"/>
      <c r="K567" s="163">
        <f t="shared" si="8"/>
        <v>202608</v>
      </c>
      <c r="L567" s="45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129"/>
      <c r="X567" s="129"/>
      <c r="Y567" s="129"/>
    </row>
    <row r="568" s="31" customFormat="1" customHeight="1" spans="1:25">
      <c r="A568" s="148">
        <f>IF(B568="","",COUNTA($B$5:B568))</f>
        <v>564</v>
      </c>
      <c r="B568" s="164">
        <v>46259</v>
      </c>
      <c r="C568" s="165" t="s">
        <v>53</v>
      </c>
      <c r="D568" s="166" t="s">
        <v>100</v>
      </c>
      <c r="E568" s="167" t="s">
        <v>659</v>
      </c>
      <c r="F568" s="168"/>
      <c r="G568" s="168">
        <v>200000</v>
      </c>
      <c r="H568" s="153">
        <f>IFERROR(VLOOKUP($C568,$C$5:$H$18,6,0)+SUMIF($C$19:$C568,$C568,$F$19:$F568)-SUMIF($C$19:$C568,$C568,$G$19:$G568),"")</f>
        <v>16502.1800000016</v>
      </c>
      <c r="I568" s="166" t="s">
        <v>214</v>
      </c>
      <c r="J568" s="166"/>
      <c r="K568" s="163">
        <f t="shared" si="8"/>
        <v>202608</v>
      </c>
      <c r="L568" s="45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129"/>
      <c r="X568" s="129"/>
      <c r="Y568" s="129"/>
    </row>
    <row r="569" s="31" customFormat="1" customHeight="1" spans="1:25">
      <c r="A569" s="148">
        <f>IF(B569="","",COUNTA($B$5:B569))</f>
        <v>565</v>
      </c>
      <c r="B569" s="158">
        <v>46259</v>
      </c>
      <c r="C569" s="159" t="s">
        <v>53</v>
      </c>
      <c r="D569" s="160" t="s">
        <v>100</v>
      </c>
      <c r="E569" s="161" t="s">
        <v>660</v>
      </c>
      <c r="F569" s="162"/>
      <c r="G569" s="162">
        <v>4560</v>
      </c>
      <c r="H569" s="153">
        <f>IFERROR(VLOOKUP($C569,$C$5:$H$18,6,0)+SUMIF($C$19:$C569,$C569,$F$19:$F569)-SUMIF($C$19:$C569,$C569,$G$19:$G569),"")</f>
        <v>11942.1800000016</v>
      </c>
      <c r="I569" s="160" t="s">
        <v>82</v>
      </c>
      <c r="J569" s="160"/>
      <c r="K569" s="163">
        <f t="shared" si="8"/>
        <v>202608</v>
      </c>
      <c r="L569" s="45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129"/>
      <c r="X569" s="129"/>
      <c r="Y569" s="129"/>
    </row>
    <row r="570" s="31" customFormat="1" customHeight="1" spans="1:25">
      <c r="A570" s="148">
        <f>IF(B570="","",COUNTA($B$5:B570))</f>
        <v>566</v>
      </c>
      <c r="B570" s="164">
        <v>46259</v>
      </c>
      <c r="C570" s="165" t="s">
        <v>53</v>
      </c>
      <c r="D570" s="166" t="s">
        <v>100</v>
      </c>
      <c r="E570" s="167" t="s">
        <v>661</v>
      </c>
      <c r="F570" s="168">
        <v>750000</v>
      </c>
      <c r="G570" s="168"/>
      <c r="H570" s="153">
        <f>IFERROR(VLOOKUP($C570,$C$5:$H$18,6,0)+SUMIF($C$19:$C570,$C570,$F$19:$F570)-SUMIF($C$19:$C570,$C570,$G$19:$G570),"")</f>
        <v>761942.180000002</v>
      </c>
      <c r="I570" s="166" t="s">
        <v>214</v>
      </c>
      <c r="J570" s="166"/>
      <c r="K570" s="163">
        <f t="shared" si="8"/>
        <v>202608</v>
      </c>
      <c r="L570" s="45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129"/>
      <c r="X570" s="129"/>
      <c r="Y570" s="129"/>
    </row>
    <row r="571" s="31" customFormat="1" customHeight="1" spans="1:25">
      <c r="A571" s="148">
        <f>IF(B571="","",COUNTA($B$5:B571))</f>
        <v>567</v>
      </c>
      <c r="B571" s="158">
        <v>46259</v>
      </c>
      <c r="C571" s="159" t="s">
        <v>53</v>
      </c>
      <c r="D571" s="160" t="s">
        <v>100</v>
      </c>
      <c r="E571" s="161" t="s">
        <v>433</v>
      </c>
      <c r="F571" s="162"/>
      <c r="G571" s="162">
        <v>700000</v>
      </c>
      <c r="H571" s="153">
        <f>IFERROR(VLOOKUP($C571,$C$5:$H$18,6,0)+SUMIF($C$19:$C571,$C571,$F$19:$F571)-SUMIF($C$19:$C571,$C571,$G$19:$G571),"")</f>
        <v>61942.1800000016</v>
      </c>
      <c r="I571" s="160" t="s">
        <v>57</v>
      </c>
      <c r="J571" s="160"/>
      <c r="K571" s="163">
        <f t="shared" si="8"/>
        <v>202608</v>
      </c>
      <c r="L571" s="45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129"/>
      <c r="X571" s="129"/>
      <c r="Y571" s="129"/>
    </row>
    <row r="572" s="31" customFormat="1" customHeight="1" spans="1:25">
      <c r="A572" s="148">
        <f>IF(B572="","",COUNTA($B$5:B572))</f>
        <v>568</v>
      </c>
      <c r="B572" s="164">
        <v>46259</v>
      </c>
      <c r="C572" s="165" t="s">
        <v>53</v>
      </c>
      <c r="D572" s="166" t="s">
        <v>112</v>
      </c>
      <c r="E572" s="167" t="s">
        <v>467</v>
      </c>
      <c r="F572" s="168">
        <v>12000</v>
      </c>
      <c r="G572" s="168"/>
      <c r="H572" s="153">
        <f>IFERROR(VLOOKUP($C572,$C$5:$H$18,6,0)+SUMIF($C$19:$C572,$C572,$F$19:$F572)-SUMIF($C$19:$C572,$C572,$G$19:$G572),"")</f>
        <v>73942.1800000016</v>
      </c>
      <c r="I572" s="166"/>
      <c r="J572" s="166"/>
      <c r="K572" s="163">
        <f t="shared" si="8"/>
        <v>202608</v>
      </c>
      <c r="L572" s="45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129"/>
      <c r="X572" s="129"/>
      <c r="Y572" s="129"/>
    </row>
    <row r="573" s="31" customFormat="1" customHeight="1" spans="1:25">
      <c r="A573" s="148">
        <f>IF(B573="","",COUNTA($B$5:B573))</f>
        <v>569</v>
      </c>
      <c r="B573" s="158">
        <v>46260</v>
      </c>
      <c r="C573" s="159" t="s">
        <v>53</v>
      </c>
      <c r="D573" s="160" t="s">
        <v>100</v>
      </c>
      <c r="E573" s="161" t="s">
        <v>662</v>
      </c>
      <c r="F573" s="162">
        <v>54410.24</v>
      </c>
      <c r="G573" s="162"/>
      <c r="H573" s="153">
        <f>IFERROR(VLOOKUP($C573,$C$5:$H$18,6,0)+SUMIF($C$19:$C573,$C573,$F$19:$F573)-SUMIF($C$19:$C573,$C573,$G$19:$G573),"")</f>
        <v>128352.420000002</v>
      </c>
      <c r="I573" s="160"/>
      <c r="J573" s="160"/>
      <c r="K573" s="163">
        <f t="shared" si="8"/>
        <v>202608</v>
      </c>
      <c r="L573" s="45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129"/>
      <c r="X573" s="129"/>
      <c r="Y573" s="129"/>
    </row>
    <row r="574" s="31" customFormat="1" customHeight="1" spans="1:25">
      <c r="A574" s="148">
        <f>IF(B574="","",COUNTA($B$5:B574))</f>
        <v>570</v>
      </c>
      <c r="B574" s="164">
        <v>46265</v>
      </c>
      <c r="C574" s="165" t="s">
        <v>53</v>
      </c>
      <c r="D574" s="166" t="s">
        <v>108</v>
      </c>
      <c r="E574" s="167" t="s">
        <v>663</v>
      </c>
      <c r="F574" s="168"/>
      <c r="G574" s="168">
        <v>936</v>
      </c>
      <c r="H574" s="153">
        <f>IFERROR(VLOOKUP($C574,$C$5:$H$18,6,0)+SUMIF($C$19:$C574,$C574,$F$19:$F574)-SUMIF($C$19:$C574,$C574,$G$19:$G574),"")</f>
        <v>127416.420000002</v>
      </c>
      <c r="I574" s="166" t="s">
        <v>44</v>
      </c>
      <c r="J574" s="166"/>
      <c r="K574" s="163">
        <f t="shared" si="8"/>
        <v>202608</v>
      </c>
      <c r="L574" s="45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129"/>
      <c r="X574" s="129"/>
      <c r="Y574" s="129"/>
    </row>
    <row r="575" s="31" customFormat="1" customHeight="1" spans="1:25">
      <c r="A575" s="148">
        <f>IF(B575="","",COUNTA($B$5:B575))</f>
        <v>571</v>
      </c>
      <c r="B575" s="158">
        <v>46265</v>
      </c>
      <c r="C575" s="159" t="s">
        <v>53</v>
      </c>
      <c r="D575" s="160" t="s">
        <v>45</v>
      </c>
      <c r="E575" s="161" t="s">
        <v>664</v>
      </c>
      <c r="F575" s="162"/>
      <c r="G575" s="162">
        <v>100000</v>
      </c>
      <c r="H575" s="153">
        <f>IFERROR(VLOOKUP($C575,$C$5:$H$18,6,0)+SUMIF($C$19:$C575,$C575,$F$19:$F575)-SUMIF($C$19:$C575,$C575,$G$19:$G575),"")</f>
        <v>27416.4200000018</v>
      </c>
      <c r="I575" s="160" t="s">
        <v>251</v>
      </c>
      <c r="J575" s="160"/>
      <c r="K575" s="163">
        <f t="shared" si="8"/>
        <v>202608</v>
      </c>
      <c r="L575" s="45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129"/>
      <c r="X575" s="129"/>
      <c r="Y575" s="129"/>
    </row>
    <row r="576" s="31" customFormat="1" customHeight="1" spans="1:25">
      <c r="A576" s="148">
        <f>IF(B576="","",COUNTA($B$5:B576))</f>
        <v>572</v>
      </c>
      <c r="B576" s="164">
        <v>46265</v>
      </c>
      <c r="C576" s="165" t="s">
        <v>53</v>
      </c>
      <c r="D576" s="166" t="s">
        <v>104</v>
      </c>
      <c r="E576" s="167" t="s">
        <v>665</v>
      </c>
      <c r="F576" s="168"/>
      <c r="G576" s="168">
        <v>6188</v>
      </c>
      <c r="H576" s="153">
        <f>IFERROR(VLOOKUP($C576,$C$5:$H$18,6,0)+SUMIF($C$19:$C576,$C576,$F$19:$F576)-SUMIF($C$19:$C576,$C576,$G$19:$G576),"")</f>
        <v>21228.4200000018</v>
      </c>
      <c r="I576" s="166" t="s">
        <v>184</v>
      </c>
      <c r="J576" s="166"/>
      <c r="K576" s="163">
        <f t="shared" si="8"/>
        <v>202608</v>
      </c>
      <c r="L576" s="45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129"/>
      <c r="X576" s="129"/>
      <c r="Y576" s="129"/>
    </row>
    <row r="577" s="31" customFormat="1" customHeight="1" spans="1:25">
      <c r="A577" s="148">
        <f>IF(B577="","",COUNTA($B$5:B577))</f>
        <v>573</v>
      </c>
      <c r="B577" s="158">
        <v>46235</v>
      </c>
      <c r="C577" s="159" t="s">
        <v>57</v>
      </c>
      <c r="D577" s="160" t="s">
        <v>50</v>
      </c>
      <c r="E577" s="161" t="s">
        <v>491</v>
      </c>
      <c r="F577" s="162">
        <v>800</v>
      </c>
      <c r="G577" s="162"/>
      <c r="H577" s="153">
        <f>IFERROR(VLOOKUP($C577,$C$5:$H$18,6,0)+SUMIF($C$19:$C577,$C577,$F$19:$F577)-SUMIF($C$19:$C577,$C577,$G$19:$G577),"")</f>
        <v>67183.6199999996</v>
      </c>
      <c r="I577" s="160" t="s">
        <v>72</v>
      </c>
      <c r="J577" s="160"/>
      <c r="K577" s="163">
        <f t="shared" si="8"/>
        <v>202608</v>
      </c>
      <c r="L577" s="45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129"/>
      <c r="X577" s="129"/>
      <c r="Y577" s="129"/>
    </row>
    <row r="578" s="31" customFormat="1" customHeight="1" spans="1:25">
      <c r="A578" s="148">
        <f>IF(B578="","",COUNTA($B$5:B578))</f>
        <v>574</v>
      </c>
      <c r="B578" s="164">
        <v>46236</v>
      </c>
      <c r="C578" s="165" t="s">
        <v>57</v>
      </c>
      <c r="D578" s="166" t="s">
        <v>50</v>
      </c>
      <c r="E578" s="167" t="s">
        <v>489</v>
      </c>
      <c r="F578" s="168">
        <v>6210</v>
      </c>
      <c r="G578" s="168"/>
      <c r="H578" s="153">
        <f>IFERROR(VLOOKUP($C578,$C$5:$H$18,6,0)+SUMIF($C$19:$C578,$C578,$F$19:$F578)-SUMIF($C$19:$C578,$C578,$G$19:$G578),"")</f>
        <v>73393.6199999996</v>
      </c>
      <c r="I578" s="166" t="s">
        <v>215</v>
      </c>
      <c r="J578" s="166"/>
      <c r="K578" s="163">
        <f t="shared" si="8"/>
        <v>202608</v>
      </c>
      <c r="L578" s="45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129"/>
      <c r="X578" s="129"/>
      <c r="Y578" s="129"/>
    </row>
    <row r="579" s="31" customFormat="1" customHeight="1" spans="1:25">
      <c r="A579" s="148">
        <f>IF(B579="","",COUNTA($B$5:B579))</f>
        <v>575</v>
      </c>
      <c r="B579" s="158">
        <v>46236</v>
      </c>
      <c r="C579" s="159" t="s">
        <v>57</v>
      </c>
      <c r="D579" s="160" t="s">
        <v>100</v>
      </c>
      <c r="E579" s="161" t="s">
        <v>666</v>
      </c>
      <c r="F579" s="162"/>
      <c r="G579" s="162">
        <v>4500</v>
      </c>
      <c r="H579" s="153">
        <f>IFERROR(VLOOKUP($C579,$C$5:$H$18,6,0)+SUMIF($C$19:$C579,$C579,$F$19:$F579)-SUMIF($C$19:$C579,$C579,$G$19:$G579),"")</f>
        <v>68893.6199999996</v>
      </c>
      <c r="I579" s="160" t="s">
        <v>82</v>
      </c>
      <c r="J579" s="160"/>
      <c r="K579" s="163">
        <f t="shared" si="8"/>
        <v>202608</v>
      </c>
      <c r="L579" s="45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129"/>
      <c r="X579" s="129"/>
      <c r="Y579" s="129"/>
    </row>
    <row r="580" s="31" customFormat="1" customHeight="1" spans="1:25">
      <c r="A580" s="148">
        <f>IF(B580="","",COUNTA($B$5:B580))</f>
        <v>576</v>
      </c>
      <c r="B580" s="164">
        <v>46236</v>
      </c>
      <c r="C580" s="165" t="s">
        <v>57</v>
      </c>
      <c r="D580" s="166" t="s">
        <v>50</v>
      </c>
      <c r="E580" s="167" t="s">
        <v>490</v>
      </c>
      <c r="F580" s="168">
        <v>100</v>
      </c>
      <c r="G580" s="168"/>
      <c r="H580" s="153">
        <f>IFERROR(VLOOKUP($C580,$C$5:$H$18,6,0)+SUMIF($C$19:$C580,$C580,$F$19:$F580)-SUMIF($C$19:$C580,$C580,$G$19:$G580),"")</f>
        <v>68993.6199999996</v>
      </c>
      <c r="I580" s="166" t="s">
        <v>250</v>
      </c>
      <c r="J580" s="166"/>
      <c r="K580" s="163">
        <f t="shared" si="8"/>
        <v>202608</v>
      </c>
      <c r="L580" s="45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129"/>
      <c r="X580" s="129"/>
      <c r="Y580" s="129"/>
    </row>
    <row r="581" s="31" customFormat="1" customHeight="1" spans="1:25">
      <c r="A581" s="148">
        <f>IF(B581="","",COUNTA($B$5:B581))</f>
        <v>577</v>
      </c>
      <c r="B581" s="158">
        <v>46239</v>
      </c>
      <c r="C581" s="159" t="s">
        <v>57</v>
      </c>
      <c r="D581" s="160" t="s">
        <v>100</v>
      </c>
      <c r="E581" s="161" t="s">
        <v>633</v>
      </c>
      <c r="F581" s="162"/>
      <c r="G581" s="162">
        <v>60000</v>
      </c>
      <c r="H581" s="153">
        <f>IFERROR(VLOOKUP($C581,$C$5:$H$18,6,0)+SUMIF($C$19:$C581,$C581,$F$19:$F581)-SUMIF($C$19:$C581,$C581,$G$19:$G581),"")</f>
        <v>8993.61999999965</v>
      </c>
      <c r="I581" s="160" t="s">
        <v>53</v>
      </c>
      <c r="J581" s="160"/>
      <c r="K581" s="163">
        <f t="shared" ref="K581:K644" si="9">IF($B581="","",--TEXT($B581,"yyyymm"))</f>
        <v>202608</v>
      </c>
      <c r="L581" s="45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129"/>
      <c r="X581" s="129"/>
      <c r="Y581" s="129"/>
    </row>
    <row r="582" s="31" customFormat="1" customHeight="1" spans="1:25">
      <c r="A582" s="148">
        <f>IF(B582="","",COUNTA($B$5:B582))</f>
        <v>578</v>
      </c>
      <c r="B582" s="164">
        <v>46240</v>
      </c>
      <c r="C582" s="165" t="s">
        <v>57</v>
      </c>
      <c r="D582" s="166" t="s">
        <v>100</v>
      </c>
      <c r="E582" s="167" t="s">
        <v>667</v>
      </c>
      <c r="F582" s="168"/>
      <c r="G582" s="168">
        <v>119.2</v>
      </c>
      <c r="H582" s="153">
        <f>IFERROR(VLOOKUP($C582,$C$5:$H$18,6,0)+SUMIF($C$19:$C582,$C582,$F$19:$F582)-SUMIF($C$19:$C582,$C582,$G$19:$G582),"")</f>
        <v>8874.41999999946</v>
      </c>
      <c r="I582" s="166" t="s">
        <v>82</v>
      </c>
      <c r="J582" s="166"/>
      <c r="K582" s="163">
        <f t="shared" si="9"/>
        <v>202608</v>
      </c>
      <c r="L582" s="45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129"/>
      <c r="X582" s="129"/>
      <c r="Y582" s="129"/>
    </row>
    <row r="583" s="31" customFormat="1" customHeight="1" spans="1:25">
      <c r="A583" s="148">
        <f>IF(B583="","",COUNTA($B$5:B583))</f>
        <v>579</v>
      </c>
      <c r="B583" s="158">
        <v>46243</v>
      </c>
      <c r="C583" s="159" t="s">
        <v>57</v>
      </c>
      <c r="D583" s="160" t="s">
        <v>45</v>
      </c>
      <c r="E583" s="161" t="s">
        <v>668</v>
      </c>
      <c r="F583" s="162">
        <v>3333</v>
      </c>
      <c r="G583" s="162"/>
      <c r="H583" s="153">
        <f>IFERROR(VLOOKUP($C583,$C$5:$H$18,6,0)+SUMIF($C$19:$C583,$C583,$F$19:$F583)-SUMIF($C$19:$C583,$C583,$G$19:$G583),"")</f>
        <v>12207.4199999995</v>
      </c>
      <c r="I583" s="160" t="s">
        <v>207</v>
      </c>
      <c r="J583" s="160"/>
      <c r="K583" s="163">
        <f t="shared" si="9"/>
        <v>202608</v>
      </c>
      <c r="L583" s="45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129"/>
      <c r="X583" s="129"/>
      <c r="Y583" s="129"/>
    </row>
    <row r="584" s="31" customFormat="1" customHeight="1" spans="1:25">
      <c r="A584" s="148">
        <f>IF(B584="","",COUNTA($B$5:B584))</f>
        <v>580</v>
      </c>
      <c r="B584" s="164">
        <v>46243</v>
      </c>
      <c r="C584" s="165" t="s">
        <v>57</v>
      </c>
      <c r="D584" s="166" t="s">
        <v>50</v>
      </c>
      <c r="E584" s="167" t="s">
        <v>669</v>
      </c>
      <c r="F584" s="168">
        <v>1200</v>
      </c>
      <c r="G584" s="168"/>
      <c r="H584" s="153">
        <f>IFERROR(VLOOKUP($C584,$C$5:$H$18,6,0)+SUMIF($C$19:$C584,$C584,$F$19:$F584)-SUMIF($C$19:$C584,$C584,$G$19:$G584),"")</f>
        <v>13407.4199999995</v>
      </c>
      <c r="I584" s="166" t="s">
        <v>207</v>
      </c>
      <c r="J584" s="166"/>
      <c r="K584" s="163">
        <f t="shared" si="9"/>
        <v>202608</v>
      </c>
      <c r="L584" s="45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129"/>
      <c r="X584" s="129"/>
      <c r="Y584" s="129"/>
    </row>
    <row r="585" s="31" customFormat="1" customHeight="1" spans="1:25">
      <c r="A585" s="148">
        <f>IF(B585="","",COUNTA($B$5:B585))</f>
        <v>581</v>
      </c>
      <c r="B585" s="158">
        <v>46244</v>
      </c>
      <c r="C585" s="159" t="s">
        <v>57</v>
      </c>
      <c r="D585" s="160" t="s">
        <v>50</v>
      </c>
      <c r="E585" s="161" t="s">
        <v>670</v>
      </c>
      <c r="F585" s="162">
        <v>4200</v>
      </c>
      <c r="G585" s="162"/>
      <c r="H585" s="153">
        <f>IFERROR(VLOOKUP($C585,$C$5:$H$18,6,0)+SUMIF($C$19:$C585,$C585,$F$19:$F585)-SUMIF($C$19:$C585,$C585,$G$19:$G585),"")</f>
        <v>17607.4199999995</v>
      </c>
      <c r="I585" s="160" t="s">
        <v>128</v>
      </c>
      <c r="J585" s="160"/>
      <c r="K585" s="163">
        <f t="shared" si="9"/>
        <v>202608</v>
      </c>
      <c r="L585" s="45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129"/>
      <c r="X585" s="129"/>
      <c r="Y585" s="129"/>
    </row>
    <row r="586" s="31" customFormat="1" customHeight="1" spans="1:25">
      <c r="A586" s="148">
        <f>IF(B586="","",COUNTA($B$5:B586))</f>
        <v>582</v>
      </c>
      <c r="B586" s="164">
        <v>46243</v>
      </c>
      <c r="C586" s="165" t="s">
        <v>57</v>
      </c>
      <c r="D586" s="166" t="s">
        <v>45</v>
      </c>
      <c r="E586" s="167" t="s">
        <v>671</v>
      </c>
      <c r="F586" s="168">
        <v>100000</v>
      </c>
      <c r="G586" s="168"/>
      <c r="H586" s="153">
        <f>IFERROR(VLOOKUP($C586,$C$5:$H$18,6,0)+SUMIF($C$19:$C586,$C586,$F$19:$F586)-SUMIF($C$19:$C586,$C586,$G$19:$G586),"")</f>
        <v>117607.419999999</v>
      </c>
      <c r="I586" s="166" t="s">
        <v>251</v>
      </c>
      <c r="J586" s="166"/>
      <c r="K586" s="163">
        <f t="shared" si="9"/>
        <v>202608</v>
      </c>
      <c r="L586" s="45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129"/>
      <c r="X586" s="129"/>
      <c r="Y586" s="129"/>
    </row>
    <row r="587" s="31" customFormat="1" customHeight="1" spans="1:25">
      <c r="A587" s="148">
        <f>IF(B587="","",COUNTA($B$5:B587))</f>
        <v>583</v>
      </c>
      <c r="B587" s="158">
        <v>46246</v>
      </c>
      <c r="C587" s="159" t="s">
        <v>57</v>
      </c>
      <c r="D587" s="160" t="s">
        <v>100</v>
      </c>
      <c r="E587" s="161" t="s">
        <v>418</v>
      </c>
      <c r="F587" s="162"/>
      <c r="G587" s="162">
        <v>40000</v>
      </c>
      <c r="H587" s="153">
        <f>IFERROR(VLOOKUP($C587,$C$5:$H$18,6,0)+SUMIF($C$19:$C587,$C587,$F$19:$F587)-SUMIF($C$19:$C587,$C587,$G$19:$G587),"")</f>
        <v>77607.4199999995</v>
      </c>
      <c r="I587" s="160" t="s">
        <v>53</v>
      </c>
      <c r="J587" s="160"/>
      <c r="K587" s="163">
        <f t="shared" si="9"/>
        <v>202608</v>
      </c>
      <c r="L587" s="45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129"/>
      <c r="X587" s="129"/>
      <c r="Y587" s="129"/>
    </row>
    <row r="588" s="31" customFormat="1" customHeight="1" spans="1:25">
      <c r="A588" s="148">
        <f>IF(B588="","",COUNTA($B$5:B588))</f>
        <v>584</v>
      </c>
      <c r="B588" s="164">
        <v>46247</v>
      </c>
      <c r="C588" s="165" t="s">
        <v>57</v>
      </c>
      <c r="D588" s="166" t="s">
        <v>50</v>
      </c>
      <c r="E588" s="167" t="s">
        <v>672</v>
      </c>
      <c r="F588" s="168">
        <v>700</v>
      </c>
      <c r="G588" s="168"/>
      <c r="H588" s="153">
        <f>IFERROR(VLOOKUP($C588,$C$5:$H$18,6,0)+SUMIF($C$19:$C588,$C588,$F$19:$F588)-SUMIF($C$19:$C588,$C588,$G$19:$G588),"")</f>
        <v>78307.4199999995</v>
      </c>
      <c r="I588" s="166" t="s">
        <v>204</v>
      </c>
      <c r="J588" s="166"/>
      <c r="K588" s="163">
        <f t="shared" si="9"/>
        <v>202608</v>
      </c>
      <c r="L588" s="45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129"/>
      <c r="X588" s="129"/>
      <c r="Y588" s="129"/>
    </row>
    <row r="589" s="31" customFormat="1" customHeight="1" spans="1:25">
      <c r="A589" s="148">
        <f>IF(B589="","",COUNTA($B$5:B589))</f>
        <v>585</v>
      </c>
      <c r="B589" s="158">
        <v>46248</v>
      </c>
      <c r="C589" s="159" t="s">
        <v>57</v>
      </c>
      <c r="D589" s="160" t="s">
        <v>50</v>
      </c>
      <c r="E589" s="161" t="s">
        <v>497</v>
      </c>
      <c r="F589" s="162">
        <v>5500</v>
      </c>
      <c r="G589" s="162"/>
      <c r="H589" s="153">
        <f>IFERROR(VLOOKUP($C589,$C$5:$H$18,6,0)+SUMIF($C$19:$C589,$C589,$F$19:$F589)-SUMIF($C$19:$C589,$C589,$G$19:$G589),"")</f>
        <v>83807.4199999995</v>
      </c>
      <c r="I589" s="160" t="s">
        <v>178</v>
      </c>
      <c r="J589" s="160"/>
      <c r="K589" s="163">
        <f t="shared" si="9"/>
        <v>202608</v>
      </c>
      <c r="L589" s="45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129"/>
      <c r="X589" s="129"/>
      <c r="Y589" s="129"/>
    </row>
    <row r="590" s="31" customFormat="1" customHeight="1" spans="1:25">
      <c r="A590" s="148">
        <f>IF(B590="","",COUNTA($B$5:B590))</f>
        <v>586</v>
      </c>
      <c r="B590" s="164">
        <v>46248</v>
      </c>
      <c r="C590" s="165" t="s">
        <v>57</v>
      </c>
      <c r="D590" s="166" t="s">
        <v>45</v>
      </c>
      <c r="E590" s="167" t="s">
        <v>437</v>
      </c>
      <c r="F590" s="168"/>
      <c r="G590" s="168">
        <v>80000</v>
      </c>
      <c r="H590" s="153">
        <f>IFERROR(VLOOKUP($C590,$C$5:$H$18,6,0)+SUMIF($C$19:$C590,$C590,$F$19:$F590)-SUMIF($C$19:$C590,$C590,$G$19:$G590),"")</f>
        <v>3807.41999999946</v>
      </c>
      <c r="I590" s="166" t="s">
        <v>163</v>
      </c>
      <c r="J590" s="166"/>
      <c r="K590" s="163">
        <f t="shared" si="9"/>
        <v>202608</v>
      </c>
      <c r="L590" s="45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129"/>
      <c r="X590" s="129"/>
      <c r="Y590" s="129"/>
    </row>
    <row r="591" s="31" customFormat="1" customHeight="1" spans="1:25">
      <c r="A591" s="148">
        <f>IF(B591="","",COUNTA($B$5:B591))</f>
        <v>587</v>
      </c>
      <c r="B591" s="158">
        <v>46249</v>
      </c>
      <c r="C591" s="159" t="s">
        <v>57</v>
      </c>
      <c r="D591" s="160" t="s">
        <v>100</v>
      </c>
      <c r="E591" s="161" t="s">
        <v>667</v>
      </c>
      <c r="F591" s="162"/>
      <c r="G591" s="162">
        <v>12.24</v>
      </c>
      <c r="H591" s="153">
        <f>IFERROR(VLOOKUP($C591,$C$5:$H$18,6,0)+SUMIF($C$19:$C591,$C591,$F$19:$F591)-SUMIF($C$19:$C591,$C591,$G$19:$G591),"")</f>
        <v>3795.17999999924</v>
      </c>
      <c r="I591" s="160" t="s">
        <v>82</v>
      </c>
      <c r="J591" s="160"/>
      <c r="K591" s="163">
        <f t="shared" si="9"/>
        <v>202608</v>
      </c>
      <c r="L591" s="45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129"/>
      <c r="X591" s="129"/>
      <c r="Y591" s="129"/>
    </row>
    <row r="592" s="31" customFormat="1" customHeight="1" spans="1:25">
      <c r="A592" s="148">
        <f>IF(B592="","",COUNTA($B$5:B592))</f>
        <v>588</v>
      </c>
      <c r="B592" s="164">
        <v>46250</v>
      </c>
      <c r="C592" s="165" t="s">
        <v>57</v>
      </c>
      <c r="D592" s="166" t="s">
        <v>50</v>
      </c>
      <c r="E592" s="167" t="s">
        <v>499</v>
      </c>
      <c r="F592" s="168">
        <v>210</v>
      </c>
      <c r="G592" s="168"/>
      <c r="H592" s="153">
        <f>IFERROR(VLOOKUP($C592,$C$5:$H$18,6,0)+SUMIF($C$19:$C592,$C592,$F$19:$F592)-SUMIF($C$19:$C592,$C592,$G$19:$G592),"")</f>
        <v>4005.17999999924</v>
      </c>
      <c r="I592" s="166" t="s">
        <v>101</v>
      </c>
      <c r="J592" s="166"/>
      <c r="K592" s="163">
        <f t="shared" si="9"/>
        <v>202608</v>
      </c>
      <c r="L592" s="45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129"/>
      <c r="X592" s="129"/>
      <c r="Y592" s="129"/>
    </row>
    <row r="593" s="31" customFormat="1" customHeight="1" spans="1:25">
      <c r="A593" s="148">
        <f>IF(B593="","",COUNTA($B$5:B593))</f>
        <v>589</v>
      </c>
      <c r="B593" s="158">
        <v>46250</v>
      </c>
      <c r="C593" s="159" t="s">
        <v>57</v>
      </c>
      <c r="D593" s="160" t="s">
        <v>50</v>
      </c>
      <c r="E593" s="161" t="s">
        <v>673</v>
      </c>
      <c r="F593" s="162">
        <v>2875</v>
      </c>
      <c r="G593" s="162"/>
      <c r="H593" s="153">
        <f>IFERROR(VLOOKUP($C593,$C$5:$H$18,6,0)+SUMIF($C$19:$C593,$C593,$F$19:$F593)-SUMIF($C$19:$C593,$C593,$G$19:$G593),"")</f>
        <v>6880.17999999924</v>
      </c>
      <c r="I593" s="160" t="s">
        <v>119</v>
      </c>
      <c r="J593" s="160"/>
      <c r="K593" s="163">
        <f t="shared" si="9"/>
        <v>202608</v>
      </c>
      <c r="L593" s="45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129"/>
      <c r="X593" s="129"/>
      <c r="Y593" s="129"/>
    </row>
    <row r="594" s="31" customFormat="1" customHeight="1" spans="1:25">
      <c r="A594" s="148">
        <f>IF(B594="","",COUNTA($B$5:B594))</f>
        <v>590</v>
      </c>
      <c r="B594" s="164">
        <v>46251</v>
      </c>
      <c r="C594" s="165" t="s">
        <v>57</v>
      </c>
      <c r="D594" s="166" t="s">
        <v>100</v>
      </c>
      <c r="E594" s="167" t="s">
        <v>674</v>
      </c>
      <c r="F594" s="168">
        <v>3000</v>
      </c>
      <c r="G594" s="168"/>
      <c r="H594" s="153">
        <f>IFERROR(VLOOKUP($C594,$C$5:$H$18,6,0)+SUMIF($C$19:$C594,$C594,$F$19:$F594)-SUMIF($C$19:$C594,$C594,$G$19:$G594),"")</f>
        <v>9880.17999999924</v>
      </c>
      <c r="I594" s="166" t="s">
        <v>82</v>
      </c>
      <c r="J594" s="166"/>
      <c r="K594" s="163">
        <f t="shared" si="9"/>
        <v>202608</v>
      </c>
      <c r="L594" s="45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129"/>
      <c r="X594" s="129"/>
      <c r="Y594" s="129"/>
    </row>
    <row r="595" s="31" customFormat="1" customHeight="1" spans="1:25">
      <c r="A595" s="148">
        <f>IF(B595="","",COUNTA($B$5:B595))</f>
        <v>591</v>
      </c>
      <c r="B595" s="158">
        <v>46251</v>
      </c>
      <c r="C595" s="159" t="s">
        <v>57</v>
      </c>
      <c r="D595" s="160" t="s">
        <v>45</v>
      </c>
      <c r="E595" s="161" t="s">
        <v>675</v>
      </c>
      <c r="F595" s="162"/>
      <c r="G595" s="162">
        <v>8600</v>
      </c>
      <c r="H595" s="153">
        <f>IFERROR(VLOOKUP($C595,$C$5:$H$18,6,0)+SUMIF($C$19:$C595,$C595,$F$19:$F595)-SUMIF($C$19:$C595,$C595,$G$19:$G595),"")</f>
        <v>1280.17999999924</v>
      </c>
      <c r="I595" s="160" t="s">
        <v>194</v>
      </c>
      <c r="J595" s="160"/>
      <c r="K595" s="163">
        <f t="shared" si="9"/>
        <v>202608</v>
      </c>
      <c r="L595" s="45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129"/>
      <c r="X595" s="129"/>
      <c r="Y595" s="129"/>
    </row>
    <row r="596" s="31" customFormat="1" customHeight="1" spans="1:25">
      <c r="A596" s="148">
        <f>IF(B596="","",COUNTA($B$5:B596))</f>
        <v>592</v>
      </c>
      <c r="B596" s="164">
        <v>46251</v>
      </c>
      <c r="C596" s="165" t="s">
        <v>57</v>
      </c>
      <c r="D596" s="166" t="s">
        <v>100</v>
      </c>
      <c r="E596" s="167" t="s">
        <v>676</v>
      </c>
      <c r="F596" s="168">
        <v>144000</v>
      </c>
      <c r="G596" s="168"/>
      <c r="H596" s="153">
        <f>IFERROR(VLOOKUP($C596,$C$5:$H$18,6,0)+SUMIF($C$19:$C596,$C596,$F$19:$F596)-SUMIF($C$19:$C596,$C596,$G$19:$G596),"")</f>
        <v>145280.179999999</v>
      </c>
      <c r="I596" s="166" t="s">
        <v>61</v>
      </c>
      <c r="J596" s="166"/>
      <c r="K596" s="163">
        <f t="shared" si="9"/>
        <v>202608</v>
      </c>
      <c r="L596" s="45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129"/>
      <c r="X596" s="129"/>
      <c r="Y596" s="129"/>
    </row>
    <row r="597" s="31" customFormat="1" customHeight="1" spans="1:25">
      <c r="A597" s="148">
        <f>IF(B597="","",COUNTA($B$5:B597))</f>
        <v>593</v>
      </c>
      <c r="B597" s="158">
        <v>46251</v>
      </c>
      <c r="C597" s="159" t="s">
        <v>57</v>
      </c>
      <c r="D597" s="160" t="s">
        <v>100</v>
      </c>
      <c r="E597" s="161" t="s">
        <v>677</v>
      </c>
      <c r="F597" s="162">
        <v>6000</v>
      </c>
      <c r="G597" s="162"/>
      <c r="H597" s="153">
        <f>IFERROR(VLOOKUP($C597,$C$5:$H$18,6,0)+SUMIF($C$19:$C597,$C597,$F$19:$F597)-SUMIF($C$19:$C597,$C597,$G$19:$G597),"")</f>
        <v>151280.179999999</v>
      </c>
      <c r="I597" s="160" t="s">
        <v>61</v>
      </c>
      <c r="J597" s="160"/>
      <c r="K597" s="163">
        <f t="shared" si="9"/>
        <v>202608</v>
      </c>
      <c r="L597" s="45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129"/>
      <c r="X597" s="129"/>
      <c r="Y597" s="129"/>
    </row>
    <row r="598" s="31" customFormat="1" customHeight="1" spans="1:25">
      <c r="A598" s="148">
        <f>IF(B598="","",COUNTA($B$5:B598))</f>
        <v>594</v>
      </c>
      <c r="B598" s="164">
        <v>46251</v>
      </c>
      <c r="C598" s="165" t="s">
        <v>57</v>
      </c>
      <c r="D598" s="166" t="s">
        <v>45</v>
      </c>
      <c r="E598" s="167" t="s">
        <v>678</v>
      </c>
      <c r="F598" s="168">
        <v>370000</v>
      </c>
      <c r="G598" s="168"/>
      <c r="H598" s="153">
        <f>IFERROR(VLOOKUP($C598,$C$5:$H$18,6,0)+SUMIF($C$19:$C598,$C598,$F$19:$F598)-SUMIF($C$19:$C598,$C598,$G$19:$G598),"")</f>
        <v>521280.179999999</v>
      </c>
      <c r="I598" s="166" t="s">
        <v>111</v>
      </c>
      <c r="J598" s="166"/>
      <c r="K598" s="163">
        <f t="shared" si="9"/>
        <v>202608</v>
      </c>
      <c r="L598" s="45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129"/>
      <c r="X598" s="129"/>
      <c r="Y598" s="129"/>
    </row>
    <row r="599" s="31" customFormat="1" customHeight="1" spans="1:25">
      <c r="A599" s="148">
        <f>IF(B599="","",COUNTA($B$5:B599))</f>
        <v>595</v>
      </c>
      <c r="B599" s="158">
        <v>46252</v>
      </c>
      <c r="C599" s="159" t="s">
        <v>57</v>
      </c>
      <c r="D599" s="160" t="s">
        <v>75</v>
      </c>
      <c r="E599" s="161" t="s">
        <v>679</v>
      </c>
      <c r="F599" s="162"/>
      <c r="G599" s="162">
        <v>3</v>
      </c>
      <c r="H599" s="153">
        <f>IFERROR(VLOOKUP($C599,$C$5:$H$18,6,0)+SUMIF($C$19:$C599,$C599,$F$19:$F599)-SUMIF($C$19:$C599,$C599,$G$19:$G599),"")</f>
        <v>521277.179999999</v>
      </c>
      <c r="I599" s="160"/>
      <c r="J599" s="160"/>
      <c r="K599" s="163">
        <f t="shared" si="9"/>
        <v>202608</v>
      </c>
      <c r="L599" s="45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129"/>
      <c r="X599" s="129"/>
      <c r="Y599" s="129"/>
    </row>
    <row r="600" s="31" customFormat="1" customHeight="1" spans="1:25">
      <c r="A600" s="148">
        <f>IF(B600="","",COUNTA($B$5:B600))</f>
        <v>596</v>
      </c>
      <c r="B600" s="164">
        <v>46252</v>
      </c>
      <c r="C600" s="165" t="s">
        <v>57</v>
      </c>
      <c r="D600" s="166" t="s">
        <v>100</v>
      </c>
      <c r="E600" s="167" t="s">
        <v>680</v>
      </c>
      <c r="F600" s="168">
        <v>150000</v>
      </c>
      <c r="G600" s="168"/>
      <c r="H600" s="153">
        <f>IFERROR(VLOOKUP($C600,$C$5:$H$18,6,0)+SUMIF($C$19:$C600,$C600,$F$19:$F600)-SUMIF($C$19:$C600,$C600,$G$19:$G600),"")</f>
        <v>671277.179999999</v>
      </c>
      <c r="I600" s="166" t="s">
        <v>214</v>
      </c>
      <c r="J600" s="166"/>
      <c r="K600" s="163">
        <f t="shared" si="9"/>
        <v>202608</v>
      </c>
      <c r="L600" s="45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129"/>
      <c r="X600" s="129"/>
      <c r="Y600" s="129"/>
    </row>
    <row r="601" s="31" customFormat="1" customHeight="1" spans="1:25">
      <c r="A601" s="148">
        <f>IF(B601="","",COUNTA($B$5:B601))</f>
        <v>597</v>
      </c>
      <c r="B601" s="158">
        <v>46252</v>
      </c>
      <c r="C601" s="159" t="s">
        <v>57</v>
      </c>
      <c r="D601" s="160" t="s">
        <v>45</v>
      </c>
      <c r="E601" s="161" t="s">
        <v>681</v>
      </c>
      <c r="F601" s="162"/>
      <c r="G601" s="162">
        <v>300000</v>
      </c>
      <c r="H601" s="153">
        <f>IFERROR(VLOOKUP($C601,$C$5:$H$18,6,0)+SUMIF($C$19:$C601,$C601,$F$19:$F601)-SUMIF($C$19:$C601,$C601,$G$19:$G601),"")</f>
        <v>371277.179999999</v>
      </c>
      <c r="I601" s="160" t="s">
        <v>187</v>
      </c>
      <c r="J601" s="160"/>
      <c r="K601" s="163">
        <f t="shared" si="9"/>
        <v>202608</v>
      </c>
      <c r="L601" s="45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129"/>
      <c r="X601" s="129"/>
      <c r="Y601" s="129"/>
    </row>
    <row r="602" s="31" customFormat="1" customHeight="1" spans="1:25">
      <c r="A602" s="148">
        <f>IF(B602="","",COUNTA($B$5:B602))</f>
        <v>598</v>
      </c>
      <c r="B602" s="164">
        <v>46253</v>
      </c>
      <c r="C602" s="165" t="s">
        <v>57</v>
      </c>
      <c r="D602" s="166" t="s">
        <v>100</v>
      </c>
      <c r="E602" s="167" t="s">
        <v>418</v>
      </c>
      <c r="F602" s="168"/>
      <c r="G602" s="168">
        <v>30000</v>
      </c>
      <c r="H602" s="153">
        <f>IFERROR(VLOOKUP($C602,$C$5:$H$18,6,0)+SUMIF($C$19:$C602,$C602,$F$19:$F602)-SUMIF($C$19:$C602,$C602,$G$19:$G602),"")</f>
        <v>341277.179999999</v>
      </c>
      <c r="I602" s="166" t="s">
        <v>53</v>
      </c>
      <c r="J602" s="166"/>
      <c r="K602" s="163">
        <f t="shared" si="9"/>
        <v>202608</v>
      </c>
      <c r="L602" s="45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129"/>
      <c r="X602" s="129"/>
      <c r="Y602" s="129"/>
    </row>
    <row r="603" s="31" customFormat="1" customHeight="1" spans="1:25">
      <c r="A603" s="148">
        <f>IF(B603="","",COUNTA($B$5:B603))</f>
        <v>599</v>
      </c>
      <c r="B603" s="158">
        <v>46254</v>
      </c>
      <c r="C603" s="159" t="s">
        <v>57</v>
      </c>
      <c r="D603" s="160" t="s">
        <v>100</v>
      </c>
      <c r="E603" s="161" t="s">
        <v>418</v>
      </c>
      <c r="F603" s="162"/>
      <c r="G603" s="162">
        <v>50000</v>
      </c>
      <c r="H603" s="153">
        <f>IFERROR(VLOOKUP($C603,$C$5:$H$18,6,0)+SUMIF($C$19:$C603,$C603,$F$19:$F603)-SUMIF($C$19:$C603,$C603,$G$19:$G603),"")</f>
        <v>291277.179999999</v>
      </c>
      <c r="I603" s="160" t="s">
        <v>53</v>
      </c>
      <c r="J603" s="160"/>
      <c r="K603" s="163">
        <f t="shared" si="9"/>
        <v>202608</v>
      </c>
      <c r="L603" s="45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129"/>
      <c r="X603" s="129"/>
      <c r="Y603" s="129"/>
    </row>
    <row r="604" s="31" customFormat="1" customHeight="1" spans="1:25">
      <c r="A604" s="148">
        <f>IF(B604="","",COUNTA($B$5:B604))</f>
        <v>600</v>
      </c>
      <c r="B604" s="164">
        <v>46258</v>
      </c>
      <c r="C604" s="165" t="s">
        <v>57</v>
      </c>
      <c r="D604" s="166" t="s">
        <v>104</v>
      </c>
      <c r="E604" s="167" t="s">
        <v>682</v>
      </c>
      <c r="F604" s="168"/>
      <c r="G604" s="168">
        <v>13638</v>
      </c>
      <c r="H604" s="153">
        <f>IFERROR(VLOOKUP($C604,$C$5:$H$18,6,0)+SUMIF($C$19:$C604,$C604,$F$19:$F604)-SUMIF($C$19:$C604,$C604,$G$19:$G604),"")</f>
        <v>277639.179999999</v>
      </c>
      <c r="I604" s="166" t="s">
        <v>129</v>
      </c>
      <c r="J604" s="166"/>
      <c r="K604" s="163">
        <f t="shared" si="9"/>
        <v>202608</v>
      </c>
      <c r="L604" s="45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129"/>
      <c r="X604" s="129"/>
      <c r="Y604" s="129"/>
    </row>
    <row r="605" s="31" customFormat="1" customHeight="1" spans="1:25">
      <c r="A605" s="148">
        <f>IF(B605="","",COUNTA($B$5:B605))</f>
        <v>601</v>
      </c>
      <c r="B605" s="158">
        <v>46258</v>
      </c>
      <c r="C605" s="159" t="s">
        <v>57</v>
      </c>
      <c r="D605" s="160" t="s">
        <v>100</v>
      </c>
      <c r="E605" s="161" t="s">
        <v>418</v>
      </c>
      <c r="F605" s="162"/>
      <c r="G605" s="162">
        <v>270000</v>
      </c>
      <c r="H605" s="153">
        <f>IFERROR(VLOOKUP($C605,$C$5:$H$18,6,0)+SUMIF($C$19:$C605,$C605,$F$19:$F605)-SUMIF($C$19:$C605,$C605,$G$19:$G605),"")</f>
        <v>7639.17999999924</v>
      </c>
      <c r="I605" s="160" t="s">
        <v>53</v>
      </c>
      <c r="J605" s="160"/>
      <c r="K605" s="163">
        <f t="shared" si="9"/>
        <v>202608</v>
      </c>
      <c r="L605" s="45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129"/>
      <c r="X605" s="129"/>
      <c r="Y605" s="129"/>
    </row>
    <row r="606" s="31" customFormat="1" customHeight="1" spans="1:25">
      <c r="A606" s="148">
        <f>IF(B606="","",COUNTA($B$5:B606))</f>
        <v>602</v>
      </c>
      <c r="B606" s="164">
        <v>46256</v>
      </c>
      <c r="C606" s="165" t="s">
        <v>57</v>
      </c>
      <c r="D606" s="166" t="s">
        <v>50</v>
      </c>
      <c r="E606" s="167" t="s">
        <v>508</v>
      </c>
      <c r="F606" s="168">
        <v>200</v>
      </c>
      <c r="G606" s="168"/>
      <c r="H606" s="153">
        <f>IFERROR(VLOOKUP($C606,$C$5:$H$18,6,0)+SUMIF($C$19:$C606,$C606,$F$19:$F606)-SUMIF($C$19:$C606,$C606,$G$19:$G606),"")</f>
        <v>7839.17999999924</v>
      </c>
      <c r="I606" s="166" t="s">
        <v>51</v>
      </c>
      <c r="J606" s="166"/>
      <c r="K606" s="163">
        <f t="shared" si="9"/>
        <v>202608</v>
      </c>
      <c r="L606" s="45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129"/>
      <c r="X606" s="129"/>
      <c r="Y606" s="129"/>
    </row>
    <row r="607" s="31" customFormat="1" customHeight="1" spans="1:25">
      <c r="A607" s="148">
        <f>IF(B607="","",COUNTA($B$5:B607))</f>
        <v>603</v>
      </c>
      <c r="B607" s="158">
        <v>46257</v>
      </c>
      <c r="C607" s="159" t="s">
        <v>57</v>
      </c>
      <c r="D607" s="160" t="s">
        <v>50</v>
      </c>
      <c r="E607" s="161" t="s">
        <v>399</v>
      </c>
      <c r="F607" s="162">
        <v>3000</v>
      </c>
      <c r="G607" s="162"/>
      <c r="H607" s="153">
        <f>IFERROR(VLOOKUP($C607,$C$5:$H$18,6,0)+SUMIF($C$19:$C607,$C607,$F$19:$F607)-SUMIF($C$19:$C607,$C607,$G$19:$G607),"")</f>
        <v>10839.1799999992</v>
      </c>
      <c r="I607" s="160" t="s">
        <v>172</v>
      </c>
      <c r="J607" s="160"/>
      <c r="K607" s="163">
        <f t="shared" si="9"/>
        <v>202608</v>
      </c>
      <c r="L607" s="45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129"/>
      <c r="X607" s="129"/>
      <c r="Y607" s="129"/>
    </row>
    <row r="608" s="31" customFormat="1" customHeight="1" spans="1:25">
      <c r="A608" s="148">
        <f>IF(B608="","",COUNTA($B$5:B608))</f>
        <v>604</v>
      </c>
      <c r="B608" s="164">
        <v>46258</v>
      </c>
      <c r="C608" s="165" t="s">
        <v>57</v>
      </c>
      <c r="D608" s="166" t="s">
        <v>50</v>
      </c>
      <c r="E608" s="167" t="s">
        <v>511</v>
      </c>
      <c r="F608" s="168">
        <v>100</v>
      </c>
      <c r="G608" s="168"/>
      <c r="H608" s="153">
        <f>IFERROR(VLOOKUP($C608,$C$5:$H$18,6,0)+SUMIF($C$19:$C608,$C608,$F$19:$F608)-SUMIF($C$19:$C608,$C608,$G$19:$G608),"")</f>
        <v>10939.1799999992</v>
      </c>
      <c r="I608" s="166" t="s">
        <v>167</v>
      </c>
      <c r="J608" s="166"/>
      <c r="K608" s="163">
        <f t="shared" si="9"/>
        <v>202608</v>
      </c>
      <c r="L608" s="45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129"/>
      <c r="X608" s="129"/>
      <c r="Y608" s="129"/>
    </row>
    <row r="609" s="31" customFormat="1" customHeight="1" spans="1:25">
      <c r="A609" s="148">
        <f>IF(B609="","",COUNTA($B$5:B609))</f>
        <v>605</v>
      </c>
      <c r="B609" s="158">
        <v>46258</v>
      </c>
      <c r="C609" s="159" t="s">
        <v>57</v>
      </c>
      <c r="D609" s="160" t="s">
        <v>50</v>
      </c>
      <c r="E609" s="161" t="s">
        <v>509</v>
      </c>
      <c r="F609" s="162">
        <v>1300</v>
      </c>
      <c r="G609" s="162"/>
      <c r="H609" s="153">
        <f>IFERROR(VLOOKUP($C609,$C$5:$H$18,6,0)+SUMIF($C$19:$C609,$C609,$F$19:$F609)-SUMIF($C$19:$C609,$C609,$G$19:$G609),"")</f>
        <v>12239.1799999992</v>
      </c>
      <c r="I609" s="160" t="s">
        <v>243</v>
      </c>
      <c r="J609" s="160"/>
      <c r="K609" s="163">
        <f t="shared" si="9"/>
        <v>202608</v>
      </c>
      <c r="L609" s="45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129"/>
      <c r="X609" s="129"/>
      <c r="Y609" s="129"/>
    </row>
    <row r="610" s="31" customFormat="1" customHeight="1" spans="1:25">
      <c r="A610" s="148">
        <f>IF(B610="","",COUNTA($B$5:B610))</f>
        <v>606</v>
      </c>
      <c r="B610" s="164">
        <v>46258</v>
      </c>
      <c r="C610" s="165" t="s">
        <v>57</v>
      </c>
      <c r="D610" s="166" t="s">
        <v>75</v>
      </c>
      <c r="E610" s="167" t="s">
        <v>492</v>
      </c>
      <c r="F610" s="168"/>
      <c r="G610" s="168">
        <v>500</v>
      </c>
      <c r="H610" s="153">
        <f>IFERROR(VLOOKUP($C610,$C$5:$H$18,6,0)+SUMIF($C$19:$C610,$C610,$F$19:$F610)-SUMIF($C$19:$C610,$C610,$G$19:$G610),"")</f>
        <v>11739.1799999992</v>
      </c>
      <c r="I610" s="166"/>
      <c r="J610" s="166"/>
      <c r="K610" s="163">
        <f t="shared" si="9"/>
        <v>202608</v>
      </c>
      <c r="L610" s="45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129"/>
      <c r="X610" s="129"/>
      <c r="Y610" s="129"/>
    </row>
    <row r="611" s="31" customFormat="1" customHeight="1" spans="1:25">
      <c r="A611" s="148">
        <f>IF(B611="","",COUNTA($B$5:B611))</f>
        <v>607</v>
      </c>
      <c r="B611" s="158">
        <v>46259</v>
      </c>
      <c r="C611" s="159" t="s">
        <v>57</v>
      </c>
      <c r="D611" s="160" t="s">
        <v>100</v>
      </c>
      <c r="E611" s="161" t="s">
        <v>433</v>
      </c>
      <c r="F611" s="162">
        <v>700000</v>
      </c>
      <c r="G611" s="162"/>
      <c r="H611" s="153">
        <f>IFERROR(VLOOKUP($C611,$C$5:$H$18,6,0)+SUMIF($C$19:$C611,$C611,$F$19:$F611)-SUMIF($C$19:$C611,$C611,$G$19:$G611),"")</f>
        <v>711739.179999999</v>
      </c>
      <c r="I611" s="160" t="s">
        <v>53</v>
      </c>
      <c r="J611" s="160"/>
      <c r="K611" s="163">
        <f t="shared" si="9"/>
        <v>202608</v>
      </c>
      <c r="L611" s="45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129"/>
      <c r="X611" s="129"/>
      <c r="Y611" s="129"/>
    </row>
    <row r="612" s="31" customFormat="1" customHeight="1" spans="1:25">
      <c r="A612" s="148">
        <f>IF(B612="","",COUNTA($B$5:B612))</f>
        <v>608</v>
      </c>
      <c r="B612" s="164">
        <v>46260</v>
      </c>
      <c r="C612" s="165" t="s">
        <v>57</v>
      </c>
      <c r="D612" s="166" t="s">
        <v>100</v>
      </c>
      <c r="E612" s="167" t="s">
        <v>495</v>
      </c>
      <c r="F612" s="168"/>
      <c r="G612" s="168">
        <v>500000</v>
      </c>
      <c r="H612" s="153">
        <f>IFERROR(VLOOKUP($C612,$C$5:$H$18,6,0)+SUMIF($C$19:$C612,$C612,$F$19:$F612)-SUMIF($C$19:$C612,$C612,$G$19:$G612),"")</f>
        <v>211739.179999999</v>
      </c>
      <c r="I612" s="166" t="s">
        <v>170</v>
      </c>
      <c r="J612" s="166"/>
      <c r="K612" s="163">
        <f t="shared" si="9"/>
        <v>202608</v>
      </c>
      <c r="L612" s="45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129"/>
      <c r="X612" s="129"/>
      <c r="Y612" s="129"/>
    </row>
    <row r="613" s="31" customFormat="1" customHeight="1" spans="1:25">
      <c r="A613" s="148">
        <f>IF(B613="","",COUNTA($B$5:B613))</f>
        <v>609</v>
      </c>
      <c r="B613" s="158">
        <v>46260</v>
      </c>
      <c r="C613" s="159" t="s">
        <v>57</v>
      </c>
      <c r="D613" s="160" t="s">
        <v>104</v>
      </c>
      <c r="E613" s="161" t="s">
        <v>683</v>
      </c>
      <c r="F613" s="162"/>
      <c r="G613" s="162">
        <v>19111</v>
      </c>
      <c r="H613" s="153">
        <f>IFERROR(VLOOKUP($C613,$C$5:$H$18,6,0)+SUMIF($C$19:$C613,$C613,$F$19:$F613)-SUMIF($C$19:$C613,$C613,$G$19:$G613),"")</f>
        <v>192628.179999999</v>
      </c>
      <c r="I613" s="160" t="s">
        <v>206</v>
      </c>
      <c r="J613" s="160"/>
      <c r="K613" s="163">
        <f t="shared" si="9"/>
        <v>202608</v>
      </c>
      <c r="L613" s="45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129"/>
      <c r="X613" s="129"/>
      <c r="Y613" s="129"/>
    </row>
    <row r="614" s="31" customFormat="1" customHeight="1" spans="1:25">
      <c r="A614" s="148">
        <f>IF(B614="","",COUNTA($B$5:B614))</f>
        <v>610</v>
      </c>
      <c r="B614" s="164">
        <v>46260</v>
      </c>
      <c r="C614" s="165" t="s">
        <v>57</v>
      </c>
      <c r="D614" s="166" t="s">
        <v>50</v>
      </c>
      <c r="E614" s="167" t="s">
        <v>684</v>
      </c>
      <c r="F614" s="168">
        <v>450</v>
      </c>
      <c r="G614" s="168"/>
      <c r="H614" s="153">
        <f>IFERROR(VLOOKUP($C614,$C$5:$H$18,6,0)+SUMIF($C$19:$C614,$C614,$F$19:$F614)-SUMIF($C$19:$C614,$C614,$G$19:$G614),"")</f>
        <v>193078.179999999</v>
      </c>
      <c r="I614" s="166" t="s">
        <v>247</v>
      </c>
      <c r="J614" s="166"/>
      <c r="K614" s="163">
        <f t="shared" si="9"/>
        <v>202608</v>
      </c>
      <c r="L614" s="45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129"/>
      <c r="X614" s="129"/>
      <c r="Y614" s="129"/>
    </row>
    <row r="615" s="31" customFormat="1" customHeight="1" spans="1:25">
      <c r="A615" s="148">
        <f>IF(B615="","",COUNTA($B$5:B615))</f>
        <v>611</v>
      </c>
      <c r="B615" s="158">
        <v>46261</v>
      </c>
      <c r="C615" s="159" t="s">
        <v>57</v>
      </c>
      <c r="D615" s="160" t="s">
        <v>45</v>
      </c>
      <c r="E615" s="161" t="s">
        <v>685</v>
      </c>
      <c r="F615" s="162">
        <v>1600000</v>
      </c>
      <c r="G615" s="162"/>
      <c r="H615" s="153">
        <f>IFERROR(VLOOKUP($C615,$C$5:$H$18,6,0)+SUMIF($C$19:$C615,$C615,$F$19:$F615)-SUMIF($C$19:$C615,$C615,$G$19:$G615),"")</f>
        <v>1793078.18</v>
      </c>
      <c r="I615" s="160" t="s">
        <v>156</v>
      </c>
      <c r="J615" s="160"/>
      <c r="K615" s="163">
        <f t="shared" si="9"/>
        <v>202608</v>
      </c>
      <c r="L615" s="45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129"/>
      <c r="X615" s="129"/>
      <c r="Y615" s="129"/>
    </row>
    <row r="616" s="31" customFormat="1" customHeight="1" spans="1:25">
      <c r="A616" s="148">
        <f>IF(B616="","",COUNTA($B$5:B616))</f>
        <v>612</v>
      </c>
      <c r="B616" s="164">
        <v>46261</v>
      </c>
      <c r="C616" s="165" t="s">
        <v>57</v>
      </c>
      <c r="D616" s="166" t="s">
        <v>50</v>
      </c>
      <c r="E616" s="167" t="s">
        <v>686</v>
      </c>
      <c r="F616" s="168">
        <v>5650</v>
      </c>
      <c r="G616" s="168"/>
      <c r="H616" s="153">
        <f>IFERROR(VLOOKUP($C616,$C$5:$H$18,6,0)+SUMIF($C$19:$C616,$C616,$F$19:$F616)-SUMIF($C$19:$C616,$C616,$G$19:$G616),"")</f>
        <v>1798728.18</v>
      </c>
      <c r="I616" s="166" t="s">
        <v>156</v>
      </c>
      <c r="J616" s="166"/>
      <c r="K616" s="163">
        <f t="shared" si="9"/>
        <v>202608</v>
      </c>
      <c r="L616" s="45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129"/>
      <c r="X616" s="129"/>
      <c r="Y616" s="129"/>
    </row>
    <row r="617" s="31" customFormat="1" customHeight="1" spans="1:25">
      <c r="A617" s="148">
        <f>IF(B617="","",COUNTA($B$5:B617))</f>
        <v>613</v>
      </c>
      <c r="B617" s="158">
        <v>46261</v>
      </c>
      <c r="C617" s="159" t="s">
        <v>57</v>
      </c>
      <c r="D617" s="160" t="s">
        <v>100</v>
      </c>
      <c r="E617" s="161" t="s">
        <v>687</v>
      </c>
      <c r="F617" s="162"/>
      <c r="G617" s="162">
        <v>600000</v>
      </c>
      <c r="H617" s="153">
        <f>IFERROR(VLOOKUP($C617,$C$5:$H$18,6,0)+SUMIF($C$19:$C617,$C617,$F$19:$F617)-SUMIF($C$19:$C617,$C617,$G$19:$G617),"")</f>
        <v>1198728.18</v>
      </c>
      <c r="I617" s="160" t="s">
        <v>214</v>
      </c>
      <c r="J617" s="160"/>
      <c r="K617" s="163">
        <f t="shared" si="9"/>
        <v>202608</v>
      </c>
      <c r="L617" s="45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129"/>
      <c r="X617" s="129"/>
      <c r="Y617" s="129"/>
    </row>
    <row r="618" s="31" customFormat="1" customHeight="1" spans="1:25">
      <c r="A618" s="148">
        <f>IF(B618="","",COUNTA($B$5:B618))</f>
        <v>614</v>
      </c>
      <c r="B618" s="164">
        <v>46261</v>
      </c>
      <c r="C618" s="165" t="s">
        <v>57</v>
      </c>
      <c r="D618" s="166"/>
      <c r="E618" s="167" t="s">
        <v>513</v>
      </c>
      <c r="F618" s="168">
        <v>1900</v>
      </c>
      <c r="G618" s="168"/>
      <c r="H618" s="153">
        <f>IFERROR(VLOOKUP($C618,$C$5:$H$18,6,0)+SUMIF($C$19:$C618,$C618,$F$19:$F618)-SUMIF($C$19:$C618,$C618,$G$19:$G618),"")</f>
        <v>1200628.18</v>
      </c>
      <c r="I618" s="166" t="s">
        <v>151</v>
      </c>
      <c r="J618" s="166"/>
      <c r="K618" s="163">
        <f t="shared" si="9"/>
        <v>202608</v>
      </c>
      <c r="L618" s="45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129"/>
      <c r="X618" s="129"/>
      <c r="Y618" s="129"/>
    </row>
    <row r="619" s="31" customFormat="1" customHeight="1" spans="1:25">
      <c r="A619" s="148">
        <f>IF(B619="","",COUNTA($B$5:B619))</f>
        <v>615</v>
      </c>
      <c r="B619" s="158">
        <v>46262</v>
      </c>
      <c r="C619" s="159" t="s">
        <v>57</v>
      </c>
      <c r="D619" s="160" t="s">
        <v>120</v>
      </c>
      <c r="E619" s="161" t="s">
        <v>688</v>
      </c>
      <c r="F619" s="162"/>
      <c r="G619" s="162">
        <v>1000000</v>
      </c>
      <c r="H619" s="153">
        <f>IFERROR(VLOOKUP($C619,$C$5:$H$18,6,0)+SUMIF($C$19:$C619,$C619,$F$19:$F619)-SUMIF($C$19:$C619,$C619,$G$19:$G619),"")</f>
        <v>200628.18</v>
      </c>
      <c r="I619" s="160" t="s">
        <v>74</v>
      </c>
      <c r="J619" s="160"/>
      <c r="K619" s="163">
        <f t="shared" si="9"/>
        <v>202608</v>
      </c>
      <c r="L619" s="45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129"/>
      <c r="X619" s="129"/>
      <c r="Y619" s="129"/>
    </row>
    <row r="620" s="31" customFormat="1" customHeight="1" spans="1:25">
      <c r="A620" s="148">
        <f>IF(B620="","",COUNTA($B$5:B620))</f>
        <v>616</v>
      </c>
      <c r="B620" s="164">
        <v>46262</v>
      </c>
      <c r="C620" s="165" t="s">
        <v>57</v>
      </c>
      <c r="D620" s="166"/>
      <c r="E620" s="167" t="s">
        <v>689</v>
      </c>
      <c r="F620" s="168">
        <v>68000</v>
      </c>
      <c r="G620" s="168"/>
      <c r="H620" s="153">
        <f>IFERROR(VLOOKUP($C620,$C$5:$H$18,6,0)+SUMIF($C$19:$C620,$C620,$F$19:$F620)-SUMIF($C$19:$C620,$C620,$G$19:$G620),"")</f>
        <v>268628.18</v>
      </c>
      <c r="I620" s="166" t="s">
        <v>255</v>
      </c>
      <c r="J620" s="166"/>
      <c r="K620" s="163">
        <f t="shared" si="9"/>
        <v>202608</v>
      </c>
      <c r="L620" s="45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129"/>
      <c r="X620" s="129"/>
      <c r="Y620" s="129"/>
    </row>
    <row r="621" s="31" customFormat="1" customHeight="1" spans="1:25">
      <c r="A621" s="148">
        <f>IF(B621="","",COUNTA($B$5:B621))</f>
        <v>617</v>
      </c>
      <c r="B621" s="158">
        <v>46263</v>
      </c>
      <c r="C621" s="159" t="s">
        <v>57</v>
      </c>
      <c r="D621" s="160" t="s">
        <v>100</v>
      </c>
      <c r="E621" s="161" t="s">
        <v>690</v>
      </c>
      <c r="F621" s="162"/>
      <c r="G621" s="162">
        <v>151400</v>
      </c>
      <c r="H621" s="153">
        <f>IFERROR(VLOOKUP($C621,$C$5:$H$18,6,0)+SUMIF($C$19:$C621,$C621,$F$19:$F621)-SUMIF($C$19:$C621,$C621,$G$19:$G621),"")</f>
        <v>117228.18</v>
      </c>
      <c r="I621" s="160" t="s">
        <v>209</v>
      </c>
      <c r="J621" s="160"/>
      <c r="K621" s="163">
        <f t="shared" si="9"/>
        <v>202608</v>
      </c>
      <c r="L621" s="45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129"/>
      <c r="X621" s="129"/>
      <c r="Y621" s="129"/>
    </row>
    <row r="622" s="31" customFormat="1" customHeight="1" spans="1:25">
      <c r="A622" s="148">
        <f>IF(B622="","",COUNTA($B$5:B622))</f>
        <v>618</v>
      </c>
      <c r="B622" s="164">
        <v>46263</v>
      </c>
      <c r="C622" s="165" t="s">
        <v>57</v>
      </c>
      <c r="D622" s="166" t="s">
        <v>45</v>
      </c>
      <c r="E622" s="167" t="s">
        <v>691</v>
      </c>
      <c r="F622" s="168"/>
      <c r="G622" s="168">
        <v>13000</v>
      </c>
      <c r="H622" s="153">
        <f>IFERROR(VLOOKUP($C622,$C$5:$H$18,6,0)+SUMIF($C$19:$C622,$C622,$F$19:$F622)-SUMIF($C$19:$C622,$C622,$G$19:$G622),"")</f>
        <v>104228.18</v>
      </c>
      <c r="I622" s="166" t="s">
        <v>216</v>
      </c>
      <c r="J622" s="166"/>
      <c r="K622" s="163">
        <f t="shared" si="9"/>
        <v>202608</v>
      </c>
      <c r="L622" s="45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129"/>
      <c r="X622" s="129"/>
      <c r="Y622" s="129"/>
    </row>
    <row r="623" s="31" customFormat="1" customHeight="1" spans="1:25">
      <c r="A623" s="148">
        <f>IF(B623="","",COUNTA($B$5:B623))</f>
        <v>619</v>
      </c>
      <c r="B623" s="158">
        <v>46264</v>
      </c>
      <c r="C623" s="159" t="s">
        <v>57</v>
      </c>
      <c r="D623" s="160" t="s">
        <v>50</v>
      </c>
      <c r="E623" s="161" t="s">
        <v>519</v>
      </c>
      <c r="F623" s="162">
        <v>5200</v>
      </c>
      <c r="G623" s="162"/>
      <c r="H623" s="153">
        <f>IFERROR(VLOOKUP($C623,$C$5:$H$18,6,0)+SUMIF($C$19:$C623,$C623,$F$19:$F623)-SUMIF($C$19:$C623,$C623,$G$19:$G623),"")</f>
        <v>109428.18</v>
      </c>
      <c r="I623" s="160" t="s">
        <v>232</v>
      </c>
      <c r="J623" s="160"/>
      <c r="K623" s="163">
        <f t="shared" si="9"/>
        <v>202608</v>
      </c>
      <c r="L623" s="45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129"/>
      <c r="X623" s="129"/>
      <c r="Y623" s="129"/>
    </row>
    <row r="624" s="31" customFormat="1" customHeight="1" spans="1:25">
      <c r="A624" s="148">
        <f>IF(B624="","",COUNTA($B$5:B624))</f>
        <v>620</v>
      </c>
      <c r="B624" s="164">
        <v>46264</v>
      </c>
      <c r="C624" s="165" t="s">
        <v>57</v>
      </c>
      <c r="D624" s="166" t="s">
        <v>112</v>
      </c>
      <c r="E624" s="167" t="s">
        <v>692</v>
      </c>
      <c r="F624" s="168">
        <v>1050</v>
      </c>
      <c r="G624" s="168"/>
      <c r="H624" s="153">
        <f>IFERROR(VLOOKUP($C624,$C$5:$H$18,6,0)+SUMIF($C$19:$C624,$C624,$F$19:$F624)-SUMIF($C$19:$C624,$C624,$G$19:$G624),"")</f>
        <v>110478.18</v>
      </c>
      <c r="I624" s="166"/>
      <c r="J624" s="166"/>
      <c r="K624" s="163">
        <f t="shared" si="9"/>
        <v>202608</v>
      </c>
      <c r="L624" s="45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129"/>
      <c r="X624" s="129"/>
      <c r="Y624" s="129"/>
    </row>
    <row r="625" s="31" customFormat="1" customHeight="1" spans="1:25">
      <c r="A625" s="148">
        <f>IF(B625="","",COUNTA($B$5:B625))</f>
        <v>621</v>
      </c>
      <c r="B625" s="158">
        <v>46265</v>
      </c>
      <c r="C625" s="159" t="s">
        <v>57</v>
      </c>
      <c r="D625" s="160" t="s">
        <v>50</v>
      </c>
      <c r="E625" s="161" t="s">
        <v>693</v>
      </c>
      <c r="F625" s="162">
        <v>6210</v>
      </c>
      <c r="G625" s="162"/>
      <c r="H625" s="153">
        <f>IFERROR(VLOOKUP($C625,$C$5:$H$18,6,0)+SUMIF($C$19:$C625,$C625,$F$19:$F625)-SUMIF($C$19:$C625,$C625,$G$19:$G625),"")</f>
        <v>116688.18</v>
      </c>
      <c r="I625" s="160" t="s">
        <v>215</v>
      </c>
      <c r="J625" s="160"/>
      <c r="K625" s="163">
        <f t="shared" si="9"/>
        <v>202608</v>
      </c>
      <c r="L625" s="45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129"/>
      <c r="X625" s="129"/>
      <c r="Y625" s="129"/>
    </row>
    <row r="626" s="31" customFormat="1" customHeight="1" spans="1:25">
      <c r="A626" s="148">
        <f>IF(B626="","",COUNTA($B$5:B626))</f>
        <v>622</v>
      </c>
      <c r="B626" s="164">
        <v>46265</v>
      </c>
      <c r="C626" s="165" t="s">
        <v>57</v>
      </c>
      <c r="D626" s="166" t="s">
        <v>100</v>
      </c>
      <c r="E626" s="167" t="s">
        <v>694</v>
      </c>
      <c r="F626" s="168"/>
      <c r="G626" s="168">
        <v>39000</v>
      </c>
      <c r="H626" s="153">
        <f>IFERROR(VLOOKUP($C626,$C$5:$H$18,6,0)+SUMIF($C$19:$C626,$C626,$F$19:$F626)-SUMIF($C$19:$C626,$C626,$G$19:$G626),"")</f>
        <v>77688.1799999997</v>
      </c>
      <c r="I626" s="166" t="s">
        <v>82</v>
      </c>
      <c r="J626" s="166"/>
      <c r="K626" s="163">
        <f t="shared" si="9"/>
        <v>202608</v>
      </c>
      <c r="L626" s="45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129"/>
      <c r="X626" s="129"/>
      <c r="Y626" s="129"/>
    </row>
    <row r="627" s="31" customFormat="1" customHeight="1" spans="1:25">
      <c r="A627" s="148">
        <f>IF(B627="","",COUNTA($B$5:B627))</f>
        <v>623</v>
      </c>
      <c r="B627" s="158">
        <v>46237</v>
      </c>
      <c r="C627" s="159" t="s">
        <v>61</v>
      </c>
      <c r="D627" s="160" t="s">
        <v>50</v>
      </c>
      <c r="E627" s="161" t="s">
        <v>520</v>
      </c>
      <c r="F627" s="162">
        <v>5400</v>
      </c>
      <c r="G627" s="162"/>
      <c r="H627" s="153">
        <f>IFERROR(VLOOKUP($C627,$C$5:$H$18,6,0)+SUMIF($C$19:$C627,$C627,$F$19:$F627)-SUMIF($C$19:$C627,$C627,$G$19:$G627),"")</f>
        <v>40314.44</v>
      </c>
      <c r="I627" s="160" t="s">
        <v>196</v>
      </c>
      <c r="J627" s="160"/>
      <c r="K627" s="163">
        <f t="shared" si="9"/>
        <v>202608</v>
      </c>
      <c r="L627" s="45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129"/>
      <c r="X627" s="129"/>
      <c r="Y627" s="129"/>
    </row>
    <row r="628" s="31" customFormat="1" customHeight="1" spans="1:25">
      <c r="A628" s="148">
        <f>IF(B628="","",COUNTA($B$5:B628))</f>
        <v>624</v>
      </c>
      <c r="B628" s="164">
        <v>46240</v>
      </c>
      <c r="C628" s="165" t="s">
        <v>61</v>
      </c>
      <c r="D628" s="166" t="s">
        <v>102</v>
      </c>
      <c r="E628" s="167" t="s">
        <v>695</v>
      </c>
      <c r="F628" s="168">
        <v>7200</v>
      </c>
      <c r="G628" s="168"/>
      <c r="H628" s="153">
        <f>IFERROR(VLOOKUP($C628,$C$5:$H$18,6,0)+SUMIF($C$19:$C628,$C628,$F$19:$F628)-SUMIF($C$19:$C628,$C628,$G$19:$G628),"")</f>
        <v>47514.44</v>
      </c>
      <c r="I628" s="166" t="s">
        <v>74</v>
      </c>
      <c r="J628" s="166"/>
      <c r="K628" s="163">
        <f t="shared" si="9"/>
        <v>202608</v>
      </c>
      <c r="L628" s="45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129"/>
      <c r="X628" s="129"/>
      <c r="Y628" s="129"/>
    </row>
    <row r="629" s="31" customFormat="1" customHeight="1" spans="1:25">
      <c r="A629" s="148">
        <f>IF(B629="","",COUNTA($B$5:B629))</f>
        <v>625</v>
      </c>
      <c r="B629" s="158">
        <v>46241</v>
      </c>
      <c r="C629" s="159" t="s">
        <v>61</v>
      </c>
      <c r="D629" s="160" t="s">
        <v>50</v>
      </c>
      <c r="E629" s="161" t="s">
        <v>696</v>
      </c>
      <c r="F629" s="162">
        <v>875</v>
      </c>
      <c r="G629" s="162"/>
      <c r="H629" s="153">
        <f>IFERROR(VLOOKUP($C629,$C$5:$H$18,6,0)+SUMIF($C$19:$C629,$C629,$F$19:$F629)-SUMIF($C$19:$C629,$C629,$G$19:$G629),"")</f>
        <v>48389.44</v>
      </c>
      <c r="I629" s="160" t="s">
        <v>149</v>
      </c>
      <c r="J629" s="160"/>
      <c r="K629" s="163">
        <f t="shared" si="9"/>
        <v>202608</v>
      </c>
      <c r="L629" s="45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129"/>
      <c r="X629" s="129"/>
      <c r="Y629" s="129"/>
    </row>
    <row r="630" s="31" customFormat="1" customHeight="1" spans="1:25">
      <c r="A630" s="148">
        <f>IF(B630="","",COUNTA($B$5:B630))</f>
        <v>626</v>
      </c>
      <c r="B630" s="164">
        <v>46242</v>
      </c>
      <c r="C630" s="165" t="s">
        <v>61</v>
      </c>
      <c r="D630" s="166" t="s">
        <v>50</v>
      </c>
      <c r="E630" s="167" t="s">
        <v>346</v>
      </c>
      <c r="F630" s="168">
        <v>200</v>
      </c>
      <c r="G630" s="168"/>
      <c r="H630" s="153">
        <f>IFERROR(VLOOKUP($C630,$C$5:$H$18,6,0)+SUMIF($C$19:$C630,$C630,$F$19:$F630)-SUMIF($C$19:$C630,$C630,$G$19:$G630),"")</f>
        <v>48589.44</v>
      </c>
      <c r="I630" s="166" t="s">
        <v>185</v>
      </c>
      <c r="J630" s="166"/>
      <c r="K630" s="163">
        <f t="shared" si="9"/>
        <v>202608</v>
      </c>
      <c r="L630" s="45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129"/>
      <c r="X630" s="129"/>
      <c r="Y630" s="129"/>
    </row>
    <row r="631" s="31" customFormat="1" customHeight="1" spans="1:25">
      <c r="A631" s="148">
        <f>IF(B631="","",COUNTA($B$5:B631))</f>
        <v>627</v>
      </c>
      <c r="B631" s="158">
        <v>46246</v>
      </c>
      <c r="C631" s="159" t="s">
        <v>61</v>
      </c>
      <c r="D631" s="160" t="s">
        <v>104</v>
      </c>
      <c r="E631" s="161" t="s">
        <v>697</v>
      </c>
      <c r="F631" s="162">
        <v>311339</v>
      </c>
      <c r="G631" s="162"/>
      <c r="H631" s="153">
        <f>IFERROR(VLOOKUP($C631,$C$5:$H$18,6,0)+SUMIF($C$19:$C631,$C631,$F$19:$F631)-SUMIF($C$19:$C631,$C631,$G$19:$G631),"")</f>
        <v>359928.44</v>
      </c>
      <c r="I631" s="160"/>
      <c r="J631" s="160"/>
      <c r="K631" s="163">
        <f t="shared" si="9"/>
        <v>202608</v>
      </c>
      <c r="L631" s="45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129"/>
      <c r="X631" s="129"/>
      <c r="Y631" s="129"/>
    </row>
    <row r="632" s="31" customFormat="1" customHeight="1" spans="1:25">
      <c r="A632" s="148">
        <f>IF(B632="","",COUNTA($B$5:B632))</f>
        <v>628</v>
      </c>
      <c r="B632" s="164">
        <v>46247</v>
      </c>
      <c r="C632" s="165" t="s">
        <v>61</v>
      </c>
      <c r="D632" s="166" t="s">
        <v>100</v>
      </c>
      <c r="E632" s="167" t="s">
        <v>698</v>
      </c>
      <c r="F632" s="168"/>
      <c r="G632" s="168">
        <v>200000</v>
      </c>
      <c r="H632" s="153">
        <f>IFERROR(VLOOKUP($C632,$C$5:$H$18,6,0)+SUMIF($C$19:$C632,$C632,$F$19:$F632)-SUMIF($C$19:$C632,$C632,$G$19:$G632),"")</f>
        <v>159928.44</v>
      </c>
      <c r="I632" s="166" t="s">
        <v>170</v>
      </c>
      <c r="J632" s="166"/>
      <c r="K632" s="163">
        <f t="shared" si="9"/>
        <v>202608</v>
      </c>
      <c r="L632" s="45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129"/>
      <c r="X632" s="129"/>
      <c r="Y632" s="129"/>
    </row>
    <row r="633" s="31" customFormat="1" customHeight="1" spans="1:25">
      <c r="A633" s="148">
        <f>IF(B633="","",COUNTA($B$5:B633))</f>
        <v>629</v>
      </c>
      <c r="B633" s="158">
        <v>46249</v>
      </c>
      <c r="C633" s="159" t="s">
        <v>61</v>
      </c>
      <c r="D633" s="160" t="s">
        <v>100</v>
      </c>
      <c r="E633" s="161" t="s">
        <v>666</v>
      </c>
      <c r="F633" s="162"/>
      <c r="G633" s="162">
        <v>18480</v>
      </c>
      <c r="H633" s="153">
        <f>IFERROR(VLOOKUP($C633,$C$5:$H$18,6,0)+SUMIF($C$19:$C633,$C633,$F$19:$F633)-SUMIF($C$19:$C633,$C633,$G$19:$G633),"")</f>
        <v>141448.44</v>
      </c>
      <c r="I633" s="160" t="s">
        <v>82</v>
      </c>
      <c r="J633" s="160"/>
      <c r="K633" s="163">
        <f t="shared" si="9"/>
        <v>202608</v>
      </c>
      <c r="L633" s="45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129"/>
      <c r="X633" s="129"/>
      <c r="Y633" s="129"/>
    </row>
    <row r="634" s="31" customFormat="1" customHeight="1" spans="1:25">
      <c r="A634" s="148">
        <f>IF(B634="","",COUNTA($B$5:B634))</f>
        <v>630</v>
      </c>
      <c r="B634" s="164">
        <v>46250</v>
      </c>
      <c r="C634" s="165" t="s">
        <v>61</v>
      </c>
      <c r="D634" s="166" t="s">
        <v>50</v>
      </c>
      <c r="E634" s="167" t="s">
        <v>522</v>
      </c>
      <c r="F634" s="168">
        <v>2500</v>
      </c>
      <c r="G634" s="168"/>
      <c r="H634" s="153">
        <f>IFERROR(VLOOKUP($C634,$C$5:$H$18,6,0)+SUMIF($C$19:$C634,$C634,$F$19:$F634)-SUMIF($C$19:$C634,$C634,$G$19:$G634),"")</f>
        <v>143948.44</v>
      </c>
      <c r="I634" s="166" t="s">
        <v>125</v>
      </c>
      <c r="J634" s="166"/>
      <c r="K634" s="163">
        <f t="shared" si="9"/>
        <v>202608</v>
      </c>
      <c r="L634" s="45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129"/>
      <c r="X634" s="129"/>
      <c r="Y634" s="129"/>
    </row>
    <row r="635" s="31" customFormat="1" customHeight="1" spans="1:25">
      <c r="A635" s="148">
        <f>IF(B635="","",COUNTA($B$5:B635))</f>
        <v>631</v>
      </c>
      <c r="B635" s="158">
        <v>46251</v>
      </c>
      <c r="C635" s="159" t="s">
        <v>61</v>
      </c>
      <c r="D635" s="160" t="s">
        <v>100</v>
      </c>
      <c r="E635" s="161" t="s">
        <v>676</v>
      </c>
      <c r="F635" s="162"/>
      <c r="G635" s="162">
        <v>144000</v>
      </c>
      <c r="H635" s="153">
        <f>IFERROR(VLOOKUP($C635,$C$5:$H$18,6,0)+SUMIF($C$19:$C635,$C635,$F$19:$F635)-SUMIF($C$19:$C635,$C635,$G$19:$G635),"")</f>
        <v>-51.5599999999977</v>
      </c>
      <c r="I635" s="160" t="s">
        <v>57</v>
      </c>
      <c r="J635" s="160"/>
      <c r="K635" s="163">
        <f t="shared" si="9"/>
        <v>202608</v>
      </c>
      <c r="L635" s="45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129"/>
      <c r="X635" s="129"/>
      <c r="Y635" s="129"/>
    </row>
    <row r="636" s="31" customFormat="1" customHeight="1" spans="1:25">
      <c r="A636" s="148">
        <f>IF(B636="","",COUNTA($B$5:B636))</f>
        <v>632</v>
      </c>
      <c r="B636" s="164">
        <v>46254</v>
      </c>
      <c r="C636" s="165" t="s">
        <v>61</v>
      </c>
      <c r="D636" s="166" t="s">
        <v>50</v>
      </c>
      <c r="E636" s="167" t="s">
        <v>523</v>
      </c>
      <c r="F636" s="168">
        <v>800</v>
      </c>
      <c r="G636" s="168"/>
      <c r="H636" s="153">
        <f>IFERROR(VLOOKUP($C636,$C$5:$H$18,6,0)+SUMIF($C$19:$C636,$C636,$F$19:$F636)-SUMIF($C$19:$C636,$C636,$G$19:$G636),"")</f>
        <v>748.440000000002</v>
      </c>
      <c r="I636" s="166" t="s">
        <v>150</v>
      </c>
      <c r="J636" s="166"/>
      <c r="K636" s="163">
        <f t="shared" si="9"/>
        <v>202608</v>
      </c>
      <c r="L636" s="45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129"/>
      <c r="X636" s="129"/>
      <c r="Y636" s="129"/>
    </row>
    <row r="637" s="31" customFormat="1" customHeight="1" spans="1:25">
      <c r="A637" s="148">
        <f>IF(B637="","",COUNTA($B$5:B637))</f>
        <v>633</v>
      </c>
      <c r="B637" s="158">
        <v>46254</v>
      </c>
      <c r="C637" s="159" t="s">
        <v>61</v>
      </c>
      <c r="D637" s="160" t="s">
        <v>54</v>
      </c>
      <c r="E637" s="161" t="s">
        <v>699</v>
      </c>
      <c r="F637" s="162">
        <v>105</v>
      </c>
      <c r="G637" s="162"/>
      <c r="H637" s="153">
        <f>IFERROR(VLOOKUP($C637,$C$5:$H$18,6,0)+SUMIF($C$19:$C637,$C637,$F$19:$F637)-SUMIF($C$19:$C637,$C637,$G$19:$G637),"")</f>
        <v>853.440000000002</v>
      </c>
      <c r="I637" s="160" t="s">
        <v>150</v>
      </c>
      <c r="J637" s="160"/>
      <c r="K637" s="163">
        <f t="shared" si="9"/>
        <v>202608</v>
      </c>
      <c r="L637" s="45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129"/>
      <c r="X637" s="129"/>
      <c r="Y637" s="129"/>
    </row>
    <row r="638" s="31" customFormat="1" customHeight="1" spans="1:25">
      <c r="A638" s="148">
        <f>IF(B638="","",COUNTA($B$5:B638))</f>
        <v>634</v>
      </c>
      <c r="B638" s="164">
        <v>46253</v>
      </c>
      <c r="C638" s="165" t="s">
        <v>61</v>
      </c>
      <c r="D638" s="166" t="s">
        <v>45</v>
      </c>
      <c r="E638" s="167" t="s">
        <v>700</v>
      </c>
      <c r="F638" s="168">
        <v>1000</v>
      </c>
      <c r="G638" s="168"/>
      <c r="H638" s="153">
        <f>IFERROR(VLOOKUP($C638,$C$5:$H$18,6,0)+SUMIF($C$19:$C638,$C638,$F$19:$F638)-SUMIF($C$19:$C638,$C638,$G$19:$G638),"")</f>
        <v>1853.44</v>
      </c>
      <c r="I638" s="166" t="s">
        <v>193</v>
      </c>
      <c r="J638" s="166"/>
      <c r="K638" s="163">
        <f t="shared" si="9"/>
        <v>202608</v>
      </c>
      <c r="L638" s="45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129"/>
      <c r="X638" s="129"/>
      <c r="Y638" s="129"/>
    </row>
    <row r="639" s="31" customFormat="1" customHeight="1" spans="1:25">
      <c r="A639" s="148">
        <f>IF(B639="","",COUNTA($B$5:B639))</f>
        <v>635</v>
      </c>
      <c r="B639" s="158">
        <v>46253</v>
      </c>
      <c r="C639" s="159" t="s">
        <v>61</v>
      </c>
      <c r="D639" s="160" t="s">
        <v>50</v>
      </c>
      <c r="E639" s="161" t="s">
        <v>701</v>
      </c>
      <c r="F639" s="162">
        <v>950</v>
      </c>
      <c r="G639" s="162"/>
      <c r="H639" s="153">
        <f>IFERROR(VLOOKUP($C639,$C$5:$H$18,6,0)+SUMIF($C$19:$C639,$C639,$F$19:$F639)-SUMIF($C$19:$C639,$C639,$G$19:$G639),"")</f>
        <v>2803.44</v>
      </c>
      <c r="I639" s="160" t="s">
        <v>193</v>
      </c>
      <c r="J639" s="160"/>
      <c r="K639" s="163">
        <f t="shared" si="9"/>
        <v>202608</v>
      </c>
      <c r="L639" s="45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129"/>
      <c r="X639" s="129"/>
      <c r="Y639" s="129"/>
    </row>
    <row r="640" s="31" customFormat="1" customHeight="1" spans="1:25">
      <c r="A640" s="148">
        <f>IF(B640="","",COUNTA($B$5:B640))</f>
        <v>636</v>
      </c>
      <c r="B640" s="164">
        <v>46237</v>
      </c>
      <c r="C640" s="165" t="s">
        <v>66</v>
      </c>
      <c r="D640" s="166" t="s">
        <v>102</v>
      </c>
      <c r="E640" s="167" t="s">
        <v>702</v>
      </c>
      <c r="F640" s="168">
        <v>7200</v>
      </c>
      <c r="G640" s="168"/>
      <c r="H640" s="153">
        <f>IFERROR(VLOOKUP($C640,$C$5:$H$18,6,0)+SUMIF($C$19:$C640,$C640,$F$19:$F640)-SUMIF($C$19:$C640,$C640,$G$19:$G640),"")</f>
        <v>337516.85</v>
      </c>
      <c r="I640" s="166" t="s">
        <v>74</v>
      </c>
      <c r="J640" s="166"/>
      <c r="K640" s="163">
        <f t="shared" si="9"/>
        <v>202608</v>
      </c>
      <c r="L640" s="45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129"/>
      <c r="X640" s="129"/>
      <c r="Y640" s="129"/>
    </row>
    <row r="641" s="31" customFormat="1" customHeight="1" spans="1:25">
      <c r="A641" s="148">
        <f>IF(B641="","",COUNTA($B$5:B641))</f>
        <v>637</v>
      </c>
      <c r="B641" s="158">
        <v>46238</v>
      </c>
      <c r="C641" s="159" t="s">
        <v>66</v>
      </c>
      <c r="D641" s="160" t="s">
        <v>118</v>
      </c>
      <c r="E641" s="161" t="s">
        <v>558</v>
      </c>
      <c r="F641" s="162"/>
      <c r="G641" s="162">
        <v>140000</v>
      </c>
      <c r="H641" s="153">
        <f>IFERROR(VLOOKUP($C641,$C$5:$H$18,6,0)+SUMIF($C$19:$C641,$C641,$F$19:$F641)-SUMIF($C$19:$C641,$C641,$G$19:$G641),"")</f>
        <v>197516.85</v>
      </c>
      <c r="I641" s="160" t="s">
        <v>44</v>
      </c>
      <c r="J641" s="160"/>
      <c r="K641" s="163">
        <f t="shared" si="9"/>
        <v>202608</v>
      </c>
      <c r="L641" s="45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129"/>
      <c r="X641" s="129"/>
      <c r="Y641" s="129"/>
    </row>
    <row r="642" s="31" customFormat="1" customHeight="1" spans="1:25">
      <c r="A642" s="148">
        <f>IF(B642="","",COUNTA($B$5:B642))</f>
        <v>638</v>
      </c>
      <c r="B642" s="164">
        <v>46239</v>
      </c>
      <c r="C642" s="165" t="s">
        <v>66</v>
      </c>
      <c r="D642" s="166" t="s">
        <v>100</v>
      </c>
      <c r="E642" s="167" t="s">
        <v>275</v>
      </c>
      <c r="F642" s="168"/>
      <c r="G642" s="168">
        <v>190000</v>
      </c>
      <c r="H642" s="153">
        <f>IFERROR(VLOOKUP($C642,$C$5:$H$18,6,0)+SUMIF($C$19:$C642,$C642,$F$19:$F642)-SUMIF($C$19:$C642,$C642,$G$19:$G642),"")</f>
        <v>7516.84999999963</v>
      </c>
      <c r="I642" s="166" t="s">
        <v>53</v>
      </c>
      <c r="J642" s="166"/>
      <c r="K642" s="163">
        <f t="shared" si="9"/>
        <v>202608</v>
      </c>
      <c r="L642" s="45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129"/>
      <c r="X642" s="129"/>
      <c r="Y642" s="129"/>
    </row>
    <row r="643" s="31" customFormat="1" customHeight="1" spans="1:25">
      <c r="A643" s="148">
        <f>IF(B643="","",COUNTA($B$5:B643))</f>
        <v>639</v>
      </c>
      <c r="B643" s="158">
        <v>46239</v>
      </c>
      <c r="C643" s="159" t="s">
        <v>66</v>
      </c>
      <c r="D643" s="160" t="s">
        <v>45</v>
      </c>
      <c r="E643" s="161" t="s">
        <v>703</v>
      </c>
      <c r="F643" s="162">
        <v>2000000</v>
      </c>
      <c r="G643" s="162"/>
      <c r="H643" s="153">
        <f>IFERROR(VLOOKUP($C643,$C$5:$H$18,6,0)+SUMIF($C$19:$C643,$C643,$F$19:$F643)-SUMIF($C$19:$C643,$C643,$G$19:$G643),"")</f>
        <v>2007516.85</v>
      </c>
      <c r="I643" s="160" t="s">
        <v>148</v>
      </c>
      <c r="J643" s="160"/>
      <c r="K643" s="163">
        <f t="shared" si="9"/>
        <v>202608</v>
      </c>
      <c r="L643" s="45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129"/>
      <c r="X643" s="129"/>
      <c r="Y643" s="129"/>
    </row>
    <row r="644" s="31" customFormat="1" customHeight="1" spans="1:25">
      <c r="A644" s="148">
        <f>IF(B644="","",COUNTA($B$5:B644))</f>
        <v>640</v>
      </c>
      <c r="B644" s="164">
        <v>46239</v>
      </c>
      <c r="C644" s="165" t="s">
        <v>66</v>
      </c>
      <c r="D644" s="166" t="s">
        <v>100</v>
      </c>
      <c r="E644" s="167" t="s">
        <v>704</v>
      </c>
      <c r="F644" s="168"/>
      <c r="G644" s="168">
        <v>1350000</v>
      </c>
      <c r="H644" s="153">
        <f>IFERROR(VLOOKUP($C644,$C$5:$H$18,6,0)+SUMIF($C$19:$C644,$C644,$F$19:$F644)-SUMIF($C$19:$C644,$C644,$G$19:$G644),"")</f>
        <v>657516.85</v>
      </c>
      <c r="I644" s="166" t="s">
        <v>214</v>
      </c>
      <c r="J644" s="166"/>
      <c r="K644" s="163">
        <f t="shared" si="9"/>
        <v>202608</v>
      </c>
      <c r="L644" s="45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129"/>
      <c r="X644" s="129"/>
      <c r="Y644" s="129"/>
    </row>
    <row r="645" s="31" customFormat="1" customHeight="1" spans="1:25">
      <c r="A645" s="148">
        <f>IF(B645="","",COUNTA($B$5:B645))</f>
        <v>641</v>
      </c>
      <c r="B645" s="158">
        <v>46240</v>
      </c>
      <c r="C645" s="159" t="s">
        <v>66</v>
      </c>
      <c r="D645" s="160" t="s">
        <v>120</v>
      </c>
      <c r="E645" s="161" t="s">
        <v>705</v>
      </c>
      <c r="F645" s="162"/>
      <c r="G645" s="162">
        <v>200000</v>
      </c>
      <c r="H645" s="153">
        <f>IFERROR(VLOOKUP($C645,$C$5:$H$18,6,0)+SUMIF($C$19:$C645,$C645,$F$19:$F645)-SUMIF($C$19:$C645,$C645,$G$19:$G645),"")</f>
        <v>457516.85</v>
      </c>
      <c r="I645" s="160" t="s">
        <v>74</v>
      </c>
      <c r="J645" s="160"/>
      <c r="K645" s="163">
        <f t="shared" ref="K645:K708" si="10">IF($B645="","",--TEXT($B645,"yyyymm"))</f>
        <v>202608</v>
      </c>
      <c r="L645" s="45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129"/>
      <c r="X645" s="129"/>
      <c r="Y645" s="129"/>
    </row>
    <row r="646" s="31" customFormat="1" customHeight="1" spans="1:25">
      <c r="A646" s="148">
        <f>IF(B646="","",COUNTA($B$5:B646))</f>
        <v>642</v>
      </c>
      <c r="B646" s="164">
        <v>46240</v>
      </c>
      <c r="C646" s="165" t="s">
        <v>66</v>
      </c>
      <c r="D646" s="166" t="s">
        <v>100</v>
      </c>
      <c r="E646" s="167" t="s">
        <v>275</v>
      </c>
      <c r="F646" s="168"/>
      <c r="G646" s="168">
        <v>450000</v>
      </c>
      <c r="H646" s="153">
        <f>IFERROR(VLOOKUP($C646,$C$5:$H$18,6,0)+SUMIF($C$19:$C646,$C646,$F$19:$F646)-SUMIF($C$19:$C646,$C646,$G$19:$G646),"")</f>
        <v>7516.84999999963</v>
      </c>
      <c r="I646" s="166" t="s">
        <v>53</v>
      </c>
      <c r="J646" s="166"/>
      <c r="K646" s="163">
        <f t="shared" si="10"/>
        <v>202608</v>
      </c>
      <c r="L646" s="45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129"/>
      <c r="X646" s="129"/>
      <c r="Y646" s="129"/>
    </row>
    <row r="647" s="31" customFormat="1" customHeight="1" spans="1:25">
      <c r="A647" s="148">
        <f>IF(B647="","",COUNTA($B$5:B647))</f>
        <v>643</v>
      </c>
      <c r="B647" s="158">
        <v>46240</v>
      </c>
      <c r="C647" s="159" t="s">
        <v>66</v>
      </c>
      <c r="D647" s="160" t="s">
        <v>100</v>
      </c>
      <c r="E647" s="161" t="s">
        <v>302</v>
      </c>
      <c r="F647" s="162">
        <v>20000</v>
      </c>
      <c r="G647" s="162"/>
      <c r="H647" s="153">
        <f>IFERROR(VLOOKUP($C647,$C$5:$H$18,6,0)+SUMIF($C$19:$C647,$C647,$F$19:$F647)-SUMIF($C$19:$C647,$C647,$G$19:$G647),"")</f>
        <v>27516.8499999996</v>
      </c>
      <c r="I647" s="160" t="s">
        <v>53</v>
      </c>
      <c r="J647" s="160"/>
      <c r="K647" s="163">
        <f t="shared" si="10"/>
        <v>202608</v>
      </c>
      <c r="L647" s="45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129"/>
      <c r="X647" s="129"/>
      <c r="Y647" s="129"/>
    </row>
    <row r="648" s="31" customFormat="1" customHeight="1" spans="1:25">
      <c r="A648" s="148">
        <f>IF(B648="","",COUNTA($B$5:B648))</f>
        <v>644</v>
      </c>
      <c r="B648" s="164">
        <v>46240</v>
      </c>
      <c r="C648" s="165" t="s">
        <v>66</v>
      </c>
      <c r="D648" s="166" t="s">
        <v>118</v>
      </c>
      <c r="E648" s="167" t="s">
        <v>706</v>
      </c>
      <c r="F648" s="168"/>
      <c r="G648" s="168">
        <v>12499.99</v>
      </c>
      <c r="H648" s="153">
        <f>IFERROR(VLOOKUP($C648,$C$5:$H$18,6,0)+SUMIF($C$19:$C648,$C648,$F$19:$F648)-SUMIF($C$19:$C648,$C648,$G$19:$G648),"")</f>
        <v>15016.8599999994</v>
      </c>
      <c r="I648" s="166" t="s">
        <v>44</v>
      </c>
      <c r="J648" s="166"/>
      <c r="K648" s="163">
        <f t="shared" si="10"/>
        <v>202608</v>
      </c>
      <c r="L648" s="45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129"/>
      <c r="X648" s="129"/>
      <c r="Y648" s="129"/>
    </row>
    <row r="649" s="31" customFormat="1" customHeight="1" spans="1:25">
      <c r="A649" s="148">
        <f>IF(B649="","",COUNTA($B$5:B649))</f>
        <v>645</v>
      </c>
      <c r="B649" s="158">
        <v>46240</v>
      </c>
      <c r="C649" s="159" t="s">
        <v>66</v>
      </c>
      <c r="D649" s="160" t="s">
        <v>108</v>
      </c>
      <c r="E649" s="161" t="s">
        <v>707</v>
      </c>
      <c r="F649" s="162"/>
      <c r="G649" s="162">
        <v>7200</v>
      </c>
      <c r="H649" s="153">
        <f>IFERROR(VLOOKUP($C649,$C$5:$H$18,6,0)+SUMIF($C$19:$C649,$C649,$F$19:$F649)-SUMIF($C$19:$C649,$C649,$G$19:$G649),"")</f>
        <v>7816.8599999994</v>
      </c>
      <c r="I649" s="160" t="s">
        <v>44</v>
      </c>
      <c r="J649" s="160"/>
      <c r="K649" s="163">
        <f t="shared" si="10"/>
        <v>202608</v>
      </c>
      <c r="L649" s="45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129"/>
      <c r="X649" s="129"/>
      <c r="Y649" s="129"/>
    </row>
    <row r="650" s="31" customFormat="1" customHeight="1" spans="1:25">
      <c r="A650" s="148">
        <f>IF(B650="","",COUNTA($B$5:B650))</f>
        <v>646</v>
      </c>
      <c r="B650" s="164">
        <v>46241</v>
      </c>
      <c r="C650" s="165" t="s">
        <v>66</v>
      </c>
      <c r="D650" s="166" t="s">
        <v>45</v>
      </c>
      <c r="E650" s="167" t="s">
        <v>708</v>
      </c>
      <c r="F650" s="168">
        <v>8333.33</v>
      </c>
      <c r="G650" s="168"/>
      <c r="H650" s="153">
        <f>IFERROR(VLOOKUP($C650,$C$5:$H$18,6,0)+SUMIF($C$19:$C650,$C650,$F$19:$F650)-SUMIF($C$19:$C650,$C650,$G$19:$G650),"")</f>
        <v>16150.1899999995</v>
      </c>
      <c r="I650" s="166" t="s">
        <v>165</v>
      </c>
      <c r="J650" s="166"/>
      <c r="K650" s="163">
        <f t="shared" si="10"/>
        <v>202608</v>
      </c>
      <c r="L650" s="45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129"/>
      <c r="X650" s="129"/>
      <c r="Y650" s="129"/>
    </row>
    <row r="651" s="31" customFormat="1" customHeight="1" spans="1:25">
      <c r="A651" s="148">
        <f>IF(B651="","",COUNTA($B$5:B651))</f>
        <v>647</v>
      </c>
      <c r="B651" s="158">
        <v>46241</v>
      </c>
      <c r="C651" s="159" t="s">
        <v>66</v>
      </c>
      <c r="D651" s="160" t="s">
        <v>50</v>
      </c>
      <c r="E651" s="161" t="s">
        <v>709</v>
      </c>
      <c r="F651" s="162">
        <v>6000</v>
      </c>
      <c r="G651" s="162"/>
      <c r="H651" s="153">
        <f>IFERROR(VLOOKUP($C651,$C$5:$H$18,6,0)+SUMIF($C$19:$C651,$C651,$F$19:$F651)-SUMIF($C$19:$C651,$C651,$G$19:$G651),"")</f>
        <v>22150.1899999995</v>
      </c>
      <c r="I651" s="160" t="s">
        <v>165</v>
      </c>
      <c r="J651" s="160"/>
      <c r="K651" s="163">
        <f t="shared" si="10"/>
        <v>202608</v>
      </c>
      <c r="L651" s="45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129"/>
      <c r="X651" s="129"/>
      <c r="Y651" s="129"/>
    </row>
    <row r="652" s="31" customFormat="1" customHeight="1" spans="1:25">
      <c r="A652" s="148">
        <f>IF(B652="","",COUNTA($B$5:B652))</f>
        <v>648</v>
      </c>
      <c r="B652" s="164">
        <v>46241</v>
      </c>
      <c r="C652" s="165" t="s">
        <v>66</v>
      </c>
      <c r="D652" s="166" t="s">
        <v>50</v>
      </c>
      <c r="E652" s="167" t="s">
        <v>710</v>
      </c>
      <c r="F652" s="168"/>
      <c r="G652" s="168">
        <v>4500</v>
      </c>
      <c r="H652" s="153">
        <f>IFERROR(VLOOKUP($C652,$C$5:$H$18,6,0)+SUMIF($C$19:$C652,$C652,$F$19:$F652)-SUMIF($C$19:$C652,$C652,$G$19:$G652),"")</f>
        <v>17650.1899999995</v>
      </c>
      <c r="I652" s="166" t="s">
        <v>165</v>
      </c>
      <c r="J652" s="166"/>
      <c r="K652" s="163">
        <f t="shared" si="10"/>
        <v>202608</v>
      </c>
      <c r="L652" s="45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129"/>
      <c r="X652" s="129"/>
      <c r="Y652" s="129"/>
    </row>
    <row r="653" s="31" customFormat="1" customHeight="1" spans="1:25">
      <c r="A653" s="148">
        <f>IF(B653="","",COUNTA($B$5:B653))</f>
        <v>649</v>
      </c>
      <c r="B653" s="158">
        <v>46245</v>
      </c>
      <c r="C653" s="159" t="s">
        <v>66</v>
      </c>
      <c r="D653" s="160" t="s">
        <v>50</v>
      </c>
      <c r="E653" s="161" t="s">
        <v>279</v>
      </c>
      <c r="F653" s="162">
        <v>72800</v>
      </c>
      <c r="G653" s="162"/>
      <c r="H653" s="153">
        <f>IFERROR(VLOOKUP($C653,$C$5:$H$18,6,0)+SUMIF($C$19:$C653,$C653,$F$19:$F653)-SUMIF($C$19:$C653,$C653,$G$19:$G653),"")</f>
        <v>90450.1899999995</v>
      </c>
      <c r="I653" s="160" t="s">
        <v>123</v>
      </c>
      <c r="J653" s="160"/>
      <c r="K653" s="163">
        <f t="shared" si="10"/>
        <v>202608</v>
      </c>
      <c r="L653" s="45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129"/>
      <c r="X653" s="129"/>
      <c r="Y653" s="129"/>
    </row>
    <row r="654" s="31" customFormat="1" customHeight="1" spans="1:25">
      <c r="A654" s="148">
        <f>IF(B654="","",COUNTA($B$5:B654))</f>
        <v>650</v>
      </c>
      <c r="B654" s="164">
        <v>46246</v>
      </c>
      <c r="C654" s="165" t="s">
        <v>66</v>
      </c>
      <c r="D654" s="166" t="s">
        <v>100</v>
      </c>
      <c r="E654" s="167" t="s">
        <v>275</v>
      </c>
      <c r="F654" s="168"/>
      <c r="G654" s="168">
        <v>90000</v>
      </c>
      <c r="H654" s="153">
        <f>IFERROR(VLOOKUP($C654,$C$5:$H$18,6,0)+SUMIF($C$19:$C654,$C654,$F$19:$F654)-SUMIF($C$19:$C654,$C654,$G$19:$G654),"")</f>
        <v>450.189999999478</v>
      </c>
      <c r="I654" s="166" t="s">
        <v>53</v>
      </c>
      <c r="J654" s="166"/>
      <c r="K654" s="163">
        <f t="shared" si="10"/>
        <v>202608</v>
      </c>
      <c r="L654" s="45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129"/>
      <c r="X654" s="129"/>
      <c r="Y654" s="129"/>
    </row>
    <row r="655" s="31" customFormat="1" customHeight="1" spans="1:25">
      <c r="A655" s="148">
        <f>IF(B655="","",COUNTA($B$5:B655))</f>
        <v>651</v>
      </c>
      <c r="B655" s="158">
        <v>46252</v>
      </c>
      <c r="C655" s="159" t="s">
        <v>66</v>
      </c>
      <c r="D655" s="160" t="s">
        <v>45</v>
      </c>
      <c r="E655" s="161" t="s">
        <v>678</v>
      </c>
      <c r="F655" s="162">
        <v>1080000</v>
      </c>
      <c r="G655" s="162"/>
      <c r="H655" s="153">
        <f>IFERROR(VLOOKUP($C655,$C$5:$H$18,6,0)+SUMIF($C$19:$C655,$C655,$F$19:$F655)-SUMIF($C$19:$C655,$C655,$G$19:$G655),"")</f>
        <v>1080450.19</v>
      </c>
      <c r="I655" s="160" t="s">
        <v>107</v>
      </c>
      <c r="J655" s="160"/>
      <c r="K655" s="163">
        <f t="shared" si="10"/>
        <v>202608</v>
      </c>
      <c r="L655" s="45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129"/>
      <c r="X655" s="129"/>
      <c r="Y655" s="129"/>
    </row>
    <row r="656" s="31" customFormat="1" customHeight="1" spans="1:25">
      <c r="A656" s="148">
        <f>IF(B656="","",COUNTA($B$5:B656))</f>
        <v>652</v>
      </c>
      <c r="B656" s="164">
        <v>46252</v>
      </c>
      <c r="C656" s="165" t="s">
        <v>66</v>
      </c>
      <c r="D656" s="166" t="s">
        <v>87</v>
      </c>
      <c r="E656" s="167" t="s">
        <v>711</v>
      </c>
      <c r="F656" s="168">
        <v>4090</v>
      </c>
      <c r="G656" s="168"/>
      <c r="H656" s="153">
        <f>IFERROR(VLOOKUP($C656,$C$5:$H$18,6,0)+SUMIF($C$19:$C656,$C656,$F$19:$F656)-SUMIF($C$19:$C656,$C656,$G$19:$G656),"")</f>
        <v>1084540.19</v>
      </c>
      <c r="I656" s="166" t="s">
        <v>107</v>
      </c>
      <c r="J656" s="166"/>
      <c r="K656" s="163">
        <f t="shared" si="10"/>
        <v>202608</v>
      </c>
      <c r="L656" s="45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129"/>
      <c r="X656" s="129"/>
      <c r="Y656" s="129"/>
    </row>
    <row r="657" s="31" customFormat="1" customHeight="1" spans="1:25">
      <c r="A657" s="148">
        <f>IF(B657="","",COUNTA($B$5:B657))</f>
        <v>653</v>
      </c>
      <c r="B657" s="158">
        <v>46248</v>
      </c>
      <c r="C657" s="159" t="s">
        <v>66</v>
      </c>
      <c r="D657" s="160" t="s">
        <v>45</v>
      </c>
      <c r="E657" s="161" t="s">
        <v>712</v>
      </c>
      <c r="F657" s="162">
        <v>3750</v>
      </c>
      <c r="G657" s="162"/>
      <c r="H657" s="153">
        <f>IFERROR(VLOOKUP($C657,$C$5:$H$18,6,0)+SUMIF($C$19:$C657,$C657,$F$19:$F657)-SUMIF($C$19:$C657,$C657,$G$19:$G657),"")</f>
        <v>1088290.19</v>
      </c>
      <c r="I657" s="160" t="s">
        <v>192</v>
      </c>
      <c r="J657" s="160"/>
      <c r="K657" s="163">
        <f t="shared" si="10"/>
        <v>202608</v>
      </c>
      <c r="L657" s="45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129"/>
      <c r="X657" s="129"/>
      <c r="Y657" s="129"/>
    </row>
    <row r="658" s="31" customFormat="1" customHeight="1" spans="1:25">
      <c r="A658" s="148">
        <f>IF(B658="","",COUNTA($B$5:B658))</f>
        <v>654</v>
      </c>
      <c r="B658" s="164">
        <v>46248</v>
      </c>
      <c r="C658" s="165" t="s">
        <v>66</v>
      </c>
      <c r="D658" s="166" t="s">
        <v>50</v>
      </c>
      <c r="E658" s="167" t="s">
        <v>712</v>
      </c>
      <c r="F658" s="168">
        <v>1125</v>
      </c>
      <c r="G658" s="168"/>
      <c r="H658" s="153">
        <f>IFERROR(VLOOKUP($C658,$C$5:$H$18,6,0)+SUMIF($C$19:$C658,$C658,$F$19:$F658)-SUMIF($C$19:$C658,$C658,$G$19:$G658),"")</f>
        <v>1089415.19</v>
      </c>
      <c r="I658" s="166" t="s">
        <v>192</v>
      </c>
      <c r="J658" s="166"/>
      <c r="K658" s="163">
        <f t="shared" si="10"/>
        <v>202608</v>
      </c>
      <c r="L658" s="45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129"/>
      <c r="X658" s="129"/>
      <c r="Y658" s="129"/>
    </row>
    <row r="659" s="31" customFormat="1" customHeight="1" spans="1:25">
      <c r="A659" s="148">
        <f>IF(B659="","",COUNTA($B$5:B659))</f>
        <v>655</v>
      </c>
      <c r="B659" s="158">
        <v>46252</v>
      </c>
      <c r="C659" s="159" t="s">
        <v>66</v>
      </c>
      <c r="D659" s="160" t="s">
        <v>50</v>
      </c>
      <c r="E659" s="161" t="s">
        <v>713</v>
      </c>
      <c r="F659" s="162">
        <v>10000</v>
      </c>
      <c r="G659" s="162"/>
      <c r="H659" s="153">
        <f>IFERROR(VLOOKUP($C659,$C$5:$H$18,6,0)+SUMIF($C$19:$C659,$C659,$F$19:$F659)-SUMIF($C$19:$C659,$C659,$G$19:$G659),"")</f>
        <v>1099415.19</v>
      </c>
      <c r="I659" s="160" t="s">
        <v>222</v>
      </c>
      <c r="J659" s="160"/>
      <c r="K659" s="163">
        <f t="shared" si="10"/>
        <v>202608</v>
      </c>
      <c r="L659" s="45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129"/>
      <c r="X659" s="129"/>
      <c r="Y659" s="129"/>
    </row>
    <row r="660" s="31" customFormat="1" customHeight="1" spans="1:25">
      <c r="A660" s="148">
        <f>IF(B660="","",COUNTA($B$5:B660))</f>
        <v>656</v>
      </c>
      <c r="B660" s="164">
        <v>46252</v>
      </c>
      <c r="C660" s="165" t="s">
        <v>66</v>
      </c>
      <c r="D660" s="166" t="s">
        <v>102</v>
      </c>
      <c r="E660" s="167" t="s">
        <v>714</v>
      </c>
      <c r="F660" s="168"/>
      <c r="G660" s="168">
        <v>600</v>
      </c>
      <c r="H660" s="153">
        <f>IFERROR(VLOOKUP($C660,$C$5:$H$18,6,0)+SUMIF($C$19:$C660,$C660,$F$19:$F660)-SUMIF($C$19:$C660,$C660,$G$19:$G660),"")</f>
        <v>1098815.19</v>
      </c>
      <c r="I660" s="166" t="s">
        <v>74</v>
      </c>
      <c r="J660" s="166"/>
      <c r="K660" s="163">
        <f t="shared" si="10"/>
        <v>202608</v>
      </c>
      <c r="L660" s="45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129"/>
      <c r="X660" s="129"/>
      <c r="Y660" s="129"/>
    </row>
    <row r="661" s="31" customFormat="1" customHeight="1" spans="1:25">
      <c r="A661" s="148">
        <f>IF(B661="","",COUNTA($B$5:B661))</f>
        <v>657</v>
      </c>
      <c r="B661" s="158">
        <v>46252</v>
      </c>
      <c r="C661" s="159" t="s">
        <v>66</v>
      </c>
      <c r="D661" s="160" t="s">
        <v>100</v>
      </c>
      <c r="E661" s="161" t="s">
        <v>715</v>
      </c>
      <c r="F661" s="162"/>
      <c r="G661" s="162">
        <v>1000000</v>
      </c>
      <c r="H661" s="153">
        <f>IFERROR(VLOOKUP($C661,$C$5:$H$18,6,0)+SUMIF($C$19:$C661,$C661,$F$19:$F661)-SUMIF($C$19:$C661,$C661,$G$19:$G661),"")</f>
        <v>98815.1899999995</v>
      </c>
      <c r="I661" s="160" t="s">
        <v>214</v>
      </c>
      <c r="J661" s="160"/>
      <c r="K661" s="163">
        <f t="shared" si="10"/>
        <v>202608</v>
      </c>
      <c r="L661" s="45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129"/>
      <c r="X661" s="129"/>
      <c r="Y661" s="129"/>
    </row>
    <row r="662" s="31" customFormat="1" customHeight="1" spans="1:25">
      <c r="A662" s="148">
        <f>IF(B662="","",COUNTA($B$5:B662))</f>
        <v>658</v>
      </c>
      <c r="B662" s="164">
        <v>46254</v>
      </c>
      <c r="C662" s="165" t="s">
        <v>66</v>
      </c>
      <c r="D662" s="166" t="s">
        <v>87</v>
      </c>
      <c r="E662" s="167" t="s">
        <v>716</v>
      </c>
      <c r="F662" s="168">
        <v>9000</v>
      </c>
      <c r="G662" s="168"/>
      <c r="H662" s="153">
        <f>IFERROR(VLOOKUP($C662,$C$5:$H$18,6,0)+SUMIF($C$19:$C662,$C662,$F$19:$F662)-SUMIF($C$19:$C662,$C662,$G$19:$G662),"")</f>
        <v>107815.189999999</v>
      </c>
      <c r="I662" s="166" t="s">
        <v>187</v>
      </c>
      <c r="J662" s="166"/>
      <c r="K662" s="163">
        <f t="shared" si="10"/>
        <v>202608</v>
      </c>
      <c r="L662" s="45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129"/>
      <c r="X662" s="129"/>
      <c r="Y662" s="129"/>
    </row>
    <row r="663" s="31" customFormat="1" customHeight="1" spans="1:25">
      <c r="A663" s="148">
        <f>IF(B663="","",COUNTA($B$5:B663))</f>
        <v>659</v>
      </c>
      <c r="B663" s="158">
        <v>46255</v>
      </c>
      <c r="C663" s="159" t="s">
        <v>66</v>
      </c>
      <c r="D663" s="160" t="s">
        <v>102</v>
      </c>
      <c r="E663" s="161" t="s">
        <v>717</v>
      </c>
      <c r="F663" s="162"/>
      <c r="G663" s="162">
        <v>10000</v>
      </c>
      <c r="H663" s="153">
        <f>IFERROR(VLOOKUP($C663,$C$5:$H$18,6,0)+SUMIF($C$19:$C663,$C663,$F$19:$F663)-SUMIF($C$19:$C663,$C663,$G$19:$G663),"")</f>
        <v>97815.1899999995</v>
      </c>
      <c r="I663" s="160" t="s">
        <v>74</v>
      </c>
      <c r="J663" s="160"/>
      <c r="K663" s="163">
        <f t="shared" si="10"/>
        <v>202608</v>
      </c>
      <c r="L663" s="45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129"/>
      <c r="X663" s="129"/>
      <c r="Y663" s="129"/>
    </row>
    <row r="664" s="31" customFormat="1" customHeight="1" spans="1:25">
      <c r="A664" s="148">
        <f>IF(B664="","",COUNTA($B$5:B664))</f>
        <v>660</v>
      </c>
      <c r="B664" s="164">
        <v>46255</v>
      </c>
      <c r="C664" s="165" t="s">
        <v>66</v>
      </c>
      <c r="D664" s="166" t="s">
        <v>102</v>
      </c>
      <c r="E664" s="167" t="s">
        <v>718</v>
      </c>
      <c r="F664" s="168"/>
      <c r="G664" s="168">
        <v>3000</v>
      </c>
      <c r="H664" s="153">
        <f>IFERROR(VLOOKUP($C664,$C$5:$H$18,6,0)+SUMIF($C$19:$C664,$C664,$F$19:$F664)-SUMIF($C$19:$C664,$C664,$G$19:$G664),"")</f>
        <v>94815.1899999995</v>
      </c>
      <c r="I664" s="166" t="s">
        <v>74</v>
      </c>
      <c r="J664" s="166"/>
      <c r="K664" s="163">
        <f t="shared" si="10"/>
        <v>202608</v>
      </c>
      <c r="L664" s="45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129"/>
      <c r="X664" s="129"/>
      <c r="Y664" s="129"/>
    </row>
    <row r="665" s="31" customFormat="1" customHeight="1" spans="1:25">
      <c r="A665" s="148">
        <f>IF(B665="","",COUNTA($B$5:B665))</f>
        <v>661</v>
      </c>
      <c r="B665" s="158">
        <v>46255</v>
      </c>
      <c r="C665" s="159" t="s">
        <v>66</v>
      </c>
      <c r="D665" s="160" t="s">
        <v>102</v>
      </c>
      <c r="E665" s="161" t="s">
        <v>719</v>
      </c>
      <c r="F665" s="162"/>
      <c r="G665" s="162">
        <v>1500</v>
      </c>
      <c r="H665" s="153">
        <f>IFERROR(VLOOKUP($C665,$C$5:$H$18,6,0)+SUMIF($C$19:$C665,$C665,$F$19:$F665)-SUMIF($C$19:$C665,$C665,$G$19:$G665),"")</f>
        <v>93315.1899999995</v>
      </c>
      <c r="I665" s="160" t="s">
        <v>74</v>
      </c>
      <c r="J665" s="160"/>
      <c r="K665" s="163">
        <f t="shared" si="10"/>
        <v>202608</v>
      </c>
      <c r="L665" s="45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129"/>
      <c r="X665" s="129"/>
      <c r="Y665" s="129"/>
    </row>
    <row r="666" s="31" customFormat="1" customHeight="1" spans="1:25">
      <c r="A666" s="148">
        <f>IF(B666="","",COUNTA($B$5:B666))</f>
        <v>662</v>
      </c>
      <c r="B666" s="164">
        <v>46255</v>
      </c>
      <c r="C666" s="165" t="s">
        <v>66</v>
      </c>
      <c r="D666" s="166" t="s">
        <v>45</v>
      </c>
      <c r="E666" s="167" t="s">
        <v>720</v>
      </c>
      <c r="F666" s="168">
        <v>1500000</v>
      </c>
      <c r="G666" s="168"/>
      <c r="H666" s="153">
        <f>IFERROR(VLOOKUP($C666,$C$5:$H$18,6,0)+SUMIF($C$19:$C666,$C666,$F$19:$F666)-SUMIF($C$19:$C666,$C666,$G$19:$G666),"")</f>
        <v>1593315.19</v>
      </c>
      <c r="I666" s="166" t="s">
        <v>169</v>
      </c>
      <c r="J666" s="166"/>
      <c r="K666" s="163">
        <f t="shared" si="10"/>
        <v>202608</v>
      </c>
      <c r="L666" s="45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129"/>
      <c r="X666" s="129"/>
      <c r="Y666" s="129"/>
    </row>
    <row r="667" s="31" customFormat="1" customHeight="1" spans="1:25">
      <c r="A667" s="148">
        <f>IF(B667="","",COUNTA($B$5:B667))</f>
        <v>663</v>
      </c>
      <c r="B667" s="158">
        <v>46255</v>
      </c>
      <c r="C667" s="159" t="s">
        <v>66</v>
      </c>
      <c r="D667" s="160" t="s">
        <v>50</v>
      </c>
      <c r="E667" s="161" t="s">
        <v>721</v>
      </c>
      <c r="F667" s="162">
        <v>1400</v>
      </c>
      <c r="G667" s="162"/>
      <c r="H667" s="153">
        <f>IFERROR(VLOOKUP($C667,$C$5:$H$18,6,0)+SUMIF($C$19:$C667,$C667,$F$19:$F667)-SUMIF($C$19:$C667,$C667,$G$19:$G667),"")</f>
        <v>1594715.19</v>
      </c>
      <c r="I667" s="160"/>
      <c r="J667" s="160"/>
      <c r="K667" s="163">
        <f t="shared" si="10"/>
        <v>202608</v>
      </c>
      <c r="L667" s="45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129"/>
      <c r="X667" s="129"/>
      <c r="Y667" s="129"/>
    </row>
    <row r="668" s="31" customFormat="1" customHeight="1" spans="1:25">
      <c r="A668" s="148">
        <f>IF(B668="","",COUNTA($B$5:B668))</f>
        <v>664</v>
      </c>
      <c r="B668" s="164">
        <v>46255</v>
      </c>
      <c r="C668" s="165" t="s">
        <v>66</v>
      </c>
      <c r="D668" s="166" t="s">
        <v>87</v>
      </c>
      <c r="E668" s="167" t="s">
        <v>317</v>
      </c>
      <c r="F668" s="168">
        <v>4000</v>
      </c>
      <c r="G668" s="168"/>
      <c r="H668" s="153">
        <f>IFERROR(VLOOKUP($C668,$C$5:$H$18,6,0)+SUMIF($C$19:$C668,$C668,$F$19:$F668)-SUMIF($C$19:$C668,$C668,$G$19:$G668),"")</f>
        <v>1598715.19</v>
      </c>
      <c r="I668" s="166" t="s">
        <v>222</v>
      </c>
      <c r="J668" s="166"/>
      <c r="K668" s="163">
        <f t="shared" si="10"/>
        <v>202608</v>
      </c>
      <c r="L668" s="45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129"/>
      <c r="X668" s="129"/>
      <c r="Y668" s="129"/>
    </row>
    <row r="669" s="31" customFormat="1" customHeight="1" spans="1:25">
      <c r="A669" s="148">
        <f>IF(B669="","",COUNTA($B$5:B669))</f>
        <v>665</v>
      </c>
      <c r="B669" s="158">
        <v>46255</v>
      </c>
      <c r="C669" s="159" t="s">
        <v>66</v>
      </c>
      <c r="D669" s="160" t="s">
        <v>100</v>
      </c>
      <c r="E669" s="161" t="s">
        <v>275</v>
      </c>
      <c r="F669" s="162"/>
      <c r="G669" s="162">
        <v>80000</v>
      </c>
      <c r="H669" s="153">
        <f>IFERROR(VLOOKUP($C669,$C$5:$H$18,6,0)+SUMIF($C$19:$C669,$C669,$F$19:$F669)-SUMIF($C$19:$C669,$C669,$G$19:$G669),"")</f>
        <v>1518715.19</v>
      </c>
      <c r="I669" s="160" t="s">
        <v>170</v>
      </c>
      <c r="J669" s="160"/>
      <c r="K669" s="163">
        <f t="shared" si="10"/>
        <v>202608</v>
      </c>
      <c r="L669" s="45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129"/>
      <c r="X669" s="129"/>
      <c r="Y669" s="129"/>
    </row>
    <row r="670" s="31" customFormat="1" customHeight="1" spans="1:25">
      <c r="A670" s="148">
        <f>IF(B670="","",COUNTA($B$5:B670))</f>
        <v>666</v>
      </c>
      <c r="B670" s="164">
        <v>46255</v>
      </c>
      <c r="C670" s="165" t="s">
        <v>66</v>
      </c>
      <c r="D670" s="166" t="s">
        <v>96</v>
      </c>
      <c r="E670" s="167" t="s">
        <v>722</v>
      </c>
      <c r="F670" s="168"/>
      <c r="G670" s="168">
        <v>452720</v>
      </c>
      <c r="H670" s="153">
        <f>IFERROR(VLOOKUP($C670,$C$5:$H$18,6,0)+SUMIF($C$19:$C670,$C670,$F$19:$F670)-SUMIF($C$19:$C670,$C670,$G$19:$G670),"")</f>
        <v>1065995.19</v>
      </c>
      <c r="I670" s="166" t="s">
        <v>169</v>
      </c>
      <c r="J670" s="166"/>
      <c r="K670" s="163">
        <f t="shared" si="10"/>
        <v>202608</v>
      </c>
      <c r="L670" s="45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129"/>
      <c r="X670" s="129"/>
      <c r="Y670" s="129"/>
    </row>
    <row r="671" s="31" customFormat="1" customHeight="1" spans="1:25">
      <c r="A671" s="148">
        <f>IF(B671="","",COUNTA($B$5:B671))</f>
        <v>667</v>
      </c>
      <c r="B671" s="158">
        <v>46255</v>
      </c>
      <c r="C671" s="159" t="s">
        <v>66</v>
      </c>
      <c r="D671" s="160" t="s">
        <v>100</v>
      </c>
      <c r="E671" s="161" t="s">
        <v>275</v>
      </c>
      <c r="F671" s="162"/>
      <c r="G671" s="162">
        <v>1020000</v>
      </c>
      <c r="H671" s="153">
        <f>IFERROR(VLOOKUP($C671,$C$5:$H$18,6,0)+SUMIF($C$19:$C671,$C671,$F$19:$F671)-SUMIF($C$19:$C671,$C671,$G$19:$G671),"")</f>
        <v>45995.1899999995</v>
      </c>
      <c r="I671" s="160" t="s">
        <v>53</v>
      </c>
      <c r="J671" s="160"/>
      <c r="K671" s="163">
        <f t="shared" si="10"/>
        <v>202608</v>
      </c>
      <c r="L671" s="45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129"/>
      <c r="X671" s="129"/>
      <c r="Y671" s="129"/>
    </row>
    <row r="672" s="31" customFormat="1" customHeight="1" spans="1:25">
      <c r="A672" s="148">
        <f>IF(B672="","",COUNTA($B$5:B672))</f>
        <v>668</v>
      </c>
      <c r="B672" s="164">
        <v>46258</v>
      </c>
      <c r="C672" s="165" t="s">
        <v>66</v>
      </c>
      <c r="D672" s="166" t="s">
        <v>45</v>
      </c>
      <c r="E672" s="167" t="s">
        <v>723</v>
      </c>
      <c r="F672" s="168"/>
      <c r="G672" s="168">
        <v>6500</v>
      </c>
      <c r="H672" s="153">
        <f>IFERROR(VLOOKUP($C672,$C$5:$H$18,6,0)+SUMIF($C$19:$C672,$C672,$F$19:$F672)-SUMIF($C$19:$C672,$C672,$G$19:$G672),"")</f>
        <v>39495.1899999995</v>
      </c>
      <c r="I672" s="166" t="s">
        <v>199</v>
      </c>
      <c r="J672" s="166"/>
      <c r="K672" s="163">
        <f t="shared" si="10"/>
        <v>202608</v>
      </c>
      <c r="L672" s="45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129"/>
      <c r="X672" s="129"/>
      <c r="Y672" s="129"/>
    </row>
    <row r="673" s="31" customFormat="1" customHeight="1" spans="1:25">
      <c r="A673" s="148">
        <f>IF(B673="","",COUNTA($B$5:B673))</f>
        <v>669</v>
      </c>
      <c r="B673" s="158">
        <v>46260</v>
      </c>
      <c r="C673" s="159" t="s">
        <v>66</v>
      </c>
      <c r="D673" s="160" t="s">
        <v>50</v>
      </c>
      <c r="E673" s="161" t="s">
        <v>724</v>
      </c>
      <c r="F673" s="162">
        <v>3600</v>
      </c>
      <c r="G673" s="162"/>
      <c r="H673" s="153">
        <f>IFERROR(VLOOKUP($C673,$C$5:$H$18,6,0)+SUMIF($C$19:$C673,$C673,$F$19:$F673)-SUMIF($C$19:$C673,$C673,$G$19:$G673),"")</f>
        <v>43095.1899999995</v>
      </c>
      <c r="I673" s="160" t="s">
        <v>244</v>
      </c>
      <c r="J673" s="160"/>
      <c r="K673" s="163">
        <f t="shared" si="10"/>
        <v>202608</v>
      </c>
      <c r="L673" s="45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129"/>
      <c r="X673" s="129"/>
      <c r="Y673" s="129"/>
    </row>
    <row r="674" s="31" customFormat="1" customHeight="1" spans="1:25">
      <c r="A674" s="148">
        <f>IF(B674="","",COUNTA($B$5:B674))</f>
        <v>670</v>
      </c>
      <c r="B674" s="164">
        <v>46266</v>
      </c>
      <c r="C674" s="165" t="s">
        <v>44</v>
      </c>
      <c r="D674" s="166" t="s">
        <v>71</v>
      </c>
      <c r="E674" s="167" t="s">
        <v>725</v>
      </c>
      <c r="F674" s="168"/>
      <c r="G674" s="168">
        <v>45000</v>
      </c>
      <c r="H674" s="153">
        <f>IFERROR(VLOOKUP($C674,$C$5:$H$18,6,0)+SUMIF($C$19:$C674,$C674,$F$19:$F674)-SUMIF($C$19:$C674,$C674,$G$19:$G674),"")</f>
        <v>507046.24</v>
      </c>
      <c r="I674" s="166"/>
      <c r="J674" s="166"/>
      <c r="K674" s="163">
        <f t="shared" si="10"/>
        <v>202609</v>
      </c>
      <c r="L674" s="45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129"/>
      <c r="X674" s="129"/>
      <c r="Y674" s="129"/>
    </row>
    <row r="675" s="31" customFormat="1" customHeight="1" spans="1:25">
      <c r="A675" s="148">
        <f>IF(B675="","",COUNTA($B$5:B675))</f>
        <v>671</v>
      </c>
      <c r="B675" s="158">
        <v>46266</v>
      </c>
      <c r="C675" s="159" t="s">
        <v>44</v>
      </c>
      <c r="D675" s="160" t="s">
        <v>116</v>
      </c>
      <c r="E675" s="161" t="s">
        <v>726</v>
      </c>
      <c r="F675" s="162"/>
      <c r="G675" s="162">
        <v>596</v>
      </c>
      <c r="H675" s="153">
        <f>IFERROR(VLOOKUP($C675,$C$5:$H$18,6,0)+SUMIF($C$19:$C675,$C675,$F$19:$F675)-SUMIF($C$19:$C675,$C675,$G$19:$G675),"")</f>
        <v>506450.24</v>
      </c>
      <c r="I675" s="160"/>
      <c r="J675" s="160"/>
      <c r="K675" s="163">
        <f t="shared" si="10"/>
        <v>202609</v>
      </c>
      <c r="L675" s="45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129"/>
      <c r="X675" s="129"/>
      <c r="Y675" s="129"/>
    </row>
    <row r="676" s="31" customFormat="1" customHeight="1" spans="1:25">
      <c r="A676" s="148">
        <f>IF(B676="","",COUNTA($B$5:B676))</f>
        <v>672</v>
      </c>
      <c r="B676" s="164">
        <v>46266</v>
      </c>
      <c r="C676" s="165" t="s">
        <v>44</v>
      </c>
      <c r="D676" s="166" t="s">
        <v>75</v>
      </c>
      <c r="E676" s="167" t="s">
        <v>727</v>
      </c>
      <c r="F676" s="168"/>
      <c r="G676" s="168">
        <v>3000</v>
      </c>
      <c r="H676" s="153">
        <f>IFERROR(VLOOKUP($C676,$C$5:$H$18,6,0)+SUMIF($C$19:$C676,$C676,$F$19:$F676)-SUMIF($C$19:$C676,$C676,$G$19:$G676),"")</f>
        <v>503450.24</v>
      </c>
      <c r="I676" s="166"/>
      <c r="J676" s="166"/>
      <c r="K676" s="163">
        <f t="shared" si="10"/>
        <v>202609</v>
      </c>
      <c r="L676" s="45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129"/>
      <c r="X676" s="129"/>
      <c r="Y676" s="129"/>
    </row>
    <row r="677" s="31" customFormat="1" customHeight="1" spans="1:25">
      <c r="A677" s="148">
        <f>IF(B677="","",COUNTA($B$5:B677))</f>
        <v>673</v>
      </c>
      <c r="B677" s="158">
        <v>46266</v>
      </c>
      <c r="C677" s="159" t="s">
        <v>44</v>
      </c>
      <c r="D677" s="160" t="s">
        <v>118</v>
      </c>
      <c r="E677" s="161" t="s">
        <v>728</v>
      </c>
      <c r="F677" s="162"/>
      <c r="G677" s="162">
        <v>90000</v>
      </c>
      <c r="H677" s="153">
        <f>IFERROR(VLOOKUP($C677,$C$5:$H$18,6,0)+SUMIF($C$19:$C677,$C677,$F$19:$F677)-SUMIF($C$19:$C677,$C677,$G$19:$G677),"")</f>
        <v>413450.24</v>
      </c>
      <c r="I677" s="160" t="s">
        <v>157</v>
      </c>
      <c r="J677" s="160"/>
      <c r="K677" s="163">
        <f t="shared" si="10"/>
        <v>202609</v>
      </c>
      <c r="L677" s="45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129"/>
      <c r="X677" s="129"/>
      <c r="Y677" s="129"/>
    </row>
    <row r="678" s="31" customFormat="1" customHeight="1" spans="1:25">
      <c r="A678" s="148">
        <f>IF(B678="","",COUNTA($B$5:B678))</f>
        <v>674</v>
      </c>
      <c r="B678" s="164">
        <v>46267</v>
      </c>
      <c r="C678" s="165" t="s">
        <v>44</v>
      </c>
      <c r="D678" s="166" t="s">
        <v>63</v>
      </c>
      <c r="E678" s="167" t="s">
        <v>526</v>
      </c>
      <c r="F678" s="168"/>
      <c r="G678" s="168">
        <v>5500</v>
      </c>
      <c r="H678" s="153">
        <f>IFERROR(VLOOKUP($C678,$C$5:$H$18,6,0)+SUMIF($C$19:$C678,$C678,$F$19:$F678)-SUMIF($C$19:$C678,$C678,$G$19:$G678),"")</f>
        <v>407950.24</v>
      </c>
      <c r="I678" s="166"/>
      <c r="J678" s="166"/>
      <c r="K678" s="163">
        <f t="shared" si="10"/>
        <v>202609</v>
      </c>
      <c r="L678" s="45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129"/>
      <c r="X678" s="129"/>
      <c r="Y678" s="129"/>
    </row>
    <row r="679" s="31" customFormat="1" customHeight="1" spans="1:25">
      <c r="A679" s="148">
        <f>IF(B679="","",COUNTA($B$5:B679))</f>
        <v>675</v>
      </c>
      <c r="B679" s="158">
        <v>46273</v>
      </c>
      <c r="C679" s="159" t="s">
        <v>44</v>
      </c>
      <c r="D679" s="160" t="s">
        <v>108</v>
      </c>
      <c r="E679" s="161" t="s">
        <v>347</v>
      </c>
      <c r="F679" s="162">
        <v>90</v>
      </c>
      <c r="G679" s="162"/>
      <c r="H679" s="153">
        <f>IFERROR(VLOOKUP($C679,$C$5:$H$18,6,0)+SUMIF($C$19:$C679,$C679,$F$19:$F679)-SUMIF($C$19:$C679,$C679,$G$19:$G679),"")</f>
        <v>408040.24</v>
      </c>
      <c r="I679" s="160" t="s">
        <v>131</v>
      </c>
      <c r="J679" s="160"/>
      <c r="K679" s="163">
        <f t="shared" si="10"/>
        <v>202609</v>
      </c>
      <c r="L679" s="45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129"/>
      <c r="X679" s="129"/>
      <c r="Y679" s="129"/>
    </row>
    <row r="680" s="31" customFormat="1" customHeight="1" spans="1:25">
      <c r="A680" s="148">
        <f>IF(B680="","",COUNTA($B$5:B680))</f>
        <v>676</v>
      </c>
      <c r="B680" s="164">
        <v>46274</v>
      </c>
      <c r="C680" s="165" t="s">
        <v>44</v>
      </c>
      <c r="D680" s="166" t="s">
        <v>108</v>
      </c>
      <c r="E680" s="167" t="s">
        <v>729</v>
      </c>
      <c r="F680" s="168"/>
      <c r="G680" s="168">
        <v>85000</v>
      </c>
      <c r="H680" s="153">
        <f>IFERROR(VLOOKUP($C680,$C$5:$H$18,6,0)+SUMIF($C$19:$C680,$C680,$F$19:$F680)-SUMIF($C$19:$C680,$C680,$G$19:$G680),"")</f>
        <v>323040.24</v>
      </c>
      <c r="I680" s="166" t="s">
        <v>59</v>
      </c>
      <c r="J680" s="166"/>
      <c r="K680" s="163">
        <f t="shared" si="10"/>
        <v>202609</v>
      </c>
      <c r="L680" s="45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129"/>
      <c r="X680" s="129"/>
      <c r="Y680" s="129"/>
    </row>
    <row r="681" s="31" customFormat="1" customHeight="1" spans="1:25">
      <c r="A681" s="148">
        <f>IF(B681="","",COUNTA($B$5:B681))</f>
        <v>677</v>
      </c>
      <c r="B681" s="158">
        <v>46274</v>
      </c>
      <c r="C681" s="159" t="s">
        <v>44</v>
      </c>
      <c r="D681" s="160" t="s">
        <v>110</v>
      </c>
      <c r="E681" s="161" t="s">
        <v>546</v>
      </c>
      <c r="F681" s="162"/>
      <c r="G681" s="162">
        <v>7549.35</v>
      </c>
      <c r="H681" s="153">
        <f>IFERROR(VLOOKUP($C681,$C$5:$H$18,6,0)+SUMIF($C$19:$C681,$C681,$F$19:$F681)-SUMIF($C$19:$C681,$C681,$G$19:$G681),"")</f>
        <v>315490.89</v>
      </c>
      <c r="I681" s="160"/>
      <c r="J681" s="160"/>
      <c r="K681" s="163">
        <f t="shared" si="10"/>
        <v>202609</v>
      </c>
      <c r="L681" s="45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129"/>
      <c r="X681" s="129"/>
      <c r="Y681" s="129"/>
    </row>
    <row r="682" s="31" customFormat="1" customHeight="1" spans="1:25">
      <c r="A682" s="148">
        <f>IF(B682="","",COUNTA($B$5:B682))</f>
        <v>678</v>
      </c>
      <c r="B682" s="164">
        <v>46275</v>
      </c>
      <c r="C682" s="165" t="s">
        <v>44</v>
      </c>
      <c r="D682" s="166" t="s">
        <v>75</v>
      </c>
      <c r="E682" s="167" t="s">
        <v>730</v>
      </c>
      <c r="F682" s="168"/>
      <c r="G682" s="168">
        <v>490.3</v>
      </c>
      <c r="H682" s="153">
        <f>IFERROR(VLOOKUP($C682,$C$5:$H$18,6,0)+SUMIF($C$19:$C682,$C682,$F$19:$F682)-SUMIF($C$19:$C682,$C682,$G$19:$G682),"")</f>
        <v>315000.59</v>
      </c>
      <c r="I682" s="166"/>
      <c r="J682" s="166"/>
      <c r="K682" s="163">
        <f t="shared" si="10"/>
        <v>202609</v>
      </c>
      <c r="L682" s="45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129"/>
      <c r="X682" s="129"/>
      <c r="Y682" s="129"/>
    </row>
    <row r="683" s="31" customFormat="1" customHeight="1" spans="1:25">
      <c r="A683" s="148">
        <f>IF(B683="","",COUNTA($B$5:B683))</f>
        <v>679</v>
      </c>
      <c r="B683" s="158">
        <v>46276</v>
      </c>
      <c r="C683" s="159" t="s">
        <v>44</v>
      </c>
      <c r="D683" s="160" t="s">
        <v>118</v>
      </c>
      <c r="E683" s="161" t="s">
        <v>731</v>
      </c>
      <c r="F683" s="162"/>
      <c r="G683" s="162">
        <v>70000</v>
      </c>
      <c r="H683" s="153">
        <f>IFERROR(VLOOKUP($C683,$C$5:$H$18,6,0)+SUMIF($C$19:$C683,$C683,$F$19:$F683)-SUMIF($C$19:$C683,$C683,$G$19:$G683),"")</f>
        <v>245000.59</v>
      </c>
      <c r="I683" s="160" t="s">
        <v>239</v>
      </c>
      <c r="J683" s="160"/>
      <c r="K683" s="163">
        <f t="shared" si="10"/>
        <v>202609</v>
      </c>
      <c r="L683" s="45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129"/>
      <c r="X683" s="129"/>
      <c r="Y683" s="129"/>
    </row>
    <row r="684" s="31" customFormat="1" customHeight="1" spans="1:25">
      <c r="A684" s="148">
        <f>IF(B684="","",COUNTA($B$5:B684))</f>
        <v>680</v>
      </c>
      <c r="B684" s="164">
        <v>46266</v>
      </c>
      <c r="C684" s="165" t="s">
        <v>48</v>
      </c>
      <c r="D684" s="166" t="s">
        <v>50</v>
      </c>
      <c r="E684" s="167" t="s">
        <v>323</v>
      </c>
      <c r="F684" s="168">
        <v>230</v>
      </c>
      <c r="G684" s="168"/>
      <c r="H684" s="153">
        <f>IFERROR(VLOOKUP($C684,$C$5:$H$18,6,0)+SUMIF($C$19:$C684,$C684,$F$19:$F684)-SUMIF($C$19:$C684,$C684,$G$19:$G684),"")</f>
        <v>108454.12</v>
      </c>
      <c r="I684" s="166" t="s">
        <v>153</v>
      </c>
      <c r="J684" s="166"/>
      <c r="K684" s="163">
        <f t="shared" si="10"/>
        <v>202609</v>
      </c>
      <c r="L684" s="45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129"/>
      <c r="X684" s="129"/>
      <c r="Y684" s="129"/>
    </row>
    <row r="685" s="31" customFormat="1" customHeight="1" spans="1:25">
      <c r="A685" s="148">
        <f>IF(B685="","",COUNTA($B$5:B685))</f>
        <v>681</v>
      </c>
      <c r="B685" s="158">
        <v>46266</v>
      </c>
      <c r="C685" s="159" t="s">
        <v>48</v>
      </c>
      <c r="D685" s="160" t="s">
        <v>50</v>
      </c>
      <c r="E685" s="161" t="s">
        <v>732</v>
      </c>
      <c r="F685" s="162">
        <v>300</v>
      </c>
      <c r="G685" s="162"/>
      <c r="H685" s="153">
        <f>IFERROR(VLOOKUP($C685,$C$5:$H$18,6,0)+SUMIF($C$19:$C685,$C685,$F$19:$F685)-SUMIF($C$19:$C685,$C685,$G$19:$G685),"")</f>
        <v>108754.12</v>
      </c>
      <c r="I685" s="160" t="s">
        <v>166</v>
      </c>
      <c r="J685" s="160"/>
      <c r="K685" s="163">
        <f t="shared" si="10"/>
        <v>202609</v>
      </c>
      <c r="L685" s="45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129"/>
      <c r="X685" s="129"/>
      <c r="Y685" s="129"/>
    </row>
    <row r="686" s="31" customFormat="1" customHeight="1" spans="1:25">
      <c r="A686" s="148">
        <f>IF(B686="","",COUNTA($B$5:B686))</f>
        <v>682</v>
      </c>
      <c r="B686" s="164">
        <v>46266</v>
      </c>
      <c r="C686" s="165" t="s">
        <v>48</v>
      </c>
      <c r="D686" s="166" t="s">
        <v>50</v>
      </c>
      <c r="E686" s="167" t="s">
        <v>318</v>
      </c>
      <c r="F686" s="168">
        <v>2250</v>
      </c>
      <c r="G686" s="168"/>
      <c r="H686" s="153">
        <f>IFERROR(VLOOKUP($C686,$C$5:$H$18,6,0)+SUMIF($C$19:$C686,$C686,$F$19:$F686)-SUMIF($C$19:$C686,$C686,$G$19:$G686),"")</f>
        <v>111004.12</v>
      </c>
      <c r="I686" s="166" t="s">
        <v>142</v>
      </c>
      <c r="J686" s="166"/>
      <c r="K686" s="163">
        <f t="shared" si="10"/>
        <v>202609</v>
      </c>
      <c r="L686" s="45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129"/>
      <c r="X686" s="129"/>
      <c r="Y686" s="129"/>
    </row>
    <row r="687" s="31" customFormat="1" customHeight="1" spans="1:25">
      <c r="A687" s="148">
        <f>IF(B687="","",COUNTA($B$5:B687))</f>
        <v>683</v>
      </c>
      <c r="B687" s="158">
        <v>46266</v>
      </c>
      <c r="C687" s="159" t="s">
        <v>48</v>
      </c>
      <c r="D687" s="160" t="s">
        <v>50</v>
      </c>
      <c r="E687" s="161" t="s">
        <v>733</v>
      </c>
      <c r="F687" s="162">
        <v>1350</v>
      </c>
      <c r="G687" s="162"/>
      <c r="H687" s="153">
        <f>IFERROR(VLOOKUP($C687,$C$5:$H$18,6,0)+SUMIF($C$19:$C687,$C687,$F$19:$F687)-SUMIF($C$19:$C687,$C687,$G$19:$G687),"")</f>
        <v>112354.12</v>
      </c>
      <c r="I687" s="160" t="s">
        <v>158</v>
      </c>
      <c r="J687" s="160"/>
      <c r="K687" s="163">
        <f t="shared" si="10"/>
        <v>202609</v>
      </c>
      <c r="L687" s="45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129"/>
      <c r="X687" s="129"/>
      <c r="Y687" s="129"/>
    </row>
    <row r="688" s="31" customFormat="1" customHeight="1" spans="1:25">
      <c r="A688" s="148">
        <f>IF(B688="","",COUNTA($B$5:B688))</f>
        <v>684</v>
      </c>
      <c r="B688" s="164">
        <v>46266</v>
      </c>
      <c r="C688" s="165" t="s">
        <v>48</v>
      </c>
      <c r="D688" s="166" t="s">
        <v>83</v>
      </c>
      <c r="E688" s="167" t="s">
        <v>734</v>
      </c>
      <c r="F688" s="168"/>
      <c r="G688" s="168">
        <v>2080</v>
      </c>
      <c r="H688" s="153">
        <f>IFERROR(VLOOKUP($C688,$C$5:$H$18,6,0)+SUMIF($C$19:$C688,$C688,$F$19:$F688)-SUMIF($C$19:$C688,$C688,$G$19:$G688),"")</f>
        <v>110274.12</v>
      </c>
      <c r="I688" s="166"/>
      <c r="J688" s="166"/>
      <c r="K688" s="163">
        <f t="shared" si="10"/>
        <v>202609</v>
      </c>
      <c r="L688" s="45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129"/>
      <c r="X688" s="129"/>
      <c r="Y688" s="129"/>
    </row>
    <row r="689" s="31" customFormat="1" customHeight="1" spans="1:25">
      <c r="A689" s="148">
        <f>IF(B689="","",COUNTA($B$5:B689))</f>
        <v>685</v>
      </c>
      <c r="B689" s="158">
        <v>46266</v>
      </c>
      <c r="C689" s="159" t="s">
        <v>48</v>
      </c>
      <c r="D689" s="160" t="s">
        <v>83</v>
      </c>
      <c r="E689" s="161" t="s">
        <v>735</v>
      </c>
      <c r="F689" s="162"/>
      <c r="G689" s="162">
        <v>1200</v>
      </c>
      <c r="H689" s="153">
        <f>IFERROR(VLOOKUP($C689,$C$5:$H$18,6,0)+SUMIF($C$19:$C689,$C689,$F$19:$F689)-SUMIF($C$19:$C689,$C689,$G$19:$G689),"")</f>
        <v>109074.12</v>
      </c>
      <c r="I689" s="160" t="s">
        <v>143</v>
      </c>
      <c r="J689" s="160"/>
      <c r="K689" s="163">
        <f t="shared" si="10"/>
        <v>202609</v>
      </c>
      <c r="L689" s="45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129"/>
      <c r="X689" s="129"/>
      <c r="Y689" s="129"/>
    </row>
    <row r="690" s="31" customFormat="1" customHeight="1" spans="1:25">
      <c r="A690" s="148">
        <f>IF(B690="","",COUNTA($B$5:B690))</f>
        <v>686</v>
      </c>
      <c r="B690" s="164">
        <v>46267</v>
      </c>
      <c r="C690" s="165" t="s">
        <v>48</v>
      </c>
      <c r="D690" s="166" t="s">
        <v>50</v>
      </c>
      <c r="E690" s="167" t="s">
        <v>325</v>
      </c>
      <c r="F690" s="168">
        <v>200</v>
      </c>
      <c r="G690" s="168"/>
      <c r="H690" s="153">
        <f>IFERROR(VLOOKUP($C690,$C$5:$H$18,6,0)+SUMIF($C$19:$C690,$C690,$F$19:$F690)-SUMIF($C$19:$C690,$C690,$G$19:$G690),"")</f>
        <v>109274.12</v>
      </c>
      <c r="I690" s="166" t="s">
        <v>231</v>
      </c>
      <c r="J690" s="166"/>
      <c r="K690" s="163">
        <f t="shared" si="10"/>
        <v>202609</v>
      </c>
      <c r="L690" s="45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129"/>
      <c r="X690" s="129"/>
      <c r="Y690" s="129"/>
    </row>
    <row r="691" s="31" customFormat="1" customHeight="1" spans="1:25">
      <c r="A691" s="148">
        <f>IF(B691="","",COUNTA($B$5:B691))</f>
        <v>687</v>
      </c>
      <c r="B691" s="158">
        <v>46266</v>
      </c>
      <c r="C691" s="159" t="s">
        <v>48</v>
      </c>
      <c r="D691" s="160" t="s">
        <v>50</v>
      </c>
      <c r="E691" s="161" t="s">
        <v>736</v>
      </c>
      <c r="F691" s="162">
        <v>5000</v>
      </c>
      <c r="G691" s="162"/>
      <c r="H691" s="153">
        <f>IFERROR(VLOOKUP($C691,$C$5:$H$18,6,0)+SUMIF($C$19:$C691,$C691,$F$19:$F691)-SUMIF($C$19:$C691,$C691,$G$19:$G691),"")</f>
        <v>114274.12</v>
      </c>
      <c r="I691" s="160" t="s">
        <v>92</v>
      </c>
      <c r="J691" s="160"/>
      <c r="K691" s="163">
        <f t="shared" si="10"/>
        <v>202609</v>
      </c>
      <c r="L691" s="45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129"/>
      <c r="X691" s="129"/>
      <c r="Y691" s="129"/>
    </row>
    <row r="692" s="31" customFormat="1" customHeight="1" spans="1:25">
      <c r="A692" s="148">
        <f>IF(B692="","",COUNTA($B$5:B692))</f>
        <v>688</v>
      </c>
      <c r="B692" s="164">
        <v>46268</v>
      </c>
      <c r="C692" s="165" t="s">
        <v>48</v>
      </c>
      <c r="D692" s="166" t="s">
        <v>50</v>
      </c>
      <c r="E692" s="167" t="s">
        <v>409</v>
      </c>
      <c r="F692" s="168">
        <v>900</v>
      </c>
      <c r="G692" s="168"/>
      <c r="H692" s="153">
        <f>IFERROR(VLOOKUP($C692,$C$5:$H$18,6,0)+SUMIF($C$19:$C692,$C692,$F$19:$F692)-SUMIF($C$19:$C692,$C692,$G$19:$G692),"")</f>
        <v>115174.12</v>
      </c>
      <c r="I692" s="166" t="s">
        <v>244</v>
      </c>
      <c r="J692" s="166"/>
      <c r="K692" s="163">
        <f t="shared" si="10"/>
        <v>202609</v>
      </c>
      <c r="L692" s="45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129"/>
      <c r="X692" s="129"/>
      <c r="Y692" s="129"/>
    </row>
    <row r="693" s="31" customFormat="1" customHeight="1" spans="1:25">
      <c r="A693" s="148">
        <f>IF(B693="","",COUNTA($B$5:B693))</f>
        <v>689</v>
      </c>
      <c r="B693" s="158">
        <v>46268</v>
      </c>
      <c r="C693" s="159" t="s">
        <v>48</v>
      </c>
      <c r="D693" s="160" t="s">
        <v>67</v>
      </c>
      <c r="E693" s="161" t="s">
        <v>337</v>
      </c>
      <c r="F693" s="162"/>
      <c r="G693" s="162">
        <v>1500</v>
      </c>
      <c r="H693" s="153">
        <f>IFERROR(VLOOKUP($C693,$C$5:$H$18,6,0)+SUMIF($C$19:$C693,$C693,$F$19:$F693)-SUMIF($C$19:$C693,$C693,$G$19:$G693),"")</f>
        <v>113674.12</v>
      </c>
      <c r="I693" s="160"/>
      <c r="J693" s="160"/>
      <c r="K693" s="163">
        <f t="shared" si="10"/>
        <v>202609</v>
      </c>
      <c r="L693" s="45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129"/>
      <c r="X693" s="129"/>
      <c r="Y693" s="129"/>
    </row>
    <row r="694" s="31" customFormat="1" customHeight="1" spans="1:25">
      <c r="A694" s="148">
        <f>IF(B694="","",COUNTA($B$5:B694))</f>
        <v>690</v>
      </c>
      <c r="B694" s="164">
        <v>46268</v>
      </c>
      <c r="C694" s="165" t="s">
        <v>48</v>
      </c>
      <c r="D694" s="166" t="s">
        <v>75</v>
      </c>
      <c r="E694" s="167" t="s">
        <v>737</v>
      </c>
      <c r="F694" s="168"/>
      <c r="G694" s="168">
        <v>300</v>
      </c>
      <c r="H694" s="153">
        <f>IFERROR(VLOOKUP($C694,$C$5:$H$18,6,0)+SUMIF($C$19:$C694,$C694,$F$19:$F694)-SUMIF($C$19:$C694,$C694,$G$19:$G694),"")</f>
        <v>113374.12</v>
      </c>
      <c r="I694" s="166"/>
      <c r="J694" s="166"/>
      <c r="K694" s="163">
        <f t="shared" si="10"/>
        <v>202609</v>
      </c>
      <c r="L694" s="45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129"/>
      <c r="X694" s="129"/>
      <c r="Y694" s="129"/>
    </row>
    <row r="695" s="31" customFormat="1" customHeight="1" spans="1:25">
      <c r="A695" s="148">
        <f>IF(B695="","",COUNTA($B$5:B695))</f>
        <v>691</v>
      </c>
      <c r="B695" s="158">
        <v>46269</v>
      </c>
      <c r="C695" s="159" t="s">
        <v>48</v>
      </c>
      <c r="D695" s="160" t="s">
        <v>50</v>
      </c>
      <c r="E695" s="161" t="s">
        <v>738</v>
      </c>
      <c r="F695" s="162">
        <v>200</v>
      </c>
      <c r="G695" s="162"/>
      <c r="H695" s="153">
        <f>IFERROR(VLOOKUP($C695,$C$5:$H$18,6,0)+SUMIF($C$19:$C695,$C695,$F$19:$F695)-SUMIF($C$19:$C695,$C695,$G$19:$G695),"")</f>
        <v>113574.12</v>
      </c>
      <c r="I695" s="160" t="s">
        <v>253</v>
      </c>
      <c r="J695" s="160"/>
      <c r="K695" s="163">
        <f t="shared" si="10"/>
        <v>202609</v>
      </c>
      <c r="L695" s="45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129"/>
      <c r="X695" s="129"/>
      <c r="Y695" s="129"/>
    </row>
    <row r="696" s="31" customFormat="1" customHeight="1" spans="1:25">
      <c r="A696" s="148">
        <f>IF(B696="","",COUNTA($B$5:B696))</f>
        <v>692</v>
      </c>
      <c r="B696" s="164">
        <v>46269</v>
      </c>
      <c r="C696" s="165" t="s">
        <v>48</v>
      </c>
      <c r="D696" s="166" t="s">
        <v>50</v>
      </c>
      <c r="E696" s="167" t="s">
        <v>739</v>
      </c>
      <c r="F696" s="168">
        <v>200</v>
      </c>
      <c r="G696" s="168"/>
      <c r="H696" s="153">
        <f>IFERROR(VLOOKUP($C696,$C$5:$H$18,6,0)+SUMIF($C$19:$C696,$C696,$F$19:$F696)-SUMIF($C$19:$C696,$C696,$G$19:$G696),"")</f>
        <v>113774.12</v>
      </c>
      <c r="I696" s="166" t="s">
        <v>253</v>
      </c>
      <c r="J696" s="166"/>
      <c r="K696" s="163">
        <f t="shared" si="10"/>
        <v>202609</v>
      </c>
      <c r="L696" s="45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129"/>
      <c r="X696" s="129"/>
      <c r="Y696" s="129"/>
    </row>
    <row r="697" s="31" customFormat="1" customHeight="1" spans="1:25">
      <c r="A697" s="148">
        <f>IF(B697="","",COUNTA($B$5:B697))</f>
        <v>693</v>
      </c>
      <c r="B697" s="158">
        <v>46269</v>
      </c>
      <c r="C697" s="159" t="s">
        <v>48</v>
      </c>
      <c r="D697" s="160" t="s">
        <v>50</v>
      </c>
      <c r="E697" s="161" t="s">
        <v>740</v>
      </c>
      <c r="F697" s="162">
        <v>100</v>
      </c>
      <c r="G697" s="162"/>
      <c r="H697" s="153">
        <f>IFERROR(VLOOKUP($C697,$C$5:$H$18,6,0)+SUMIF($C$19:$C697,$C697,$F$19:$F697)-SUMIF($C$19:$C697,$C697,$G$19:$G697),"")</f>
        <v>113874.12</v>
      </c>
      <c r="I697" s="160" t="s">
        <v>253</v>
      </c>
      <c r="J697" s="160"/>
      <c r="K697" s="163">
        <f t="shared" si="10"/>
        <v>202609</v>
      </c>
      <c r="L697" s="45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129"/>
      <c r="X697" s="129"/>
      <c r="Y697" s="129"/>
    </row>
    <row r="698" s="31" customFormat="1" customHeight="1" spans="1:25">
      <c r="A698" s="148">
        <f>IF(B698="","",COUNTA($B$5:B698))</f>
        <v>694</v>
      </c>
      <c r="B698" s="164">
        <v>46269</v>
      </c>
      <c r="C698" s="165" t="s">
        <v>48</v>
      </c>
      <c r="D698" s="166" t="s">
        <v>50</v>
      </c>
      <c r="E698" s="167" t="s">
        <v>741</v>
      </c>
      <c r="F698" s="168">
        <v>240</v>
      </c>
      <c r="G698" s="168"/>
      <c r="H698" s="153">
        <f>IFERROR(VLOOKUP($C698,$C$5:$H$18,6,0)+SUMIF($C$19:$C698,$C698,$F$19:$F698)-SUMIF($C$19:$C698,$C698,$G$19:$G698),"")</f>
        <v>114114.12</v>
      </c>
      <c r="I698" s="166" t="s">
        <v>253</v>
      </c>
      <c r="J698" s="166"/>
      <c r="K698" s="163">
        <f t="shared" si="10"/>
        <v>202609</v>
      </c>
      <c r="L698" s="45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129"/>
      <c r="X698" s="129"/>
      <c r="Y698" s="129"/>
    </row>
    <row r="699" s="31" customFormat="1" customHeight="1" spans="1:25">
      <c r="A699" s="148">
        <f>IF(B699="","",COUNTA($B$5:B699))</f>
        <v>695</v>
      </c>
      <c r="B699" s="158">
        <v>46269</v>
      </c>
      <c r="C699" s="159" t="s">
        <v>48</v>
      </c>
      <c r="D699" s="160" t="s">
        <v>50</v>
      </c>
      <c r="E699" s="161" t="s">
        <v>742</v>
      </c>
      <c r="F699" s="162">
        <v>50</v>
      </c>
      <c r="G699" s="162"/>
      <c r="H699" s="153">
        <f>IFERROR(VLOOKUP($C699,$C$5:$H$18,6,0)+SUMIF($C$19:$C699,$C699,$F$19:$F699)-SUMIF($C$19:$C699,$C699,$G$19:$G699),"")</f>
        <v>114164.12</v>
      </c>
      <c r="I699" s="160" t="s">
        <v>253</v>
      </c>
      <c r="J699" s="160"/>
      <c r="K699" s="163">
        <f t="shared" si="10"/>
        <v>202609</v>
      </c>
      <c r="L699" s="45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129"/>
      <c r="X699" s="129"/>
      <c r="Y699" s="129"/>
    </row>
    <row r="700" s="31" customFormat="1" customHeight="1" spans="1:25">
      <c r="A700" s="148">
        <f>IF(B700="","",COUNTA($B$5:B700))</f>
        <v>696</v>
      </c>
      <c r="B700" s="164">
        <v>46269</v>
      </c>
      <c r="C700" s="165" t="s">
        <v>48</v>
      </c>
      <c r="D700" s="166" t="s">
        <v>50</v>
      </c>
      <c r="E700" s="167" t="s">
        <v>356</v>
      </c>
      <c r="F700" s="168">
        <v>450</v>
      </c>
      <c r="G700" s="168"/>
      <c r="H700" s="153">
        <f>IFERROR(VLOOKUP($C700,$C$5:$H$18,6,0)+SUMIF($C$19:$C700,$C700,$F$19:$F700)-SUMIF($C$19:$C700,$C700,$G$19:$G700),"")</f>
        <v>114614.12</v>
      </c>
      <c r="I700" s="166" t="s">
        <v>76</v>
      </c>
      <c r="J700" s="166"/>
      <c r="K700" s="163">
        <f t="shared" si="10"/>
        <v>202609</v>
      </c>
      <c r="L700" s="45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129"/>
      <c r="X700" s="129"/>
      <c r="Y700" s="129"/>
    </row>
    <row r="701" s="31" customFormat="1" customHeight="1" spans="1:25">
      <c r="A701" s="148">
        <f>IF(B701="","",COUNTA($B$5:B701))</f>
        <v>697</v>
      </c>
      <c r="B701" s="158">
        <v>46269</v>
      </c>
      <c r="C701" s="159" t="s">
        <v>48</v>
      </c>
      <c r="D701" s="160" t="s">
        <v>87</v>
      </c>
      <c r="E701" s="161" t="s">
        <v>743</v>
      </c>
      <c r="F701" s="162">
        <v>2000</v>
      </c>
      <c r="G701" s="162"/>
      <c r="H701" s="153">
        <f>IFERROR(VLOOKUP($C701,$C$5:$H$18,6,0)+SUMIF($C$19:$C701,$C701,$F$19:$F701)-SUMIF($C$19:$C701,$C701,$G$19:$G701),"")</f>
        <v>116614.12</v>
      </c>
      <c r="I701" s="160" t="s">
        <v>137</v>
      </c>
      <c r="J701" s="160"/>
      <c r="K701" s="163">
        <f t="shared" si="10"/>
        <v>202609</v>
      </c>
      <c r="L701" s="45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129"/>
      <c r="X701" s="129"/>
      <c r="Y701" s="129"/>
    </row>
    <row r="702" s="31" customFormat="1" customHeight="1" spans="1:25">
      <c r="A702" s="148">
        <f>IF(B702="","",COUNTA($B$5:B702))</f>
        <v>698</v>
      </c>
      <c r="B702" s="164">
        <v>46269</v>
      </c>
      <c r="C702" s="165" t="s">
        <v>48</v>
      </c>
      <c r="D702" s="166" t="s">
        <v>50</v>
      </c>
      <c r="E702" s="167" t="s">
        <v>744</v>
      </c>
      <c r="F702" s="168">
        <v>300</v>
      </c>
      <c r="G702" s="168"/>
      <c r="H702" s="153">
        <f>IFERROR(VLOOKUP($C702,$C$5:$H$18,6,0)+SUMIF($C$19:$C702,$C702,$F$19:$F702)-SUMIF($C$19:$C702,$C702,$G$19:$G702),"")</f>
        <v>116914.12</v>
      </c>
      <c r="I702" s="166" t="s">
        <v>216</v>
      </c>
      <c r="J702" s="166"/>
      <c r="K702" s="163">
        <f t="shared" si="10"/>
        <v>202609</v>
      </c>
      <c r="L702" s="45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129"/>
      <c r="X702" s="129"/>
      <c r="Y702" s="129"/>
    </row>
    <row r="703" s="31" customFormat="1" customHeight="1" spans="1:25">
      <c r="A703" s="148">
        <f>IF(B703="","",COUNTA($B$5:B703))</f>
        <v>699</v>
      </c>
      <c r="B703" s="158">
        <v>46269</v>
      </c>
      <c r="C703" s="159" t="s">
        <v>48</v>
      </c>
      <c r="D703" s="160" t="s">
        <v>50</v>
      </c>
      <c r="E703" s="161" t="s">
        <v>745</v>
      </c>
      <c r="F703" s="162">
        <v>2250</v>
      </c>
      <c r="G703" s="162"/>
      <c r="H703" s="153">
        <f>IFERROR(VLOOKUP($C703,$C$5:$H$18,6,0)+SUMIF($C$19:$C703,$C703,$F$19:$F703)-SUMIF($C$19:$C703,$C703,$G$19:$G703),"")</f>
        <v>119164.12</v>
      </c>
      <c r="I703" s="160" t="s">
        <v>173</v>
      </c>
      <c r="J703" s="160"/>
      <c r="K703" s="163">
        <f t="shared" si="10"/>
        <v>202609</v>
      </c>
      <c r="L703" s="45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129"/>
      <c r="X703" s="129"/>
      <c r="Y703" s="129"/>
    </row>
    <row r="704" s="31" customFormat="1" customHeight="1" spans="1:25">
      <c r="A704" s="148">
        <f>IF(B704="","",COUNTA($B$5:B704))</f>
        <v>700</v>
      </c>
      <c r="B704" s="164">
        <v>46271</v>
      </c>
      <c r="C704" s="165" t="s">
        <v>48</v>
      </c>
      <c r="D704" s="166" t="s">
        <v>50</v>
      </c>
      <c r="E704" s="167" t="s">
        <v>746</v>
      </c>
      <c r="F704" s="168">
        <v>375</v>
      </c>
      <c r="G704" s="168"/>
      <c r="H704" s="153">
        <f>IFERROR(VLOOKUP($C704,$C$5:$H$18,6,0)+SUMIF($C$19:$C704,$C704,$F$19:$F704)-SUMIF($C$19:$C704,$C704,$G$19:$G704),"")</f>
        <v>119539.12</v>
      </c>
      <c r="I704" s="166" t="s">
        <v>247</v>
      </c>
      <c r="J704" s="166"/>
      <c r="K704" s="163">
        <f t="shared" si="10"/>
        <v>202609</v>
      </c>
      <c r="L704" s="45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129"/>
      <c r="X704" s="129"/>
      <c r="Y704" s="129"/>
    </row>
    <row r="705" s="31" customFormat="1" customHeight="1" spans="1:25">
      <c r="A705" s="148">
        <f>IF(B705="","",COUNTA($B$5:B705))</f>
        <v>701</v>
      </c>
      <c r="B705" s="158">
        <v>46270</v>
      </c>
      <c r="C705" s="159" t="s">
        <v>48</v>
      </c>
      <c r="D705" s="160" t="s">
        <v>50</v>
      </c>
      <c r="E705" s="161" t="s">
        <v>329</v>
      </c>
      <c r="F705" s="162">
        <v>1000</v>
      </c>
      <c r="G705" s="162"/>
      <c r="H705" s="153">
        <f>IFERROR(VLOOKUP($C705,$C$5:$H$18,6,0)+SUMIF($C$19:$C705,$C705,$F$19:$F705)-SUMIF($C$19:$C705,$C705,$G$19:$G705),"")</f>
        <v>120539.12</v>
      </c>
      <c r="I705" s="160" t="s">
        <v>80</v>
      </c>
      <c r="J705" s="160"/>
      <c r="K705" s="163">
        <f t="shared" si="10"/>
        <v>202609</v>
      </c>
      <c r="L705" s="45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129"/>
      <c r="X705" s="129"/>
      <c r="Y705" s="129"/>
    </row>
    <row r="706" s="31" customFormat="1" customHeight="1" spans="1:25">
      <c r="A706" s="148">
        <f>IF(B706="","",COUNTA($B$5:B706))</f>
        <v>702</v>
      </c>
      <c r="B706" s="164">
        <v>46270</v>
      </c>
      <c r="C706" s="165" t="s">
        <v>48</v>
      </c>
      <c r="D706" s="166" t="s">
        <v>50</v>
      </c>
      <c r="E706" s="167" t="s">
        <v>333</v>
      </c>
      <c r="F706" s="168">
        <v>200</v>
      </c>
      <c r="G706" s="168"/>
      <c r="H706" s="153">
        <f>IFERROR(VLOOKUP($C706,$C$5:$H$18,6,0)+SUMIF($C$19:$C706,$C706,$F$19:$F706)-SUMIF($C$19:$C706,$C706,$G$19:$G706),"")</f>
        <v>120739.12</v>
      </c>
      <c r="I706" s="166" t="s">
        <v>80</v>
      </c>
      <c r="J706" s="166"/>
      <c r="K706" s="163">
        <f t="shared" si="10"/>
        <v>202609</v>
      </c>
      <c r="L706" s="45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129"/>
      <c r="X706" s="129"/>
      <c r="Y706" s="129"/>
    </row>
    <row r="707" s="31" customFormat="1" customHeight="1" spans="1:25">
      <c r="A707" s="148">
        <f>IF(B707="","",COUNTA($B$5:B707))</f>
        <v>703</v>
      </c>
      <c r="B707" s="158">
        <v>46271</v>
      </c>
      <c r="C707" s="159" t="s">
        <v>48</v>
      </c>
      <c r="D707" s="160" t="s">
        <v>50</v>
      </c>
      <c r="E707" s="161" t="s">
        <v>341</v>
      </c>
      <c r="F707" s="162">
        <v>200</v>
      </c>
      <c r="G707" s="162"/>
      <c r="H707" s="153">
        <f>IFERROR(VLOOKUP($C707,$C$5:$H$18,6,0)+SUMIF($C$19:$C707,$C707,$F$19:$F707)-SUMIF($C$19:$C707,$C707,$G$19:$G707),"")</f>
        <v>120939.12</v>
      </c>
      <c r="I707" s="160" t="s">
        <v>145</v>
      </c>
      <c r="J707" s="160"/>
      <c r="K707" s="163">
        <f t="shared" si="10"/>
        <v>202609</v>
      </c>
      <c r="L707" s="45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129"/>
      <c r="X707" s="129"/>
      <c r="Y707" s="129"/>
    </row>
    <row r="708" s="31" customFormat="1" customHeight="1" spans="1:25">
      <c r="A708" s="148">
        <f>IF(B708="","",COUNTA($B$5:B708))</f>
        <v>704</v>
      </c>
      <c r="B708" s="164">
        <v>46271</v>
      </c>
      <c r="C708" s="165" t="s">
        <v>48</v>
      </c>
      <c r="D708" s="166" t="s">
        <v>50</v>
      </c>
      <c r="E708" s="167" t="s">
        <v>580</v>
      </c>
      <c r="F708" s="168">
        <v>300</v>
      </c>
      <c r="G708" s="168"/>
      <c r="H708" s="153">
        <f>IFERROR(VLOOKUP($C708,$C$5:$H$18,6,0)+SUMIF($C$19:$C708,$C708,$F$19:$F708)-SUMIF($C$19:$C708,$C708,$G$19:$G708),"")</f>
        <v>121239.12</v>
      </c>
      <c r="I708" s="166" t="s">
        <v>164</v>
      </c>
      <c r="J708" s="166"/>
      <c r="K708" s="163">
        <f t="shared" si="10"/>
        <v>202609</v>
      </c>
      <c r="L708" s="45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129"/>
      <c r="X708" s="129"/>
      <c r="Y708" s="129"/>
    </row>
    <row r="709" s="31" customFormat="1" customHeight="1" spans="1:25">
      <c r="A709" s="148">
        <f>IF(B709="","",COUNTA($B$5:B709))</f>
        <v>705</v>
      </c>
      <c r="B709" s="158">
        <v>46272</v>
      </c>
      <c r="C709" s="159" t="s">
        <v>48</v>
      </c>
      <c r="D709" s="160" t="s">
        <v>50</v>
      </c>
      <c r="E709" s="161" t="s">
        <v>335</v>
      </c>
      <c r="F709" s="162">
        <v>100</v>
      </c>
      <c r="G709" s="162"/>
      <c r="H709" s="153">
        <f>IFERROR(VLOOKUP($C709,$C$5:$H$18,6,0)+SUMIF($C$19:$C709,$C709,$F$19:$F709)-SUMIF($C$19:$C709,$C709,$G$19:$G709),"")</f>
        <v>121339.12</v>
      </c>
      <c r="I709" s="160" t="s">
        <v>64</v>
      </c>
      <c r="J709" s="160"/>
      <c r="K709" s="163">
        <f t="shared" ref="K709:K772" si="11">IF($B709="","",--TEXT($B709,"yyyymm"))</f>
        <v>202609</v>
      </c>
      <c r="L709" s="45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129"/>
      <c r="X709" s="129"/>
      <c r="Y709" s="129"/>
    </row>
    <row r="710" s="31" customFormat="1" customHeight="1" spans="1:25">
      <c r="A710" s="148">
        <f>IF(B710="","",COUNTA($B$5:B710))</f>
        <v>706</v>
      </c>
      <c r="B710" s="164">
        <v>46272</v>
      </c>
      <c r="C710" s="165" t="s">
        <v>48</v>
      </c>
      <c r="D710" s="166" t="s">
        <v>54</v>
      </c>
      <c r="E710" s="167" t="s">
        <v>747</v>
      </c>
      <c r="F710" s="168">
        <v>30</v>
      </c>
      <c r="G710" s="168"/>
      <c r="H710" s="153">
        <f>IFERROR(VLOOKUP($C710,$C$5:$H$18,6,0)+SUMIF($C$19:$C710,$C710,$F$19:$F710)-SUMIF($C$19:$C710,$C710,$G$19:$G710),"")</f>
        <v>121369.12</v>
      </c>
      <c r="I710" s="166" t="s">
        <v>64</v>
      </c>
      <c r="J710" s="166"/>
      <c r="K710" s="163">
        <f t="shared" si="11"/>
        <v>202609</v>
      </c>
      <c r="L710" s="45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129"/>
      <c r="X710" s="129"/>
      <c r="Y710" s="129"/>
    </row>
    <row r="711" s="31" customFormat="1" customHeight="1" spans="1:25">
      <c r="A711" s="148">
        <f>IF(B711="","",COUNTA($B$5:B711))</f>
        <v>707</v>
      </c>
      <c r="B711" s="158">
        <v>46272</v>
      </c>
      <c r="C711" s="159" t="s">
        <v>48</v>
      </c>
      <c r="D711" s="160" t="s">
        <v>50</v>
      </c>
      <c r="E711" s="161" t="s">
        <v>340</v>
      </c>
      <c r="F711" s="162">
        <v>250</v>
      </c>
      <c r="G711" s="162"/>
      <c r="H711" s="153">
        <f>IFERROR(VLOOKUP($C711,$C$5:$H$18,6,0)+SUMIF($C$19:$C711,$C711,$F$19:$F711)-SUMIF($C$19:$C711,$C711,$G$19:$G711),"")</f>
        <v>121619.12</v>
      </c>
      <c r="I711" s="160" t="s">
        <v>242</v>
      </c>
      <c r="J711" s="160"/>
      <c r="K711" s="163">
        <f t="shared" si="11"/>
        <v>202609</v>
      </c>
      <c r="L711" s="45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129"/>
      <c r="X711" s="129"/>
      <c r="Y711" s="129"/>
    </row>
    <row r="712" s="31" customFormat="1" customHeight="1" spans="1:25">
      <c r="A712" s="148">
        <f>IF(B712="","",COUNTA($B$5:B712))</f>
        <v>708</v>
      </c>
      <c r="B712" s="164">
        <v>46272</v>
      </c>
      <c r="C712" s="165" t="s">
        <v>48</v>
      </c>
      <c r="D712" s="166" t="s">
        <v>83</v>
      </c>
      <c r="E712" s="167" t="s">
        <v>743</v>
      </c>
      <c r="F712" s="168"/>
      <c r="G712" s="168">
        <v>1000</v>
      </c>
      <c r="H712" s="153">
        <f>IFERROR(VLOOKUP($C712,$C$5:$H$18,6,0)+SUMIF($C$19:$C712,$C712,$F$19:$F712)-SUMIF($C$19:$C712,$C712,$G$19:$G712),"")</f>
        <v>120619.12</v>
      </c>
      <c r="I712" s="166"/>
      <c r="J712" s="166"/>
      <c r="K712" s="163">
        <f t="shared" si="11"/>
        <v>202609</v>
      </c>
      <c r="L712" s="45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129"/>
      <c r="X712" s="129"/>
      <c r="Y712" s="129"/>
    </row>
    <row r="713" s="31" customFormat="1" customHeight="1" spans="1:25">
      <c r="A713" s="148">
        <f>IF(B713="","",COUNTA($B$5:B713))</f>
        <v>709</v>
      </c>
      <c r="B713" s="158">
        <v>46273</v>
      </c>
      <c r="C713" s="159" t="s">
        <v>48</v>
      </c>
      <c r="D713" s="160" t="s">
        <v>45</v>
      </c>
      <c r="E713" s="161" t="s">
        <v>748</v>
      </c>
      <c r="F713" s="162">
        <v>29000</v>
      </c>
      <c r="G713" s="162"/>
      <c r="H713" s="153">
        <f>IFERROR(VLOOKUP($C713,$C$5:$H$18,6,0)+SUMIF($C$19:$C713,$C713,$F$19:$F713)-SUMIF($C$19:$C713,$C713,$G$19:$G713),"")</f>
        <v>149619.12</v>
      </c>
      <c r="I713" s="160" t="s">
        <v>147</v>
      </c>
      <c r="J713" s="160"/>
      <c r="K713" s="163">
        <f t="shared" si="11"/>
        <v>202609</v>
      </c>
      <c r="L713" s="45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129"/>
      <c r="X713" s="129"/>
      <c r="Y713" s="129"/>
    </row>
    <row r="714" s="31" customFormat="1" customHeight="1" spans="1:25">
      <c r="A714" s="148">
        <f>IF(B714="","",COUNTA($B$5:B714))</f>
        <v>710</v>
      </c>
      <c r="B714" s="164">
        <v>46273</v>
      </c>
      <c r="C714" s="165" t="s">
        <v>48</v>
      </c>
      <c r="D714" s="166" t="s">
        <v>50</v>
      </c>
      <c r="E714" s="167" t="s">
        <v>347</v>
      </c>
      <c r="F714" s="168">
        <v>540</v>
      </c>
      <c r="G714" s="168"/>
      <c r="H714" s="153">
        <f>IFERROR(VLOOKUP($C714,$C$5:$H$18,6,0)+SUMIF($C$19:$C714,$C714,$F$19:$F714)-SUMIF($C$19:$C714,$C714,$G$19:$G714),"")</f>
        <v>150159.12</v>
      </c>
      <c r="I714" s="166" t="s">
        <v>131</v>
      </c>
      <c r="J714" s="166"/>
      <c r="K714" s="163">
        <f t="shared" si="11"/>
        <v>202609</v>
      </c>
      <c r="L714" s="45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129"/>
      <c r="X714" s="129"/>
      <c r="Y714" s="129"/>
    </row>
    <row r="715" s="31" customFormat="1" customHeight="1" spans="1:25">
      <c r="A715" s="148">
        <f>IF(B715="","",COUNTA($B$5:B715))</f>
        <v>711</v>
      </c>
      <c r="B715" s="158">
        <v>46273</v>
      </c>
      <c r="C715" s="159" t="s">
        <v>48</v>
      </c>
      <c r="D715" s="160" t="s">
        <v>50</v>
      </c>
      <c r="E715" s="161" t="s">
        <v>344</v>
      </c>
      <c r="F715" s="162">
        <v>2500</v>
      </c>
      <c r="G715" s="162"/>
      <c r="H715" s="153">
        <f>IFERROR(VLOOKUP($C715,$C$5:$H$18,6,0)+SUMIF($C$19:$C715,$C715,$F$19:$F715)-SUMIF($C$19:$C715,$C715,$G$19:$G715),"")</f>
        <v>152659.12</v>
      </c>
      <c r="I715" s="160" t="s">
        <v>180</v>
      </c>
      <c r="J715" s="160"/>
      <c r="K715" s="163">
        <f t="shared" si="11"/>
        <v>202609</v>
      </c>
      <c r="L715" s="45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129"/>
      <c r="X715" s="129"/>
      <c r="Y715" s="129"/>
    </row>
    <row r="716" s="31" customFormat="1" customHeight="1" spans="1:25">
      <c r="A716" s="148">
        <f>IF(B716="","",COUNTA($B$5:B716))</f>
        <v>712</v>
      </c>
      <c r="B716" s="164">
        <v>46273</v>
      </c>
      <c r="C716" s="165" t="s">
        <v>48</v>
      </c>
      <c r="D716" s="166" t="s">
        <v>50</v>
      </c>
      <c r="E716" s="167" t="s">
        <v>590</v>
      </c>
      <c r="F716" s="168">
        <v>3500</v>
      </c>
      <c r="G716" s="168"/>
      <c r="H716" s="153">
        <f>IFERROR(VLOOKUP($C716,$C$5:$H$18,6,0)+SUMIF($C$19:$C716,$C716,$F$19:$F716)-SUMIF($C$19:$C716,$C716,$G$19:$G716),"")</f>
        <v>156159.12</v>
      </c>
      <c r="I716" s="166" t="s">
        <v>224</v>
      </c>
      <c r="J716" s="166"/>
      <c r="K716" s="163">
        <f t="shared" si="11"/>
        <v>202609</v>
      </c>
      <c r="L716" s="45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129"/>
      <c r="X716" s="129"/>
      <c r="Y716" s="129"/>
    </row>
    <row r="717" s="31" customFormat="1" customHeight="1" spans="1:25">
      <c r="A717" s="148">
        <f>IF(B717="","",COUNTA($B$5:B717))</f>
        <v>713</v>
      </c>
      <c r="B717" s="158">
        <v>46274</v>
      </c>
      <c r="C717" s="159" t="s">
        <v>48</v>
      </c>
      <c r="D717" s="160" t="s">
        <v>50</v>
      </c>
      <c r="E717" s="161" t="s">
        <v>749</v>
      </c>
      <c r="F717" s="162">
        <v>2000</v>
      </c>
      <c r="G717" s="162"/>
      <c r="H717" s="153">
        <f>IFERROR(VLOOKUP($C717,$C$5:$H$18,6,0)+SUMIF($C$19:$C717,$C717,$F$19:$F717)-SUMIF($C$19:$C717,$C717,$G$19:$G717),"")</f>
        <v>158159.12</v>
      </c>
      <c r="I717" s="160" t="s">
        <v>59</v>
      </c>
      <c r="J717" s="160"/>
      <c r="K717" s="163">
        <f t="shared" si="11"/>
        <v>202609</v>
      </c>
      <c r="L717" s="45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129"/>
      <c r="X717" s="129"/>
      <c r="Y717" s="129"/>
    </row>
    <row r="718" s="31" customFormat="1" customHeight="1" spans="1:25">
      <c r="A718" s="148">
        <f>IF(B718="","",COUNTA($B$5:B718))</f>
        <v>714</v>
      </c>
      <c r="B718" s="164">
        <v>46274</v>
      </c>
      <c r="C718" s="165" t="s">
        <v>48</v>
      </c>
      <c r="D718" s="166" t="s">
        <v>75</v>
      </c>
      <c r="E718" s="167" t="s">
        <v>750</v>
      </c>
      <c r="F718" s="168"/>
      <c r="G718" s="168">
        <v>194</v>
      </c>
      <c r="H718" s="153">
        <f>IFERROR(VLOOKUP($C718,$C$5:$H$18,6,0)+SUMIF($C$19:$C718,$C718,$F$19:$F718)-SUMIF($C$19:$C718,$C718,$G$19:$G718),"")</f>
        <v>157965.12</v>
      </c>
      <c r="I718" s="166"/>
      <c r="J718" s="166"/>
      <c r="K718" s="163">
        <f t="shared" si="11"/>
        <v>202609</v>
      </c>
      <c r="L718" s="45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129"/>
      <c r="X718" s="129"/>
      <c r="Y718" s="129"/>
    </row>
    <row r="719" s="31" customFormat="1" customHeight="1" spans="1:25">
      <c r="A719" s="148">
        <f>IF(B719="","",COUNTA($B$5:B719))</f>
        <v>715</v>
      </c>
      <c r="B719" s="158">
        <v>46274</v>
      </c>
      <c r="C719" s="159" t="s">
        <v>48</v>
      </c>
      <c r="D719" s="160" t="s">
        <v>75</v>
      </c>
      <c r="E719" s="161" t="s">
        <v>751</v>
      </c>
      <c r="F719" s="162"/>
      <c r="G719" s="162">
        <v>181</v>
      </c>
      <c r="H719" s="153">
        <f>IFERROR(VLOOKUP($C719,$C$5:$H$18,6,0)+SUMIF($C$19:$C719,$C719,$F$19:$F719)-SUMIF($C$19:$C719,$C719,$G$19:$G719),"")</f>
        <v>157784.12</v>
      </c>
      <c r="I719" s="160"/>
      <c r="J719" s="160"/>
      <c r="K719" s="163">
        <f t="shared" si="11"/>
        <v>202609</v>
      </c>
      <c r="L719" s="45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129"/>
      <c r="X719" s="129"/>
      <c r="Y719" s="129"/>
    </row>
    <row r="720" s="31" customFormat="1" customHeight="1" spans="1:25">
      <c r="A720" s="148">
        <f>IF(B720="","",COUNTA($B$5:B720))</f>
        <v>716</v>
      </c>
      <c r="B720" s="164">
        <v>46274</v>
      </c>
      <c r="C720" s="165" t="s">
        <v>48</v>
      </c>
      <c r="D720" s="166" t="s">
        <v>75</v>
      </c>
      <c r="E720" s="167" t="s">
        <v>752</v>
      </c>
      <c r="F720" s="168"/>
      <c r="G720" s="168">
        <v>344</v>
      </c>
      <c r="H720" s="153">
        <f>IFERROR(VLOOKUP($C720,$C$5:$H$18,6,0)+SUMIF($C$19:$C720,$C720,$F$19:$F720)-SUMIF($C$19:$C720,$C720,$G$19:$G720),"")</f>
        <v>157440.12</v>
      </c>
      <c r="I720" s="166"/>
      <c r="J720" s="166"/>
      <c r="K720" s="163">
        <f t="shared" si="11"/>
        <v>202609</v>
      </c>
      <c r="L720" s="45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129"/>
      <c r="X720" s="129"/>
      <c r="Y720" s="129"/>
    </row>
    <row r="721" s="31" customFormat="1" customHeight="1" spans="1:25">
      <c r="A721" s="148">
        <f>IF(B721="","",COUNTA($B$5:B721))</f>
        <v>717</v>
      </c>
      <c r="B721" s="158">
        <v>46275</v>
      </c>
      <c r="C721" s="159" t="s">
        <v>48</v>
      </c>
      <c r="D721" s="160" t="s">
        <v>50</v>
      </c>
      <c r="E721" s="161" t="s">
        <v>354</v>
      </c>
      <c r="F721" s="162">
        <v>1350</v>
      </c>
      <c r="G721" s="162"/>
      <c r="H721" s="153">
        <f>IFERROR(VLOOKUP($C721,$C$5:$H$18,6,0)+SUMIF($C$19:$C721,$C721,$F$19:$F721)-SUMIF($C$19:$C721,$C721,$G$19:$G721),"")</f>
        <v>158790.12</v>
      </c>
      <c r="I721" s="160" t="s">
        <v>126</v>
      </c>
      <c r="J721" s="160"/>
      <c r="K721" s="163">
        <f t="shared" si="11"/>
        <v>202609</v>
      </c>
      <c r="L721" s="45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129"/>
      <c r="X721" s="129"/>
      <c r="Y721" s="129"/>
    </row>
    <row r="722" s="31" customFormat="1" customHeight="1" spans="1:25">
      <c r="A722" s="148">
        <f>IF(B722="","",COUNTA($B$5:B722))</f>
        <v>718</v>
      </c>
      <c r="B722" s="164">
        <v>46275</v>
      </c>
      <c r="C722" s="165" t="s">
        <v>48</v>
      </c>
      <c r="D722" s="166" t="s">
        <v>50</v>
      </c>
      <c r="E722" s="167" t="s">
        <v>753</v>
      </c>
      <c r="F722" s="168">
        <v>100</v>
      </c>
      <c r="G722" s="168"/>
      <c r="H722" s="153">
        <f>IFERROR(VLOOKUP($C722,$C$5:$H$18,6,0)+SUMIF($C$19:$C722,$C722,$F$19:$F722)-SUMIF($C$19:$C722,$C722,$G$19:$G722),"")</f>
        <v>158890.12</v>
      </c>
      <c r="I722" s="166" t="s">
        <v>253</v>
      </c>
      <c r="J722" s="166"/>
      <c r="K722" s="163">
        <f t="shared" si="11"/>
        <v>202609</v>
      </c>
      <c r="L722" s="45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129"/>
      <c r="X722" s="129"/>
      <c r="Y722" s="129"/>
    </row>
    <row r="723" s="31" customFormat="1" customHeight="1" spans="1:25">
      <c r="A723" s="148">
        <f>IF(B723="","",COUNTA($B$5:B723))</f>
        <v>719</v>
      </c>
      <c r="B723" s="158">
        <v>46275</v>
      </c>
      <c r="C723" s="159" t="s">
        <v>48</v>
      </c>
      <c r="D723" s="160" t="s">
        <v>50</v>
      </c>
      <c r="E723" s="161" t="s">
        <v>754</v>
      </c>
      <c r="F723" s="162">
        <v>200</v>
      </c>
      <c r="G723" s="162"/>
      <c r="H723" s="153">
        <f>IFERROR(VLOOKUP($C723,$C$5:$H$18,6,0)+SUMIF($C$19:$C723,$C723,$F$19:$F723)-SUMIF($C$19:$C723,$C723,$G$19:$G723),"")</f>
        <v>159090.12</v>
      </c>
      <c r="I723" s="160" t="s">
        <v>253</v>
      </c>
      <c r="J723" s="160"/>
      <c r="K723" s="163">
        <f t="shared" si="11"/>
        <v>202609</v>
      </c>
      <c r="L723" s="45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129"/>
      <c r="X723" s="129"/>
      <c r="Y723" s="129"/>
    </row>
    <row r="724" s="31" customFormat="1" customHeight="1" spans="1:25">
      <c r="A724" s="148">
        <f>IF(B724="","",COUNTA($B$5:B724))</f>
        <v>720</v>
      </c>
      <c r="B724" s="164">
        <v>46275</v>
      </c>
      <c r="C724" s="165" t="s">
        <v>48</v>
      </c>
      <c r="D724" s="166" t="s">
        <v>50</v>
      </c>
      <c r="E724" s="167" t="s">
        <v>755</v>
      </c>
      <c r="F724" s="168">
        <v>200</v>
      </c>
      <c r="G724" s="168"/>
      <c r="H724" s="153">
        <f>IFERROR(VLOOKUP($C724,$C$5:$H$18,6,0)+SUMIF($C$19:$C724,$C724,$F$19:$F724)-SUMIF($C$19:$C724,$C724,$G$19:$G724),"")</f>
        <v>159290.12</v>
      </c>
      <c r="I724" s="166" t="s">
        <v>182</v>
      </c>
      <c r="J724" s="166"/>
      <c r="K724" s="163">
        <f t="shared" si="11"/>
        <v>202609</v>
      </c>
      <c r="L724" s="45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129"/>
      <c r="X724" s="129"/>
      <c r="Y724" s="129"/>
    </row>
    <row r="725" s="31" customFormat="1" customHeight="1" spans="1:25">
      <c r="A725" s="148">
        <f>IF(B725="","",COUNTA($B$5:B725))</f>
        <v>721</v>
      </c>
      <c r="B725" s="158">
        <v>46275</v>
      </c>
      <c r="C725" s="159" t="s">
        <v>48</v>
      </c>
      <c r="D725" s="160" t="s">
        <v>50</v>
      </c>
      <c r="E725" s="161" t="s">
        <v>359</v>
      </c>
      <c r="F725" s="162">
        <v>500</v>
      </c>
      <c r="G725" s="162"/>
      <c r="H725" s="153">
        <f>IFERROR(VLOOKUP($C725,$C$5:$H$18,6,0)+SUMIF($C$19:$C725,$C725,$F$19:$F725)-SUMIF($C$19:$C725,$C725,$G$19:$G725),"")</f>
        <v>159790.12</v>
      </c>
      <c r="I725" s="160" t="s">
        <v>55</v>
      </c>
      <c r="J725" s="160"/>
      <c r="K725" s="163">
        <f t="shared" si="11"/>
        <v>202609</v>
      </c>
      <c r="L725" s="45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129"/>
      <c r="X725" s="129"/>
      <c r="Y725" s="129"/>
    </row>
    <row r="726" s="31" customFormat="1" customHeight="1" spans="1:25">
      <c r="A726" s="148">
        <f>IF(B726="","",COUNTA($B$5:B726))</f>
        <v>722</v>
      </c>
      <c r="B726" s="164">
        <v>46266</v>
      </c>
      <c r="C726" s="165" t="s">
        <v>53</v>
      </c>
      <c r="D726" s="166" t="s">
        <v>50</v>
      </c>
      <c r="E726" s="167" t="s">
        <v>421</v>
      </c>
      <c r="F726" s="168">
        <v>10000</v>
      </c>
      <c r="G726" s="168"/>
      <c r="H726" s="153">
        <f>IFERROR(VLOOKUP($C726,$C$5:$H$18,6,0)+SUMIF($C$19:$C726,$C726,$F$19:$F726)-SUMIF($C$19:$C726,$C726,$G$19:$G726),"")</f>
        <v>31228.4200000018</v>
      </c>
      <c r="I726" s="166" t="s">
        <v>228</v>
      </c>
      <c r="J726" s="166"/>
      <c r="K726" s="163">
        <f t="shared" si="11"/>
        <v>202609</v>
      </c>
      <c r="L726" s="45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129"/>
      <c r="X726" s="129"/>
      <c r="Y726" s="129"/>
    </row>
    <row r="727" s="31" customFormat="1" customHeight="1" spans="1:25">
      <c r="A727" s="148">
        <f>IF(B727="","",COUNTA($B$5:B727))</f>
        <v>723</v>
      </c>
      <c r="B727" s="158">
        <v>46266</v>
      </c>
      <c r="C727" s="159" t="s">
        <v>53</v>
      </c>
      <c r="D727" s="160" t="s">
        <v>110</v>
      </c>
      <c r="E727" s="161" t="s">
        <v>756</v>
      </c>
      <c r="F727" s="162"/>
      <c r="G727" s="162">
        <v>1516.74</v>
      </c>
      <c r="H727" s="153">
        <f>IFERROR(VLOOKUP($C727,$C$5:$H$18,6,0)+SUMIF($C$19:$C727,$C727,$F$19:$F727)-SUMIF($C$19:$C727,$C727,$G$19:$G727),"")</f>
        <v>29711.6800000016</v>
      </c>
      <c r="I727" s="160"/>
      <c r="J727" s="160"/>
      <c r="K727" s="163">
        <f t="shared" si="11"/>
        <v>202609</v>
      </c>
      <c r="L727" s="45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129"/>
      <c r="X727" s="129"/>
      <c r="Y727" s="129"/>
    </row>
    <row r="728" s="31" customFormat="1" customHeight="1" spans="1:25">
      <c r="A728" s="148">
        <f>IF(B728="","",COUNTA($B$5:B728))</f>
        <v>724</v>
      </c>
      <c r="B728" s="164">
        <v>46267</v>
      </c>
      <c r="C728" s="165" t="s">
        <v>53</v>
      </c>
      <c r="D728" s="166" t="s">
        <v>83</v>
      </c>
      <c r="E728" s="167" t="s">
        <v>428</v>
      </c>
      <c r="F728" s="168"/>
      <c r="G728" s="168">
        <v>18500</v>
      </c>
      <c r="H728" s="153">
        <f>IFERROR(VLOOKUP($C728,$C$5:$H$18,6,0)+SUMIF($C$19:$C728,$C728,$F$19:$F728)-SUMIF($C$19:$C728,$C728,$G$19:$G728),"")</f>
        <v>11211.6800000016</v>
      </c>
      <c r="I728" s="166" t="s">
        <v>214</v>
      </c>
      <c r="J728" s="166"/>
      <c r="K728" s="163">
        <f t="shared" si="11"/>
        <v>202609</v>
      </c>
      <c r="L728" s="45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129"/>
      <c r="X728" s="129"/>
      <c r="Y728" s="129"/>
    </row>
    <row r="729" s="31" customFormat="1" customHeight="1" spans="1:25">
      <c r="A729" s="148">
        <f>IF(B729="","",COUNTA($B$5:B729))</f>
        <v>725</v>
      </c>
      <c r="B729" s="158">
        <v>46268</v>
      </c>
      <c r="C729" s="159" t="s">
        <v>53</v>
      </c>
      <c r="D729" s="160" t="s">
        <v>83</v>
      </c>
      <c r="E729" s="161" t="s">
        <v>757</v>
      </c>
      <c r="F729" s="162"/>
      <c r="G729" s="162">
        <v>2400</v>
      </c>
      <c r="H729" s="153">
        <f>IFERROR(VLOOKUP($C729,$C$5:$H$18,6,0)+SUMIF($C$19:$C729,$C729,$F$19:$F729)-SUMIF($C$19:$C729,$C729,$G$19:$G729),"")</f>
        <v>8811.68000000156</v>
      </c>
      <c r="I729" s="160" t="s">
        <v>181</v>
      </c>
      <c r="J729" s="160"/>
      <c r="K729" s="163">
        <f t="shared" si="11"/>
        <v>202609</v>
      </c>
      <c r="L729" s="45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129"/>
      <c r="X729" s="129"/>
      <c r="Y729" s="129"/>
    </row>
    <row r="730" s="31" customFormat="1" customHeight="1" spans="1:25">
      <c r="A730" s="148">
        <f>IF(B730="","",COUNTA($B$5:B730))</f>
        <v>726</v>
      </c>
      <c r="B730" s="164">
        <v>46271</v>
      </c>
      <c r="C730" s="165" t="s">
        <v>53</v>
      </c>
      <c r="D730" s="166" t="s">
        <v>45</v>
      </c>
      <c r="E730" s="167" t="s">
        <v>430</v>
      </c>
      <c r="F730" s="168">
        <v>2083.33</v>
      </c>
      <c r="G730" s="168"/>
      <c r="H730" s="153">
        <f>IFERROR(VLOOKUP($C730,$C$5:$H$18,6,0)+SUMIF($C$19:$C730,$C730,$F$19:$F730)-SUMIF($C$19:$C730,$C730,$G$19:$G730),"")</f>
        <v>10895.0100000016</v>
      </c>
      <c r="I730" s="166" t="s">
        <v>177</v>
      </c>
      <c r="J730" s="166"/>
      <c r="K730" s="163">
        <f t="shared" si="11"/>
        <v>202609</v>
      </c>
      <c r="L730" s="45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129"/>
      <c r="X730" s="129"/>
      <c r="Y730" s="129"/>
    </row>
    <row r="731" s="31" customFormat="1" customHeight="1" spans="1:25">
      <c r="A731" s="148">
        <f>IF(B731="","",COUNTA($B$5:B731))</f>
        <v>727</v>
      </c>
      <c r="B731" s="158">
        <v>46271</v>
      </c>
      <c r="C731" s="159" t="s">
        <v>53</v>
      </c>
      <c r="D731" s="160" t="s">
        <v>50</v>
      </c>
      <c r="E731" s="161" t="s">
        <v>431</v>
      </c>
      <c r="F731" s="162">
        <v>1250</v>
      </c>
      <c r="G731" s="162"/>
      <c r="H731" s="153">
        <f>IFERROR(VLOOKUP($C731,$C$5:$H$18,6,0)+SUMIF($C$19:$C731,$C731,$F$19:$F731)-SUMIF($C$19:$C731,$C731,$G$19:$G731),"")</f>
        <v>12145.0100000016</v>
      </c>
      <c r="I731" s="160" t="s">
        <v>177</v>
      </c>
      <c r="J731" s="160"/>
      <c r="K731" s="163">
        <f t="shared" si="11"/>
        <v>202609</v>
      </c>
      <c r="L731" s="45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129"/>
      <c r="X731" s="129"/>
      <c r="Y731" s="129"/>
    </row>
    <row r="732" s="31" customFormat="1" customHeight="1" spans="1:25">
      <c r="A732" s="148">
        <f>IF(B732="","",COUNTA($B$5:B732))</f>
        <v>728</v>
      </c>
      <c r="B732" s="164">
        <v>46273</v>
      </c>
      <c r="C732" s="165" t="s">
        <v>53</v>
      </c>
      <c r="D732" s="166" t="s">
        <v>45</v>
      </c>
      <c r="E732" s="167" t="s">
        <v>758</v>
      </c>
      <c r="F732" s="168">
        <v>120000</v>
      </c>
      <c r="G732" s="168"/>
      <c r="H732" s="153">
        <f>IFERROR(VLOOKUP($C732,$C$5:$H$18,6,0)+SUMIF($C$19:$C732,$C732,$F$19:$F732)-SUMIF($C$19:$C732,$C732,$G$19:$G732),"")</f>
        <v>132145.010000002</v>
      </c>
      <c r="I732" s="166" t="s">
        <v>245</v>
      </c>
      <c r="J732" s="166"/>
      <c r="K732" s="163">
        <f t="shared" si="11"/>
        <v>202609</v>
      </c>
      <c r="L732" s="45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129"/>
      <c r="X732" s="129"/>
      <c r="Y732" s="129"/>
    </row>
    <row r="733" s="31" customFormat="1" customHeight="1" spans="1:25">
      <c r="A733" s="148">
        <f>IF(B733="","",COUNTA($B$5:B733))</f>
        <v>729</v>
      </c>
      <c r="B733" s="158">
        <v>46273</v>
      </c>
      <c r="C733" s="159" t="s">
        <v>53</v>
      </c>
      <c r="D733" s="160" t="s">
        <v>108</v>
      </c>
      <c r="E733" s="161" t="s">
        <v>759</v>
      </c>
      <c r="F733" s="162"/>
      <c r="G733" s="162">
        <v>90</v>
      </c>
      <c r="H733" s="153">
        <f>IFERROR(VLOOKUP($C733,$C$5:$H$18,6,0)+SUMIF($C$19:$C733,$C733,$F$19:$F733)-SUMIF($C$19:$C733,$C733,$G$19:$G733),"")</f>
        <v>132055.010000002</v>
      </c>
      <c r="I733" s="160" t="s">
        <v>44</v>
      </c>
      <c r="J733" s="160"/>
      <c r="K733" s="163">
        <f t="shared" si="11"/>
        <v>202609</v>
      </c>
      <c r="L733" s="45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129"/>
      <c r="X733" s="129"/>
      <c r="Y733" s="129"/>
    </row>
    <row r="734" s="31" customFormat="1" customHeight="1" spans="1:25">
      <c r="A734" s="148">
        <f>IF(B734="","",COUNTA($B$5:B734))</f>
        <v>730</v>
      </c>
      <c r="B734" s="164">
        <v>46274</v>
      </c>
      <c r="C734" s="165" t="s">
        <v>53</v>
      </c>
      <c r="D734" s="166" t="s">
        <v>100</v>
      </c>
      <c r="E734" s="167" t="s">
        <v>275</v>
      </c>
      <c r="F734" s="168">
        <v>30000</v>
      </c>
      <c r="G734" s="168"/>
      <c r="H734" s="153">
        <f>IFERROR(VLOOKUP($C734,$C$5:$H$18,6,0)+SUMIF($C$19:$C734,$C734,$F$19:$F734)-SUMIF($C$19:$C734,$C734,$G$19:$G734),"")</f>
        <v>162055.010000002</v>
      </c>
      <c r="I734" s="166" t="s">
        <v>66</v>
      </c>
      <c r="J734" s="166"/>
      <c r="K734" s="163">
        <f t="shared" si="11"/>
        <v>202609</v>
      </c>
      <c r="L734" s="45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129"/>
      <c r="X734" s="129"/>
      <c r="Y734" s="129"/>
    </row>
    <row r="735" s="31" customFormat="1" customHeight="1" spans="1:25">
      <c r="A735" s="148">
        <f>IF(B735="","",COUNTA($B$5:B735))</f>
        <v>731</v>
      </c>
      <c r="B735" s="158">
        <v>46274</v>
      </c>
      <c r="C735" s="159" t="s">
        <v>53</v>
      </c>
      <c r="D735" s="160" t="s">
        <v>100</v>
      </c>
      <c r="E735" s="161" t="s">
        <v>455</v>
      </c>
      <c r="F735" s="162"/>
      <c r="G735" s="162">
        <v>100000</v>
      </c>
      <c r="H735" s="153">
        <f>IFERROR(VLOOKUP($C735,$C$5:$H$18,6,0)+SUMIF($C$19:$C735,$C735,$F$19:$F735)-SUMIF($C$19:$C735,$C735,$G$19:$G735),"")</f>
        <v>62055.0100000016</v>
      </c>
      <c r="I735" s="160" t="s">
        <v>170</v>
      </c>
      <c r="J735" s="160"/>
      <c r="K735" s="163">
        <f t="shared" si="11"/>
        <v>202609</v>
      </c>
      <c r="L735" s="45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129"/>
      <c r="X735" s="129"/>
      <c r="Y735" s="129"/>
    </row>
    <row r="736" s="31" customFormat="1" customHeight="1" spans="1:25">
      <c r="A736" s="148">
        <f>IF(B736="","",COUNTA($B$5:B736))</f>
        <v>732</v>
      </c>
      <c r="B736" s="164">
        <v>46274</v>
      </c>
      <c r="C736" s="165" t="s">
        <v>53</v>
      </c>
      <c r="D736" s="166" t="s">
        <v>45</v>
      </c>
      <c r="E736" s="167" t="s">
        <v>760</v>
      </c>
      <c r="F736" s="168"/>
      <c r="G736" s="168">
        <v>50000</v>
      </c>
      <c r="H736" s="153">
        <f>IFERROR(VLOOKUP($C736,$C$5:$H$18,6,0)+SUMIF($C$19:$C736,$C736,$F$19:$F736)-SUMIF($C$19:$C736,$C736,$G$19:$G736),"")</f>
        <v>12055.0100000016</v>
      </c>
      <c r="I736" s="166" t="s">
        <v>259</v>
      </c>
      <c r="J736" s="166"/>
      <c r="K736" s="163">
        <f t="shared" si="11"/>
        <v>202609</v>
      </c>
      <c r="L736" s="45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129"/>
      <c r="X736" s="129"/>
      <c r="Y736" s="129"/>
    </row>
    <row r="737" s="31" customFormat="1" customHeight="1" spans="1:25">
      <c r="A737" s="148">
        <f>IF(B737="","",COUNTA($B$5:B737))</f>
        <v>733</v>
      </c>
      <c r="B737" s="158">
        <v>46275</v>
      </c>
      <c r="C737" s="159" t="s">
        <v>53</v>
      </c>
      <c r="D737" s="160" t="s">
        <v>45</v>
      </c>
      <c r="E737" s="161" t="s">
        <v>761</v>
      </c>
      <c r="F737" s="162"/>
      <c r="G737" s="162">
        <v>7500</v>
      </c>
      <c r="H737" s="153">
        <f>IFERROR(VLOOKUP($C737,$C$5:$H$18,6,0)+SUMIF($C$19:$C737,$C737,$F$19:$F737)-SUMIF($C$19:$C737,$C737,$G$19:$G737),"")</f>
        <v>4555.01000000164</v>
      </c>
      <c r="I737" s="160" t="s">
        <v>182</v>
      </c>
      <c r="J737" s="160"/>
      <c r="K737" s="163">
        <f t="shared" si="11"/>
        <v>202609</v>
      </c>
      <c r="L737" s="45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129"/>
      <c r="X737" s="129"/>
      <c r="Y737" s="129"/>
    </row>
    <row r="738" s="31" customFormat="1" customHeight="1" spans="1:25">
      <c r="A738" s="148">
        <f>IF(B738="","",COUNTA($B$5:B738))</f>
        <v>734</v>
      </c>
      <c r="B738" s="164">
        <v>46267</v>
      </c>
      <c r="C738" s="165" t="s">
        <v>57</v>
      </c>
      <c r="D738" s="166" t="s">
        <v>50</v>
      </c>
      <c r="E738" s="167" t="s">
        <v>490</v>
      </c>
      <c r="F738" s="168">
        <v>100</v>
      </c>
      <c r="G738" s="168"/>
      <c r="H738" s="153">
        <f>IFERROR(VLOOKUP($C738,$C$5:$H$18,6,0)+SUMIF($C$19:$C738,$C738,$F$19:$F738)-SUMIF($C$19:$C738,$C738,$G$19:$G738),"")</f>
        <v>77788.1799999997</v>
      </c>
      <c r="I738" s="166" t="s">
        <v>250</v>
      </c>
      <c r="J738" s="166"/>
      <c r="K738" s="163">
        <f t="shared" si="11"/>
        <v>202609</v>
      </c>
      <c r="L738" s="45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129"/>
      <c r="X738" s="129"/>
      <c r="Y738" s="129"/>
    </row>
    <row r="739" s="31" customFormat="1" customHeight="1" spans="1:25">
      <c r="A739" s="148">
        <f>IF(B739="","",COUNTA($B$5:B739))</f>
        <v>735</v>
      </c>
      <c r="B739" s="158">
        <v>46268</v>
      </c>
      <c r="C739" s="159" t="s">
        <v>57</v>
      </c>
      <c r="D739" s="160" t="s">
        <v>45</v>
      </c>
      <c r="E739" s="161" t="s">
        <v>762</v>
      </c>
      <c r="F739" s="162">
        <v>32000</v>
      </c>
      <c r="G739" s="162"/>
      <c r="H739" s="153">
        <f>IFERROR(VLOOKUP($C739,$C$5:$H$18,6,0)+SUMIF($C$19:$C739,$C739,$F$19:$F739)-SUMIF($C$19:$C739,$C739,$G$19:$G739),"")</f>
        <v>109788.18</v>
      </c>
      <c r="I739" s="160" t="s">
        <v>72</v>
      </c>
      <c r="J739" s="160"/>
      <c r="K739" s="163">
        <f t="shared" si="11"/>
        <v>202609</v>
      </c>
      <c r="L739" s="45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129"/>
      <c r="X739" s="129"/>
      <c r="Y739" s="129"/>
    </row>
    <row r="740" s="31" customFormat="1" customHeight="1" spans="1:25">
      <c r="A740" s="148">
        <f>IF(B740="","",COUNTA($B$5:B740))</f>
        <v>736</v>
      </c>
      <c r="B740" s="164">
        <v>46274</v>
      </c>
      <c r="C740" s="165" t="s">
        <v>57</v>
      </c>
      <c r="D740" s="166" t="s">
        <v>45</v>
      </c>
      <c r="E740" s="167" t="s">
        <v>493</v>
      </c>
      <c r="F740" s="168">
        <v>3333</v>
      </c>
      <c r="G740" s="168"/>
      <c r="H740" s="153">
        <f>IFERROR(VLOOKUP($C740,$C$5:$H$18,6,0)+SUMIF($C$19:$C740,$C740,$F$19:$F740)-SUMIF($C$19:$C740,$C740,$G$19:$G740),"")</f>
        <v>113121.18</v>
      </c>
      <c r="I740" s="166" t="s">
        <v>207</v>
      </c>
      <c r="J740" s="166"/>
      <c r="K740" s="163">
        <f t="shared" si="11"/>
        <v>202609</v>
      </c>
      <c r="L740" s="45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129"/>
      <c r="X740" s="129"/>
      <c r="Y740" s="129"/>
    </row>
    <row r="741" s="31" customFormat="1" customHeight="1" spans="1:25">
      <c r="A741" s="148">
        <f>IF(B741="","",COUNTA($B$5:B741))</f>
        <v>737</v>
      </c>
      <c r="B741" s="158">
        <v>46274</v>
      </c>
      <c r="C741" s="159" t="s">
        <v>57</v>
      </c>
      <c r="D741" s="160" t="s">
        <v>50</v>
      </c>
      <c r="E741" s="161" t="s">
        <v>494</v>
      </c>
      <c r="F741" s="162">
        <v>1200</v>
      </c>
      <c r="G741" s="162"/>
      <c r="H741" s="153">
        <f>IFERROR(VLOOKUP($C741,$C$5:$H$18,6,0)+SUMIF($C$19:$C741,$C741,$F$19:$F741)-SUMIF($C$19:$C741,$C741,$G$19:$G741),"")</f>
        <v>114321.18</v>
      </c>
      <c r="I741" s="160" t="s">
        <v>207</v>
      </c>
      <c r="J741" s="160"/>
      <c r="K741" s="163">
        <f t="shared" si="11"/>
        <v>202609</v>
      </c>
      <c r="L741" s="45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129"/>
      <c r="X741" s="129"/>
      <c r="Y741" s="129"/>
    </row>
    <row r="742" s="31" customFormat="1" customHeight="1" spans="1:25">
      <c r="A742" s="148">
        <f>IF(B742="","",COUNTA($B$5:B742))</f>
        <v>738</v>
      </c>
      <c r="B742" s="164">
        <v>46268</v>
      </c>
      <c r="C742" s="165" t="s">
        <v>61</v>
      </c>
      <c r="D742" s="166" t="s">
        <v>50</v>
      </c>
      <c r="E742" s="167" t="s">
        <v>520</v>
      </c>
      <c r="F742" s="168">
        <v>5400</v>
      </c>
      <c r="G742" s="168"/>
      <c r="H742" s="153">
        <f>IFERROR(VLOOKUP($C742,$C$5:$H$18,6,0)+SUMIF($C$19:$C742,$C742,$F$19:$F742)-SUMIF($C$19:$C742,$C742,$G$19:$G742),"")</f>
        <v>8203.44</v>
      </c>
      <c r="I742" s="166" t="s">
        <v>196</v>
      </c>
      <c r="J742" s="166"/>
      <c r="K742" s="163">
        <f t="shared" si="11"/>
        <v>202609</v>
      </c>
      <c r="L742" s="45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129"/>
      <c r="X742" s="129"/>
      <c r="Y742" s="129"/>
    </row>
    <row r="743" s="31" customFormat="1" customHeight="1" spans="1:25">
      <c r="A743" s="148">
        <f>IF(B743="","",COUNTA($B$5:B743))</f>
        <v>739</v>
      </c>
      <c r="B743" s="158">
        <v>46271</v>
      </c>
      <c r="C743" s="159" t="s">
        <v>61</v>
      </c>
      <c r="D743" s="160" t="s">
        <v>50</v>
      </c>
      <c r="E743" s="161" t="s">
        <v>763</v>
      </c>
      <c r="F743" s="162">
        <v>875</v>
      </c>
      <c r="G743" s="162"/>
      <c r="H743" s="153">
        <f>IFERROR(VLOOKUP($C743,$C$5:$H$18,6,0)+SUMIF($C$19:$C743,$C743,$F$19:$F743)-SUMIF($C$19:$C743,$C743,$G$19:$G743),"")</f>
        <v>9078.44</v>
      </c>
      <c r="I743" s="160" t="s">
        <v>149</v>
      </c>
      <c r="J743" s="160"/>
      <c r="K743" s="163">
        <f t="shared" si="11"/>
        <v>202609</v>
      </c>
      <c r="L743" s="45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129"/>
      <c r="X743" s="129"/>
      <c r="Y743" s="129"/>
    </row>
    <row r="744" s="31" customFormat="1" customHeight="1" spans="1:25">
      <c r="A744" s="148">
        <f>IF(B744="","",COUNTA($B$5:B744))</f>
        <v>740</v>
      </c>
      <c r="B744" s="164">
        <v>46272</v>
      </c>
      <c r="C744" s="165" t="s">
        <v>61</v>
      </c>
      <c r="D744" s="166" t="s">
        <v>50</v>
      </c>
      <c r="E744" s="167" t="s">
        <v>764</v>
      </c>
      <c r="F744" s="168">
        <v>200</v>
      </c>
      <c r="G744" s="168"/>
      <c r="H744" s="153">
        <f>IFERROR(VLOOKUP($C744,$C$5:$H$18,6,0)+SUMIF($C$19:$C744,$C744,$F$19:$F744)-SUMIF($C$19:$C744,$C744,$G$19:$G744),"")</f>
        <v>9278.44</v>
      </c>
      <c r="I744" s="166" t="s">
        <v>185</v>
      </c>
      <c r="J744" s="166"/>
      <c r="K744" s="163">
        <f t="shared" si="11"/>
        <v>202609</v>
      </c>
      <c r="L744" s="45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129"/>
      <c r="X744" s="129"/>
      <c r="Y744" s="129"/>
    </row>
    <row r="745" s="31" customFormat="1" customHeight="1" spans="1:25">
      <c r="A745" s="148">
        <f>IF(B745="","",COUNTA($B$5:B745))</f>
        <v>741</v>
      </c>
      <c r="B745" s="158">
        <v>46272</v>
      </c>
      <c r="C745" s="159" t="s">
        <v>66</v>
      </c>
      <c r="D745" s="160" t="s">
        <v>45</v>
      </c>
      <c r="E745" s="161" t="s">
        <v>708</v>
      </c>
      <c r="F745" s="162">
        <v>8333.33</v>
      </c>
      <c r="G745" s="162"/>
      <c r="H745" s="153">
        <f>IFERROR(VLOOKUP($C745,$C$5:$H$18,6,0)+SUMIF($C$19:$C745,$C745,$F$19:$F745)-SUMIF($C$19:$C745,$C745,$G$19:$G745),"")</f>
        <v>51428.5199999996</v>
      </c>
      <c r="I745" s="160" t="s">
        <v>165</v>
      </c>
      <c r="J745" s="160"/>
      <c r="K745" s="163">
        <f t="shared" si="11"/>
        <v>202609</v>
      </c>
      <c r="L745" s="45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129"/>
      <c r="X745" s="129"/>
      <c r="Y745" s="129"/>
    </row>
    <row r="746" s="31" customFormat="1" customHeight="1" spans="1:25">
      <c r="A746" s="148">
        <f>IF(B746="","",COUNTA($B$5:B746))</f>
        <v>742</v>
      </c>
      <c r="B746" s="164">
        <v>46272</v>
      </c>
      <c r="C746" s="165" t="s">
        <v>66</v>
      </c>
      <c r="D746" s="166" t="s">
        <v>50</v>
      </c>
      <c r="E746" s="167" t="s">
        <v>765</v>
      </c>
      <c r="F746" s="168">
        <v>6000</v>
      </c>
      <c r="G746" s="168"/>
      <c r="H746" s="153">
        <f>IFERROR(VLOOKUP($C746,$C$5:$H$18,6,0)+SUMIF($C$19:$C746,$C746,$F$19:$F746)-SUMIF($C$19:$C746,$C746,$G$19:$G746),"")</f>
        <v>57428.5199999996</v>
      </c>
      <c r="I746" s="166" t="s">
        <v>165</v>
      </c>
      <c r="J746" s="166"/>
      <c r="K746" s="163">
        <f t="shared" si="11"/>
        <v>202609</v>
      </c>
      <c r="L746" s="45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129"/>
      <c r="X746" s="129"/>
      <c r="Y746" s="129"/>
    </row>
    <row r="747" s="31" customFormat="1" customHeight="1" spans="1:25">
      <c r="A747" s="148">
        <f>IF(B747="","",COUNTA($B$5:B747))</f>
        <v>743</v>
      </c>
      <c r="B747" s="158">
        <v>46272</v>
      </c>
      <c r="C747" s="159" t="s">
        <v>66</v>
      </c>
      <c r="D747" s="160" t="s">
        <v>102</v>
      </c>
      <c r="E747" s="161" t="s">
        <v>766</v>
      </c>
      <c r="F747" s="162"/>
      <c r="G747" s="162">
        <v>4500</v>
      </c>
      <c r="H747" s="153">
        <f>IFERROR(VLOOKUP($C747,$C$5:$H$18,6,0)+SUMIF($C$19:$C747,$C747,$F$19:$F747)-SUMIF($C$19:$C747,$C747,$G$19:$G747),"")</f>
        <v>52928.5199999996</v>
      </c>
      <c r="I747" s="160" t="s">
        <v>74</v>
      </c>
      <c r="J747" s="160"/>
      <c r="K747" s="163">
        <f t="shared" si="11"/>
        <v>202609</v>
      </c>
      <c r="L747" s="45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129"/>
      <c r="X747" s="129"/>
      <c r="Y747" s="129"/>
    </row>
    <row r="748" s="31" customFormat="1" customHeight="1" spans="1:25">
      <c r="A748" s="148">
        <f>IF(B748="","",COUNTA($B$5:B748))</f>
        <v>744</v>
      </c>
      <c r="B748" s="164">
        <v>46274</v>
      </c>
      <c r="C748" s="165" t="s">
        <v>66</v>
      </c>
      <c r="D748" s="166" t="s">
        <v>50</v>
      </c>
      <c r="E748" s="167" t="s">
        <v>279</v>
      </c>
      <c r="F748" s="168">
        <v>72800</v>
      </c>
      <c r="G748" s="168"/>
      <c r="H748" s="153">
        <f>IFERROR(VLOOKUP($C748,$C$5:$H$18,6,0)+SUMIF($C$19:$C748,$C748,$F$19:$F748)-SUMIF($C$19:$C748,$C748,$G$19:$G748),"")</f>
        <v>125728.52</v>
      </c>
      <c r="I748" s="166" t="s">
        <v>123</v>
      </c>
      <c r="J748" s="166"/>
      <c r="K748" s="163">
        <f t="shared" si="11"/>
        <v>202609</v>
      </c>
      <c r="L748" s="45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129"/>
      <c r="X748" s="129"/>
      <c r="Y748" s="129"/>
    </row>
    <row r="749" s="31" customFormat="1" customHeight="1" spans="1:25">
      <c r="A749" s="148">
        <f>IF(B749="","",COUNTA($B$5:B749))</f>
        <v>745</v>
      </c>
      <c r="B749" s="158">
        <v>46274</v>
      </c>
      <c r="C749" s="159" t="s">
        <v>66</v>
      </c>
      <c r="D749" s="160" t="s">
        <v>45</v>
      </c>
      <c r="E749" s="161" t="s">
        <v>758</v>
      </c>
      <c r="F749" s="162">
        <v>730000</v>
      </c>
      <c r="G749" s="162"/>
      <c r="H749" s="153">
        <f>IFERROR(VLOOKUP($C749,$C$5:$H$18,6,0)+SUMIF($C$19:$C749,$C749,$F$19:$F749)-SUMIF($C$19:$C749,$C749,$G$19:$G749),"")</f>
        <v>855728.52</v>
      </c>
      <c r="I749" s="160" t="s">
        <v>245</v>
      </c>
      <c r="J749" s="160"/>
      <c r="K749" s="163">
        <f t="shared" si="11"/>
        <v>202609</v>
      </c>
      <c r="L749" s="45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129"/>
      <c r="X749" s="129"/>
      <c r="Y749" s="129"/>
    </row>
    <row r="750" s="31" customFormat="1" customHeight="1" spans="1:25">
      <c r="A750" s="148">
        <f>IF(B750="","",COUNTA($B$5:B750))</f>
        <v>746</v>
      </c>
      <c r="B750" s="164">
        <v>46274</v>
      </c>
      <c r="C750" s="165" t="s">
        <v>66</v>
      </c>
      <c r="D750" s="166" t="s">
        <v>100</v>
      </c>
      <c r="E750" s="167" t="s">
        <v>275</v>
      </c>
      <c r="F750" s="168"/>
      <c r="G750" s="168">
        <v>30000</v>
      </c>
      <c r="H750" s="153">
        <f>IFERROR(VLOOKUP($C750,$C$5:$H$18,6,0)+SUMIF($C$19:$C750,$C750,$F$19:$F750)-SUMIF($C$19:$C750,$C750,$G$19:$G750),"")</f>
        <v>825728.52</v>
      </c>
      <c r="I750" s="166" t="s">
        <v>53</v>
      </c>
      <c r="J750" s="166"/>
      <c r="K750" s="163">
        <f t="shared" si="11"/>
        <v>202609</v>
      </c>
      <c r="L750" s="45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129"/>
      <c r="X750" s="129"/>
      <c r="Y750" s="129"/>
    </row>
    <row r="751" s="31" customFormat="1" customHeight="1" spans="1:25">
      <c r="A751" s="148">
        <f>IF(B751="","",COUNTA($B$5:B751))</f>
        <v>747</v>
      </c>
      <c r="B751" s="158">
        <v>46274</v>
      </c>
      <c r="C751" s="159" t="s">
        <v>66</v>
      </c>
      <c r="D751" s="160" t="s">
        <v>45</v>
      </c>
      <c r="E751" s="161" t="s">
        <v>767</v>
      </c>
      <c r="F751" s="162"/>
      <c r="G751" s="162">
        <v>820000</v>
      </c>
      <c r="H751" s="153">
        <f>IFERROR(VLOOKUP($C751,$C$5:$H$18,6,0)+SUMIF($C$19:$C751,$C751,$F$19:$F751)-SUMIF($C$19:$C751,$C751,$G$19:$G751),"")</f>
        <v>5728.51999999955</v>
      </c>
      <c r="I751" s="160" t="s">
        <v>245</v>
      </c>
      <c r="J751" s="160"/>
      <c r="K751" s="163">
        <f t="shared" si="11"/>
        <v>202609</v>
      </c>
      <c r="L751" s="45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129"/>
      <c r="X751" s="129"/>
      <c r="Y751" s="129"/>
    </row>
    <row r="752" s="31" customFormat="1" customHeight="1" spans="1:25">
      <c r="A752" s="148">
        <f>IF(B752="","",COUNTA($B$5:B752))</f>
        <v>748</v>
      </c>
      <c r="B752" s="164">
        <v>46278</v>
      </c>
      <c r="C752" s="165" t="s">
        <v>44</v>
      </c>
      <c r="D752" s="166" t="s">
        <v>108</v>
      </c>
      <c r="E752" s="167" t="s">
        <v>768</v>
      </c>
      <c r="F752" s="168">
        <v>6250</v>
      </c>
      <c r="G752" s="168"/>
      <c r="H752" s="153">
        <f>IFERROR(VLOOKUP($C752,$C$5:$H$18,6,0)+SUMIF($C$19:$C752,$C752,$F$19:$F752)-SUMIF($C$19:$C752,$C752,$G$19:$G752),"")</f>
        <v>251250.59</v>
      </c>
      <c r="I752" s="166" t="s">
        <v>176</v>
      </c>
      <c r="J752" s="166"/>
      <c r="K752" s="163">
        <f t="shared" si="11"/>
        <v>202609</v>
      </c>
      <c r="L752" s="45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129"/>
      <c r="X752" s="129"/>
      <c r="Y752" s="129"/>
    </row>
    <row r="753" s="31" customFormat="1" customHeight="1" spans="1:25">
      <c r="A753" s="148">
        <f>IF(B753="","",COUNTA($B$5:B753))</f>
        <v>749</v>
      </c>
      <c r="B753" s="158">
        <v>46279</v>
      </c>
      <c r="C753" s="159" t="s">
        <v>44</v>
      </c>
      <c r="D753" s="160" t="s">
        <v>118</v>
      </c>
      <c r="E753" s="161" t="s">
        <v>769</v>
      </c>
      <c r="F753" s="162">
        <v>700000</v>
      </c>
      <c r="G753" s="162"/>
      <c r="H753" s="153">
        <f>IFERROR(VLOOKUP($C753,$C$5:$H$18,6,0)+SUMIF($C$19:$C753,$C753,$F$19:$F753)-SUMIF($C$19:$C753,$C753,$G$19:$G753),"")</f>
        <v>951250.59</v>
      </c>
      <c r="I753" s="160" t="s">
        <v>191</v>
      </c>
      <c r="J753" s="160"/>
      <c r="K753" s="163">
        <f t="shared" si="11"/>
        <v>202609</v>
      </c>
      <c r="L753" s="45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129"/>
      <c r="X753" s="129"/>
      <c r="Y753" s="129"/>
    </row>
    <row r="754" s="31" customFormat="1" customHeight="1" spans="1:25">
      <c r="A754" s="148"/>
      <c r="B754" s="164">
        <v>46279</v>
      </c>
      <c r="C754" s="165" t="s">
        <v>44</v>
      </c>
      <c r="D754" s="166" t="s">
        <v>108</v>
      </c>
      <c r="E754" s="167" t="s">
        <v>770</v>
      </c>
      <c r="F754" s="168">
        <v>12600</v>
      </c>
      <c r="G754" s="168"/>
      <c r="H754" s="153">
        <f>IFERROR(VLOOKUP($C754,$C$5:$H$18,6,0)+SUMIF($C$19:$C754,$C754,$F$19:$F754)-SUMIF($C$19:$C754,$C754,$G$19:$G754),"")</f>
        <v>963850.59</v>
      </c>
      <c r="I754" s="166" t="s">
        <v>191</v>
      </c>
      <c r="J754" s="166"/>
      <c r="K754" s="163">
        <f t="shared" si="11"/>
        <v>202609</v>
      </c>
      <c r="L754" s="45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129"/>
      <c r="X754" s="129"/>
      <c r="Y754" s="129"/>
    </row>
    <row r="755" s="31" customFormat="1" customHeight="1" spans="1:25">
      <c r="A755" s="148">
        <f>IF(B755="","",COUNTA($B$5:B755))</f>
        <v>751</v>
      </c>
      <c r="B755" s="158">
        <v>46279</v>
      </c>
      <c r="C755" s="159" t="s">
        <v>44</v>
      </c>
      <c r="D755" s="160" t="s">
        <v>118</v>
      </c>
      <c r="E755" s="161" t="s">
        <v>771</v>
      </c>
      <c r="F755" s="162"/>
      <c r="G755" s="162">
        <v>380000</v>
      </c>
      <c r="H755" s="153">
        <f>IFERROR(VLOOKUP($C755,$C$5:$H$18,6,0)+SUMIF($C$19:$C755,$C755,$F$19:$F755)-SUMIF($C$19:$C755,$C755,$G$19:$G755),"")</f>
        <v>583850.59</v>
      </c>
      <c r="I755" s="160" t="s">
        <v>772</v>
      </c>
      <c r="J755" s="160"/>
      <c r="K755" s="163">
        <f t="shared" si="11"/>
        <v>202609</v>
      </c>
      <c r="L755" s="45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129"/>
      <c r="X755" s="129"/>
      <c r="Y755" s="129"/>
    </row>
    <row r="756" s="31" customFormat="1" customHeight="1" spans="1:25">
      <c r="A756" s="148">
        <f>IF(B756="","",COUNTA($B$5:B756))</f>
        <v>752</v>
      </c>
      <c r="B756" s="164">
        <v>46279</v>
      </c>
      <c r="C756" s="165" t="s">
        <v>44</v>
      </c>
      <c r="D756" s="166" t="s">
        <v>118</v>
      </c>
      <c r="E756" s="167" t="s">
        <v>773</v>
      </c>
      <c r="F756" s="168"/>
      <c r="G756" s="168">
        <v>500000</v>
      </c>
      <c r="H756" s="153">
        <f>IFERROR(VLOOKUP($C756,$C$5:$H$18,6,0)+SUMIF($C$19:$C756,$C756,$F$19:$F756)-SUMIF($C$19:$C756,$C756,$G$19:$G756),"")</f>
        <v>83850.5899999999</v>
      </c>
      <c r="I756" s="166" t="s">
        <v>171</v>
      </c>
      <c r="J756" s="166"/>
      <c r="K756" s="163">
        <f t="shared" si="11"/>
        <v>202609</v>
      </c>
      <c r="L756" s="45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129"/>
      <c r="X756" s="129"/>
      <c r="Y756" s="129"/>
    </row>
    <row r="757" s="31" customFormat="1" customHeight="1" spans="1:25">
      <c r="A757" s="148">
        <f>IF(B757="","",COUNTA($B$5:B757))</f>
        <v>753</v>
      </c>
      <c r="B757" s="158">
        <v>46279</v>
      </c>
      <c r="C757" s="159" t="s">
        <v>44</v>
      </c>
      <c r="D757" s="160" t="s">
        <v>108</v>
      </c>
      <c r="E757" s="161" t="s">
        <v>535</v>
      </c>
      <c r="F757" s="162">
        <v>2700</v>
      </c>
      <c r="G757" s="162"/>
      <c r="H757" s="153">
        <f>IFERROR(VLOOKUP($C757,$C$5:$H$18,6,0)+SUMIF($C$19:$C757,$C757,$F$19:$F757)-SUMIF($C$19:$C757,$C757,$G$19:$G757),"")</f>
        <v>86550.5899999999</v>
      </c>
      <c r="I757" s="160" t="s">
        <v>130</v>
      </c>
      <c r="J757" s="160"/>
      <c r="K757" s="163">
        <f t="shared" si="11"/>
        <v>202609</v>
      </c>
      <c r="L757" s="45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129"/>
      <c r="X757" s="129"/>
      <c r="Y757" s="129"/>
    </row>
    <row r="758" s="31" customFormat="1" customHeight="1" spans="1:25">
      <c r="A758" s="148">
        <f>IF(B758="","",COUNTA($B$5:B758))</f>
        <v>754</v>
      </c>
      <c r="B758" s="164">
        <v>46279</v>
      </c>
      <c r="C758" s="165" t="s">
        <v>44</v>
      </c>
      <c r="D758" s="166" t="s">
        <v>108</v>
      </c>
      <c r="E758" s="167" t="s">
        <v>536</v>
      </c>
      <c r="F758" s="168">
        <v>2500</v>
      </c>
      <c r="G758" s="168"/>
      <c r="H758" s="153">
        <f>IFERROR(VLOOKUP($C758,$C$5:$H$18,6,0)+SUMIF($C$19:$C758,$C758,$F$19:$F758)-SUMIF($C$19:$C758,$C758,$G$19:$G758),"")</f>
        <v>89050.5899999999</v>
      </c>
      <c r="I758" s="166" t="s">
        <v>154</v>
      </c>
      <c r="J758" s="166"/>
      <c r="K758" s="163">
        <f t="shared" si="11"/>
        <v>202609</v>
      </c>
      <c r="L758" s="45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129"/>
      <c r="X758" s="129"/>
      <c r="Y758" s="129"/>
    </row>
    <row r="759" s="31" customFormat="1" customHeight="1" spans="1:25">
      <c r="A759" s="148">
        <f>IF(B759="","",COUNTA($B$5:B759))</f>
        <v>755</v>
      </c>
      <c r="B759" s="158">
        <v>46279</v>
      </c>
      <c r="C759" s="159" t="s">
        <v>44</v>
      </c>
      <c r="D759" s="160" t="s">
        <v>114</v>
      </c>
      <c r="E759" s="161" t="s">
        <v>533</v>
      </c>
      <c r="F759" s="162"/>
      <c r="G759" s="162">
        <v>70.39</v>
      </c>
      <c r="H759" s="153">
        <f>IFERROR(VLOOKUP($C759,$C$5:$H$18,6,0)+SUMIF($C$19:$C759,$C759,$F$19:$F759)-SUMIF($C$19:$C759,$C759,$G$19:$G759),"")</f>
        <v>88980.1999999997</v>
      </c>
      <c r="I759" s="160"/>
      <c r="J759" s="160"/>
      <c r="K759" s="163">
        <f t="shared" si="11"/>
        <v>202609</v>
      </c>
      <c r="L759" s="45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129"/>
      <c r="X759" s="129"/>
      <c r="Y759" s="129"/>
    </row>
    <row r="760" s="31" customFormat="1" customHeight="1" spans="1:25">
      <c r="A760" s="148">
        <f>IF(B760="","",COUNTA($B$5:B760))</f>
        <v>756</v>
      </c>
      <c r="B760" s="164">
        <v>46275</v>
      </c>
      <c r="C760" s="165" t="s">
        <v>48</v>
      </c>
      <c r="D760" s="166" t="s">
        <v>50</v>
      </c>
      <c r="E760" s="169" t="s">
        <v>774</v>
      </c>
      <c r="F760" s="170">
        <v>1400</v>
      </c>
      <c r="G760" s="168"/>
      <c r="H760" s="153">
        <f>IFERROR(VLOOKUP($C760,$C$5:$H$18,6,0)+SUMIF($C$19:$C760,$C760,$F$19:$F760)-SUMIF($C$19:$C760,$C760,$G$19:$G760),"")</f>
        <v>161190.12</v>
      </c>
      <c r="I760" s="166" t="s">
        <v>239</v>
      </c>
      <c r="J760" s="166"/>
      <c r="K760" s="163">
        <f t="shared" si="11"/>
        <v>202609</v>
      </c>
      <c r="L760" s="45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129"/>
      <c r="X760" s="129"/>
      <c r="Y760" s="129"/>
    </row>
    <row r="761" s="31" customFormat="1" customHeight="1" spans="1:25">
      <c r="A761" s="148">
        <f>IF(B761="","",COUNTA($B$5:B761))</f>
        <v>757</v>
      </c>
      <c r="B761" s="158">
        <v>46275</v>
      </c>
      <c r="C761" s="159" t="s">
        <v>48</v>
      </c>
      <c r="D761" s="160" t="s">
        <v>50</v>
      </c>
      <c r="E761" s="171" t="s">
        <v>355</v>
      </c>
      <c r="F761" s="172">
        <v>900</v>
      </c>
      <c r="G761" s="162"/>
      <c r="H761" s="153">
        <f>IFERROR(VLOOKUP($C761,$C$5:$H$18,6,0)+SUMIF($C$19:$C761,$C761,$F$19:$F761)-SUMIF($C$19:$C761,$C761,$G$19:$G761),"")</f>
        <v>162090.12</v>
      </c>
      <c r="I761" s="160" t="s">
        <v>225</v>
      </c>
      <c r="J761" s="160"/>
      <c r="K761" s="163">
        <f t="shared" si="11"/>
        <v>202609</v>
      </c>
      <c r="L761" s="45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129"/>
      <c r="X761" s="129"/>
      <c r="Y761" s="129"/>
    </row>
    <row r="762" s="31" customFormat="1" customHeight="1" spans="1:25">
      <c r="A762" s="148">
        <f>IF(B762="","",COUNTA($B$5:B762))</f>
        <v>758</v>
      </c>
      <c r="B762" s="164">
        <v>46276</v>
      </c>
      <c r="C762" s="165" t="s">
        <v>48</v>
      </c>
      <c r="D762" s="166" t="s">
        <v>45</v>
      </c>
      <c r="E762" s="173" t="s">
        <v>775</v>
      </c>
      <c r="F762" s="170">
        <v>5000</v>
      </c>
      <c r="G762" s="168"/>
      <c r="H762" s="153">
        <f>IFERROR(VLOOKUP($C762,$C$5:$H$18,6,0)+SUMIF($C$19:$C762,$C762,$F$19:$F762)-SUMIF($C$19:$C762,$C762,$G$19:$G762),"")</f>
        <v>167090.12</v>
      </c>
      <c r="I762" s="166" t="s">
        <v>224</v>
      </c>
      <c r="J762" s="166"/>
      <c r="K762" s="163">
        <f t="shared" si="11"/>
        <v>202609</v>
      </c>
      <c r="L762" s="45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129"/>
      <c r="X762" s="129"/>
      <c r="Y762" s="129"/>
    </row>
    <row r="763" s="31" customFormat="1" customHeight="1" spans="1:25">
      <c r="A763" s="148">
        <f>IF(B763="","",COUNTA($B$5:B763))</f>
        <v>759</v>
      </c>
      <c r="B763" s="158">
        <v>46276</v>
      </c>
      <c r="C763" s="159" t="s">
        <v>48</v>
      </c>
      <c r="D763" s="160" t="s">
        <v>50</v>
      </c>
      <c r="E763" s="171" t="s">
        <v>776</v>
      </c>
      <c r="F763" s="174">
        <v>850</v>
      </c>
      <c r="G763" s="162"/>
      <c r="H763" s="153">
        <f>IFERROR(VLOOKUP($C763,$C$5:$H$18,6,0)+SUMIF($C$19:$C763,$C763,$F$19:$F763)-SUMIF($C$19:$C763,$C763,$G$19:$G763),"")</f>
        <v>167940.12</v>
      </c>
      <c r="I763" s="160" t="s">
        <v>234</v>
      </c>
      <c r="J763" s="160"/>
      <c r="K763" s="163">
        <f t="shared" si="11"/>
        <v>202609</v>
      </c>
      <c r="L763" s="45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129"/>
      <c r="X763" s="129"/>
      <c r="Y763" s="129"/>
    </row>
    <row r="764" s="31" customFormat="1" customHeight="1" spans="1:25">
      <c r="A764" s="148">
        <f>IF(B764="","",COUNTA($B$5:B764))</f>
        <v>760</v>
      </c>
      <c r="B764" s="164">
        <v>46277</v>
      </c>
      <c r="C764" s="165" t="s">
        <v>48</v>
      </c>
      <c r="D764" s="166" t="s">
        <v>50</v>
      </c>
      <c r="E764" s="173" t="s">
        <v>777</v>
      </c>
      <c r="F764" s="170">
        <v>360</v>
      </c>
      <c r="G764" s="168"/>
      <c r="H764" s="153">
        <f>IFERROR(VLOOKUP($C764,$C$5:$H$18,6,0)+SUMIF($C$19:$C764,$C764,$F$19:$F764)-SUMIF($C$19:$C764,$C764,$G$19:$G764),"")</f>
        <v>168300.12</v>
      </c>
      <c r="I764" s="166" t="s">
        <v>140</v>
      </c>
      <c r="J764" s="166"/>
      <c r="K764" s="163">
        <f t="shared" si="11"/>
        <v>202609</v>
      </c>
      <c r="L764" s="45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129"/>
      <c r="X764" s="129"/>
      <c r="Y764" s="129"/>
    </row>
    <row r="765" s="31" customFormat="1" customHeight="1" spans="1:25">
      <c r="A765" s="148">
        <f>IF(B765="","",COUNTA($B$5:B765))</f>
        <v>761</v>
      </c>
      <c r="B765" s="158">
        <v>46277</v>
      </c>
      <c r="C765" s="159" t="s">
        <v>48</v>
      </c>
      <c r="D765" s="160" t="s">
        <v>50</v>
      </c>
      <c r="E765" s="171" t="s">
        <v>778</v>
      </c>
      <c r="F765" s="172">
        <v>2525</v>
      </c>
      <c r="G765" s="162"/>
      <c r="H765" s="153">
        <f>IFERROR(VLOOKUP($C765,$C$5:$H$18,6,0)+SUMIF($C$19:$C765,$C765,$F$19:$F765)-SUMIF($C$19:$C765,$C765,$G$19:$G765),"")</f>
        <v>170825.12</v>
      </c>
      <c r="I765" s="160" t="s">
        <v>163</v>
      </c>
      <c r="J765" s="160"/>
      <c r="K765" s="163">
        <f t="shared" si="11"/>
        <v>202609</v>
      </c>
      <c r="L765" s="45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129"/>
      <c r="X765" s="129"/>
      <c r="Y765" s="129"/>
    </row>
    <row r="766" s="31" customFormat="1" customHeight="1" spans="1:25">
      <c r="A766" s="148">
        <f>IF(B766="","",COUNTA($B$5:B766))</f>
        <v>762</v>
      </c>
      <c r="B766" s="164">
        <v>46278</v>
      </c>
      <c r="C766" s="165" t="s">
        <v>48</v>
      </c>
      <c r="D766" s="166" t="s">
        <v>50</v>
      </c>
      <c r="E766" s="169" t="s">
        <v>360</v>
      </c>
      <c r="F766" s="170">
        <v>270</v>
      </c>
      <c r="G766" s="168"/>
      <c r="H766" s="153">
        <f>IFERROR(VLOOKUP($C766,$C$5:$H$18,6,0)+SUMIF($C$19:$C766,$C766,$F$19:$F766)-SUMIF($C$19:$C766,$C766,$G$19:$G766),"")</f>
        <v>171095.12</v>
      </c>
      <c r="I766" s="166" t="s">
        <v>234</v>
      </c>
      <c r="J766" s="166"/>
      <c r="K766" s="163">
        <f t="shared" si="11"/>
        <v>202609</v>
      </c>
      <c r="L766" s="45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129"/>
      <c r="X766" s="129"/>
      <c r="Y766" s="129"/>
    </row>
    <row r="767" s="31" customFormat="1" customHeight="1" spans="1:25">
      <c r="A767" s="148">
        <f>IF(B767="","",COUNTA($B$5:B767))</f>
        <v>763</v>
      </c>
      <c r="B767" s="158">
        <v>46279</v>
      </c>
      <c r="C767" s="159" t="s">
        <v>48</v>
      </c>
      <c r="D767" s="160" t="s">
        <v>50</v>
      </c>
      <c r="E767" s="171" t="s">
        <v>779</v>
      </c>
      <c r="F767" s="174">
        <v>2250</v>
      </c>
      <c r="G767" s="162"/>
      <c r="H767" s="153">
        <f>IFERROR(VLOOKUP($C767,$C$5:$H$18,6,0)+SUMIF($C$19:$C767,$C767,$F$19:$F767)-SUMIF($C$19:$C767,$C767,$G$19:$G767),"")</f>
        <v>173345.12</v>
      </c>
      <c r="I767" s="160" t="s">
        <v>254</v>
      </c>
      <c r="J767" s="160"/>
      <c r="K767" s="163">
        <f t="shared" si="11"/>
        <v>202609</v>
      </c>
      <c r="L767" s="45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129"/>
      <c r="X767" s="129"/>
      <c r="Y767" s="129"/>
    </row>
    <row r="768" s="31" customFormat="1" customHeight="1" spans="1:25">
      <c r="A768" s="148">
        <f>IF(B768="","",COUNTA($B$5:B768))</f>
        <v>764</v>
      </c>
      <c r="B768" s="164">
        <v>46279</v>
      </c>
      <c r="C768" s="165" t="s">
        <v>48</v>
      </c>
      <c r="D768" s="166" t="s">
        <v>50</v>
      </c>
      <c r="E768" s="173" t="s">
        <v>371</v>
      </c>
      <c r="F768" s="170">
        <v>120</v>
      </c>
      <c r="G768" s="168"/>
      <c r="H768" s="153">
        <f>IFERROR(VLOOKUP($C768,$C$5:$H$18,6,0)+SUMIF($C$19:$C768,$C768,$F$19:$F768)-SUMIF($C$19:$C768,$C768,$G$19:$G768),"")</f>
        <v>173465.12</v>
      </c>
      <c r="I768" s="166" t="s">
        <v>105</v>
      </c>
      <c r="J768" s="166"/>
      <c r="K768" s="163">
        <f t="shared" si="11"/>
        <v>202609</v>
      </c>
      <c r="L768" s="45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129"/>
      <c r="X768" s="129"/>
      <c r="Y768" s="129"/>
    </row>
    <row r="769" s="31" customFormat="1" customHeight="1" spans="1:25">
      <c r="A769" s="148">
        <f>IF(B769="","",COUNTA($B$5:B769))</f>
        <v>765</v>
      </c>
      <c r="B769" s="158">
        <v>46279</v>
      </c>
      <c r="C769" s="159" t="s">
        <v>48</v>
      </c>
      <c r="D769" s="160" t="s">
        <v>110</v>
      </c>
      <c r="E769" s="171" t="s">
        <v>780</v>
      </c>
      <c r="F769" s="172">
        <v>1516.74</v>
      </c>
      <c r="G769" s="162"/>
      <c r="H769" s="153">
        <f>IFERROR(VLOOKUP($C769,$C$5:$H$18,6,0)+SUMIF($C$19:$C769,$C769,$F$19:$F769)-SUMIF($C$19:$C769,$C769,$G$19:$G769),"")</f>
        <v>174981.86</v>
      </c>
      <c r="I769" s="160"/>
      <c r="J769" s="160"/>
      <c r="K769" s="163">
        <f t="shared" si="11"/>
        <v>202609</v>
      </c>
      <c r="L769" s="45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129"/>
      <c r="X769" s="129"/>
      <c r="Y769" s="129"/>
    </row>
    <row r="770" s="31" customFormat="1" customHeight="1" spans="1:25">
      <c r="A770" s="148">
        <f>IF(B770="","",COUNTA($B$5:B770))</f>
        <v>766</v>
      </c>
      <c r="B770" s="164">
        <v>46279</v>
      </c>
      <c r="C770" s="165" t="s">
        <v>48</v>
      </c>
      <c r="D770" s="166" t="s">
        <v>50</v>
      </c>
      <c r="E770" s="169" t="s">
        <v>781</v>
      </c>
      <c r="F770" s="175">
        <v>720</v>
      </c>
      <c r="G770" s="168"/>
      <c r="H770" s="153">
        <f>IFERROR(VLOOKUP($C770,$C$5:$H$18,6,0)+SUMIF($C$19:$C770,$C770,$F$19:$F770)-SUMIF($C$19:$C770,$C770,$G$19:$G770),"")</f>
        <v>175701.86</v>
      </c>
      <c r="I770" s="166" t="s">
        <v>103</v>
      </c>
      <c r="J770" s="166"/>
      <c r="K770" s="163">
        <f t="shared" si="11"/>
        <v>202609</v>
      </c>
      <c r="L770" s="45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129"/>
      <c r="X770" s="129"/>
      <c r="Y770" s="129"/>
    </row>
    <row r="771" s="31" customFormat="1" customHeight="1" spans="1:25">
      <c r="A771" s="176">
        <f>IF(B771="","",COUNTA($B$5:B771))</f>
        <v>767</v>
      </c>
      <c r="B771" s="177">
        <v>46276</v>
      </c>
      <c r="C771" s="178" t="s">
        <v>53</v>
      </c>
      <c r="D771" s="179" t="s">
        <v>45</v>
      </c>
      <c r="E771" s="180" t="s">
        <v>782</v>
      </c>
      <c r="F771" s="181">
        <v>2050000</v>
      </c>
      <c r="G771" s="181"/>
      <c r="H771" s="182">
        <f>IFERROR(VLOOKUP($C771,$C$5:$H$18,6,0)+SUMIF($C$19:$C771,$C771,$F$19:$F771)-SUMIF($C$19:$C771,$C771,$G$19:$G771),"")</f>
        <v>2054555.01</v>
      </c>
      <c r="I771" s="179" t="s">
        <v>245</v>
      </c>
      <c r="J771" s="179"/>
      <c r="K771" s="179">
        <f t="shared" si="11"/>
        <v>202609</v>
      </c>
      <c r="L771" s="45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129"/>
      <c r="X771" s="129"/>
      <c r="Y771" s="129"/>
    </row>
    <row r="772" s="31" customFormat="1" customHeight="1" spans="1:25">
      <c r="A772" s="148">
        <f>IF(B772="","",COUNTA($B$5:B772))</f>
        <v>768</v>
      </c>
      <c r="B772" s="164">
        <v>46276</v>
      </c>
      <c r="C772" s="165" t="s">
        <v>57</v>
      </c>
      <c r="D772" s="166" t="s">
        <v>50</v>
      </c>
      <c r="E772" s="183" t="s">
        <v>582</v>
      </c>
      <c r="F772" s="168">
        <v>300</v>
      </c>
      <c r="G772" s="168"/>
      <c r="H772" s="153">
        <f>IFERROR(VLOOKUP($C772,$C$5:$H$18,6,0)+SUMIF($C$19:$C772,$C772,$F$19:$F772)-SUMIF($C$19:$C772,$C772,$G$19:$G772),"")</f>
        <v>114621.18</v>
      </c>
      <c r="I772" s="166" t="s">
        <v>247</v>
      </c>
      <c r="J772" s="166"/>
      <c r="K772" s="163">
        <f t="shared" si="11"/>
        <v>202609</v>
      </c>
      <c r="L772" s="45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129"/>
      <c r="X772" s="129"/>
      <c r="Y772" s="129"/>
    </row>
    <row r="773" s="31" customFormat="1" customHeight="1" spans="1:25">
      <c r="A773" s="148">
        <f>IF(B773="","",COUNTA($B$5:B773))</f>
        <v>769</v>
      </c>
      <c r="B773" s="158">
        <v>46277</v>
      </c>
      <c r="C773" s="159" t="s">
        <v>57</v>
      </c>
      <c r="D773" s="160" t="s">
        <v>50</v>
      </c>
      <c r="E773" s="171" t="s">
        <v>672</v>
      </c>
      <c r="F773" s="162">
        <v>700</v>
      </c>
      <c r="G773" s="162"/>
      <c r="H773" s="153">
        <f>IFERROR(VLOOKUP($C773,$C$5:$H$18,6,0)+SUMIF($C$19:$C773,$C773,$F$19:$F773)-SUMIF($C$19:$C773,$C773,$G$19:$G773),"")</f>
        <v>115321.18</v>
      </c>
      <c r="I773" s="160" t="s">
        <v>204</v>
      </c>
      <c r="J773" s="160"/>
      <c r="K773" s="163">
        <f t="shared" ref="K773:K797" si="12">IF($B773="","",--TEXT($B773,"yyyymm"))</f>
        <v>202609</v>
      </c>
      <c r="L773" s="45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129"/>
      <c r="X773" s="129"/>
      <c r="Y773" s="129"/>
    </row>
    <row r="774" s="31" customFormat="1" customHeight="1" spans="1:25">
      <c r="A774" s="148">
        <f>IF(B774="","",COUNTA($B$5:B774))</f>
        <v>770</v>
      </c>
      <c r="B774" s="164">
        <v>46277</v>
      </c>
      <c r="C774" s="165" t="s">
        <v>57</v>
      </c>
      <c r="D774" s="166" t="s">
        <v>50</v>
      </c>
      <c r="E774" s="169" t="s">
        <v>783</v>
      </c>
      <c r="F774" s="168">
        <v>4200</v>
      </c>
      <c r="G774" s="168"/>
      <c r="H774" s="153">
        <f>IFERROR(VLOOKUP($C774,$C$5:$H$18,6,0)+SUMIF($C$19:$C774,$C774,$F$19:$F774)-SUMIF($C$19:$C774,$C774,$G$19:$G774),"")</f>
        <v>119521.18</v>
      </c>
      <c r="I774" s="166" t="s">
        <v>128</v>
      </c>
      <c r="J774" s="166"/>
      <c r="K774" s="163">
        <f t="shared" si="12"/>
        <v>202609</v>
      </c>
      <c r="L774" s="45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129"/>
      <c r="X774" s="129"/>
      <c r="Y774" s="129"/>
    </row>
    <row r="775" s="31" customFormat="1" customHeight="1" spans="1:25">
      <c r="A775" s="148">
        <f>IF(B775="","",COUNTA($B$5:B775))</f>
        <v>771</v>
      </c>
      <c r="B775" s="158">
        <v>46279</v>
      </c>
      <c r="C775" s="159" t="s">
        <v>57</v>
      </c>
      <c r="D775" s="160" t="s">
        <v>50</v>
      </c>
      <c r="E775" s="171" t="s">
        <v>784</v>
      </c>
      <c r="F775" s="162">
        <v>300</v>
      </c>
      <c r="G775" s="162"/>
      <c r="H775" s="153">
        <f>IFERROR(VLOOKUP($C775,$C$5:$H$18,6,0)+SUMIF($C$19:$C775,$C775,$F$19:$F775)-SUMIF($C$19:$C775,$C775,$G$19:$G775),"")</f>
        <v>119821.18</v>
      </c>
      <c r="I775" s="160" t="s">
        <v>199</v>
      </c>
      <c r="J775" s="160"/>
      <c r="K775" s="163">
        <f t="shared" si="12"/>
        <v>202609</v>
      </c>
      <c r="L775" s="45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129"/>
      <c r="X775" s="129"/>
      <c r="Y775" s="129"/>
    </row>
    <row r="776" s="31" customFormat="1" customHeight="1" spans="1:25">
      <c r="A776" s="148">
        <f>IF(B776="","",COUNTA($B$5:B776))</f>
        <v>772</v>
      </c>
      <c r="B776" s="164">
        <v>46276</v>
      </c>
      <c r="C776" s="165" t="s">
        <v>66</v>
      </c>
      <c r="D776" s="166" t="s">
        <v>50</v>
      </c>
      <c r="E776" s="169" t="s">
        <v>785</v>
      </c>
      <c r="F776" s="170">
        <v>18000</v>
      </c>
      <c r="G776" s="170"/>
      <c r="H776" s="153">
        <f>IFERROR(VLOOKUP($C776,$C$5:$H$18,6,0)+SUMIF($C$19:$C776,$C776,$F$19:$F776)-SUMIF($C$19:$C776,$C776,$G$19:$G776),"")</f>
        <v>23728.5199999996</v>
      </c>
      <c r="I776" s="166" t="s">
        <v>244</v>
      </c>
      <c r="J776" s="166"/>
      <c r="K776" s="163">
        <f t="shared" si="12"/>
        <v>202609</v>
      </c>
      <c r="L776" s="45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129"/>
      <c r="X776" s="129"/>
      <c r="Y776" s="129"/>
    </row>
    <row r="777" s="31" customFormat="1" customHeight="1" spans="1:25">
      <c r="A777" s="148">
        <f>IF(B777="","",COUNTA($B$5:B777))</f>
        <v>773</v>
      </c>
      <c r="B777" s="158">
        <v>46276</v>
      </c>
      <c r="C777" s="159" t="s">
        <v>66</v>
      </c>
      <c r="D777" s="160" t="s">
        <v>87</v>
      </c>
      <c r="E777" s="171" t="s">
        <v>786</v>
      </c>
      <c r="F777" s="174">
        <v>2000</v>
      </c>
      <c r="G777" s="174"/>
      <c r="H777" s="153">
        <f>IFERROR(VLOOKUP($C777,$C$5:$H$18,6,0)+SUMIF($C$19:$C777,$C777,$F$19:$F777)-SUMIF($C$19:$C777,$C777,$G$19:$G777),"")</f>
        <v>25728.5199999996</v>
      </c>
      <c r="I777" s="160" t="s">
        <v>171</v>
      </c>
      <c r="J777" s="160"/>
      <c r="K777" s="163">
        <f t="shared" si="12"/>
        <v>202609</v>
      </c>
      <c r="L777" s="45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129"/>
      <c r="X777" s="129"/>
      <c r="Y777" s="129"/>
    </row>
    <row r="778" s="31" customFormat="1" customHeight="1" spans="1:25">
      <c r="A778" s="148">
        <f>IF(B778="","",COUNTA($B$5:B778))</f>
        <v>774</v>
      </c>
      <c r="B778" s="164">
        <v>46276</v>
      </c>
      <c r="C778" s="165" t="s">
        <v>66</v>
      </c>
      <c r="D778" s="166" t="s">
        <v>45</v>
      </c>
      <c r="E778" s="183" t="s">
        <v>787</v>
      </c>
      <c r="F778" s="170">
        <v>1000000</v>
      </c>
      <c r="G778" s="170"/>
      <c r="H778" s="153">
        <f>IFERROR(VLOOKUP($C778,$C$5:$H$18,6,0)+SUMIF($C$19:$C778,$C778,$F$19:$F778)-SUMIF($C$19:$C778,$C778,$G$19:$G778),"")</f>
        <v>1025728.52</v>
      </c>
      <c r="I778" s="166" t="s">
        <v>191</v>
      </c>
      <c r="J778" s="166"/>
      <c r="K778" s="163">
        <f t="shared" si="12"/>
        <v>202609</v>
      </c>
      <c r="L778" s="45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129"/>
      <c r="X778" s="129"/>
      <c r="Y778" s="129"/>
    </row>
    <row r="779" s="31" customFormat="1" customHeight="1" spans="1:25">
      <c r="A779" s="148">
        <f>IF(B779="","",COUNTA($B$5:B779))</f>
        <v>775</v>
      </c>
      <c r="B779" s="158">
        <v>46276</v>
      </c>
      <c r="C779" s="159" t="s">
        <v>66</v>
      </c>
      <c r="D779" s="160" t="s">
        <v>50</v>
      </c>
      <c r="E779" s="171" t="s">
        <v>788</v>
      </c>
      <c r="F779" s="174">
        <v>24900</v>
      </c>
      <c r="G779" s="174"/>
      <c r="H779" s="153">
        <f>IFERROR(VLOOKUP($C779,$C$5:$H$18,6,0)+SUMIF($C$19:$C779,$C779,$F$19:$F779)-SUMIF($C$19:$C779,$C779,$G$19:$G779),"")</f>
        <v>1050628.52</v>
      </c>
      <c r="I779" s="160" t="s">
        <v>191</v>
      </c>
      <c r="J779" s="160"/>
      <c r="K779" s="163">
        <f t="shared" si="12"/>
        <v>202609</v>
      </c>
      <c r="L779" s="45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129"/>
      <c r="X779" s="129"/>
      <c r="Y779" s="129"/>
    </row>
    <row r="780" s="31" customFormat="1" customHeight="1" spans="1:25">
      <c r="A780" s="148">
        <f>IF(B780="","",COUNTA($B$5:B780))</f>
        <v>776</v>
      </c>
      <c r="B780" s="164">
        <v>46276</v>
      </c>
      <c r="C780" s="165" t="s">
        <v>66</v>
      </c>
      <c r="D780" s="166" t="s">
        <v>87</v>
      </c>
      <c r="E780" s="169" t="s">
        <v>789</v>
      </c>
      <c r="F780" s="170">
        <v>20000</v>
      </c>
      <c r="G780" s="170"/>
      <c r="H780" s="153">
        <f>IFERROR(VLOOKUP($C780,$C$5:$H$18,6,0)+SUMIF($C$19:$C780,$C780,$F$19:$F780)-SUMIF($C$19:$C780,$C780,$G$19:$G780),"")</f>
        <v>1070628.52</v>
      </c>
      <c r="I780" s="166" t="s">
        <v>191</v>
      </c>
      <c r="J780" s="166"/>
      <c r="K780" s="163">
        <f t="shared" si="12"/>
        <v>202609</v>
      </c>
      <c r="L780" s="45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129"/>
      <c r="X780" s="129"/>
      <c r="Y780" s="129"/>
    </row>
    <row r="781" s="31" customFormat="1" customHeight="1" spans="1:25">
      <c r="A781" s="148">
        <f>IF(B781="","",COUNTA($B$5:B781))</f>
        <v>777</v>
      </c>
      <c r="B781" s="158">
        <v>46276</v>
      </c>
      <c r="C781" s="159" t="s">
        <v>66</v>
      </c>
      <c r="D781" s="160" t="s">
        <v>87</v>
      </c>
      <c r="E781" s="171" t="s">
        <v>790</v>
      </c>
      <c r="F781" s="174">
        <v>7500</v>
      </c>
      <c r="G781" s="174"/>
      <c r="H781" s="153">
        <f>IFERROR(VLOOKUP($C781,$C$5:$H$18,6,0)+SUMIF($C$19:$C781,$C781,$F$19:$F781)-SUMIF($C$19:$C781,$C781,$G$19:$G781),"")</f>
        <v>1078128.52</v>
      </c>
      <c r="I781" s="160" t="s">
        <v>191</v>
      </c>
      <c r="J781" s="160"/>
      <c r="K781" s="163">
        <f t="shared" si="12"/>
        <v>202609</v>
      </c>
      <c r="L781" s="45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129"/>
      <c r="X781" s="129"/>
      <c r="Y781" s="129"/>
    </row>
    <row r="782" s="31" customFormat="1" customHeight="1" spans="1:25">
      <c r="A782" s="148">
        <f>IF(B782="","",COUNTA($B$5:B782))</f>
        <v>778</v>
      </c>
      <c r="B782" s="164">
        <v>46279</v>
      </c>
      <c r="C782" s="165" t="s">
        <v>66</v>
      </c>
      <c r="D782" s="166" t="s">
        <v>118</v>
      </c>
      <c r="E782" s="183" t="s">
        <v>791</v>
      </c>
      <c r="F782" s="170"/>
      <c r="G782" s="170">
        <v>700000</v>
      </c>
      <c r="H782" s="153">
        <f>IFERROR(VLOOKUP($C782,$C$5:$H$18,6,0)+SUMIF($C$19:$C782,$C782,$F$19:$F782)-SUMIF($C$19:$C782,$C782,$G$19:$G782),"")</f>
        <v>378128.52</v>
      </c>
      <c r="I782" s="166" t="s">
        <v>44</v>
      </c>
      <c r="J782" s="166"/>
      <c r="K782" s="163">
        <f t="shared" si="12"/>
        <v>202609</v>
      </c>
      <c r="L782" s="45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129"/>
      <c r="X782" s="129"/>
      <c r="Y782" s="129"/>
    </row>
    <row r="783" s="31" customFormat="1" customHeight="1" spans="1:25">
      <c r="A783" s="148">
        <f>IF(B783="","",COUNTA($B$5:B783))</f>
        <v>779</v>
      </c>
      <c r="B783" s="158">
        <v>46279</v>
      </c>
      <c r="C783" s="159" t="s">
        <v>66</v>
      </c>
      <c r="D783" s="160" t="s">
        <v>108</v>
      </c>
      <c r="E783" s="183" t="s">
        <v>792</v>
      </c>
      <c r="F783" s="174"/>
      <c r="G783" s="174">
        <v>12600</v>
      </c>
      <c r="H783" s="153">
        <f>IFERROR(VLOOKUP($C783,$C$5:$H$18,6,0)+SUMIF($C$19:$C783,$C783,$F$19:$F783)-SUMIF($C$19:$C783,$C783,$G$19:$G783),"")</f>
        <v>365528.52</v>
      </c>
      <c r="I783" s="160" t="s">
        <v>44</v>
      </c>
      <c r="J783" s="160"/>
      <c r="K783" s="163">
        <f t="shared" si="12"/>
        <v>202609</v>
      </c>
      <c r="L783" s="45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129"/>
      <c r="X783" s="129"/>
      <c r="Y783" s="129"/>
    </row>
    <row r="784" s="31" customFormat="1" customHeight="1" spans="1:25">
      <c r="A784" s="148">
        <f>IF(B784="","",COUNTA($B$5:B784))</f>
        <v>780</v>
      </c>
      <c r="B784" s="164">
        <v>46279</v>
      </c>
      <c r="C784" s="165" t="s">
        <v>66</v>
      </c>
      <c r="D784" s="166" t="s">
        <v>50</v>
      </c>
      <c r="E784" s="183" t="s">
        <v>530</v>
      </c>
      <c r="F784" s="170">
        <v>9000</v>
      </c>
      <c r="G784" s="170"/>
      <c r="H784" s="153">
        <f>IFERROR(VLOOKUP($C784,$C$5:$H$18,6,0)+SUMIF($C$19:$C784,$C784,$F$19:$F784)-SUMIF($C$19:$C784,$C784,$G$19:$G784),"")</f>
        <v>374528.52</v>
      </c>
      <c r="I784" s="166" t="s">
        <v>171</v>
      </c>
      <c r="J784" s="166"/>
      <c r="K784" s="163">
        <f t="shared" si="12"/>
        <v>202609</v>
      </c>
      <c r="L784" s="45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129"/>
      <c r="X784" s="129"/>
      <c r="Y784" s="129"/>
    </row>
    <row r="785" customHeight="1" spans="1:11">
      <c r="A785" s="148">
        <f>IF(B785="","",COUNTA($B$5:B785))</f>
        <v>781</v>
      </c>
      <c r="B785" s="158">
        <v>46279</v>
      </c>
      <c r="C785" s="159" t="s">
        <v>66</v>
      </c>
      <c r="D785" s="160" t="s">
        <v>50</v>
      </c>
      <c r="E785" s="171" t="s">
        <v>793</v>
      </c>
      <c r="F785" s="184">
        <v>8360</v>
      </c>
      <c r="G785" s="174"/>
      <c r="H785" s="153">
        <f>IFERROR(VLOOKUP($C785,$C$5:$H$18,6,0)+SUMIF($C$19:$C785,$C785,$F$19:$F785)-SUMIF($C$19:$C785,$C785,$G$19:$G785),"")</f>
        <v>382888.52</v>
      </c>
      <c r="I785" s="160" t="s">
        <v>772</v>
      </c>
      <c r="J785" s="160"/>
      <c r="K785" s="163">
        <f t="shared" si="12"/>
        <v>202609</v>
      </c>
    </row>
    <row r="786" customHeight="1" spans="1:11">
      <c r="A786" s="185">
        <f>IF(B786="","",COUNTA($B$5:B786))</f>
        <v>782</v>
      </c>
      <c r="B786" s="164">
        <v>46280</v>
      </c>
      <c r="C786" s="186" t="s">
        <v>44</v>
      </c>
      <c r="D786" s="186" t="s">
        <v>63</v>
      </c>
      <c r="E786" s="187" t="s">
        <v>794</v>
      </c>
      <c r="F786" s="188"/>
      <c r="G786" s="189">
        <v>26236.61</v>
      </c>
      <c r="H786" s="153">
        <f>IFERROR(VLOOKUP($C786,$C$5:$H$18,6,0)+SUMIF($C$19:$C786,$C786,$F$19:$F786)-SUMIF($C$19:$C786,$C786,$G$19:$G786),"")</f>
        <v>62743.5899999999</v>
      </c>
      <c r="I786" s="186"/>
      <c r="J786" s="186"/>
      <c r="K786" s="163">
        <f t="shared" si="12"/>
        <v>202609</v>
      </c>
    </row>
    <row r="787" customHeight="1" spans="1:11">
      <c r="A787" s="185">
        <f>IF(B787="","",COUNTA($B$5:B787))</f>
        <v>783</v>
      </c>
      <c r="B787" s="164">
        <v>46280</v>
      </c>
      <c r="C787" s="186" t="s">
        <v>44</v>
      </c>
      <c r="D787" s="190" t="s">
        <v>108</v>
      </c>
      <c r="E787" s="191" t="s">
        <v>795</v>
      </c>
      <c r="F787" s="188">
        <v>1000</v>
      </c>
      <c r="G787" s="189"/>
      <c r="H787" s="153">
        <f>IFERROR(VLOOKUP($C787,$C$5:$H$18,6,0)+SUMIF($C$19:$C787,$C787,$F$19:$F787)-SUMIF($C$19:$C787,$C787,$G$19:$G787),"")</f>
        <v>63743.5899999999</v>
      </c>
      <c r="I787" s="190" t="s">
        <v>249</v>
      </c>
      <c r="J787" s="190"/>
      <c r="K787" s="163">
        <f t="shared" si="12"/>
        <v>202609</v>
      </c>
    </row>
    <row r="788" customHeight="1" spans="1:11">
      <c r="A788" s="185">
        <f>IF(B788="","",COUNTA($B$5:B788))</f>
        <v>784</v>
      </c>
      <c r="B788" s="164">
        <v>46280</v>
      </c>
      <c r="C788" s="186" t="s">
        <v>44</v>
      </c>
      <c r="D788" s="190" t="s">
        <v>108</v>
      </c>
      <c r="E788" s="191" t="s">
        <v>796</v>
      </c>
      <c r="F788" s="188">
        <v>900</v>
      </c>
      <c r="G788" s="189"/>
      <c r="H788" s="153">
        <f>IFERROR(VLOOKUP($C788,$C$5:$H$18,6,0)+SUMIF($C$19:$C788,$C788,$F$19:$F788)-SUMIF($C$19:$C788,$C788,$G$19:$G788),"")</f>
        <v>64643.5899999999</v>
      </c>
      <c r="I788" s="190" t="s">
        <v>249</v>
      </c>
      <c r="J788" s="190"/>
      <c r="K788" s="163">
        <f t="shared" si="12"/>
        <v>202609</v>
      </c>
    </row>
    <row r="789" customHeight="1" spans="1:11">
      <c r="A789" s="185">
        <f>IF(B789="","",COUNTA($B$5:B789))</f>
        <v>785</v>
      </c>
      <c r="B789" s="164">
        <v>46280</v>
      </c>
      <c r="C789" s="192" t="s">
        <v>44</v>
      </c>
      <c r="D789" s="193" t="s">
        <v>108</v>
      </c>
      <c r="E789" s="194" t="s">
        <v>797</v>
      </c>
      <c r="F789" s="195">
        <v>2000</v>
      </c>
      <c r="G789" s="196"/>
      <c r="H789" s="197">
        <f>IFERROR(VLOOKUP($C789,$C$5:$H$18,6,0)+SUMIF($C$19:$C789,$C789,$F$19:$F789)-SUMIF($C$19:$C789,$C789,$G$19:$G789),"")</f>
        <v>66643.5899999999</v>
      </c>
      <c r="I789" s="193" t="s">
        <v>249</v>
      </c>
      <c r="J789" s="192"/>
      <c r="K789" s="163">
        <f t="shared" si="12"/>
        <v>202609</v>
      </c>
    </row>
    <row r="790" customHeight="1" spans="1:11">
      <c r="A790" s="185">
        <f>IF(B790="","",COUNTA($B$5:B790))</f>
        <v>786</v>
      </c>
      <c r="B790" s="164">
        <v>46280</v>
      </c>
      <c r="C790" s="186" t="s">
        <v>44</v>
      </c>
      <c r="D790" s="190" t="s">
        <v>108</v>
      </c>
      <c r="E790" s="191" t="s">
        <v>798</v>
      </c>
      <c r="F790" s="198">
        <v>20</v>
      </c>
      <c r="G790" s="172"/>
      <c r="H790" s="153">
        <f>IFERROR(VLOOKUP($C790,$C$5:$H$18,6,0)+SUMIF($C$19:$C790,$C790,$F$19:$F790)-SUMIF($C$19:$C790,$C790,$G$19:$G790),"")</f>
        <v>66663.5899999999</v>
      </c>
      <c r="I790" s="190" t="s">
        <v>249</v>
      </c>
      <c r="J790" s="190"/>
      <c r="K790" s="163">
        <f t="shared" si="12"/>
        <v>202609</v>
      </c>
    </row>
    <row r="791" customHeight="1" spans="1:11">
      <c r="A791" s="185">
        <f>IF(B791="","",COUNTA($B$5:B791))</f>
        <v>787</v>
      </c>
      <c r="B791" s="164">
        <v>46280</v>
      </c>
      <c r="C791" s="186" t="s">
        <v>48</v>
      </c>
      <c r="D791" s="190" t="s">
        <v>50</v>
      </c>
      <c r="E791" s="191" t="s">
        <v>799</v>
      </c>
      <c r="F791" s="199">
        <v>400</v>
      </c>
      <c r="G791" s="200"/>
      <c r="H791" s="153">
        <f>IFERROR(VLOOKUP($C791,$C$5:$H$18,6,0)+SUMIF($C$19:$C791,$C791,$F$19:$F791)-SUMIF($C$19:$C791,$C791,$G$19:$G791),"")</f>
        <v>176101.86</v>
      </c>
      <c r="I791" s="186" t="s">
        <v>800</v>
      </c>
      <c r="J791" s="186"/>
      <c r="K791" s="163">
        <f t="shared" si="12"/>
        <v>202609</v>
      </c>
    </row>
    <row r="792" customHeight="1" spans="1:11">
      <c r="A792" s="185">
        <f>IF(B792="","",COUNTA($B$5:B792))</f>
        <v>788</v>
      </c>
      <c r="B792" s="164">
        <v>46280</v>
      </c>
      <c r="C792" s="186" t="s">
        <v>48</v>
      </c>
      <c r="D792" s="190" t="s">
        <v>50</v>
      </c>
      <c r="E792" s="201" t="s">
        <v>370</v>
      </c>
      <c r="F792" s="188">
        <v>500</v>
      </c>
      <c r="G792" s="200"/>
      <c r="H792" s="153">
        <f>IFERROR(VLOOKUP($C792,$C$5:$H$18,6,0)+SUMIF($C$19:$C792,$C792,$F$19:$F792)-SUMIF($C$19:$C792,$C792,$G$19:$G792),"")</f>
        <v>176601.86</v>
      </c>
      <c r="I792" s="190" t="s">
        <v>80</v>
      </c>
      <c r="J792" s="190"/>
      <c r="K792" s="163">
        <f t="shared" si="12"/>
        <v>202609</v>
      </c>
    </row>
    <row r="793" customHeight="1" spans="1:11">
      <c r="A793" s="185">
        <f>IF(B793="","",COUNTA($B$5:B793))</f>
        <v>789</v>
      </c>
      <c r="B793" s="164">
        <v>46280</v>
      </c>
      <c r="C793" s="186" t="s">
        <v>48</v>
      </c>
      <c r="D793" s="190" t="s">
        <v>50</v>
      </c>
      <c r="E793" s="201" t="s">
        <v>372</v>
      </c>
      <c r="F793" s="202">
        <v>150</v>
      </c>
      <c r="G793" s="200"/>
      <c r="H793" s="153">
        <f>IFERROR(VLOOKUP($C793,$C$5:$H$18,6,0)+SUMIF($C$19:$C793,$C793,$F$19:$F793)-SUMIF($C$19:$C793,$C793,$G$19:$G793),"")</f>
        <v>176751.86</v>
      </c>
      <c r="I793" s="186" t="s">
        <v>55</v>
      </c>
      <c r="J793" s="186"/>
      <c r="K793" s="163">
        <f t="shared" si="12"/>
        <v>202609</v>
      </c>
    </row>
    <row r="794" customHeight="1" spans="1:11">
      <c r="A794" s="185">
        <f>IF(B794="","",COUNTA($B$5:B794))</f>
        <v>790</v>
      </c>
      <c r="B794" s="164">
        <v>46280</v>
      </c>
      <c r="C794" s="186" t="s">
        <v>48</v>
      </c>
      <c r="D794" s="190" t="s">
        <v>50</v>
      </c>
      <c r="E794" s="187" t="s">
        <v>801</v>
      </c>
      <c r="F794" s="188">
        <v>4004</v>
      </c>
      <c r="G794" s="200"/>
      <c r="H794" s="153">
        <f>IFERROR(VLOOKUP($C794,$C$5:$H$18,6,0)+SUMIF($C$19:$C794,$C794,$F$19:$F794)-SUMIF($C$19:$C794,$C794,$G$19:$G794),"")</f>
        <v>180755.86</v>
      </c>
      <c r="I794" s="190" t="s">
        <v>113</v>
      </c>
      <c r="J794" s="190"/>
      <c r="K794" s="163">
        <f t="shared" si="12"/>
        <v>202609</v>
      </c>
    </row>
    <row r="795" customHeight="1" spans="1:11">
      <c r="A795" s="185">
        <f>IF(B795="","",COUNTA($B$5:B795))</f>
        <v>791</v>
      </c>
      <c r="B795" s="164">
        <v>46279</v>
      </c>
      <c r="C795" s="186" t="s">
        <v>53</v>
      </c>
      <c r="D795" s="186" t="s">
        <v>120</v>
      </c>
      <c r="E795" s="191" t="s">
        <v>802</v>
      </c>
      <c r="F795" s="203"/>
      <c r="G795" s="175">
        <v>430000</v>
      </c>
      <c r="H795" s="153">
        <f>IFERROR(VLOOKUP($C795,$C$5:$H$18,6,0)+SUMIF($C$19:$C795,$C795,$F$19:$F795)-SUMIF($C$19:$C795,$C795,$G$19:$G795),"")</f>
        <v>1624555.01</v>
      </c>
      <c r="I795" s="186" t="s">
        <v>245</v>
      </c>
      <c r="J795" s="186"/>
      <c r="K795" s="163">
        <f t="shared" si="12"/>
        <v>202609</v>
      </c>
    </row>
    <row r="796" customHeight="1" spans="1:11">
      <c r="A796" s="185">
        <f>IF(B796="","",COUNTA($B$5:B796))</f>
        <v>792</v>
      </c>
      <c r="B796" s="164">
        <v>46280</v>
      </c>
      <c r="C796" s="190" t="s">
        <v>61</v>
      </c>
      <c r="D796" s="190" t="s">
        <v>50</v>
      </c>
      <c r="E796" s="204" t="s">
        <v>522</v>
      </c>
      <c r="F796" s="205">
        <v>2500</v>
      </c>
      <c r="G796" s="172"/>
      <c r="H796" s="153">
        <f>IFERROR(VLOOKUP($C796,$C$5:$H$18,6,0)+SUMIF($C$19:$C796,$C796,$F$19:$F796)-SUMIF($C$19:$C796,$C796,$G$19:$G796),"")</f>
        <v>11778.44</v>
      </c>
      <c r="I796" s="190" t="s">
        <v>125</v>
      </c>
      <c r="J796" s="190"/>
      <c r="K796" s="163">
        <f t="shared" si="12"/>
        <v>202609</v>
      </c>
    </row>
    <row r="797" customHeight="1" spans="1:11">
      <c r="A797" s="185">
        <f>IF(B797="","",COUNTA($B$5:B797))</f>
        <v>793</v>
      </c>
      <c r="B797" s="206">
        <v>46279</v>
      </c>
      <c r="C797" s="190" t="s">
        <v>44</v>
      </c>
      <c r="D797" s="190" t="s">
        <v>106</v>
      </c>
      <c r="E797" s="191" t="s">
        <v>803</v>
      </c>
      <c r="F797" s="205"/>
      <c r="G797" s="172">
        <v>6000</v>
      </c>
      <c r="H797" s="153">
        <f>IFERROR(VLOOKUP($C797,$C$5:$H$18,6,0)+SUMIF($C$19:$C797,$C797,$F$19:$F797)-SUMIF($C$19:$C797,$C797,$G$19:$G797),"")</f>
        <v>60663.5899999999</v>
      </c>
      <c r="I797" s="190"/>
      <c r="J797" s="190"/>
      <c r="K797" s="163">
        <f t="shared" si="12"/>
        <v>202609</v>
      </c>
    </row>
    <row r="798" customHeight="1" spans="1:11">
      <c r="A798" s="185" t="str">
        <f>IF(B798="","",COUNTA($B$5:B798))</f>
        <v/>
      </c>
      <c r="B798" s="207"/>
      <c r="C798" s="208"/>
      <c r="D798" s="208"/>
      <c r="E798" s="208"/>
      <c r="F798" s="209"/>
      <c r="G798" s="210"/>
      <c r="H798" s="211" t="str">
        <f>IFERROR(VLOOKUP($C798,$C$5:$H$18,6,0)+SUMIF($C$19:$C798,$C798,$F$19:$F798)-SUMIF($C$19:$C798,$C798,$G$19:$G798),"")</f>
        <v/>
      </c>
      <c r="I798" s="208"/>
      <c r="J798" s="208"/>
      <c r="K798" s="212"/>
    </row>
    <row r="799" customHeight="1" spans="1:11">
      <c r="A799" s="185" t="str">
        <f>IF(B799="","",COUNTA($B$5:B799))</f>
        <v/>
      </c>
      <c r="B799" s="213"/>
      <c r="C799" s="214"/>
      <c r="D799" s="214"/>
      <c r="E799" s="214"/>
      <c r="F799" s="215"/>
      <c r="G799" s="216"/>
      <c r="H799" s="217" t="str">
        <f>IFERROR(VLOOKUP($C799,$C$5:$H$18,6,0)+SUMIF($C$19:$C799,$C799,$F$19:$F799)-SUMIF($C$19:$C799,$C799,$G$19:$G799),"")</f>
        <v/>
      </c>
      <c r="I799" s="214"/>
      <c r="J799" s="214"/>
      <c r="K799" s="218"/>
    </row>
    <row r="800" customHeight="1" spans="1:11">
      <c r="A800" s="185" t="str">
        <f>IF(B800="","",COUNTA($B$5:B800))</f>
        <v/>
      </c>
      <c r="B800" s="219"/>
      <c r="C800" s="220"/>
      <c r="D800" s="220"/>
      <c r="E800" s="220"/>
      <c r="F800" s="221"/>
      <c r="G800" s="222"/>
      <c r="H800" s="217" t="str">
        <f>IFERROR(VLOOKUP($C800,$C$5:$H$18,6,0)+SUMIF($C$19:$C800,$C800,$F$19:$F800)-SUMIF($C$19:$C800,$C800,$G$19:$G800),"")</f>
        <v/>
      </c>
      <c r="I800" s="220"/>
      <c r="J800" s="220"/>
      <c r="K800" s="223"/>
    </row>
    <row r="801" customHeight="1" spans="1:11">
      <c r="A801" s="185" t="str">
        <f>IF(B801="","",COUNTA($B$5:B801))</f>
        <v/>
      </c>
      <c r="B801" s="213"/>
      <c r="C801" s="214"/>
      <c r="D801" s="214"/>
      <c r="E801" s="214"/>
      <c r="F801" s="215"/>
      <c r="G801" s="216"/>
      <c r="H801" s="217" t="str">
        <f>IFERROR(VLOOKUP($C801,$C$5:$H$18,6,0)+SUMIF($C$19:$C801,$C801,$F$19:$F801)-SUMIF($C$19:$C801,$C801,$G$19:$G801),"")</f>
        <v/>
      </c>
      <c r="I801" s="214"/>
      <c r="J801" s="214"/>
      <c r="K801" s="218"/>
    </row>
    <row r="802" customHeight="1" spans="1:11">
      <c r="A802" s="185" t="str">
        <f>IF(B802="","",COUNTA($B$5:B802))</f>
        <v/>
      </c>
      <c r="B802" s="219"/>
      <c r="C802" s="220"/>
      <c r="D802" s="220"/>
      <c r="E802" s="220"/>
      <c r="F802" s="221"/>
      <c r="G802" s="222"/>
      <c r="H802" s="217" t="str">
        <f>IFERROR(VLOOKUP($C802,$C$5:$H$18,6,0)+SUMIF($C$19:$C802,$C802,$F$19:$F802)-SUMIF($C$19:$C802,$C802,$G$19:$G802),"")</f>
        <v/>
      </c>
      <c r="I802" s="220"/>
      <c r="J802" s="220"/>
      <c r="K802" s="223"/>
    </row>
    <row r="803" customHeight="1" spans="1:11">
      <c r="A803" s="185" t="str">
        <f>IF(B803="","",COUNTA($B$5:B803))</f>
        <v/>
      </c>
      <c r="B803" s="213"/>
      <c r="C803" s="214"/>
      <c r="D803" s="214"/>
      <c r="E803" s="214"/>
      <c r="F803" s="215"/>
      <c r="G803" s="216"/>
      <c r="H803" s="217" t="str">
        <f>IFERROR(VLOOKUP($C803,$C$5:$H$18,6,0)+SUMIF($C$19:$C803,$C803,$F$19:$F803)-SUMIF($C$19:$C803,$C803,$G$19:$G803),"")</f>
        <v/>
      </c>
      <c r="I803" s="214"/>
      <c r="J803" s="214"/>
      <c r="K803" s="218"/>
    </row>
    <row r="804" customHeight="1" spans="1:11">
      <c r="A804" s="185" t="str">
        <f>IF(B804="","",COUNTA($B$5:B804))</f>
        <v/>
      </c>
      <c r="B804" s="219"/>
      <c r="C804" s="220"/>
      <c r="D804" s="220"/>
      <c r="E804" s="220"/>
      <c r="F804" s="221"/>
      <c r="G804" s="222"/>
      <c r="H804" s="217" t="str">
        <f>IFERROR(VLOOKUP($C804,$C$5:$H$18,6,0)+SUMIF($C$19:$C804,$C804,$F$19:$F804)-SUMIF($C$19:$C804,$C804,$G$19:$G804),"")</f>
        <v/>
      </c>
      <c r="I804" s="220"/>
      <c r="J804" s="220"/>
      <c r="K804" s="223"/>
    </row>
    <row r="805" customHeight="1" spans="1:11">
      <c r="A805" s="185" t="str">
        <f>IF(B805="","",COUNTA($B$5:B805))</f>
        <v/>
      </c>
      <c r="B805" s="213"/>
      <c r="C805" s="214"/>
      <c r="D805" s="214"/>
      <c r="E805" s="214"/>
      <c r="F805" s="215"/>
      <c r="G805" s="216"/>
      <c r="H805" s="217" t="str">
        <f>IFERROR(VLOOKUP($C805,$C$5:$H$18,6,0)+SUMIF($C$19:$C805,$C805,$F$19:$F805)-SUMIF($C$19:$C805,$C805,$G$19:$G805),"")</f>
        <v/>
      </c>
      <c r="I805" s="214"/>
      <c r="J805" s="214"/>
      <c r="K805" s="218"/>
    </row>
    <row r="806" customHeight="1" spans="1:11">
      <c r="A806" s="185" t="str">
        <f>IF(B806="","",COUNTA($B$5:B806))</f>
        <v/>
      </c>
      <c r="B806" s="219"/>
      <c r="C806" s="220"/>
      <c r="D806" s="220"/>
      <c r="E806" s="220"/>
      <c r="F806" s="221"/>
      <c r="G806" s="222"/>
      <c r="H806" s="217" t="str">
        <f>IFERROR(VLOOKUP($C806,$C$5:$H$18,6,0)+SUMIF($C$19:$C806,$C806,$F$19:$F806)-SUMIF($C$19:$C806,$C806,$G$19:$G806),"")</f>
        <v/>
      </c>
      <c r="I806" s="220"/>
      <c r="J806" s="220"/>
      <c r="K806" s="223"/>
    </row>
    <row r="807" customHeight="1" spans="1:11">
      <c r="A807" s="185" t="str">
        <f>IF(B807="","",COUNTA($B$5:B807))</f>
        <v/>
      </c>
      <c r="B807" s="213"/>
      <c r="C807" s="214"/>
      <c r="D807" s="214"/>
      <c r="E807" s="214"/>
      <c r="F807" s="215"/>
      <c r="G807" s="216"/>
      <c r="H807" s="217" t="str">
        <f>IFERROR(VLOOKUP($C807,$C$5:$H$18,6,0)+SUMIF($C$19:$C807,$C807,$F$19:$F807)-SUMIF($C$19:$C807,$C807,$G$19:$G807),"")</f>
        <v/>
      </c>
      <c r="I807" s="214"/>
      <c r="J807" s="214"/>
      <c r="K807" s="218"/>
    </row>
    <row r="808" customHeight="1" spans="1:11">
      <c r="A808" s="185" t="str">
        <f>IF(B808="","",COUNTA($B$5:B808))</f>
        <v/>
      </c>
      <c r="B808" s="219"/>
      <c r="C808" s="220"/>
      <c r="D808" s="220"/>
      <c r="E808" s="220"/>
      <c r="F808" s="221"/>
      <c r="G808" s="222"/>
      <c r="H808" s="217" t="str">
        <f>IFERROR(VLOOKUP($C808,$C$5:$H$18,6,0)+SUMIF($C$19:$C808,$C808,$F$19:$F808)-SUMIF($C$19:$C808,$C808,$G$19:$G808),"")</f>
        <v/>
      </c>
      <c r="I808" s="220"/>
      <c r="J808" s="220"/>
      <c r="K808" s="223"/>
    </row>
    <row r="809" customHeight="1" spans="1:11">
      <c r="A809" s="185" t="str">
        <f>IF(B809="","",COUNTA($B$5:B809))</f>
        <v/>
      </c>
      <c r="B809" s="213"/>
      <c r="C809" s="214"/>
      <c r="D809" s="214"/>
      <c r="E809" s="214"/>
      <c r="F809" s="224"/>
      <c r="G809" s="216"/>
      <c r="H809" s="217" t="str">
        <f>IFERROR(VLOOKUP($C809,$C$5:$H$18,6,0)+SUMIF($C$19:$C809,$C809,$F$19:$F809)-SUMIF($C$19:$C809,$C809,$G$19:$G809),"")</f>
        <v/>
      </c>
      <c r="I809" s="214"/>
      <c r="J809" s="214"/>
      <c r="K809" s="218"/>
    </row>
    <row r="810" customHeight="1" spans="1:11">
      <c r="A810" s="185" t="str">
        <f>IF(B810="","",COUNTA($B$5:B810))</f>
        <v/>
      </c>
      <c r="B810" s="219"/>
      <c r="C810" s="220"/>
      <c r="D810" s="220"/>
      <c r="E810" s="220"/>
      <c r="F810" s="225"/>
      <c r="G810" s="222"/>
      <c r="H810" s="217" t="str">
        <f>IFERROR(VLOOKUP($C810,$C$5:$H$18,6,0)+SUMIF($C$19:$C810,$C810,$F$19:$F810)-SUMIF($C$19:$C810,$C810,$G$19:$G810),"")</f>
        <v/>
      </c>
      <c r="I810" s="220"/>
      <c r="J810" s="220"/>
      <c r="K810" s="223"/>
    </row>
    <row r="811" customHeight="1" spans="1:11">
      <c r="A811" s="185" t="str">
        <f>IF(B811="","",COUNTA($B$5:B811))</f>
        <v/>
      </c>
      <c r="B811" s="213"/>
      <c r="C811" s="214"/>
      <c r="D811" s="214"/>
      <c r="E811" s="214"/>
      <c r="F811" s="224"/>
      <c r="G811" s="216"/>
      <c r="H811" s="217" t="str">
        <f>IFERROR(VLOOKUP($C811,$C$5:$H$18,6,0)+SUMIF($C$19:$C811,$C811,$F$19:$F811)-SUMIF($C$19:$C811,$C811,$G$19:$G811),"")</f>
        <v/>
      </c>
      <c r="I811" s="214"/>
      <c r="J811" s="214"/>
      <c r="K811" s="218"/>
    </row>
    <row r="812" customHeight="1" spans="1:11">
      <c r="A812" s="185" t="str">
        <f>IF(B812="","",COUNTA($B$5:B812))</f>
        <v/>
      </c>
      <c r="B812" s="219"/>
      <c r="C812" s="220"/>
      <c r="D812" s="220"/>
      <c r="E812" s="220"/>
      <c r="F812" s="225"/>
      <c r="G812" s="222"/>
      <c r="H812" s="217" t="str">
        <f>IFERROR(VLOOKUP($C812,$C$5:$H$18,6,0)+SUMIF($C$19:$C812,$C812,$F$19:$F812)-SUMIF($C$19:$C812,$C812,$G$19:$G812),"")</f>
        <v/>
      </c>
      <c r="I812" s="220"/>
      <c r="J812" s="220"/>
      <c r="K812" s="223"/>
    </row>
    <row r="813" customHeight="1" spans="1:11">
      <c r="A813" s="185" t="str">
        <f>IF(B813="","",COUNTA($B$5:B813))</f>
        <v/>
      </c>
      <c r="B813" s="213"/>
      <c r="C813" s="214"/>
      <c r="D813" s="214"/>
      <c r="E813" s="214"/>
      <c r="F813" s="224"/>
      <c r="G813" s="216"/>
      <c r="H813" s="217" t="str">
        <f>IFERROR(VLOOKUP($C813,$C$5:$H$18,6,0)+SUMIF($C$19:$C813,$C813,$F$19:$F813)-SUMIF($C$19:$C813,$C813,$G$19:$G813),"")</f>
        <v/>
      </c>
      <c r="I813" s="214"/>
      <c r="J813" s="214"/>
      <c r="K813" s="218"/>
    </row>
    <row r="814" customHeight="1" spans="1:11">
      <c r="A814" s="185" t="str">
        <f>IF(B814="","",COUNTA($B$5:B814))</f>
        <v/>
      </c>
      <c r="B814" s="219"/>
      <c r="C814" s="220"/>
      <c r="D814" s="220"/>
      <c r="E814" s="220"/>
      <c r="F814" s="225"/>
      <c r="G814" s="222"/>
      <c r="H814" s="217" t="str">
        <f>IFERROR(VLOOKUP($C814,$C$5:$H$18,6,0)+SUMIF($C$19:$C814,$C814,$F$19:$F814)-SUMIF($C$19:$C814,$C814,$G$19:$G814),"")</f>
        <v/>
      </c>
      <c r="I814" s="220"/>
      <c r="J814" s="220"/>
      <c r="K814" s="223"/>
    </row>
    <row r="815" customHeight="1" spans="1:11">
      <c r="A815" s="185" t="str">
        <f>IF(B815="","",COUNTA($B$5:B815))</f>
        <v/>
      </c>
      <c r="B815" s="213"/>
      <c r="C815" s="214"/>
      <c r="D815" s="214"/>
      <c r="E815" s="214"/>
      <c r="F815" s="224"/>
      <c r="G815" s="216"/>
      <c r="H815" s="217" t="str">
        <f>IFERROR(VLOOKUP($C815,$C$5:$H$18,6,0)+SUMIF($C$19:$C815,$C815,$F$19:$F815)-SUMIF($C$19:$C815,$C815,$G$19:$G815),"")</f>
        <v/>
      </c>
      <c r="I815" s="214"/>
      <c r="J815" s="214"/>
      <c r="K815" s="218"/>
    </row>
    <row r="816" customHeight="1" spans="1:11">
      <c r="A816" s="185" t="str">
        <f>IF(B816="","",COUNTA($B$5:B816))</f>
        <v/>
      </c>
      <c r="B816" s="219"/>
      <c r="C816" s="220"/>
      <c r="D816" s="220"/>
      <c r="E816" s="220"/>
      <c r="F816" s="225"/>
      <c r="G816" s="222"/>
      <c r="H816" s="217" t="str">
        <f>IFERROR(VLOOKUP($C816,$C$5:$H$18,6,0)+SUMIF($C$19:$C816,$C816,$F$19:$F816)-SUMIF($C$19:$C816,$C816,$G$19:$G816),"")</f>
        <v/>
      </c>
      <c r="I816" s="220"/>
      <c r="J816" s="220"/>
      <c r="K816" s="223"/>
    </row>
    <row r="817" customHeight="1" spans="1:11">
      <c r="A817" s="185" t="str">
        <f>IF(B817="","",COUNTA($B$5:B817))</f>
        <v/>
      </c>
      <c r="B817" s="213"/>
      <c r="C817" s="214"/>
      <c r="D817" s="214"/>
      <c r="E817" s="214"/>
      <c r="F817" s="224"/>
      <c r="G817" s="216"/>
      <c r="H817" s="217" t="str">
        <f>IFERROR(VLOOKUP($C817,$C$5:$H$18,6,0)+SUMIF($C$19:$C817,$C817,$F$19:$F817)-SUMIF($C$19:$C817,$C817,$G$19:$G817),"")</f>
        <v/>
      </c>
      <c r="I817" s="214"/>
      <c r="J817" s="214"/>
      <c r="K817" s="218"/>
    </row>
    <row r="818" customHeight="1" spans="1:11">
      <c r="A818" s="185" t="str">
        <f>IF(B818="","",COUNTA($B$5:B818))</f>
        <v/>
      </c>
      <c r="B818" s="219"/>
      <c r="C818" s="220"/>
      <c r="D818" s="220"/>
      <c r="E818" s="220"/>
      <c r="F818" s="225"/>
      <c r="G818" s="222"/>
      <c r="H818" s="217" t="str">
        <f>IFERROR(VLOOKUP($C818,$C$5:$H$18,6,0)+SUMIF($C$19:$C818,$C818,$F$19:$F818)-SUMIF($C$19:$C818,$C818,$G$19:$G818),"")</f>
        <v/>
      </c>
      <c r="I818" s="220"/>
      <c r="J818" s="220"/>
      <c r="K818" s="223"/>
    </row>
    <row r="819" customHeight="1" spans="1:11">
      <c r="A819" s="185" t="str">
        <f>IF(B819="","",COUNTA($B$5:B819))</f>
        <v/>
      </c>
      <c r="B819" s="213"/>
      <c r="C819" s="214"/>
      <c r="D819" s="214"/>
      <c r="E819" s="214"/>
      <c r="F819" s="224"/>
      <c r="G819" s="216"/>
      <c r="H819" s="217" t="str">
        <f>IFERROR(VLOOKUP($C819,$C$5:$H$18,6,0)+SUMIF($C$19:$C819,$C819,$F$19:$F819)-SUMIF($C$19:$C819,$C819,$G$19:$G819),"")</f>
        <v/>
      </c>
      <c r="I819" s="214"/>
      <c r="J819" s="214"/>
      <c r="K819" s="218"/>
    </row>
    <row r="820" customHeight="1" spans="1:11">
      <c r="A820" s="185" t="str">
        <f>IF(B820="","",COUNTA($B$5:B820))</f>
        <v/>
      </c>
      <c r="B820" s="219"/>
      <c r="C820" s="220"/>
      <c r="D820" s="220"/>
      <c r="E820" s="220"/>
      <c r="F820" s="225"/>
      <c r="G820" s="222"/>
      <c r="H820" s="217" t="str">
        <f>IFERROR(VLOOKUP($C820,$C$5:$H$18,6,0)+SUMIF($C$19:$C820,$C820,$F$19:$F820)-SUMIF($C$19:$C820,$C820,$G$19:$G820),"")</f>
        <v/>
      </c>
      <c r="I820" s="220"/>
      <c r="J820" s="220"/>
      <c r="K820" s="223"/>
    </row>
    <row r="821" customHeight="1" spans="1:11">
      <c r="A821" s="185" t="str">
        <f>IF(B821="","",COUNTA($B$5:B821))</f>
        <v/>
      </c>
      <c r="B821" s="213"/>
      <c r="C821" s="214"/>
      <c r="D821" s="214"/>
      <c r="E821" s="214"/>
      <c r="F821" s="224"/>
      <c r="G821" s="216"/>
      <c r="H821" s="217" t="str">
        <f>IFERROR(VLOOKUP($C821,$C$5:$H$18,6,0)+SUMIF($C$19:$C821,$C821,$F$19:$F821)-SUMIF($C$19:$C821,$C821,$G$19:$G821),"")</f>
        <v/>
      </c>
      <c r="I821" s="214"/>
      <c r="J821" s="214"/>
      <c r="K821" s="218"/>
    </row>
    <row r="822" customHeight="1" spans="1:11">
      <c r="A822" s="185" t="str">
        <f>IF(B822="","",COUNTA($B$5:B822))</f>
        <v/>
      </c>
      <c r="B822" s="219"/>
      <c r="C822" s="220"/>
      <c r="D822" s="220"/>
      <c r="E822" s="220"/>
      <c r="F822" s="225"/>
      <c r="G822" s="222"/>
      <c r="H822" s="217" t="str">
        <f>IFERROR(VLOOKUP($C822,$C$5:$H$18,6,0)+SUMIF($C$19:$C822,$C822,$F$19:$F822)-SUMIF($C$19:$C822,$C822,$G$19:$G822),"")</f>
        <v/>
      </c>
      <c r="I822" s="220"/>
      <c r="J822" s="220"/>
      <c r="K822" s="223"/>
    </row>
    <row r="823" customHeight="1" spans="1:11">
      <c r="A823" s="185" t="str">
        <f>IF(B823="","",COUNTA($B$5:B823))</f>
        <v/>
      </c>
      <c r="B823" s="213"/>
      <c r="C823" s="214"/>
      <c r="D823" s="214"/>
      <c r="E823" s="214"/>
      <c r="F823" s="224"/>
      <c r="G823" s="216"/>
      <c r="H823" s="217" t="str">
        <f>IFERROR(VLOOKUP($C823,$C$5:$H$18,6,0)+SUMIF($C$19:$C823,$C823,$F$19:$F823)-SUMIF($C$19:$C823,$C823,$G$19:$G823),"")</f>
        <v/>
      </c>
      <c r="I823" s="214"/>
      <c r="J823" s="214"/>
      <c r="K823" s="218"/>
    </row>
    <row r="824" customHeight="1" spans="1:11">
      <c r="A824" s="185" t="str">
        <f>IF(B824="","",COUNTA($B$5:B824))</f>
        <v/>
      </c>
      <c r="B824" s="219"/>
      <c r="C824" s="220"/>
      <c r="D824" s="220"/>
      <c r="E824" s="220"/>
      <c r="F824" s="225"/>
      <c r="G824" s="222"/>
      <c r="H824" s="217" t="str">
        <f>IFERROR(VLOOKUP($C824,$C$5:$H$18,6,0)+SUMIF($C$19:$C824,$C824,$F$19:$F824)-SUMIF($C$19:$C824,$C824,$G$19:$G824),"")</f>
        <v/>
      </c>
      <c r="I824" s="220"/>
      <c r="J824" s="220"/>
      <c r="K824" s="223"/>
    </row>
    <row r="825" customHeight="1" spans="1:11">
      <c r="A825" s="185" t="str">
        <f>IF(B825="","",COUNTA($B$5:B825))</f>
        <v/>
      </c>
      <c r="B825" s="213"/>
      <c r="C825" s="214"/>
      <c r="D825" s="214"/>
      <c r="E825" s="214"/>
      <c r="F825" s="224"/>
      <c r="G825" s="216"/>
      <c r="H825" s="217" t="str">
        <f>IFERROR(VLOOKUP($C825,$C$5:$H$18,6,0)+SUMIF($C$19:$C825,$C825,$F$19:$F825)-SUMIF($C$19:$C825,$C825,$G$19:$G825),"")</f>
        <v/>
      </c>
      <c r="I825" s="214"/>
      <c r="J825" s="214"/>
      <c r="K825" s="218"/>
    </row>
    <row r="826" customHeight="1" spans="1:11">
      <c r="A826" s="185" t="str">
        <f>IF(B826="","",COUNTA($B$5:B826))</f>
        <v/>
      </c>
      <c r="B826" s="219"/>
      <c r="C826" s="220"/>
      <c r="D826" s="220"/>
      <c r="E826" s="220"/>
      <c r="F826" s="225"/>
      <c r="G826" s="222"/>
      <c r="H826" s="217" t="str">
        <f>IFERROR(VLOOKUP($C826,$C$5:$H$18,6,0)+SUMIF($C$19:$C826,$C826,$F$19:$F826)-SUMIF($C$19:$C826,$C826,$G$19:$G826),"")</f>
        <v/>
      </c>
      <c r="I826" s="220"/>
      <c r="J826" s="220"/>
      <c r="K826" s="223"/>
    </row>
    <row r="827" customHeight="1" spans="1:11">
      <c r="A827" s="185" t="str">
        <f>IF(B827="","",COUNTA($B$5:B827))</f>
        <v/>
      </c>
      <c r="B827" s="213"/>
      <c r="C827" s="214"/>
      <c r="D827" s="214"/>
      <c r="E827" s="214"/>
      <c r="F827" s="224"/>
      <c r="G827" s="216"/>
      <c r="H827" s="217" t="str">
        <f>IFERROR(VLOOKUP($C827,$C$5:$H$18,6,0)+SUMIF($C$19:$C827,$C827,$F$19:$F827)-SUMIF($C$19:$C827,$C827,$G$19:$G827),"")</f>
        <v/>
      </c>
      <c r="I827" s="214"/>
      <c r="J827" s="214"/>
      <c r="K827" s="218"/>
    </row>
    <row r="828" customHeight="1" spans="1:11">
      <c r="A828" s="185" t="str">
        <f>IF(B828="","",COUNTA($B$5:B828))</f>
        <v/>
      </c>
      <c r="B828" s="219"/>
      <c r="C828" s="220"/>
      <c r="D828" s="220"/>
      <c r="E828" s="220"/>
      <c r="F828" s="225"/>
      <c r="G828" s="222"/>
      <c r="H828" s="217" t="str">
        <f>IFERROR(VLOOKUP($C828,$C$5:$H$18,6,0)+SUMIF($C$19:$C828,$C828,$F$19:$F828)-SUMIF($C$19:$C828,$C828,$G$19:$G828),"")</f>
        <v/>
      </c>
      <c r="I828" s="220"/>
      <c r="J828" s="220"/>
      <c r="K828" s="223"/>
    </row>
    <row r="829" customHeight="1" spans="1:11">
      <c r="A829" s="185" t="str">
        <f>IF(B829="","",COUNTA($B$5:B829))</f>
        <v/>
      </c>
      <c r="B829" s="213"/>
      <c r="C829" s="214"/>
      <c r="D829" s="214"/>
      <c r="E829" s="214"/>
      <c r="F829" s="224"/>
      <c r="G829" s="216"/>
      <c r="H829" s="217" t="str">
        <f>IFERROR(VLOOKUP($C829,$C$5:$H$18,6,0)+SUMIF($C$19:$C829,$C829,$F$19:$F829)-SUMIF($C$19:$C829,$C829,$G$19:$G829),"")</f>
        <v/>
      </c>
      <c r="I829" s="214"/>
      <c r="J829" s="214"/>
      <c r="K829" s="218"/>
    </row>
    <row r="830" customHeight="1" spans="1:11">
      <c r="A830" s="185" t="str">
        <f>IF(B830="","",COUNTA($B$5:B830))</f>
        <v/>
      </c>
      <c r="B830" s="219"/>
      <c r="C830" s="220"/>
      <c r="D830" s="220"/>
      <c r="E830" s="220"/>
      <c r="F830" s="225"/>
      <c r="G830" s="222"/>
      <c r="H830" s="217" t="str">
        <f>IFERROR(VLOOKUP($C830,$C$5:$H$18,6,0)+SUMIF($C$19:$C830,$C830,$F$19:$F830)-SUMIF($C$19:$C830,$C830,$G$19:$G830),"")</f>
        <v/>
      </c>
      <c r="I830" s="220"/>
      <c r="J830" s="220"/>
      <c r="K830" s="223"/>
    </row>
    <row r="831" customHeight="1" spans="1:11">
      <c r="A831" s="185" t="str">
        <f>IF(B831="","",COUNTA($B$5:B831))</f>
        <v/>
      </c>
      <c r="B831" s="213"/>
      <c r="C831" s="214"/>
      <c r="D831" s="214"/>
      <c r="E831" s="214"/>
      <c r="F831" s="224"/>
      <c r="G831" s="216"/>
      <c r="H831" s="217" t="str">
        <f>IFERROR(VLOOKUP($C831,$C$5:$H$18,6,0)+SUMIF($C$19:$C831,$C831,$F$19:$F831)-SUMIF($C$19:$C831,$C831,$G$19:$G831),"")</f>
        <v/>
      </c>
      <c r="I831" s="214"/>
      <c r="J831" s="214"/>
      <c r="K831" s="218"/>
    </row>
    <row r="832" customHeight="1" spans="1:11">
      <c r="A832" s="185" t="str">
        <f>IF(B832="","",COUNTA($B$5:B832))</f>
        <v/>
      </c>
      <c r="B832" s="219"/>
      <c r="C832" s="220"/>
      <c r="D832" s="220"/>
      <c r="E832" s="220"/>
      <c r="F832" s="225"/>
      <c r="G832" s="222"/>
      <c r="H832" s="217" t="str">
        <f>IFERROR(VLOOKUP($C832,$C$5:$H$18,6,0)+SUMIF($C$19:$C832,$C832,$F$19:$F832)-SUMIF($C$19:$C832,$C832,$G$19:$G832),"")</f>
        <v/>
      </c>
      <c r="I832" s="220"/>
      <c r="J832" s="220"/>
      <c r="K832" s="223"/>
    </row>
    <row r="833" customHeight="1" spans="1:11">
      <c r="A833" s="185" t="str">
        <f>IF(B833="","",COUNTA($B$5:B833))</f>
        <v/>
      </c>
      <c r="B833" s="213"/>
      <c r="C833" s="214"/>
      <c r="D833" s="214"/>
      <c r="E833" s="214"/>
      <c r="F833" s="224"/>
      <c r="G833" s="216"/>
      <c r="H833" s="217" t="str">
        <f>IFERROR(VLOOKUP($C833,$C$5:$H$18,6,0)+SUMIF($C$19:$C833,$C833,$F$19:$F833)-SUMIF($C$19:$C833,$C833,$G$19:$G833),"")</f>
        <v/>
      </c>
      <c r="I833" s="214"/>
      <c r="J833" s="214"/>
      <c r="K833" s="218"/>
    </row>
    <row r="834" customHeight="1" spans="1:11">
      <c r="A834" s="185" t="str">
        <f>IF(B834="","",COUNTA($B$5:B834))</f>
        <v/>
      </c>
      <c r="B834" s="219"/>
      <c r="C834" s="220"/>
      <c r="D834" s="220"/>
      <c r="E834" s="220"/>
      <c r="F834" s="225"/>
      <c r="G834" s="222"/>
      <c r="H834" s="217" t="str">
        <f>IFERROR(VLOOKUP($C834,$C$5:$H$18,6,0)+SUMIF($C$19:$C834,$C834,$F$19:$F834)-SUMIF($C$19:$C834,$C834,$G$19:$G834),"")</f>
        <v/>
      </c>
      <c r="I834" s="220"/>
      <c r="J834" s="220"/>
      <c r="K834" s="223"/>
    </row>
    <row r="835" customHeight="1" spans="1:11">
      <c r="A835" s="185" t="str">
        <f>IF(B835="","",COUNTA($B$5:B835))</f>
        <v/>
      </c>
      <c r="B835" s="213"/>
      <c r="C835" s="214"/>
      <c r="D835" s="214"/>
      <c r="E835" s="214"/>
      <c r="F835" s="224"/>
      <c r="G835" s="216"/>
      <c r="H835" s="217" t="str">
        <f>IFERROR(VLOOKUP($C835,$C$5:$H$18,6,0)+SUMIF($C$19:$C835,$C835,$F$19:$F835)-SUMIF($C$19:$C835,$C835,$G$19:$G835),"")</f>
        <v/>
      </c>
      <c r="I835" s="214"/>
      <c r="J835" s="214"/>
      <c r="K835" s="218"/>
    </row>
    <row r="836" customHeight="1" spans="1:11">
      <c r="A836" s="185" t="str">
        <f>IF(B836="","",COUNTA($B$5:B836))</f>
        <v/>
      </c>
      <c r="B836" s="219"/>
      <c r="C836" s="220"/>
      <c r="D836" s="220"/>
      <c r="E836" s="220"/>
      <c r="F836" s="225"/>
      <c r="G836" s="222"/>
      <c r="H836" s="217" t="str">
        <f>IFERROR(VLOOKUP($C836,$C$5:$H$18,6,0)+SUMIF($C$19:$C836,$C836,$F$19:$F836)-SUMIF($C$19:$C836,$C836,$G$19:$G836),"")</f>
        <v/>
      </c>
      <c r="I836" s="220"/>
      <c r="J836" s="220"/>
      <c r="K836" s="223"/>
    </row>
    <row r="837" customHeight="1" spans="1:11">
      <c r="A837" s="185" t="str">
        <f>IF(B837="","",COUNTA($B$5:B837))</f>
        <v/>
      </c>
      <c r="B837" s="213"/>
      <c r="C837" s="214"/>
      <c r="D837" s="214"/>
      <c r="E837" s="214"/>
      <c r="F837" s="224"/>
      <c r="G837" s="216"/>
      <c r="H837" s="217" t="str">
        <f>IFERROR(VLOOKUP($C837,$C$5:$H$18,6,0)+SUMIF($C$19:$C837,$C837,$F$19:$F837)-SUMIF($C$19:$C837,$C837,$G$19:$G837),"")</f>
        <v/>
      </c>
      <c r="I837" s="214"/>
      <c r="J837" s="214"/>
      <c r="K837" s="218"/>
    </row>
    <row r="838" customHeight="1" spans="1:11">
      <c r="A838" s="185" t="str">
        <f>IF(B838="","",COUNTA($B$5:B838))</f>
        <v/>
      </c>
      <c r="B838" s="219"/>
      <c r="C838" s="220"/>
      <c r="D838" s="220"/>
      <c r="E838" s="220"/>
      <c r="F838" s="225"/>
      <c r="G838" s="222"/>
      <c r="H838" s="217" t="str">
        <f>IFERROR(VLOOKUP($C838,$C$5:$H$18,6,0)+SUMIF($C$19:$C838,$C838,$F$19:$F838)-SUMIF($C$19:$C838,$C838,$G$19:$G838),"")</f>
        <v/>
      </c>
      <c r="I838" s="220"/>
      <c r="J838" s="220"/>
      <c r="K838" s="223"/>
    </row>
    <row r="839" customHeight="1" spans="1:11">
      <c r="A839" s="185" t="str">
        <f>IF(B839="","",COUNTA($B$5:B839))</f>
        <v/>
      </c>
      <c r="B839" s="213"/>
      <c r="C839" s="214"/>
      <c r="D839" s="214"/>
      <c r="E839" s="214"/>
      <c r="F839" s="224"/>
      <c r="G839" s="216"/>
      <c r="H839" s="217" t="str">
        <f>IFERROR(VLOOKUP($C839,$C$5:$H$18,6,0)+SUMIF($C$19:$C839,$C839,$F$19:$F839)-SUMIF($C$19:$C839,$C839,$G$19:$G839),"")</f>
        <v/>
      </c>
      <c r="I839" s="214"/>
      <c r="J839" s="214"/>
      <c r="K839" s="218"/>
    </row>
    <row r="840" customHeight="1" spans="1:11">
      <c r="A840" s="185" t="str">
        <f>IF(B840="","",COUNTA($B$5:B840))</f>
        <v/>
      </c>
      <c r="B840" s="219"/>
      <c r="C840" s="220"/>
      <c r="D840" s="220"/>
      <c r="E840" s="220"/>
      <c r="F840" s="225"/>
      <c r="G840" s="222"/>
      <c r="H840" s="217" t="str">
        <f>IFERROR(VLOOKUP($C840,$C$5:$H$18,6,0)+SUMIF($C$19:$C840,$C840,$F$19:$F840)-SUMIF($C$19:$C840,$C840,$G$19:$G840),"")</f>
        <v/>
      </c>
      <c r="I840" s="220"/>
      <c r="J840" s="220"/>
      <c r="K840" s="223"/>
    </row>
    <row r="841" customHeight="1" spans="1:11">
      <c r="A841" s="185" t="str">
        <f>IF(B841="","",COUNTA($B$5:B841))</f>
        <v/>
      </c>
      <c r="B841" s="213"/>
      <c r="C841" s="214"/>
      <c r="D841" s="214"/>
      <c r="E841" s="214"/>
      <c r="F841" s="224"/>
      <c r="G841" s="216"/>
      <c r="H841" s="217" t="str">
        <f>IFERROR(VLOOKUP($C841,$C$5:$H$18,6,0)+SUMIF($C$19:$C841,$C841,$F$19:$F841)-SUMIF($C$19:$C841,$C841,$G$19:$G841),"")</f>
        <v/>
      </c>
      <c r="I841" s="214"/>
      <c r="J841" s="214"/>
      <c r="K841" s="218"/>
    </row>
    <row r="842" customHeight="1" spans="1:11">
      <c r="A842" s="185" t="str">
        <f>IF(B842="","",COUNTA($B$5:B842))</f>
        <v/>
      </c>
      <c r="B842" s="219"/>
      <c r="C842" s="220"/>
      <c r="D842" s="220"/>
      <c r="E842" s="220"/>
      <c r="F842" s="225"/>
      <c r="G842" s="222"/>
      <c r="H842" s="217" t="str">
        <f>IFERROR(VLOOKUP($C842,$C$5:$H$18,6,0)+SUMIF($C$19:$C842,$C842,$F$19:$F842)-SUMIF($C$19:$C842,$C842,$G$19:$G842),"")</f>
        <v/>
      </c>
      <c r="I842" s="220"/>
      <c r="J842" s="220"/>
      <c r="K842" s="223"/>
    </row>
    <row r="843" customHeight="1" spans="1:11">
      <c r="A843" s="185" t="str">
        <f>IF(B843="","",COUNTA($B$5:B843))</f>
        <v/>
      </c>
      <c r="B843" s="213"/>
      <c r="C843" s="214"/>
      <c r="D843" s="214"/>
      <c r="E843" s="214"/>
      <c r="F843" s="224"/>
      <c r="G843" s="216"/>
      <c r="H843" s="217" t="str">
        <f>IFERROR(VLOOKUP($C843,$C$5:$H$18,6,0)+SUMIF($C$19:$C843,$C843,$F$19:$F843)-SUMIF($C$19:$C843,$C843,$G$19:$G843),"")</f>
        <v/>
      </c>
      <c r="I843" s="214"/>
      <c r="J843" s="214"/>
      <c r="K843" s="218"/>
    </row>
    <row r="844" customHeight="1" spans="1:11">
      <c r="A844" s="185" t="str">
        <f>IF(B844="","",COUNTA($B$5:B844))</f>
        <v/>
      </c>
      <c r="B844" s="219"/>
      <c r="C844" s="220"/>
      <c r="D844" s="220"/>
      <c r="E844" s="220"/>
      <c r="F844" s="225"/>
      <c r="G844" s="222"/>
      <c r="H844" s="217" t="str">
        <f>IFERROR(VLOOKUP($C844,$C$5:$H$18,6,0)+SUMIF($C$19:$C844,$C844,$F$19:$F844)-SUMIF($C$19:$C844,$C844,$G$19:$G844),"")</f>
        <v/>
      </c>
      <c r="I844" s="220"/>
      <c r="J844" s="220"/>
      <c r="K844" s="223"/>
    </row>
    <row r="845" customHeight="1" spans="1:11">
      <c r="A845" s="185" t="str">
        <f>IF(B845="","",COUNTA($B$5:B845))</f>
        <v/>
      </c>
      <c r="B845" s="213"/>
      <c r="C845" s="214"/>
      <c r="D845" s="214"/>
      <c r="E845" s="214"/>
      <c r="F845" s="224"/>
      <c r="G845" s="216"/>
      <c r="H845" s="217" t="str">
        <f>IFERROR(VLOOKUP($C845,$C$5:$H$18,6,0)+SUMIF($C$19:$C845,$C845,$F$19:$F845)-SUMIF($C$19:$C845,$C845,$G$19:$G845),"")</f>
        <v/>
      </c>
      <c r="I845" s="214"/>
      <c r="J845" s="214"/>
      <c r="K845" s="218"/>
    </row>
    <row r="846" customHeight="1" spans="1:11">
      <c r="A846" s="185" t="str">
        <f>IF(B846="","",COUNTA($B$5:B846))</f>
        <v/>
      </c>
      <c r="B846" s="219"/>
      <c r="C846" s="220"/>
      <c r="D846" s="220"/>
      <c r="E846" s="220"/>
      <c r="F846" s="225"/>
      <c r="G846" s="222"/>
      <c r="H846" s="217" t="str">
        <f>IFERROR(VLOOKUP($C846,$C$5:$H$18,6,0)+SUMIF($C$19:$C846,$C846,$F$19:$F846)-SUMIF($C$19:$C846,$C846,$G$19:$G846),"")</f>
        <v/>
      </c>
      <c r="I846" s="220"/>
      <c r="J846" s="220"/>
      <c r="K846" s="223"/>
    </row>
    <row r="847" customHeight="1" spans="1:11">
      <c r="A847" s="185" t="str">
        <f>IF(B847="","",COUNTA($B$5:B847))</f>
        <v/>
      </c>
      <c r="B847" s="213"/>
      <c r="C847" s="214"/>
      <c r="D847" s="214"/>
      <c r="E847" s="214"/>
      <c r="F847" s="224"/>
      <c r="G847" s="216"/>
      <c r="H847" s="217" t="str">
        <f>IFERROR(VLOOKUP($C847,$C$5:$H$18,6,0)+SUMIF($C$19:$C847,$C847,$F$19:$F847)-SUMIF($C$19:$C847,$C847,$G$19:$G847),"")</f>
        <v/>
      </c>
      <c r="I847" s="214"/>
      <c r="J847" s="214"/>
      <c r="K847" s="218"/>
    </row>
    <row r="848" customHeight="1" spans="1:11">
      <c r="A848" s="185" t="str">
        <f>IF(B848="","",COUNTA($B$5:B848))</f>
        <v/>
      </c>
      <c r="B848" s="219"/>
      <c r="C848" s="220"/>
      <c r="D848" s="220"/>
      <c r="E848" s="220"/>
      <c r="F848" s="225"/>
      <c r="G848" s="222"/>
      <c r="H848" s="217" t="str">
        <f>IFERROR(VLOOKUP($C848,$C$5:$H$18,6,0)+SUMIF($C$19:$C848,$C848,$F$19:$F848)-SUMIF($C$19:$C848,$C848,$G$19:$G848),"")</f>
        <v/>
      </c>
      <c r="I848" s="220"/>
      <c r="J848" s="220"/>
      <c r="K848" s="223"/>
    </row>
    <row r="849" customHeight="1" spans="1:11">
      <c r="A849" s="185" t="str">
        <f>IF(B849="","",COUNTA($B$5:B849))</f>
        <v/>
      </c>
      <c r="B849" s="213"/>
      <c r="C849" s="214"/>
      <c r="D849" s="214"/>
      <c r="E849" s="214"/>
      <c r="F849" s="224"/>
      <c r="G849" s="216"/>
      <c r="H849" s="217" t="str">
        <f>IFERROR(VLOOKUP($C849,$C$5:$H$18,6,0)+SUMIF($C$19:$C849,$C849,$F$19:$F849)-SUMIF($C$19:$C849,$C849,$G$19:$G849),"")</f>
        <v/>
      </c>
      <c r="I849" s="214"/>
      <c r="J849" s="214"/>
      <c r="K849" s="218"/>
    </row>
    <row r="850" customHeight="1" spans="1:11">
      <c r="A850" s="185" t="str">
        <f>IF(B850="","",COUNTA($B$5:B850))</f>
        <v/>
      </c>
      <c r="B850" s="219"/>
      <c r="C850" s="220"/>
      <c r="D850" s="220"/>
      <c r="E850" s="220"/>
      <c r="F850" s="225"/>
      <c r="G850" s="222"/>
      <c r="H850" s="217" t="str">
        <f>IFERROR(VLOOKUP($C850,$C$5:$H$18,6,0)+SUMIF($C$19:$C850,$C850,$F$19:$F850)-SUMIF($C$19:$C850,$C850,$G$19:$G850),"")</f>
        <v/>
      </c>
      <c r="I850" s="220"/>
      <c r="J850" s="220"/>
      <c r="K850" s="223"/>
    </row>
    <row r="851" customHeight="1" spans="1:11">
      <c r="A851" s="185" t="str">
        <f>IF(B851="","",COUNTA($B$5:B851))</f>
        <v/>
      </c>
      <c r="B851" s="213"/>
      <c r="C851" s="214"/>
      <c r="D851" s="214"/>
      <c r="E851" s="214"/>
      <c r="F851" s="224"/>
      <c r="G851" s="216"/>
      <c r="H851" s="217" t="str">
        <f>IFERROR(VLOOKUP($C851,$C$5:$H$18,6,0)+SUMIF($C$19:$C851,$C851,$F$19:$F851)-SUMIF($C$19:$C851,$C851,$G$19:$G851),"")</f>
        <v/>
      </c>
      <c r="I851" s="214"/>
      <c r="J851" s="214"/>
      <c r="K851" s="218"/>
    </row>
    <row r="852" customHeight="1" spans="1:11">
      <c r="A852" s="185" t="str">
        <f>IF(B852="","",COUNTA($B$5:B852))</f>
        <v/>
      </c>
      <c r="B852" s="219"/>
      <c r="C852" s="220"/>
      <c r="D852" s="220"/>
      <c r="E852" s="220"/>
      <c r="F852" s="225"/>
      <c r="G852" s="222"/>
      <c r="H852" s="217" t="str">
        <f>IFERROR(VLOOKUP($C852,$C$5:$H$18,6,0)+SUMIF($C$19:$C852,$C852,$F$19:$F852)-SUMIF($C$19:$C852,$C852,$G$19:$G852),"")</f>
        <v/>
      </c>
      <c r="I852" s="220"/>
      <c r="J852" s="220"/>
      <c r="K852" s="223"/>
    </row>
    <row r="853" customHeight="1" spans="1:11">
      <c r="A853" s="185" t="str">
        <f>IF(B853="","",COUNTA($B$5:B853))</f>
        <v/>
      </c>
      <c r="B853" s="213"/>
      <c r="C853" s="214"/>
      <c r="D853" s="214"/>
      <c r="E853" s="214"/>
      <c r="F853" s="224"/>
      <c r="G853" s="216"/>
      <c r="H853" s="217" t="str">
        <f>IFERROR(VLOOKUP($C853,$C$5:$H$18,6,0)+SUMIF($C$19:$C853,$C853,$F$19:$F853)-SUMIF($C$19:$C853,$C853,$G$19:$G853),"")</f>
        <v/>
      </c>
      <c r="I853" s="214"/>
      <c r="J853" s="214"/>
      <c r="K853" s="218"/>
    </row>
    <row r="854" customHeight="1" spans="1:11">
      <c r="A854" s="185" t="str">
        <f>IF(B854="","",COUNTA($B$5:B854))</f>
        <v/>
      </c>
      <c r="B854" s="219"/>
      <c r="C854" s="220"/>
      <c r="D854" s="220"/>
      <c r="E854" s="220"/>
      <c r="F854" s="225"/>
      <c r="G854" s="222"/>
      <c r="H854" s="217" t="str">
        <f>IFERROR(VLOOKUP($C854,$C$5:$H$18,6,0)+SUMIF($C$19:$C854,$C854,$F$19:$F854)-SUMIF($C$19:$C854,$C854,$G$19:$G854),"")</f>
        <v/>
      </c>
      <c r="I854" s="220"/>
      <c r="J854" s="220"/>
      <c r="K854" s="223"/>
    </row>
    <row r="855" customHeight="1" spans="1:11">
      <c r="A855" s="185" t="str">
        <f>IF(B855="","",COUNTA($B$5:B855))</f>
        <v/>
      </c>
      <c r="B855" s="213"/>
      <c r="C855" s="214"/>
      <c r="D855" s="214"/>
      <c r="E855" s="214"/>
      <c r="F855" s="224"/>
      <c r="G855" s="216"/>
      <c r="H855" s="217" t="str">
        <f>IFERROR(VLOOKUP($C855,$C$5:$H$18,6,0)+SUMIF($C$19:$C855,$C855,$F$19:$F855)-SUMIF($C$19:$C855,$C855,$G$19:$G855),"")</f>
        <v/>
      </c>
      <c r="I855" s="214"/>
      <c r="J855" s="214"/>
      <c r="K855" s="218"/>
    </row>
    <row r="856" customHeight="1" spans="1:11">
      <c r="A856" s="185" t="str">
        <f>IF(B856="","",COUNTA($B$5:B856))</f>
        <v/>
      </c>
      <c r="B856" s="219"/>
      <c r="C856" s="220"/>
      <c r="D856" s="220"/>
      <c r="E856" s="220"/>
      <c r="F856" s="225"/>
      <c r="G856" s="222"/>
      <c r="H856" s="217" t="str">
        <f>IFERROR(VLOOKUP($C856,$C$5:$H$18,6,0)+SUMIF($C$19:$C856,$C856,$F$19:$F856)-SUMIF($C$19:$C856,$C856,$G$19:$G856),"")</f>
        <v/>
      </c>
      <c r="I856" s="220"/>
      <c r="J856" s="220"/>
      <c r="K856" s="223"/>
    </row>
    <row r="857" customHeight="1" spans="1:11">
      <c r="A857" s="185" t="str">
        <f>IF(B857="","",COUNTA($B$5:B857))</f>
        <v/>
      </c>
      <c r="B857" s="213"/>
      <c r="C857" s="214"/>
      <c r="D857" s="214"/>
      <c r="E857" s="214"/>
      <c r="F857" s="224"/>
      <c r="G857" s="216"/>
      <c r="H857" s="217" t="str">
        <f>IFERROR(VLOOKUP($C857,$C$5:$H$18,6,0)+SUMIF($C$19:$C857,$C857,$F$19:$F857)-SUMIF($C$19:$C857,$C857,$G$19:$G857),"")</f>
        <v/>
      </c>
      <c r="I857" s="214"/>
      <c r="J857" s="214"/>
      <c r="K857" s="218"/>
    </row>
    <row r="858" customHeight="1" spans="1:11">
      <c r="A858" s="185" t="str">
        <f>IF(B858="","",COUNTA($B$5:B858))</f>
        <v/>
      </c>
      <c r="B858" s="219"/>
      <c r="C858" s="220"/>
      <c r="D858" s="220"/>
      <c r="E858" s="220"/>
      <c r="F858" s="225"/>
      <c r="G858" s="222"/>
      <c r="H858" s="217" t="str">
        <f>IFERROR(VLOOKUP($C858,$C$5:$H$18,6,0)+SUMIF($C$19:$C858,$C858,$F$19:$F858)-SUMIF($C$19:$C858,$C858,$G$19:$G858),"")</f>
        <v/>
      </c>
      <c r="I858" s="220"/>
      <c r="J858" s="220"/>
      <c r="K858" s="223"/>
    </row>
    <row r="859" customHeight="1" spans="1:11">
      <c r="A859" s="185" t="str">
        <f>IF(B859="","",COUNTA($B$5:B859))</f>
        <v/>
      </c>
      <c r="B859" s="213"/>
      <c r="C859" s="214"/>
      <c r="D859" s="214"/>
      <c r="E859" s="214"/>
      <c r="F859" s="224"/>
      <c r="G859" s="216"/>
      <c r="H859" s="217" t="str">
        <f>IFERROR(VLOOKUP($C859,$C$5:$H$18,6,0)+SUMIF($C$19:$C859,$C859,$F$19:$F859)-SUMIF($C$19:$C859,$C859,$G$19:$G859),"")</f>
        <v/>
      </c>
      <c r="I859" s="214"/>
      <c r="J859" s="214"/>
      <c r="K859" s="218"/>
    </row>
    <row r="860" customHeight="1" spans="1:11">
      <c r="A860" s="185" t="str">
        <f>IF(B860="","",COUNTA($B$5:B860))</f>
        <v/>
      </c>
      <c r="B860" s="219"/>
      <c r="C860" s="220"/>
      <c r="D860" s="220"/>
      <c r="E860" s="220"/>
      <c r="F860" s="225"/>
      <c r="G860" s="222"/>
      <c r="H860" s="217" t="str">
        <f>IFERROR(VLOOKUP($C860,$C$5:$H$18,6,0)+SUMIF($C$19:$C860,$C860,$F$19:$F860)-SUMIF($C$19:$C860,$C860,$G$19:$G860),"")</f>
        <v/>
      </c>
      <c r="I860" s="220"/>
      <c r="J860" s="220"/>
      <c r="K860" s="223"/>
    </row>
    <row r="861" customHeight="1" spans="1:11">
      <c r="A861" s="185" t="str">
        <f>IF(B861="","",COUNTA($B$5:B861))</f>
        <v/>
      </c>
      <c r="B861" s="213"/>
      <c r="C861" s="214"/>
      <c r="D861" s="214"/>
      <c r="E861" s="214"/>
      <c r="F861" s="224"/>
      <c r="G861" s="216"/>
      <c r="H861" s="217" t="str">
        <f>IFERROR(VLOOKUP($C861,$C$5:$H$18,6,0)+SUMIF($C$19:$C861,$C861,$F$19:$F861)-SUMIF($C$19:$C861,$C861,$G$19:$G861),"")</f>
        <v/>
      </c>
      <c r="I861" s="214"/>
      <c r="J861" s="214"/>
      <c r="K861" s="218"/>
    </row>
    <row r="862" customHeight="1" spans="1:11">
      <c r="A862" s="185" t="str">
        <f>IF(B862="","",COUNTA($B$5:B862))</f>
        <v/>
      </c>
      <c r="B862" s="219"/>
      <c r="C862" s="220"/>
      <c r="D862" s="220"/>
      <c r="E862" s="220"/>
      <c r="F862" s="225"/>
      <c r="G862" s="222"/>
      <c r="H862" s="217" t="str">
        <f>IFERROR(VLOOKUP($C862,$C$5:$H$18,6,0)+SUMIF($C$19:$C862,$C862,$F$19:$F862)-SUMIF($C$19:$C862,$C862,$G$19:$G862),"")</f>
        <v/>
      </c>
      <c r="I862" s="220"/>
      <c r="J862" s="220"/>
      <c r="K862" s="223"/>
    </row>
    <row r="863" customHeight="1" spans="1:11">
      <c r="A863" s="185" t="str">
        <f>IF(B863="","",COUNTA($B$5:B863))</f>
        <v/>
      </c>
      <c r="B863" s="213"/>
      <c r="C863" s="214"/>
      <c r="D863" s="214"/>
      <c r="E863" s="214"/>
      <c r="F863" s="224"/>
      <c r="G863" s="216"/>
      <c r="H863" s="217" t="str">
        <f>IFERROR(VLOOKUP($C863,$C$5:$H$18,6,0)+SUMIF($C$19:$C863,$C863,$F$19:$F863)-SUMIF($C$19:$C863,$C863,$G$19:$G863),"")</f>
        <v/>
      </c>
      <c r="I863" s="214"/>
      <c r="J863" s="214"/>
      <c r="K863" s="218"/>
    </row>
    <row r="864" customHeight="1" spans="1:11">
      <c r="A864" s="185" t="str">
        <f>IF(B864="","",COUNTA($B$5:B864))</f>
        <v/>
      </c>
      <c r="B864" s="219"/>
      <c r="C864" s="220"/>
      <c r="D864" s="220"/>
      <c r="E864" s="220"/>
      <c r="F864" s="225"/>
      <c r="G864" s="222"/>
      <c r="H864" s="217" t="str">
        <f>IFERROR(VLOOKUP($C864,$C$5:$H$18,6,0)+SUMIF($C$19:$C864,$C864,$F$19:$F864)-SUMIF($C$19:$C864,$C864,$G$19:$G864),"")</f>
        <v/>
      </c>
      <c r="I864" s="220"/>
      <c r="J864" s="220"/>
      <c r="K864" s="223"/>
    </row>
    <row r="865" customHeight="1" spans="1:11">
      <c r="A865" s="185" t="str">
        <f>IF(B865="","",COUNTA($B$5:B865))</f>
        <v/>
      </c>
      <c r="B865" s="213"/>
      <c r="C865" s="214"/>
      <c r="D865" s="214"/>
      <c r="E865" s="214"/>
      <c r="F865" s="224"/>
      <c r="G865" s="216"/>
      <c r="H865" s="217" t="str">
        <f>IFERROR(VLOOKUP($C865,$C$5:$H$18,6,0)+SUMIF($C$19:$C865,$C865,$F$19:$F865)-SUMIF($C$19:$C865,$C865,$G$19:$G865),"")</f>
        <v/>
      </c>
      <c r="I865" s="214"/>
      <c r="J865" s="214"/>
      <c r="K865" s="218"/>
    </row>
    <row r="866" customHeight="1" spans="1:11">
      <c r="A866" s="185" t="str">
        <f>IF(B866="","",COUNTA($B$5:B866))</f>
        <v/>
      </c>
      <c r="B866" s="219"/>
      <c r="C866" s="220"/>
      <c r="D866" s="220"/>
      <c r="E866" s="220"/>
      <c r="F866" s="225"/>
      <c r="G866" s="222"/>
      <c r="H866" s="217" t="str">
        <f>IFERROR(VLOOKUP($C866,$C$5:$H$18,6,0)+SUMIF($C$19:$C866,$C866,$F$19:$F866)-SUMIF($C$19:$C866,$C866,$G$19:$G866),"")</f>
        <v/>
      </c>
      <c r="I866" s="220"/>
      <c r="J866" s="220"/>
      <c r="K866" s="223"/>
    </row>
    <row r="867" customHeight="1" spans="1:11">
      <c r="A867" s="185" t="str">
        <f>IF(B867="","",COUNTA($B$5:B867))</f>
        <v/>
      </c>
      <c r="B867" s="213"/>
      <c r="C867" s="214"/>
      <c r="D867" s="214"/>
      <c r="E867" s="214"/>
      <c r="F867" s="224"/>
      <c r="G867" s="216"/>
      <c r="H867" s="217" t="str">
        <f>IFERROR(VLOOKUP($C867,$C$5:$H$18,6,0)+SUMIF($C$19:$C867,$C867,$F$19:$F867)-SUMIF($C$19:$C867,$C867,$G$19:$G867),"")</f>
        <v/>
      </c>
      <c r="I867" s="214"/>
      <c r="J867" s="214"/>
      <c r="K867" s="218"/>
    </row>
    <row r="868" customHeight="1" spans="1:11">
      <c r="A868" s="185" t="str">
        <f>IF(B868="","",COUNTA($B$5:B868))</f>
        <v/>
      </c>
      <c r="B868" s="219"/>
      <c r="C868" s="220"/>
      <c r="D868" s="220"/>
      <c r="E868" s="220"/>
      <c r="F868" s="225"/>
      <c r="G868" s="222"/>
      <c r="H868" s="217" t="str">
        <f>IFERROR(VLOOKUP($C868,$C$5:$H$18,6,0)+SUMIF($C$19:$C868,$C868,$F$19:$F868)-SUMIF($C$19:$C868,$C868,$G$19:$G868),"")</f>
        <v/>
      </c>
      <c r="I868" s="220"/>
      <c r="J868" s="220"/>
      <c r="K868" s="223"/>
    </row>
    <row r="869" customHeight="1" spans="1:11">
      <c r="A869" s="185" t="str">
        <f>IF(B869="","",COUNTA($B$5:B869))</f>
        <v/>
      </c>
      <c r="B869" s="213"/>
      <c r="C869" s="214"/>
      <c r="D869" s="214"/>
      <c r="E869" s="214"/>
      <c r="F869" s="224"/>
      <c r="G869" s="216"/>
      <c r="H869" s="217" t="str">
        <f>IFERROR(VLOOKUP($C869,$C$5:$H$18,6,0)+SUMIF($C$19:$C869,$C869,$F$19:$F869)-SUMIF($C$19:$C869,$C869,$G$19:$G869),"")</f>
        <v/>
      </c>
      <c r="I869" s="214"/>
      <c r="J869" s="214"/>
      <c r="K869" s="218"/>
    </row>
    <row r="870" customHeight="1" spans="1:11">
      <c r="A870" s="185" t="str">
        <f>IF(B870="","",COUNTA($B$5:B870))</f>
        <v/>
      </c>
      <c r="B870" s="219"/>
      <c r="C870" s="220"/>
      <c r="D870" s="220"/>
      <c r="E870" s="220"/>
      <c r="F870" s="225"/>
      <c r="G870" s="222"/>
      <c r="H870" s="217" t="str">
        <f>IFERROR(VLOOKUP($C870,$C$5:$H$18,6,0)+SUMIF($C$19:$C870,$C870,$F$19:$F870)-SUMIF($C$19:$C870,$C870,$G$19:$G870),"")</f>
        <v/>
      </c>
      <c r="I870" s="220"/>
      <c r="J870" s="220"/>
      <c r="K870" s="223"/>
    </row>
    <row r="871" customHeight="1" spans="1:11">
      <c r="A871" s="185" t="str">
        <f>IF(B871="","",COUNTA($B$5:B871))</f>
        <v/>
      </c>
      <c r="B871" s="213"/>
      <c r="C871" s="214"/>
      <c r="D871" s="214"/>
      <c r="E871" s="214"/>
      <c r="F871" s="224"/>
      <c r="G871" s="216"/>
      <c r="H871" s="217" t="str">
        <f>IFERROR(VLOOKUP($C871,$C$5:$H$18,6,0)+SUMIF($C$19:$C871,$C871,$F$19:$F871)-SUMIF($C$19:$C871,$C871,$G$19:$G871),"")</f>
        <v/>
      </c>
      <c r="I871" s="214"/>
      <c r="J871" s="214"/>
      <c r="K871" s="218"/>
    </row>
    <row r="872" customHeight="1" spans="1:11">
      <c r="A872" s="185" t="str">
        <f>IF(B872="","",COUNTA($B$5:B872))</f>
        <v/>
      </c>
      <c r="B872" s="219"/>
      <c r="C872" s="220"/>
      <c r="D872" s="220"/>
      <c r="E872" s="220"/>
      <c r="F872" s="225"/>
      <c r="G872" s="222"/>
      <c r="H872" s="217" t="str">
        <f>IFERROR(VLOOKUP($C872,$C$5:$H$18,6,0)+SUMIF($C$19:$C872,$C872,$F$19:$F872)-SUMIF($C$19:$C872,$C872,$G$19:$G872),"")</f>
        <v/>
      </c>
      <c r="I872" s="220"/>
      <c r="J872" s="220"/>
      <c r="K872" s="223"/>
    </row>
    <row r="873" customHeight="1" spans="1:11">
      <c r="A873" s="185" t="str">
        <f>IF(B873="","",COUNTA($B$5:B873))</f>
        <v/>
      </c>
      <c r="B873" s="213"/>
      <c r="C873" s="214"/>
      <c r="D873" s="214"/>
      <c r="E873" s="214"/>
      <c r="F873" s="224"/>
      <c r="G873" s="216"/>
      <c r="H873" s="217" t="str">
        <f>IFERROR(VLOOKUP($C873,$C$5:$H$18,6,0)+SUMIF($C$19:$C873,$C873,$F$19:$F873)-SUMIF($C$19:$C873,$C873,$G$19:$G873),"")</f>
        <v/>
      </c>
      <c r="I873" s="214"/>
      <c r="J873" s="214"/>
      <c r="K873" s="218"/>
    </row>
    <row r="874" customHeight="1" spans="1:11">
      <c r="A874" s="185" t="str">
        <f>IF(B874="","",COUNTA($B$5:B874))</f>
        <v/>
      </c>
      <c r="B874" s="219"/>
      <c r="C874" s="220"/>
      <c r="D874" s="220"/>
      <c r="E874" s="220"/>
      <c r="F874" s="225"/>
      <c r="G874" s="222"/>
      <c r="H874" s="217" t="str">
        <f>IFERROR(VLOOKUP($C874,$C$5:$H$18,6,0)+SUMIF($C$19:$C874,$C874,$F$19:$F874)-SUMIF($C$19:$C874,$C874,$G$19:$G874),"")</f>
        <v/>
      </c>
      <c r="I874" s="220"/>
      <c r="J874" s="220"/>
      <c r="K874" s="223"/>
    </row>
    <row r="875" customHeight="1" spans="1:11">
      <c r="A875" s="185" t="str">
        <f>IF(B875="","",COUNTA($B$5:B875))</f>
        <v/>
      </c>
      <c r="B875" s="213"/>
      <c r="C875" s="214"/>
      <c r="D875" s="214"/>
      <c r="E875" s="214"/>
      <c r="F875" s="224"/>
      <c r="G875" s="216"/>
      <c r="H875" s="217" t="str">
        <f>IFERROR(VLOOKUP($C875,$C$5:$H$18,6,0)+SUMIF($C$19:$C875,$C875,$F$19:$F875)-SUMIF($C$19:$C875,$C875,$G$19:$G875),"")</f>
        <v/>
      </c>
      <c r="I875" s="214"/>
      <c r="J875" s="214"/>
      <c r="K875" s="218"/>
    </row>
    <row r="876" customHeight="1" spans="1:11">
      <c r="A876" s="185" t="str">
        <f>IF(B876="","",COUNTA($B$5:B876))</f>
        <v/>
      </c>
      <c r="B876" s="219"/>
      <c r="C876" s="220"/>
      <c r="D876" s="220"/>
      <c r="E876" s="220"/>
      <c r="F876" s="225"/>
      <c r="G876" s="222"/>
      <c r="H876" s="217" t="str">
        <f>IFERROR(VLOOKUP($C876,$C$5:$H$18,6,0)+SUMIF($C$19:$C876,$C876,$F$19:$F876)-SUMIF($C$19:$C876,$C876,$G$19:$G876),"")</f>
        <v/>
      </c>
      <c r="I876" s="220"/>
      <c r="J876" s="220"/>
      <c r="K876" s="223"/>
    </row>
    <row r="877" customHeight="1" spans="1:11">
      <c r="A877" s="185" t="str">
        <f>IF(B877="","",COUNTA($B$5:B877))</f>
        <v/>
      </c>
      <c r="B877" s="213"/>
      <c r="C877" s="214"/>
      <c r="D877" s="214"/>
      <c r="E877" s="214"/>
      <c r="F877" s="224"/>
      <c r="G877" s="216"/>
      <c r="H877" s="217" t="str">
        <f>IFERROR(VLOOKUP($C877,$C$5:$H$18,6,0)+SUMIF($C$19:$C877,$C877,$F$19:$F877)-SUMIF($C$19:$C877,$C877,$G$19:$G877),"")</f>
        <v/>
      </c>
      <c r="I877" s="214"/>
      <c r="J877" s="214"/>
      <c r="K877" s="218"/>
    </row>
    <row r="878" customHeight="1" spans="1:11">
      <c r="A878" s="185" t="str">
        <f>IF(B878="","",COUNTA($B$5:B878))</f>
        <v/>
      </c>
      <c r="B878" s="219"/>
      <c r="C878" s="220"/>
      <c r="D878" s="220"/>
      <c r="E878" s="220"/>
      <c r="F878" s="225"/>
      <c r="G878" s="222"/>
      <c r="H878" s="217" t="str">
        <f>IFERROR(VLOOKUP($C878,$C$5:$H$18,6,0)+SUMIF($C$19:$C878,$C878,$F$19:$F878)-SUMIF($C$19:$C878,$C878,$G$19:$G878),"")</f>
        <v/>
      </c>
      <c r="I878" s="220"/>
      <c r="J878" s="220"/>
      <c r="K878" s="223"/>
    </row>
    <row r="879" customHeight="1" spans="1:11">
      <c r="A879" s="185" t="str">
        <f>IF(B879="","",COUNTA($B$5:B879))</f>
        <v/>
      </c>
      <c r="B879" s="213"/>
      <c r="C879" s="214"/>
      <c r="D879" s="214"/>
      <c r="E879" s="214"/>
      <c r="F879" s="224"/>
      <c r="G879" s="216"/>
      <c r="H879" s="217" t="str">
        <f>IFERROR(VLOOKUP($C879,$C$5:$H$18,6,0)+SUMIF($C$19:$C879,$C879,$F$19:$F879)-SUMIF($C$19:$C879,$C879,$G$19:$G879),"")</f>
        <v/>
      </c>
      <c r="I879" s="214"/>
      <c r="J879" s="214"/>
      <c r="K879" s="218"/>
    </row>
    <row r="880" customHeight="1" spans="1:11">
      <c r="A880" s="185" t="str">
        <f>IF(B880="","",COUNTA($B$5:B880))</f>
        <v/>
      </c>
      <c r="B880" s="219"/>
      <c r="C880" s="220"/>
      <c r="D880" s="220"/>
      <c r="E880" s="220"/>
      <c r="F880" s="225"/>
      <c r="G880" s="222"/>
      <c r="H880" s="217" t="str">
        <f>IFERROR(VLOOKUP($C880,$C$5:$H$18,6,0)+SUMIF($C$19:$C880,$C880,$F$19:$F880)-SUMIF($C$19:$C880,$C880,$G$19:$G880),"")</f>
        <v/>
      </c>
      <c r="I880" s="220"/>
      <c r="J880" s="220"/>
      <c r="K880" s="223"/>
    </row>
    <row r="881" customHeight="1" spans="1:11">
      <c r="A881" s="185" t="str">
        <f>IF(B881="","",COUNTA($B$5:B881))</f>
        <v/>
      </c>
      <c r="B881" s="213"/>
      <c r="C881" s="214"/>
      <c r="D881" s="214"/>
      <c r="E881" s="214"/>
      <c r="F881" s="224"/>
      <c r="G881" s="216"/>
      <c r="H881" s="217" t="str">
        <f>IFERROR(VLOOKUP($C881,$C$5:$H$18,6,0)+SUMIF($C$19:$C881,$C881,$F$19:$F881)-SUMIF($C$19:$C881,$C881,$G$19:$G881),"")</f>
        <v/>
      </c>
      <c r="I881" s="214"/>
      <c r="J881" s="214"/>
      <c r="K881" s="218"/>
    </row>
    <row r="882" customHeight="1" spans="1:11">
      <c r="A882" s="185" t="str">
        <f>IF(B882="","",COUNTA($B$5:B882))</f>
        <v/>
      </c>
      <c r="B882" s="219"/>
      <c r="C882" s="220"/>
      <c r="D882" s="220"/>
      <c r="E882" s="220"/>
      <c r="F882" s="225"/>
      <c r="G882" s="222"/>
      <c r="H882" s="217" t="str">
        <f>IFERROR(VLOOKUP($C882,$C$5:$H$18,6,0)+SUMIF($C$19:$C882,$C882,$F$19:$F882)-SUMIF($C$19:$C882,$C882,$G$19:$G882),"")</f>
        <v/>
      </c>
      <c r="I882" s="220"/>
      <c r="J882" s="220"/>
      <c r="K882" s="223"/>
    </row>
    <row r="883" customHeight="1" spans="1:11">
      <c r="A883" s="185" t="str">
        <f>IF(B883="","",COUNTA($B$5:B883))</f>
        <v/>
      </c>
      <c r="B883" s="213"/>
      <c r="C883" s="214"/>
      <c r="D883" s="214"/>
      <c r="E883" s="214"/>
      <c r="F883" s="224"/>
      <c r="G883" s="216"/>
      <c r="H883" s="217" t="str">
        <f>IFERROR(VLOOKUP($C883,$C$5:$H$18,6,0)+SUMIF($C$19:$C883,$C883,$F$19:$F883)-SUMIF($C$19:$C883,$C883,$G$19:$G883),"")</f>
        <v/>
      </c>
      <c r="I883" s="214"/>
      <c r="J883" s="214"/>
      <c r="K883" s="218"/>
    </row>
    <row r="884" customHeight="1" spans="1:11">
      <c r="A884" s="185" t="str">
        <f>IF(B884="","",COUNTA($B$5:B884))</f>
        <v/>
      </c>
      <c r="B884" s="219"/>
      <c r="C884" s="220"/>
      <c r="D884" s="220"/>
      <c r="E884" s="220"/>
      <c r="F884" s="225"/>
      <c r="G884" s="222"/>
      <c r="H884" s="217" t="str">
        <f>IFERROR(VLOOKUP($C884,$C$5:$H$18,6,0)+SUMIF($C$19:$C884,$C884,$F$19:$F884)-SUMIF($C$19:$C884,$C884,$G$19:$G884),"")</f>
        <v/>
      </c>
      <c r="I884" s="220"/>
      <c r="J884" s="220"/>
      <c r="K884" s="223"/>
    </row>
    <row r="885" customHeight="1" spans="1:11">
      <c r="A885" s="185" t="str">
        <f>IF(B885="","",COUNTA($B$5:B885))</f>
        <v/>
      </c>
      <c r="B885" s="213"/>
      <c r="C885" s="214"/>
      <c r="D885" s="214"/>
      <c r="E885" s="214"/>
      <c r="F885" s="224"/>
      <c r="G885" s="216"/>
      <c r="H885" s="217" t="str">
        <f>IFERROR(VLOOKUP($C885,$C$5:$H$18,6,0)+SUMIF($C$19:$C885,$C885,$F$19:$F885)-SUMIF($C$19:$C885,$C885,$G$19:$G885),"")</f>
        <v/>
      </c>
      <c r="I885" s="214"/>
      <c r="J885" s="214"/>
      <c r="K885" s="218"/>
    </row>
    <row r="886" customHeight="1" spans="1:11">
      <c r="A886" s="185" t="str">
        <f>IF(B886="","",COUNTA($B$5:B886))</f>
        <v/>
      </c>
      <c r="B886" s="219"/>
      <c r="C886" s="220"/>
      <c r="D886" s="220"/>
      <c r="E886" s="220"/>
      <c r="F886" s="225"/>
      <c r="G886" s="222"/>
      <c r="H886" s="217" t="str">
        <f>IFERROR(VLOOKUP($C886,$C$5:$H$18,6,0)+SUMIF($C$19:$C886,$C886,$F$19:$F886)-SUMIF($C$19:$C886,$C886,$G$19:$G886),"")</f>
        <v/>
      </c>
      <c r="I886" s="220"/>
      <c r="J886" s="220"/>
      <c r="K886" s="223"/>
    </row>
    <row r="887" customHeight="1" spans="1:11">
      <c r="A887" s="185" t="str">
        <f>IF(B887="","",COUNTA($B$5:B887))</f>
        <v/>
      </c>
      <c r="B887" s="213"/>
      <c r="C887" s="214"/>
      <c r="D887" s="214"/>
      <c r="E887" s="214"/>
      <c r="F887" s="224"/>
      <c r="G887" s="216"/>
      <c r="H887" s="217" t="str">
        <f>IFERROR(VLOOKUP($C887,$C$5:$H$18,6,0)+SUMIF($C$19:$C887,$C887,$F$19:$F887)-SUMIF($C$19:$C887,$C887,$G$19:$G887),"")</f>
        <v/>
      </c>
      <c r="I887" s="214"/>
      <c r="J887" s="214"/>
      <c r="K887" s="218"/>
    </row>
    <row r="888" customHeight="1" spans="1:11">
      <c r="A888" s="185" t="str">
        <f>IF(B888="","",COUNTA($B$5:B888))</f>
        <v/>
      </c>
      <c r="B888" s="219"/>
      <c r="C888" s="220"/>
      <c r="D888" s="220"/>
      <c r="E888" s="220"/>
      <c r="F888" s="225"/>
      <c r="G888" s="222"/>
      <c r="H888" s="217" t="str">
        <f>IFERROR(VLOOKUP($C888,$C$5:$H$18,6,0)+SUMIF($C$19:$C888,$C888,$F$19:$F888)-SUMIF($C$19:$C888,$C888,$G$19:$G888),"")</f>
        <v/>
      </c>
      <c r="I888" s="220"/>
      <c r="J888" s="220"/>
      <c r="K888" s="223"/>
    </row>
    <row r="889" customHeight="1" spans="1:11">
      <c r="A889" s="185" t="str">
        <f>IF(B889="","",COUNTA($B$5:B889))</f>
        <v/>
      </c>
      <c r="B889" s="213"/>
      <c r="C889" s="214"/>
      <c r="D889" s="214"/>
      <c r="E889" s="214"/>
      <c r="F889" s="224"/>
      <c r="G889" s="216"/>
      <c r="H889" s="217" t="str">
        <f>IFERROR(VLOOKUP($C889,$C$5:$H$18,6,0)+SUMIF($C$19:$C889,$C889,$F$19:$F889)-SUMIF($C$19:$C889,$C889,$G$19:$G889),"")</f>
        <v/>
      </c>
      <c r="I889" s="214"/>
      <c r="J889" s="214"/>
      <c r="K889" s="218"/>
    </row>
    <row r="890" customHeight="1" spans="1:11">
      <c r="A890" s="185" t="str">
        <f>IF(B890="","",COUNTA($B$5:B890))</f>
        <v/>
      </c>
      <c r="B890" s="219"/>
      <c r="C890" s="220"/>
      <c r="D890" s="220"/>
      <c r="E890" s="220"/>
      <c r="F890" s="225"/>
      <c r="G890" s="222"/>
      <c r="H890" s="217" t="str">
        <f>IFERROR(VLOOKUP($C890,$C$5:$H$18,6,0)+SUMIF($C$19:$C890,$C890,$F$19:$F890)-SUMIF($C$19:$C890,$C890,$G$19:$G890),"")</f>
        <v/>
      </c>
      <c r="I890" s="220"/>
      <c r="J890" s="220"/>
      <c r="K890" s="223"/>
    </row>
    <row r="891" customHeight="1" spans="1:11">
      <c r="A891" s="185" t="str">
        <f>IF(B891="","",COUNTA($B$5:B891))</f>
        <v/>
      </c>
      <c r="B891" s="213"/>
      <c r="C891" s="214"/>
      <c r="D891" s="214"/>
      <c r="E891" s="214"/>
      <c r="F891" s="224"/>
      <c r="G891" s="216"/>
      <c r="H891" s="217" t="str">
        <f>IFERROR(VLOOKUP($C891,$C$5:$H$18,6,0)+SUMIF($C$19:$C891,$C891,$F$19:$F891)-SUMIF($C$19:$C891,$C891,$G$19:$G891),"")</f>
        <v/>
      </c>
      <c r="I891" s="214"/>
      <c r="J891" s="214"/>
      <c r="K891" s="218"/>
    </row>
    <row r="892" customHeight="1" spans="1:11">
      <c r="A892" s="185" t="str">
        <f>IF(B892="","",COUNTA($B$5:B892))</f>
        <v/>
      </c>
      <c r="B892" s="219"/>
      <c r="C892" s="220"/>
      <c r="D892" s="220"/>
      <c r="E892" s="220"/>
      <c r="F892" s="225"/>
      <c r="G892" s="222"/>
      <c r="H892" s="217" t="str">
        <f>IFERROR(VLOOKUP($C892,$C$5:$H$18,6,0)+SUMIF($C$19:$C892,$C892,$F$19:$F892)-SUMIF($C$19:$C892,$C892,$G$19:$G892),"")</f>
        <v/>
      </c>
      <c r="I892" s="220"/>
      <c r="J892" s="220"/>
      <c r="K892" s="223"/>
    </row>
    <row r="893" customHeight="1" spans="1:11">
      <c r="A893" s="185" t="str">
        <f>IF(B893="","",COUNTA($B$5:B893))</f>
        <v/>
      </c>
      <c r="B893" s="213"/>
      <c r="C893" s="214"/>
      <c r="D893" s="214"/>
      <c r="E893" s="214"/>
      <c r="F893" s="224"/>
      <c r="G893" s="216"/>
      <c r="H893" s="217" t="str">
        <f>IFERROR(VLOOKUP($C893,$C$5:$H$18,6,0)+SUMIF($C$19:$C893,$C893,$F$19:$F893)-SUMIF($C$19:$C893,$C893,$G$19:$G893),"")</f>
        <v/>
      </c>
      <c r="I893" s="214"/>
      <c r="J893" s="214"/>
      <c r="K893" s="218"/>
    </row>
    <row r="894" customHeight="1" spans="1:11">
      <c r="A894" s="185" t="str">
        <f>IF(B894="","",COUNTA($B$5:B894))</f>
        <v/>
      </c>
      <c r="B894" s="219"/>
      <c r="C894" s="220"/>
      <c r="D894" s="220"/>
      <c r="E894" s="220"/>
      <c r="F894" s="225"/>
      <c r="G894" s="222"/>
      <c r="H894" s="217" t="str">
        <f>IFERROR(VLOOKUP($C894,$C$5:$H$18,6,0)+SUMIF($C$19:$C894,$C894,$F$19:$F894)-SUMIF($C$19:$C894,$C894,$G$19:$G894),"")</f>
        <v/>
      </c>
      <c r="I894" s="220"/>
      <c r="J894" s="220"/>
      <c r="K894" s="223"/>
    </row>
    <row r="895" customHeight="1" spans="1:11">
      <c r="A895" s="185" t="str">
        <f>IF(B895="","",COUNTA($B$5:B895))</f>
        <v/>
      </c>
      <c r="B895" s="213"/>
      <c r="C895" s="214"/>
      <c r="D895" s="214"/>
      <c r="E895" s="214"/>
      <c r="F895" s="224"/>
      <c r="G895" s="216"/>
      <c r="H895" s="217" t="str">
        <f>IFERROR(VLOOKUP($C895,$C$5:$H$18,6,0)+SUMIF($C$19:$C895,$C895,$F$19:$F895)-SUMIF($C$19:$C895,$C895,$G$19:$G895),"")</f>
        <v/>
      </c>
      <c r="I895" s="214"/>
      <c r="J895" s="214"/>
      <c r="K895" s="218"/>
    </row>
    <row r="896" customHeight="1" spans="1:11">
      <c r="A896" s="185" t="str">
        <f>IF(B896="","",COUNTA($B$5:B896))</f>
        <v/>
      </c>
      <c r="B896" s="219"/>
      <c r="C896" s="220"/>
      <c r="D896" s="220"/>
      <c r="E896" s="220"/>
      <c r="F896" s="225"/>
      <c r="G896" s="222"/>
      <c r="H896" s="217" t="str">
        <f>IFERROR(VLOOKUP($C896,$C$5:$H$18,6,0)+SUMIF($C$19:$C896,$C896,$F$19:$F896)-SUMIF($C$19:$C896,$C896,$G$19:$G896),"")</f>
        <v/>
      </c>
      <c r="I896" s="220"/>
      <c r="J896" s="220"/>
      <c r="K896" s="223"/>
    </row>
    <row r="897" customHeight="1" spans="1:11">
      <c r="A897" s="185" t="str">
        <f>IF(B897="","",COUNTA($B$5:B897))</f>
        <v/>
      </c>
      <c r="B897" s="213"/>
      <c r="C897" s="214"/>
      <c r="D897" s="214"/>
      <c r="E897" s="214"/>
      <c r="F897" s="224"/>
      <c r="G897" s="216"/>
      <c r="H897" s="217" t="str">
        <f>IFERROR(VLOOKUP($C897,$C$5:$H$18,6,0)+SUMIF($C$19:$C897,$C897,$F$19:$F897)-SUMIF($C$19:$C897,$C897,$G$19:$G897),"")</f>
        <v/>
      </c>
      <c r="I897" s="214"/>
      <c r="J897" s="214"/>
      <c r="K897" s="218"/>
    </row>
    <row r="898" customHeight="1" spans="1:11">
      <c r="A898" s="185" t="str">
        <f>IF(B898="","",COUNTA($B$5:B898))</f>
        <v/>
      </c>
      <c r="B898" s="219"/>
      <c r="C898" s="220"/>
      <c r="D898" s="220"/>
      <c r="E898" s="220"/>
      <c r="F898" s="225"/>
      <c r="G898" s="222"/>
      <c r="H898" s="217" t="str">
        <f>IFERROR(VLOOKUP($C898,$C$5:$H$18,6,0)+SUMIF($C$19:$C898,$C898,$F$19:$F898)-SUMIF($C$19:$C898,$C898,$G$19:$G898),"")</f>
        <v/>
      </c>
      <c r="I898" s="220"/>
      <c r="J898" s="220"/>
      <c r="K898" s="223"/>
    </row>
    <row r="899" customHeight="1" spans="1:11">
      <c r="A899" s="185" t="str">
        <f>IF(B899="","",COUNTA($B$5:B899))</f>
        <v/>
      </c>
      <c r="B899" s="213"/>
      <c r="C899" s="214"/>
      <c r="D899" s="214"/>
      <c r="E899" s="214"/>
      <c r="F899" s="224"/>
      <c r="G899" s="216"/>
      <c r="H899" s="217" t="str">
        <f>IFERROR(VLOOKUP($C899,$C$5:$H$18,6,0)+SUMIF($C$19:$C899,$C899,$F$19:$F899)-SUMIF($C$19:$C899,$C899,$G$19:$G899),"")</f>
        <v/>
      </c>
      <c r="I899" s="214"/>
      <c r="J899" s="214"/>
      <c r="K899" s="218"/>
    </row>
    <row r="900" customHeight="1" spans="1:11">
      <c r="A900" s="185" t="str">
        <f>IF(B900="","",COUNTA($B$5:B900))</f>
        <v/>
      </c>
      <c r="B900" s="219"/>
      <c r="C900" s="220"/>
      <c r="D900" s="220"/>
      <c r="E900" s="220"/>
      <c r="F900" s="225"/>
      <c r="G900" s="222"/>
      <c r="H900" s="217" t="str">
        <f>IFERROR(VLOOKUP($C900,$C$5:$H$18,6,0)+SUMIF($C$19:$C900,$C900,$F$19:$F900)-SUMIF($C$19:$C900,$C900,$G$19:$G900),"")</f>
        <v/>
      </c>
      <c r="I900" s="220"/>
      <c r="J900" s="220"/>
      <c r="K900" s="223"/>
    </row>
    <row r="901" customHeight="1" spans="1:11">
      <c r="A901" s="185" t="str">
        <f>IF(B901="","",COUNTA($B$5:B901))</f>
        <v/>
      </c>
      <c r="B901" s="213"/>
      <c r="C901" s="214"/>
      <c r="D901" s="214"/>
      <c r="E901" s="214"/>
      <c r="F901" s="224"/>
      <c r="G901" s="216"/>
      <c r="H901" s="217" t="str">
        <f>IFERROR(VLOOKUP($C901,$C$5:$H$18,6,0)+SUMIF($C$19:$C901,$C901,$F$19:$F901)-SUMIF($C$19:$C901,$C901,$G$19:$G901),"")</f>
        <v/>
      </c>
      <c r="I901" s="214"/>
      <c r="J901" s="214"/>
      <c r="K901" s="218"/>
    </row>
    <row r="902" customHeight="1" spans="1:11">
      <c r="A902" s="185" t="str">
        <f>IF(B902="","",COUNTA($B$5:B902))</f>
        <v/>
      </c>
      <c r="B902" s="219"/>
      <c r="C902" s="220"/>
      <c r="D902" s="220"/>
      <c r="E902" s="220"/>
      <c r="F902" s="225"/>
      <c r="G902" s="222"/>
      <c r="H902" s="217" t="str">
        <f>IFERROR(VLOOKUP($C902,$C$5:$H$18,6,0)+SUMIF($C$19:$C902,$C902,$F$19:$F902)-SUMIF($C$19:$C902,$C902,$G$19:$G902),"")</f>
        <v/>
      </c>
      <c r="I902" s="220"/>
      <c r="J902" s="220"/>
      <c r="K902" s="223"/>
    </row>
    <row r="903" customHeight="1" spans="1:11">
      <c r="A903" s="185" t="str">
        <f>IF(B903="","",COUNTA($B$5:B903))</f>
        <v/>
      </c>
      <c r="B903" s="213"/>
      <c r="C903" s="214"/>
      <c r="D903" s="214"/>
      <c r="E903" s="214"/>
      <c r="F903" s="224"/>
      <c r="G903" s="216"/>
      <c r="H903" s="217" t="str">
        <f>IFERROR(VLOOKUP($C903,$C$5:$H$18,6,0)+SUMIF($C$19:$C903,$C903,$F$19:$F903)-SUMIF($C$19:$C903,$C903,$G$19:$G903),"")</f>
        <v/>
      </c>
      <c r="I903" s="214"/>
      <c r="J903" s="214"/>
      <c r="K903" s="218"/>
    </row>
    <row r="904" customHeight="1" spans="1:11">
      <c r="A904" s="185" t="str">
        <f>IF(B904="","",COUNTA($B$5:B904))</f>
        <v/>
      </c>
      <c r="B904" s="219"/>
      <c r="C904" s="220"/>
      <c r="D904" s="220"/>
      <c r="E904" s="220"/>
      <c r="F904" s="225"/>
      <c r="G904" s="222"/>
      <c r="H904" s="217" t="str">
        <f>IFERROR(VLOOKUP($C904,$C$5:$H$18,6,0)+SUMIF($C$19:$C904,$C904,$F$19:$F904)-SUMIF($C$19:$C904,$C904,$G$19:$G904),"")</f>
        <v/>
      </c>
      <c r="I904" s="220"/>
      <c r="J904" s="220"/>
      <c r="K904" s="223"/>
    </row>
    <row r="905" customHeight="1" spans="1:11">
      <c r="A905" s="185" t="str">
        <f>IF(B905="","",COUNTA($B$5:B905))</f>
        <v/>
      </c>
      <c r="B905" s="213"/>
      <c r="C905" s="214"/>
      <c r="D905" s="214"/>
      <c r="E905" s="214"/>
      <c r="F905" s="224"/>
      <c r="G905" s="216"/>
      <c r="H905" s="217" t="str">
        <f>IFERROR(VLOOKUP($C905,$C$5:$H$18,6,0)+SUMIF($C$19:$C905,$C905,$F$19:$F905)-SUMIF($C$19:$C905,$C905,$G$19:$G905),"")</f>
        <v/>
      </c>
      <c r="I905" s="214"/>
      <c r="J905" s="214"/>
      <c r="K905" s="218"/>
    </row>
    <row r="906" customHeight="1" spans="1:11">
      <c r="A906" s="185" t="str">
        <f>IF(B906="","",COUNTA($B$5:B906))</f>
        <v/>
      </c>
      <c r="B906" s="219"/>
      <c r="C906" s="220"/>
      <c r="D906" s="220"/>
      <c r="E906" s="220"/>
      <c r="F906" s="225"/>
      <c r="G906" s="222"/>
      <c r="H906" s="217" t="str">
        <f>IFERROR(VLOOKUP($C906,$C$5:$H$18,6,0)+SUMIF($C$19:$C906,$C906,$F$19:$F906)-SUMIF($C$19:$C906,$C906,$G$19:$G906),"")</f>
        <v/>
      </c>
      <c r="I906" s="220"/>
      <c r="J906" s="220"/>
      <c r="K906" s="223"/>
    </row>
    <row r="907" customHeight="1" spans="1:11">
      <c r="A907" s="185" t="str">
        <f>IF(B907="","",COUNTA($B$5:B907))</f>
        <v/>
      </c>
      <c r="B907" s="213"/>
      <c r="C907" s="214"/>
      <c r="D907" s="214"/>
      <c r="E907" s="214"/>
      <c r="F907" s="224"/>
      <c r="G907" s="216"/>
      <c r="H907" s="217" t="str">
        <f>IFERROR(VLOOKUP($C907,$C$5:$H$18,6,0)+SUMIF($C$19:$C907,$C907,$F$19:$F907)-SUMIF($C$19:$C907,$C907,$G$19:$G907),"")</f>
        <v/>
      </c>
      <c r="I907" s="214"/>
      <c r="J907" s="214"/>
      <c r="K907" s="218"/>
    </row>
    <row r="908" customHeight="1" spans="1:11">
      <c r="A908" s="185" t="str">
        <f>IF(B908="","",COUNTA($B$5:B908))</f>
        <v/>
      </c>
      <c r="B908" s="219"/>
      <c r="C908" s="220"/>
      <c r="D908" s="220"/>
      <c r="E908" s="220"/>
      <c r="F908" s="225"/>
      <c r="G908" s="222"/>
      <c r="H908" s="217" t="str">
        <f>IFERROR(VLOOKUP($C908,$C$5:$H$18,6,0)+SUMIF($C$19:$C908,$C908,$F$19:$F908)-SUMIF($C$19:$C908,$C908,$G$19:$G908),"")</f>
        <v/>
      </c>
      <c r="I908" s="220"/>
      <c r="J908" s="220"/>
      <c r="K908" s="223"/>
    </row>
    <row r="909" customHeight="1" spans="1:11">
      <c r="A909" s="185" t="str">
        <f>IF(B909="","",COUNTA($B$5:B909))</f>
        <v/>
      </c>
      <c r="B909" s="213"/>
      <c r="C909" s="214"/>
      <c r="D909" s="214"/>
      <c r="E909" s="214"/>
      <c r="F909" s="224"/>
      <c r="G909" s="216"/>
      <c r="H909" s="217" t="str">
        <f>IFERROR(VLOOKUP($C909,$C$5:$H$18,6,0)+SUMIF($C$19:$C909,$C909,$F$19:$F909)-SUMIF($C$19:$C909,$C909,$G$19:$G909),"")</f>
        <v/>
      </c>
      <c r="I909" s="214"/>
      <c r="J909" s="214"/>
      <c r="K909" s="218"/>
    </row>
    <row r="910" customHeight="1" spans="1:11">
      <c r="A910" s="185" t="str">
        <f>IF(B910="","",COUNTA($B$5:B910))</f>
        <v/>
      </c>
      <c r="B910" s="219"/>
      <c r="C910" s="220"/>
      <c r="D910" s="220"/>
      <c r="E910" s="220"/>
      <c r="F910" s="225"/>
      <c r="G910" s="222"/>
      <c r="H910" s="217" t="str">
        <f>IFERROR(VLOOKUP($C910,$C$5:$H$18,6,0)+SUMIF($C$19:$C910,$C910,$F$19:$F910)-SUMIF($C$19:$C910,$C910,$G$19:$G910),"")</f>
        <v/>
      </c>
      <c r="I910" s="220"/>
      <c r="J910" s="220"/>
      <c r="K910" s="223"/>
    </row>
    <row r="911" customHeight="1" spans="1:11">
      <c r="A911" s="185" t="str">
        <f>IF(B911="","",COUNTA($B$5:B911))</f>
        <v/>
      </c>
      <c r="B911" s="213"/>
      <c r="C911" s="214"/>
      <c r="D911" s="214"/>
      <c r="E911" s="214"/>
      <c r="F911" s="224"/>
      <c r="G911" s="216"/>
      <c r="H911" s="217" t="str">
        <f>IFERROR(VLOOKUP($C911,$C$5:$H$18,6,0)+SUMIF($C$19:$C911,$C911,$F$19:$F911)-SUMIF($C$19:$C911,$C911,$G$19:$G911),"")</f>
        <v/>
      </c>
      <c r="I911" s="214"/>
      <c r="J911" s="214"/>
      <c r="K911" s="218"/>
    </row>
    <row r="912" customHeight="1" spans="1:11">
      <c r="A912" s="185" t="str">
        <f>IF(B912="","",COUNTA($B$5:B912))</f>
        <v/>
      </c>
      <c r="B912" s="219"/>
      <c r="C912" s="220"/>
      <c r="D912" s="220"/>
      <c r="E912" s="220"/>
      <c r="F912" s="225"/>
      <c r="G912" s="222"/>
      <c r="H912" s="217" t="str">
        <f>IFERROR(VLOOKUP($C912,$C$5:$H$18,6,0)+SUMIF($C$19:$C912,$C912,$F$19:$F912)-SUMIF($C$19:$C912,$C912,$G$19:$G912),"")</f>
        <v/>
      </c>
      <c r="I912" s="220"/>
      <c r="J912" s="220"/>
      <c r="K912" s="223"/>
    </row>
    <row r="913" customHeight="1" spans="1:11">
      <c r="A913" s="185" t="str">
        <f>IF(B913="","",COUNTA($B$5:B913))</f>
        <v/>
      </c>
      <c r="B913" s="213"/>
      <c r="C913" s="214"/>
      <c r="D913" s="214"/>
      <c r="E913" s="214"/>
      <c r="F913" s="224"/>
      <c r="G913" s="216"/>
      <c r="H913" s="217" t="str">
        <f>IFERROR(VLOOKUP($C913,$C$5:$H$18,6,0)+SUMIF($C$19:$C913,$C913,$F$19:$F913)-SUMIF($C$19:$C913,$C913,$G$19:$G913),"")</f>
        <v/>
      </c>
      <c r="I913" s="214"/>
      <c r="J913" s="214"/>
      <c r="K913" s="218"/>
    </row>
    <row r="914" customHeight="1" spans="1:11">
      <c r="A914" s="185" t="str">
        <f>IF(B914="","",COUNTA($B$5:B914))</f>
        <v/>
      </c>
      <c r="B914" s="219"/>
      <c r="C914" s="220"/>
      <c r="D914" s="220"/>
      <c r="E914" s="220"/>
      <c r="F914" s="225"/>
      <c r="G914" s="222"/>
      <c r="H914" s="217" t="str">
        <f>IFERROR(VLOOKUP($C914,$C$5:$H$18,6,0)+SUMIF($C$19:$C914,$C914,$F$19:$F914)-SUMIF($C$19:$C914,$C914,$G$19:$G914),"")</f>
        <v/>
      </c>
      <c r="I914" s="220"/>
      <c r="J914" s="220"/>
      <c r="K914" s="223"/>
    </row>
    <row r="915" customHeight="1" spans="1:11">
      <c r="A915" s="185" t="str">
        <f>IF(B915="","",COUNTA($B$5:B915))</f>
        <v/>
      </c>
      <c r="B915" s="213"/>
      <c r="C915" s="214"/>
      <c r="D915" s="214"/>
      <c r="E915" s="214"/>
      <c r="F915" s="224"/>
      <c r="G915" s="216"/>
      <c r="H915" s="217" t="str">
        <f>IFERROR(VLOOKUP($C915,$C$5:$H$18,6,0)+SUMIF($C$19:$C915,$C915,$F$19:$F915)-SUMIF($C$19:$C915,$C915,$G$19:$G915),"")</f>
        <v/>
      </c>
      <c r="I915" s="214"/>
      <c r="J915" s="214"/>
      <c r="K915" s="218"/>
    </row>
    <row r="916" customHeight="1" spans="1:11">
      <c r="A916" s="185" t="str">
        <f>IF(B916="","",COUNTA($B$5:B916))</f>
        <v/>
      </c>
      <c r="B916" s="219"/>
      <c r="C916" s="220"/>
      <c r="D916" s="220"/>
      <c r="E916" s="220"/>
      <c r="F916" s="225"/>
      <c r="G916" s="222"/>
      <c r="H916" s="217" t="str">
        <f>IFERROR(VLOOKUP($C916,$C$5:$H$18,6,0)+SUMIF($C$19:$C916,$C916,$F$19:$F916)-SUMIF($C$19:$C916,$C916,$G$19:$G916),"")</f>
        <v/>
      </c>
      <c r="I916" s="220"/>
      <c r="J916" s="220"/>
      <c r="K916" s="223"/>
    </row>
    <row r="917" customHeight="1" spans="1:11">
      <c r="A917" s="185" t="str">
        <f>IF(B917="","",COUNTA($B$5:B917))</f>
        <v/>
      </c>
      <c r="B917" s="213"/>
      <c r="C917" s="214"/>
      <c r="D917" s="214"/>
      <c r="E917" s="214"/>
      <c r="F917" s="224"/>
      <c r="G917" s="216"/>
      <c r="H917" s="217" t="str">
        <f>IFERROR(VLOOKUP($C917,$C$5:$H$18,6,0)+SUMIF($C$19:$C917,$C917,$F$19:$F917)-SUMIF($C$19:$C917,$C917,$G$19:$G917),"")</f>
        <v/>
      </c>
      <c r="I917" s="214"/>
      <c r="J917" s="214"/>
      <c r="K917" s="218"/>
    </row>
    <row r="918" customHeight="1" spans="1:11">
      <c r="A918" s="185" t="str">
        <f>IF(B918="","",COUNTA($B$5:B918))</f>
        <v/>
      </c>
      <c r="B918" s="219"/>
      <c r="C918" s="220"/>
      <c r="D918" s="220"/>
      <c r="E918" s="220"/>
      <c r="F918" s="225"/>
      <c r="G918" s="222"/>
      <c r="H918" s="217" t="str">
        <f>IFERROR(VLOOKUP($C918,$C$5:$H$18,6,0)+SUMIF($C$19:$C918,$C918,$F$19:$F918)-SUMIF($C$19:$C918,$C918,$G$19:$G918),"")</f>
        <v/>
      </c>
      <c r="I918" s="220"/>
      <c r="J918" s="220"/>
      <c r="K918" s="223"/>
    </row>
    <row r="919" customHeight="1" spans="1:11">
      <c r="A919" s="185" t="str">
        <f>IF(B919="","",COUNTA($B$5:B919))</f>
        <v/>
      </c>
      <c r="B919" s="213"/>
      <c r="C919" s="214"/>
      <c r="D919" s="214"/>
      <c r="E919" s="214"/>
      <c r="F919" s="224"/>
      <c r="G919" s="216"/>
      <c r="H919" s="217" t="str">
        <f>IFERROR(VLOOKUP($C919,$C$5:$H$18,6,0)+SUMIF($C$19:$C919,$C919,$F$19:$F919)-SUMIF($C$19:$C919,$C919,$G$19:$G919),"")</f>
        <v/>
      </c>
      <c r="I919" s="214"/>
      <c r="J919" s="214"/>
      <c r="K919" s="218"/>
    </row>
    <row r="920" customHeight="1" spans="1:11">
      <c r="A920" s="185" t="str">
        <f>IF(B920="","",COUNTA($B$5:B920))</f>
        <v/>
      </c>
      <c r="B920" s="219"/>
      <c r="C920" s="220"/>
      <c r="D920" s="220"/>
      <c r="E920" s="220"/>
      <c r="F920" s="225"/>
      <c r="G920" s="222"/>
      <c r="H920" s="217" t="str">
        <f>IFERROR(VLOOKUP($C920,$C$5:$H$18,6,0)+SUMIF($C$19:$C920,$C920,$F$19:$F920)-SUMIF($C$19:$C920,$C920,$G$19:$G920),"")</f>
        <v/>
      </c>
      <c r="I920" s="220"/>
      <c r="J920" s="220"/>
      <c r="K920" s="223"/>
    </row>
    <row r="921" customHeight="1" spans="1:11">
      <c r="A921" s="185" t="str">
        <f>IF(B921="","",COUNTA($B$5:B921))</f>
        <v/>
      </c>
      <c r="B921" s="213"/>
      <c r="C921" s="214"/>
      <c r="D921" s="214"/>
      <c r="E921" s="214"/>
      <c r="F921" s="224"/>
      <c r="G921" s="216"/>
      <c r="H921" s="217" t="str">
        <f>IFERROR(VLOOKUP($C921,$C$5:$H$18,6,0)+SUMIF($C$19:$C921,$C921,$F$19:$F921)-SUMIF($C$19:$C921,$C921,$G$19:$G921),"")</f>
        <v/>
      </c>
      <c r="I921" s="214"/>
      <c r="J921" s="214"/>
      <c r="K921" s="218"/>
    </row>
    <row r="922" customHeight="1" spans="1:11">
      <c r="A922" s="185" t="str">
        <f>IF(B922="","",COUNTA($B$5:B922))</f>
        <v/>
      </c>
      <c r="B922" s="219"/>
      <c r="C922" s="220"/>
      <c r="D922" s="220"/>
      <c r="E922" s="220"/>
      <c r="F922" s="225"/>
      <c r="G922" s="222"/>
      <c r="H922" s="217" t="str">
        <f>IFERROR(VLOOKUP($C922,$C$5:$H$18,6,0)+SUMIF($C$19:$C922,$C922,$F$19:$F922)-SUMIF($C$19:$C922,$C922,$G$19:$G922),"")</f>
        <v/>
      </c>
      <c r="I922" s="220"/>
      <c r="J922" s="220"/>
      <c r="K922" s="223"/>
    </row>
    <row r="923" customHeight="1" spans="1:11">
      <c r="A923" s="185" t="str">
        <f>IF(B923="","",COUNTA($B$5:B923))</f>
        <v/>
      </c>
      <c r="B923" s="213"/>
      <c r="C923" s="214"/>
      <c r="D923" s="214"/>
      <c r="E923" s="214"/>
      <c r="F923" s="224"/>
      <c r="G923" s="216"/>
      <c r="H923" s="217" t="str">
        <f>IFERROR(VLOOKUP($C923,$C$5:$H$18,6,0)+SUMIF($C$19:$C923,$C923,$F$19:$F923)-SUMIF($C$19:$C923,$C923,$G$19:$G923),"")</f>
        <v/>
      </c>
      <c r="I923" s="214"/>
      <c r="J923" s="214"/>
      <c r="K923" s="218"/>
    </row>
    <row r="924" customHeight="1" spans="1:11">
      <c r="A924" s="185" t="str">
        <f>IF(B924="","",COUNTA($B$5:B924))</f>
        <v/>
      </c>
      <c r="B924" s="219"/>
      <c r="C924" s="220"/>
      <c r="D924" s="220"/>
      <c r="E924" s="220"/>
      <c r="F924" s="225"/>
      <c r="G924" s="222"/>
      <c r="H924" s="217" t="str">
        <f>IFERROR(VLOOKUP($C924,$C$5:$H$18,6,0)+SUMIF($C$19:$C924,$C924,$F$19:$F924)-SUMIF($C$19:$C924,$C924,$G$19:$G924),"")</f>
        <v/>
      </c>
      <c r="I924" s="220"/>
      <c r="J924" s="220"/>
      <c r="K924" s="223"/>
    </row>
    <row r="925" customHeight="1" spans="1:11">
      <c r="A925" s="185" t="str">
        <f>IF(B925="","",COUNTA($B$5:B925))</f>
        <v/>
      </c>
      <c r="B925" s="213"/>
      <c r="C925" s="214"/>
      <c r="D925" s="214"/>
      <c r="E925" s="214"/>
      <c r="F925" s="224"/>
      <c r="G925" s="216"/>
      <c r="H925" s="217" t="str">
        <f>IFERROR(VLOOKUP($C925,$C$5:$H$18,6,0)+SUMIF($C$19:$C925,$C925,$F$19:$F925)-SUMIF($C$19:$C925,$C925,$G$19:$G925),"")</f>
        <v/>
      </c>
      <c r="I925" s="214"/>
      <c r="J925" s="214"/>
      <c r="K925" s="218"/>
    </row>
    <row r="926" customHeight="1" spans="1:11">
      <c r="A926" s="185" t="str">
        <f>IF(B926="","",COUNTA($B$5:B926))</f>
        <v/>
      </c>
      <c r="B926" s="219"/>
      <c r="C926" s="220"/>
      <c r="D926" s="220"/>
      <c r="E926" s="220"/>
      <c r="F926" s="225"/>
      <c r="G926" s="222"/>
      <c r="H926" s="217" t="str">
        <f>IFERROR(VLOOKUP($C926,$C$5:$H$18,6,0)+SUMIF($C$19:$C926,$C926,$F$19:$F926)-SUMIF($C$19:$C926,$C926,$G$19:$G926),"")</f>
        <v/>
      </c>
      <c r="I926" s="220"/>
      <c r="J926" s="220"/>
      <c r="K926" s="223"/>
    </row>
    <row r="927" customHeight="1" spans="1:11">
      <c r="A927" s="185" t="str">
        <f>IF(B927="","",COUNTA($B$5:B927))</f>
        <v/>
      </c>
      <c r="B927" s="213"/>
      <c r="C927" s="214"/>
      <c r="D927" s="214"/>
      <c r="E927" s="214"/>
      <c r="F927" s="224"/>
      <c r="G927" s="216"/>
      <c r="H927" s="217" t="str">
        <f>IFERROR(VLOOKUP($C927,$C$5:$H$18,6,0)+SUMIF($C$19:$C927,$C927,$F$19:$F927)-SUMIF($C$19:$C927,$C927,$G$19:$G927),"")</f>
        <v/>
      </c>
      <c r="I927" s="214"/>
      <c r="J927" s="214"/>
      <c r="K927" s="218"/>
    </row>
    <row r="928" customHeight="1" spans="1:11">
      <c r="A928" s="185" t="str">
        <f>IF(B928="","",COUNTA($B$5:B928))</f>
        <v/>
      </c>
      <c r="B928" s="219"/>
      <c r="C928" s="220"/>
      <c r="D928" s="220"/>
      <c r="E928" s="220"/>
      <c r="F928" s="225"/>
      <c r="G928" s="222"/>
      <c r="H928" s="217" t="str">
        <f>IFERROR(VLOOKUP($C928,$C$5:$H$18,6,0)+SUMIF($C$19:$C928,$C928,$F$19:$F928)-SUMIF($C$19:$C928,$C928,$G$19:$G928),"")</f>
        <v/>
      </c>
      <c r="I928" s="220"/>
      <c r="J928" s="220"/>
      <c r="K928" s="223"/>
    </row>
    <row r="929" customHeight="1" spans="1:11">
      <c r="A929" s="185" t="str">
        <f>IF(B929="","",COUNTA($B$5:B929))</f>
        <v/>
      </c>
      <c r="B929" s="213"/>
      <c r="C929" s="214"/>
      <c r="D929" s="214"/>
      <c r="E929" s="214"/>
      <c r="F929" s="224"/>
      <c r="G929" s="216"/>
      <c r="H929" s="217" t="str">
        <f>IFERROR(VLOOKUP($C929,$C$5:$H$18,6,0)+SUMIF($C$19:$C929,$C929,$F$19:$F929)-SUMIF($C$19:$C929,$C929,$G$19:$G929),"")</f>
        <v/>
      </c>
      <c r="I929" s="214"/>
      <c r="J929" s="214"/>
      <c r="K929" s="218"/>
    </row>
    <row r="930" customHeight="1" spans="1:11">
      <c r="A930" s="185" t="str">
        <f>IF(B930="","",COUNTA($B$5:B930))</f>
        <v/>
      </c>
      <c r="B930" s="219"/>
      <c r="C930" s="220"/>
      <c r="D930" s="220"/>
      <c r="E930" s="220"/>
      <c r="F930" s="225"/>
      <c r="G930" s="222"/>
      <c r="H930" s="217" t="str">
        <f>IFERROR(VLOOKUP($C930,$C$5:$H$18,6,0)+SUMIF($C$19:$C930,$C930,$F$19:$F930)-SUMIF($C$19:$C930,$C930,$G$19:$G930),"")</f>
        <v/>
      </c>
      <c r="I930" s="220"/>
      <c r="J930" s="220"/>
      <c r="K930" s="223"/>
    </row>
    <row r="931" customHeight="1" spans="1:11">
      <c r="A931" s="185" t="str">
        <f>IF(B931="","",COUNTA($B$5:B931))</f>
        <v/>
      </c>
      <c r="B931" s="213"/>
      <c r="C931" s="214"/>
      <c r="D931" s="214"/>
      <c r="E931" s="214"/>
      <c r="F931" s="224"/>
      <c r="G931" s="216"/>
      <c r="H931" s="217" t="str">
        <f>IFERROR(VLOOKUP($C931,$C$5:$H$18,6,0)+SUMIF($C$19:$C931,$C931,$F$19:$F931)-SUMIF($C$19:$C931,$C931,$G$19:$G931),"")</f>
        <v/>
      </c>
      <c r="I931" s="214"/>
      <c r="J931" s="214"/>
      <c r="K931" s="218"/>
    </row>
    <row r="932" customHeight="1" spans="1:11">
      <c r="A932" s="185" t="str">
        <f>IF(B932="","",COUNTA($B$5:B932))</f>
        <v/>
      </c>
      <c r="B932" s="219"/>
      <c r="C932" s="220"/>
      <c r="D932" s="220"/>
      <c r="E932" s="220"/>
      <c r="F932" s="225"/>
      <c r="G932" s="222"/>
      <c r="H932" s="217" t="str">
        <f>IFERROR(VLOOKUP($C932,$C$5:$H$18,6,0)+SUMIF($C$19:$C932,$C932,$F$19:$F932)-SUMIF($C$19:$C932,$C932,$G$19:$G932),"")</f>
        <v/>
      </c>
      <c r="I932" s="220"/>
      <c r="J932" s="220"/>
      <c r="K932" s="223"/>
    </row>
    <row r="933" customHeight="1" spans="1:11">
      <c r="A933" s="185" t="str">
        <f>IF(B933="","",COUNTA($B$5:B933))</f>
        <v/>
      </c>
      <c r="B933" s="213"/>
      <c r="C933" s="214"/>
      <c r="D933" s="214"/>
      <c r="E933" s="214"/>
      <c r="F933" s="224"/>
      <c r="G933" s="216"/>
      <c r="H933" s="217" t="str">
        <f>IFERROR(VLOOKUP($C933,$C$5:$H$18,6,0)+SUMIF($C$19:$C933,$C933,$F$19:$F933)-SUMIF($C$19:$C933,$C933,$G$19:$G933),"")</f>
        <v/>
      </c>
      <c r="I933" s="214"/>
      <c r="J933" s="214"/>
      <c r="K933" s="218"/>
    </row>
    <row r="934" customHeight="1" spans="1:11">
      <c r="A934" s="185" t="str">
        <f>IF(B934="","",COUNTA($B$5:B934))</f>
        <v/>
      </c>
      <c r="B934" s="219"/>
      <c r="C934" s="220"/>
      <c r="D934" s="220"/>
      <c r="E934" s="220"/>
      <c r="F934" s="225"/>
      <c r="G934" s="222"/>
      <c r="H934" s="217" t="str">
        <f>IFERROR(VLOOKUP($C934,$C$5:$H$18,6,0)+SUMIF($C$19:$C934,$C934,$F$19:$F934)-SUMIF($C$19:$C934,$C934,$G$19:$G934),"")</f>
        <v/>
      </c>
      <c r="I934" s="220"/>
      <c r="J934" s="220"/>
      <c r="K934" s="223"/>
    </row>
    <row r="935" customHeight="1" spans="1:11">
      <c r="A935" s="185" t="str">
        <f>IF(B935="","",COUNTA($B$5:B935))</f>
        <v/>
      </c>
      <c r="B935" s="213"/>
      <c r="C935" s="214"/>
      <c r="D935" s="214"/>
      <c r="E935" s="214"/>
      <c r="F935" s="224"/>
      <c r="G935" s="216"/>
      <c r="H935" s="217" t="str">
        <f>IFERROR(VLOOKUP($C935,$C$5:$H$18,6,0)+SUMIF($C$19:$C935,$C935,$F$19:$F935)-SUMIF($C$19:$C935,$C935,$G$19:$G935),"")</f>
        <v/>
      </c>
      <c r="I935" s="214"/>
      <c r="J935" s="214"/>
      <c r="K935" s="218"/>
    </row>
    <row r="936" customHeight="1" spans="1:11">
      <c r="A936" s="185" t="str">
        <f>IF(B936="","",COUNTA($B$5:B936))</f>
        <v/>
      </c>
      <c r="B936" s="219"/>
      <c r="C936" s="220"/>
      <c r="D936" s="220"/>
      <c r="E936" s="220"/>
      <c r="F936" s="225"/>
      <c r="G936" s="222"/>
      <c r="H936" s="217" t="str">
        <f>IFERROR(VLOOKUP($C936,$C$5:$H$18,6,0)+SUMIF($C$19:$C936,$C936,$F$19:$F936)-SUMIF($C$19:$C936,$C936,$G$19:$G936),"")</f>
        <v/>
      </c>
      <c r="I936" s="220"/>
      <c r="J936" s="220"/>
      <c r="K936" s="223"/>
    </row>
    <row r="937" customHeight="1" spans="1:11">
      <c r="A937" s="185" t="str">
        <f>IF(B937="","",COUNTA($B$5:B937))</f>
        <v/>
      </c>
      <c r="B937" s="213"/>
      <c r="C937" s="214"/>
      <c r="D937" s="214"/>
      <c r="E937" s="214"/>
      <c r="F937" s="224"/>
      <c r="G937" s="216"/>
      <c r="H937" s="217" t="str">
        <f>IFERROR(VLOOKUP($C937,$C$5:$H$18,6,0)+SUMIF($C$19:$C937,$C937,$F$19:$F937)-SUMIF($C$19:$C937,$C937,$G$19:$G937),"")</f>
        <v/>
      </c>
      <c r="I937" s="214"/>
      <c r="J937" s="214"/>
      <c r="K937" s="218"/>
    </row>
    <row r="938" customHeight="1" spans="1:11">
      <c r="A938" s="185" t="str">
        <f>IF(B938="","",COUNTA($B$5:B938))</f>
        <v/>
      </c>
      <c r="B938" s="219"/>
      <c r="C938" s="220"/>
      <c r="D938" s="220"/>
      <c r="E938" s="220"/>
      <c r="F938" s="225"/>
      <c r="G938" s="222"/>
      <c r="H938" s="217" t="str">
        <f>IFERROR(VLOOKUP($C938,$C$5:$H$18,6,0)+SUMIF($C$19:$C938,$C938,$F$19:$F938)-SUMIF($C$19:$C938,$C938,$G$19:$G938),"")</f>
        <v/>
      </c>
      <c r="I938" s="220"/>
      <c r="J938" s="220"/>
      <c r="K938" s="223"/>
    </row>
    <row r="939" customHeight="1" spans="1:11">
      <c r="A939" s="185" t="str">
        <f>IF(B939="","",COUNTA($B$5:B939))</f>
        <v/>
      </c>
      <c r="B939" s="213"/>
      <c r="C939" s="214"/>
      <c r="D939" s="214"/>
      <c r="E939" s="214"/>
      <c r="F939" s="224"/>
      <c r="G939" s="216"/>
      <c r="H939" s="217" t="str">
        <f>IFERROR(VLOOKUP($C939,$C$5:$H$18,6,0)+SUMIF($C$19:$C939,$C939,$F$19:$F939)-SUMIF($C$19:$C939,$C939,$G$19:$G939),"")</f>
        <v/>
      </c>
      <c r="I939" s="214"/>
      <c r="J939" s="214"/>
      <c r="K939" s="218"/>
    </row>
    <row r="940" customHeight="1" spans="1:11">
      <c r="A940" s="185" t="str">
        <f>IF(B940="","",COUNTA($B$5:B940))</f>
        <v/>
      </c>
      <c r="B940" s="219"/>
      <c r="C940" s="220"/>
      <c r="D940" s="220"/>
      <c r="E940" s="220"/>
      <c r="F940" s="225"/>
      <c r="G940" s="222"/>
      <c r="H940" s="217" t="str">
        <f>IFERROR(VLOOKUP($C940,$C$5:$H$18,6,0)+SUMIF($C$19:$C940,$C940,$F$19:$F940)-SUMIF($C$19:$C940,$C940,$G$19:$G940),"")</f>
        <v/>
      </c>
      <c r="I940" s="220"/>
      <c r="J940" s="220"/>
      <c r="K940" s="223"/>
    </row>
    <row r="941" customHeight="1" spans="1:11">
      <c r="A941" s="185" t="str">
        <f>IF(B941="","",COUNTA($B$5:B941))</f>
        <v/>
      </c>
      <c r="B941" s="213"/>
      <c r="C941" s="214"/>
      <c r="D941" s="214"/>
      <c r="E941" s="214"/>
      <c r="F941" s="224"/>
      <c r="G941" s="216"/>
      <c r="H941" s="217" t="str">
        <f>IFERROR(VLOOKUP($C941,$C$5:$H$18,6,0)+SUMIF($C$19:$C941,$C941,$F$19:$F941)-SUMIF($C$19:$C941,$C941,$G$19:$G941),"")</f>
        <v/>
      </c>
      <c r="I941" s="214"/>
      <c r="J941" s="214"/>
      <c r="K941" s="218"/>
    </row>
    <row r="942" customHeight="1" spans="1:11">
      <c r="A942" s="185" t="str">
        <f>IF(B942="","",COUNTA($B$5:B942))</f>
        <v/>
      </c>
      <c r="B942" s="219"/>
      <c r="C942" s="220"/>
      <c r="D942" s="220"/>
      <c r="E942" s="220"/>
      <c r="F942" s="225"/>
      <c r="G942" s="222"/>
      <c r="H942" s="217" t="str">
        <f>IFERROR(VLOOKUP($C942,$C$5:$H$18,6,0)+SUMIF($C$19:$C942,$C942,$F$19:$F942)-SUMIF($C$19:$C942,$C942,$G$19:$G942),"")</f>
        <v/>
      </c>
      <c r="I942" s="220"/>
      <c r="J942" s="220"/>
      <c r="K942" s="223"/>
    </row>
    <row r="943" customHeight="1" spans="1:11">
      <c r="A943" s="185" t="str">
        <f>IF(B943="","",COUNTA($B$5:B943))</f>
        <v/>
      </c>
      <c r="B943" s="213"/>
      <c r="C943" s="214"/>
      <c r="D943" s="214"/>
      <c r="E943" s="214"/>
      <c r="F943" s="224"/>
      <c r="G943" s="216"/>
      <c r="H943" s="217" t="str">
        <f>IFERROR(VLOOKUP($C943,$C$5:$H$18,6,0)+SUMIF($C$19:$C943,$C943,$F$19:$F943)-SUMIF($C$19:$C943,$C943,$G$19:$G943),"")</f>
        <v/>
      </c>
      <c r="I943" s="214"/>
      <c r="J943" s="214"/>
      <c r="K943" s="218"/>
    </row>
    <row r="944" customHeight="1" spans="1:11">
      <c r="A944" s="185" t="str">
        <f>IF(B944="","",COUNTA($B$5:B944))</f>
        <v/>
      </c>
      <c r="B944" s="219"/>
      <c r="C944" s="220"/>
      <c r="D944" s="220"/>
      <c r="E944" s="220"/>
      <c r="F944" s="225"/>
      <c r="G944" s="222"/>
      <c r="H944" s="217" t="str">
        <f>IFERROR(VLOOKUP($C944,$C$5:$H$18,6,0)+SUMIF($C$19:$C944,$C944,$F$19:$F944)-SUMIF($C$19:$C944,$C944,$G$19:$G944),"")</f>
        <v/>
      </c>
      <c r="I944" s="220"/>
      <c r="J944" s="220"/>
      <c r="K944" s="223"/>
    </row>
    <row r="945" customHeight="1" spans="1:11">
      <c r="A945" s="185" t="str">
        <f>IF(B945="","",COUNTA($B$5:B945))</f>
        <v/>
      </c>
      <c r="B945" s="213"/>
      <c r="C945" s="214"/>
      <c r="D945" s="214"/>
      <c r="E945" s="214"/>
      <c r="F945" s="224"/>
      <c r="G945" s="216"/>
      <c r="H945" s="217" t="str">
        <f>IFERROR(VLOOKUP($C945,$C$5:$H$18,6,0)+SUMIF($C$19:$C945,$C945,$F$19:$F945)-SUMIF($C$19:$C945,$C945,$G$19:$G945),"")</f>
        <v/>
      </c>
      <c r="I945" s="214"/>
      <c r="J945" s="214"/>
      <c r="K945" s="218"/>
    </row>
    <row r="946" customHeight="1" spans="1:11">
      <c r="A946" s="185" t="str">
        <f>IF(B946="","",COUNTA($B$5:B946))</f>
        <v/>
      </c>
      <c r="B946" s="219"/>
      <c r="C946" s="220"/>
      <c r="D946" s="220"/>
      <c r="E946" s="220"/>
      <c r="F946" s="225"/>
      <c r="G946" s="222"/>
      <c r="H946" s="217" t="str">
        <f>IFERROR(VLOOKUP($C946,$C$5:$H$18,6,0)+SUMIF($C$19:$C946,$C946,$F$19:$F946)-SUMIF($C$19:$C946,$C946,$G$19:$G946),"")</f>
        <v/>
      </c>
      <c r="I946" s="220"/>
      <c r="J946" s="220"/>
      <c r="K946" s="223"/>
    </row>
    <row r="947" customHeight="1" spans="1:11">
      <c r="A947" s="185" t="str">
        <f>IF(B947="","",COUNTA($B$5:B947))</f>
        <v/>
      </c>
      <c r="B947" s="213"/>
      <c r="C947" s="214"/>
      <c r="D947" s="214"/>
      <c r="E947" s="214"/>
      <c r="F947" s="224"/>
      <c r="G947" s="216"/>
      <c r="H947" s="217" t="str">
        <f>IFERROR(VLOOKUP($C947,$C$5:$H$18,6,0)+SUMIF($C$19:$C947,$C947,$F$19:$F947)-SUMIF($C$19:$C947,$C947,$G$19:$G947),"")</f>
        <v/>
      </c>
      <c r="I947" s="214"/>
      <c r="J947" s="214"/>
      <c r="K947" s="218"/>
    </row>
    <row r="948" customHeight="1" spans="1:11">
      <c r="A948" s="185" t="str">
        <f>IF(B948="","",COUNTA($B$5:B948))</f>
        <v/>
      </c>
      <c r="B948" s="219"/>
      <c r="C948" s="220"/>
      <c r="D948" s="220"/>
      <c r="E948" s="220"/>
      <c r="F948" s="225"/>
      <c r="G948" s="222"/>
      <c r="H948" s="217" t="str">
        <f>IFERROR(VLOOKUP($C948,$C$5:$H$18,6,0)+SUMIF($C$19:$C948,$C948,$F$19:$F948)-SUMIF($C$19:$C948,$C948,$G$19:$G948),"")</f>
        <v/>
      </c>
      <c r="I948" s="220"/>
      <c r="J948" s="220"/>
      <c r="K948" s="223"/>
    </row>
    <row r="949" customHeight="1" spans="1:11">
      <c r="A949" s="185" t="str">
        <f>IF(B949="","",COUNTA($B$5:B949))</f>
        <v/>
      </c>
      <c r="B949" s="213"/>
      <c r="C949" s="214"/>
      <c r="D949" s="214"/>
      <c r="E949" s="214"/>
      <c r="F949" s="224"/>
      <c r="G949" s="216"/>
      <c r="H949" s="217" t="str">
        <f>IFERROR(VLOOKUP($C949,$C$5:$H$18,6,0)+SUMIF($C$19:$C949,$C949,$F$19:$F949)-SUMIF($C$19:$C949,$C949,$G$19:$G949),"")</f>
        <v/>
      </c>
      <c r="I949" s="214"/>
      <c r="J949" s="214"/>
      <c r="K949" s="218"/>
    </row>
    <row r="950" customHeight="1" spans="1:11">
      <c r="A950" s="185" t="str">
        <f>IF(B950="","",COUNTA($B$5:B950))</f>
        <v/>
      </c>
      <c r="B950" s="219"/>
      <c r="C950" s="220"/>
      <c r="D950" s="220"/>
      <c r="E950" s="220"/>
      <c r="F950" s="225"/>
      <c r="G950" s="222"/>
      <c r="H950" s="217" t="str">
        <f>IFERROR(VLOOKUP($C950,$C$5:$H$18,6,0)+SUMIF($C$19:$C950,$C950,$F$19:$F950)-SUMIF($C$19:$C950,$C950,$G$19:$G950),"")</f>
        <v/>
      </c>
      <c r="I950" s="220"/>
      <c r="J950" s="220"/>
      <c r="K950" s="223"/>
    </row>
    <row r="951" customHeight="1" spans="1:11">
      <c r="A951" s="185" t="str">
        <f>IF(B951="","",COUNTA($B$5:B951))</f>
        <v/>
      </c>
      <c r="B951" s="213"/>
      <c r="C951" s="214"/>
      <c r="D951" s="214"/>
      <c r="E951" s="214"/>
      <c r="F951" s="224"/>
      <c r="G951" s="216"/>
      <c r="H951" s="217" t="str">
        <f>IFERROR(VLOOKUP($C951,$C$5:$H$18,6,0)+SUMIF($C$19:$C951,$C951,$F$19:$F951)-SUMIF($C$19:$C951,$C951,$G$19:$G951),"")</f>
        <v/>
      </c>
      <c r="I951" s="214"/>
      <c r="J951" s="214"/>
      <c r="K951" s="218"/>
    </row>
    <row r="952" customHeight="1" spans="1:11">
      <c r="A952" s="185" t="str">
        <f>IF(B952="","",COUNTA($B$5:B952))</f>
        <v/>
      </c>
      <c r="B952" s="219"/>
      <c r="C952" s="220"/>
      <c r="D952" s="220"/>
      <c r="E952" s="220"/>
      <c r="F952" s="225"/>
      <c r="G952" s="222"/>
      <c r="H952" s="217" t="str">
        <f>IFERROR(VLOOKUP($C952,$C$5:$H$18,6,0)+SUMIF($C$19:$C952,$C952,$F$19:$F952)-SUMIF($C$19:$C952,$C952,$G$19:$G952),"")</f>
        <v/>
      </c>
      <c r="I952" s="220"/>
      <c r="J952" s="220"/>
      <c r="K952" s="223"/>
    </row>
    <row r="953" customHeight="1" spans="1:11">
      <c r="A953" s="185" t="str">
        <f>IF(B953="","",COUNTA($B$5:B953))</f>
        <v/>
      </c>
      <c r="B953" s="213"/>
      <c r="C953" s="214"/>
      <c r="D953" s="214"/>
      <c r="E953" s="214"/>
      <c r="F953" s="224"/>
      <c r="G953" s="216"/>
      <c r="H953" s="217" t="str">
        <f>IFERROR(VLOOKUP($C953,$C$5:$H$18,6,0)+SUMIF($C$19:$C953,$C953,$F$19:$F953)-SUMIF($C$19:$C953,$C953,$G$19:$G953),"")</f>
        <v/>
      </c>
      <c r="I953" s="214"/>
      <c r="J953" s="214"/>
      <c r="K953" s="218"/>
    </row>
    <row r="954" customHeight="1" spans="1:11">
      <c r="A954" s="185" t="str">
        <f>IF(B954="","",COUNTA($B$5:B954))</f>
        <v/>
      </c>
      <c r="B954" s="219"/>
      <c r="C954" s="220"/>
      <c r="D954" s="220"/>
      <c r="E954" s="220"/>
      <c r="F954" s="225"/>
      <c r="G954" s="222"/>
      <c r="H954" s="217" t="str">
        <f>IFERROR(VLOOKUP($C954,$C$5:$H$18,6,0)+SUMIF($C$19:$C954,$C954,$F$19:$F954)-SUMIF($C$19:$C954,$C954,$G$19:$G954),"")</f>
        <v/>
      </c>
      <c r="I954" s="220"/>
      <c r="J954" s="220"/>
      <c r="K954" s="223"/>
    </row>
    <row r="955" customHeight="1" spans="1:11">
      <c r="A955" s="185" t="str">
        <f>IF(B955="","",COUNTA($B$5:B955))</f>
        <v/>
      </c>
      <c r="B955" s="213"/>
      <c r="C955" s="214"/>
      <c r="D955" s="214"/>
      <c r="E955" s="214"/>
      <c r="F955" s="224"/>
      <c r="G955" s="216"/>
      <c r="H955" s="217" t="str">
        <f>IFERROR(VLOOKUP($C955,$C$5:$H$18,6,0)+SUMIF($C$19:$C955,$C955,$F$19:$F955)-SUMIF($C$19:$C955,$C955,$G$19:$G955),"")</f>
        <v/>
      </c>
      <c r="I955" s="214"/>
      <c r="J955" s="214"/>
      <c r="K955" s="218"/>
    </row>
    <row r="956" customHeight="1" spans="1:11">
      <c r="A956" s="185" t="str">
        <f>IF(B956="","",COUNTA($B$5:B956))</f>
        <v/>
      </c>
      <c r="B956" s="219"/>
      <c r="C956" s="220"/>
      <c r="D956" s="220"/>
      <c r="E956" s="220"/>
      <c r="F956" s="225"/>
      <c r="G956" s="222"/>
      <c r="H956" s="217" t="str">
        <f>IFERROR(VLOOKUP($C956,$C$5:$H$18,6,0)+SUMIF($C$19:$C956,$C956,$F$19:$F956)-SUMIF($C$19:$C956,$C956,$G$19:$G956),"")</f>
        <v/>
      </c>
      <c r="I956" s="220"/>
      <c r="J956" s="220"/>
      <c r="K956" s="223"/>
    </row>
    <row r="957" customHeight="1" spans="1:11">
      <c r="A957" s="185" t="str">
        <f>IF(B957="","",COUNTA($B$5:B957))</f>
        <v/>
      </c>
      <c r="B957" s="213"/>
      <c r="C957" s="214"/>
      <c r="D957" s="214"/>
      <c r="E957" s="214"/>
      <c r="F957" s="224"/>
      <c r="G957" s="216"/>
      <c r="H957" s="217" t="str">
        <f>IFERROR(VLOOKUP($C957,$C$5:$H$18,6,0)+SUMIF($C$19:$C957,$C957,$F$19:$F957)-SUMIF($C$19:$C957,$C957,$G$19:$G957),"")</f>
        <v/>
      </c>
      <c r="I957" s="214"/>
      <c r="J957" s="214"/>
      <c r="K957" s="218"/>
    </row>
    <row r="958" customHeight="1" spans="1:11">
      <c r="A958" s="185" t="str">
        <f>IF(B958="","",COUNTA($B$5:B958))</f>
        <v/>
      </c>
      <c r="B958" s="219"/>
      <c r="C958" s="220"/>
      <c r="D958" s="220"/>
      <c r="E958" s="220"/>
      <c r="F958" s="225"/>
      <c r="G958" s="222"/>
      <c r="H958" s="217" t="str">
        <f>IFERROR(VLOOKUP($C958,$C$5:$H$18,6,0)+SUMIF($C$19:$C958,$C958,$F$19:$F958)-SUMIF($C$19:$C958,$C958,$G$19:$G958),"")</f>
        <v/>
      </c>
      <c r="I958" s="220"/>
      <c r="J958" s="220"/>
      <c r="K958" s="223"/>
    </row>
    <row r="959" customHeight="1" spans="1:11">
      <c r="A959" s="185" t="str">
        <f>IF(B959="","",COUNTA($B$5:B959))</f>
        <v/>
      </c>
      <c r="B959" s="213"/>
      <c r="C959" s="214"/>
      <c r="D959" s="214"/>
      <c r="E959" s="214"/>
      <c r="F959" s="224"/>
      <c r="G959" s="216"/>
      <c r="H959" s="217" t="str">
        <f>IFERROR(VLOOKUP($C959,$C$5:$H$18,6,0)+SUMIF($C$19:$C959,$C959,$F$19:$F959)-SUMIF($C$19:$C959,$C959,$G$19:$G959),"")</f>
        <v/>
      </c>
      <c r="I959" s="214"/>
      <c r="J959" s="214"/>
      <c r="K959" s="218"/>
    </row>
    <row r="960" customHeight="1" spans="1:11">
      <c r="A960" s="185" t="str">
        <f>IF(B960="","",COUNTA($B$5:B960))</f>
        <v/>
      </c>
      <c r="B960" s="219"/>
      <c r="C960" s="220"/>
      <c r="D960" s="220"/>
      <c r="E960" s="220"/>
      <c r="F960" s="225"/>
      <c r="G960" s="222"/>
      <c r="H960" s="217" t="str">
        <f>IFERROR(VLOOKUP($C960,$C$5:$H$18,6,0)+SUMIF($C$19:$C960,$C960,$F$19:$F960)-SUMIF($C$19:$C960,$C960,$G$19:$G960),"")</f>
        <v/>
      </c>
      <c r="I960" s="220"/>
      <c r="J960" s="220"/>
      <c r="K960" s="223"/>
    </row>
    <row r="961" customHeight="1" spans="1:11">
      <c r="A961" s="185" t="str">
        <f>IF(B961="","",COUNTA($B$5:B961))</f>
        <v/>
      </c>
      <c r="B961" s="213"/>
      <c r="C961" s="214"/>
      <c r="D961" s="214"/>
      <c r="E961" s="214"/>
      <c r="F961" s="224"/>
      <c r="G961" s="216"/>
      <c r="H961" s="217" t="str">
        <f>IFERROR(VLOOKUP($C961,$C$5:$H$18,6,0)+SUMIF($C$19:$C961,$C961,$F$19:$F961)-SUMIF($C$19:$C961,$C961,$G$19:$G961),"")</f>
        <v/>
      </c>
      <c r="I961" s="214"/>
      <c r="J961" s="214"/>
      <c r="K961" s="218"/>
    </row>
    <row r="962" customHeight="1" spans="1:11">
      <c r="A962" s="185" t="str">
        <f>IF(B962="","",COUNTA($B$5:B962))</f>
        <v/>
      </c>
      <c r="B962" s="219"/>
      <c r="C962" s="220"/>
      <c r="D962" s="220"/>
      <c r="E962" s="220"/>
      <c r="F962" s="225"/>
      <c r="G962" s="222"/>
      <c r="H962" s="217" t="str">
        <f>IFERROR(VLOOKUP($C962,$C$5:$H$18,6,0)+SUMIF($C$19:$C962,$C962,$F$19:$F962)-SUMIF($C$19:$C962,$C962,$G$19:$G962),"")</f>
        <v/>
      </c>
      <c r="I962" s="220"/>
      <c r="J962" s="220"/>
      <c r="K962" s="223"/>
    </row>
    <row r="963" customHeight="1" spans="1:11">
      <c r="A963" s="185" t="str">
        <f>IF(B963="","",COUNTA($B$5:B963))</f>
        <v/>
      </c>
      <c r="B963" s="213"/>
      <c r="C963" s="214"/>
      <c r="D963" s="214"/>
      <c r="E963" s="214"/>
      <c r="F963" s="224"/>
      <c r="G963" s="216"/>
      <c r="H963" s="217" t="str">
        <f>IFERROR(VLOOKUP($C963,$C$5:$H$18,6,0)+SUMIF($C$19:$C963,$C963,$F$19:$F963)-SUMIF($C$19:$C963,$C963,$G$19:$G963),"")</f>
        <v/>
      </c>
      <c r="I963" s="214"/>
      <c r="J963" s="214"/>
      <c r="K963" s="218"/>
    </row>
    <row r="964" customHeight="1" spans="1:11">
      <c r="A964" s="185" t="str">
        <f>IF(B964="","",COUNTA($B$5:B964))</f>
        <v/>
      </c>
      <c r="B964" s="219"/>
      <c r="C964" s="220"/>
      <c r="D964" s="220"/>
      <c r="E964" s="220"/>
      <c r="F964" s="225"/>
      <c r="G964" s="222"/>
      <c r="H964" s="217" t="str">
        <f>IFERROR(VLOOKUP($C964,$C$5:$H$18,6,0)+SUMIF($C$19:$C964,$C964,$F$19:$F964)-SUMIF($C$19:$C964,$C964,$G$19:$G964),"")</f>
        <v/>
      </c>
      <c r="I964" s="220"/>
      <c r="J964" s="220"/>
      <c r="K964" s="223"/>
    </row>
    <row r="965" customHeight="1" spans="1:11">
      <c r="A965" s="185" t="str">
        <f>IF(B965="","",COUNTA($B$5:B965))</f>
        <v/>
      </c>
      <c r="B965" s="213"/>
      <c r="C965" s="214"/>
      <c r="D965" s="214"/>
      <c r="E965" s="214"/>
      <c r="F965" s="224"/>
      <c r="G965" s="216"/>
      <c r="H965" s="217" t="str">
        <f>IFERROR(VLOOKUP($C965,$C$5:$H$18,6,0)+SUMIF($C$19:$C965,$C965,$F$19:$F965)-SUMIF($C$19:$C965,$C965,$G$19:$G965),"")</f>
        <v/>
      </c>
      <c r="I965" s="214"/>
      <c r="J965" s="214"/>
      <c r="K965" s="218"/>
    </row>
    <row r="966" customHeight="1" spans="1:11">
      <c r="A966" s="185" t="str">
        <f>IF(B966="","",COUNTA($B$5:B966))</f>
        <v/>
      </c>
      <c r="B966" s="219"/>
      <c r="C966" s="220"/>
      <c r="D966" s="220"/>
      <c r="E966" s="220"/>
      <c r="F966" s="225"/>
      <c r="G966" s="222"/>
      <c r="H966" s="217" t="str">
        <f>IFERROR(VLOOKUP($C966,$C$5:$H$18,6,0)+SUMIF($C$19:$C966,$C966,$F$19:$F966)-SUMIF($C$19:$C966,$C966,$G$19:$G966),"")</f>
        <v/>
      </c>
      <c r="I966" s="220"/>
      <c r="J966" s="220"/>
      <c r="K966" s="223"/>
    </row>
    <row r="967" customHeight="1" spans="1:11">
      <c r="A967" s="185" t="str">
        <f>IF(B967="","",COUNTA($B$5:B967))</f>
        <v/>
      </c>
      <c r="B967" s="213"/>
      <c r="C967" s="214"/>
      <c r="D967" s="214"/>
      <c r="E967" s="214"/>
      <c r="F967" s="224"/>
      <c r="G967" s="216"/>
      <c r="H967" s="217" t="str">
        <f>IFERROR(VLOOKUP($C967,$C$5:$H$18,6,0)+SUMIF($C$19:$C967,$C967,$F$19:$F967)-SUMIF($C$19:$C967,$C967,$G$19:$G967),"")</f>
        <v/>
      </c>
      <c r="I967" s="214"/>
      <c r="J967" s="214"/>
      <c r="K967" s="218"/>
    </row>
    <row r="968" customHeight="1" spans="1:11">
      <c r="A968" s="185" t="str">
        <f>IF(B968="","",COUNTA($B$5:B968))</f>
        <v/>
      </c>
      <c r="B968" s="219"/>
      <c r="C968" s="220"/>
      <c r="D968" s="220"/>
      <c r="E968" s="220"/>
      <c r="F968" s="225"/>
      <c r="G968" s="222"/>
      <c r="H968" s="217" t="str">
        <f>IFERROR(VLOOKUP($C968,$C$5:$H$18,6,0)+SUMIF($C$19:$C968,$C968,$F$19:$F968)-SUMIF($C$19:$C968,$C968,$G$19:$G968),"")</f>
        <v/>
      </c>
      <c r="I968" s="220"/>
      <c r="J968" s="220"/>
      <c r="K968" s="223"/>
    </row>
    <row r="969" customHeight="1" spans="1:11">
      <c r="A969" s="185" t="str">
        <f>IF(B969="","",COUNTA($B$5:B969))</f>
        <v/>
      </c>
      <c r="B969" s="213"/>
      <c r="C969" s="214"/>
      <c r="D969" s="214"/>
      <c r="E969" s="214"/>
      <c r="F969" s="224"/>
      <c r="G969" s="216"/>
      <c r="H969" s="217" t="str">
        <f>IFERROR(VLOOKUP($C969,$C$5:$H$18,6,0)+SUMIF($C$19:$C969,$C969,$F$19:$F969)-SUMIF($C$19:$C969,$C969,$G$19:$G969),"")</f>
        <v/>
      </c>
      <c r="I969" s="214"/>
      <c r="J969" s="214"/>
      <c r="K969" s="218"/>
    </row>
    <row r="970" customHeight="1" spans="1:11">
      <c r="A970" s="185" t="str">
        <f>IF(B970="","",COUNTA($B$5:B970))</f>
        <v/>
      </c>
      <c r="B970" s="219"/>
      <c r="C970" s="220"/>
      <c r="D970" s="220"/>
      <c r="E970" s="220"/>
      <c r="F970" s="225"/>
      <c r="G970" s="222"/>
      <c r="H970" s="217" t="str">
        <f>IFERROR(VLOOKUP($C970,$C$5:$H$18,6,0)+SUMIF($C$19:$C970,$C970,$F$19:$F970)-SUMIF($C$19:$C970,$C970,$G$19:$G970),"")</f>
        <v/>
      </c>
      <c r="I970" s="220"/>
      <c r="J970" s="220"/>
      <c r="K970" s="223"/>
    </row>
    <row r="971" customHeight="1" spans="1:11">
      <c r="A971" s="185" t="str">
        <f>IF(B971="","",COUNTA($B$5:B971))</f>
        <v/>
      </c>
      <c r="B971" s="213"/>
      <c r="C971" s="214"/>
      <c r="D971" s="214"/>
      <c r="E971" s="214"/>
      <c r="F971" s="224"/>
      <c r="G971" s="216"/>
      <c r="H971" s="217" t="str">
        <f>IFERROR(VLOOKUP($C971,$C$5:$H$18,6,0)+SUMIF($C$19:$C971,$C971,$F$19:$F971)-SUMIF($C$19:$C971,$C971,$G$19:$G971),"")</f>
        <v/>
      </c>
      <c r="I971" s="214"/>
      <c r="J971" s="214"/>
      <c r="K971" s="218"/>
    </row>
    <row r="972" customHeight="1" spans="1:11">
      <c r="A972" s="185" t="str">
        <f>IF(B972="","",COUNTA($B$5:B972))</f>
        <v/>
      </c>
      <c r="B972" s="219"/>
      <c r="C972" s="220"/>
      <c r="D972" s="220"/>
      <c r="E972" s="220"/>
      <c r="F972" s="225"/>
      <c r="G972" s="222"/>
      <c r="H972" s="217" t="str">
        <f>IFERROR(VLOOKUP($C972,$C$5:$H$18,6,0)+SUMIF($C$19:$C972,$C972,$F$19:$F972)-SUMIF($C$19:$C972,$C972,$G$19:$G972),"")</f>
        <v/>
      </c>
      <c r="I972" s="220"/>
      <c r="J972" s="220"/>
      <c r="K972" s="223"/>
    </row>
    <row r="973" customHeight="1" spans="1:11">
      <c r="A973" s="185" t="str">
        <f>IF(B973="","",COUNTA($B$5:B973))</f>
        <v/>
      </c>
      <c r="B973" s="213"/>
      <c r="C973" s="214"/>
      <c r="D973" s="214"/>
      <c r="E973" s="214"/>
      <c r="F973" s="224"/>
      <c r="G973" s="216"/>
      <c r="H973" s="217" t="str">
        <f>IFERROR(VLOOKUP($C973,$C$5:$H$18,6,0)+SUMIF($C$19:$C973,$C973,$F$19:$F973)-SUMIF($C$19:$C973,$C973,$G$19:$G973),"")</f>
        <v/>
      </c>
      <c r="I973" s="214"/>
      <c r="J973" s="214"/>
      <c r="K973" s="218"/>
    </row>
    <row r="974" customHeight="1" spans="1:11">
      <c r="A974" s="185" t="str">
        <f>IF(B974="","",COUNTA($B$5:B974))</f>
        <v/>
      </c>
      <c r="B974" s="219"/>
      <c r="C974" s="220"/>
      <c r="D974" s="220"/>
      <c r="E974" s="220"/>
      <c r="F974" s="225"/>
      <c r="G974" s="222"/>
      <c r="H974" s="217" t="str">
        <f>IFERROR(VLOOKUP($C974,$C$5:$H$18,6,0)+SUMIF($C$19:$C974,$C974,$F$19:$F974)-SUMIF($C$19:$C974,$C974,$G$19:$G974),"")</f>
        <v/>
      </c>
      <c r="I974" s="220"/>
      <c r="J974" s="220"/>
      <c r="K974" s="223"/>
    </row>
    <row r="975" customHeight="1" spans="1:11">
      <c r="A975" s="185" t="str">
        <f>IF(B975="","",COUNTA($B$5:B975))</f>
        <v/>
      </c>
      <c r="B975" s="213"/>
      <c r="C975" s="214"/>
      <c r="D975" s="214"/>
      <c r="E975" s="214"/>
      <c r="F975" s="224"/>
      <c r="G975" s="216"/>
      <c r="H975" s="217" t="str">
        <f>IFERROR(VLOOKUP($C975,$C$5:$H$18,6,0)+SUMIF($C$19:$C975,$C975,$F$19:$F975)-SUMIF($C$19:$C975,$C975,$G$19:$G975),"")</f>
        <v/>
      </c>
      <c r="I975" s="214"/>
      <c r="J975" s="214"/>
      <c r="K975" s="218"/>
    </row>
    <row r="976" customHeight="1" spans="1:11">
      <c r="A976" s="185" t="str">
        <f>IF(B976="","",COUNTA($B$5:B976))</f>
        <v/>
      </c>
      <c r="B976" s="219"/>
      <c r="C976" s="220"/>
      <c r="D976" s="220"/>
      <c r="E976" s="220"/>
      <c r="F976" s="225"/>
      <c r="G976" s="222"/>
      <c r="H976" s="217" t="str">
        <f>IFERROR(VLOOKUP($C976,$C$5:$H$18,6,0)+SUMIF($C$19:$C976,$C976,$F$19:$F976)-SUMIF($C$19:$C976,$C976,$G$19:$G976),"")</f>
        <v/>
      </c>
      <c r="I976" s="220"/>
      <c r="J976" s="220"/>
      <c r="K976" s="223"/>
    </row>
    <row r="977" customHeight="1" spans="1:11">
      <c r="A977" s="185" t="str">
        <f>IF(B977="","",COUNTA($B$5:B977))</f>
        <v/>
      </c>
      <c r="B977" s="213"/>
      <c r="C977" s="214"/>
      <c r="D977" s="214"/>
      <c r="E977" s="214"/>
      <c r="F977" s="224"/>
      <c r="G977" s="216"/>
      <c r="H977" s="217" t="str">
        <f>IFERROR(VLOOKUP($C977,$C$5:$H$18,6,0)+SUMIF($C$19:$C977,$C977,$F$19:$F977)-SUMIF($C$19:$C977,$C977,$G$19:$G977),"")</f>
        <v/>
      </c>
      <c r="I977" s="214"/>
      <c r="J977" s="214"/>
      <c r="K977" s="218"/>
    </row>
    <row r="978" customHeight="1" spans="1:11">
      <c r="A978" s="185" t="str">
        <f>IF(B978="","",COUNTA($B$5:B978))</f>
        <v/>
      </c>
      <c r="B978" s="219"/>
      <c r="C978" s="220"/>
      <c r="D978" s="220"/>
      <c r="E978" s="220"/>
      <c r="F978" s="225"/>
      <c r="G978" s="222"/>
      <c r="H978" s="217" t="str">
        <f>IFERROR(VLOOKUP($C978,$C$5:$H$18,6,0)+SUMIF($C$19:$C978,$C978,$F$19:$F978)-SUMIF($C$19:$C978,$C978,$G$19:$G978),"")</f>
        <v/>
      </c>
      <c r="I978" s="220"/>
      <c r="J978" s="220"/>
      <c r="K978" s="223"/>
    </row>
    <row r="979" customHeight="1" spans="1:11">
      <c r="A979" s="185" t="str">
        <f>IF(B979="","",COUNTA($B$5:B979))</f>
        <v/>
      </c>
      <c r="B979" s="213"/>
      <c r="C979" s="214"/>
      <c r="D979" s="214"/>
      <c r="E979" s="214"/>
      <c r="F979" s="224"/>
      <c r="G979" s="216"/>
      <c r="H979" s="217" t="str">
        <f>IFERROR(VLOOKUP($C979,$C$5:$H$18,6,0)+SUMIF($C$19:$C979,$C979,$F$19:$F979)-SUMIF($C$19:$C979,$C979,$G$19:$G979),"")</f>
        <v/>
      </c>
      <c r="I979" s="214"/>
      <c r="J979" s="214"/>
      <c r="K979" s="218"/>
    </row>
    <row r="980" customHeight="1" spans="1:11">
      <c r="A980" s="185" t="str">
        <f>IF(B980="","",COUNTA($B$5:B980))</f>
        <v/>
      </c>
      <c r="B980" s="219"/>
      <c r="C980" s="220"/>
      <c r="D980" s="220"/>
      <c r="E980" s="220"/>
      <c r="F980" s="225"/>
      <c r="G980" s="222"/>
      <c r="H980" s="217" t="str">
        <f>IFERROR(VLOOKUP($C980,$C$5:$H$18,6,0)+SUMIF($C$19:$C980,$C980,$F$19:$F980)-SUMIF($C$19:$C980,$C980,$G$19:$G980),"")</f>
        <v/>
      </c>
      <c r="I980" s="220"/>
      <c r="J980" s="220"/>
      <c r="K980" s="223"/>
    </row>
    <row r="981" customHeight="1" spans="1:11">
      <c r="A981" s="185" t="str">
        <f>IF(B981="","",COUNTA($B$5:B981))</f>
        <v/>
      </c>
      <c r="B981" s="213"/>
      <c r="C981" s="214"/>
      <c r="D981" s="214"/>
      <c r="E981" s="214"/>
      <c r="F981" s="224"/>
      <c r="G981" s="216"/>
      <c r="H981" s="217" t="str">
        <f>IFERROR(VLOOKUP($C981,$C$5:$H$18,6,0)+SUMIF($C$19:$C981,$C981,$F$19:$F981)-SUMIF($C$19:$C981,$C981,$G$19:$G981),"")</f>
        <v/>
      </c>
      <c r="I981" s="214"/>
      <c r="J981" s="214"/>
      <c r="K981" s="218"/>
    </row>
    <row r="982" customHeight="1" spans="1:11">
      <c r="A982" s="185" t="str">
        <f>IF(B982="","",COUNTA($B$5:B982))</f>
        <v/>
      </c>
      <c r="B982" s="219"/>
      <c r="C982" s="220"/>
      <c r="D982" s="220"/>
      <c r="E982" s="220"/>
      <c r="F982" s="225"/>
      <c r="G982" s="222"/>
      <c r="H982" s="217" t="str">
        <f>IFERROR(VLOOKUP($C982,$C$5:$H$18,6,0)+SUMIF($C$19:$C982,$C982,$F$19:$F982)-SUMIF($C$19:$C982,$C982,$G$19:$G982),"")</f>
        <v/>
      </c>
      <c r="I982" s="220"/>
      <c r="J982" s="220"/>
      <c r="K982" s="223"/>
    </row>
    <row r="983" customHeight="1" spans="1:11">
      <c r="A983" s="185" t="str">
        <f>IF(B983="","",COUNTA($B$5:B983))</f>
        <v/>
      </c>
      <c r="B983" s="213"/>
      <c r="C983" s="214"/>
      <c r="D983" s="214"/>
      <c r="E983" s="214"/>
      <c r="F983" s="224"/>
      <c r="G983" s="216"/>
      <c r="H983" s="217" t="str">
        <f>IFERROR(VLOOKUP($C983,$C$5:$H$18,6,0)+SUMIF($C$19:$C983,$C983,$F$19:$F983)-SUMIF($C$19:$C983,$C983,$G$19:$G983),"")</f>
        <v/>
      </c>
      <c r="I983" s="214"/>
      <c r="J983" s="214"/>
      <c r="K983" s="218"/>
    </row>
    <row r="984" customHeight="1" spans="1:11">
      <c r="A984" s="185" t="str">
        <f>IF(B984="","",COUNTA($B$5:B984))</f>
        <v/>
      </c>
      <c r="B984" s="219"/>
      <c r="C984" s="220"/>
      <c r="D984" s="220"/>
      <c r="E984" s="220"/>
      <c r="F984" s="225"/>
      <c r="G984" s="222"/>
      <c r="H984" s="217" t="str">
        <f>IFERROR(VLOOKUP($C984,$C$5:$H$18,6,0)+SUMIF($C$19:$C984,$C984,$F$19:$F984)-SUMIF($C$19:$C984,$C984,$G$19:$G984),"")</f>
        <v/>
      </c>
      <c r="I984" s="220"/>
      <c r="J984" s="220"/>
      <c r="K984" s="223"/>
    </row>
    <row r="985" customHeight="1" spans="1:11">
      <c r="A985" s="185" t="str">
        <f>IF(B985="","",COUNTA($B$5:B985))</f>
        <v/>
      </c>
      <c r="B985" s="213"/>
      <c r="C985" s="214"/>
      <c r="D985" s="214"/>
      <c r="E985" s="214"/>
      <c r="F985" s="224"/>
      <c r="G985" s="216"/>
      <c r="H985" s="217" t="str">
        <f>IFERROR(VLOOKUP($C985,$C$5:$H$18,6,0)+SUMIF($C$19:$C985,$C985,$F$19:$F985)-SUMIF($C$19:$C985,$C985,$G$19:$G985),"")</f>
        <v/>
      </c>
      <c r="I985" s="214"/>
      <c r="J985" s="214"/>
      <c r="K985" s="218"/>
    </row>
    <row r="986" customHeight="1" spans="1:11">
      <c r="A986" s="185" t="str">
        <f>IF(B986="","",COUNTA($B$5:B986))</f>
        <v/>
      </c>
      <c r="B986" s="219"/>
      <c r="C986" s="220"/>
      <c r="D986" s="220"/>
      <c r="E986" s="220"/>
      <c r="F986" s="225"/>
      <c r="G986" s="222"/>
      <c r="H986" s="217" t="str">
        <f>IFERROR(VLOOKUP($C986,$C$5:$H$18,6,0)+SUMIF($C$19:$C986,$C986,$F$19:$F986)-SUMIF($C$19:$C986,$C986,$G$19:$G986),"")</f>
        <v/>
      </c>
      <c r="I986" s="220"/>
      <c r="J986" s="220"/>
      <c r="K986" s="223"/>
    </row>
    <row r="987" customHeight="1" spans="1:11">
      <c r="A987" s="185" t="str">
        <f>IF(B987="","",COUNTA($B$5:B987))</f>
        <v/>
      </c>
      <c r="B987" s="213"/>
      <c r="C987" s="214"/>
      <c r="D987" s="214"/>
      <c r="E987" s="214"/>
      <c r="F987" s="224"/>
      <c r="G987" s="216"/>
      <c r="H987" s="217" t="str">
        <f>IFERROR(VLOOKUP($C987,$C$5:$H$18,6,0)+SUMIF($C$19:$C987,$C987,$F$19:$F987)-SUMIF($C$19:$C987,$C987,$G$19:$G987),"")</f>
        <v/>
      </c>
      <c r="I987" s="214"/>
      <c r="J987" s="214"/>
      <c r="K987" s="218"/>
    </row>
    <row r="988" customHeight="1" spans="1:11">
      <c r="A988" s="185" t="str">
        <f>IF(B988="","",COUNTA($B$5:B988))</f>
        <v/>
      </c>
      <c r="B988" s="219"/>
      <c r="C988" s="220"/>
      <c r="D988" s="220"/>
      <c r="E988" s="220"/>
      <c r="F988" s="225"/>
      <c r="G988" s="222"/>
      <c r="H988" s="217" t="str">
        <f>IFERROR(VLOOKUP($C988,$C$5:$H$18,6,0)+SUMIF($C$19:$C988,$C988,$F$19:$F988)-SUMIF($C$19:$C988,$C988,$G$19:$G988),"")</f>
        <v/>
      </c>
      <c r="I988" s="220"/>
      <c r="J988" s="220"/>
      <c r="K988" s="223"/>
    </row>
    <row r="989" customHeight="1" spans="1:11">
      <c r="A989" s="185" t="str">
        <f>IF(B989="","",COUNTA($B$5:B989))</f>
        <v/>
      </c>
      <c r="B989" s="213"/>
      <c r="C989" s="214"/>
      <c r="D989" s="214"/>
      <c r="E989" s="214"/>
      <c r="F989" s="224"/>
      <c r="G989" s="216"/>
      <c r="H989" s="217" t="str">
        <f>IFERROR(VLOOKUP($C989,$C$5:$H$18,6,0)+SUMIF($C$19:$C989,$C989,$F$19:$F989)-SUMIF($C$19:$C989,$C989,$G$19:$G989),"")</f>
        <v/>
      </c>
      <c r="I989" s="214"/>
      <c r="J989" s="214"/>
      <c r="K989" s="218"/>
    </row>
    <row r="990" customHeight="1" spans="1:11">
      <c r="A990" s="185" t="str">
        <f>IF(B990="","",COUNTA($B$5:B990))</f>
        <v/>
      </c>
      <c r="B990" s="219"/>
      <c r="C990" s="220"/>
      <c r="D990" s="220"/>
      <c r="E990" s="220"/>
      <c r="F990" s="225"/>
      <c r="G990" s="222"/>
      <c r="H990" s="217" t="str">
        <f>IFERROR(VLOOKUP($C990,$C$5:$H$18,6,0)+SUMIF($C$19:$C990,$C990,$F$19:$F990)-SUMIF($C$19:$C990,$C990,$G$19:$G990),"")</f>
        <v/>
      </c>
      <c r="I990" s="220"/>
      <c r="J990" s="220"/>
      <c r="K990" s="223"/>
    </row>
    <row r="991" customHeight="1" spans="1:11">
      <c r="A991" s="185" t="str">
        <f>IF(B991="","",COUNTA($B$5:B991))</f>
        <v/>
      </c>
      <c r="B991" s="213"/>
      <c r="C991" s="214"/>
      <c r="D991" s="214"/>
      <c r="E991" s="214"/>
      <c r="F991" s="224"/>
      <c r="G991" s="216"/>
      <c r="H991" s="217" t="str">
        <f>IFERROR(VLOOKUP($C991,$C$5:$H$18,6,0)+SUMIF($C$19:$C991,$C991,$F$19:$F991)-SUMIF($C$19:$C991,$C991,$G$19:$G991),"")</f>
        <v/>
      </c>
      <c r="I991" s="214"/>
      <c r="J991" s="214"/>
      <c r="K991" s="218"/>
    </row>
    <row r="992" customHeight="1" spans="1:11">
      <c r="A992" s="185" t="str">
        <f>IF(B992="","",COUNTA($B$5:B992))</f>
        <v/>
      </c>
      <c r="B992" s="219"/>
      <c r="C992" s="220"/>
      <c r="D992" s="220"/>
      <c r="E992" s="220"/>
      <c r="F992" s="225"/>
      <c r="G992" s="222"/>
      <c r="H992" s="217" t="str">
        <f>IFERROR(VLOOKUP($C992,$C$5:$H$18,6,0)+SUMIF($C$19:$C992,$C992,$F$19:$F992)-SUMIF($C$19:$C992,$C992,$G$19:$G992),"")</f>
        <v/>
      </c>
      <c r="I992" s="220"/>
      <c r="J992" s="220"/>
      <c r="K992" s="223"/>
    </row>
    <row r="993" customHeight="1" spans="1:11">
      <c r="A993" s="185" t="str">
        <f>IF(B993="","",COUNTA($B$5:B993))</f>
        <v/>
      </c>
      <c r="B993" s="213"/>
      <c r="C993" s="214"/>
      <c r="D993" s="214"/>
      <c r="E993" s="214"/>
      <c r="F993" s="224"/>
      <c r="G993" s="216"/>
      <c r="H993" s="217" t="str">
        <f>IFERROR(VLOOKUP($C993,$C$5:$H$18,6,0)+SUMIF($C$19:$C993,$C993,$F$19:$F993)-SUMIF($C$19:$C993,$C993,$G$19:$G993),"")</f>
        <v/>
      </c>
      <c r="I993" s="214"/>
      <c r="J993" s="214"/>
      <c r="K993" s="218"/>
    </row>
    <row r="994" customHeight="1" spans="1:11">
      <c r="A994" s="185" t="str">
        <f>IF(B994="","",COUNTA($B$5:B994))</f>
        <v/>
      </c>
      <c r="B994" s="219"/>
      <c r="C994" s="220"/>
      <c r="D994" s="220"/>
      <c r="E994" s="220"/>
      <c r="F994" s="225"/>
      <c r="G994" s="222"/>
      <c r="H994" s="217" t="str">
        <f>IFERROR(VLOOKUP($C994,$C$5:$H$18,6,0)+SUMIF($C$19:$C994,$C994,$F$19:$F994)-SUMIF($C$19:$C994,$C994,$G$19:$G994),"")</f>
        <v/>
      </c>
      <c r="I994" s="220"/>
      <c r="J994" s="220"/>
      <c r="K994" s="223"/>
    </row>
    <row r="995" customHeight="1" spans="1:11">
      <c r="A995" s="185" t="str">
        <f>IF(B995="","",COUNTA($B$5:B995))</f>
        <v/>
      </c>
      <c r="B995" s="213"/>
      <c r="C995" s="214"/>
      <c r="D995" s="214"/>
      <c r="E995" s="214"/>
      <c r="F995" s="224"/>
      <c r="G995" s="216"/>
      <c r="H995" s="217" t="str">
        <f>IFERROR(VLOOKUP($C995,$C$5:$H$18,6,0)+SUMIF($C$19:$C995,$C995,$F$19:$F995)-SUMIF($C$19:$C995,$C995,$G$19:$G995),"")</f>
        <v/>
      </c>
      <c r="I995" s="214"/>
      <c r="J995" s="214"/>
      <c r="K995" s="218"/>
    </row>
    <row r="996" customHeight="1" spans="1:11">
      <c r="A996" s="185" t="str">
        <f>IF(B996="","",COUNTA($B$5:B996))</f>
        <v/>
      </c>
      <c r="B996" s="219"/>
      <c r="C996" s="220"/>
      <c r="D996" s="220"/>
      <c r="E996" s="220"/>
      <c r="F996" s="225"/>
      <c r="G996" s="222"/>
      <c r="H996" s="217" t="str">
        <f>IFERROR(VLOOKUP($C996,$C$5:$H$18,6,0)+SUMIF($C$19:$C996,$C996,$F$19:$F996)-SUMIF($C$19:$C996,$C996,$G$19:$G996),"")</f>
        <v/>
      </c>
      <c r="I996" s="220"/>
      <c r="J996" s="220"/>
      <c r="K996" s="223"/>
    </row>
    <row r="997" customHeight="1" spans="1:11">
      <c r="A997" s="185" t="str">
        <f>IF(B997="","",COUNTA($B$5:B997))</f>
        <v/>
      </c>
      <c r="B997" s="213"/>
      <c r="C997" s="214"/>
      <c r="D997" s="214"/>
      <c r="E997" s="214"/>
      <c r="F997" s="224"/>
      <c r="G997" s="216"/>
      <c r="H997" s="217" t="str">
        <f>IFERROR(VLOOKUP($C997,$C$5:$H$18,6,0)+SUMIF($C$19:$C997,$C997,$F$19:$F997)-SUMIF($C$19:$C997,$C997,$G$19:$G997),"")</f>
        <v/>
      </c>
      <c r="I997" s="214"/>
      <c r="J997" s="214"/>
      <c r="K997" s="218"/>
    </row>
    <row r="998" customHeight="1" spans="1:11">
      <c r="A998" s="185" t="str">
        <f>IF(B998="","",COUNTA($B$5:B998))</f>
        <v/>
      </c>
      <c r="B998" s="219"/>
      <c r="C998" s="220"/>
      <c r="D998" s="220"/>
      <c r="E998" s="220"/>
      <c r="F998" s="225"/>
      <c r="G998" s="222"/>
      <c r="H998" s="217" t="str">
        <f>IFERROR(VLOOKUP($C998,$C$5:$H$18,6,0)+SUMIF($C$19:$C998,$C998,$F$19:$F998)-SUMIF($C$19:$C998,$C998,$G$19:$G998),"")</f>
        <v/>
      </c>
      <c r="I998" s="220"/>
      <c r="J998" s="220"/>
      <c r="K998" s="223"/>
    </row>
    <row r="999" customHeight="1" spans="1:11">
      <c r="A999" s="185" t="str">
        <f>IF(B999="","",COUNTA($B$5:B999))</f>
        <v/>
      </c>
      <c r="B999" s="213"/>
      <c r="C999" s="214"/>
      <c r="D999" s="214"/>
      <c r="E999" s="214"/>
      <c r="F999" s="224"/>
      <c r="G999" s="216"/>
      <c r="H999" s="217" t="str">
        <f>IFERROR(VLOOKUP($C999,$C$5:$H$18,6,0)+SUMIF($C$19:$C999,$C999,$F$19:$F999)-SUMIF($C$19:$C999,$C999,$G$19:$G999),"")</f>
        <v/>
      </c>
      <c r="I999" s="214"/>
      <c r="J999" s="214"/>
      <c r="K999" s="218"/>
    </row>
    <row r="1000" customHeight="1" spans="1:11">
      <c r="A1000" s="185" t="str">
        <f>IF(B1000="","",COUNTA($B$5:B1000))</f>
        <v/>
      </c>
      <c r="B1000" s="219"/>
      <c r="C1000" s="220"/>
      <c r="D1000" s="220"/>
      <c r="E1000" s="220"/>
      <c r="F1000" s="225"/>
      <c r="G1000" s="222"/>
      <c r="H1000" s="217" t="str">
        <f>IFERROR(VLOOKUP($C1000,$C$5:$H$18,6,0)+SUMIF($C$19:$C1000,$C1000,$F$19:$F1000)-SUMIF($C$19:$C1000,$C1000,$G$19:$G1000),"")</f>
        <v/>
      </c>
      <c r="I1000" s="220"/>
      <c r="J1000" s="220"/>
      <c r="K1000" s="223"/>
    </row>
    <row r="1001" customHeight="1" spans="1:11">
      <c r="A1001" s="185" t="str">
        <f>IF(B1001="","",COUNTA($B$5:B1001))</f>
        <v/>
      </c>
      <c r="B1001" s="213"/>
      <c r="C1001" s="214"/>
      <c r="D1001" s="214"/>
      <c r="E1001" s="214"/>
      <c r="F1001" s="224"/>
      <c r="G1001" s="216"/>
      <c r="H1001" s="217" t="str">
        <f>IFERROR(VLOOKUP($C1001,$C$5:$H$18,6,0)+SUMIF($C$19:$C1001,$C1001,$F$19:$F1001)-SUMIF($C$19:$C1001,$C1001,$G$19:$G1001),"")</f>
        <v/>
      </c>
      <c r="I1001" s="214"/>
      <c r="J1001" s="214"/>
      <c r="K1001" s="218"/>
    </row>
    <row r="1002" customHeight="1" spans="1:11">
      <c r="A1002" s="185" t="str">
        <f>IF(B1002="","",COUNTA($B$5:B1002))</f>
        <v/>
      </c>
      <c r="B1002" s="219"/>
      <c r="C1002" s="220"/>
      <c r="D1002" s="220"/>
      <c r="E1002" s="220"/>
      <c r="F1002" s="225"/>
      <c r="G1002" s="222"/>
      <c r="H1002" s="217" t="str">
        <f>IFERROR(VLOOKUP($C1002,$C$5:$H$18,6,0)+SUMIF($C$19:$C1002,$C1002,$F$19:$F1002)-SUMIF($C$19:$C1002,$C1002,$G$19:$G1002),"")</f>
        <v/>
      </c>
      <c r="I1002" s="220"/>
      <c r="J1002" s="220"/>
      <c r="K1002" s="223"/>
    </row>
    <row r="1003" customHeight="1" spans="1:11">
      <c r="A1003" s="185" t="str">
        <f>IF(B1003="","",COUNTA($B$5:B1003))</f>
        <v/>
      </c>
      <c r="B1003" s="213"/>
      <c r="C1003" s="214"/>
      <c r="D1003" s="214"/>
      <c r="E1003" s="214"/>
      <c r="F1003" s="224"/>
      <c r="G1003" s="216"/>
      <c r="H1003" s="217" t="str">
        <f>IFERROR(VLOOKUP($C1003,$C$5:$H$18,6,0)+SUMIF($C$19:$C1003,$C1003,$F$19:$F1003)-SUMIF($C$19:$C1003,$C1003,$G$19:$G1003),"")</f>
        <v/>
      </c>
      <c r="I1003" s="214"/>
      <c r="J1003" s="214"/>
      <c r="K1003" s="218"/>
    </row>
    <row r="1004" customHeight="1" spans="1:11">
      <c r="A1004" s="185" t="str">
        <f>IF(B1004="","",COUNTA($B$5:B1004))</f>
        <v/>
      </c>
      <c r="B1004" s="219"/>
      <c r="C1004" s="220"/>
      <c r="D1004" s="220"/>
      <c r="E1004" s="220"/>
      <c r="F1004" s="225"/>
      <c r="G1004" s="222"/>
      <c r="H1004" s="217" t="str">
        <f>IFERROR(VLOOKUP($C1004,$C$5:$H$18,6,0)+SUMIF($C$19:$C1004,$C1004,$F$19:$F1004)-SUMIF($C$19:$C1004,$C1004,$G$19:$G1004),"")</f>
        <v/>
      </c>
      <c r="I1004" s="220"/>
      <c r="J1004" s="220"/>
      <c r="K1004" s="223"/>
    </row>
    <row r="1005" customHeight="1" spans="1:11">
      <c r="A1005" s="185" t="str">
        <f>IF(B1005="","",COUNTA($B$5:B1005))</f>
        <v/>
      </c>
      <c r="B1005" s="213"/>
      <c r="C1005" s="214"/>
      <c r="D1005" s="214"/>
      <c r="E1005" s="214"/>
      <c r="F1005" s="224"/>
      <c r="G1005" s="216"/>
      <c r="H1005" s="217" t="str">
        <f>IFERROR(VLOOKUP($C1005,$C$5:$H$18,6,0)+SUMIF($C$19:$C1005,$C1005,$F$19:$F1005)-SUMIF($C$19:$C1005,$C1005,$G$19:$G1005),"")</f>
        <v/>
      </c>
      <c r="I1005" s="214"/>
      <c r="J1005" s="214"/>
      <c r="K1005" s="218"/>
    </row>
    <row r="1006" customHeight="1" spans="1:11">
      <c r="A1006" s="185" t="str">
        <f>IF(B1006="","",COUNTA($B$5:B1006))</f>
        <v/>
      </c>
      <c r="B1006" s="219"/>
      <c r="C1006" s="220"/>
      <c r="D1006" s="220"/>
      <c r="E1006" s="220"/>
      <c r="F1006" s="225"/>
      <c r="G1006" s="222"/>
      <c r="H1006" s="217" t="str">
        <f>IFERROR(VLOOKUP($C1006,$C$5:$H$18,6,0)+SUMIF($C$19:$C1006,$C1006,$F$19:$F1006)-SUMIF($C$19:$C1006,$C1006,$G$19:$G1006),"")</f>
        <v/>
      </c>
      <c r="I1006" s="220"/>
      <c r="J1006" s="220"/>
      <c r="K1006" s="223"/>
    </row>
    <row r="1007" customHeight="1" spans="1:11">
      <c r="A1007" s="185" t="str">
        <f>IF(B1007="","",COUNTA($B$5:B1007))</f>
        <v/>
      </c>
      <c r="B1007" s="213"/>
      <c r="C1007" s="214"/>
      <c r="D1007" s="214"/>
      <c r="E1007" s="214"/>
      <c r="F1007" s="224"/>
      <c r="G1007" s="216"/>
      <c r="H1007" s="217" t="str">
        <f>IFERROR(VLOOKUP($C1007,$C$5:$H$18,6,0)+SUMIF($C$19:$C1007,$C1007,$F$19:$F1007)-SUMIF($C$19:$C1007,$C1007,$G$19:$G1007),"")</f>
        <v/>
      </c>
      <c r="I1007" s="214"/>
      <c r="J1007" s="214"/>
      <c r="K1007" s="218"/>
    </row>
    <row r="1008" customHeight="1" spans="1:11">
      <c r="A1008" s="185" t="str">
        <f>IF(B1008="","",COUNTA($B$5:B1008))</f>
        <v/>
      </c>
      <c r="B1008" s="219"/>
      <c r="C1008" s="220"/>
      <c r="D1008" s="220"/>
      <c r="E1008" s="220"/>
      <c r="F1008" s="225"/>
      <c r="G1008" s="222"/>
      <c r="H1008" s="217" t="str">
        <f>IFERROR(VLOOKUP($C1008,$C$5:$H$18,6,0)+SUMIF($C$19:$C1008,$C1008,$F$19:$F1008)-SUMIF($C$19:$C1008,$C1008,$G$19:$G1008),"")</f>
        <v/>
      </c>
      <c r="I1008" s="220"/>
      <c r="J1008" s="220"/>
      <c r="K1008" s="223"/>
    </row>
    <row r="1009" customHeight="1" spans="1:11">
      <c r="A1009" s="185" t="str">
        <f>IF(B1009="","",COUNTA($B$5:B1009))</f>
        <v/>
      </c>
      <c r="B1009" s="213"/>
      <c r="C1009" s="214"/>
      <c r="D1009" s="214"/>
      <c r="E1009" s="214"/>
      <c r="F1009" s="224"/>
      <c r="G1009" s="216"/>
      <c r="H1009" s="217" t="str">
        <f>IFERROR(VLOOKUP($C1009,$C$5:$H$18,6,0)+SUMIF($C$19:$C1009,$C1009,$F$19:$F1009)-SUMIF($C$19:$C1009,$C1009,$G$19:$G1009),"")</f>
        <v/>
      </c>
      <c r="I1009" s="214"/>
      <c r="J1009" s="214"/>
      <c r="K1009" s="218"/>
    </row>
    <row r="1010" customHeight="1" spans="1:11">
      <c r="A1010" s="185" t="str">
        <f>IF(B1010="","",COUNTA($B$5:B1010))</f>
        <v/>
      </c>
      <c r="B1010" s="219"/>
      <c r="C1010" s="220"/>
      <c r="D1010" s="220"/>
      <c r="E1010" s="220"/>
      <c r="F1010" s="225"/>
      <c r="G1010" s="222"/>
      <c r="H1010" s="217" t="str">
        <f>IFERROR(VLOOKUP($C1010,$C$5:$H$18,6,0)+SUMIF($C$19:$C1010,$C1010,$F$19:$F1010)-SUMIF($C$19:$C1010,$C1010,$G$19:$G1010),"")</f>
        <v/>
      </c>
      <c r="I1010" s="220"/>
      <c r="J1010" s="220"/>
      <c r="K1010" s="223"/>
    </row>
    <row r="1011" customHeight="1" spans="1:11">
      <c r="A1011" s="185" t="str">
        <f>IF(B1011="","",COUNTA($B$5:B1011))</f>
        <v/>
      </c>
      <c r="B1011" s="213"/>
      <c r="C1011" s="214"/>
      <c r="D1011" s="214"/>
      <c r="E1011" s="214"/>
      <c r="F1011" s="224"/>
      <c r="G1011" s="216"/>
      <c r="H1011" s="217" t="str">
        <f>IFERROR(VLOOKUP($C1011,$C$5:$H$18,6,0)+SUMIF($C$19:$C1011,$C1011,$F$19:$F1011)-SUMIF($C$19:$C1011,$C1011,$G$19:$G1011),"")</f>
        <v/>
      </c>
      <c r="I1011" s="214"/>
      <c r="J1011" s="214"/>
      <c r="K1011" s="218"/>
    </row>
    <row r="1012" customHeight="1" spans="1:11">
      <c r="A1012" s="185" t="str">
        <f>IF(B1012="","",COUNTA($B$5:B1012))</f>
        <v/>
      </c>
      <c r="B1012" s="219"/>
      <c r="C1012" s="220"/>
      <c r="D1012" s="220"/>
      <c r="E1012" s="220"/>
      <c r="F1012" s="225"/>
      <c r="G1012" s="222"/>
      <c r="H1012" s="217" t="str">
        <f>IFERROR(VLOOKUP($C1012,$C$5:$H$18,6,0)+SUMIF($C$19:$C1012,$C1012,$F$19:$F1012)-SUMIF($C$19:$C1012,$C1012,$G$19:$G1012),"")</f>
        <v/>
      </c>
      <c r="I1012" s="220"/>
      <c r="J1012" s="220"/>
      <c r="K1012" s="223"/>
    </row>
    <row r="1013" customHeight="1" spans="1:11">
      <c r="A1013" s="185" t="str">
        <f>IF(B1013="","",COUNTA($B$5:B1013))</f>
        <v/>
      </c>
      <c r="B1013" s="213"/>
      <c r="C1013" s="214"/>
      <c r="D1013" s="214"/>
      <c r="E1013" s="214"/>
      <c r="F1013" s="224"/>
      <c r="G1013" s="216"/>
      <c r="H1013" s="217" t="str">
        <f>IFERROR(VLOOKUP($C1013,$C$5:$H$18,6,0)+SUMIF($C$19:$C1013,$C1013,$F$19:$F1013)-SUMIF($C$19:$C1013,$C1013,$G$19:$G1013),"")</f>
        <v/>
      </c>
      <c r="I1013" s="214"/>
      <c r="J1013" s="214"/>
      <c r="K1013" s="218"/>
    </row>
    <row r="1014" customHeight="1" spans="1:11">
      <c r="A1014" s="185" t="str">
        <f>IF(B1014="","",COUNTA($B$5:B1014))</f>
        <v/>
      </c>
      <c r="B1014" s="219"/>
      <c r="C1014" s="220"/>
      <c r="D1014" s="220"/>
      <c r="E1014" s="220"/>
      <c r="F1014" s="225"/>
      <c r="G1014" s="222"/>
      <c r="H1014" s="217" t="str">
        <f>IFERROR(VLOOKUP($C1014,$C$5:$H$18,6,0)+SUMIF($C$19:$C1014,$C1014,$F$19:$F1014)-SUMIF($C$19:$C1014,$C1014,$G$19:$G1014),"")</f>
        <v/>
      </c>
      <c r="I1014" s="220"/>
      <c r="J1014" s="220"/>
      <c r="K1014" s="223"/>
    </row>
    <row r="1015" customHeight="1" spans="1:11">
      <c r="A1015" s="185" t="str">
        <f>IF(B1015="","",COUNTA($B$5:B1015))</f>
        <v/>
      </c>
      <c r="B1015" s="213"/>
      <c r="C1015" s="214"/>
      <c r="D1015" s="214"/>
      <c r="E1015" s="214"/>
      <c r="F1015" s="224"/>
      <c r="G1015" s="216"/>
      <c r="H1015" s="217" t="str">
        <f>IFERROR(VLOOKUP($C1015,$C$5:$H$18,6,0)+SUMIF($C$19:$C1015,$C1015,$F$19:$F1015)-SUMIF($C$19:$C1015,$C1015,$G$19:$G1015),"")</f>
        <v/>
      </c>
      <c r="I1015" s="214"/>
      <c r="J1015" s="214"/>
      <c r="K1015" s="218"/>
    </row>
    <row r="1016" customHeight="1" spans="1:11">
      <c r="A1016" s="185" t="str">
        <f>IF(B1016="","",COUNTA($B$5:B1016))</f>
        <v/>
      </c>
      <c r="B1016" s="219"/>
      <c r="C1016" s="220"/>
      <c r="D1016" s="220"/>
      <c r="E1016" s="220"/>
      <c r="F1016" s="225"/>
      <c r="G1016" s="222"/>
      <c r="H1016" s="217" t="str">
        <f>IFERROR(VLOOKUP($C1016,$C$5:$H$18,6,0)+SUMIF($C$19:$C1016,$C1016,$F$19:$F1016)-SUMIF($C$19:$C1016,$C1016,$G$19:$G1016),"")</f>
        <v/>
      </c>
      <c r="I1016" s="220"/>
      <c r="J1016" s="220"/>
      <c r="K1016" s="223"/>
    </row>
    <row r="1017" customHeight="1" spans="1:11">
      <c r="A1017" s="185" t="str">
        <f>IF(B1017="","",COUNTA($B$5:B1017))</f>
        <v/>
      </c>
      <c r="B1017" s="213"/>
      <c r="C1017" s="214"/>
      <c r="D1017" s="214"/>
      <c r="E1017" s="214"/>
      <c r="F1017" s="224"/>
      <c r="G1017" s="216"/>
      <c r="H1017" s="217" t="str">
        <f>IFERROR(VLOOKUP($C1017,$C$5:$H$18,6,0)+SUMIF($C$19:$C1017,$C1017,$F$19:$F1017)-SUMIF($C$19:$C1017,$C1017,$G$19:$G1017),"")</f>
        <v/>
      </c>
      <c r="I1017" s="214"/>
      <c r="J1017" s="214"/>
      <c r="K1017" s="218"/>
    </row>
    <row r="1018" customHeight="1" spans="1:11">
      <c r="A1018" s="185" t="str">
        <f>IF(B1018="","",COUNTA($B$5:B1018))</f>
        <v/>
      </c>
      <c r="B1018" s="219"/>
      <c r="C1018" s="220"/>
      <c r="D1018" s="220"/>
      <c r="E1018" s="220"/>
      <c r="F1018" s="225"/>
      <c r="G1018" s="222"/>
      <c r="H1018" s="217" t="str">
        <f>IFERROR(VLOOKUP($C1018,$C$5:$H$18,6,0)+SUMIF($C$19:$C1018,$C1018,$F$19:$F1018)-SUMIF($C$19:$C1018,$C1018,$G$19:$G1018),"")</f>
        <v/>
      </c>
      <c r="I1018" s="220"/>
      <c r="J1018" s="220"/>
      <c r="K1018" s="223"/>
    </row>
    <row r="1019" customHeight="1" spans="1:11">
      <c r="A1019" s="185" t="str">
        <f>IF(B1019="","",COUNTA($B$5:B1019))</f>
        <v/>
      </c>
      <c r="B1019" s="213"/>
      <c r="C1019" s="214"/>
      <c r="D1019" s="214"/>
      <c r="E1019" s="214"/>
      <c r="F1019" s="224"/>
      <c r="G1019" s="216"/>
      <c r="H1019" s="217" t="str">
        <f>IFERROR(VLOOKUP($C1019,$C$5:$H$18,6,0)+SUMIF($C$19:$C1019,$C1019,$F$19:$F1019)-SUMIF($C$19:$C1019,$C1019,$G$19:$G1019),"")</f>
        <v/>
      </c>
      <c r="I1019" s="214"/>
      <c r="J1019" s="214"/>
      <c r="K1019" s="218"/>
    </row>
    <row r="1020" customHeight="1" spans="1:11">
      <c r="A1020" s="185" t="str">
        <f>IF(B1020="","",COUNTA($B$5:B1020))</f>
        <v/>
      </c>
      <c r="B1020" s="219"/>
      <c r="C1020" s="220"/>
      <c r="D1020" s="220"/>
      <c r="E1020" s="220"/>
      <c r="F1020" s="225"/>
      <c r="G1020" s="222"/>
      <c r="H1020" s="217" t="str">
        <f>IFERROR(VLOOKUP($C1020,$C$5:$H$18,6,0)+SUMIF($C$19:$C1020,$C1020,$F$19:$F1020)-SUMIF($C$19:$C1020,$C1020,$G$19:$G1020),"")</f>
        <v/>
      </c>
      <c r="I1020" s="220"/>
      <c r="J1020" s="220"/>
      <c r="K1020" s="223"/>
    </row>
    <row r="1021" customHeight="1" spans="1:11">
      <c r="A1021" s="185" t="str">
        <f>IF(B1021="","",COUNTA($B$5:B1021))</f>
        <v/>
      </c>
      <c r="B1021" s="213"/>
      <c r="C1021" s="214"/>
      <c r="D1021" s="214"/>
      <c r="E1021" s="214"/>
      <c r="F1021" s="224"/>
      <c r="G1021" s="216"/>
      <c r="H1021" s="217" t="str">
        <f>IFERROR(VLOOKUP($C1021,$C$5:$H$18,6,0)+SUMIF($C$19:$C1021,$C1021,$F$19:$F1021)-SUMIF($C$19:$C1021,$C1021,$G$19:$G1021),"")</f>
        <v/>
      </c>
      <c r="I1021" s="214"/>
      <c r="J1021" s="214"/>
      <c r="K1021" s="218"/>
    </row>
    <row r="1022" customHeight="1" spans="1:11">
      <c r="A1022" s="185" t="str">
        <f>IF(B1022="","",COUNTA($B$5:B1022))</f>
        <v/>
      </c>
      <c r="B1022" s="219"/>
      <c r="C1022" s="220"/>
      <c r="D1022" s="220"/>
      <c r="E1022" s="220"/>
      <c r="F1022" s="225"/>
      <c r="G1022" s="222"/>
      <c r="H1022" s="217" t="str">
        <f>IFERROR(VLOOKUP($C1022,$C$5:$H$18,6,0)+SUMIF($C$19:$C1022,$C1022,$F$19:$F1022)-SUMIF($C$19:$C1022,$C1022,$G$19:$G1022),"")</f>
        <v/>
      </c>
      <c r="I1022" s="220"/>
      <c r="J1022" s="220"/>
      <c r="K1022" s="223"/>
    </row>
    <row r="1023" customHeight="1" spans="1:11">
      <c r="A1023" s="185" t="str">
        <f>IF(B1023="","",COUNTA($B$5:B1023))</f>
        <v/>
      </c>
      <c r="B1023" s="213"/>
      <c r="C1023" s="214"/>
      <c r="D1023" s="214"/>
      <c r="E1023" s="214"/>
      <c r="F1023" s="224"/>
      <c r="G1023" s="216"/>
      <c r="H1023" s="217" t="str">
        <f>IFERROR(VLOOKUP($C1023,$C$5:$H$18,6,0)+SUMIF($C$19:$C1023,$C1023,$F$19:$F1023)-SUMIF($C$19:$C1023,$C1023,$G$19:$G1023),"")</f>
        <v/>
      </c>
      <c r="I1023" s="214"/>
      <c r="J1023" s="214"/>
      <c r="K1023" s="218"/>
    </row>
    <row r="1024" customHeight="1" spans="1:11">
      <c r="A1024" s="185" t="str">
        <f>IF(B1024="","",COUNTA($B$5:B1024))</f>
        <v/>
      </c>
      <c r="B1024" s="219"/>
      <c r="C1024" s="220"/>
      <c r="D1024" s="220"/>
      <c r="E1024" s="220"/>
      <c r="F1024" s="225"/>
      <c r="G1024" s="222"/>
      <c r="H1024" s="217" t="str">
        <f>IFERROR(VLOOKUP($C1024,$C$5:$H$18,6,0)+SUMIF($C$19:$C1024,$C1024,$F$19:$F1024)-SUMIF($C$19:$C1024,$C1024,$G$19:$G1024),"")</f>
        <v/>
      </c>
      <c r="I1024" s="220"/>
      <c r="J1024" s="220"/>
      <c r="K1024" s="223"/>
    </row>
    <row r="1025" customHeight="1" spans="1:11">
      <c r="A1025" s="185" t="str">
        <f>IF(B1025="","",COUNTA($B$5:B1025))</f>
        <v/>
      </c>
      <c r="B1025" s="213"/>
      <c r="C1025" s="214"/>
      <c r="D1025" s="214"/>
      <c r="E1025" s="214"/>
      <c r="F1025" s="224"/>
      <c r="G1025" s="216"/>
      <c r="H1025" s="217" t="str">
        <f>IFERROR(VLOOKUP($C1025,$C$5:$H$18,6,0)+SUMIF($C$19:$C1025,$C1025,$F$19:$F1025)-SUMIF($C$19:$C1025,$C1025,$G$19:$G1025),"")</f>
        <v/>
      </c>
      <c r="I1025" s="214"/>
      <c r="J1025" s="214"/>
      <c r="K1025" s="218"/>
    </row>
    <row r="1026" customHeight="1" spans="1:11">
      <c r="A1026" s="185" t="str">
        <f>IF(B1026="","",COUNTA($B$5:B1026))</f>
        <v/>
      </c>
      <c r="B1026" s="219"/>
      <c r="C1026" s="220"/>
      <c r="D1026" s="220"/>
      <c r="E1026" s="220"/>
      <c r="F1026" s="225"/>
      <c r="G1026" s="222"/>
      <c r="H1026" s="217" t="str">
        <f>IFERROR(VLOOKUP($C1026,$C$5:$H$18,6,0)+SUMIF($C$19:$C1026,$C1026,$F$19:$F1026)-SUMIF($C$19:$C1026,$C1026,$G$19:$G1026),"")</f>
        <v/>
      </c>
      <c r="I1026" s="220"/>
      <c r="J1026" s="220"/>
      <c r="K1026" s="223"/>
    </row>
    <row r="1027" customHeight="1" spans="1:11">
      <c r="A1027" s="185" t="str">
        <f>IF(B1027="","",COUNTA($B$5:B1027))</f>
        <v/>
      </c>
      <c r="B1027" s="213"/>
      <c r="C1027" s="214"/>
      <c r="D1027" s="214"/>
      <c r="E1027" s="214"/>
      <c r="F1027" s="224"/>
      <c r="G1027" s="216"/>
      <c r="H1027" s="217" t="str">
        <f>IFERROR(VLOOKUP($C1027,$C$5:$H$18,6,0)+SUMIF($C$19:$C1027,$C1027,$F$19:$F1027)-SUMIF($C$19:$C1027,$C1027,$G$19:$G1027),"")</f>
        <v/>
      </c>
      <c r="I1027" s="214"/>
      <c r="J1027" s="214"/>
      <c r="K1027" s="218"/>
    </row>
    <row r="1028" customHeight="1" spans="1:11">
      <c r="A1028" s="185" t="str">
        <f>IF(B1028="","",COUNTA($B$5:B1028))</f>
        <v/>
      </c>
      <c r="B1028" s="219"/>
      <c r="C1028" s="220"/>
      <c r="D1028" s="220"/>
      <c r="E1028" s="220"/>
      <c r="F1028" s="225"/>
      <c r="G1028" s="222"/>
      <c r="H1028" s="217" t="str">
        <f>IFERROR(VLOOKUP($C1028,$C$5:$H$18,6,0)+SUMIF($C$19:$C1028,$C1028,$F$19:$F1028)-SUMIF($C$19:$C1028,$C1028,$G$19:$G1028),"")</f>
        <v/>
      </c>
      <c r="I1028" s="220"/>
      <c r="J1028" s="220"/>
      <c r="K1028" s="223"/>
    </row>
    <row r="1029" customHeight="1" spans="1:11">
      <c r="A1029" s="185" t="str">
        <f>IF(B1029="","",COUNTA($B$5:B1029))</f>
        <v/>
      </c>
      <c r="B1029" s="213"/>
      <c r="C1029" s="214"/>
      <c r="D1029" s="214"/>
      <c r="E1029" s="214"/>
      <c r="F1029" s="224"/>
      <c r="G1029" s="216"/>
      <c r="H1029" s="217" t="str">
        <f>IFERROR(VLOOKUP($C1029,$C$5:$H$18,6,0)+SUMIF($C$19:$C1029,$C1029,$F$19:$F1029)-SUMIF($C$19:$C1029,$C1029,$G$19:$G1029),"")</f>
        <v/>
      </c>
      <c r="I1029" s="214"/>
      <c r="J1029" s="214"/>
      <c r="K1029" s="218"/>
    </row>
    <row r="1030" customHeight="1" spans="1:11">
      <c r="A1030" s="185" t="str">
        <f>IF(B1030="","",COUNTA($B$5:B1030))</f>
        <v/>
      </c>
      <c r="B1030" s="219"/>
      <c r="C1030" s="220"/>
      <c r="D1030" s="220"/>
      <c r="E1030" s="220"/>
      <c r="F1030" s="225"/>
      <c r="G1030" s="222"/>
      <c r="H1030" s="217" t="str">
        <f>IFERROR(VLOOKUP($C1030,$C$5:$H$18,6,0)+SUMIF($C$19:$C1030,$C1030,$F$19:$F1030)-SUMIF($C$19:$C1030,$C1030,$G$19:$G1030),"")</f>
        <v/>
      </c>
      <c r="I1030" s="220"/>
      <c r="J1030" s="220"/>
      <c r="K1030" s="223"/>
    </row>
    <row r="1031" customHeight="1" spans="1:11">
      <c r="A1031" s="185" t="str">
        <f>IF(B1031="","",COUNTA($B$5:B1031))</f>
        <v/>
      </c>
      <c r="B1031" s="213"/>
      <c r="C1031" s="214"/>
      <c r="D1031" s="214"/>
      <c r="E1031" s="214"/>
      <c r="F1031" s="224"/>
      <c r="G1031" s="216"/>
      <c r="H1031" s="217" t="str">
        <f>IFERROR(VLOOKUP($C1031,$C$5:$H$18,6,0)+SUMIF($C$19:$C1031,$C1031,$F$19:$F1031)-SUMIF($C$19:$C1031,$C1031,$G$19:$G1031),"")</f>
        <v/>
      </c>
      <c r="I1031" s="214"/>
      <c r="J1031" s="214"/>
      <c r="K1031" s="218"/>
    </row>
    <row r="1032" customHeight="1" spans="1:11">
      <c r="A1032" s="185" t="str">
        <f>IF(B1032="","",COUNTA($B$5:B1032))</f>
        <v/>
      </c>
      <c r="B1032" s="219"/>
      <c r="C1032" s="220"/>
      <c r="D1032" s="220"/>
      <c r="E1032" s="220"/>
      <c r="F1032" s="225"/>
      <c r="G1032" s="222"/>
      <c r="H1032" s="217" t="str">
        <f>IFERROR(VLOOKUP($C1032,$C$5:$H$18,6,0)+SUMIF($C$19:$C1032,$C1032,$F$19:$F1032)-SUMIF($C$19:$C1032,$C1032,$G$19:$G1032),"")</f>
        <v/>
      </c>
      <c r="I1032" s="220"/>
      <c r="J1032" s="220"/>
      <c r="K1032" s="223"/>
    </row>
    <row r="1033" customHeight="1" spans="1:11">
      <c r="A1033" s="185" t="str">
        <f>IF(B1033="","",COUNTA($B$5:B1033))</f>
        <v/>
      </c>
      <c r="B1033" s="213"/>
      <c r="C1033" s="214"/>
      <c r="D1033" s="214"/>
      <c r="E1033" s="214"/>
      <c r="F1033" s="224"/>
      <c r="G1033" s="216"/>
      <c r="H1033" s="217" t="str">
        <f>IFERROR(VLOOKUP($C1033,$C$5:$H$18,6,0)+SUMIF($C$19:$C1033,$C1033,$F$19:$F1033)-SUMIF($C$19:$C1033,$C1033,$G$19:$G1033),"")</f>
        <v/>
      </c>
      <c r="I1033" s="214"/>
      <c r="J1033" s="214"/>
      <c r="K1033" s="218"/>
    </row>
    <row r="1034" customHeight="1" spans="1:11">
      <c r="A1034" s="185" t="str">
        <f>IF(B1034="","",COUNTA($B$5:B1034))</f>
        <v/>
      </c>
      <c r="B1034" s="219"/>
      <c r="C1034" s="220"/>
      <c r="D1034" s="220"/>
      <c r="E1034" s="220"/>
      <c r="F1034" s="225"/>
      <c r="G1034" s="222"/>
      <c r="H1034" s="217" t="str">
        <f>IFERROR(VLOOKUP($C1034,$C$5:$H$18,6,0)+SUMIF($C$19:$C1034,$C1034,$F$19:$F1034)-SUMIF($C$19:$C1034,$C1034,$G$19:$G1034),"")</f>
        <v/>
      </c>
      <c r="I1034" s="220"/>
      <c r="J1034" s="220"/>
      <c r="K1034" s="223"/>
    </row>
    <row r="1035" customHeight="1" spans="1:11">
      <c r="A1035" s="185" t="str">
        <f>IF(B1035="","",COUNTA($B$5:B1035))</f>
        <v/>
      </c>
      <c r="B1035" s="213"/>
      <c r="C1035" s="214"/>
      <c r="D1035" s="214"/>
      <c r="E1035" s="214"/>
      <c r="F1035" s="224"/>
      <c r="G1035" s="216"/>
      <c r="H1035" s="217" t="str">
        <f>IFERROR(VLOOKUP($C1035,$C$5:$H$18,6,0)+SUMIF($C$19:$C1035,$C1035,$F$19:$F1035)-SUMIF($C$19:$C1035,$C1035,$G$19:$G1035),"")</f>
        <v/>
      </c>
      <c r="I1035" s="214"/>
      <c r="J1035" s="214"/>
      <c r="K1035" s="218"/>
    </row>
    <row r="1036" customHeight="1" spans="1:11">
      <c r="A1036" s="185" t="str">
        <f>IF(B1036="","",COUNTA($B$5:B1036))</f>
        <v/>
      </c>
      <c r="B1036" s="219"/>
      <c r="C1036" s="220"/>
      <c r="D1036" s="220"/>
      <c r="E1036" s="220"/>
      <c r="F1036" s="225"/>
      <c r="G1036" s="222"/>
      <c r="H1036" s="217" t="str">
        <f>IFERROR(VLOOKUP($C1036,$C$5:$H$18,6,0)+SUMIF($C$19:$C1036,$C1036,$F$19:$F1036)-SUMIF($C$19:$C1036,$C1036,$G$19:$G1036),"")</f>
        <v/>
      </c>
      <c r="I1036" s="220"/>
      <c r="J1036" s="220"/>
      <c r="K1036" s="223"/>
    </row>
    <row r="1037" customHeight="1" spans="1:11">
      <c r="A1037" s="185" t="str">
        <f>IF(B1037="","",COUNTA($B$5:B1037))</f>
        <v/>
      </c>
      <c r="B1037" s="213"/>
      <c r="C1037" s="214"/>
      <c r="D1037" s="214"/>
      <c r="E1037" s="214"/>
      <c r="F1037" s="224"/>
      <c r="G1037" s="216"/>
      <c r="H1037" s="217" t="str">
        <f>IFERROR(VLOOKUP($C1037,$C$5:$H$18,6,0)+SUMIF($C$19:$C1037,$C1037,$F$19:$F1037)-SUMIF($C$19:$C1037,$C1037,$G$19:$G1037),"")</f>
        <v/>
      </c>
      <c r="I1037" s="214"/>
      <c r="J1037" s="214"/>
      <c r="K1037" s="218"/>
    </row>
    <row r="1038" customHeight="1" spans="1:11">
      <c r="A1038" s="185" t="str">
        <f>IF(B1038="","",COUNTA($B$5:B1038))</f>
        <v/>
      </c>
      <c r="B1038" s="219"/>
      <c r="C1038" s="220"/>
      <c r="D1038" s="220"/>
      <c r="E1038" s="220"/>
      <c r="F1038" s="225"/>
      <c r="G1038" s="222"/>
      <c r="H1038" s="217" t="str">
        <f>IFERROR(VLOOKUP($C1038,$C$5:$H$18,6,0)+SUMIF($C$19:$C1038,$C1038,$F$19:$F1038)-SUMIF($C$19:$C1038,$C1038,$G$19:$G1038),"")</f>
        <v/>
      </c>
      <c r="I1038" s="220"/>
      <c r="J1038" s="220"/>
      <c r="K1038" s="223"/>
    </row>
    <row r="1039" customHeight="1" spans="1:11">
      <c r="A1039" s="185" t="str">
        <f>IF(B1039="","",COUNTA($B$5:B1039))</f>
        <v/>
      </c>
      <c r="B1039" s="213"/>
      <c r="C1039" s="214"/>
      <c r="D1039" s="214"/>
      <c r="E1039" s="214"/>
      <c r="F1039" s="224"/>
      <c r="G1039" s="216"/>
      <c r="H1039" s="217" t="str">
        <f>IFERROR(VLOOKUP($C1039,$C$5:$H$18,6,0)+SUMIF($C$19:$C1039,$C1039,$F$19:$F1039)-SUMIF($C$19:$C1039,$C1039,$G$19:$G1039),"")</f>
        <v/>
      </c>
      <c r="I1039" s="214"/>
      <c r="J1039" s="214"/>
      <c r="K1039" s="218"/>
    </row>
    <row r="1040" customHeight="1" spans="1:11">
      <c r="A1040" s="185" t="str">
        <f>IF(B1040="","",COUNTA($B$5:B1040))</f>
        <v/>
      </c>
      <c r="B1040" s="219"/>
      <c r="C1040" s="220"/>
      <c r="D1040" s="220"/>
      <c r="E1040" s="220"/>
      <c r="F1040" s="225"/>
      <c r="G1040" s="222"/>
      <c r="H1040" s="217" t="str">
        <f>IFERROR(VLOOKUP($C1040,$C$5:$H$18,6,0)+SUMIF($C$19:$C1040,$C1040,$F$19:$F1040)-SUMIF($C$19:$C1040,$C1040,$G$19:$G1040),"")</f>
        <v/>
      </c>
      <c r="I1040" s="220"/>
      <c r="J1040" s="220"/>
      <c r="K1040" s="223"/>
    </row>
    <row r="1041" customHeight="1" spans="1:11">
      <c r="A1041" s="185" t="str">
        <f>IF(B1041="","",COUNTA($B$5:B1041))</f>
        <v/>
      </c>
      <c r="B1041" s="213"/>
      <c r="C1041" s="214"/>
      <c r="D1041" s="214"/>
      <c r="E1041" s="214"/>
      <c r="F1041" s="224"/>
      <c r="G1041" s="216"/>
      <c r="H1041" s="217" t="str">
        <f>IFERROR(VLOOKUP($C1041,$C$5:$H$18,6,0)+SUMIF($C$19:$C1041,$C1041,$F$19:$F1041)-SUMIF($C$19:$C1041,$C1041,$G$19:$G1041),"")</f>
        <v/>
      </c>
      <c r="I1041" s="214"/>
      <c r="J1041" s="214"/>
      <c r="K1041" s="218"/>
    </row>
    <row r="1042" customHeight="1" spans="1:11">
      <c r="A1042" s="185" t="str">
        <f>IF(B1042="","",COUNTA($B$5:B1042))</f>
        <v/>
      </c>
      <c r="B1042" s="219"/>
      <c r="C1042" s="220"/>
      <c r="D1042" s="220"/>
      <c r="E1042" s="220"/>
      <c r="F1042" s="225"/>
      <c r="G1042" s="222"/>
      <c r="H1042" s="217" t="str">
        <f>IFERROR(VLOOKUP($C1042,$C$5:$H$18,6,0)+SUMIF($C$19:$C1042,$C1042,$F$19:$F1042)-SUMIF($C$19:$C1042,$C1042,$G$19:$G1042),"")</f>
        <v/>
      </c>
      <c r="I1042" s="220"/>
      <c r="J1042" s="220"/>
      <c r="K1042" s="223"/>
    </row>
    <row r="1043" customHeight="1" spans="1:11">
      <c r="A1043" s="185" t="str">
        <f>IF(B1043="","",COUNTA($B$5:B1043))</f>
        <v/>
      </c>
      <c r="B1043" s="213"/>
      <c r="C1043" s="214"/>
      <c r="D1043" s="214"/>
      <c r="E1043" s="214"/>
      <c r="F1043" s="224"/>
      <c r="G1043" s="216"/>
      <c r="H1043" s="217" t="str">
        <f>IFERROR(VLOOKUP($C1043,$C$5:$H$18,6,0)+SUMIF($C$19:$C1043,$C1043,$F$19:$F1043)-SUMIF($C$19:$C1043,$C1043,$G$19:$G1043),"")</f>
        <v/>
      </c>
      <c r="I1043" s="214"/>
      <c r="J1043" s="214"/>
      <c r="K1043" s="218"/>
    </row>
    <row r="1044" customHeight="1" spans="1:11">
      <c r="A1044" s="185" t="str">
        <f>IF(B1044="","",COUNTA($B$5:B1044))</f>
        <v/>
      </c>
      <c r="B1044" s="219"/>
      <c r="C1044" s="220"/>
      <c r="D1044" s="220"/>
      <c r="E1044" s="220"/>
      <c r="F1044" s="225"/>
      <c r="G1044" s="222"/>
      <c r="H1044" s="217" t="str">
        <f>IFERROR(VLOOKUP($C1044,$C$5:$H$18,6,0)+SUMIF($C$19:$C1044,$C1044,$F$19:$F1044)-SUMIF($C$19:$C1044,$C1044,$G$19:$G1044),"")</f>
        <v/>
      </c>
      <c r="I1044" s="220"/>
      <c r="J1044" s="220"/>
      <c r="K1044" s="223"/>
    </row>
    <row r="1045" customHeight="1" spans="1:11">
      <c r="A1045" s="185" t="str">
        <f>IF(B1045="","",COUNTA($B$5:B1045))</f>
        <v/>
      </c>
      <c r="B1045" s="213"/>
      <c r="C1045" s="214"/>
      <c r="D1045" s="214"/>
      <c r="E1045" s="214"/>
      <c r="F1045" s="224"/>
      <c r="G1045" s="216"/>
      <c r="H1045" s="217" t="str">
        <f>IFERROR(VLOOKUP($C1045,$C$5:$H$18,6,0)+SUMIF($C$19:$C1045,$C1045,$F$19:$F1045)-SUMIF($C$19:$C1045,$C1045,$G$19:$G1045),"")</f>
        <v/>
      </c>
      <c r="I1045" s="214"/>
      <c r="J1045" s="214"/>
      <c r="K1045" s="218"/>
    </row>
    <row r="1046" customHeight="1" spans="1:11">
      <c r="A1046" s="185" t="str">
        <f>IF(B1046="","",COUNTA($B$5:B1046))</f>
        <v/>
      </c>
      <c r="B1046" s="219"/>
      <c r="C1046" s="220"/>
      <c r="D1046" s="220"/>
      <c r="E1046" s="220"/>
      <c r="F1046" s="225"/>
      <c r="G1046" s="222"/>
      <c r="H1046" s="217" t="str">
        <f>IFERROR(VLOOKUP($C1046,$C$5:$H$18,6,0)+SUMIF($C$19:$C1046,$C1046,$F$19:$F1046)-SUMIF($C$19:$C1046,$C1046,$G$19:$G1046),"")</f>
        <v/>
      </c>
      <c r="I1046" s="220"/>
      <c r="J1046" s="220"/>
      <c r="K1046" s="223"/>
    </row>
    <row r="1047" customHeight="1" spans="1:11">
      <c r="A1047" s="185" t="str">
        <f>IF(B1047="","",COUNTA($B$5:B1047))</f>
        <v/>
      </c>
      <c r="B1047" s="213"/>
      <c r="C1047" s="214"/>
      <c r="D1047" s="214"/>
      <c r="E1047" s="214"/>
      <c r="F1047" s="224"/>
      <c r="G1047" s="216"/>
      <c r="H1047" s="217" t="str">
        <f>IFERROR(VLOOKUP($C1047,$C$5:$H$18,6,0)+SUMIF($C$19:$C1047,$C1047,$F$19:$F1047)-SUMIF($C$19:$C1047,$C1047,$G$19:$G1047),"")</f>
        <v/>
      </c>
      <c r="I1047" s="214"/>
      <c r="J1047" s="214"/>
      <c r="K1047" s="218"/>
    </row>
    <row r="1048" customHeight="1" spans="1:11">
      <c r="A1048" s="185" t="str">
        <f>IF(B1048="","",COUNTA($B$5:B1048))</f>
        <v/>
      </c>
      <c r="B1048" s="219"/>
      <c r="C1048" s="220"/>
      <c r="D1048" s="220"/>
      <c r="E1048" s="220"/>
      <c r="F1048" s="225"/>
      <c r="G1048" s="222"/>
      <c r="H1048" s="217" t="str">
        <f>IFERROR(VLOOKUP($C1048,$C$5:$H$18,6,0)+SUMIF($C$19:$C1048,$C1048,$F$19:$F1048)-SUMIF($C$19:$C1048,$C1048,$G$19:$G1048),"")</f>
        <v/>
      </c>
      <c r="I1048" s="220"/>
      <c r="J1048" s="220"/>
      <c r="K1048" s="223"/>
    </row>
    <row r="1049" customHeight="1" spans="1:11">
      <c r="A1049" s="185" t="str">
        <f>IF(B1049="","",COUNTA($B$5:B1049))</f>
        <v/>
      </c>
      <c r="B1049" s="213"/>
      <c r="C1049" s="214"/>
      <c r="D1049" s="214"/>
      <c r="E1049" s="214"/>
      <c r="F1049" s="224"/>
      <c r="G1049" s="216"/>
      <c r="H1049" s="217" t="str">
        <f>IFERROR(VLOOKUP($C1049,$C$5:$H$18,6,0)+SUMIF($C$19:$C1049,$C1049,$F$19:$F1049)-SUMIF($C$19:$C1049,$C1049,$G$19:$G1049),"")</f>
        <v/>
      </c>
      <c r="I1049" s="214"/>
      <c r="J1049" s="214"/>
      <c r="K1049" s="218"/>
    </row>
    <row r="1050" customHeight="1" spans="1:11">
      <c r="A1050" s="185" t="str">
        <f>IF(B1050="","",COUNTA($B$5:B1050))</f>
        <v/>
      </c>
      <c r="B1050" s="219"/>
      <c r="C1050" s="220"/>
      <c r="D1050" s="220"/>
      <c r="E1050" s="220"/>
      <c r="F1050" s="225"/>
      <c r="G1050" s="222"/>
      <c r="H1050" s="217" t="str">
        <f>IFERROR(VLOOKUP($C1050,$C$5:$H$18,6,0)+SUMIF($C$19:$C1050,$C1050,$F$19:$F1050)-SUMIF($C$19:$C1050,$C1050,$G$19:$G1050),"")</f>
        <v/>
      </c>
      <c r="I1050" s="220"/>
      <c r="J1050" s="220"/>
      <c r="K1050" s="223"/>
    </row>
    <row r="1051" customHeight="1" spans="1:11">
      <c r="A1051" s="185" t="str">
        <f>IF(B1051="","",COUNTA($B$5:B1051))</f>
        <v/>
      </c>
      <c r="B1051" s="213"/>
      <c r="C1051" s="214"/>
      <c r="D1051" s="214"/>
      <c r="E1051" s="214"/>
      <c r="F1051" s="224"/>
      <c r="G1051" s="216"/>
      <c r="H1051" s="217" t="str">
        <f>IFERROR(VLOOKUP($C1051,$C$5:$H$18,6,0)+SUMIF($C$19:$C1051,$C1051,$F$19:$F1051)-SUMIF($C$19:$C1051,$C1051,$G$19:$G1051),"")</f>
        <v/>
      </c>
      <c r="I1051" s="214"/>
      <c r="J1051" s="214"/>
      <c r="K1051" s="218"/>
    </row>
    <row r="1052" customHeight="1" spans="1:11">
      <c r="A1052" s="185" t="str">
        <f>IF(B1052="","",COUNTA($B$5:B1052))</f>
        <v/>
      </c>
      <c r="B1052" s="219"/>
      <c r="C1052" s="220"/>
      <c r="D1052" s="220"/>
      <c r="E1052" s="220"/>
      <c r="F1052" s="225"/>
      <c r="G1052" s="222"/>
      <c r="H1052" s="217" t="str">
        <f>IFERROR(VLOOKUP($C1052,$C$5:$H$18,6,0)+SUMIF($C$19:$C1052,$C1052,$F$19:$F1052)-SUMIF($C$19:$C1052,$C1052,$G$19:$G1052),"")</f>
        <v/>
      </c>
      <c r="I1052" s="220"/>
      <c r="J1052" s="220"/>
      <c r="K1052" s="223"/>
    </row>
    <row r="1053" customHeight="1" spans="1:11">
      <c r="A1053" s="185" t="str">
        <f>IF(B1053="","",COUNTA($B$5:B1053))</f>
        <v/>
      </c>
      <c r="B1053" s="213"/>
      <c r="C1053" s="214"/>
      <c r="D1053" s="214"/>
      <c r="E1053" s="214"/>
      <c r="F1053" s="224"/>
      <c r="G1053" s="216"/>
      <c r="H1053" s="217" t="str">
        <f>IFERROR(VLOOKUP($C1053,$C$5:$H$18,6,0)+SUMIF($C$19:$C1053,$C1053,$F$19:$F1053)-SUMIF($C$19:$C1053,$C1053,$G$19:$G1053),"")</f>
        <v/>
      </c>
      <c r="I1053" s="214"/>
      <c r="J1053" s="214"/>
      <c r="K1053" s="218"/>
    </row>
    <row r="1054" customHeight="1" spans="1:11">
      <c r="A1054" s="185" t="str">
        <f>IF(B1054="","",COUNTA($B$5:B1054))</f>
        <v/>
      </c>
      <c r="B1054" s="219"/>
      <c r="C1054" s="220"/>
      <c r="D1054" s="220"/>
      <c r="E1054" s="220"/>
      <c r="F1054" s="225"/>
      <c r="G1054" s="222"/>
      <c r="H1054" s="217" t="str">
        <f>IFERROR(VLOOKUP($C1054,$C$5:$H$18,6,0)+SUMIF($C$19:$C1054,$C1054,$F$19:$F1054)-SUMIF($C$19:$C1054,$C1054,$G$19:$G1054),"")</f>
        <v/>
      </c>
      <c r="I1054" s="220"/>
      <c r="J1054" s="220"/>
      <c r="K1054" s="223"/>
    </row>
    <row r="1055" customHeight="1" spans="1:11">
      <c r="A1055" s="185" t="str">
        <f>IF(B1055="","",COUNTA($B$5:B1055))</f>
        <v/>
      </c>
      <c r="B1055" s="213"/>
      <c r="C1055" s="214"/>
      <c r="D1055" s="214"/>
      <c r="E1055" s="214"/>
      <c r="F1055" s="224"/>
      <c r="G1055" s="216"/>
      <c r="H1055" s="217" t="str">
        <f>IFERROR(VLOOKUP($C1055,$C$5:$H$18,6,0)+SUMIF($C$19:$C1055,$C1055,$F$19:$F1055)-SUMIF($C$19:$C1055,$C1055,$G$19:$G1055),"")</f>
        <v/>
      </c>
      <c r="I1055" s="214"/>
      <c r="J1055" s="214"/>
      <c r="K1055" s="218"/>
    </row>
    <row r="1056" customHeight="1" spans="1:11">
      <c r="A1056" s="185" t="str">
        <f>IF(B1056="","",COUNTA($B$5:B1056))</f>
        <v/>
      </c>
      <c r="B1056" s="219"/>
      <c r="C1056" s="220"/>
      <c r="D1056" s="220"/>
      <c r="E1056" s="220"/>
      <c r="F1056" s="225"/>
      <c r="G1056" s="222"/>
      <c r="H1056" s="217" t="str">
        <f>IFERROR(VLOOKUP($C1056,$C$5:$H$18,6,0)+SUMIF($C$19:$C1056,$C1056,$F$19:$F1056)-SUMIF($C$19:$C1056,$C1056,$G$19:$G1056),"")</f>
        <v/>
      </c>
      <c r="I1056" s="220"/>
      <c r="J1056" s="220"/>
      <c r="K1056" s="223"/>
    </row>
    <row r="1057" customHeight="1" spans="1:11">
      <c r="A1057" s="185" t="str">
        <f>IF(B1057="","",COUNTA($B$5:B1057))</f>
        <v/>
      </c>
      <c r="B1057" s="213"/>
      <c r="C1057" s="214"/>
      <c r="D1057" s="214"/>
      <c r="E1057" s="214"/>
      <c r="F1057" s="224"/>
      <c r="G1057" s="216"/>
      <c r="H1057" s="217" t="str">
        <f>IFERROR(VLOOKUP($C1057,$C$5:$H$18,6,0)+SUMIF($C$19:$C1057,$C1057,$F$19:$F1057)-SUMIF($C$19:$C1057,$C1057,$G$19:$G1057),"")</f>
        <v/>
      </c>
      <c r="I1057" s="214"/>
      <c r="J1057" s="214"/>
      <c r="K1057" s="218"/>
    </row>
    <row r="1058" customHeight="1" spans="1:11">
      <c r="A1058" s="185" t="str">
        <f>IF(B1058="","",COUNTA($B$5:B1058))</f>
        <v/>
      </c>
      <c r="B1058" s="219"/>
      <c r="C1058" s="220"/>
      <c r="D1058" s="220"/>
      <c r="E1058" s="220"/>
      <c r="F1058" s="225"/>
      <c r="G1058" s="222"/>
      <c r="H1058" s="217" t="str">
        <f>IFERROR(VLOOKUP($C1058,$C$5:$H$18,6,0)+SUMIF($C$19:$C1058,$C1058,$F$19:$F1058)-SUMIF($C$19:$C1058,$C1058,$G$19:$G1058),"")</f>
        <v/>
      </c>
      <c r="I1058" s="220"/>
      <c r="J1058" s="220"/>
      <c r="K1058" s="223"/>
    </row>
    <row r="1059" customHeight="1" spans="1:11">
      <c r="A1059" s="185" t="str">
        <f>IF(B1059="","",COUNTA($B$5:B1059))</f>
        <v/>
      </c>
      <c r="B1059" s="213"/>
      <c r="C1059" s="214"/>
      <c r="D1059" s="214"/>
      <c r="E1059" s="214"/>
      <c r="F1059" s="224"/>
      <c r="G1059" s="216"/>
      <c r="H1059" s="217" t="str">
        <f>IFERROR(VLOOKUP($C1059,$C$5:$H$18,6,0)+SUMIF($C$19:$C1059,$C1059,$F$19:$F1059)-SUMIF($C$19:$C1059,$C1059,$G$19:$G1059),"")</f>
        <v/>
      </c>
      <c r="I1059" s="214"/>
      <c r="J1059" s="214"/>
      <c r="K1059" s="218"/>
    </row>
    <row r="1060" customHeight="1" spans="1:11">
      <c r="A1060" s="185" t="str">
        <f>IF(B1060="","",COUNTA($B$5:B1060))</f>
        <v/>
      </c>
      <c r="B1060" s="219"/>
      <c r="C1060" s="220"/>
      <c r="D1060" s="220"/>
      <c r="E1060" s="220"/>
      <c r="F1060" s="225"/>
      <c r="G1060" s="222"/>
      <c r="H1060" s="217" t="str">
        <f>IFERROR(VLOOKUP($C1060,$C$5:$H$18,6,0)+SUMIF($C$19:$C1060,$C1060,$F$19:$F1060)-SUMIF($C$19:$C1060,$C1060,$G$19:$G1060),"")</f>
        <v/>
      </c>
      <c r="I1060" s="220"/>
      <c r="J1060" s="220"/>
      <c r="K1060" s="223"/>
    </row>
    <row r="1061" customHeight="1" spans="1:11">
      <c r="A1061" s="185" t="str">
        <f>IF(B1061="","",COUNTA($B$5:B1061))</f>
        <v/>
      </c>
      <c r="B1061" s="213"/>
      <c r="C1061" s="214"/>
      <c r="D1061" s="214"/>
      <c r="E1061" s="214"/>
      <c r="F1061" s="224"/>
      <c r="G1061" s="216"/>
      <c r="H1061" s="217" t="str">
        <f>IFERROR(VLOOKUP($C1061,$C$5:$H$18,6,0)+SUMIF($C$19:$C1061,$C1061,$F$19:$F1061)-SUMIF($C$19:$C1061,$C1061,$G$19:$G1061),"")</f>
        <v/>
      </c>
      <c r="I1061" s="214"/>
      <c r="J1061" s="214"/>
      <c r="K1061" s="218"/>
    </row>
    <row r="1062" customHeight="1" spans="1:11">
      <c r="A1062" s="185" t="str">
        <f>IF(B1062="","",COUNTA($B$5:B1062))</f>
        <v/>
      </c>
      <c r="B1062" s="219"/>
      <c r="C1062" s="220"/>
      <c r="D1062" s="220"/>
      <c r="E1062" s="220"/>
      <c r="F1062" s="225"/>
      <c r="G1062" s="222"/>
      <c r="H1062" s="217" t="str">
        <f>IFERROR(VLOOKUP($C1062,$C$5:$H$18,6,0)+SUMIF($C$19:$C1062,$C1062,$F$19:$F1062)-SUMIF($C$19:$C1062,$C1062,$G$19:$G1062),"")</f>
        <v/>
      </c>
      <c r="I1062" s="220"/>
      <c r="J1062" s="220"/>
      <c r="K1062" s="223"/>
    </row>
    <row r="1063" customHeight="1" spans="1:11">
      <c r="A1063" s="185" t="str">
        <f>IF(B1063="","",COUNTA($B$5:B1063))</f>
        <v/>
      </c>
      <c r="B1063" s="213"/>
      <c r="C1063" s="214"/>
      <c r="D1063" s="214"/>
      <c r="E1063" s="214"/>
      <c r="F1063" s="224"/>
      <c r="G1063" s="216"/>
      <c r="H1063" s="217" t="str">
        <f>IFERROR(VLOOKUP($C1063,$C$5:$H$18,6,0)+SUMIF($C$19:$C1063,$C1063,$F$19:$F1063)-SUMIF($C$19:$C1063,$C1063,$G$19:$G1063),"")</f>
        <v/>
      </c>
      <c r="I1063" s="214"/>
      <c r="J1063" s="214"/>
      <c r="K1063" s="218"/>
    </row>
    <row r="1064" customHeight="1" spans="1:11">
      <c r="A1064" s="185" t="str">
        <f>IF(B1064="","",COUNTA($B$5:B1064))</f>
        <v/>
      </c>
      <c r="B1064" s="219"/>
      <c r="C1064" s="220"/>
      <c r="D1064" s="220"/>
      <c r="E1064" s="220"/>
      <c r="F1064" s="225"/>
      <c r="G1064" s="222"/>
      <c r="H1064" s="217" t="str">
        <f>IFERROR(VLOOKUP($C1064,$C$5:$H$18,6,0)+SUMIF($C$19:$C1064,$C1064,$F$19:$F1064)-SUMIF($C$19:$C1064,$C1064,$G$19:$G1064),"")</f>
        <v/>
      </c>
      <c r="I1064" s="220"/>
      <c r="J1064" s="220"/>
      <c r="K1064" s="223"/>
    </row>
    <row r="1065" customHeight="1" spans="1:11">
      <c r="A1065" s="185" t="str">
        <f>IF(B1065="","",COUNTA($B$5:B1065))</f>
        <v/>
      </c>
      <c r="B1065" s="213"/>
      <c r="C1065" s="214"/>
      <c r="D1065" s="214"/>
      <c r="E1065" s="214"/>
      <c r="F1065" s="224"/>
      <c r="G1065" s="216"/>
      <c r="H1065" s="217" t="str">
        <f>IFERROR(VLOOKUP($C1065,$C$5:$H$18,6,0)+SUMIF($C$19:$C1065,$C1065,$F$19:$F1065)-SUMIF($C$19:$C1065,$C1065,$G$19:$G1065),"")</f>
        <v/>
      </c>
      <c r="I1065" s="214"/>
      <c r="J1065" s="214"/>
      <c r="K1065" s="218"/>
    </row>
    <row r="1066" customHeight="1" spans="1:11">
      <c r="A1066" s="185" t="str">
        <f>IF(B1066="","",COUNTA($B$5:B1066))</f>
        <v/>
      </c>
      <c r="B1066" s="219"/>
      <c r="C1066" s="220"/>
      <c r="D1066" s="220"/>
      <c r="E1066" s="220"/>
      <c r="F1066" s="225"/>
      <c r="G1066" s="222"/>
      <c r="H1066" s="217" t="str">
        <f>IFERROR(VLOOKUP($C1066,$C$5:$H$18,6,0)+SUMIF($C$19:$C1066,$C1066,$F$19:$F1066)-SUMIF($C$19:$C1066,$C1066,$G$19:$G1066),"")</f>
        <v/>
      </c>
      <c r="I1066" s="220"/>
      <c r="J1066" s="220"/>
      <c r="K1066" s="223"/>
    </row>
    <row r="1067" customHeight="1" spans="1:11">
      <c r="A1067" s="185" t="str">
        <f>IF(B1067="","",COUNTA($B$5:B1067))</f>
        <v/>
      </c>
      <c r="B1067" s="213"/>
      <c r="C1067" s="214"/>
      <c r="D1067" s="214"/>
      <c r="E1067" s="214"/>
      <c r="F1067" s="224"/>
      <c r="G1067" s="216"/>
      <c r="H1067" s="217" t="str">
        <f>IFERROR(VLOOKUP($C1067,$C$5:$H$18,6,0)+SUMIF($C$19:$C1067,$C1067,$F$19:$F1067)-SUMIF($C$19:$C1067,$C1067,$G$19:$G1067),"")</f>
        <v/>
      </c>
      <c r="I1067" s="214"/>
      <c r="J1067" s="214"/>
      <c r="K1067" s="218"/>
    </row>
    <row r="1068" customHeight="1" spans="1:11">
      <c r="A1068" s="185" t="str">
        <f>IF(B1068="","",COUNTA($B$5:B1068))</f>
        <v/>
      </c>
      <c r="B1068" s="219"/>
      <c r="C1068" s="220"/>
      <c r="D1068" s="220"/>
      <c r="E1068" s="220"/>
      <c r="F1068" s="225"/>
      <c r="G1068" s="222"/>
      <c r="H1068" s="217" t="str">
        <f>IFERROR(VLOOKUP($C1068,$C$5:$H$18,6,0)+SUMIF($C$19:$C1068,$C1068,$F$19:$F1068)-SUMIF($C$19:$C1068,$C1068,$G$19:$G1068),"")</f>
        <v/>
      </c>
      <c r="I1068" s="220"/>
      <c r="J1068" s="220"/>
      <c r="K1068" s="223"/>
    </row>
    <row r="1069" customHeight="1" spans="1:11">
      <c r="A1069" s="185" t="str">
        <f>IF(B1069="","",COUNTA($B$5:B1069))</f>
        <v/>
      </c>
      <c r="B1069" s="213"/>
      <c r="C1069" s="214"/>
      <c r="D1069" s="214"/>
      <c r="E1069" s="214"/>
      <c r="F1069" s="224"/>
      <c r="G1069" s="216"/>
      <c r="H1069" s="217" t="str">
        <f>IFERROR(VLOOKUP($C1069,$C$5:$H$18,6,0)+SUMIF($C$19:$C1069,$C1069,$F$19:$F1069)-SUMIF($C$19:$C1069,$C1069,$G$19:$G1069),"")</f>
        <v/>
      </c>
      <c r="I1069" s="214"/>
      <c r="J1069" s="214"/>
      <c r="K1069" s="218"/>
    </row>
    <row r="1070" customHeight="1" spans="1:11">
      <c r="A1070" s="185" t="str">
        <f>IF(B1070="","",COUNTA($B$5:B1070))</f>
        <v/>
      </c>
      <c r="B1070" s="219"/>
      <c r="C1070" s="220"/>
      <c r="D1070" s="220"/>
      <c r="E1070" s="220"/>
      <c r="F1070" s="225"/>
      <c r="G1070" s="222"/>
      <c r="H1070" s="217" t="str">
        <f>IFERROR(VLOOKUP($C1070,$C$5:$H$18,6,0)+SUMIF($C$19:$C1070,$C1070,$F$19:$F1070)-SUMIF($C$19:$C1070,$C1070,$G$19:$G1070),"")</f>
        <v/>
      </c>
      <c r="I1070" s="220"/>
      <c r="J1070" s="220"/>
      <c r="K1070" s="223"/>
    </row>
    <row r="1071" customHeight="1" spans="1:11">
      <c r="A1071" s="185" t="str">
        <f>IF(B1071="","",COUNTA($B$5:B1071))</f>
        <v/>
      </c>
      <c r="B1071" s="213"/>
      <c r="C1071" s="214"/>
      <c r="D1071" s="214"/>
      <c r="E1071" s="214"/>
      <c r="F1071" s="224"/>
      <c r="G1071" s="216"/>
      <c r="H1071" s="217" t="str">
        <f>IFERROR(VLOOKUP($C1071,$C$5:$H$18,6,0)+SUMIF($C$19:$C1071,$C1071,$F$19:$F1071)-SUMIF($C$19:$C1071,$C1071,$G$19:$G1071),"")</f>
        <v/>
      </c>
      <c r="I1071" s="214"/>
      <c r="J1071" s="214"/>
      <c r="K1071" s="218"/>
    </row>
    <row r="1072" customHeight="1" spans="1:11">
      <c r="A1072" s="185" t="str">
        <f>IF(B1072="","",COUNTA($B$5:B1072))</f>
        <v/>
      </c>
      <c r="B1072" s="219"/>
      <c r="C1072" s="220"/>
      <c r="D1072" s="220"/>
      <c r="E1072" s="220"/>
      <c r="F1072" s="225"/>
      <c r="G1072" s="222"/>
      <c r="H1072" s="217" t="str">
        <f>IFERROR(VLOOKUP($C1072,$C$5:$H$18,6,0)+SUMIF($C$19:$C1072,$C1072,$F$19:$F1072)-SUMIF($C$19:$C1072,$C1072,$G$19:$G1072),"")</f>
        <v/>
      </c>
      <c r="I1072" s="220"/>
      <c r="J1072" s="220"/>
      <c r="K1072" s="223"/>
    </row>
    <row r="1073" customHeight="1" spans="1:11">
      <c r="A1073" s="185" t="str">
        <f>IF(B1073="","",COUNTA($B$5:B1073))</f>
        <v/>
      </c>
      <c r="B1073" s="213"/>
      <c r="C1073" s="214"/>
      <c r="D1073" s="214"/>
      <c r="E1073" s="214"/>
      <c r="F1073" s="224"/>
      <c r="G1073" s="216"/>
      <c r="H1073" s="217" t="str">
        <f>IFERROR(VLOOKUP($C1073,$C$5:$H$18,6,0)+SUMIF($C$19:$C1073,$C1073,$F$19:$F1073)-SUMIF($C$19:$C1073,$C1073,$G$19:$G1073),"")</f>
        <v/>
      </c>
      <c r="I1073" s="214"/>
      <c r="J1073" s="214"/>
      <c r="K1073" s="218"/>
    </row>
    <row r="1074" customHeight="1" spans="1:11">
      <c r="A1074" s="185" t="str">
        <f>IF(B1074="","",COUNTA($B$5:B1074))</f>
        <v/>
      </c>
      <c r="B1074" s="219"/>
      <c r="C1074" s="220"/>
      <c r="D1074" s="220"/>
      <c r="E1074" s="220"/>
      <c r="F1074" s="225"/>
      <c r="G1074" s="222"/>
      <c r="H1074" s="217" t="str">
        <f>IFERROR(VLOOKUP($C1074,$C$5:$H$18,6,0)+SUMIF($C$19:$C1074,$C1074,$F$19:$F1074)-SUMIF($C$19:$C1074,$C1074,$G$19:$G1074),"")</f>
        <v/>
      </c>
      <c r="I1074" s="220"/>
      <c r="J1074" s="220"/>
      <c r="K1074" s="223"/>
    </row>
    <row r="1075" customHeight="1" spans="1:11">
      <c r="A1075" s="185" t="str">
        <f>IF(B1075="","",COUNTA($B$5:B1075))</f>
        <v/>
      </c>
      <c r="B1075" s="213"/>
      <c r="C1075" s="214"/>
      <c r="D1075" s="214"/>
      <c r="E1075" s="214"/>
      <c r="F1075" s="224"/>
      <c r="G1075" s="216"/>
      <c r="H1075" s="217" t="str">
        <f>IFERROR(VLOOKUP($C1075,$C$5:$H$18,6,0)+SUMIF($C$19:$C1075,$C1075,$F$19:$F1075)-SUMIF($C$19:$C1075,$C1075,$G$19:$G1075),"")</f>
        <v/>
      </c>
      <c r="I1075" s="214"/>
      <c r="J1075" s="214"/>
      <c r="K1075" s="218"/>
    </row>
    <row r="1076" customHeight="1" spans="1:11">
      <c r="A1076" s="185" t="str">
        <f>IF(B1076="","",COUNTA($B$5:B1076))</f>
        <v/>
      </c>
      <c r="B1076" s="219"/>
      <c r="C1076" s="220"/>
      <c r="D1076" s="220"/>
      <c r="E1076" s="220"/>
      <c r="F1076" s="225"/>
      <c r="G1076" s="222"/>
      <c r="H1076" s="217" t="str">
        <f>IFERROR(VLOOKUP($C1076,$C$5:$H$18,6,0)+SUMIF($C$19:$C1076,$C1076,$F$19:$F1076)-SUMIF($C$19:$C1076,$C1076,$G$19:$G1076),"")</f>
        <v/>
      </c>
      <c r="I1076" s="220"/>
      <c r="J1076" s="220"/>
      <c r="K1076" s="223"/>
    </row>
    <row r="1077" customHeight="1" spans="1:11">
      <c r="A1077" s="185" t="str">
        <f>IF(B1077="","",COUNTA($B$5:B1077))</f>
        <v/>
      </c>
      <c r="B1077" s="213"/>
      <c r="C1077" s="214"/>
      <c r="D1077" s="214"/>
      <c r="E1077" s="214"/>
      <c r="F1077" s="224"/>
      <c r="G1077" s="216"/>
      <c r="H1077" s="217" t="str">
        <f>IFERROR(VLOOKUP($C1077,$C$5:$H$18,6,0)+SUMIF($C$19:$C1077,$C1077,$F$19:$F1077)-SUMIF($C$19:$C1077,$C1077,$G$19:$G1077),"")</f>
        <v/>
      </c>
      <c r="I1077" s="214"/>
      <c r="J1077" s="214"/>
      <c r="K1077" s="218"/>
    </row>
    <row r="1078" customHeight="1" spans="1:11">
      <c r="A1078" s="185" t="str">
        <f>IF(B1078="","",COUNTA($B$5:B1078))</f>
        <v/>
      </c>
      <c r="B1078" s="219"/>
      <c r="C1078" s="220"/>
      <c r="D1078" s="220"/>
      <c r="E1078" s="220"/>
      <c r="F1078" s="225"/>
      <c r="G1078" s="222"/>
      <c r="H1078" s="217" t="str">
        <f>IFERROR(VLOOKUP($C1078,$C$5:$H$18,6,0)+SUMIF($C$19:$C1078,$C1078,$F$19:$F1078)-SUMIF($C$19:$C1078,$C1078,$G$19:$G1078),"")</f>
        <v/>
      </c>
      <c r="I1078" s="220"/>
      <c r="J1078" s="220"/>
      <c r="K1078" s="223"/>
    </row>
    <row r="1079" customHeight="1" spans="1:11">
      <c r="A1079" s="185" t="str">
        <f>IF(B1079="","",COUNTA($B$5:B1079))</f>
        <v/>
      </c>
      <c r="B1079" s="213"/>
      <c r="C1079" s="214"/>
      <c r="D1079" s="214"/>
      <c r="E1079" s="214"/>
      <c r="F1079" s="224"/>
      <c r="G1079" s="216"/>
      <c r="H1079" s="217" t="str">
        <f>IFERROR(VLOOKUP($C1079,$C$5:$H$18,6,0)+SUMIF($C$19:$C1079,$C1079,$F$19:$F1079)-SUMIF($C$19:$C1079,$C1079,$G$19:$G1079),"")</f>
        <v/>
      </c>
      <c r="I1079" s="214"/>
      <c r="J1079" s="214"/>
      <c r="K1079" s="218"/>
    </row>
    <row r="1080" customHeight="1" spans="1:11">
      <c r="A1080" s="185" t="str">
        <f>IF(B1080="","",COUNTA($B$5:B1080))</f>
        <v/>
      </c>
      <c r="B1080" s="219"/>
      <c r="C1080" s="220"/>
      <c r="D1080" s="220"/>
      <c r="E1080" s="220"/>
      <c r="F1080" s="225"/>
      <c r="G1080" s="222"/>
      <c r="H1080" s="217" t="str">
        <f>IFERROR(VLOOKUP($C1080,$C$5:$H$18,6,0)+SUMIF($C$19:$C1080,$C1080,$F$19:$F1080)-SUMIF($C$19:$C1080,$C1080,$G$19:$G1080),"")</f>
        <v/>
      </c>
      <c r="I1080" s="220"/>
      <c r="J1080" s="220"/>
      <c r="K1080" s="223"/>
    </row>
    <row r="1081" customHeight="1" spans="1:11">
      <c r="A1081" s="185" t="str">
        <f>IF(B1081="","",COUNTA($B$5:B1081))</f>
        <v/>
      </c>
      <c r="B1081" s="213"/>
      <c r="C1081" s="214"/>
      <c r="D1081" s="214"/>
      <c r="E1081" s="214"/>
      <c r="F1081" s="224"/>
      <c r="G1081" s="216"/>
      <c r="H1081" s="217" t="str">
        <f>IFERROR(VLOOKUP($C1081,$C$5:$H$18,6,0)+SUMIF($C$19:$C1081,$C1081,$F$19:$F1081)-SUMIF($C$19:$C1081,$C1081,$G$19:$G1081),"")</f>
        <v/>
      </c>
      <c r="I1081" s="214"/>
      <c r="J1081" s="214"/>
      <c r="K1081" s="218"/>
    </row>
    <row r="1082" customHeight="1" spans="1:11">
      <c r="A1082" s="185" t="str">
        <f>IF(B1082="","",COUNTA($B$5:B1082))</f>
        <v/>
      </c>
      <c r="B1082" s="219"/>
      <c r="C1082" s="220"/>
      <c r="D1082" s="220"/>
      <c r="E1082" s="220"/>
      <c r="F1082" s="225"/>
      <c r="G1082" s="222"/>
      <c r="H1082" s="217" t="str">
        <f>IFERROR(VLOOKUP($C1082,$C$5:$H$18,6,0)+SUMIF($C$19:$C1082,$C1082,$F$19:$F1082)-SUMIF($C$19:$C1082,$C1082,$G$19:$G1082),"")</f>
        <v/>
      </c>
      <c r="I1082" s="220"/>
      <c r="J1082" s="220"/>
      <c r="K1082" s="223"/>
    </row>
    <row r="1083" customHeight="1" spans="1:11">
      <c r="A1083" s="185" t="str">
        <f>IF(B1083="","",COUNTA($B$5:B1083))</f>
        <v/>
      </c>
      <c r="B1083" s="213"/>
      <c r="C1083" s="214"/>
      <c r="D1083" s="214"/>
      <c r="E1083" s="214"/>
      <c r="F1083" s="224"/>
      <c r="G1083" s="216"/>
      <c r="H1083" s="217" t="str">
        <f>IFERROR(VLOOKUP($C1083,$C$5:$H$18,6,0)+SUMIF($C$19:$C1083,$C1083,$F$19:$F1083)-SUMIF($C$19:$C1083,$C1083,$G$19:$G1083),"")</f>
        <v/>
      </c>
      <c r="I1083" s="214"/>
      <c r="J1083" s="214"/>
      <c r="K1083" s="218"/>
    </row>
    <row r="1084" customHeight="1" spans="1:11">
      <c r="A1084" s="185" t="str">
        <f>IF(B1084="","",COUNTA($B$5:B1084))</f>
        <v/>
      </c>
      <c r="B1084" s="219"/>
      <c r="C1084" s="220"/>
      <c r="D1084" s="220"/>
      <c r="E1084" s="220"/>
      <c r="F1084" s="225"/>
      <c r="G1084" s="222"/>
      <c r="H1084" s="217" t="str">
        <f>IFERROR(VLOOKUP($C1084,$C$5:$H$18,6,0)+SUMIF($C$19:$C1084,$C1084,$F$19:$F1084)-SUMIF($C$19:$C1084,$C1084,$G$19:$G1084),"")</f>
        <v/>
      </c>
      <c r="I1084" s="220"/>
      <c r="J1084" s="220"/>
      <c r="K1084" s="223"/>
    </row>
    <row r="1085" customHeight="1" spans="1:11">
      <c r="A1085" s="185" t="str">
        <f>IF(B1085="","",COUNTA($B$5:B1085))</f>
        <v/>
      </c>
      <c r="B1085" s="213"/>
      <c r="C1085" s="214"/>
      <c r="D1085" s="214"/>
      <c r="E1085" s="214"/>
      <c r="F1085" s="224"/>
      <c r="G1085" s="216"/>
      <c r="H1085" s="217" t="str">
        <f>IFERROR(VLOOKUP($C1085,$C$5:$H$18,6,0)+SUMIF($C$19:$C1085,$C1085,$F$19:$F1085)-SUMIF($C$19:$C1085,$C1085,$G$19:$G1085),"")</f>
        <v/>
      </c>
      <c r="I1085" s="214"/>
      <c r="J1085" s="214"/>
      <c r="K1085" s="218"/>
    </row>
    <row r="1086" customHeight="1" spans="1:11">
      <c r="A1086" s="185" t="str">
        <f>IF(B1086="","",COUNTA($B$5:B1086))</f>
        <v/>
      </c>
      <c r="B1086" s="219"/>
      <c r="C1086" s="220"/>
      <c r="D1086" s="220"/>
      <c r="E1086" s="220"/>
      <c r="F1086" s="225"/>
      <c r="G1086" s="222"/>
      <c r="H1086" s="217" t="str">
        <f>IFERROR(VLOOKUP($C1086,$C$5:$H$18,6,0)+SUMIF($C$19:$C1086,$C1086,$F$19:$F1086)-SUMIF($C$19:$C1086,$C1086,$G$19:$G1086),"")</f>
        <v/>
      </c>
      <c r="I1086" s="220"/>
      <c r="J1086" s="220"/>
      <c r="K1086" s="223"/>
    </row>
    <row r="1087" customHeight="1" spans="1:11">
      <c r="A1087" s="185" t="str">
        <f>IF(B1087="","",COUNTA($B$5:B1087))</f>
        <v/>
      </c>
      <c r="B1087" s="213"/>
      <c r="C1087" s="214"/>
      <c r="D1087" s="214"/>
      <c r="E1087" s="214"/>
      <c r="F1087" s="224"/>
      <c r="G1087" s="216"/>
      <c r="H1087" s="217" t="str">
        <f>IFERROR(VLOOKUP($C1087,$C$5:$H$18,6,0)+SUMIF($C$19:$C1087,$C1087,$F$19:$F1087)-SUMIF($C$19:$C1087,$C1087,$G$19:$G1087),"")</f>
        <v/>
      </c>
      <c r="I1087" s="214"/>
      <c r="J1087" s="214"/>
      <c r="K1087" s="218"/>
    </row>
    <row r="1088" customHeight="1" spans="1:11">
      <c r="A1088" s="185" t="str">
        <f>IF(B1088="","",COUNTA($B$5:B1088))</f>
        <v/>
      </c>
      <c r="B1088" s="219"/>
      <c r="C1088" s="220"/>
      <c r="D1088" s="220"/>
      <c r="E1088" s="220"/>
      <c r="F1088" s="225"/>
      <c r="G1088" s="222"/>
      <c r="H1088" s="217" t="str">
        <f>IFERROR(VLOOKUP($C1088,$C$5:$H$18,6,0)+SUMIF($C$19:$C1088,$C1088,$F$19:$F1088)-SUMIF($C$19:$C1088,$C1088,$G$19:$G1088),"")</f>
        <v/>
      </c>
      <c r="I1088" s="220"/>
      <c r="J1088" s="220"/>
      <c r="K1088" s="223"/>
    </row>
    <row r="1089" customHeight="1" spans="1:11">
      <c r="A1089" s="185" t="str">
        <f>IF(B1089="","",COUNTA($B$5:B1089))</f>
        <v/>
      </c>
      <c r="B1089" s="213"/>
      <c r="C1089" s="214"/>
      <c r="D1089" s="214"/>
      <c r="E1089" s="214"/>
      <c r="F1089" s="224"/>
      <c r="G1089" s="216"/>
      <c r="H1089" s="217" t="str">
        <f>IFERROR(VLOOKUP($C1089,$C$5:$H$18,6,0)+SUMIF($C$19:$C1089,$C1089,$F$19:$F1089)-SUMIF($C$19:$C1089,$C1089,$G$19:$G1089),"")</f>
        <v/>
      </c>
      <c r="I1089" s="214"/>
      <c r="J1089" s="214"/>
      <c r="K1089" s="218"/>
    </row>
    <row r="1090" customHeight="1" spans="1:11">
      <c r="A1090" s="185" t="str">
        <f>IF(B1090="","",COUNTA($B$5:B1090))</f>
        <v/>
      </c>
      <c r="B1090" s="219"/>
      <c r="C1090" s="220"/>
      <c r="D1090" s="220"/>
      <c r="E1090" s="220"/>
      <c r="F1090" s="225"/>
      <c r="G1090" s="222"/>
      <c r="H1090" s="217" t="str">
        <f>IFERROR(VLOOKUP($C1090,$C$5:$H$18,6,0)+SUMIF($C$19:$C1090,$C1090,$F$19:$F1090)-SUMIF($C$19:$C1090,$C1090,$G$19:$G1090),"")</f>
        <v/>
      </c>
      <c r="I1090" s="220"/>
      <c r="J1090" s="220"/>
      <c r="K1090" s="223"/>
    </row>
    <row r="1091" customHeight="1" spans="1:11">
      <c r="A1091" s="185" t="str">
        <f>IF(B1091="","",COUNTA($B$5:B1091))</f>
        <v/>
      </c>
      <c r="B1091" s="213"/>
      <c r="C1091" s="214"/>
      <c r="D1091" s="214"/>
      <c r="E1091" s="214"/>
      <c r="F1091" s="224"/>
      <c r="G1091" s="216"/>
      <c r="H1091" s="217" t="str">
        <f>IFERROR(VLOOKUP($C1091,$C$5:$H$18,6,0)+SUMIF($C$19:$C1091,$C1091,$F$19:$F1091)-SUMIF($C$19:$C1091,$C1091,$G$19:$G1091),"")</f>
        <v/>
      </c>
      <c r="I1091" s="214"/>
      <c r="J1091" s="214"/>
      <c r="K1091" s="218"/>
    </row>
    <row r="1092" customHeight="1" spans="1:11">
      <c r="A1092" s="185" t="str">
        <f>IF(B1092="","",COUNTA($B$5:B1092))</f>
        <v/>
      </c>
      <c r="B1092" s="219"/>
      <c r="C1092" s="220"/>
      <c r="D1092" s="220"/>
      <c r="E1092" s="220"/>
      <c r="F1092" s="225"/>
      <c r="G1092" s="222"/>
      <c r="H1092" s="217" t="str">
        <f>IFERROR(VLOOKUP($C1092,$C$5:$H$18,6,0)+SUMIF($C$19:$C1092,$C1092,$F$19:$F1092)-SUMIF($C$19:$C1092,$C1092,$G$19:$G1092),"")</f>
        <v/>
      </c>
      <c r="I1092" s="220"/>
      <c r="J1092" s="220"/>
      <c r="K1092" s="223"/>
    </row>
    <row r="1093" customHeight="1" spans="1:11">
      <c r="A1093" s="185" t="str">
        <f>IF(B1093="","",COUNTA($B$5:B1093))</f>
        <v/>
      </c>
      <c r="B1093" s="213"/>
      <c r="C1093" s="214"/>
      <c r="D1093" s="214"/>
      <c r="E1093" s="214"/>
      <c r="F1093" s="224"/>
      <c r="G1093" s="216"/>
      <c r="H1093" s="217" t="str">
        <f>IFERROR(VLOOKUP($C1093,$C$5:$H$18,6,0)+SUMIF($C$19:$C1093,$C1093,$F$19:$F1093)-SUMIF($C$19:$C1093,$C1093,$G$19:$G1093),"")</f>
        <v/>
      </c>
      <c r="I1093" s="214"/>
      <c r="J1093" s="214"/>
      <c r="K1093" s="218"/>
    </row>
    <row r="1094" customHeight="1" spans="1:11">
      <c r="A1094" s="185" t="str">
        <f>IF(B1094="","",COUNTA($B$5:B1094))</f>
        <v/>
      </c>
      <c r="B1094" s="219"/>
      <c r="C1094" s="220"/>
      <c r="D1094" s="220"/>
      <c r="E1094" s="220"/>
      <c r="F1094" s="225"/>
      <c r="G1094" s="222"/>
      <c r="H1094" s="217" t="str">
        <f>IFERROR(VLOOKUP($C1094,$C$5:$H$18,6,0)+SUMIF($C$19:$C1094,$C1094,$F$19:$F1094)-SUMIF($C$19:$C1094,$C1094,$G$19:$G1094),"")</f>
        <v/>
      </c>
      <c r="I1094" s="220"/>
      <c r="J1094" s="220"/>
      <c r="K1094" s="223"/>
    </row>
    <row r="1095" customHeight="1" spans="1:11">
      <c r="A1095" s="185" t="str">
        <f>IF(B1095="","",COUNTA($B$5:B1095))</f>
        <v/>
      </c>
      <c r="B1095" s="213"/>
      <c r="C1095" s="214"/>
      <c r="D1095" s="214"/>
      <c r="E1095" s="214"/>
      <c r="F1095" s="224"/>
      <c r="G1095" s="216"/>
      <c r="H1095" s="217" t="str">
        <f>IFERROR(VLOOKUP($C1095,$C$5:$H$18,6,0)+SUMIF($C$19:$C1095,$C1095,$F$19:$F1095)-SUMIF($C$19:$C1095,$C1095,$G$19:$G1095),"")</f>
        <v/>
      </c>
      <c r="I1095" s="214"/>
      <c r="J1095" s="214"/>
      <c r="K1095" s="218"/>
    </row>
    <row r="1096" customHeight="1" spans="1:11">
      <c r="A1096" s="185" t="str">
        <f>IF(B1096="","",COUNTA($B$5:B1096))</f>
        <v/>
      </c>
      <c r="B1096" s="219"/>
      <c r="C1096" s="220"/>
      <c r="D1096" s="220"/>
      <c r="E1096" s="220"/>
      <c r="F1096" s="225"/>
      <c r="G1096" s="222"/>
      <c r="H1096" s="217" t="str">
        <f>IFERROR(VLOOKUP($C1096,$C$5:$H$18,6,0)+SUMIF($C$19:$C1096,$C1096,$F$19:$F1096)-SUMIF($C$19:$C1096,$C1096,$G$19:$G1096),"")</f>
        <v/>
      </c>
      <c r="I1096" s="220"/>
      <c r="J1096" s="220"/>
      <c r="K1096" s="223"/>
    </row>
    <row r="1097" customHeight="1" spans="1:11">
      <c r="A1097" s="185" t="str">
        <f>IF(B1097="","",COUNTA($B$5:B1097))</f>
        <v/>
      </c>
      <c r="B1097" s="213"/>
      <c r="C1097" s="214"/>
      <c r="D1097" s="214"/>
      <c r="E1097" s="214"/>
      <c r="F1097" s="224"/>
      <c r="G1097" s="216"/>
      <c r="H1097" s="217" t="str">
        <f>IFERROR(VLOOKUP($C1097,$C$5:$H$18,6,0)+SUMIF($C$19:$C1097,$C1097,$F$19:$F1097)-SUMIF($C$19:$C1097,$C1097,$G$19:$G1097),"")</f>
        <v/>
      </c>
      <c r="I1097" s="214"/>
      <c r="J1097" s="214"/>
      <c r="K1097" s="218"/>
    </row>
    <row r="1098" customHeight="1" spans="1:11">
      <c r="A1098" s="185" t="str">
        <f>IF(B1098="","",COUNTA($B$5:B1098))</f>
        <v/>
      </c>
      <c r="B1098" s="219"/>
      <c r="C1098" s="220"/>
      <c r="D1098" s="220"/>
      <c r="E1098" s="220"/>
      <c r="F1098" s="225"/>
      <c r="G1098" s="222"/>
      <c r="H1098" s="217" t="str">
        <f>IFERROR(VLOOKUP($C1098,$C$5:$H$18,6,0)+SUMIF($C$19:$C1098,$C1098,$F$19:$F1098)-SUMIF($C$19:$C1098,$C1098,$G$19:$G1098),"")</f>
        <v/>
      </c>
      <c r="I1098" s="220"/>
      <c r="J1098" s="220"/>
      <c r="K1098" s="223"/>
    </row>
    <row r="1099" customHeight="1" spans="1:11">
      <c r="A1099" s="185" t="str">
        <f>IF(B1099="","",COUNTA($B$5:B1099))</f>
        <v/>
      </c>
      <c r="B1099" s="213"/>
      <c r="C1099" s="214"/>
      <c r="D1099" s="214"/>
      <c r="E1099" s="214"/>
      <c r="F1099" s="224"/>
      <c r="G1099" s="216"/>
      <c r="H1099" s="217" t="str">
        <f>IFERROR(VLOOKUP($C1099,$C$5:$H$18,6,0)+SUMIF($C$19:$C1099,$C1099,$F$19:$F1099)-SUMIF($C$19:$C1099,$C1099,$G$19:$G1099),"")</f>
        <v/>
      </c>
      <c r="I1099" s="214"/>
      <c r="J1099" s="214"/>
      <c r="K1099" s="218"/>
    </row>
    <row r="1100" customHeight="1" spans="1:11">
      <c r="A1100" s="185" t="str">
        <f>IF(B1100="","",COUNTA($B$5:B1100))</f>
        <v/>
      </c>
      <c r="B1100" s="219"/>
      <c r="C1100" s="220"/>
      <c r="D1100" s="220"/>
      <c r="E1100" s="220"/>
      <c r="F1100" s="225"/>
      <c r="G1100" s="222"/>
      <c r="H1100" s="217" t="str">
        <f>IFERROR(VLOOKUP($C1100,$C$5:$H$18,6,0)+SUMIF($C$19:$C1100,$C1100,$F$19:$F1100)-SUMIF($C$19:$C1100,$C1100,$G$19:$G1100),"")</f>
        <v/>
      </c>
      <c r="I1100" s="220"/>
      <c r="J1100" s="220"/>
      <c r="K1100" s="223"/>
    </row>
    <row r="1101" customHeight="1" spans="1:11">
      <c r="A1101" s="185" t="str">
        <f>IF(B1101="","",COUNTA($B$5:B1101))</f>
        <v/>
      </c>
      <c r="B1101" s="213"/>
      <c r="C1101" s="214"/>
      <c r="D1101" s="214"/>
      <c r="E1101" s="214"/>
      <c r="F1101" s="224"/>
      <c r="G1101" s="216"/>
      <c r="H1101" s="217" t="str">
        <f>IFERROR(VLOOKUP($C1101,$C$5:$H$18,6,0)+SUMIF($C$19:$C1101,$C1101,$F$19:$F1101)-SUMIF($C$19:$C1101,$C1101,$G$19:$G1101),"")</f>
        <v/>
      </c>
      <c r="I1101" s="214"/>
      <c r="J1101" s="214"/>
      <c r="K1101" s="218"/>
    </row>
    <row r="1102" customHeight="1" spans="1:11">
      <c r="A1102" s="185" t="str">
        <f>IF(B1102="","",COUNTA($B$5:B1102))</f>
        <v/>
      </c>
      <c r="B1102" s="219"/>
      <c r="C1102" s="220"/>
      <c r="D1102" s="220"/>
      <c r="E1102" s="220"/>
      <c r="F1102" s="225"/>
      <c r="G1102" s="222"/>
      <c r="H1102" s="217" t="str">
        <f>IFERROR(VLOOKUP($C1102,$C$5:$H$18,6,0)+SUMIF($C$19:$C1102,$C1102,$F$19:$F1102)-SUMIF($C$19:$C1102,$C1102,$G$19:$G1102),"")</f>
        <v/>
      </c>
      <c r="I1102" s="220"/>
      <c r="J1102" s="220"/>
      <c r="K1102" s="223"/>
    </row>
    <row r="1103" customHeight="1" spans="1:11">
      <c r="A1103" s="185" t="str">
        <f>IF(B1103="","",COUNTA($B$5:B1103))</f>
        <v/>
      </c>
      <c r="B1103" s="213"/>
      <c r="C1103" s="214"/>
      <c r="D1103" s="214"/>
      <c r="E1103" s="214"/>
      <c r="F1103" s="224"/>
      <c r="G1103" s="216"/>
      <c r="H1103" s="217" t="str">
        <f>IFERROR(VLOOKUP($C1103,$C$5:$H$18,6,0)+SUMIF($C$19:$C1103,$C1103,$F$19:$F1103)-SUMIF($C$19:$C1103,$C1103,$G$19:$G1103),"")</f>
        <v/>
      </c>
      <c r="I1103" s="214"/>
      <c r="J1103" s="214"/>
      <c r="K1103" s="218"/>
    </row>
    <row r="1104" customHeight="1" spans="1:11">
      <c r="A1104" s="185" t="str">
        <f>IF(B1104="","",COUNTA($B$5:B1104))</f>
        <v/>
      </c>
      <c r="B1104" s="219"/>
      <c r="C1104" s="220"/>
      <c r="D1104" s="220"/>
      <c r="E1104" s="220"/>
      <c r="F1104" s="225"/>
      <c r="G1104" s="222"/>
      <c r="H1104" s="217" t="str">
        <f>IFERROR(VLOOKUP($C1104,$C$5:$H$18,6,0)+SUMIF($C$19:$C1104,$C1104,$F$19:$F1104)-SUMIF($C$19:$C1104,$C1104,$G$19:$G1104),"")</f>
        <v/>
      </c>
      <c r="I1104" s="220"/>
      <c r="J1104" s="220"/>
      <c r="K1104" s="223"/>
    </row>
    <row r="1105" customHeight="1" spans="1:11">
      <c r="A1105" s="185" t="str">
        <f>IF(B1105="","",COUNTA($B$5:B1105))</f>
        <v/>
      </c>
      <c r="B1105" s="213"/>
      <c r="C1105" s="214"/>
      <c r="D1105" s="214"/>
      <c r="E1105" s="214"/>
      <c r="F1105" s="224"/>
      <c r="G1105" s="216"/>
      <c r="H1105" s="217" t="str">
        <f>IFERROR(VLOOKUP($C1105,$C$5:$H$18,6,0)+SUMIF($C$19:$C1105,$C1105,$F$19:$F1105)-SUMIF($C$19:$C1105,$C1105,$G$19:$G1105),"")</f>
        <v/>
      </c>
      <c r="I1105" s="214"/>
      <c r="J1105" s="214"/>
      <c r="K1105" s="218"/>
    </row>
    <row r="1106" customHeight="1" spans="1:11">
      <c r="A1106" s="185" t="str">
        <f>IF(B1106="","",COUNTA($B$5:B1106))</f>
        <v/>
      </c>
      <c r="B1106" s="219"/>
      <c r="C1106" s="220"/>
      <c r="D1106" s="220"/>
      <c r="E1106" s="220"/>
      <c r="F1106" s="225"/>
      <c r="G1106" s="222"/>
      <c r="H1106" s="217" t="str">
        <f>IFERROR(VLOOKUP($C1106,$C$5:$H$18,6,0)+SUMIF($C$19:$C1106,$C1106,$F$19:$F1106)-SUMIF($C$19:$C1106,$C1106,$G$19:$G1106),"")</f>
        <v/>
      </c>
      <c r="I1106" s="220"/>
      <c r="J1106" s="220"/>
      <c r="K1106" s="223"/>
    </row>
    <row r="1107" customHeight="1" spans="1:11">
      <c r="A1107" s="185" t="str">
        <f>IF(B1107="","",COUNTA($B$5:B1107))</f>
        <v/>
      </c>
      <c r="B1107" s="213"/>
      <c r="C1107" s="214"/>
      <c r="D1107" s="214"/>
      <c r="E1107" s="214"/>
      <c r="F1107" s="224"/>
      <c r="G1107" s="216"/>
      <c r="H1107" s="217" t="str">
        <f>IFERROR(VLOOKUP($C1107,$C$5:$H$18,6,0)+SUMIF($C$19:$C1107,$C1107,$F$19:$F1107)-SUMIF($C$19:$C1107,$C1107,$G$19:$G1107),"")</f>
        <v/>
      </c>
      <c r="I1107" s="214"/>
      <c r="J1107" s="214"/>
      <c r="K1107" s="218"/>
    </row>
    <row r="1108" customHeight="1" spans="1:11">
      <c r="A1108" s="185" t="str">
        <f>IF(B1108="","",COUNTA($B$5:B1108))</f>
        <v/>
      </c>
      <c r="B1108" s="219"/>
      <c r="C1108" s="220"/>
      <c r="D1108" s="220"/>
      <c r="E1108" s="220"/>
      <c r="F1108" s="225"/>
      <c r="G1108" s="222"/>
      <c r="H1108" s="217" t="str">
        <f>IFERROR(VLOOKUP($C1108,$C$5:$H$18,6,0)+SUMIF($C$19:$C1108,$C1108,$F$19:$F1108)-SUMIF($C$19:$C1108,$C1108,$G$19:$G1108),"")</f>
        <v/>
      </c>
      <c r="I1108" s="220"/>
      <c r="J1108" s="220"/>
      <c r="K1108" s="223"/>
    </row>
    <row r="1109" customHeight="1" spans="1:11">
      <c r="A1109" s="185" t="str">
        <f>IF(B1109="","",COUNTA($B$5:B1109))</f>
        <v/>
      </c>
      <c r="B1109" s="213"/>
      <c r="C1109" s="214"/>
      <c r="D1109" s="214"/>
      <c r="E1109" s="214"/>
      <c r="F1109" s="224"/>
      <c r="G1109" s="216"/>
      <c r="H1109" s="217" t="str">
        <f>IFERROR(VLOOKUP($C1109,$C$5:$H$18,6,0)+SUMIF($C$19:$C1109,$C1109,$F$19:$F1109)-SUMIF($C$19:$C1109,$C1109,$G$19:$G1109),"")</f>
        <v/>
      </c>
      <c r="I1109" s="214"/>
      <c r="J1109" s="214"/>
      <c r="K1109" s="218"/>
    </row>
    <row r="1110" customHeight="1" spans="1:11">
      <c r="A1110" s="185" t="str">
        <f>IF(B1110="","",COUNTA($B$5:B1110))</f>
        <v/>
      </c>
      <c r="B1110" s="219"/>
      <c r="C1110" s="220"/>
      <c r="D1110" s="220"/>
      <c r="E1110" s="220"/>
      <c r="F1110" s="225"/>
      <c r="G1110" s="222"/>
      <c r="H1110" s="217" t="str">
        <f>IFERROR(VLOOKUP($C1110,$C$5:$H$18,6,0)+SUMIF($C$19:$C1110,$C1110,$F$19:$F1110)-SUMIF($C$19:$C1110,$C1110,$G$19:$G1110),"")</f>
        <v/>
      </c>
      <c r="I1110" s="220"/>
      <c r="J1110" s="220"/>
      <c r="K1110" s="223"/>
    </row>
    <row r="1111" customHeight="1" spans="1:11">
      <c r="A1111" s="185" t="str">
        <f>IF(B1111="","",COUNTA($B$5:B1111))</f>
        <v/>
      </c>
      <c r="B1111" s="213"/>
      <c r="C1111" s="214"/>
      <c r="D1111" s="214"/>
      <c r="E1111" s="214"/>
      <c r="F1111" s="224"/>
      <c r="G1111" s="216"/>
      <c r="H1111" s="217" t="str">
        <f>IFERROR(VLOOKUP($C1111,$C$5:$H$18,6,0)+SUMIF($C$19:$C1111,$C1111,$F$19:$F1111)-SUMIF($C$19:$C1111,$C1111,$G$19:$G1111),"")</f>
        <v/>
      </c>
      <c r="I1111" s="214"/>
      <c r="J1111" s="214"/>
      <c r="K1111" s="218"/>
    </row>
    <row r="1112" customHeight="1" spans="1:11">
      <c r="A1112" s="185" t="str">
        <f>IF(B1112="","",COUNTA($B$5:B1112))</f>
        <v/>
      </c>
      <c r="B1112" s="219"/>
      <c r="C1112" s="220"/>
      <c r="D1112" s="220"/>
      <c r="E1112" s="220"/>
      <c r="F1112" s="225"/>
      <c r="G1112" s="222"/>
      <c r="H1112" s="217" t="str">
        <f>IFERROR(VLOOKUP($C1112,$C$5:$H$18,6,0)+SUMIF($C$19:$C1112,$C1112,$F$19:$F1112)-SUMIF($C$19:$C1112,$C1112,$G$19:$G1112),"")</f>
        <v/>
      </c>
      <c r="I1112" s="220"/>
      <c r="J1112" s="220"/>
      <c r="K1112" s="223"/>
    </row>
    <row r="1113" customHeight="1" spans="1:11">
      <c r="A1113" s="185" t="str">
        <f>IF(B1113="","",COUNTA($B$5:B1113))</f>
        <v/>
      </c>
      <c r="B1113" s="213"/>
      <c r="C1113" s="214"/>
      <c r="D1113" s="214"/>
      <c r="E1113" s="214"/>
      <c r="F1113" s="224"/>
      <c r="G1113" s="216"/>
      <c r="H1113" s="217" t="str">
        <f>IFERROR(VLOOKUP($C1113,$C$5:$H$18,6,0)+SUMIF($C$19:$C1113,$C1113,$F$19:$F1113)-SUMIF($C$19:$C1113,$C1113,$G$19:$G1113),"")</f>
        <v/>
      </c>
      <c r="I1113" s="214"/>
      <c r="J1113" s="214"/>
      <c r="K1113" s="218"/>
    </row>
    <row r="1114" customHeight="1" spans="1:11">
      <c r="A1114" s="185" t="str">
        <f>IF(B1114="","",COUNTA($B$5:B1114))</f>
        <v/>
      </c>
      <c r="B1114" s="219"/>
      <c r="C1114" s="220"/>
      <c r="D1114" s="220"/>
      <c r="E1114" s="220"/>
      <c r="F1114" s="225"/>
      <c r="G1114" s="222"/>
      <c r="H1114" s="217" t="str">
        <f>IFERROR(VLOOKUP($C1114,$C$5:$H$18,6,0)+SUMIF($C$19:$C1114,$C1114,$F$19:$F1114)-SUMIF($C$19:$C1114,$C1114,$G$19:$G1114),"")</f>
        <v/>
      </c>
      <c r="I1114" s="220"/>
      <c r="J1114" s="220"/>
      <c r="K1114" s="223"/>
    </row>
    <row r="1115" customHeight="1" spans="1:11">
      <c r="A1115" s="185" t="str">
        <f>IF(B1115="","",COUNTA($B$5:B1115))</f>
        <v/>
      </c>
      <c r="B1115" s="213"/>
      <c r="C1115" s="214"/>
      <c r="D1115" s="214"/>
      <c r="E1115" s="214"/>
      <c r="F1115" s="224"/>
      <c r="G1115" s="216"/>
      <c r="H1115" s="217" t="str">
        <f>IFERROR(VLOOKUP($C1115,$C$5:$H$18,6,0)+SUMIF($C$19:$C1115,$C1115,$F$19:$F1115)-SUMIF($C$19:$C1115,$C1115,$G$19:$G1115),"")</f>
        <v/>
      </c>
      <c r="I1115" s="214"/>
      <c r="J1115" s="214"/>
      <c r="K1115" s="218"/>
    </row>
    <row r="1116" customHeight="1" spans="1:11">
      <c r="A1116" s="185" t="str">
        <f>IF(B1116="","",COUNTA($B$5:B1116))</f>
        <v/>
      </c>
      <c r="B1116" s="219"/>
      <c r="C1116" s="220"/>
      <c r="D1116" s="220"/>
      <c r="E1116" s="220"/>
      <c r="F1116" s="225"/>
      <c r="G1116" s="222"/>
      <c r="H1116" s="217" t="str">
        <f>IFERROR(VLOOKUP($C1116,$C$5:$H$18,6,0)+SUMIF($C$19:$C1116,$C1116,$F$19:$F1116)-SUMIF($C$19:$C1116,$C1116,$G$19:$G1116),"")</f>
        <v/>
      </c>
      <c r="I1116" s="220"/>
      <c r="J1116" s="220"/>
      <c r="K1116" s="223"/>
    </row>
    <row r="1117" customHeight="1" spans="1:11">
      <c r="A1117" s="185" t="str">
        <f>IF(B1117="","",COUNTA($B$5:B1117))</f>
        <v/>
      </c>
      <c r="B1117" s="213"/>
      <c r="C1117" s="214"/>
      <c r="D1117" s="214"/>
      <c r="E1117" s="214"/>
      <c r="F1117" s="224"/>
      <c r="G1117" s="216"/>
      <c r="H1117" s="217" t="str">
        <f>IFERROR(VLOOKUP($C1117,$C$5:$H$18,6,0)+SUMIF($C$19:$C1117,$C1117,$F$19:$F1117)-SUMIF($C$19:$C1117,$C1117,$G$19:$G1117),"")</f>
        <v/>
      </c>
      <c r="I1117" s="214"/>
      <c r="J1117" s="214"/>
      <c r="K1117" s="218"/>
    </row>
    <row r="1118" customHeight="1" spans="1:11">
      <c r="A1118" s="185" t="str">
        <f>IF(B1118="","",COUNTA($B$5:B1118))</f>
        <v/>
      </c>
      <c r="B1118" s="219"/>
      <c r="C1118" s="220"/>
      <c r="D1118" s="220"/>
      <c r="E1118" s="220"/>
      <c r="F1118" s="225"/>
      <c r="G1118" s="222"/>
      <c r="H1118" s="217" t="str">
        <f>IFERROR(VLOOKUP($C1118,$C$5:$H$18,6,0)+SUMIF($C$19:$C1118,$C1118,$F$19:$F1118)-SUMIF($C$19:$C1118,$C1118,$G$19:$G1118),"")</f>
        <v/>
      </c>
      <c r="I1118" s="220"/>
      <c r="J1118" s="220"/>
      <c r="K1118" s="223"/>
    </row>
    <row r="1119" customHeight="1" spans="1:11">
      <c r="A1119" s="185" t="str">
        <f>IF(B1119="","",COUNTA($B$5:B1119))</f>
        <v/>
      </c>
      <c r="B1119" s="213"/>
      <c r="C1119" s="214"/>
      <c r="D1119" s="214"/>
      <c r="E1119" s="214"/>
      <c r="F1119" s="224"/>
      <c r="G1119" s="216"/>
      <c r="H1119" s="217" t="str">
        <f>IFERROR(VLOOKUP($C1119,$C$5:$H$18,6,0)+SUMIF($C$19:$C1119,$C1119,$F$19:$F1119)-SUMIF($C$19:$C1119,$C1119,$G$19:$G1119),"")</f>
        <v/>
      </c>
      <c r="I1119" s="214"/>
      <c r="J1119" s="214"/>
      <c r="K1119" s="218"/>
    </row>
    <row r="1120" customHeight="1" spans="1:11">
      <c r="A1120" s="185" t="str">
        <f>IF(B1120="","",COUNTA($B$5:B1120))</f>
        <v/>
      </c>
      <c r="B1120" s="219"/>
      <c r="C1120" s="220"/>
      <c r="D1120" s="220"/>
      <c r="E1120" s="220"/>
      <c r="F1120" s="225"/>
      <c r="G1120" s="222"/>
      <c r="H1120" s="217" t="str">
        <f>IFERROR(VLOOKUP($C1120,$C$5:$H$18,6,0)+SUMIF($C$19:$C1120,$C1120,$F$19:$F1120)-SUMIF($C$19:$C1120,$C1120,$G$19:$G1120),"")</f>
        <v/>
      </c>
      <c r="I1120" s="220"/>
      <c r="J1120" s="220"/>
      <c r="K1120" s="223"/>
    </row>
    <row r="1121" customHeight="1" spans="1:11">
      <c r="A1121" s="185" t="str">
        <f>IF(B1121="","",COUNTA($B$5:B1121))</f>
        <v/>
      </c>
      <c r="B1121" s="213"/>
      <c r="C1121" s="214"/>
      <c r="D1121" s="214"/>
      <c r="E1121" s="214"/>
      <c r="F1121" s="224"/>
      <c r="G1121" s="216"/>
      <c r="H1121" s="217" t="str">
        <f>IFERROR(VLOOKUP($C1121,$C$5:$H$18,6,0)+SUMIF($C$19:$C1121,$C1121,$F$19:$F1121)-SUMIF($C$19:$C1121,$C1121,$G$19:$G1121),"")</f>
        <v/>
      </c>
      <c r="I1121" s="214"/>
      <c r="J1121" s="214"/>
      <c r="K1121" s="218"/>
    </row>
    <row r="1122" customHeight="1" spans="1:11">
      <c r="A1122" s="185" t="str">
        <f>IF(B1122="","",COUNTA($B$5:B1122))</f>
        <v/>
      </c>
      <c r="B1122" s="219"/>
      <c r="C1122" s="220"/>
      <c r="D1122" s="220"/>
      <c r="E1122" s="220"/>
      <c r="F1122" s="225"/>
      <c r="G1122" s="222"/>
      <c r="H1122" s="217" t="str">
        <f>IFERROR(VLOOKUP($C1122,$C$5:$H$18,6,0)+SUMIF($C$19:$C1122,$C1122,$F$19:$F1122)-SUMIF($C$19:$C1122,$C1122,$G$19:$G1122),"")</f>
        <v/>
      </c>
      <c r="I1122" s="220"/>
      <c r="J1122" s="220"/>
      <c r="K1122" s="223"/>
    </row>
    <row r="1123" customHeight="1" spans="1:11">
      <c r="A1123" s="185" t="str">
        <f>IF(B1123="","",COUNTA($B$5:B1123))</f>
        <v/>
      </c>
      <c r="B1123" s="213"/>
      <c r="C1123" s="214"/>
      <c r="D1123" s="214"/>
      <c r="E1123" s="214"/>
      <c r="F1123" s="224"/>
      <c r="G1123" s="216"/>
      <c r="H1123" s="217" t="str">
        <f>IFERROR(VLOOKUP($C1123,$C$5:$H$18,6,0)+SUMIF($C$19:$C1123,$C1123,$F$19:$F1123)-SUMIF($C$19:$C1123,$C1123,$G$19:$G1123),"")</f>
        <v/>
      </c>
      <c r="I1123" s="214"/>
      <c r="J1123" s="214"/>
      <c r="K1123" s="218"/>
    </row>
    <row r="1124" customHeight="1" spans="1:11">
      <c r="A1124" s="185" t="str">
        <f>IF(B1124="","",COUNTA($B$5:B1124))</f>
        <v/>
      </c>
      <c r="B1124" s="219"/>
      <c r="C1124" s="220"/>
      <c r="D1124" s="220"/>
      <c r="E1124" s="220"/>
      <c r="F1124" s="225"/>
      <c r="G1124" s="222"/>
      <c r="H1124" s="217" t="str">
        <f>IFERROR(VLOOKUP($C1124,$C$5:$H$18,6,0)+SUMIF($C$19:$C1124,$C1124,$F$19:$F1124)-SUMIF($C$19:$C1124,$C1124,$G$19:$G1124),"")</f>
        <v/>
      </c>
      <c r="I1124" s="220"/>
      <c r="J1124" s="220"/>
      <c r="K1124" s="223"/>
    </row>
    <row r="1125" customHeight="1" spans="1:11">
      <c r="A1125" s="185" t="str">
        <f>IF(B1125="","",COUNTA($B$5:B1125))</f>
        <v/>
      </c>
      <c r="B1125" s="213"/>
      <c r="C1125" s="214"/>
      <c r="D1125" s="214"/>
      <c r="E1125" s="214"/>
      <c r="F1125" s="224"/>
      <c r="G1125" s="216"/>
      <c r="H1125" s="217" t="str">
        <f>IFERROR(VLOOKUP($C1125,$C$5:$H$18,6,0)+SUMIF($C$19:$C1125,$C1125,$F$19:$F1125)-SUMIF($C$19:$C1125,$C1125,$G$19:$G1125),"")</f>
        <v/>
      </c>
      <c r="I1125" s="214"/>
      <c r="J1125" s="214"/>
      <c r="K1125" s="218"/>
    </row>
    <row r="1126" customHeight="1" spans="1:11">
      <c r="A1126" s="185" t="str">
        <f>IF(B1126="","",COUNTA($B$5:B1126))</f>
        <v/>
      </c>
      <c r="B1126" s="219"/>
      <c r="C1126" s="220"/>
      <c r="D1126" s="220"/>
      <c r="E1126" s="220"/>
      <c r="F1126" s="225"/>
      <c r="G1126" s="222"/>
      <c r="H1126" s="217" t="str">
        <f>IFERROR(VLOOKUP($C1126,$C$5:$H$18,6,0)+SUMIF($C$19:$C1126,$C1126,$F$19:$F1126)-SUMIF($C$19:$C1126,$C1126,$G$19:$G1126),"")</f>
        <v/>
      </c>
      <c r="I1126" s="220"/>
      <c r="J1126" s="220"/>
      <c r="K1126" s="223"/>
    </row>
    <row r="1127" customHeight="1" spans="1:11">
      <c r="A1127" s="185" t="str">
        <f>IF(B1127="","",COUNTA($B$5:B1127))</f>
        <v/>
      </c>
      <c r="B1127" s="213"/>
      <c r="C1127" s="214"/>
      <c r="D1127" s="214"/>
      <c r="E1127" s="214"/>
      <c r="F1127" s="224"/>
      <c r="G1127" s="216"/>
      <c r="H1127" s="217" t="str">
        <f>IFERROR(VLOOKUP($C1127,$C$5:$H$18,6,0)+SUMIF($C$19:$C1127,$C1127,$F$19:$F1127)-SUMIF($C$19:$C1127,$C1127,$G$19:$G1127),"")</f>
        <v/>
      </c>
      <c r="I1127" s="214"/>
      <c r="J1127" s="214"/>
      <c r="K1127" s="218"/>
    </row>
    <row r="1128" customHeight="1" spans="1:11">
      <c r="A1128" s="185" t="str">
        <f>IF(B1128="","",COUNTA($B$5:B1128))</f>
        <v/>
      </c>
      <c r="B1128" s="219"/>
      <c r="C1128" s="220"/>
      <c r="D1128" s="220"/>
      <c r="E1128" s="220"/>
      <c r="F1128" s="225"/>
      <c r="G1128" s="222"/>
      <c r="H1128" s="217" t="str">
        <f>IFERROR(VLOOKUP($C1128,$C$5:$H$18,6,0)+SUMIF($C$19:$C1128,$C1128,$F$19:$F1128)-SUMIF($C$19:$C1128,$C1128,$G$19:$G1128),"")</f>
        <v/>
      </c>
      <c r="I1128" s="220"/>
      <c r="J1128" s="220"/>
      <c r="K1128" s="223"/>
    </row>
    <row r="1129" customHeight="1" spans="1:11">
      <c r="A1129" s="185" t="str">
        <f>IF(B1129="","",COUNTA($B$5:B1129))</f>
        <v/>
      </c>
      <c r="B1129" s="213"/>
      <c r="C1129" s="214"/>
      <c r="D1129" s="214"/>
      <c r="E1129" s="214"/>
      <c r="F1129" s="224"/>
      <c r="G1129" s="216"/>
      <c r="H1129" s="217" t="str">
        <f>IFERROR(VLOOKUP($C1129,$C$5:$H$18,6,0)+SUMIF($C$19:$C1129,$C1129,$F$19:$F1129)-SUMIF($C$19:$C1129,$C1129,$G$19:$G1129),"")</f>
        <v/>
      </c>
      <c r="I1129" s="214"/>
      <c r="J1129" s="214"/>
      <c r="K1129" s="218"/>
    </row>
    <row r="1130" customHeight="1" spans="1:11">
      <c r="A1130" s="185" t="str">
        <f>IF(B1130="","",COUNTA($B$5:B1130))</f>
        <v/>
      </c>
      <c r="B1130" s="219"/>
      <c r="C1130" s="220"/>
      <c r="D1130" s="220"/>
      <c r="E1130" s="220"/>
      <c r="F1130" s="225"/>
      <c r="G1130" s="222"/>
      <c r="H1130" s="217" t="str">
        <f>IFERROR(VLOOKUP($C1130,$C$5:$H$18,6,0)+SUMIF($C$19:$C1130,$C1130,$F$19:$F1130)-SUMIF($C$19:$C1130,$C1130,$G$19:$G1130),"")</f>
        <v/>
      </c>
      <c r="I1130" s="220"/>
      <c r="J1130" s="220"/>
      <c r="K1130" s="223"/>
    </row>
    <row r="1131" customHeight="1" spans="1:11">
      <c r="A1131" s="185" t="str">
        <f>IF(B1131="","",COUNTA($B$5:B1131))</f>
        <v/>
      </c>
      <c r="B1131" s="213"/>
      <c r="C1131" s="214"/>
      <c r="D1131" s="214"/>
      <c r="E1131" s="214"/>
      <c r="F1131" s="224"/>
      <c r="G1131" s="216"/>
      <c r="H1131" s="217" t="str">
        <f>IFERROR(VLOOKUP($C1131,$C$5:$H$18,6,0)+SUMIF($C$19:$C1131,$C1131,$F$19:$F1131)-SUMIF($C$19:$C1131,$C1131,$G$19:$G1131),"")</f>
        <v/>
      </c>
      <c r="I1131" s="214"/>
      <c r="J1131" s="214"/>
      <c r="K1131" s="218"/>
    </row>
    <row r="1132" customHeight="1" spans="1:11">
      <c r="A1132" s="185" t="str">
        <f>IF(B1132="","",COUNTA($B$5:B1132))</f>
        <v/>
      </c>
      <c r="B1132" s="219"/>
      <c r="C1132" s="220"/>
      <c r="D1132" s="220"/>
      <c r="E1132" s="220"/>
      <c r="F1132" s="225"/>
      <c r="G1132" s="222"/>
      <c r="H1132" s="217" t="str">
        <f>IFERROR(VLOOKUP($C1132,$C$5:$H$18,6,0)+SUMIF($C$19:$C1132,$C1132,$F$19:$F1132)-SUMIF($C$19:$C1132,$C1132,$G$19:$G1132),"")</f>
        <v/>
      </c>
      <c r="I1132" s="220"/>
      <c r="J1132" s="220"/>
      <c r="K1132" s="223"/>
    </row>
    <row r="1133" customHeight="1" spans="1:11">
      <c r="A1133" s="185" t="str">
        <f>IF(B1133="","",COUNTA($B$5:B1133))</f>
        <v/>
      </c>
      <c r="B1133" s="213"/>
      <c r="C1133" s="214"/>
      <c r="D1133" s="214"/>
      <c r="E1133" s="214"/>
      <c r="F1133" s="224"/>
      <c r="G1133" s="216"/>
      <c r="H1133" s="217" t="str">
        <f>IFERROR(VLOOKUP($C1133,$C$5:$H$18,6,0)+SUMIF($C$19:$C1133,$C1133,$F$19:$F1133)-SUMIF($C$19:$C1133,$C1133,$G$19:$G1133),"")</f>
        <v/>
      </c>
      <c r="I1133" s="214"/>
      <c r="J1133" s="214"/>
      <c r="K1133" s="218"/>
    </row>
    <row r="1134" customHeight="1" spans="1:11">
      <c r="A1134" s="185" t="str">
        <f>IF(B1134="","",COUNTA($B$5:B1134))</f>
        <v/>
      </c>
      <c r="B1134" s="219"/>
      <c r="C1134" s="220"/>
      <c r="D1134" s="220"/>
      <c r="E1134" s="220"/>
      <c r="F1134" s="225"/>
      <c r="G1134" s="222"/>
      <c r="H1134" s="217" t="str">
        <f>IFERROR(VLOOKUP($C1134,$C$5:$H$18,6,0)+SUMIF($C$19:$C1134,$C1134,$F$19:$F1134)-SUMIF($C$19:$C1134,$C1134,$G$19:$G1134),"")</f>
        <v/>
      </c>
      <c r="I1134" s="220"/>
      <c r="J1134" s="220"/>
      <c r="K1134" s="223"/>
    </row>
    <row r="1135" customHeight="1" spans="1:11">
      <c r="A1135" s="185" t="str">
        <f>IF(B1135="","",COUNTA($B$5:B1135))</f>
        <v/>
      </c>
      <c r="B1135" s="213"/>
      <c r="C1135" s="214"/>
      <c r="D1135" s="214"/>
      <c r="E1135" s="214"/>
      <c r="F1135" s="224"/>
      <c r="G1135" s="216"/>
      <c r="H1135" s="217" t="str">
        <f>IFERROR(VLOOKUP($C1135,$C$5:$H$18,6,0)+SUMIF($C$19:$C1135,$C1135,$F$19:$F1135)-SUMIF($C$19:$C1135,$C1135,$G$19:$G1135),"")</f>
        <v/>
      </c>
      <c r="I1135" s="214"/>
      <c r="J1135" s="214"/>
      <c r="K1135" s="218"/>
    </row>
    <row r="1136" customHeight="1" spans="1:11">
      <c r="A1136" s="185" t="str">
        <f>IF(B1136="","",COUNTA($B$5:B1136))</f>
        <v/>
      </c>
      <c r="B1136" s="219"/>
      <c r="C1136" s="220"/>
      <c r="D1136" s="220"/>
      <c r="E1136" s="220"/>
      <c r="F1136" s="225"/>
      <c r="G1136" s="222"/>
      <c r="H1136" s="217" t="str">
        <f>IFERROR(VLOOKUP($C1136,$C$5:$H$18,6,0)+SUMIF($C$19:$C1136,$C1136,$F$19:$F1136)-SUMIF($C$19:$C1136,$C1136,$G$19:$G1136),"")</f>
        <v/>
      </c>
      <c r="I1136" s="220"/>
      <c r="J1136" s="220"/>
      <c r="K1136" s="223"/>
    </row>
    <row r="1137" customHeight="1" spans="1:11">
      <c r="A1137" s="185" t="str">
        <f>IF(B1137="","",COUNTA($B$5:B1137))</f>
        <v/>
      </c>
      <c r="B1137" s="213"/>
      <c r="C1137" s="214"/>
      <c r="D1137" s="214"/>
      <c r="E1137" s="214"/>
      <c r="F1137" s="224"/>
      <c r="G1137" s="216"/>
      <c r="H1137" s="217" t="str">
        <f>IFERROR(VLOOKUP($C1137,$C$5:$H$18,6,0)+SUMIF($C$19:$C1137,$C1137,$F$19:$F1137)-SUMIF($C$19:$C1137,$C1137,$G$19:$G1137),"")</f>
        <v/>
      </c>
      <c r="I1137" s="214"/>
      <c r="J1137" s="214"/>
      <c r="K1137" s="218"/>
    </row>
    <row r="1138" customHeight="1" spans="1:11">
      <c r="A1138" s="185" t="str">
        <f>IF(B1138="","",COUNTA($B$5:B1138))</f>
        <v/>
      </c>
      <c r="B1138" s="219"/>
      <c r="C1138" s="220"/>
      <c r="D1138" s="220"/>
      <c r="E1138" s="220"/>
      <c r="F1138" s="225"/>
      <c r="G1138" s="222"/>
      <c r="H1138" s="217" t="str">
        <f>IFERROR(VLOOKUP($C1138,$C$5:$H$18,6,0)+SUMIF($C$19:$C1138,$C1138,$F$19:$F1138)-SUMIF($C$19:$C1138,$C1138,$G$19:$G1138),"")</f>
        <v/>
      </c>
      <c r="I1138" s="220"/>
      <c r="J1138" s="220"/>
      <c r="K1138" s="223"/>
    </row>
    <row r="1139" customHeight="1" spans="1:11">
      <c r="A1139" s="185" t="str">
        <f>IF(B1139="","",COUNTA($B$5:B1139))</f>
        <v/>
      </c>
      <c r="B1139" s="213"/>
      <c r="C1139" s="214"/>
      <c r="D1139" s="214"/>
      <c r="E1139" s="214"/>
      <c r="F1139" s="224"/>
      <c r="G1139" s="216"/>
      <c r="H1139" s="217" t="str">
        <f>IFERROR(VLOOKUP($C1139,$C$5:$H$18,6,0)+SUMIF($C$19:$C1139,$C1139,$F$19:$F1139)-SUMIF($C$19:$C1139,$C1139,$G$19:$G1139),"")</f>
        <v/>
      </c>
      <c r="I1139" s="214"/>
      <c r="J1139" s="214"/>
      <c r="K1139" s="218"/>
    </row>
    <row r="1140" customHeight="1" spans="1:11">
      <c r="A1140" s="185" t="str">
        <f>IF(B1140="","",COUNTA($B$5:B1140))</f>
        <v/>
      </c>
      <c r="B1140" s="219"/>
      <c r="C1140" s="220"/>
      <c r="D1140" s="220"/>
      <c r="E1140" s="220"/>
      <c r="F1140" s="225"/>
      <c r="G1140" s="222"/>
      <c r="H1140" s="217" t="str">
        <f>IFERROR(VLOOKUP($C1140,$C$5:$H$18,6,0)+SUMIF($C$19:$C1140,$C1140,$F$19:$F1140)-SUMIF($C$19:$C1140,$C1140,$G$19:$G1140),"")</f>
        <v/>
      </c>
      <c r="I1140" s="220"/>
      <c r="J1140" s="220"/>
      <c r="K1140" s="223"/>
    </row>
    <row r="1141" customHeight="1" spans="1:11">
      <c r="A1141" s="185" t="str">
        <f>IF(B1141="","",COUNTA($B$5:B1141))</f>
        <v/>
      </c>
      <c r="B1141" s="213"/>
      <c r="C1141" s="214"/>
      <c r="D1141" s="214"/>
      <c r="E1141" s="214"/>
      <c r="F1141" s="224"/>
      <c r="G1141" s="216"/>
      <c r="H1141" s="217" t="str">
        <f>IFERROR(VLOOKUP($C1141,$C$5:$H$18,6,0)+SUMIF($C$19:$C1141,$C1141,$F$19:$F1141)-SUMIF($C$19:$C1141,$C1141,$G$19:$G1141),"")</f>
        <v/>
      </c>
      <c r="I1141" s="214"/>
      <c r="J1141" s="214"/>
      <c r="K1141" s="218"/>
    </row>
    <row r="1142" customHeight="1" spans="1:11">
      <c r="A1142" s="185" t="str">
        <f>IF(B1142="","",COUNTA($B$5:B1142))</f>
        <v/>
      </c>
      <c r="B1142" s="219"/>
      <c r="C1142" s="220"/>
      <c r="D1142" s="220"/>
      <c r="E1142" s="220"/>
      <c r="F1142" s="225"/>
      <c r="G1142" s="222"/>
      <c r="H1142" s="217" t="str">
        <f>IFERROR(VLOOKUP($C1142,$C$5:$H$18,6,0)+SUMIF($C$19:$C1142,$C1142,$F$19:$F1142)-SUMIF($C$19:$C1142,$C1142,$G$19:$G1142),"")</f>
        <v/>
      </c>
      <c r="I1142" s="220"/>
      <c r="J1142" s="220"/>
      <c r="K1142" s="223"/>
    </row>
    <row r="1143" customHeight="1" spans="1:11">
      <c r="A1143" s="185" t="str">
        <f>IF(B1143="","",COUNTA($B$5:B1143))</f>
        <v/>
      </c>
      <c r="B1143" s="213"/>
      <c r="C1143" s="214"/>
      <c r="D1143" s="214"/>
      <c r="E1143" s="214"/>
      <c r="F1143" s="224"/>
      <c r="G1143" s="216"/>
      <c r="H1143" s="217" t="str">
        <f>IFERROR(VLOOKUP($C1143,$C$5:$H$18,6,0)+SUMIF($C$19:$C1143,$C1143,$F$19:$F1143)-SUMIF($C$19:$C1143,$C1143,$G$19:$G1143),"")</f>
        <v/>
      </c>
      <c r="I1143" s="214"/>
      <c r="J1143" s="214"/>
      <c r="K1143" s="218"/>
    </row>
    <row r="1144" customHeight="1" spans="1:11">
      <c r="A1144" s="185" t="str">
        <f>IF(B1144="","",COUNTA($B$5:B1144))</f>
        <v/>
      </c>
      <c r="B1144" s="219"/>
      <c r="C1144" s="220"/>
      <c r="D1144" s="220"/>
      <c r="E1144" s="220"/>
      <c r="F1144" s="225"/>
      <c r="G1144" s="222"/>
      <c r="H1144" s="217" t="str">
        <f>IFERROR(VLOOKUP($C1144,$C$5:$H$18,6,0)+SUMIF($C$19:$C1144,$C1144,$F$19:$F1144)-SUMIF($C$19:$C1144,$C1144,$G$19:$G1144),"")</f>
        <v/>
      </c>
      <c r="I1144" s="220"/>
      <c r="J1144" s="220"/>
      <c r="K1144" s="223"/>
    </row>
    <row r="1145" customHeight="1" spans="1:11">
      <c r="A1145" s="185" t="str">
        <f>IF(B1145="","",COUNTA($B$5:B1145))</f>
        <v/>
      </c>
      <c r="B1145" s="213"/>
      <c r="C1145" s="214"/>
      <c r="D1145" s="214"/>
      <c r="E1145" s="214"/>
      <c r="F1145" s="224"/>
      <c r="G1145" s="216"/>
      <c r="H1145" s="217" t="str">
        <f>IFERROR(VLOOKUP($C1145,$C$5:$H$18,6,0)+SUMIF($C$19:$C1145,$C1145,$F$19:$F1145)-SUMIF($C$19:$C1145,$C1145,$G$19:$G1145),"")</f>
        <v/>
      </c>
      <c r="I1145" s="214"/>
      <c r="J1145" s="214"/>
      <c r="K1145" s="218"/>
    </row>
    <row r="1146" customHeight="1" spans="1:11">
      <c r="A1146" s="185" t="str">
        <f>IF(B1146="","",COUNTA($B$5:B1146))</f>
        <v/>
      </c>
      <c r="B1146" s="219"/>
      <c r="C1146" s="220"/>
      <c r="D1146" s="220"/>
      <c r="E1146" s="220"/>
      <c r="F1146" s="225"/>
      <c r="G1146" s="222"/>
      <c r="H1146" s="217" t="str">
        <f>IFERROR(VLOOKUP($C1146,$C$5:$H$18,6,0)+SUMIF($C$19:$C1146,$C1146,$F$19:$F1146)-SUMIF($C$19:$C1146,$C1146,$G$19:$G1146),"")</f>
        <v/>
      </c>
      <c r="I1146" s="220"/>
      <c r="J1146" s="220"/>
      <c r="K1146" s="223"/>
    </row>
    <row r="1147" customHeight="1" spans="1:11">
      <c r="A1147" s="185" t="str">
        <f>IF(B1147="","",COUNTA($B$5:B1147))</f>
        <v/>
      </c>
      <c r="B1147" s="213"/>
      <c r="C1147" s="214"/>
      <c r="D1147" s="214"/>
      <c r="E1147" s="214"/>
      <c r="F1147" s="224"/>
      <c r="G1147" s="216"/>
      <c r="H1147" s="217" t="str">
        <f>IFERROR(VLOOKUP($C1147,$C$5:$H$18,6,0)+SUMIF($C$19:$C1147,$C1147,$F$19:$F1147)-SUMIF($C$19:$C1147,$C1147,$G$19:$G1147),"")</f>
        <v/>
      </c>
      <c r="I1147" s="214"/>
      <c r="J1147" s="214"/>
      <c r="K1147" s="218"/>
    </row>
    <row r="1148" customHeight="1" spans="1:11">
      <c r="A1148" s="185" t="str">
        <f>IF(B1148="","",COUNTA($B$5:B1148))</f>
        <v/>
      </c>
      <c r="B1148" s="219"/>
      <c r="C1148" s="220"/>
      <c r="D1148" s="220"/>
      <c r="E1148" s="220"/>
      <c r="F1148" s="225"/>
      <c r="G1148" s="222"/>
      <c r="H1148" s="217" t="str">
        <f>IFERROR(VLOOKUP($C1148,$C$5:$H$18,6,0)+SUMIF($C$19:$C1148,$C1148,$F$19:$F1148)-SUMIF($C$19:$C1148,$C1148,$G$19:$G1148),"")</f>
        <v/>
      </c>
      <c r="I1148" s="220"/>
      <c r="J1148" s="220"/>
      <c r="K1148" s="223"/>
    </row>
    <row r="1149" customHeight="1" spans="1:11">
      <c r="A1149" s="185" t="str">
        <f>IF(B1149="","",COUNTA($B$5:B1149))</f>
        <v/>
      </c>
      <c r="B1149" s="213"/>
      <c r="C1149" s="214"/>
      <c r="D1149" s="214"/>
      <c r="E1149" s="214"/>
      <c r="F1149" s="224"/>
      <c r="G1149" s="216"/>
      <c r="H1149" s="217" t="str">
        <f>IFERROR(VLOOKUP($C1149,$C$5:$H$18,6,0)+SUMIF($C$19:$C1149,$C1149,$F$19:$F1149)-SUMIF($C$19:$C1149,$C1149,$G$19:$G1149),"")</f>
        <v/>
      </c>
      <c r="I1149" s="214"/>
      <c r="J1149" s="214"/>
      <c r="K1149" s="218"/>
    </row>
    <row r="1150" customHeight="1" spans="1:11">
      <c r="A1150" s="185" t="str">
        <f>IF(B1150="","",COUNTA($B$5:B1150))</f>
        <v/>
      </c>
      <c r="B1150" s="219"/>
      <c r="C1150" s="220"/>
      <c r="D1150" s="220"/>
      <c r="E1150" s="220"/>
      <c r="F1150" s="225"/>
      <c r="G1150" s="222"/>
      <c r="H1150" s="217" t="str">
        <f>IFERROR(VLOOKUP($C1150,$C$5:$H$18,6,0)+SUMIF($C$19:$C1150,$C1150,$F$19:$F1150)-SUMIF($C$19:$C1150,$C1150,$G$19:$G1150),"")</f>
        <v/>
      </c>
      <c r="I1150" s="220"/>
      <c r="J1150" s="220"/>
      <c r="K1150" s="223"/>
    </row>
    <row r="1151" customHeight="1" spans="1:11">
      <c r="A1151" s="185" t="str">
        <f>IF(B1151="","",COUNTA($B$5:B1151))</f>
        <v/>
      </c>
      <c r="B1151" s="213"/>
      <c r="C1151" s="214"/>
      <c r="D1151" s="214"/>
      <c r="E1151" s="214"/>
      <c r="F1151" s="224"/>
      <c r="G1151" s="216"/>
      <c r="H1151" s="217" t="str">
        <f>IFERROR(VLOOKUP($C1151,$C$5:$H$18,6,0)+SUMIF($C$19:$C1151,$C1151,$F$19:$F1151)-SUMIF($C$19:$C1151,$C1151,$G$19:$G1151),"")</f>
        <v/>
      </c>
      <c r="I1151" s="214"/>
      <c r="J1151" s="214"/>
      <c r="K1151" s="218"/>
    </row>
    <row r="1152" customHeight="1" spans="1:11">
      <c r="A1152" s="185" t="str">
        <f>IF(B1152="","",COUNTA($B$5:B1152))</f>
        <v/>
      </c>
      <c r="B1152" s="219"/>
      <c r="C1152" s="220"/>
      <c r="D1152" s="220"/>
      <c r="E1152" s="220"/>
      <c r="F1152" s="225"/>
      <c r="G1152" s="222"/>
      <c r="H1152" s="217" t="str">
        <f>IFERROR(VLOOKUP($C1152,$C$5:$H$18,6,0)+SUMIF($C$19:$C1152,$C1152,$F$19:$F1152)-SUMIF($C$19:$C1152,$C1152,$G$19:$G1152),"")</f>
        <v/>
      </c>
      <c r="I1152" s="220"/>
      <c r="J1152" s="220"/>
      <c r="K1152" s="223"/>
    </row>
    <row r="1153" customHeight="1" spans="1:11">
      <c r="A1153" s="185" t="str">
        <f>IF(B1153="","",COUNTA($B$5:B1153))</f>
        <v/>
      </c>
      <c r="B1153" s="213"/>
      <c r="C1153" s="214"/>
      <c r="D1153" s="214"/>
      <c r="E1153" s="214"/>
      <c r="F1153" s="224"/>
      <c r="G1153" s="216"/>
      <c r="H1153" s="217" t="str">
        <f>IFERROR(VLOOKUP($C1153,$C$5:$H$18,6,0)+SUMIF($C$19:$C1153,$C1153,$F$19:$F1153)-SUMIF($C$19:$C1153,$C1153,$G$19:$G1153),"")</f>
        <v/>
      </c>
      <c r="I1153" s="214"/>
      <c r="J1153" s="214"/>
      <c r="K1153" s="218"/>
    </row>
    <row r="1154" customHeight="1" spans="1:11">
      <c r="A1154" s="185" t="str">
        <f>IF(B1154="","",COUNTA($B$5:B1154))</f>
        <v/>
      </c>
      <c r="B1154" s="219"/>
      <c r="C1154" s="220"/>
      <c r="D1154" s="220"/>
      <c r="E1154" s="220"/>
      <c r="F1154" s="225"/>
      <c r="G1154" s="222"/>
      <c r="H1154" s="217" t="str">
        <f>IFERROR(VLOOKUP($C1154,$C$5:$H$18,6,0)+SUMIF($C$19:$C1154,$C1154,$F$19:$F1154)-SUMIF($C$19:$C1154,$C1154,$G$19:$G1154),"")</f>
        <v/>
      </c>
      <c r="I1154" s="220"/>
      <c r="J1154" s="220"/>
      <c r="K1154" s="223"/>
    </row>
    <row r="1155" customHeight="1" spans="1:11">
      <c r="A1155" s="185" t="str">
        <f>IF(B1155="","",COUNTA($B$5:B1155))</f>
        <v/>
      </c>
      <c r="B1155" s="213"/>
      <c r="C1155" s="214"/>
      <c r="D1155" s="214"/>
      <c r="E1155" s="214"/>
      <c r="F1155" s="224"/>
      <c r="G1155" s="216"/>
      <c r="H1155" s="217" t="str">
        <f>IFERROR(VLOOKUP($C1155,$C$5:$H$18,6,0)+SUMIF($C$19:$C1155,$C1155,$F$19:$F1155)-SUMIF($C$19:$C1155,$C1155,$G$19:$G1155),"")</f>
        <v/>
      </c>
      <c r="I1155" s="214"/>
      <c r="J1155" s="214"/>
      <c r="K1155" s="218"/>
    </row>
    <row r="1156" customHeight="1" spans="1:11">
      <c r="A1156" s="185" t="str">
        <f>IF(B1156="","",COUNTA($B$5:B1156))</f>
        <v/>
      </c>
      <c r="B1156" s="219"/>
      <c r="C1156" s="220"/>
      <c r="D1156" s="220"/>
      <c r="E1156" s="220"/>
      <c r="F1156" s="225"/>
      <c r="G1156" s="222"/>
      <c r="H1156" s="217" t="str">
        <f>IFERROR(VLOOKUP($C1156,$C$5:$H$18,6,0)+SUMIF($C$19:$C1156,$C1156,$F$19:$F1156)-SUMIF($C$19:$C1156,$C1156,$G$19:$G1156),"")</f>
        <v/>
      </c>
      <c r="I1156" s="220"/>
      <c r="J1156" s="220"/>
      <c r="K1156" s="223"/>
    </row>
    <row r="1157" customHeight="1" spans="1:11">
      <c r="A1157" s="185" t="str">
        <f>IF(B1157="","",COUNTA($B$5:B1157))</f>
        <v/>
      </c>
      <c r="B1157" s="213"/>
      <c r="C1157" s="214"/>
      <c r="D1157" s="214"/>
      <c r="E1157" s="214"/>
      <c r="F1157" s="224"/>
      <c r="G1157" s="216"/>
      <c r="H1157" s="217" t="str">
        <f>IFERROR(VLOOKUP($C1157,$C$5:$H$18,6,0)+SUMIF($C$19:$C1157,$C1157,$F$19:$F1157)-SUMIF($C$19:$C1157,$C1157,$G$19:$G1157),"")</f>
        <v/>
      </c>
      <c r="I1157" s="214"/>
      <c r="J1157" s="214"/>
      <c r="K1157" s="218"/>
    </row>
    <row r="1158" customHeight="1" spans="1:11">
      <c r="A1158" s="185" t="str">
        <f>IF(B1158="","",COUNTA($B$5:B1158))</f>
        <v/>
      </c>
      <c r="B1158" s="219"/>
      <c r="C1158" s="220"/>
      <c r="D1158" s="220"/>
      <c r="E1158" s="220"/>
      <c r="F1158" s="225"/>
      <c r="G1158" s="222"/>
      <c r="H1158" s="217" t="str">
        <f>IFERROR(VLOOKUP($C1158,$C$5:$H$18,6,0)+SUMIF($C$19:$C1158,$C1158,$F$19:$F1158)-SUMIF($C$19:$C1158,$C1158,$G$19:$G1158),"")</f>
        <v/>
      </c>
      <c r="I1158" s="220"/>
      <c r="J1158" s="220"/>
      <c r="K1158" s="223"/>
    </row>
    <row r="1159" customHeight="1" spans="1:11">
      <c r="A1159" s="185" t="str">
        <f>IF(B1159="","",COUNTA($B$5:B1159))</f>
        <v/>
      </c>
      <c r="B1159" s="213"/>
      <c r="C1159" s="214"/>
      <c r="D1159" s="214"/>
      <c r="E1159" s="214"/>
      <c r="F1159" s="224"/>
      <c r="G1159" s="216"/>
      <c r="H1159" s="217" t="str">
        <f>IFERROR(VLOOKUP($C1159,$C$5:$H$18,6,0)+SUMIF($C$19:$C1159,$C1159,$F$19:$F1159)-SUMIF($C$19:$C1159,$C1159,$G$19:$G1159),"")</f>
        <v/>
      </c>
      <c r="I1159" s="214"/>
      <c r="J1159" s="214"/>
      <c r="K1159" s="218"/>
    </row>
    <row r="1160" customHeight="1" spans="1:11">
      <c r="A1160" s="185" t="str">
        <f>IF(B1160="","",COUNTA($B$5:B1160))</f>
        <v/>
      </c>
      <c r="B1160" s="219"/>
      <c r="C1160" s="220"/>
      <c r="D1160" s="220"/>
      <c r="E1160" s="220"/>
      <c r="F1160" s="225"/>
      <c r="G1160" s="222"/>
      <c r="H1160" s="217" t="str">
        <f>IFERROR(VLOOKUP($C1160,$C$5:$H$18,6,0)+SUMIF($C$19:$C1160,$C1160,$F$19:$F1160)-SUMIF($C$19:$C1160,$C1160,$G$19:$G1160),"")</f>
        <v/>
      </c>
      <c r="I1160" s="220"/>
      <c r="J1160" s="220"/>
      <c r="K1160" s="223"/>
    </row>
    <row r="1161" customHeight="1" spans="1:11">
      <c r="A1161" s="185" t="str">
        <f>IF(B1161="","",COUNTA($B$5:B1161))</f>
        <v/>
      </c>
      <c r="B1161" s="213"/>
      <c r="C1161" s="214"/>
      <c r="D1161" s="214"/>
      <c r="E1161" s="214"/>
      <c r="F1161" s="224"/>
      <c r="G1161" s="216"/>
      <c r="H1161" s="217" t="str">
        <f>IFERROR(VLOOKUP($C1161,$C$5:$H$18,6,0)+SUMIF($C$19:$C1161,$C1161,$F$19:$F1161)-SUMIF($C$19:$C1161,$C1161,$G$19:$G1161),"")</f>
        <v/>
      </c>
      <c r="I1161" s="214"/>
      <c r="J1161" s="214"/>
      <c r="K1161" s="218"/>
    </row>
    <row r="1162" customHeight="1" spans="1:11">
      <c r="A1162" s="185" t="str">
        <f>IF(B1162="","",COUNTA($B$5:B1162))</f>
        <v/>
      </c>
      <c r="B1162" s="219"/>
      <c r="C1162" s="220"/>
      <c r="D1162" s="220"/>
      <c r="E1162" s="220"/>
      <c r="F1162" s="225"/>
      <c r="G1162" s="222"/>
      <c r="H1162" s="217" t="str">
        <f>IFERROR(VLOOKUP($C1162,$C$5:$H$18,6,0)+SUMIF($C$19:$C1162,$C1162,$F$19:$F1162)-SUMIF($C$19:$C1162,$C1162,$G$19:$G1162),"")</f>
        <v/>
      </c>
      <c r="I1162" s="220"/>
      <c r="J1162" s="220"/>
      <c r="K1162" s="223"/>
    </row>
    <row r="1163" customHeight="1" spans="1:11">
      <c r="A1163" s="185" t="str">
        <f>IF(B1163="","",COUNTA($B$5:B1163))</f>
        <v/>
      </c>
      <c r="B1163" s="213"/>
      <c r="C1163" s="214"/>
      <c r="D1163" s="214"/>
      <c r="E1163" s="214"/>
      <c r="F1163" s="224"/>
      <c r="G1163" s="216"/>
      <c r="H1163" s="217" t="str">
        <f>IFERROR(VLOOKUP($C1163,$C$5:$H$18,6,0)+SUMIF($C$19:$C1163,$C1163,$F$19:$F1163)-SUMIF($C$19:$C1163,$C1163,$G$19:$G1163),"")</f>
        <v/>
      </c>
      <c r="I1163" s="214"/>
      <c r="J1163" s="214"/>
      <c r="K1163" s="218"/>
    </row>
    <row r="1164" customHeight="1" spans="1:11">
      <c r="A1164" s="185" t="str">
        <f>IF(B1164="","",COUNTA($B$5:B1164))</f>
        <v/>
      </c>
      <c r="B1164" s="219"/>
      <c r="C1164" s="220"/>
      <c r="D1164" s="220"/>
      <c r="E1164" s="220"/>
      <c r="F1164" s="225"/>
      <c r="G1164" s="222"/>
      <c r="H1164" s="217" t="str">
        <f>IFERROR(VLOOKUP($C1164,$C$5:$H$18,6,0)+SUMIF($C$19:$C1164,$C1164,$F$19:$F1164)-SUMIF($C$19:$C1164,$C1164,$G$19:$G1164),"")</f>
        <v/>
      </c>
      <c r="I1164" s="220"/>
      <c r="J1164" s="220"/>
      <c r="K1164" s="223"/>
    </row>
    <row r="1165" customHeight="1" spans="1:11">
      <c r="A1165" s="185" t="str">
        <f>IF(B1165="","",COUNTA($B$5:B1165))</f>
        <v/>
      </c>
      <c r="B1165" s="213"/>
      <c r="C1165" s="214"/>
      <c r="D1165" s="214"/>
      <c r="E1165" s="214"/>
      <c r="F1165" s="224"/>
      <c r="G1165" s="216"/>
      <c r="H1165" s="217" t="str">
        <f>IFERROR(VLOOKUP($C1165,$C$5:$H$18,6,0)+SUMIF($C$19:$C1165,$C1165,$F$19:$F1165)-SUMIF($C$19:$C1165,$C1165,$G$19:$G1165),"")</f>
        <v/>
      </c>
      <c r="I1165" s="214"/>
      <c r="J1165" s="214"/>
      <c r="K1165" s="218"/>
    </row>
    <row r="1166" customHeight="1" spans="1:11">
      <c r="A1166" s="185" t="str">
        <f>IF(B1166="","",COUNTA($B$5:B1166))</f>
        <v/>
      </c>
      <c r="B1166" s="219"/>
      <c r="C1166" s="220"/>
      <c r="D1166" s="220"/>
      <c r="E1166" s="220"/>
      <c r="F1166" s="225"/>
      <c r="G1166" s="222"/>
      <c r="H1166" s="217" t="str">
        <f>IFERROR(VLOOKUP($C1166,$C$5:$H$18,6,0)+SUMIF($C$19:$C1166,$C1166,$F$19:$F1166)-SUMIF($C$19:$C1166,$C1166,$G$19:$G1166),"")</f>
        <v/>
      </c>
      <c r="I1166" s="220"/>
      <c r="J1166" s="220"/>
      <c r="K1166" s="223"/>
    </row>
    <row r="1167" customHeight="1" spans="1:11">
      <c r="A1167" s="185" t="str">
        <f>IF(B1167="","",COUNTA($B$5:B1167))</f>
        <v/>
      </c>
      <c r="B1167" s="213"/>
      <c r="C1167" s="214"/>
      <c r="D1167" s="214"/>
      <c r="E1167" s="214"/>
      <c r="F1167" s="224"/>
      <c r="G1167" s="216"/>
      <c r="H1167" s="217" t="str">
        <f>IFERROR(VLOOKUP($C1167,$C$5:$H$18,6,0)+SUMIF($C$19:$C1167,$C1167,$F$19:$F1167)-SUMIF($C$19:$C1167,$C1167,$G$19:$G1167),"")</f>
        <v/>
      </c>
      <c r="I1167" s="214"/>
      <c r="J1167" s="214"/>
      <c r="K1167" s="218"/>
    </row>
    <row r="1168" customHeight="1" spans="1:11">
      <c r="A1168" s="185" t="str">
        <f>IF(B1168="","",COUNTA($B$5:B1168))</f>
        <v/>
      </c>
      <c r="B1168" s="219"/>
      <c r="C1168" s="220"/>
      <c r="D1168" s="220"/>
      <c r="E1168" s="220"/>
      <c r="F1168" s="225"/>
      <c r="G1168" s="222"/>
      <c r="H1168" s="217" t="str">
        <f>IFERROR(VLOOKUP($C1168,$C$5:$H$18,6,0)+SUMIF($C$19:$C1168,$C1168,$F$19:$F1168)-SUMIF($C$19:$C1168,$C1168,$G$19:$G1168),"")</f>
        <v/>
      </c>
      <c r="I1168" s="220"/>
      <c r="J1168" s="220"/>
      <c r="K1168" s="223"/>
    </row>
    <row r="1169" customHeight="1" spans="1:11">
      <c r="A1169" s="185" t="str">
        <f>IF(B1169="","",COUNTA($B$5:B1169))</f>
        <v/>
      </c>
      <c r="B1169" s="213"/>
      <c r="C1169" s="214"/>
      <c r="D1169" s="214"/>
      <c r="E1169" s="214"/>
      <c r="F1169" s="224"/>
      <c r="G1169" s="216"/>
      <c r="H1169" s="217" t="str">
        <f>IFERROR(VLOOKUP($C1169,$C$5:$H$18,6,0)+SUMIF($C$19:$C1169,$C1169,$F$19:$F1169)-SUMIF($C$19:$C1169,$C1169,$G$19:$G1169),"")</f>
        <v/>
      </c>
      <c r="I1169" s="214"/>
      <c r="J1169" s="214"/>
      <c r="K1169" s="218"/>
    </row>
    <row r="1170" customHeight="1" spans="1:11">
      <c r="A1170" s="185" t="str">
        <f>IF(B1170="","",COUNTA($B$5:B1170))</f>
        <v/>
      </c>
      <c r="B1170" s="219"/>
      <c r="C1170" s="220"/>
      <c r="D1170" s="220"/>
      <c r="E1170" s="220"/>
      <c r="F1170" s="225"/>
      <c r="G1170" s="222"/>
      <c r="H1170" s="217" t="str">
        <f>IFERROR(VLOOKUP($C1170,$C$5:$H$18,6,0)+SUMIF($C$19:$C1170,$C1170,$F$19:$F1170)-SUMIF($C$19:$C1170,$C1170,$G$19:$G1170),"")</f>
        <v/>
      </c>
      <c r="I1170" s="220"/>
      <c r="J1170" s="220"/>
      <c r="K1170" s="223"/>
    </row>
    <row r="1171" customHeight="1" spans="1:11">
      <c r="A1171" s="185" t="str">
        <f>IF(B1171="","",COUNTA($B$5:B1171))</f>
        <v/>
      </c>
      <c r="B1171" s="213"/>
      <c r="C1171" s="214"/>
      <c r="D1171" s="214"/>
      <c r="E1171" s="214"/>
      <c r="F1171" s="224"/>
      <c r="G1171" s="216"/>
      <c r="H1171" s="217" t="str">
        <f>IFERROR(VLOOKUP($C1171,$C$5:$H$18,6,0)+SUMIF($C$19:$C1171,$C1171,$F$19:$F1171)-SUMIF($C$19:$C1171,$C1171,$G$19:$G1171),"")</f>
        <v/>
      </c>
      <c r="I1171" s="214"/>
      <c r="J1171" s="214"/>
      <c r="K1171" s="218"/>
    </row>
    <row r="1172" customHeight="1" spans="1:11">
      <c r="A1172" s="185" t="str">
        <f>IF(B1172="","",COUNTA($B$5:B1172))</f>
        <v/>
      </c>
      <c r="B1172" s="219"/>
      <c r="C1172" s="220"/>
      <c r="D1172" s="220"/>
      <c r="E1172" s="220"/>
      <c r="F1172" s="225"/>
      <c r="G1172" s="222"/>
      <c r="H1172" s="217" t="str">
        <f>IFERROR(VLOOKUP($C1172,$C$5:$H$18,6,0)+SUMIF($C$19:$C1172,$C1172,$F$19:$F1172)-SUMIF($C$19:$C1172,$C1172,$G$19:$G1172),"")</f>
        <v/>
      </c>
      <c r="I1172" s="220"/>
      <c r="J1172" s="220"/>
      <c r="K1172" s="223"/>
    </row>
    <row r="1173" customHeight="1" spans="1:11">
      <c r="A1173" s="185" t="str">
        <f>IF(B1173="","",COUNTA($B$5:B1173))</f>
        <v/>
      </c>
      <c r="B1173" s="213"/>
      <c r="C1173" s="214"/>
      <c r="D1173" s="214"/>
      <c r="E1173" s="214"/>
      <c r="F1173" s="224"/>
      <c r="G1173" s="216"/>
      <c r="H1173" s="217" t="str">
        <f>IFERROR(VLOOKUP($C1173,$C$5:$H$18,6,0)+SUMIF($C$19:$C1173,$C1173,$F$19:$F1173)-SUMIF($C$19:$C1173,$C1173,$G$19:$G1173),"")</f>
        <v/>
      </c>
      <c r="I1173" s="214"/>
      <c r="J1173" s="214"/>
      <c r="K1173" s="218"/>
    </row>
    <row r="1174" customHeight="1" spans="1:11">
      <c r="A1174" s="185" t="str">
        <f>IF(B1174="","",COUNTA($B$5:B1174))</f>
        <v/>
      </c>
      <c r="B1174" s="219"/>
      <c r="C1174" s="220"/>
      <c r="D1174" s="220"/>
      <c r="E1174" s="220"/>
      <c r="F1174" s="225"/>
      <c r="G1174" s="222"/>
      <c r="H1174" s="217" t="str">
        <f>IFERROR(VLOOKUP($C1174,$C$5:$H$18,6,0)+SUMIF($C$19:$C1174,$C1174,$F$19:$F1174)-SUMIF($C$19:$C1174,$C1174,$G$19:$G1174),"")</f>
        <v/>
      </c>
      <c r="I1174" s="220"/>
      <c r="J1174" s="220"/>
      <c r="K1174" s="223"/>
    </row>
    <row r="1175" customHeight="1" spans="1:11">
      <c r="A1175" s="185" t="str">
        <f>IF(B1175="","",COUNTA($B$5:B1175))</f>
        <v/>
      </c>
      <c r="B1175" s="213"/>
      <c r="C1175" s="214"/>
      <c r="D1175" s="214"/>
      <c r="E1175" s="214"/>
      <c r="F1175" s="224"/>
      <c r="G1175" s="216"/>
      <c r="H1175" s="217" t="str">
        <f>IFERROR(VLOOKUP($C1175,$C$5:$H$18,6,0)+SUMIF($C$19:$C1175,$C1175,$F$19:$F1175)-SUMIF($C$19:$C1175,$C1175,$G$19:$G1175),"")</f>
        <v/>
      </c>
      <c r="I1175" s="214"/>
      <c r="J1175" s="214"/>
      <c r="K1175" s="218"/>
    </row>
    <row r="1176" customHeight="1" spans="1:11">
      <c r="A1176" s="185" t="str">
        <f>IF(B1176="","",COUNTA($B$5:B1176))</f>
        <v/>
      </c>
      <c r="B1176" s="219"/>
      <c r="C1176" s="220"/>
      <c r="D1176" s="220"/>
      <c r="E1176" s="220"/>
      <c r="F1176" s="225"/>
      <c r="G1176" s="222"/>
      <c r="H1176" s="217" t="str">
        <f>IFERROR(VLOOKUP($C1176,$C$5:$H$18,6,0)+SUMIF($C$19:$C1176,$C1176,$F$19:$F1176)-SUMIF($C$19:$C1176,$C1176,$G$19:$G1176),"")</f>
        <v/>
      </c>
      <c r="I1176" s="220"/>
      <c r="J1176" s="220"/>
      <c r="K1176" s="223"/>
    </row>
    <row r="1177" customHeight="1" spans="1:11">
      <c r="A1177" s="185" t="str">
        <f>IF(B1177="","",COUNTA($B$5:B1177))</f>
        <v/>
      </c>
      <c r="B1177" s="213"/>
      <c r="C1177" s="214"/>
      <c r="D1177" s="214"/>
      <c r="E1177" s="214"/>
      <c r="F1177" s="224"/>
      <c r="G1177" s="216"/>
      <c r="H1177" s="217" t="str">
        <f>IFERROR(VLOOKUP($C1177,$C$5:$H$18,6,0)+SUMIF($C$19:$C1177,$C1177,$F$19:$F1177)-SUMIF($C$19:$C1177,$C1177,$G$19:$G1177),"")</f>
        <v/>
      </c>
      <c r="I1177" s="214"/>
      <c r="J1177" s="214"/>
      <c r="K1177" s="218"/>
    </row>
    <row r="1178" customHeight="1" spans="1:11">
      <c r="A1178" s="185" t="str">
        <f>IF(B1178="","",COUNTA($B$5:B1178))</f>
        <v/>
      </c>
      <c r="B1178" s="219"/>
      <c r="C1178" s="220"/>
      <c r="D1178" s="220"/>
      <c r="E1178" s="220"/>
      <c r="F1178" s="225"/>
      <c r="G1178" s="222"/>
      <c r="H1178" s="217" t="str">
        <f>IFERROR(VLOOKUP($C1178,$C$5:$H$18,6,0)+SUMIF($C$19:$C1178,$C1178,$F$19:$F1178)-SUMIF($C$19:$C1178,$C1178,$G$19:$G1178),"")</f>
        <v/>
      </c>
      <c r="I1178" s="220"/>
      <c r="J1178" s="220"/>
      <c r="K1178" s="223"/>
    </row>
    <row r="1179" customHeight="1" spans="1:11">
      <c r="A1179" s="185" t="str">
        <f>IF(B1179="","",COUNTA($B$5:B1179))</f>
        <v/>
      </c>
      <c r="B1179" s="213"/>
      <c r="C1179" s="214"/>
      <c r="D1179" s="214"/>
      <c r="E1179" s="214"/>
      <c r="F1179" s="224"/>
      <c r="G1179" s="216"/>
      <c r="H1179" s="217" t="str">
        <f>IFERROR(VLOOKUP($C1179,$C$5:$H$18,6,0)+SUMIF($C$19:$C1179,$C1179,$F$19:$F1179)-SUMIF($C$19:$C1179,$C1179,$G$19:$G1179),"")</f>
        <v/>
      </c>
      <c r="I1179" s="214"/>
      <c r="J1179" s="214"/>
      <c r="K1179" s="218"/>
    </row>
    <row r="1180" customHeight="1" spans="1:11">
      <c r="A1180" s="185" t="str">
        <f>IF(B1180="","",COUNTA($B$5:B1180))</f>
        <v/>
      </c>
      <c r="B1180" s="219"/>
      <c r="C1180" s="220"/>
      <c r="D1180" s="220"/>
      <c r="E1180" s="220"/>
      <c r="F1180" s="225"/>
      <c r="G1180" s="222"/>
      <c r="H1180" s="217" t="str">
        <f>IFERROR(VLOOKUP($C1180,$C$5:$H$18,6,0)+SUMIF($C$19:$C1180,$C1180,$F$19:$F1180)-SUMIF($C$19:$C1180,$C1180,$G$19:$G1180),"")</f>
        <v/>
      </c>
      <c r="I1180" s="220"/>
      <c r="J1180" s="220"/>
      <c r="K1180" s="223"/>
    </row>
    <row r="1181" customHeight="1" spans="1:11">
      <c r="A1181" s="185" t="str">
        <f>IF(B1181="","",COUNTA($B$5:B1181))</f>
        <v/>
      </c>
      <c r="B1181" s="213"/>
      <c r="C1181" s="214"/>
      <c r="D1181" s="214"/>
      <c r="E1181" s="214"/>
      <c r="F1181" s="224"/>
      <c r="G1181" s="216"/>
      <c r="H1181" s="217" t="str">
        <f>IFERROR(VLOOKUP($C1181,$C$5:$H$18,6,0)+SUMIF($C$19:$C1181,$C1181,$F$19:$F1181)-SUMIF($C$19:$C1181,$C1181,$G$19:$G1181),"")</f>
        <v/>
      </c>
      <c r="I1181" s="214"/>
      <c r="J1181" s="214"/>
      <c r="K1181" s="218"/>
    </row>
    <row r="1182" customHeight="1" spans="1:11">
      <c r="A1182" s="185" t="str">
        <f>IF(B1182="","",COUNTA($B$5:B1182))</f>
        <v/>
      </c>
      <c r="B1182" s="219"/>
      <c r="C1182" s="220"/>
      <c r="D1182" s="220"/>
      <c r="E1182" s="220"/>
      <c r="F1182" s="225"/>
      <c r="G1182" s="222"/>
      <c r="H1182" s="217" t="str">
        <f>IFERROR(VLOOKUP($C1182,$C$5:$H$18,6,0)+SUMIF($C$19:$C1182,$C1182,$F$19:$F1182)-SUMIF($C$19:$C1182,$C1182,$G$19:$G1182),"")</f>
        <v/>
      </c>
      <c r="I1182" s="220"/>
      <c r="J1182" s="220"/>
      <c r="K1182" s="223"/>
    </row>
    <row r="1183" customHeight="1" spans="1:11">
      <c r="A1183" s="185" t="str">
        <f>IF(B1183="","",COUNTA($B$5:B1183))</f>
        <v/>
      </c>
      <c r="B1183" s="213"/>
      <c r="C1183" s="214"/>
      <c r="D1183" s="214"/>
      <c r="E1183" s="214"/>
      <c r="F1183" s="224"/>
      <c r="G1183" s="216"/>
      <c r="H1183" s="217" t="str">
        <f>IFERROR(VLOOKUP($C1183,$C$5:$H$18,6,0)+SUMIF($C$19:$C1183,$C1183,$F$19:$F1183)-SUMIF($C$19:$C1183,$C1183,$G$19:$G1183),"")</f>
        <v/>
      </c>
      <c r="I1183" s="214"/>
      <c r="J1183" s="214"/>
      <c r="K1183" s="218"/>
    </row>
    <row r="1184" customHeight="1" spans="1:11">
      <c r="A1184" s="185" t="str">
        <f>IF(B1184="","",COUNTA($B$5:B1184))</f>
        <v/>
      </c>
      <c r="B1184" s="219"/>
      <c r="C1184" s="220"/>
      <c r="D1184" s="220"/>
      <c r="E1184" s="220"/>
      <c r="F1184" s="225"/>
      <c r="G1184" s="222"/>
      <c r="H1184" s="217" t="str">
        <f>IFERROR(VLOOKUP($C1184,$C$5:$H$18,6,0)+SUMIF($C$19:$C1184,$C1184,$F$19:$F1184)-SUMIF($C$19:$C1184,$C1184,$G$19:$G1184),"")</f>
        <v/>
      </c>
      <c r="I1184" s="220"/>
      <c r="J1184" s="220"/>
      <c r="K1184" s="223"/>
    </row>
    <row r="1185" customHeight="1" spans="1:11">
      <c r="A1185" s="185" t="str">
        <f>IF(B1185="","",COUNTA($B$5:B1185))</f>
        <v/>
      </c>
      <c r="B1185" s="213"/>
      <c r="C1185" s="214"/>
      <c r="D1185" s="214"/>
      <c r="E1185" s="214"/>
      <c r="F1185" s="224"/>
      <c r="G1185" s="216"/>
      <c r="H1185" s="217" t="str">
        <f>IFERROR(VLOOKUP($C1185,$C$5:$H$18,6,0)+SUMIF($C$19:$C1185,$C1185,$F$19:$F1185)-SUMIF($C$19:$C1185,$C1185,$G$19:$G1185),"")</f>
        <v/>
      </c>
      <c r="I1185" s="214"/>
      <c r="J1185" s="214"/>
      <c r="K1185" s="218"/>
    </row>
    <row r="1186" customHeight="1" spans="1:11">
      <c r="A1186" s="185" t="str">
        <f>IF(B1186="","",COUNTA($B$5:B1186))</f>
        <v/>
      </c>
      <c r="B1186" s="219"/>
      <c r="C1186" s="220"/>
      <c r="D1186" s="220"/>
      <c r="E1186" s="220"/>
      <c r="F1186" s="225"/>
      <c r="G1186" s="222"/>
      <c r="H1186" s="217" t="str">
        <f>IFERROR(VLOOKUP($C1186,$C$5:$H$18,6,0)+SUMIF($C$19:$C1186,$C1186,$F$19:$F1186)-SUMIF($C$19:$C1186,$C1186,$G$19:$G1186),"")</f>
        <v/>
      </c>
      <c r="I1186" s="220"/>
      <c r="J1186" s="220"/>
      <c r="K1186" s="223"/>
    </row>
    <row r="1187" customHeight="1" spans="1:11">
      <c r="A1187" s="185" t="str">
        <f>IF(B1187="","",COUNTA($B$5:B1187))</f>
        <v/>
      </c>
      <c r="B1187" s="213"/>
      <c r="C1187" s="214"/>
      <c r="D1187" s="214"/>
      <c r="E1187" s="214"/>
      <c r="F1187" s="224"/>
      <c r="G1187" s="216"/>
      <c r="H1187" s="217" t="str">
        <f>IFERROR(VLOOKUP($C1187,$C$5:$H$18,6,0)+SUMIF($C$19:$C1187,$C1187,$F$19:$F1187)-SUMIF($C$19:$C1187,$C1187,$G$19:$G1187),"")</f>
        <v/>
      </c>
      <c r="I1187" s="214"/>
      <c r="J1187" s="214"/>
      <c r="K1187" s="218"/>
    </row>
    <row r="1188" customHeight="1" spans="1:11">
      <c r="A1188" s="185" t="str">
        <f>IF(B1188="","",COUNTA($B$5:B1188))</f>
        <v/>
      </c>
      <c r="B1188" s="219"/>
      <c r="C1188" s="220"/>
      <c r="D1188" s="220"/>
      <c r="E1188" s="220"/>
      <c r="F1188" s="225"/>
      <c r="G1188" s="222"/>
      <c r="H1188" s="217" t="str">
        <f>IFERROR(VLOOKUP($C1188,$C$5:$H$18,6,0)+SUMIF($C$19:$C1188,$C1188,$F$19:$F1188)-SUMIF($C$19:$C1188,$C1188,$G$19:$G1188),"")</f>
        <v/>
      </c>
      <c r="I1188" s="220"/>
      <c r="J1188" s="220"/>
      <c r="K1188" s="223"/>
    </row>
    <row r="1189" customHeight="1" spans="1:11">
      <c r="A1189" s="185" t="str">
        <f>IF(B1189="","",COUNTA($B$5:B1189))</f>
        <v/>
      </c>
      <c r="B1189" s="213"/>
      <c r="C1189" s="214"/>
      <c r="D1189" s="214"/>
      <c r="E1189" s="214"/>
      <c r="F1189" s="224"/>
      <c r="G1189" s="216"/>
      <c r="H1189" s="217" t="str">
        <f>IFERROR(VLOOKUP($C1189,$C$5:$H$18,6,0)+SUMIF($C$19:$C1189,$C1189,$F$19:$F1189)-SUMIF($C$19:$C1189,$C1189,$G$19:$G1189),"")</f>
        <v/>
      </c>
      <c r="I1189" s="214"/>
      <c r="J1189" s="214"/>
      <c r="K1189" s="218"/>
    </row>
    <row r="1190" customHeight="1" spans="1:11">
      <c r="A1190" s="185" t="str">
        <f>IF(B1190="","",COUNTA($B$5:B1190))</f>
        <v/>
      </c>
      <c r="B1190" s="219"/>
      <c r="C1190" s="220"/>
      <c r="D1190" s="220"/>
      <c r="E1190" s="220"/>
      <c r="F1190" s="225"/>
      <c r="G1190" s="222"/>
      <c r="H1190" s="217" t="str">
        <f>IFERROR(VLOOKUP($C1190,$C$5:$H$18,6,0)+SUMIF($C$19:$C1190,$C1190,$F$19:$F1190)-SUMIF($C$19:$C1190,$C1190,$G$19:$G1190),"")</f>
        <v/>
      </c>
      <c r="I1190" s="220"/>
      <c r="J1190" s="220"/>
      <c r="K1190" s="223"/>
    </row>
    <row r="1191" customHeight="1" spans="1:11">
      <c r="A1191" s="185" t="str">
        <f>IF(B1191="","",COUNTA($B$5:B1191))</f>
        <v/>
      </c>
      <c r="B1191" s="213"/>
      <c r="C1191" s="214"/>
      <c r="D1191" s="214"/>
      <c r="E1191" s="214"/>
      <c r="F1191" s="224"/>
      <c r="G1191" s="216"/>
      <c r="H1191" s="217" t="str">
        <f>IFERROR(VLOOKUP($C1191,$C$5:$H$18,6,0)+SUMIF($C$19:$C1191,$C1191,$F$19:$F1191)-SUMIF($C$19:$C1191,$C1191,$G$19:$G1191),"")</f>
        <v/>
      </c>
      <c r="I1191" s="214"/>
      <c r="J1191" s="214"/>
      <c r="K1191" s="218"/>
    </row>
    <row r="1192" customHeight="1" spans="1:11">
      <c r="A1192" s="185" t="str">
        <f>IF(B1192="","",COUNTA($B$5:B1192))</f>
        <v/>
      </c>
      <c r="B1192" s="219"/>
      <c r="C1192" s="220"/>
      <c r="D1192" s="220"/>
      <c r="E1192" s="220"/>
      <c r="F1192" s="225"/>
      <c r="G1192" s="222"/>
      <c r="H1192" s="217" t="str">
        <f>IFERROR(VLOOKUP($C1192,$C$5:$H$18,6,0)+SUMIF($C$19:$C1192,$C1192,$F$19:$F1192)-SUMIF($C$19:$C1192,$C1192,$G$19:$G1192),"")</f>
        <v/>
      </c>
      <c r="I1192" s="220"/>
      <c r="J1192" s="220"/>
      <c r="K1192" s="223"/>
    </row>
    <row r="1193" customHeight="1" spans="1:11">
      <c r="A1193" s="185" t="str">
        <f>IF(B1193="","",COUNTA($B$5:B1193))</f>
        <v/>
      </c>
      <c r="B1193" s="213"/>
      <c r="C1193" s="214"/>
      <c r="D1193" s="214"/>
      <c r="E1193" s="214"/>
      <c r="F1193" s="224"/>
      <c r="G1193" s="216"/>
      <c r="H1193" s="217" t="str">
        <f>IFERROR(VLOOKUP($C1193,$C$5:$H$18,6,0)+SUMIF($C$19:$C1193,$C1193,$F$19:$F1193)-SUMIF($C$19:$C1193,$C1193,$G$19:$G1193),"")</f>
        <v/>
      </c>
      <c r="I1193" s="214"/>
      <c r="J1193" s="214"/>
      <c r="K1193" s="218"/>
    </row>
    <row r="1194" customHeight="1" spans="1:11">
      <c r="A1194" s="185" t="str">
        <f>IF(B1194="","",COUNTA($B$5:B1194))</f>
        <v/>
      </c>
      <c r="B1194" s="219"/>
      <c r="C1194" s="220"/>
      <c r="D1194" s="220"/>
      <c r="E1194" s="220"/>
      <c r="F1194" s="225"/>
      <c r="G1194" s="222"/>
      <c r="H1194" s="217" t="str">
        <f>IFERROR(VLOOKUP($C1194,$C$5:$H$18,6,0)+SUMIF($C$19:$C1194,$C1194,$F$19:$F1194)-SUMIF($C$19:$C1194,$C1194,$G$19:$G1194),"")</f>
        <v/>
      </c>
      <c r="I1194" s="220"/>
      <c r="J1194" s="220"/>
      <c r="K1194" s="223"/>
    </row>
    <row r="1195" customHeight="1" spans="1:11">
      <c r="A1195" s="185" t="str">
        <f>IF(B1195="","",COUNTA($B$5:B1195))</f>
        <v/>
      </c>
      <c r="B1195" s="213"/>
      <c r="C1195" s="214"/>
      <c r="D1195" s="214"/>
      <c r="E1195" s="214"/>
      <c r="F1195" s="224"/>
      <c r="G1195" s="216"/>
      <c r="H1195" s="217" t="str">
        <f>IFERROR(VLOOKUP($C1195,$C$5:$H$18,6,0)+SUMIF($C$19:$C1195,$C1195,$F$19:$F1195)-SUMIF($C$19:$C1195,$C1195,$G$19:$G1195),"")</f>
        <v/>
      </c>
      <c r="I1195" s="214"/>
      <c r="J1195" s="214"/>
      <c r="K1195" s="218"/>
    </row>
    <row r="1196" customHeight="1" spans="1:11">
      <c r="A1196" s="185" t="str">
        <f>IF(B1196="","",COUNTA($B$5:B1196))</f>
        <v/>
      </c>
      <c r="B1196" s="219"/>
      <c r="C1196" s="220"/>
      <c r="D1196" s="220"/>
      <c r="E1196" s="220"/>
      <c r="F1196" s="225"/>
      <c r="G1196" s="222"/>
      <c r="H1196" s="217" t="str">
        <f>IFERROR(VLOOKUP($C1196,$C$5:$H$18,6,0)+SUMIF($C$19:$C1196,$C1196,$F$19:$F1196)-SUMIF($C$19:$C1196,$C1196,$G$19:$G1196),"")</f>
        <v/>
      </c>
      <c r="I1196" s="220"/>
      <c r="J1196" s="220"/>
      <c r="K1196" s="223"/>
    </row>
    <row r="1197" customHeight="1" spans="1:11">
      <c r="A1197" s="185" t="str">
        <f>IF(B1197="","",COUNTA($B$5:B1197))</f>
        <v/>
      </c>
      <c r="B1197" s="213"/>
      <c r="C1197" s="214"/>
      <c r="D1197" s="214"/>
      <c r="E1197" s="214"/>
      <c r="F1197" s="224"/>
      <c r="G1197" s="216"/>
      <c r="H1197" s="217" t="str">
        <f>IFERROR(VLOOKUP($C1197,$C$5:$H$18,6,0)+SUMIF($C$19:$C1197,$C1197,$F$19:$F1197)-SUMIF($C$19:$C1197,$C1197,$G$19:$G1197),"")</f>
        <v/>
      </c>
      <c r="I1197" s="214"/>
      <c r="J1197" s="214"/>
      <c r="K1197" s="218"/>
    </row>
    <row r="1198" customHeight="1" spans="1:11">
      <c r="A1198" s="185" t="str">
        <f>IF(B1198="","",COUNTA($B$5:B1198))</f>
        <v/>
      </c>
      <c r="B1198" s="219"/>
      <c r="C1198" s="220"/>
      <c r="D1198" s="220"/>
      <c r="E1198" s="220"/>
      <c r="F1198" s="225"/>
      <c r="G1198" s="222"/>
      <c r="H1198" s="217" t="str">
        <f>IFERROR(VLOOKUP($C1198,$C$5:$H$18,6,0)+SUMIF($C$19:$C1198,$C1198,$F$19:$F1198)-SUMIF($C$19:$C1198,$C1198,$G$19:$G1198),"")</f>
        <v/>
      </c>
      <c r="I1198" s="220"/>
      <c r="J1198" s="220"/>
      <c r="K1198" s="223"/>
    </row>
    <row r="1199" customHeight="1" spans="1:11">
      <c r="A1199" s="185" t="str">
        <f>IF(B1199="","",COUNTA($B$5:B1199))</f>
        <v/>
      </c>
      <c r="B1199" s="213"/>
      <c r="C1199" s="214"/>
      <c r="D1199" s="214"/>
      <c r="E1199" s="214"/>
      <c r="F1199" s="224"/>
      <c r="G1199" s="216"/>
      <c r="H1199" s="217" t="str">
        <f>IFERROR(VLOOKUP($C1199,$C$5:$H$18,6,0)+SUMIF($C$19:$C1199,$C1199,$F$19:$F1199)-SUMIF($C$19:$C1199,$C1199,$G$19:$G1199),"")</f>
        <v/>
      </c>
      <c r="I1199" s="214"/>
      <c r="J1199" s="214"/>
      <c r="K1199" s="218"/>
    </row>
    <row r="1200" customHeight="1" spans="1:11">
      <c r="A1200" s="185" t="str">
        <f>IF(B1200="","",COUNTA($B$5:B1200))</f>
        <v/>
      </c>
      <c r="B1200" s="219"/>
      <c r="C1200" s="220"/>
      <c r="D1200" s="220"/>
      <c r="E1200" s="220"/>
      <c r="F1200" s="225"/>
      <c r="G1200" s="222"/>
      <c r="H1200" s="217" t="str">
        <f>IFERROR(VLOOKUP($C1200,$C$5:$H$18,6,0)+SUMIF($C$19:$C1200,$C1200,$F$19:$F1200)-SUMIF($C$19:$C1200,$C1200,$G$19:$G1200),"")</f>
        <v/>
      </c>
      <c r="I1200" s="220"/>
      <c r="J1200" s="220"/>
      <c r="K1200" s="223"/>
    </row>
    <row r="1201" customHeight="1" spans="1:11">
      <c r="A1201" s="185" t="str">
        <f>IF(B1201="","",COUNTA($B$5:B1201))</f>
        <v/>
      </c>
      <c r="B1201" s="213"/>
      <c r="C1201" s="214"/>
      <c r="D1201" s="214"/>
      <c r="E1201" s="214"/>
      <c r="F1201" s="224"/>
      <c r="G1201" s="216"/>
      <c r="H1201" s="217" t="str">
        <f>IFERROR(VLOOKUP($C1201,$C$5:$H$18,6,0)+SUMIF($C$19:$C1201,$C1201,$F$19:$F1201)-SUMIF($C$19:$C1201,$C1201,$G$19:$G1201),"")</f>
        <v/>
      </c>
      <c r="I1201" s="214"/>
      <c r="J1201" s="214"/>
      <c r="K1201" s="218"/>
    </row>
    <row r="1202" customHeight="1" spans="1:11">
      <c r="A1202" s="185" t="str">
        <f>IF(B1202="","",COUNTA($B$5:B1202))</f>
        <v/>
      </c>
      <c r="B1202" s="219"/>
      <c r="C1202" s="220"/>
      <c r="D1202" s="220"/>
      <c r="E1202" s="220"/>
      <c r="F1202" s="225"/>
      <c r="G1202" s="222"/>
      <c r="H1202" s="217" t="str">
        <f>IFERROR(VLOOKUP($C1202,$C$5:$H$18,6,0)+SUMIF($C$19:$C1202,$C1202,$F$19:$F1202)-SUMIF($C$19:$C1202,$C1202,$G$19:$G1202),"")</f>
        <v/>
      </c>
      <c r="I1202" s="220"/>
      <c r="J1202" s="220"/>
      <c r="K1202" s="223"/>
    </row>
    <row r="1203" customHeight="1" spans="1:11">
      <c r="A1203" s="185" t="str">
        <f>IF(B1203="","",COUNTA($B$5:B1203))</f>
        <v/>
      </c>
      <c r="B1203" s="213"/>
      <c r="C1203" s="214"/>
      <c r="D1203" s="214"/>
      <c r="E1203" s="214"/>
      <c r="F1203" s="224"/>
      <c r="G1203" s="216"/>
      <c r="H1203" s="217" t="str">
        <f>IFERROR(VLOOKUP($C1203,$C$5:$H$18,6,0)+SUMIF($C$19:$C1203,$C1203,$F$19:$F1203)-SUMIF($C$19:$C1203,$C1203,$G$19:$G1203),"")</f>
        <v/>
      </c>
      <c r="I1203" s="214"/>
      <c r="J1203" s="214"/>
      <c r="K1203" s="218"/>
    </row>
    <row r="1204" customHeight="1" spans="1:11">
      <c r="A1204" s="185" t="str">
        <f>IF(B1204="","",COUNTA($B$5:B1204))</f>
        <v/>
      </c>
      <c r="B1204" s="219"/>
      <c r="C1204" s="220"/>
      <c r="D1204" s="220"/>
      <c r="E1204" s="220"/>
      <c r="F1204" s="225"/>
      <c r="G1204" s="222"/>
      <c r="H1204" s="217" t="str">
        <f>IFERROR(VLOOKUP($C1204,$C$5:$H$18,6,0)+SUMIF($C$19:$C1204,$C1204,$F$19:$F1204)-SUMIF($C$19:$C1204,$C1204,$G$19:$G1204),"")</f>
        <v/>
      </c>
      <c r="I1204" s="220"/>
      <c r="J1204" s="220"/>
      <c r="K1204" s="223"/>
    </row>
    <row r="1205" customHeight="1" spans="1:11">
      <c r="A1205" s="185" t="str">
        <f>IF(B1205="","",COUNTA($B$5:B1205))</f>
        <v/>
      </c>
      <c r="B1205" s="213"/>
      <c r="C1205" s="214"/>
      <c r="D1205" s="214"/>
      <c r="E1205" s="214"/>
      <c r="F1205" s="224"/>
      <c r="G1205" s="216"/>
      <c r="H1205" s="217" t="str">
        <f>IFERROR(VLOOKUP($C1205,$C$5:$H$18,6,0)+SUMIF($C$19:$C1205,$C1205,$F$19:$F1205)-SUMIF($C$19:$C1205,$C1205,$G$19:$G1205),"")</f>
        <v/>
      </c>
      <c r="I1205" s="214"/>
      <c r="J1205" s="214"/>
      <c r="K1205" s="218"/>
    </row>
    <row r="1206" customHeight="1" spans="1:11">
      <c r="A1206" s="185" t="str">
        <f>IF(B1206="","",COUNTA($B$5:B1206))</f>
        <v/>
      </c>
      <c r="B1206" s="219"/>
      <c r="C1206" s="220"/>
      <c r="D1206" s="220"/>
      <c r="E1206" s="220"/>
      <c r="F1206" s="225"/>
      <c r="G1206" s="222"/>
      <c r="H1206" s="217" t="str">
        <f>IFERROR(VLOOKUP($C1206,$C$5:$H$18,6,0)+SUMIF($C$19:$C1206,$C1206,$F$19:$F1206)-SUMIF($C$19:$C1206,$C1206,$G$19:$G1206),"")</f>
        <v/>
      </c>
      <c r="I1206" s="220"/>
      <c r="J1206" s="220"/>
      <c r="K1206" s="223"/>
    </row>
    <row r="1207" customHeight="1" spans="1:11">
      <c r="A1207" s="185" t="str">
        <f>IF(B1207="","",COUNTA($B$5:B1207))</f>
        <v/>
      </c>
      <c r="B1207" s="213"/>
      <c r="C1207" s="214"/>
      <c r="D1207" s="214"/>
      <c r="E1207" s="214"/>
      <c r="F1207" s="224"/>
      <c r="G1207" s="216"/>
      <c r="H1207" s="217" t="str">
        <f>IFERROR(VLOOKUP($C1207,$C$5:$H$18,6,0)+SUMIF($C$19:$C1207,$C1207,$F$19:$F1207)-SUMIF($C$19:$C1207,$C1207,$G$19:$G1207),"")</f>
        <v/>
      </c>
      <c r="I1207" s="214"/>
      <c r="J1207" s="214"/>
      <c r="K1207" s="218"/>
    </row>
    <row r="1208" customHeight="1" spans="1:11">
      <c r="A1208" s="185" t="str">
        <f>IF(B1208="","",COUNTA($B$5:B1208))</f>
        <v/>
      </c>
      <c r="B1208" s="219"/>
      <c r="C1208" s="220"/>
      <c r="D1208" s="220"/>
      <c r="E1208" s="220"/>
      <c r="F1208" s="225"/>
      <c r="G1208" s="222"/>
      <c r="H1208" s="217" t="str">
        <f>IFERROR(VLOOKUP($C1208,$C$5:$H$18,6,0)+SUMIF($C$19:$C1208,$C1208,$F$19:$F1208)-SUMIF($C$19:$C1208,$C1208,$G$19:$G1208),"")</f>
        <v/>
      </c>
      <c r="I1208" s="220"/>
      <c r="J1208" s="220"/>
      <c r="K1208" s="223"/>
    </row>
    <row r="1209" customHeight="1" spans="1:11">
      <c r="A1209" s="185" t="str">
        <f>IF(B1209="","",COUNTA($B$5:B1209))</f>
        <v/>
      </c>
      <c r="B1209" s="213"/>
      <c r="C1209" s="214"/>
      <c r="D1209" s="214"/>
      <c r="E1209" s="214"/>
      <c r="F1209" s="224"/>
      <c r="G1209" s="216"/>
      <c r="H1209" s="217" t="str">
        <f>IFERROR(VLOOKUP($C1209,$C$5:$H$18,6,0)+SUMIF($C$19:$C1209,$C1209,$F$19:$F1209)-SUMIF($C$19:$C1209,$C1209,$G$19:$G1209),"")</f>
        <v/>
      </c>
      <c r="I1209" s="214"/>
      <c r="J1209" s="214"/>
      <c r="K1209" s="218"/>
    </row>
    <row r="1210" customHeight="1" spans="1:11">
      <c r="A1210" s="185" t="str">
        <f>IF(B1210="","",COUNTA($B$5:B1210))</f>
        <v/>
      </c>
      <c r="B1210" s="219"/>
      <c r="C1210" s="220"/>
      <c r="D1210" s="220"/>
      <c r="E1210" s="220"/>
      <c r="F1210" s="225"/>
      <c r="G1210" s="222"/>
      <c r="H1210" s="217" t="str">
        <f>IFERROR(VLOOKUP($C1210,$C$5:$H$18,6,0)+SUMIF($C$19:$C1210,$C1210,$F$19:$F1210)-SUMIF($C$19:$C1210,$C1210,$G$19:$G1210),"")</f>
        <v/>
      </c>
      <c r="I1210" s="220"/>
      <c r="J1210" s="220"/>
      <c r="K1210" s="223"/>
    </row>
    <row r="1211" customHeight="1" spans="1:11">
      <c r="A1211" s="185" t="str">
        <f>IF(B1211="","",COUNTA($B$5:B1211))</f>
        <v/>
      </c>
      <c r="B1211" s="213"/>
      <c r="C1211" s="214"/>
      <c r="D1211" s="214"/>
      <c r="E1211" s="214"/>
      <c r="F1211" s="224"/>
      <c r="G1211" s="216"/>
      <c r="H1211" s="217" t="str">
        <f>IFERROR(VLOOKUP($C1211,$C$5:$H$18,6,0)+SUMIF($C$19:$C1211,$C1211,$F$19:$F1211)-SUMIF($C$19:$C1211,$C1211,$G$19:$G1211),"")</f>
        <v/>
      </c>
      <c r="I1211" s="214"/>
      <c r="J1211" s="214"/>
      <c r="K1211" s="218"/>
    </row>
    <row r="1212" customHeight="1" spans="1:11">
      <c r="A1212" s="185" t="str">
        <f>IF(B1212="","",COUNTA($B$5:B1212))</f>
        <v/>
      </c>
      <c r="B1212" s="219"/>
      <c r="C1212" s="220"/>
      <c r="D1212" s="220"/>
      <c r="E1212" s="220"/>
      <c r="F1212" s="225"/>
      <c r="G1212" s="222"/>
      <c r="H1212" s="217" t="str">
        <f>IFERROR(VLOOKUP($C1212,$C$5:$H$18,6,0)+SUMIF($C$19:$C1212,$C1212,$F$19:$F1212)-SUMIF($C$19:$C1212,$C1212,$G$19:$G1212),"")</f>
        <v/>
      </c>
      <c r="I1212" s="220"/>
      <c r="J1212" s="220"/>
      <c r="K1212" s="223"/>
    </row>
    <row r="1213" customHeight="1" spans="1:11">
      <c r="A1213" s="185" t="str">
        <f>IF(B1213="","",COUNTA($B$5:B1213))</f>
        <v/>
      </c>
      <c r="B1213" s="213"/>
      <c r="C1213" s="214"/>
      <c r="D1213" s="214"/>
      <c r="E1213" s="214"/>
      <c r="F1213" s="224"/>
      <c r="G1213" s="216"/>
      <c r="H1213" s="217" t="str">
        <f>IFERROR(VLOOKUP($C1213,$C$5:$H$18,6,0)+SUMIF($C$19:$C1213,$C1213,$F$19:$F1213)-SUMIF($C$19:$C1213,$C1213,$G$19:$G1213),"")</f>
        <v/>
      </c>
      <c r="I1213" s="214"/>
      <c r="J1213" s="214"/>
      <c r="K1213" s="218"/>
    </row>
    <row r="1214" customHeight="1" spans="1:11">
      <c r="A1214" s="185" t="str">
        <f>IF(B1214="","",COUNTA($B$5:B1214))</f>
        <v/>
      </c>
      <c r="B1214" s="219"/>
      <c r="C1214" s="220"/>
      <c r="D1214" s="220"/>
      <c r="E1214" s="220"/>
      <c r="F1214" s="225"/>
      <c r="G1214" s="222"/>
      <c r="H1214" s="217" t="str">
        <f>IFERROR(VLOOKUP($C1214,$C$5:$H$18,6,0)+SUMIF($C$19:$C1214,$C1214,$F$19:$F1214)-SUMIF($C$19:$C1214,$C1214,$G$19:$G1214),"")</f>
        <v/>
      </c>
      <c r="I1214" s="220"/>
      <c r="J1214" s="220"/>
      <c r="K1214" s="223"/>
    </row>
    <row r="1215" customHeight="1" spans="1:11">
      <c r="A1215" s="185" t="str">
        <f>IF(B1215="","",COUNTA($B$5:B1215))</f>
        <v/>
      </c>
      <c r="B1215" s="213"/>
      <c r="C1215" s="214"/>
      <c r="D1215" s="214"/>
      <c r="E1215" s="214"/>
      <c r="F1215" s="224"/>
      <c r="G1215" s="216"/>
      <c r="H1215" s="217" t="str">
        <f>IFERROR(VLOOKUP($C1215,$C$5:$H$18,6,0)+SUMIF($C$19:$C1215,$C1215,$F$19:$F1215)-SUMIF($C$19:$C1215,$C1215,$G$19:$G1215),"")</f>
        <v/>
      </c>
      <c r="I1215" s="214"/>
      <c r="J1215" s="214"/>
      <c r="K1215" s="218"/>
    </row>
    <row r="1216" customHeight="1" spans="1:11">
      <c r="A1216" s="185" t="str">
        <f>IF(B1216="","",COUNTA($B$5:B1216))</f>
        <v/>
      </c>
      <c r="B1216" s="219"/>
      <c r="C1216" s="220"/>
      <c r="D1216" s="220"/>
      <c r="E1216" s="220"/>
      <c r="F1216" s="225"/>
      <c r="G1216" s="222"/>
      <c r="H1216" s="217" t="str">
        <f>IFERROR(VLOOKUP($C1216,$C$5:$H$18,6,0)+SUMIF($C$19:$C1216,$C1216,$F$19:$F1216)-SUMIF($C$19:$C1216,$C1216,$G$19:$G1216),"")</f>
        <v/>
      </c>
      <c r="I1216" s="220"/>
      <c r="J1216" s="220"/>
      <c r="K1216" s="223"/>
    </row>
    <row r="1217" customHeight="1" spans="1:11">
      <c r="A1217" s="185" t="str">
        <f>IF(B1217="","",COUNTA($B$5:B1217))</f>
        <v/>
      </c>
      <c r="B1217" s="213"/>
      <c r="C1217" s="214"/>
      <c r="D1217" s="214"/>
      <c r="E1217" s="214"/>
      <c r="F1217" s="224"/>
      <c r="G1217" s="216"/>
      <c r="H1217" s="217" t="str">
        <f>IFERROR(VLOOKUP($C1217,$C$5:$H$18,6,0)+SUMIF($C$19:$C1217,$C1217,$F$19:$F1217)-SUMIF($C$19:$C1217,$C1217,$G$19:$G1217),"")</f>
        <v/>
      </c>
      <c r="I1217" s="214"/>
      <c r="J1217" s="214"/>
      <c r="K1217" s="218"/>
    </row>
    <row r="1218" customHeight="1" spans="1:11">
      <c r="A1218" s="185" t="str">
        <f>IF(B1218="","",COUNTA($B$5:B1218))</f>
        <v/>
      </c>
      <c r="B1218" s="219"/>
      <c r="C1218" s="220"/>
      <c r="D1218" s="220"/>
      <c r="E1218" s="220"/>
      <c r="F1218" s="225"/>
      <c r="G1218" s="222"/>
      <c r="H1218" s="217" t="str">
        <f>IFERROR(VLOOKUP($C1218,$C$5:$H$18,6,0)+SUMIF($C$19:$C1218,$C1218,$F$19:$F1218)-SUMIF($C$19:$C1218,$C1218,$G$19:$G1218),"")</f>
        <v/>
      </c>
      <c r="I1218" s="220"/>
      <c r="J1218" s="220"/>
      <c r="K1218" s="223"/>
    </row>
    <row r="1219" customHeight="1" spans="1:11">
      <c r="A1219" s="185" t="str">
        <f>IF(B1219="","",COUNTA($B$5:B1219))</f>
        <v/>
      </c>
      <c r="B1219" s="213"/>
      <c r="C1219" s="214"/>
      <c r="D1219" s="214"/>
      <c r="E1219" s="214"/>
      <c r="F1219" s="224"/>
      <c r="G1219" s="216"/>
      <c r="H1219" s="217" t="str">
        <f>IFERROR(VLOOKUP($C1219,$C$5:$H$18,6,0)+SUMIF($C$19:$C1219,$C1219,$F$19:$F1219)-SUMIF($C$19:$C1219,$C1219,$G$19:$G1219),"")</f>
        <v/>
      </c>
      <c r="I1219" s="214"/>
      <c r="J1219" s="214"/>
      <c r="K1219" s="218"/>
    </row>
    <row r="1220" customHeight="1" spans="1:11">
      <c r="A1220" s="185" t="str">
        <f>IF(B1220="","",COUNTA($B$5:B1220))</f>
        <v/>
      </c>
      <c r="B1220" s="219"/>
      <c r="C1220" s="220"/>
      <c r="D1220" s="220"/>
      <c r="E1220" s="220"/>
      <c r="F1220" s="225"/>
      <c r="G1220" s="222"/>
      <c r="H1220" s="217" t="str">
        <f>IFERROR(VLOOKUP($C1220,$C$5:$H$18,6,0)+SUMIF($C$19:$C1220,$C1220,$F$19:$F1220)-SUMIF($C$19:$C1220,$C1220,$G$19:$G1220),"")</f>
        <v/>
      </c>
      <c r="I1220" s="220"/>
      <c r="J1220" s="220"/>
      <c r="K1220" s="223"/>
    </row>
    <row r="1221" customHeight="1" spans="1:11">
      <c r="A1221" s="185" t="str">
        <f>IF(B1221="","",COUNTA($B$5:B1221))</f>
        <v/>
      </c>
      <c r="B1221" s="213"/>
      <c r="C1221" s="214"/>
      <c r="D1221" s="214"/>
      <c r="E1221" s="214"/>
      <c r="F1221" s="224"/>
      <c r="G1221" s="216"/>
      <c r="H1221" s="217" t="str">
        <f>IFERROR(VLOOKUP($C1221,$C$5:$H$18,6,0)+SUMIF($C$19:$C1221,$C1221,$F$19:$F1221)-SUMIF($C$19:$C1221,$C1221,$G$19:$G1221),"")</f>
        <v/>
      </c>
      <c r="I1221" s="214"/>
      <c r="J1221" s="214"/>
      <c r="K1221" s="218"/>
    </row>
    <row r="1222" customHeight="1" spans="1:11">
      <c r="A1222" s="185" t="str">
        <f>IF(B1222="","",COUNTA($B$5:B1222))</f>
        <v/>
      </c>
      <c r="B1222" s="219"/>
      <c r="C1222" s="220"/>
      <c r="D1222" s="220"/>
      <c r="E1222" s="220"/>
      <c r="F1222" s="225"/>
      <c r="G1222" s="222"/>
      <c r="H1222" s="217" t="str">
        <f>IFERROR(VLOOKUP($C1222,$C$5:$H$18,6,0)+SUMIF($C$19:$C1222,$C1222,$F$19:$F1222)-SUMIF($C$19:$C1222,$C1222,$G$19:$G1222),"")</f>
        <v/>
      </c>
      <c r="I1222" s="220"/>
      <c r="J1222" s="220"/>
      <c r="K1222" s="223"/>
    </row>
    <row r="1223" customHeight="1" spans="1:11">
      <c r="A1223" s="185" t="str">
        <f>IF(B1223="","",COUNTA($B$5:B1223))</f>
        <v/>
      </c>
      <c r="B1223" s="213"/>
      <c r="C1223" s="214"/>
      <c r="D1223" s="214"/>
      <c r="E1223" s="214"/>
      <c r="F1223" s="224"/>
      <c r="G1223" s="216"/>
      <c r="H1223" s="217" t="str">
        <f>IFERROR(VLOOKUP($C1223,$C$5:$H$18,6,0)+SUMIF($C$19:$C1223,$C1223,$F$19:$F1223)-SUMIF($C$19:$C1223,$C1223,$G$19:$G1223),"")</f>
        <v/>
      </c>
      <c r="I1223" s="214"/>
      <c r="J1223" s="214"/>
      <c r="K1223" s="218"/>
    </row>
    <row r="1224" customHeight="1" spans="1:11">
      <c r="A1224" s="185" t="str">
        <f>IF(B1224="","",COUNTA($B$5:B1224))</f>
        <v/>
      </c>
      <c r="B1224" s="219"/>
      <c r="C1224" s="220"/>
      <c r="D1224" s="220"/>
      <c r="E1224" s="220"/>
      <c r="F1224" s="225"/>
      <c r="G1224" s="222"/>
      <c r="H1224" s="217" t="str">
        <f>IFERROR(VLOOKUP($C1224,$C$5:$H$18,6,0)+SUMIF($C$19:$C1224,$C1224,$F$19:$F1224)-SUMIF($C$19:$C1224,$C1224,$G$19:$G1224),"")</f>
        <v/>
      </c>
      <c r="I1224" s="220"/>
      <c r="J1224" s="220"/>
      <c r="K1224" s="223"/>
    </row>
    <row r="1225" customHeight="1" spans="1:11">
      <c r="A1225" s="185" t="str">
        <f>IF(B1225="","",COUNTA($B$5:B1225))</f>
        <v/>
      </c>
      <c r="B1225" s="213"/>
      <c r="C1225" s="214"/>
      <c r="D1225" s="214"/>
      <c r="E1225" s="214"/>
      <c r="F1225" s="224"/>
      <c r="G1225" s="216"/>
      <c r="H1225" s="217" t="str">
        <f>IFERROR(VLOOKUP($C1225,$C$5:$H$18,6,0)+SUMIF($C$19:$C1225,$C1225,$F$19:$F1225)-SUMIF($C$19:$C1225,$C1225,$G$19:$G1225),"")</f>
        <v/>
      </c>
      <c r="I1225" s="214"/>
      <c r="J1225" s="214"/>
      <c r="K1225" s="218"/>
    </row>
    <row r="1226" customHeight="1" spans="1:11">
      <c r="A1226" s="185" t="str">
        <f>IF(B1226="","",COUNTA($B$5:B1226))</f>
        <v/>
      </c>
      <c r="B1226" s="219"/>
      <c r="C1226" s="220"/>
      <c r="D1226" s="220"/>
      <c r="E1226" s="220"/>
      <c r="F1226" s="225"/>
      <c r="G1226" s="222"/>
      <c r="H1226" s="217" t="str">
        <f>IFERROR(VLOOKUP($C1226,$C$5:$H$18,6,0)+SUMIF($C$19:$C1226,$C1226,$F$19:$F1226)-SUMIF($C$19:$C1226,$C1226,$G$19:$G1226),"")</f>
        <v/>
      </c>
      <c r="I1226" s="220"/>
      <c r="J1226" s="220"/>
      <c r="K1226" s="223"/>
    </row>
    <row r="1227" customHeight="1" spans="1:11">
      <c r="A1227" s="185" t="str">
        <f>IF(B1227="","",COUNTA($B$5:B1227))</f>
        <v/>
      </c>
      <c r="B1227" s="213"/>
      <c r="C1227" s="214"/>
      <c r="D1227" s="214"/>
      <c r="E1227" s="214"/>
      <c r="F1227" s="224"/>
      <c r="G1227" s="216"/>
      <c r="H1227" s="217" t="str">
        <f>IFERROR(VLOOKUP($C1227,$C$5:$H$18,6,0)+SUMIF($C$19:$C1227,$C1227,$F$19:$F1227)-SUMIF($C$19:$C1227,$C1227,$G$19:$G1227),"")</f>
        <v/>
      </c>
      <c r="I1227" s="214"/>
      <c r="J1227" s="214"/>
      <c r="K1227" s="218"/>
    </row>
    <row r="1228" customHeight="1" spans="1:11">
      <c r="A1228" s="185" t="str">
        <f>IF(B1228="","",COUNTA($B$5:B1228))</f>
        <v/>
      </c>
      <c r="B1228" s="219"/>
      <c r="C1228" s="220"/>
      <c r="D1228" s="220"/>
      <c r="E1228" s="220"/>
      <c r="F1228" s="225"/>
      <c r="G1228" s="222"/>
      <c r="H1228" s="217" t="str">
        <f>IFERROR(VLOOKUP($C1228,$C$5:$H$18,6,0)+SUMIF($C$19:$C1228,$C1228,$F$19:$F1228)-SUMIF($C$19:$C1228,$C1228,$G$19:$G1228),"")</f>
        <v/>
      </c>
      <c r="I1228" s="220"/>
      <c r="J1228" s="220"/>
      <c r="K1228" s="223"/>
    </row>
    <row r="1229" customHeight="1" spans="1:11">
      <c r="A1229" s="185" t="str">
        <f>IF(B1229="","",COUNTA($B$5:B1229))</f>
        <v/>
      </c>
      <c r="B1229" s="213"/>
      <c r="C1229" s="214"/>
      <c r="D1229" s="214"/>
      <c r="E1229" s="214"/>
      <c r="F1229" s="224"/>
      <c r="G1229" s="216"/>
      <c r="H1229" s="217" t="str">
        <f>IFERROR(VLOOKUP($C1229,$C$5:$H$18,6,0)+SUMIF($C$19:$C1229,$C1229,$F$19:$F1229)-SUMIF($C$19:$C1229,$C1229,$G$19:$G1229),"")</f>
        <v/>
      </c>
      <c r="I1229" s="214"/>
      <c r="J1229" s="214"/>
      <c r="K1229" s="218"/>
    </row>
    <row r="1230" customHeight="1" spans="1:11">
      <c r="A1230" s="185" t="str">
        <f>IF(B1230="","",COUNTA($B$5:B1230))</f>
        <v/>
      </c>
      <c r="B1230" s="219"/>
      <c r="C1230" s="220"/>
      <c r="D1230" s="220"/>
      <c r="E1230" s="220"/>
      <c r="F1230" s="225"/>
      <c r="G1230" s="222"/>
      <c r="H1230" s="217" t="str">
        <f>IFERROR(VLOOKUP($C1230,$C$5:$H$18,6,0)+SUMIF($C$19:$C1230,$C1230,$F$19:$F1230)-SUMIF($C$19:$C1230,$C1230,$G$19:$G1230),"")</f>
        <v/>
      </c>
      <c r="I1230" s="220"/>
      <c r="J1230" s="220"/>
      <c r="K1230" s="223"/>
    </row>
    <row r="1231" customHeight="1" spans="1:11">
      <c r="A1231" s="185" t="str">
        <f>IF(B1231="","",COUNTA($B$5:B1231))</f>
        <v/>
      </c>
      <c r="B1231" s="213"/>
      <c r="C1231" s="214"/>
      <c r="D1231" s="214"/>
      <c r="E1231" s="214"/>
      <c r="F1231" s="224"/>
      <c r="G1231" s="216"/>
      <c r="H1231" s="217" t="str">
        <f>IFERROR(VLOOKUP($C1231,$C$5:$H$18,6,0)+SUMIF($C$19:$C1231,$C1231,$F$19:$F1231)-SUMIF($C$19:$C1231,$C1231,$G$19:$G1231),"")</f>
        <v/>
      </c>
      <c r="I1231" s="214"/>
      <c r="J1231" s="214"/>
      <c r="K1231" s="218"/>
    </row>
    <row r="1232" customHeight="1" spans="1:11">
      <c r="A1232" s="185" t="str">
        <f>IF(B1232="","",COUNTA($B$5:B1232))</f>
        <v/>
      </c>
      <c r="B1232" s="219"/>
      <c r="C1232" s="220"/>
      <c r="D1232" s="220"/>
      <c r="E1232" s="220"/>
      <c r="F1232" s="225"/>
      <c r="G1232" s="222"/>
      <c r="H1232" s="217" t="str">
        <f>IFERROR(VLOOKUP($C1232,$C$5:$H$18,6,0)+SUMIF($C$19:$C1232,$C1232,$F$19:$F1232)-SUMIF($C$19:$C1232,$C1232,$G$19:$G1232),"")</f>
        <v/>
      </c>
      <c r="I1232" s="220"/>
      <c r="J1232" s="220"/>
      <c r="K1232" s="223"/>
    </row>
    <row r="1233" customHeight="1" spans="1:11">
      <c r="A1233" s="185" t="str">
        <f>IF(B1233="","",COUNTA($B$5:B1233))</f>
        <v/>
      </c>
      <c r="B1233" s="213"/>
      <c r="C1233" s="214"/>
      <c r="D1233" s="214"/>
      <c r="E1233" s="214"/>
      <c r="F1233" s="224"/>
      <c r="G1233" s="216"/>
      <c r="H1233" s="217" t="str">
        <f>IFERROR(VLOOKUP($C1233,$C$5:$H$18,6,0)+SUMIF($C$19:$C1233,$C1233,$F$19:$F1233)-SUMIF($C$19:$C1233,$C1233,$G$19:$G1233),"")</f>
        <v/>
      </c>
      <c r="I1233" s="214"/>
      <c r="J1233" s="214"/>
      <c r="K1233" s="218"/>
    </row>
    <row r="1234" customHeight="1" spans="1:11">
      <c r="A1234" s="185" t="str">
        <f>IF(B1234="","",COUNTA($B$5:B1234))</f>
        <v/>
      </c>
      <c r="B1234" s="219"/>
      <c r="C1234" s="220"/>
      <c r="D1234" s="220"/>
      <c r="E1234" s="220"/>
      <c r="F1234" s="225"/>
      <c r="G1234" s="222"/>
      <c r="H1234" s="217" t="str">
        <f>IFERROR(VLOOKUP($C1234,$C$5:$H$18,6,0)+SUMIF($C$19:$C1234,$C1234,$F$19:$F1234)-SUMIF($C$19:$C1234,$C1234,$G$19:$G1234),"")</f>
        <v/>
      </c>
      <c r="I1234" s="220"/>
      <c r="J1234" s="220"/>
      <c r="K1234" s="223"/>
    </row>
    <row r="1235" customHeight="1" spans="1:11">
      <c r="A1235" s="185" t="str">
        <f>IF(B1235="","",COUNTA($B$5:B1235))</f>
        <v/>
      </c>
      <c r="B1235" s="213"/>
      <c r="C1235" s="214"/>
      <c r="D1235" s="214"/>
      <c r="E1235" s="214"/>
      <c r="F1235" s="224"/>
      <c r="G1235" s="216"/>
      <c r="H1235" s="217" t="str">
        <f>IFERROR(VLOOKUP($C1235,$C$5:$H$18,6,0)+SUMIF($C$19:$C1235,$C1235,$F$19:$F1235)-SUMIF($C$19:$C1235,$C1235,$G$19:$G1235),"")</f>
        <v/>
      </c>
      <c r="I1235" s="214"/>
      <c r="J1235" s="214"/>
      <c r="K1235" s="218"/>
    </row>
    <row r="1236" customHeight="1" spans="1:11">
      <c r="A1236" s="185" t="str">
        <f>IF(B1236="","",COUNTA($B$5:B1236))</f>
        <v/>
      </c>
      <c r="B1236" s="219"/>
      <c r="C1236" s="220"/>
      <c r="D1236" s="220"/>
      <c r="E1236" s="220"/>
      <c r="F1236" s="225"/>
      <c r="G1236" s="222"/>
      <c r="H1236" s="217" t="str">
        <f>IFERROR(VLOOKUP($C1236,$C$5:$H$18,6,0)+SUMIF($C$19:$C1236,$C1236,$F$19:$F1236)-SUMIF($C$19:$C1236,$C1236,$G$19:$G1236),"")</f>
        <v/>
      </c>
      <c r="I1236" s="220"/>
      <c r="J1236" s="220"/>
      <c r="K1236" s="223"/>
    </row>
    <row r="1237" customHeight="1" spans="1:11">
      <c r="A1237" s="185" t="str">
        <f>IF(B1237="","",COUNTA($B$5:B1237))</f>
        <v/>
      </c>
      <c r="B1237" s="213"/>
      <c r="C1237" s="214"/>
      <c r="D1237" s="214"/>
      <c r="E1237" s="214"/>
      <c r="F1237" s="224"/>
      <c r="G1237" s="216"/>
      <c r="H1237" s="217" t="str">
        <f>IFERROR(VLOOKUP($C1237,$C$5:$H$18,6,0)+SUMIF($C$19:$C1237,$C1237,$F$19:$F1237)-SUMIF($C$19:$C1237,$C1237,$G$19:$G1237),"")</f>
        <v/>
      </c>
      <c r="I1237" s="214"/>
      <c r="J1237" s="214"/>
      <c r="K1237" s="218"/>
    </row>
    <row r="1238" customHeight="1" spans="1:11">
      <c r="A1238" s="185" t="str">
        <f>IF(B1238="","",COUNTA($B$5:B1238))</f>
        <v/>
      </c>
      <c r="B1238" s="219"/>
      <c r="C1238" s="220"/>
      <c r="D1238" s="220"/>
      <c r="E1238" s="220"/>
      <c r="F1238" s="225"/>
      <c r="G1238" s="222"/>
      <c r="H1238" s="217" t="str">
        <f>IFERROR(VLOOKUP($C1238,$C$5:$H$18,6,0)+SUMIF($C$19:$C1238,$C1238,$F$19:$F1238)-SUMIF($C$19:$C1238,$C1238,$G$19:$G1238),"")</f>
        <v/>
      </c>
      <c r="I1238" s="220"/>
      <c r="J1238" s="220"/>
      <c r="K1238" s="223"/>
    </row>
    <row r="1239" customHeight="1" spans="1:11">
      <c r="A1239" s="185" t="str">
        <f>IF(B1239="","",COUNTA($B$5:B1239))</f>
        <v/>
      </c>
      <c r="B1239" s="213"/>
      <c r="C1239" s="214"/>
      <c r="D1239" s="214"/>
      <c r="E1239" s="214"/>
      <c r="F1239" s="224"/>
      <c r="G1239" s="216"/>
      <c r="H1239" s="217" t="str">
        <f>IFERROR(VLOOKUP($C1239,$C$5:$H$18,6,0)+SUMIF($C$19:$C1239,$C1239,$F$19:$F1239)-SUMIF($C$19:$C1239,$C1239,$G$19:$G1239),"")</f>
        <v/>
      </c>
      <c r="I1239" s="214"/>
      <c r="J1239" s="214"/>
      <c r="K1239" s="218"/>
    </row>
    <row r="1240" customHeight="1" spans="1:11">
      <c r="A1240" s="185" t="str">
        <f>IF(B1240="","",COUNTA($B$5:B1240))</f>
        <v/>
      </c>
      <c r="B1240" s="219"/>
      <c r="C1240" s="220"/>
      <c r="D1240" s="220"/>
      <c r="E1240" s="220"/>
      <c r="F1240" s="225"/>
      <c r="G1240" s="222"/>
      <c r="H1240" s="217" t="str">
        <f>IFERROR(VLOOKUP($C1240,$C$5:$H$18,6,0)+SUMIF($C$19:$C1240,$C1240,$F$19:$F1240)-SUMIF($C$19:$C1240,$C1240,$G$19:$G1240),"")</f>
        <v/>
      </c>
      <c r="I1240" s="220"/>
      <c r="J1240" s="220"/>
      <c r="K1240" s="223"/>
    </row>
    <row r="1241" customHeight="1" spans="1:11">
      <c r="A1241" s="185" t="str">
        <f>IF(B1241="","",COUNTA($B$5:B1241))</f>
        <v/>
      </c>
      <c r="B1241" s="213"/>
      <c r="C1241" s="214"/>
      <c r="D1241" s="214"/>
      <c r="E1241" s="214"/>
      <c r="F1241" s="224"/>
      <c r="G1241" s="216"/>
      <c r="H1241" s="217" t="str">
        <f>IFERROR(VLOOKUP($C1241,$C$5:$H$18,6,0)+SUMIF($C$19:$C1241,$C1241,$F$19:$F1241)-SUMIF($C$19:$C1241,$C1241,$G$19:$G1241),"")</f>
        <v/>
      </c>
      <c r="I1241" s="214"/>
      <c r="J1241" s="214"/>
      <c r="K1241" s="218"/>
    </row>
    <row r="1242" customHeight="1" spans="1:11">
      <c r="A1242" s="185" t="str">
        <f>IF(B1242="","",COUNTA($B$5:B1242))</f>
        <v/>
      </c>
      <c r="B1242" s="219"/>
      <c r="C1242" s="220"/>
      <c r="D1242" s="220"/>
      <c r="E1242" s="220"/>
      <c r="F1242" s="225"/>
      <c r="G1242" s="222"/>
      <c r="H1242" s="217" t="str">
        <f>IFERROR(VLOOKUP($C1242,$C$5:$H$18,6,0)+SUMIF($C$19:$C1242,$C1242,$F$19:$F1242)-SUMIF($C$19:$C1242,$C1242,$G$19:$G1242),"")</f>
        <v/>
      </c>
      <c r="I1242" s="220"/>
      <c r="J1242" s="220"/>
      <c r="K1242" s="223"/>
    </row>
    <row r="1243" customHeight="1" spans="1:11">
      <c r="A1243" s="185" t="str">
        <f>IF(B1243="","",COUNTA($B$5:B1243))</f>
        <v/>
      </c>
      <c r="B1243" s="213"/>
      <c r="C1243" s="214"/>
      <c r="D1243" s="214"/>
      <c r="E1243" s="214"/>
      <c r="F1243" s="224"/>
      <c r="G1243" s="216"/>
      <c r="H1243" s="217" t="str">
        <f>IFERROR(VLOOKUP($C1243,$C$5:$H$18,6,0)+SUMIF($C$19:$C1243,$C1243,$F$19:$F1243)-SUMIF($C$19:$C1243,$C1243,$G$19:$G1243),"")</f>
        <v/>
      </c>
      <c r="I1243" s="214"/>
      <c r="J1243" s="214"/>
      <c r="K1243" s="218"/>
    </row>
    <row r="1244" customHeight="1" spans="1:11">
      <c r="A1244" s="185" t="str">
        <f>IF(B1244="","",COUNTA($B$5:B1244))</f>
        <v/>
      </c>
      <c r="B1244" s="219"/>
      <c r="C1244" s="220"/>
      <c r="D1244" s="220"/>
      <c r="E1244" s="220"/>
      <c r="F1244" s="225"/>
      <c r="G1244" s="222"/>
      <c r="H1244" s="217" t="str">
        <f>IFERROR(VLOOKUP($C1244,$C$5:$H$18,6,0)+SUMIF($C$19:$C1244,$C1244,$F$19:$F1244)-SUMIF($C$19:$C1244,$C1244,$G$19:$G1244),"")</f>
        <v/>
      </c>
      <c r="I1244" s="220"/>
      <c r="J1244" s="220"/>
      <c r="K1244" s="223"/>
    </row>
    <row r="1245" customHeight="1" spans="1:11">
      <c r="A1245" s="185" t="str">
        <f>IF(B1245="","",COUNTA($B$5:B1245))</f>
        <v/>
      </c>
      <c r="B1245" s="213"/>
      <c r="C1245" s="214"/>
      <c r="D1245" s="214"/>
      <c r="E1245" s="214"/>
      <c r="F1245" s="224"/>
      <c r="G1245" s="216"/>
      <c r="H1245" s="217" t="str">
        <f>IFERROR(VLOOKUP($C1245,$C$5:$H$18,6,0)+SUMIF($C$19:$C1245,$C1245,$F$19:$F1245)-SUMIF($C$19:$C1245,$C1245,$G$19:$G1245),"")</f>
        <v/>
      </c>
      <c r="I1245" s="214"/>
      <c r="J1245" s="214"/>
      <c r="K1245" s="218"/>
    </row>
    <row r="1246" customHeight="1" spans="1:11">
      <c r="A1246" s="185" t="str">
        <f>IF(B1246="","",COUNTA($B$5:B1246))</f>
        <v/>
      </c>
      <c r="B1246" s="219"/>
      <c r="C1246" s="220"/>
      <c r="D1246" s="220"/>
      <c r="E1246" s="220"/>
      <c r="F1246" s="225"/>
      <c r="G1246" s="222"/>
      <c r="H1246" s="217" t="str">
        <f>IFERROR(VLOOKUP($C1246,$C$5:$H$18,6,0)+SUMIF($C$19:$C1246,$C1246,$F$19:$F1246)-SUMIF($C$19:$C1246,$C1246,$G$19:$G1246),"")</f>
        <v/>
      </c>
      <c r="I1246" s="220"/>
      <c r="J1246" s="220"/>
      <c r="K1246" s="223"/>
    </row>
    <row r="1247" customHeight="1" spans="1:11">
      <c r="A1247" s="185" t="str">
        <f>IF(B1247="","",COUNTA($B$5:B1247))</f>
        <v/>
      </c>
      <c r="B1247" s="213"/>
      <c r="C1247" s="214"/>
      <c r="D1247" s="214"/>
      <c r="E1247" s="214"/>
      <c r="F1247" s="224"/>
      <c r="G1247" s="216"/>
      <c r="H1247" s="217" t="str">
        <f>IFERROR(VLOOKUP($C1247,$C$5:$H$18,6,0)+SUMIF($C$19:$C1247,$C1247,$F$19:$F1247)-SUMIF($C$19:$C1247,$C1247,$G$19:$G1247),"")</f>
        <v/>
      </c>
      <c r="I1247" s="214"/>
      <c r="J1247" s="214"/>
      <c r="K1247" s="218"/>
    </row>
    <row r="1248" customHeight="1" spans="1:11">
      <c r="A1248" s="185" t="str">
        <f>IF(B1248="","",COUNTA($B$5:B1248))</f>
        <v/>
      </c>
      <c r="B1248" s="219"/>
      <c r="C1248" s="220"/>
      <c r="D1248" s="220"/>
      <c r="E1248" s="220"/>
      <c r="F1248" s="225"/>
      <c r="G1248" s="222"/>
      <c r="H1248" s="217" t="str">
        <f>IFERROR(VLOOKUP($C1248,$C$5:$H$18,6,0)+SUMIF($C$19:$C1248,$C1248,$F$19:$F1248)-SUMIF($C$19:$C1248,$C1248,$G$19:$G1248),"")</f>
        <v/>
      </c>
      <c r="I1248" s="220"/>
      <c r="J1248" s="220"/>
      <c r="K1248" s="223"/>
    </row>
    <row r="1249" customHeight="1" spans="1:11">
      <c r="A1249" s="185" t="str">
        <f>IF(B1249="","",COUNTA($B$5:B1249))</f>
        <v/>
      </c>
      <c r="B1249" s="213"/>
      <c r="C1249" s="214"/>
      <c r="D1249" s="214"/>
      <c r="E1249" s="214"/>
      <c r="F1249" s="224"/>
      <c r="G1249" s="216"/>
      <c r="H1249" s="217" t="str">
        <f>IFERROR(VLOOKUP($C1249,$C$5:$H$18,6,0)+SUMIF($C$19:$C1249,$C1249,$F$19:$F1249)-SUMIF($C$19:$C1249,$C1249,$G$19:$G1249),"")</f>
        <v/>
      </c>
      <c r="I1249" s="214"/>
      <c r="J1249" s="214"/>
      <c r="K1249" s="218"/>
    </row>
    <row r="1250" customHeight="1" spans="1:11">
      <c r="A1250" s="185" t="str">
        <f>IF(B1250="","",COUNTA($B$5:B1250))</f>
        <v/>
      </c>
      <c r="B1250" s="219"/>
      <c r="C1250" s="220"/>
      <c r="D1250" s="220"/>
      <c r="E1250" s="220"/>
      <c r="F1250" s="225"/>
      <c r="G1250" s="222"/>
      <c r="H1250" s="217" t="str">
        <f>IFERROR(VLOOKUP($C1250,$C$5:$H$18,6,0)+SUMIF($C$19:$C1250,$C1250,$F$19:$F1250)-SUMIF($C$19:$C1250,$C1250,$G$19:$G1250),"")</f>
        <v/>
      </c>
      <c r="I1250" s="220"/>
      <c r="J1250" s="220"/>
      <c r="K1250" s="223"/>
    </row>
    <row r="1251" customHeight="1" spans="1:11">
      <c r="A1251" s="185" t="str">
        <f>IF(B1251="","",COUNTA($B$5:B1251))</f>
        <v/>
      </c>
      <c r="B1251" s="213"/>
      <c r="C1251" s="214"/>
      <c r="D1251" s="214"/>
      <c r="E1251" s="214"/>
      <c r="F1251" s="224"/>
      <c r="G1251" s="216"/>
      <c r="H1251" s="217" t="str">
        <f>IFERROR(VLOOKUP($C1251,$C$5:$H$18,6,0)+SUMIF($C$19:$C1251,$C1251,$F$19:$F1251)-SUMIF($C$19:$C1251,$C1251,$G$19:$G1251),"")</f>
        <v/>
      </c>
      <c r="I1251" s="214"/>
      <c r="J1251" s="214"/>
      <c r="K1251" s="218"/>
    </row>
    <row r="1252" customHeight="1" spans="1:11">
      <c r="A1252" s="185" t="str">
        <f>IF(B1252="","",COUNTA($B$5:B1252))</f>
        <v/>
      </c>
      <c r="B1252" s="219"/>
      <c r="C1252" s="220"/>
      <c r="D1252" s="220"/>
      <c r="E1252" s="220"/>
      <c r="F1252" s="225"/>
      <c r="G1252" s="222"/>
      <c r="H1252" s="217" t="str">
        <f>IFERROR(VLOOKUP($C1252,$C$5:$H$18,6,0)+SUMIF($C$19:$C1252,$C1252,$F$19:$F1252)-SUMIF($C$19:$C1252,$C1252,$G$19:$G1252),"")</f>
        <v/>
      </c>
      <c r="I1252" s="220"/>
      <c r="J1252" s="220"/>
      <c r="K1252" s="223"/>
    </row>
    <row r="1253" customHeight="1" spans="1:11">
      <c r="A1253" s="185" t="str">
        <f>IF(B1253="","",COUNTA($B$5:B1253))</f>
        <v/>
      </c>
      <c r="B1253" s="213"/>
      <c r="C1253" s="214"/>
      <c r="D1253" s="214"/>
      <c r="E1253" s="214"/>
      <c r="F1253" s="224"/>
      <c r="G1253" s="216"/>
      <c r="H1253" s="217" t="str">
        <f>IFERROR(VLOOKUP($C1253,$C$5:$H$18,6,0)+SUMIF($C$19:$C1253,$C1253,$F$19:$F1253)-SUMIF($C$19:$C1253,$C1253,$G$19:$G1253),"")</f>
        <v/>
      </c>
      <c r="I1253" s="214"/>
      <c r="J1253" s="214"/>
      <c r="K1253" s="218"/>
    </row>
    <row r="1254" customHeight="1" spans="1:11">
      <c r="A1254" s="185" t="str">
        <f>IF(B1254="","",COUNTA($B$5:B1254))</f>
        <v/>
      </c>
      <c r="B1254" s="219"/>
      <c r="C1254" s="220"/>
      <c r="D1254" s="220"/>
      <c r="E1254" s="220"/>
      <c r="F1254" s="225"/>
      <c r="G1254" s="222"/>
      <c r="H1254" s="217" t="str">
        <f>IFERROR(VLOOKUP($C1254,$C$5:$H$18,6,0)+SUMIF($C$19:$C1254,$C1254,$F$19:$F1254)-SUMIF($C$19:$C1254,$C1254,$G$19:$G1254),"")</f>
        <v/>
      </c>
      <c r="I1254" s="220"/>
      <c r="J1254" s="220"/>
      <c r="K1254" s="223"/>
    </row>
    <row r="1255" customHeight="1" spans="1:11">
      <c r="A1255" s="185" t="str">
        <f>IF(B1255="","",COUNTA($B$5:B1255))</f>
        <v/>
      </c>
      <c r="B1255" s="213"/>
      <c r="C1255" s="214"/>
      <c r="D1255" s="214"/>
      <c r="E1255" s="214"/>
      <c r="F1255" s="224"/>
      <c r="G1255" s="216"/>
      <c r="H1255" s="217" t="str">
        <f>IFERROR(VLOOKUP($C1255,$C$5:$H$18,6,0)+SUMIF($C$19:$C1255,$C1255,$F$19:$F1255)-SUMIF($C$19:$C1255,$C1255,$G$19:$G1255),"")</f>
        <v/>
      </c>
      <c r="I1255" s="214"/>
      <c r="J1255" s="214"/>
      <c r="K1255" s="218"/>
    </row>
    <row r="1256" customHeight="1" spans="1:11">
      <c r="A1256" s="185" t="str">
        <f>IF(B1256="","",COUNTA($B$5:B1256))</f>
        <v/>
      </c>
      <c r="B1256" s="219"/>
      <c r="C1256" s="220"/>
      <c r="D1256" s="220"/>
      <c r="E1256" s="220"/>
      <c r="F1256" s="225"/>
      <c r="G1256" s="222"/>
      <c r="H1256" s="217" t="str">
        <f>IFERROR(VLOOKUP($C1256,$C$5:$H$18,6,0)+SUMIF($C$19:$C1256,$C1256,$F$19:$F1256)-SUMIF($C$19:$C1256,$C1256,$G$19:$G1256),"")</f>
        <v/>
      </c>
      <c r="I1256" s="220"/>
      <c r="J1256" s="220"/>
      <c r="K1256" s="223"/>
    </row>
    <row r="1257" customHeight="1" spans="1:11">
      <c r="A1257" s="185" t="str">
        <f>IF(B1257="","",COUNTA($B$5:B1257))</f>
        <v/>
      </c>
      <c r="B1257" s="213"/>
      <c r="C1257" s="214"/>
      <c r="D1257" s="214"/>
      <c r="E1257" s="214"/>
      <c r="F1257" s="224"/>
      <c r="G1257" s="216"/>
      <c r="H1257" s="217" t="str">
        <f>IFERROR(VLOOKUP($C1257,$C$5:$H$18,6,0)+SUMIF($C$19:$C1257,$C1257,$F$19:$F1257)-SUMIF($C$19:$C1257,$C1257,$G$19:$G1257),"")</f>
        <v/>
      </c>
      <c r="I1257" s="214"/>
      <c r="J1257" s="214"/>
      <c r="K1257" s="218"/>
    </row>
    <row r="1258" customHeight="1" spans="1:11">
      <c r="A1258" s="185" t="str">
        <f>IF(B1258="","",COUNTA($B$5:B1258))</f>
        <v/>
      </c>
      <c r="B1258" s="219"/>
      <c r="C1258" s="220"/>
      <c r="D1258" s="220"/>
      <c r="E1258" s="220"/>
      <c r="F1258" s="225"/>
      <c r="G1258" s="222"/>
      <c r="H1258" s="217" t="str">
        <f>IFERROR(VLOOKUP($C1258,$C$5:$H$18,6,0)+SUMIF($C$19:$C1258,$C1258,$F$19:$F1258)-SUMIF($C$19:$C1258,$C1258,$G$19:$G1258),"")</f>
        <v/>
      </c>
      <c r="I1258" s="220"/>
      <c r="J1258" s="220"/>
      <c r="K1258" s="223"/>
    </row>
    <row r="1259" customHeight="1" spans="1:11">
      <c r="A1259" s="185" t="str">
        <f>IF(B1259="","",COUNTA($B$5:B1259))</f>
        <v/>
      </c>
      <c r="B1259" s="213"/>
      <c r="C1259" s="214"/>
      <c r="D1259" s="214"/>
      <c r="E1259" s="214"/>
      <c r="F1259" s="224"/>
      <c r="G1259" s="216"/>
      <c r="H1259" s="217" t="str">
        <f>IFERROR(VLOOKUP($C1259,$C$5:$H$18,6,0)+SUMIF($C$19:$C1259,$C1259,$F$19:$F1259)-SUMIF($C$19:$C1259,$C1259,$G$19:$G1259),"")</f>
        <v/>
      </c>
      <c r="I1259" s="214"/>
      <c r="J1259" s="214"/>
      <c r="K1259" s="218"/>
    </row>
    <row r="1260" customHeight="1" spans="1:11">
      <c r="A1260" s="185" t="str">
        <f>IF(B1260="","",COUNTA($B$5:B1260))</f>
        <v/>
      </c>
      <c r="B1260" s="219"/>
      <c r="C1260" s="220"/>
      <c r="D1260" s="220"/>
      <c r="E1260" s="220"/>
      <c r="F1260" s="225"/>
      <c r="G1260" s="222"/>
      <c r="H1260" s="217" t="str">
        <f>IFERROR(VLOOKUP($C1260,$C$5:$H$18,6,0)+SUMIF($C$19:$C1260,$C1260,$F$19:$F1260)-SUMIF($C$19:$C1260,$C1260,$G$19:$G1260),"")</f>
        <v/>
      </c>
      <c r="I1260" s="220"/>
      <c r="J1260" s="220"/>
      <c r="K1260" s="223"/>
    </row>
    <row r="1261" customHeight="1" spans="1:11">
      <c r="A1261" s="185" t="str">
        <f>IF(B1261="","",COUNTA($B$5:B1261))</f>
        <v/>
      </c>
      <c r="B1261" s="213"/>
      <c r="C1261" s="214"/>
      <c r="D1261" s="214"/>
      <c r="E1261" s="214"/>
      <c r="F1261" s="224"/>
      <c r="G1261" s="216"/>
      <c r="H1261" s="217" t="str">
        <f>IFERROR(VLOOKUP($C1261,$C$5:$H$18,6,0)+SUMIF($C$19:$C1261,$C1261,$F$19:$F1261)-SUMIF($C$19:$C1261,$C1261,$G$19:$G1261),"")</f>
        <v/>
      </c>
      <c r="I1261" s="214"/>
      <c r="J1261" s="214"/>
      <c r="K1261" s="218"/>
    </row>
    <row r="1262" customHeight="1" spans="1:11">
      <c r="A1262" s="185" t="str">
        <f>IF(B1262="","",COUNTA($B$5:B1262))</f>
        <v/>
      </c>
      <c r="B1262" s="219"/>
      <c r="C1262" s="220"/>
      <c r="D1262" s="220"/>
      <c r="E1262" s="220"/>
      <c r="F1262" s="225"/>
      <c r="G1262" s="222"/>
      <c r="H1262" s="217" t="str">
        <f>IFERROR(VLOOKUP($C1262,$C$5:$H$18,6,0)+SUMIF($C$19:$C1262,$C1262,$F$19:$F1262)-SUMIF($C$19:$C1262,$C1262,$G$19:$G1262),"")</f>
        <v/>
      </c>
      <c r="I1262" s="220"/>
      <c r="J1262" s="220"/>
      <c r="K1262" s="223"/>
    </row>
    <row r="1263" customHeight="1" spans="1:11">
      <c r="A1263" s="185" t="str">
        <f>IF(B1263="","",COUNTA($B$5:B1263))</f>
        <v/>
      </c>
      <c r="B1263" s="213"/>
      <c r="C1263" s="214"/>
      <c r="D1263" s="214"/>
      <c r="E1263" s="214"/>
      <c r="F1263" s="224"/>
      <c r="G1263" s="216"/>
      <c r="H1263" s="217" t="str">
        <f>IFERROR(VLOOKUP($C1263,$C$5:$H$18,6,0)+SUMIF($C$19:$C1263,$C1263,$F$19:$F1263)-SUMIF($C$19:$C1263,$C1263,$G$19:$G1263),"")</f>
        <v/>
      </c>
      <c r="I1263" s="214"/>
      <c r="J1263" s="214"/>
      <c r="K1263" s="218"/>
    </row>
    <row r="1264" customHeight="1" spans="1:11">
      <c r="A1264" s="185" t="str">
        <f>IF(B1264="","",COUNTA($B$5:B1264))</f>
        <v/>
      </c>
      <c r="B1264" s="219"/>
      <c r="C1264" s="220"/>
      <c r="D1264" s="220"/>
      <c r="E1264" s="220"/>
      <c r="F1264" s="225"/>
      <c r="G1264" s="222"/>
      <c r="H1264" s="217" t="str">
        <f>IFERROR(VLOOKUP($C1264,$C$5:$H$18,6,0)+SUMIF($C$19:$C1264,$C1264,$F$19:$F1264)-SUMIF($C$19:$C1264,$C1264,$G$19:$G1264),"")</f>
        <v/>
      </c>
      <c r="I1264" s="220"/>
      <c r="J1264" s="220"/>
      <c r="K1264" s="223"/>
    </row>
    <row r="1265" customHeight="1" spans="1:11">
      <c r="A1265" s="185" t="str">
        <f>IF(B1265="","",COUNTA($B$5:B1265))</f>
        <v/>
      </c>
      <c r="B1265" s="213"/>
      <c r="C1265" s="214"/>
      <c r="D1265" s="214"/>
      <c r="E1265" s="214"/>
      <c r="F1265" s="224"/>
      <c r="G1265" s="216"/>
      <c r="H1265" s="217" t="str">
        <f>IFERROR(VLOOKUP($C1265,$C$5:$H$18,6,0)+SUMIF($C$19:$C1265,$C1265,$F$19:$F1265)-SUMIF($C$19:$C1265,$C1265,$G$19:$G1265),"")</f>
        <v/>
      </c>
      <c r="I1265" s="214"/>
      <c r="J1265" s="214"/>
      <c r="K1265" s="218"/>
    </row>
    <row r="1266" customHeight="1" spans="1:11">
      <c r="A1266" s="185" t="str">
        <f>IF(B1266="","",COUNTA($B$5:B1266))</f>
        <v/>
      </c>
      <c r="B1266" s="219"/>
      <c r="C1266" s="220"/>
      <c r="D1266" s="220"/>
      <c r="E1266" s="220"/>
      <c r="F1266" s="225"/>
      <c r="G1266" s="222"/>
      <c r="H1266" s="217" t="str">
        <f>IFERROR(VLOOKUP($C1266,$C$5:$H$18,6,0)+SUMIF($C$19:$C1266,$C1266,$F$19:$F1266)-SUMIF($C$19:$C1266,$C1266,$G$19:$G1266),"")</f>
        <v/>
      </c>
      <c r="I1266" s="220"/>
      <c r="J1266" s="220"/>
      <c r="K1266" s="223"/>
    </row>
    <row r="1267" customHeight="1" spans="1:11">
      <c r="A1267" s="185" t="str">
        <f>IF(B1267="","",COUNTA($B$5:B1267))</f>
        <v/>
      </c>
      <c r="B1267" s="213"/>
      <c r="C1267" s="214"/>
      <c r="D1267" s="214"/>
      <c r="E1267" s="214"/>
      <c r="F1267" s="224"/>
      <c r="G1267" s="216"/>
      <c r="H1267" s="217" t="str">
        <f>IFERROR(VLOOKUP($C1267,$C$5:$H$18,6,0)+SUMIF($C$19:$C1267,$C1267,$F$19:$F1267)-SUMIF($C$19:$C1267,$C1267,$G$19:$G1267),"")</f>
        <v/>
      </c>
      <c r="I1267" s="214"/>
      <c r="J1267" s="214"/>
      <c r="K1267" s="218"/>
    </row>
    <row r="1268" customHeight="1" spans="1:11">
      <c r="A1268" s="185" t="str">
        <f>IF(B1268="","",COUNTA($B$5:B1268))</f>
        <v/>
      </c>
      <c r="B1268" s="219"/>
      <c r="C1268" s="220"/>
      <c r="D1268" s="220"/>
      <c r="E1268" s="220"/>
      <c r="F1268" s="225"/>
      <c r="G1268" s="222"/>
      <c r="H1268" s="217" t="str">
        <f>IFERROR(VLOOKUP($C1268,$C$5:$H$18,6,0)+SUMIF($C$19:$C1268,$C1268,$F$19:$F1268)-SUMIF($C$19:$C1268,$C1268,$G$19:$G1268),"")</f>
        <v/>
      </c>
      <c r="I1268" s="220"/>
      <c r="J1268" s="220"/>
      <c r="K1268" s="223"/>
    </row>
    <row r="1269" customHeight="1" spans="1:11">
      <c r="A1269" s="185" t="str">
        <f>IF(B1269="","",COUNTA($B$5:B1269))</f>
        <v/>
      </c>
      <c r="B1269" s="213"/>
      <c r="C1269" s="214"/>
      <c r="D1269" s="214"/>
      <c r="E1269" s="214"/>
      <c r="F1269" s="224"/>
      <c r="G1269" s="216"/>
      <c r="H1269" s="217" t="str">
        <f>IFERROR(VLOOKUP($C1269,$C$5:$H$18,6,0)+SUMIF($C$19:$C1269,$C1269,$F$19:$F1269)-SUMIF($C$19:$C1269,$C1269,$G$19:$G1269),"")</f>
        <v/>
      </c>
      <c r="I1269" s="214"/>
      <c r="J1269" s="214"/>
      <c r="K1269" s="218"/>
    </row>
    <row r="1270" customHeight="1" spans="1:11">
      <c r="A1270" s="185" t="str">
        <f>IF(B1270="","",COUNTA($B$5:B1270))</f>
        <v/>
      </c>
      <c r="B1270" s="219"/>
      <c r="C1270" s="220"/>
      <c r="D1270" s="220"/>
      <c r="E1270" s="220"/>
      <c r="F1270" s="225"/>
      <c r="G1270" s="222"/>
      <c r="H1270" s="217" t="str">
        <f>IFERROR(VLOOKUP($C1270,$C$5:$H$18,6,0)+SUMIF($C$19:$C1270,$C1270,$F$19:$F1270)-SUMIF($C$19:$C1270,$C1270,$G$19:$G1270),"")</f>
        <v/>
      </c>
      <c r="I1270" s="220"/>
      <c r="J1270" s="220"/>
      <c r="K1270" s="223"/>
    </row>
    <row r="1271" customHeight="1" spans="1:11">
      <c r="A1271" s="185" t="str">
        <f>IF(B1271="","",COUNTA($B$5:B1271))</f>
        <v/>
      </c>
      <c r="B1271" s="213"/>
      <c r="C1271" s="214"/>
      <c r="D1271" s="214"/>
      <c r="E1271" s="214"/>
      <c r="F1271" s="224"/>
      <c r="G1271" s="216"/>
      <c r="H1271" s="217" t="str">
        <f>IFERROR(VLOOKUP($C1271,$C$5:$H$18,6,0)+SUMIF($C$19:$C1271,$C1271,$F$19:$F1271)-SUMIF($C$19:$C1271,$C1271,$G$19:$G1271),"")</f>
        <v/>
      </c>
      <c r="I1271" s="214"/>
      <c r="J1271" s="214"/>
      <c r="K1271" s="218"/>
    </row>
    <row r="1272" customHeight="1" spans="1:11">
      <c r="A1272" s="185" t="str">
        <f>IF(B1272="","",COUNTA($B$5:B1272))</f>
        <v/>
      </c>
      <c r="B1272" s="219"/>
      <c r="C1272" s="220"/>
      <c r="D1272" s="220"/>
      <c r="E1272" s="220"/>
      <c r="F1272" s="225"/>
      <c r="G1272" s="222"/>
      <c r="H1272" s="217" t="str">
        <f>IFERROR(VLOOKUP($C1272,$C$5:$H$18,6,0)+SUMIF($C$19:$C1272,$C1272,$F$19:$F1272)-SUMIF($C$19:$C1272,$C1272,$G$19:$G1272),"")</f>
        <v/>
      </c>
      <c r="I1272" s="220"/>
      <c r="J1272" s="220"/>
      <c r="K1272" s="223"/>
    </row>
    <row r="1273" customHeight="1" spans="1:11">
      <c r="A1273" s="185" t="str">
        <f>IF(B1273="","",COUNTA($B$5:B1273))</f>
        <v/>
      </c>
      <c r="B1273" s="213"/>
      <c r="C1273" s="214"/>
      <c r="D1273" s="214"/>
      <c r="E1273" s="214"/>
      <c r="F1273" s="224"/>
      <c r="G1273" s="216"/>
      <c r="H1273" s="217" t="str">
        <f>IFERROR(VLOOKUP($C1273,$C$5:$H$18,6,0)+SUMIF($C$19:$C1273,$C1273,$F$19:$F1273)-SUMIF($C$19:$C1273,$C1273,$G$19:$G1273),"")</f>
        <v/>
      </c>
      <c r="I1273" s="214"/>
      <c r="J1273" s="214"/>
      <c r="K1273" s="218"/>
    </row>
    <row r="1274" customHeight="1" spans="1:11">
      <c r="A1274" s="185" t="str">
        <f>IF(B1274="","",COUNTA($B$5:B1274))</f>
        <v/>
      </c>
      <c r="B1274" s="219"/>
      <c r="C1274" s="220"/>
      <c r="D1274" s="220"/>
      <c r="E1274" s="220"/>
      <c r="F1274" s="225"/>
      <c r="G1274" s="222"/>
      <c r="H1274" s="217" t="str">
        <f>IFERROR(VLOOKUP($C1274,$C$5:$H$18,6,0)+SUMIF($C$19:$C1274,$C1274,$F$19:$F1274)-SUMIF($C$19:$C1274,$C1274,$G$19:$G1274),"")</f>
        <v/>
      </c>
      <c r="I1274" s="220"/>
      <c r="J1274" s="220"/>
      <c r="K1274" s="223"/>
    </row>
    <row r="1275" customHeight="1" spans="1:11">
      <c r="A1275" s="185" t="str">
        <f>IF(B1275="","",COUNTA($B$5:B1275))</f>
        <v/>
      </c>
      <c r="B1275" s="213"/>
      <c r="C1275" s="214"/>
      <c r="D1275" s="214"/>
      <c r="E1275" s="214"/>
      <c r="F1275" s="224"/>
      <c r="G1275" s="216"/>
      <c r="H1275" s="217" t="str">
        <f>IFERROR(VLOOKUP($C1275,$C$5:$H$18,6,0)+SUMIF($C$19:$C1275,$C1275,$F$19:$F1275)-SUMIF($C$19:$C1275,$C1275,$G$19:$G1275),"")</f>
        <v/>
      </c>
      <c r="I1275" s="214"/>
      <c r="J1275" s="214"/>
      <c r="K1275" s="218"/>
    </row>
    <row r="1276" customHeight="1" spans="1:11">
      <c r="A1276" s="185" t="str">
        <f>IF(B1276="","",COUNTA($B$5:B1276))</f>
        <v/>
      </c>
      <c r="B1276" s="219"/>
      <c r="C1276" s="220"/>
      <c r="D1276" s="220"/>
      <c r="E1276" s="220"/>
      <c r="F1276" s="225"/>
      <c r="G1276" s="222"/>
      <c r="H1276" s="217" t="str">
        <f>IFERROR(VLOOKUP($C1276,$C$5:$H$18,6,0)+SUMIF($C$19:$C1276,$C1276,$F$19:$F1276)-SUMIF($C$19:$C1276,$C1276,$G$19:$G1276),"")</f>
        <v/>
      </c>
      <c r="I1276" s="220"/>
      <c r="J1276" s="220"/>
      <c r="K1276" s="223"/>
    </row>
    <row r="1277" customHeight="1" spans="1:11">
      <c r="A1277" s="185" t="str">
        <f>IF(B1277="","",COUNTA($B$5:B1277))</f>
        <v/>
      </c>
      <c r="B1277" s="213"/>
      <c r="C1277" s="214"/>
      <c r="D1277" s="214"/>
      <c r="E1277" s="214"/>
      <c r="F1277" s="224"/>
      <c r="G1277" s="216"/>
      <c r="H1277" s="217" t="str">
        <f>IFERROR(VLOOKUP($C1277,$C$5:$H$18,6,0)+SUMIF($C$19:$C1277,$C1277,$F$19:$F1277)-SUMIF($C$19:$C1277,$C1277,$G$19:$G1277),"")</f>
        <v/>
      </c>
      <c r="I1277" s="214"/>
      <c r="J1277" s="214"/>
      <c r="K1277" s="218"/>
    </row>
    <row r="1278" customHeight="1" spans="1:11">
      <c r="A1278" s="185" t="str">
        <f>IF(B1278="","",COUNTA($B$5:B1278))</f>
        <v/>
      </c>
      <c r="B1278" s="219"/>
      <c r="C1278" s="220"/>
      <c r="D1278" s="220"/>
      <c r="E1278" s="220"/>
      <c r="F1278" s="225"/>
      <c r="G1278" s="222"/>
      <c r="H1278" s="217" t="str">
        <f>IFERROR(VLOOKUP($C1278,$C$5:$H$18,6,0)+SUMIF($C$19:$C1278,$C1278,$F$19:$F1278)-SUMIF($C$19:$C1278,$C1278,$G$19:$G1278),"")</f>
        <v/>
      </c>
      <c r="I1278" s="220"/>
      <c r="J1278" s="220"/>
      <c r="K1278" s="223"/>
    </row>
    <row r="1279" customHeight="1" spans="1:11">
      <c r="A1279" s="185" t="str">
        <f>IF(B1279="","",COUNTA($B$5:B1279))</f>
        <v/>
      </c>
      <c r="B1279" s="213"/>
      <c r="C1279" s="214"/>
      <c r="D1279" s="214"/>
      <c r="E1279" s="214"/>
      <c r="F1279" s="224"/>
      <c r="G1279" s="216"/>
      <c r="H1279" s="217" t="str">
        <f>IFERROR(VLOOKUP($C1279,$C$5:$H$18,6,0)+SUMIF($C$19:$C1279,$C1279,$F$19:$F1279)-SUMIF($C$19:$C1279,$C1279,$G$19:$G1279),"")</f>
        <v/>
      </c>
      <c r="I1279" s="214"/>
      <c r="J1279" s="214"/>
      <c r="K1279" s="218"/>
    </row>
    <row r="1280" customHeight="1" spans="1:11">
      <c r="A1280" s="185" t="str">
        <f>IF(B1280="","",COUNTA($B$5:B1280))</f>
        <v/>
      </c>
      <c r="B1280" s="219"/>
      <c r="C1280" s="220"/>
      <c r="D1280" s="220"/>
      <c r="E1280" s="220"/>
      <c r="F1280" s="225"/>
      <c r="G1280" s="222"/>
      <c r="H1280" s="217" t="str">
        <f>IFERROR(VLOOKUP($C1280,$C$5:$H$18,6,0)+SUMIF($C$19:$C1280,$C1280,$F$19:$F1280)-SUMIF($C$19:$C1280,$C1280,$G$19:$G1280),"")</f>
        <v/>
      </c>
      <c r="I1280" s="220"/>
      <c r="J1280" s="220"/>
      <c r="K1280" s="223"/>
    </row>
    <row r="1281" customHeight="1" spans="1:11">
      <c r="A1281" s="185" t="str">
        <f>IF(B1281="","",COUNTA($B$5:B1281))</f>
        <v/>
      </c>
      <c r="B1281" s="213"/>
      <c r="C1281" s="214"/>
      <c r="D1281" s="214"/>
      <c r="E1281" s="214"/>
      <c r="F1281" s="224"/>
      <c r="G1281" s="216"/>
      <c r="H1281" s="217" t="str">
        <f>IFERROR(VLOOKUP($C1281,$C$5:$H$18,6,0)+SUMIF($C$19:$C1281,$C1281,$F$19:$F1281)-SUMIF($C$19:$C1281,$C1281,$G$19:$G1281),"")</f>
        <v/>
      </c>
      <c r="I1281" s="214"/>
      <c r="J1281" s="214"/>
      <c r="K1281" s="218"/>
    </row>
    <row r="1282" customHeight="1" spans="1:11">
      <c r="A1282" s="185" t="str">
        <f>IF(B1282="","",COUNTA($B$5:B1282))</f>
        <v/>
      </c>
      <c r="B1282" s="219"/>
      <c r="C1282" s="220"/>
      <c r="D1282" s="220"/>
      <c r="E1282" s="220"/>
      <c r="F1282" s="225"/>
      <c r="G1282" s="222"/>
      <c r="H1282" s="217" t="str">
        <f>IFERROR(VLOOKUP($C1282,$C$5:$H$18,6,0)+SUMIF($C$19:$C1282,$C1282,$F$19:$F1282)-SUMIF($C$19:$C1282,$C1282,$G$19:$G1282),"")</f>
        <v/>
      </c>
      <c r="I1282" s="220"/>
      <c r="J1282" s="220"/>
      <c r="K1282" s="223"/>
    </row>
    <row r="1283" customHeight="1" spans="1:11">
      <c r="A1283" s="185" t="str">
        <f>IF(B1283="","",COUNTA($B$5:B1283))</f>
        <v/>
      </c>
      <c r="B1283" s="213"/>
      <c r="C1283" s="214"/>
      <c r="D1283" s="214"/>
      <c r="E1283" s="214"/>
      <c r="F1283" s="224"/>
      <c r="G1283" s="216"/>
      <c r="H1283" s="217" t="str">
        <f>IFERROR(VLOOKUP($C1283,$C$5:$H$18,6,0)+SUMIF($C$19:$C1283,$C1283,$F$19:$F1283)-SUMIF($C$19:$C1283,$C1283,$G$19:$G1283),"")</f>
        <v/>
      </c>
      <c r="I1283" s="214"/>
      <c r="J1283" s="214"/>
      <c r="K1283" s="218"/>
    </row>
    <row r="1284" customHeight="1" spans="1:11">
      <c r="A1284" s="185" t="str">
        <f>IF(B1284="","",COUNTA($B$5:B1284))</f>
        <v/>
      </c>
      <c r="B1284" s="219"/>
      <c r="C1284" s="220"/>
      <c r="D1284" s="220"/>
      <c r="E1284" s="220"/>
      <c r="F1284" s="225"/>
      <c r="G1284" s="222"/>
      <c r="H1284" s="217" t="str">
        <f>IFERROR(VLOOKUP($C1284,$C$5:$H$18,6,0)+SUMIF($C$19:$C1284,$C1284,$F$19:$F1284)-SUMIF($C$19:$C1284,$C1284,$G$19:$G1284),"")</f>
        <v/>
      </c>
      <c r="I1284" s="220"/>
      <c r="J1284" s="220"/>
      <c r="K1284" s="223"/>
    </row>
    <row r="1285" customHeight="1" spans="1:11">
      <c r="A1285" s="185" t="str">
        <f>IF(B1285="","",COUNTA($B$5:B1285))</f>
        <v/>
      </c>
      <c r="B1285" s="213"/>
      <c r="C1285" s="214"/>
      <c r="D1285" s="214"/>
      <c r="E1285" s="214"/>
      <c r="F1285" s="224"/>
      <c r="G1285" s="216"/>
      <c r="H1285" s="217" t="str">
        <f>IFERROR(VLOOKUP($C1285,$C$5:$H$18,6,0)+SUMIF($C$19:$C1285,$C1285,$F$19:$F1285)-SUMIF($C$19:$C1285,$C1285,$G$19:$G1285),"")</f>
        <v/>
      </c>
      <c r="I1285" s="214"/>
      <c r="J1285" s="214"/>
      <c r="K1285" s="218"/>
    </row>
    <row r="1286" customHeight="1" spans="1:11">
      <c r="A1286" s="185" t="str">
        <f>IF(B1286="","",COUNTA($B$5:B1286))</f>
        <v/>
      </c>
      <c r="B1286" s="219"/>
      <c r="C1286" s="220"/>
      <c r="D1286" s="220"/>
      <c r="E1286" s="220"/>
      <c r="F1286" s="225"/>
      <c r="G1286" s="222"/>
      <c r="H1286" s="217" t="str">
        <f>IFERROR(VLOOKUP($C1286,$C$5:$H$18,6,0)+SUMIF($C$19:$C1286,$C1286,$F$19:$F1286)-SUMIF($C$19:$C1286,$C1286,$G$19:$G1286),"")</f>
        <v/>
      </c>
      <c r="I1286" s="220"/>
      <c r="J1286" s="220"/>
      <c r="K1286" s="223"/>
    </row>
    <row r="1287" customHeight="1" spans="1:11">
      <c r="A1287" s="185" t="str">
        <f>IF(B1287="","",COUNTA($B$5:B1287))</f>
        <v/>
      </c>
      <c r="B1287" s="213"/>
      <c r="C1287" s="214"/>
      <c r="D1287" s="214"/>
      <c r="E1287" s="214"/>
      <c r="F1287" s="224"/>
      <c r="G1287" s="216"/>
      <c r="H1287" s="217" t="str">
        <f>IFERROR(VLOOKUP($C1287,$C$5:$H$18,6,0)+SUMIF($C$19:$C1287,$C1287,$F$19:$F1287)-SUMIF($C$19:$C1287,$C1287,$G$19:$G1287),"")</f>
        <v/>
      </c>
      <c r="I1287" s="214"/>
      <c r="J1287" s="214"/>
      <c r="K1287" s="218"/>
    </row>
    <row r="1288" customHeight="1" spans="1:11">
      <c r="A1288" s="185" t="str">
        <f>IF(B1288="","",COUNTA($B$5:B1288))</f>
        <v/>
      </c>
      <c r="B1288" s="219"/>
      <c r="C1288" s="220"/>
      <c r="D1288" s="220"/>
      <c r="E1288" s="220"/>
      <c r="F1288" s="225"/>
      <c r="G1288" s="222"/>
      <c r="H1288" s="217" t="str">
        <f>IFERROR(VLOOKUP($C1288,$C$5:$H$18,6,0)+SUMIF($C$19:$C1288,$C1288,$F$19:$F1288)-SUMIF($C$19:$C1288,$C1288,$G$19:$G1288),"")</f>
        <v/>
      </c>
      <c r="I1288" s="220"/>
      <c r="J1288" s="220"/>
      <c r="K1288" s="223"/>
    </row>
    <row r="1289" customHeight="1" spans="1:11">
      <c r="A1289" s="185" t="str">
        <f>IF(B1289="","",COUNTA($B$5:B1289))</f>
        <v/>
      </c>
      <c r="B1289" s="213"/>
      <c r="C1289" s="214"/>
      <c r="D1289" s="214"/>
      <c r="E1289" s="214"/>
      <c r="F1289" s="224"/>
      <c r="G1289" s="216"/>
      <c r="H1289" s="217" t="str">
        <f>IFERROR(VLOOKUP($C1289,$C$5:$H$18,6,0)+SUMIF($C$19:$C1289,$C1289,$F$19:$F1289)-SUMIF($C$19:$C1289,$C1289,$G$19:$G1289),"")</f>
        <v/>
      </c>
      <c r="I1289" s="214"/>
      <c r="J1289" s="214"/>
      <c r="K1289" s="218"/>
    </row>
    <row r="1290" customHeight="1" spans="1:11">
      <c r="A1290" s="185" t="str">
        <f>IF(B1290="","",COUNTA($B$5:B1290))</f>
        <v/>
      </c>
      <c r="B1290" s="219"/>
      <c r="C1290" s="220"/>
      <c r="D1290" s="220"/>
      <c r="E1290" s="220"/>
      <c r="F1290" s="225"/>
      <c r="G1290" s="222"/>
      <c r="H1290" s="217" t="str">
        <f>IFERROR(VLOOKUP($C1290,$C$5:$H$18,6,0)+SUMIF($C$19:$C1290,$C1290,$F$19:$F1290)-SUMIF($C$19:$C1290,$C1290,$G$19:$G1290),"")</f>
        <v/>
      </c>
      <c r="I1290" s="220"/>
      <c r="J1290" s="220"/>
      <c r="K1290" s="223"/>
    </row>
    <row r="1291" customHeight="1" spans="1:11">
      <c r="A1291" s="185" t="str">
        <f>IF(B1291="","",COUNTA($B$5:B1291))</f>
        <v/>
      </c>
      <c r="B1291" s="213"/>
      <c r="C1291" s="214"/>
      <c r="D1291" s="214"/>
      <c r="E1291" s="214"/>
      <c r="F1291" s="224"/>
      <c r="G1291" s="216"/>
      <c r="H1291" s="217" t="str">
        <f>IFERROR(VLOOKUP($C1291,$C$5:$H$18,6,0)+SUMIF($C$19:$C1291,$C1291,$F$19:$F1291)-SUMIF($C$19:$C1291,$C1291,$G$19:$G1291),"")</f>
        <v/>
      </c>
      <c r="I1291" s="214"/>
      <c r="J1291" s="214"/>
      <c r="K1291" s="218"/>
    </row>
    <row r="1292" customHeight="1" spans="1:11">
      <c r="A1292" s="185" t="str">
        <f>IF(B1292="","",COUNTA($B$5:B1292))</f>
        <v/>
      </c>
      <c r="B1292" s="219"/>
      <c r="C1292" s="220"/>
      <c r="D1292" s="220"/>
      <c r="E1292" s="220"/>
      <c r="F1292" s="225"/>
      <c r="G1292" s="222"/>
      <c r="H1292" s="217" t="str">
        <f>IFERROR(VLOOKUP($C1292,$C$5:$H$18,6,0)+SUMIF($C$19:$C1292,$C1292,$F$19:$F1292)-SUMIF($C$19:$C1292,$C1292,$G$19:$G1292),"")</f>
        <v/>
      </c>
      <c r="I1292" s="220"/>
      <c r="J1292" s="220"/>
      <c r="K1292" s="223"/>
    </row>
    <row r="1293" customHeight="1" spans="1:11">
      <c r="A1293" s="185" t="str">
        <f>IF(B1293="","",COUNTA($B$5:B1293))</f>
        <v/>
      </c>
      <c r="B1293" s="213"/>
      <c r="C1293" s="214"/>
      <c r="D1293" s="214"/>
      <c r="E1293" s="214"/>
      <c r="F1293" s="224"/>
      <c r="G1293" s="216"/>
      <c r="H1293" s="217" t="str">
        <f>IFERROR(VLOOKUP($C1293,$C$5:$H$18,6,0)+SUMIF($C$19:$C1293,$C1293,$F$19:$F1293)-SUMIF($C$19:$C1293,$C1293,$G$19:$G1293),"")</f>
        <v/>
      </c>
      <c r="I1293" s="214"/>
      <c r="J1293" s="214"/>
      <c r="K1293" s="218"/>
    </row>
    <row r="1294" customHeight="1" spans="1:11">
      <c r="A1294" s="185" t="str">
        <f>IF(B1294="","",COUNTA($B$5:B1294))</f>
        <v/>
      </c>
      <c r="B1294" s="219"/>
      <c r="C1294" s="220"/>
      <c r="D1294" s="220"/>
      <c r="E1294" s="220"/>
      <c r="F1294" s="225"/>
      <c r="G1294" s="222"/>
      <c r="H1294" s="217" t="str">
        <f>IFERROR(VLOOKUP($C1294,$C$5:$H$18,6,0)+SUMIF($C$19:$C1294,$C1294,$F$19:$F1294)-SUMIF($C$19:$C1294,$C1294,$G$19:$G1294),"")</f>
        <v/>
      </c>
      <c r="I1294" s="220"/>
      <c r="J1294" s="220"/>
      <c r="K1294" s="223"/>
    </row>
    <row r="1295" customHeight="1" spans="1:11">
      <c r="A1295" s="185" t="str">
        <f>IF(B1295="","",COUNTA($B$5:B1295))</f>
        <v/>
      </c>
      <c r="B1295" s="213"/>
      <c r="C1295" s="214"/>
      <c r="D1295" s="214"/>
      <c r="E1295" s="214"/>
      <c r="F1295" s="224"/>
      <c r="G1295" s="216"/>
      <c r="H1295" s="217" t="str">
        <f>IFERROR(VLOOKUP($C1295,$C$5:$H$18,6,0)+SUMIF($C$19:$C1295,$C1295,$F$19:$F1295)-SUMIF($C$19:$C1295,$C1295,$G$19:$G1295),"")</f>
        <v/>
      </c>
      <c r="I1295" s="214"/>
      <c r="J1295" s="214"/>
      <c r="K1295" s="218"/>
    </row>
    <row r="1296" customHeight="1" spans="1:11">
      <c r="A1296" s="185" t="str">
        <f>IF(B1296="","",COUNTA($B$5:B1296))</f>
        <v/>
      </c>
      <c r="B1296" s="219"/>
      <c r="C1296" s="220"/>
      <c r="D1296" s="220"/>
      <c r="E1296" s="220"/>
      <c r="F1296" s="225"/>
      <c r="G1296" s="222"/>
      <c r="H1296" s="217" t="str">
        <f>IFERROR(VLOOKUP($C1296,$C$5:$H$18,6,0)+SUMIF($C$19:$C1296,$C1296,$F$19:$F1296)-SUMIF($C$19:$C1296,$C1296,$G$19:$G1296),"")</f>
        <v/>
      </c>
      <c r="I1296" s="220"/>
      <c r="J1296" s="220"/>
      <c r="K1296" s="223"/>
    </row>
    <row r="1297" customHeight="1" spans="1:11">
      <c r="A1297" s="185" t="str">
        <f>IF(B1297="","",COUNTA($B$5:B1297))</f>
        <v/>
      </c>
      <c r="B1297" s="213"/>
      <c r="C1297" s="214"/>
      <c r="D1297" s="214"/>
      <c r="E1297" s="214"/>
      <c r="F1297" s="224"/>
      <c r="G1297" s="216"/>
      <c r="H1297" s="217" t="str">
        <f>IFERROR(VLOOKUP($C1297,$C$5:$H$18,6,0)+SUMIF($C$19:$C1297,$C1297,$F$19:$F1297)-SUMIF($C$19:$C1297,$C1297,$G$19:$G1297),"")</f>
        <v/>
      </c>
      <c r="I1297" s="214"/>
      <c r="J1297" s="214"/>
      <c r="K1297" s="218"/>
    </row>
    <row r="1298" customHeight="1" spans="1:11">
      <c r="A1298" s="185" t="str">
        <f>IF(B1298="","",COUNTA($B$5:B1298))</f>
        <v/>
      </c>
      <c r="B1298" s="219"/>
      <c r="C1298" s="220"/>
      <c r="D1298" s="220"/>
      <c r="E1298" s="220"/>
      <c r="F1298" s="225"/>
      <c r="G1298" s="222"/>
      <c r="H1298" s="217" t="str">
        <f>IFERROR(VLOOKUP($C1298,$C$5:$H$18,6,0)+SUMIF($C$19:$C1298,$C1298,$F$19:$F1298)-SUMIF($C$19:$C1298,$C1298,$G$19:$G1298),"")</f>
        <v/>
      </c>
      <c r="I1298" s="220"/>
      <c r="J1298" s="220"/>
      <c r="K1298" s="223"/>
    </row>
    <row r="1299" customHeight="1" spans="1:11">
      <c r="A1299" s="185" t="str">
        <f>IF(B1299="","",COUNTA($B$5:B1299))</f>
        <v/>
      </c>
      <c r="B1299" s="213"/>
      <c r="C1299" s="214"/>
      <c r="D1299" s="214"/>
      <c r="E1299" s="214"/>
      <c r="F1299" s="224"/>
      <c r="G1299" s="216"/>
      <c r="H1299" s="217" t="str">
        <f>IFERROR(VLOOKUP($C1299,$C$5:$H$18,6,0)+SUMIF($C$19:$C1299,$C1299,$F$19:$F1299)-SUMIF($C$19:$C1299,$C1299,$G$19:$G1299),"")</f>
        <v/>
      </c>
      <c r="I1299" s="214"/>
      <c r="J1299" s="214"/>
      <c r="K1299" s="218"/>
    </row>
    <row r="1300" customHeight="1" spans="1:11">
      <c r="A1300" s="185" t="str">
        <f>IF(B1300="","",COUNTA($B$5:B1300))</f>
        <v/>
      </c>
      <c r="B1300" s="219"/>
      <c r="C1300" s="220"/>
      <c r="D1300" s="220"/>
      <c r="E1300" s="220"/>
      <c r="F1300" s="225"/>
      <c r="G1300" s="222"/>
      <c r="H1300" s="217" t="str">
        <f>IFERROR(VLOOKUP($C1300,$C$5:$H$18,6,0)+SUMIF($C$19:$C1300,$C1300,$F$19:$F1300)-SUMIF($C$19:$C1300,$C1300,$G$19:$G1300),"")</f>
        <v/>
      </c>
      <c r="I1300" s="220"/>
      <c r="J1300" s="220"/>
      <c r="K1300" s="223"/>
    </row>
    <row r="1301" customHeight="1" spans="1:11">
      <c r="A1301" s="185" t="str">
        <f>IF(B1301="","",COUNTA($B$5:B1301))</f>
        <v/>
      </c>
      <c r="B1301" s="213"/>
      <c r="C1301" s="214"/>
      <c r="D1301" s="214"/>
      <c r="E1301" s="214"/>
      <c r="F1301" s="224"/>
      <c r="G1301" s="216"/>
      <c r="H1301" s="217" t="str">
        <f>IFERROR(VLOOKUP($C1301,$C$5:$H$18,6,0)+SUMIF($C$19:$C1301,$C1301,$F$19:$F1301)-SUMIF($C$19:$C1301,$C1301,$G$19:$G1301),"")</f>
        <v/>
      </c>
      <c r="I1301" s="214"/>
      <c r="J1301" s="214"/>
      <c r="K1301" s="218"/>
    </row>
    <row r="1302" customHeight="1" spans="1:11">
      <c r="A1302" s="185" t="str">
        <f>IF(B1302="","",COUNTA($B$5:B1302))</f>
        <v/>
      </c>
      <c r="B1302" s="219"/>
      <c r="C1302" s="220"/>
      <c r="D1302" s="220"/>
      <c r="E1302" s="220"/>
      <c r="F1302" s="225"/>
      <c r="G1302" s="222"/>
      <c r="H1302" s="217" t="str">
        <f>IFERROR(VLOOKUP($C1302,$C$5:$H$18,6,0)+SUMIF($C$19:$C1302,$C1302,$F$19:$F1302)-SUMIF($C$19:$C1302,$C1302,$G$19:$G1302),"")</f>
        <v/>
      </c>
      <c r="I1302" s="220"/>
      <c r="J1302" s="220"/>
      <c r="K1302" s="223"/>
    </row>
    <row r="1303" customHeight="1" spans="1:11">
      <c r="A1303" s="185" t="str">
        <f>IF(B1303="","",COUNTA($B$5:B1303))</f>
        <v/>
      </c>
      <c r="B1303" s="213"/>
      <c r="C1303" s="214"/>
      <c r="D1303" s="214"/>
      <c r="E1303" s="214"/>
      <c r="F1303" s="224"/>
      <c r="G1303" s="216"/>
      <c r="H1303" s="217" t="str">
        <f>IFERROR(VLOOKUP($C1303,$C$5:$H$18,6,0)+SUMIF($C$19:$C1303,$C1303,$F$19:$F1303)-SUMIF($C$19:$C1303,$C1303,$G$19:$G1303),"")</f>
        <v/>
      </c>
      <c r="I1303" s="214"/>
      <c r="J1303" s="214"/>
      <c r="K1303" s="218"/>
    </row>
    <row r="1304" customHeight="1" spans="1:11">
      <c r="A1304" s="185" t="str">
        <f>IF(B1304="","",COUNTA($B$5:B1304))</f>
        <v/>
      </c>
      <c r="B1304" s="219"/>
      <c r="C1304" s="220"/>
      <c r="D1304" s="220"/>
      <c r="E1304" s="220"/>
      <c r="F1304" s="225"/>
      <c r="G1304" s="222"/>
      <c r="H1304" s="217" t="str">
        <f>IFERROR(VLOOKUP($C1304,$C$5:$H$18,6,0)+SUMIF($C$19:$C1304,$C1304,$F$19:$F1304)-SUMIF($C$19:$C1304,$C1304,$G$19:$G1304),"")</f>
        <v/>
      </c>
      <c r="I1304" s="220"/>
      <c r="J1304" s="220"/>
      <c r="K1304" s="223"/>
    </row>
    <row r="1305" customHeight="1" spans="1:11">
      <c r="A1305" s="185" t="str">
        <f>IF(B1305="","",COUNTA($B$5:B1305))</f>
        <v/>
      </c>
      <c r="B1305" s="213"/>
      <c r="C1305" s="214"/>
      <c r="D1305" s="214"/>
      <c r="E1305" s="214"/>
      <c r="F1305" s="224"/>
      <c r="G1305" s="216"/>
      <c r="H1305" s="217" t="str">
        <f>IFERROR(VLOOKUP($C1305,$C$5:$H$18,6,0)+SUMIF($C$19:$C1305,$C1305,$F$19:$F1305)-SUMIF($C$19:$C1305,$C1305,$G$19:$G1305),"")</f>
        <v/>
      </c>
      <c r="I1305" s="214"/>
      <c r="J1305" s="214"/>
      <c r="K1305" s="218"/>
    </row>
    <row r="1306" customHeight="1" spans="1:11">
      <c r="A1306" s="185" t="str">
        <f>IF(B1306="","",COUNTA($B$5:B1306))</f>
        <v/>
      </c>
      <c r="B1306" s="219"/>
      <c r="C1306" s="220"/>
      <c r="D1306" s="220"/>
      <c r="E1306" s="220"/>
      <c r="F1306" s="225"/>
      <c r="G1306" s="222"/>
      <c r="H1306" s="217" t="str">
        <f>IFERROR(VLOOKUP($C1306,$C$5:$H$18,6,0)+SUMIF($C$19:$C1306,$C1306,$F$19:$F1306)-SUMIF($C$19:$C1306,$C1306,$G$19:$G1306),"")</f>
        <v/>
      </c>
      <c r="I1306" s="220"/>
      <c r="J1306" s="220"/>
      <c r="K1306" s="223"/>
    </row>
    <row r="1307" customHeight="1" spans="1:11">
      <c r="A1307" s="185" t="str">
        <f>IF(B1307="","",COUNTA($B$5:B1307))</f>
        <v/>
      </c>
      <c r="B1307" s="213"/>
      <c r="C1307" s="214"/>
      <c r="D1307" s="214"/>
      <c r="E1307" s="214"/>
      <c r="F1307" s="224"/>
      <c r="G1307" s="216"/>
      <c r="H1307" s="217" t="str">
        <f>IFERROR(VLOOKUP($C1307,$C$5:$H$18,6,0)+SUMIF($C$19:$C1307,$C1307,$F$19:$F1307)-SUMIF($C$19:$C1307,$C1307,$G$19:$G1307),"")</f>
        <v/>
      </c>
      <c r="I1307" s="214"/>
      <c r="J1307" s="214"/>
      <c r="K1307" s="218"/>
    </row>
    <row r="1308" customHeight="1" spans="1:11">
      <c r="A1308" s="185" t="str">
        <f>IF(B1308="","",COUNTA($B$5:B1308))</f>
        <v/>
      </c>
      <c r="B1308" s="219"/>
      <c r="C1308" s="220"/>
      <c r="D1308" s="220"/>
      <c r="E1308" s="220"/>
      <c r="F1308" s="225"/>
      <c r="G1308" s="222"/>
      <c r="H1308" s="217" t="str">
        <f>IFERROR(VLOOKUP($C1308,$C$5:$H$18,6,0)+SUMIF($C$19:$C1308,$C1308,$F$19:$F1308)-SUMIF($C$19:$C1308,$C1308,$G$19:$G1308),"")</f>
        <v/>
      </c>
      <c r="I1308" s="220"/>
      <c r="J1308" s="220"/>
      <c r="K1308" s="223"/>
    </row>
    <row r="1309" customHeight="1" spans="1:11">
      <c r="A1309" s="185" t="str">
        <f>IF(B1309="","",COUNTA($B$5:B1309))</f>
        <v/>
      </c>
      <c r="B1309" s="213"/>
      <c r="C1309" s="214"/>
      <c r="D1309" s="214"/>
      <c r="E1309" s="214"/>
      <c r="F1309" s="224"/>
      <c r="G1309" s="216"/>
      <c r="H1309" s="217" t="str">
        <f>IFERROR(VLOOKUP($C1309,$C$5:$H$18,6,0)+SUMIF($C$19:$C1309,$C1309,$F$19:$F1309)-SUMIF($C$19:$C1309,$C1309,$G$19:$G1309),"")</f>
        <v/>
      </c>
      <c r="I1309" s="214"/>
      <c r="J1309" s="214"/>
      <c r="K1309" s="218"/>
    </row>
    <row r="1310" customHeight="1" spans="1:11">
      <c r="A1310" s="185" t="str">
        <f>IF(B1310="","",COUNTA($B$5:B1310))</f>
        <v/>
      </c>
      <c r="B1310" s="219"/>
      <c r="C1310" s="220"/>
      <c r="D1310" s="220"/>
      <c r="E1310" s="220"/>
      <c r="F1310" s="225"/>
      <c r="G1310" s="222"/>
      <c r="H1310" s="217" t="str">
        <f>IFERROR(VLOOKUP($C1310,$C$5:$H$18,6,0)+SUMIF($C$19:$C1310,$C1310,$F$19:$F1310)-SUMIF($C$19:$C1310,$C1310,$G$19:$G1310),"")</f>
        <v/>
      </c>
      <c r="I1310" s="220"/>
      <c r="J1310" s="220"/>
      <c r="K1310" s="223"/>
    </row>
    <row r="1311" customHeight="1" spans="1:11">
      <c r="A1311" s="185" t="str">
        <f>IF(B1311="","",COUNTA($B$5:B1311))</f>
        <v/>
      </c>
      <c r="B1311" s="213"/>
      <c r="C1311" s="214"/>
      <c r="D1311" s="214"/>
      <c r="E1311" s="214"/>
      <c r="F1311" s="224"/>
      <c r="G1311" s="216"/>
      <c r="H1311" s="217" t="str">
        <f>IFERROR(VLOOKUP($C1311,$C$5:$H$18,6,0)+SUMIF($C$19:$C1311,$C1311,$F$19:$F1311)-SUMIF($C$19:$C1311,$C1311,$G$19:$G1311),"")</f>
        <v/>
      </c>
      <c r="I1311" s="214"/>
      <c r="J1311" s="214"/>
      <c r="K1311" s="218"/>
    </row>
    <row r="1312" customHeight="1" spans="1:11">
      <c r="A1312" s="185" t="str">
        <f>IF(B1312="","",COUNTA($B$5:B1312))</f>
        <v/>
      </c>
      <c r="B1312" s="219"/>
      <c r="C1312" s="220"/>
      <c r="D1312" s="220"/>
      <c r="E1312" s="220"/>
      <c r="F1312" s="225"/>
      <c r="G1312" s="222"/>
      <c r="H1312" s="217" t="str">
        <f>IFERROR(VLOOKUP($C1312,$C$5:$H$18,6,0)+SUMIF($C$19:$C1312,$C1312,$F$19:$F1312)-SUMIF($C$19:$C1312,$C1312,$G$19:$G1312),"")</f>
        <v/>
      </c>
      <c r="I1312" s="220"/>
      <c r="J1312" s="220"/>
      <c r="K1312" s="223"/>
    </row>
    <row r="1313" customHeight="1" spans="1:11">
      <c r="A1313" s="185" t="str">
        <f>IF(B1313="","",COUNTA($B$5:B1313))</f>
        <v/>
      </c>
      <c r="B1313" s="213"/>
      <c r="C1313" s="214"/>
      <c r="D1313" s="214"/>
      <c r="E1313" s="214"/>
      <c r="F1313" s="224"/>
      <c r="G1313" s="216"/>
      <c r="H1313" s="217" t="str">
        <f>IFERROR(VLOOKUP($C1313,$C$5:$H$18,6,0)+SUMIF($C$19:$C1313,$C1313,$F$19:$F1313)-SUMIF($C$19:$C1313,$C1313,$G$19:$G1313),"")</f>
        <v/>
      </c>
      <c r="I1313" s="214"/>
      <c r="J1313" s="214"/>
      <c r="K1313" s="218"/>
    </row>
    <row r="1314" customHeight="1" spans="1:11">
      <c r="A1314" s="185" t="str">
        <f>IF(B1314="","",COUNTA($B$5:B1314))</f>
        <v/>
      </c>
      <c r="B1314" s="219"/>
      <c r="C1314" s="220"/>
      <c r="D1314" s="220"/>
      <c r="E1314" s="220"/>
      <c r="F1314" s="225"/>
      <c r="G1314" s="222"/>
      <c r="H1314" s="217" t="str">
        <f>IFERROR(VLOOKUP($C1314,$C$5:$H$18,6,0)+SUMIF($C$19:$C1314,$C1314,$F$19:$F1314)-SUMIF($C$19:$C1314,$C1314,$G$19:$G1314),"")</f>
        <v/>
      </c>
      <c r="I1314" s="220"/>
      <c r="J1314" s="220"/>
      <c r="K1314" s="223"/>
    </row>
    <row r="1315" customHeight="1" spans="1:11">
      <c r="A1315" s="185" t="str">
        <f>IF(B1315="","",COUNTA($B$5:B1315))</f>
        <v/>
      </c>
      <c r="B1315" s="213"/>
      <c r="C1315" s="214"/>
      <c r="D1315" s="214"/>
      <c r="E1315" s="214"/>
      <c r="F1315" s="224"/>
      <c r="G1315" s="216"/>
      <c r="H1315" s="217" t="str">
        <f>IFERROR(VLOOKUP($C1315,$C$5:$H$18,6,0)+SUMIF($C$19:$C1315,$C1315,$F$19:$F1315)-SUMIF($C$19:$C1315,$C1315,$G$19:$G1315),"")</f>
        <v/>
      </c>
      <c r="I1315" s="214"/>
      <c r="J1315" s="214"/>
      <c r="K1315" s="218"/>
    </row>
    <row r="1316" customHeight="1" spans="1:11">
      <c r="A1316" s="185" t="str">
        <f>IF(B1316="","",COUNTA($B$5:B1316))</f>
        <v/>
      </c>
      <c r="B1316" s="219"/>
      <c r="C1316" s="220"/>
      <c r="D1316" s="220"/>
      <c r="E1316" s="220"/>
      <c r="F1316" s="225"/>
      <c r="G1316" s="222"/>
      <c r="H1316" s="217" t="str">
        <f>IFERROR(VLOOKUP($C1316,$C$5:$H$18,6,0)+SUMIF($C$19:$C1316,$C1316,$F$19:$F1316)-SUMIF($C$19:$C1316,$C1316,$G$19:$G1316),"")</f>
        <v/>
      </c>
      <c r="I1316" s="220"/>
      <c r="J1316" s="220"/>
      <c r="K1316" s="223"/>
    </row>
    <row r="1317" customHeight="1" spans="1:11">
      <c r="A1317" s="185" t="str">
        <f>IF(B1317="","",COUNTA($B$5:B1317))</f>
        <v/>
      </c>
      <c r="B1317" s="213"/>
      <c r="C1317" s="214"/>
      <c r="D1317" s="214"/>
      <c r="E1317" s="214"/>
      <c r="F1317" s="224"/>
      <c r="G1317" s="216"/>
      <c r="H1317" s="217" t="str">
        <f>IFERROR(VLOOKUP($C1317,$C$5:$H$18,6,0)+SUMIF($C$19:$C1317,$C1317,$F$19:$F1317)-SUMIF($C$19:$C1317,$C1317,$G$19:$G1317),"")</f>
        <v/>
      </c>
      <c r="I1317" s="214"/>
      <c r="J1317" s="214"/>
      <c r="K1317" s="218"/>
    </row>
    <row r="1318" customHeight="1" spans="1:11">
      <c r="A1318" s="185" t="str">
        <f>IF(B1318="","",COUNTA($B$5:B1318))</f>
        <v/>
      </c>
      <c r="B1318" s="219"/>
      <c r="C1318" s="220"/>
      <c r="D1318" s="220"/>
      <c r="E1318" s="220"/>
      <c r="F1318" s="225"/>
      <c r="G1318" s="222"/>
      <c r="H1318" s="217" t="str">
        <f>IFERROR(VLOOKUP($C1318,$C$5:$H$18,6,0)+SUMIF($C$19:$C1318,$C1318,$F$19:$F1318)-SUMIF($C$19:$C1318,$C1318,$G$19:$G1318),"")</f>
        <v/>
      </c>
      <c r="I1318" s="220"/>
      <c r="J1318" s="220"/>
      <c r="K1318" s="223"/>
    </row>
    <row r="1319" customHeight="1" spans="1:11">
      <c r="A1319" s="185" t="str">
        <f>IF(B1319="","",COUNTA($B$5:B1319))</f>
        <v/>
      </c>
      <c r="B1319" s="213"/>
      <c r="C1319" s="214"/>
      <c r="D1319" s="214"/>
      <c r="E1319" s="214"/>
      <c r="F1319" s="224"/>
      <c r="G1319" s="216"/>
      <c r="H1319" s="217" t="str">
        <f>IFERROR(VLOOKUP($C1319,$C$5:$H$18,6,0)+SUMIF($C$19:$C1319,$C1319,$F$19:$F1319)-SUMIF($C$19:$C1319,$C1319,$G$19:$G1319),"")</f>
        <v/>
      </c>
      <c r="I1319" s="214"/>
      <c r="J1319" s="214"/>
      <c r="K1319" s="218"/>
    </row>
    <row r="1320" customHeight="1" spans="1:11">
      <c r="A1320" s="185" t="str">
        <f>IF(B1320="","",COUNTA($B$5:B1320))</f>
        <v/>
      </c>
      <c r="B1320" s="219"/>
      <c r="C1320" s="220"/>
      <c r="D1320" s="220"/>
      <c r="E1320" s="220"/>
      <c r="F1320" s="225"/>
      <c r="G1320" s="222"/>
      <c r="H1320" s="217" t="str">
        <f>IFERROR(VLOOKUP($C1320,$C$5:$H$18,6,0)+SUMIF($C$19:$C1320,$C1320,$F$19:$F1320)-SUMIF($C$19:$C1320,$C1320,$G$19:$G1320),"")</f>
        <v/>
      </c>
      <c r="I1320" s="220"/>
      <c r="J1320" s="220"/>
      <c r="K1320" s="223"/>
    </row>
    <row r="1321" customHeight="1" spans="1:11">
      <c r="A1321" s="185" t="str">
        <f>IF(B1321="","",COUNTA($B$5:B1321))</f>
        <v/>
      </c>
      <c r="B1321" s="213"/>
      <c r="C1321" s="214"/>
      <c r="D1321" s="214"/>
      <c r="E1321" s="214"/>
      <c r="F1321" s="224"/>
      <c r="G1321" s="216"/>
      <c r="H1321" s="217" t="str">
        <f>IFERROR(VLOOKUP($C1321,$C$5:$H$18,6,0)+SUMIF($C$19:$C1321,$C1321,$F$19:$F1321)-SUMIF($C$19:$C1321,$C1321,$G$19:$G1321),"")</f>
        <v/>
      </c>
      <c r="I1321" s="214"/>
      <c r="J1321" s="214"/>
      <c r="K1321" s="218"/>
    </row>
    <row r="1322" customHeight="1" spans="1:11">
      <c r="A1322" s="185" t="str">
        <f>IF(B1322="","",COUNTA($B$5:B1322))</f>
        <v/>
      </c>
      <c r="B1322" s="219"/>
      <c r="C1322" s="220"/>
      <c r="D1322" s="220"/>
      <c r="E1322" s="220"/>
      <c r="F1322" s="225"/>
      <c r="G1322" s="222"/>
      <c r="H1322" s="217" t="str">
        <f>IFERROR(VLOOKUP($C1322,$C$5:$H$18,6,0)+SUMIF($C$19:$C1322,$C1322,$F$19:$F1322)-SUMIF($C$19:$C1322,$C1322,$G$19:$G1322),"")</f>
        <v/>
      </c>
      <c r="I1322" s="220"/>
      <c r="J1322" s="220"/>
      <c r="K1322" s="223"/>
    </row>
    <row r="1323" customHeight="1" spans="1:11">
      <c r="A1323" s="185" t="str">
        <f>IF(B1323="","",COUNTA($B$5:B1323))</f>
        <v/>
      </c>
      <c r="B1323" s="213"/>
      <c r="C1323" s="214"/>
      <c r="D1323" s="214"/>
      <c r="E1323" s="214"/>
      <c r="F1323" s="224"/>
      <c r="G1323" s="216"/>
      <c r="H1323" s="217" t="str">
        <f>IFERROR(VLOOKUP($C1323,$C$5:$H$18,6,0)+SUMIF($C$19:$C1323,$C1323,$F$19:$F1323)-SUMIF($C$19:$C1323,$C1323,$G$19:$G1323),"")</f>
        <v/>
      </c>
      <c r="I1323" s="214"/>
      <c r="J1323" s="214"/>
      <c r="K1323" s="218"/>
    </row>
    <row r="1324" customHeight="1" spans="1:11">
      <c r="A1324" s="185" t="str">
        <f>IF(B1324="","",COUNTA($B$5:B1324))</f>
        <v/>
      </c>
      <c r="B1324" s="219"/>
      <c r="C1324" s="220"/>
      <c r="D1324" s="220"/>
      <c r="E1324" s="220"/>
      <c r="F1324" s="225"/>
      <c r="G1324" s="222"/>
      <c r="H1324" s="217" t="str">
        <f>IFERROR(VLOOKUP($C1324,$C$5:$H$18,6,0)+SUMIF($C$19:$C1324,$C1324,$F$19:$F1324)-SUMIF($C$19:$C1324,$C1324,$G$19:$G1324),"")</f>
        <v/>
      </c>
      <c r="I1324" s="220"/>
      <c r="J1324" s="220"/>
      <c r="K1324" s="223"/>
    </row>
    <row r="1325" customHeight="1" spans="1:11">
      <c r="A1325" s="185" t="str">
        <f>IF(B1325="","",COUNTA($B$5:B1325))</f>
        <v/>
      </c>
      <c r="B1325" s="213"/>
      <c r="C1325" s="214"/>
      <c r="D1325" s="214"/>
      <c r="E1325" s="214"/>
      <c r="F1325" s="224"/>
      <c r="G1325" s="216"/>
      <c r="H1325" s="217" t="str">
        <f>IFERROR(VLOOKUP($C1325,$C$5:$H$18,6,0)+SUMIF($C$19:$C1325,$C1325,$F$19:$F1325)-SUMIF($C$19:$C1325,$C1325,$G$19:$G1325),"")</f>
        <v/>
      </c>
      <c r="I1325" s="214"/>
      <c r="J1325" s="214"/>
      <c r="K1325" s="218"/>
    </row>
    <row r="1326" customHeight="1" spans="1:11">
      <c r="A1326" s="185" t="str">
        <f>IF(B1326="","",COUNTA($B$5:B1326))</f>
        <v/>
      </c>
      <c r="B1326" s="219"/>
      <c r="C1326" s="220"/>
      <c r="D1326" s="220"/>
      <c r="E1326" s="220"/>
      <c r="F1326" s="225"/>
      <c r="G1326" s="222"/>
      <c r="H1326" s="217" t="str">
        <f>IFERROR(VLOOKUP($C1326,$C$5:$H$18,6,0)+SUMIF($C$19:$C1326,$C1326,$F$19:$F1326)-SUMIF($C$19:$C1326,$C1326,$G$19:$G1326),"")</f>
        <v/>
      </c>
      <c r="I1326" s="220"/>
      <c r="J1326" s="220"/>
      <c r="K1326" s="223"/>
    </row>
    <row r="1327" customHeight="1" spans="1:11">
      <c r="A1327" s="185" t="str">
        <f>IF(B1327="","",COUNTA($B$5:B1327))</f>
        <v/>
      </c>
      <c r="B1327" s="213"/>
      <c r="C1327" s="214"/>
      <c r="D1327" s="214"/>
      <c r="E1327" s="214"/>
      <c r="F1327" s="224"/>
      <c r="G1327" s="216"/>
      <c r="H1327" s="217" t="str">
        <f>IFERROR(VLOOKUP($C1327,$C$5:$H$18,6,0)+SUMIF($C$19:$C1327,$C1327,$F$19:$F1327)-SUMIF($C$19:$C1327,$C1327,$G$19:$G1327),"")</f>
        <v/>
      </c>
      <c r="I1327" s="214"/>
      <c r="J1327" s="214"/>
      <c r="K1327" s="218"/>
    </row>
    <row r="1328" customHeight="1" spans="1:11">
      <c r="A1328" s="185" t="str">
        <f>IF(B1328="","",COUNTA($B$5:B1328))</f>
        <v/>
      </c>
      <c r="B1328" s="219"/>
      <c r="C1328" s="220"/>
      <c r="D1328" s="220"/>
      <c r="E1328" s="220"/>
      <c r="F1328" s="225"/>
      <c r="G1328" s="222"/>
      <c r="H1328" s="217" t="str">
        <f>IFERROR(VLOOKUP($C1328,$C$5:$H$18,6,0)+SUMIF($C$19:$C1328,$C1328,$F$19:$F1328)-SUMIF($C$19:$C1328,$C1328,$G$19:$G1328),"")</f>
        <v/>
      </c>
      <c r="I1328" s="220"/>
      <c r="J1328" s="220"/>
      <c r="K1328" s="223"/>
    </row>
    <row r="1329" customHeight="1" spans="1:11">
      <c r="A1329" s="185" t="str">
        <f>IF(B1329="","",COUNTA($B$5:B1329))</f>
        <v/>
      </c>
      <c r="B1329" s="213"/>
      <c r="C1329" s="214"/>
      <c r="D1329" s="214"/>
      <c r="E1329" s="214"/>
      <c r="F1329" s="224"/>
      <c r="G1329" s="216"/>
      <c r="H1329" s="217" t="str">
        <f>IFERROR(VLOOKUP($C1329,$C$5:$H$18,6,0)+SUMIF($C$19:$C1329,$C1329,$F$19:$F1329)-SUMIF($C$19:$C1329,$C1329,$G$19:$G1329),"")</f>
        <v/>
      </c>
      <c r="I1329" s="214"/>
      <c r="J1329" s="214"/>
      <c r="K1329" s="218"/>
    </row>
    <row r="1330" customHeight="1" spans="1:11">
      <c r="A1330" s="185" t="str">
        <f>IF(B1330="","",COUNTA($B$5:B1330))</f>
        <v/>
      </c>
      <c r="B1330" s="219"/>
      <c r="C1330" s="220"/>
      <c r="D1330" s="220"/>
      <c r="E1330" s="220"/>
      <c r="F1330" s="225"/>
      <c r="G1330" s="222"/>
      <c r="H1330" s="217" t="str">
        <f>IFERROR(VLOOKUP($C1330,$C$5:$H$18,6,0)+SUMIF($C$19:$C1330,$C1330,$F$19:$F1330)-SUMIF($C$19:$C1330,$C1330,$G$19:$G1330),"")</f>
        <v/>
      </c>
      <c r="I1330" s="220"/>
      <c r="J1330" s="220"/>
      <c r="K1330" s="223"/>
    </row>
    <row r="1331" customHeight="1" spans="1:11">
      <c r="A1331" s="185" t="str">
        <f>IF(B1331="","",COUNTA($B$5:B1331))</f>
        <v/>
      </c>
      <c r="B1331" s="213"/>
      <c r="C1331" s="214"/>
      <c r="D1331" s="214"/>
      <c r="E1331" s="214"/>
      <c r="F1331" s="224"/>
      <c r="G1331" s="216"/>
      <c r="H1331" s="217" t="str">
        <f>IFERROR(VLOOKUP($C1331,$C$5:$H$18,6,0)+SUMIF($C$19:$C1331,$C1331,$F$19:$F1331)-SUMIF($C$19:$C1331,$C1331,$G$19:$G1331),"")</f>
        <v/>
      </c>
      <c r="I1331" s="214"/>
      <c r="J1331" s="214"/>
      <c r="K1331" s="218"/>
    </row>
    <row r="1332" customHeight="1" spans="1:11">
      <c r="A1332" s="185" t="str">
        <f>IF(B1332="","",COUNTA($B$5:B1332))</f>
        <v/>
      </c>
      <c r="B1332" s="219"/>
      <c r="C1332" s="220"/>
      <c r="D1332" s="220"/>
      <c r="E1332" s="220"/>
      <c r="F1332" s="225"/>
      <c r="G1332" s="222"/>
      <c r="H1332" s="217" t="str">
        <f>IFERROR(VLOOKUP($C1332,$C$5:$H$18,6,0)+SUMIF($C$19:$C1332,$C1332,$F$19:$F1332)-SUMIF($C$19:$C1332,$C1332,$G$19:$G1332),"")</f>
        <v/>
      </c>
      <c r="I1332" s="220"/>
      <c r="J1332" s="220"/>
      <c r="K1332" s="223"/>
    </row>
    <row r="1333" customHeight="1" spans="1:11">
      <c r="A1333" s="185" t="str">
        <f>IF(B1333="","",COUNTA($B$5:B1333))</f>
        <v/>
      </c>
      <c r="B1333" s="213"/>
      <c r="C1333" s="214"/>
      <c r="D1333" s="214"/>
      <c r="E1333" s="214"/>
      <c r="F1333" s="224"/>
      <c r="G1333" s="216"/>
      <c r="H1333" s="217" t="str">
        <f>IFERROR(VLOOKUP($C1333,$C$5:$H$18,6,0)+SUMIF($C$19:$C1333,$C1333,$F$19:$F1333)-SUMIF($C$19:$C1333,$C1333,$G$19:$G1333),"")</f>
        <v/>
      </c>
      <c r="I1333" s="214"/>
      <c r="J1333" s="214"/>
      <c r="K1333" s="218"/>
    </row>
    <row r="1334" customHeight="1" spans="1:11">
      <c r="A1334" s="185" t="str">
        <f>IF(B1334="","",COUNTA($B$5:B1334))</f>
        <v/>
      </c>
      <c r="B1334" s="219"/>
      <c r="C1334" s="220"/>
      <c r="D1334" s="220"/>
      <c r="E1334" s="220"/>
      <c r="F1334" s="225"/>
      <c r="G1334" s="222"/>
      <c r="H1334" s="217" t="str">
        <f>IFERROR(VLOOKUP($C1334,$C$5:$H$18,6,0)+SUMIF($C$19:$C1334,$C1334,$F$19:$F1334)-SUMIF($C$19:$C1334,$C1334,$G$19:$G1334),"")</f>
        <v/>
      </c>
      <c r="I1334" s="220"/>
      <c r="J1334" s="220"/>
      <c r="K1334" s="223"/>
    </row>
    <row r="1335" customHeight="1" spans="1:11">
      <c r="A1335" s="185" t="str">
        <f>IF(B1335="","",COUNTA($B$5:B1335))</f>
        <v/>
      </c>
      <c r="B1335" s="213"/>
      <c r="C1335" s="214"/>
      <c r="D1335" s="214"/>
      <c r="E1335" s="214"/>
      <c r="F1335" s="224"/>
      <c r="G1335" s="216"/>
      <c r="H1335" s="217" t="str">
        <f>IFERROR(VLOOKUP($C1335,$C$5:$H$18,6,0)+SUMIF($C$19:$C1335,$C1335,$F$19:$F1335)-SUMIF($C$19:$C1335,$C1335,$G$19:$G1335),"")</f>
        <v/>
      </c>
      <c r="I1335" s="214"/>
      <c r="J1335" s="214"/>
      <c r="K1335" s="218"/>
    </row>
    <row r="1336" customHeight="1" spans="1:11">
      <c r="A1336" s="185" t="str">
        <f>IF(B1336="","",COUNTA($B$5:B1336))</f>
        <v/>
      </c>
      <c r="B1336" s="219"/>
      <c r="C1336" s="220"/>
      <c r="D1336" s="220"/>
      <c r="E1336" s="220"/>
      <c r="F1336" s="225"/>
      <c r="G1336" s="222"/>
      <c r="H1336" s="217" t="str">
        <f>IFERROR(VLOOKUP($C1336,$C$5:$H$18,6,0)+SUMIF($C$19:$C1336,$C1336,$F$19:$F1336)-SUMIF($C$19:$C1336,$C1336,$G$19:$G1336),"")</f>
        <v/>
      </c>
      <c r="I1336" s="220"/>
      <c r="J1336" s="220"/>
      <c r="K1336" s="223"/>
    </row>
    <row r="1337" customHeight="1" spans="1:11">
      <c r="A1337" s="185" t="str">
        <f>IF(B1337="","",COUNTA($B$5:B1337))</f>
        <v/>
      </c>
      <c r="B1337" s="213"/>
      <c r="C1337" s="214"/>
      <c r="D1337" s="214"/>
      <c r="E1337" s="214"/>
      <c r="F1337" s="224"/>
      <c r="G1337" s="216"/>
      <c r="H1337" s="217" t="str">
        <f>IFERROR(VLOOKUP($C1337,$C$5:$H$18,6,0)+SUMIF($C$19:$C1337,$C1337,$F$19:$F1337)-SUMIF($C$19:$C1337,$C1337,$G$19:$G1337),"")</f>
        <v/>
      </c>
      <c r="I1337" s="214"/>
      <c r="J1337" s="214"/>
      <c r="K1337" s="218"/>
    </row>
    <row r="1338" customHeight="1" spans="1:11">
      <c r="A1338" s="185" t="str">
        <f>IF(B1338="","",COUNTA($B$5:B1338))</f>
        <v/>
      </c>
      <c r="B1338" s="219"/>
      <c r="C1338" s="220"/>
      <c r="D1338" s="220"/>
      <c r="E1338" s="220"/>
      <c r="F1338" s="225"/>
      <c r="G1338" s="222"/>
      <c r="H1338" s="217" t="str">
        <f>IFERROR(VLOOKUP($C1338,$C$5:$H$18,6,0)+SUMIF($C$19:$C1338,$C1338,$F$19:$F1338)-SUMIF($C$19:$C1338,$C1338,$G$19:$G1338),"")</f>
        <v/>
      </c>
      <c r="I1338" s="220"/>
      <c r="J1338" s="220"/>
      <c r="K1338" s="223"/>
    </row>
    <row r="1339" customHeight="1" spans="1:11">
      <c r="A1339" s="185" t="str">
        <f>IF(B1339="","",COUNTA($B$5:B1339))</f>
        <v/>
      </c>
      <c r="B1339" s="213"/>
      <c r="C1339" s="214"/>
      <c r="D1339" s="214"/>
      <c r="E1339" s="214"/>
      <c r="F1339" s="224"/>
      <c r="G1339" s="216"/>
      <c r="H1339" s="217" t="str">
        <f>IFERROR(VLOOKUP($C1339,$C$5:$H$18,6,0)+SUMIF($C$19:$C1339,$C1339,$F$19:$F1339)-SUMIF($C$19:$C1339,$C1339,$G$19:$G1339),"")</f>
        <v/>
      </c>
      <c r="I1339" s="214"/>
      <c r="J1339" s="214"/>
      <c r="K1339" s="218"/>
    </row>
    <row r="1340" customHeight="1" spans="1:11">
      <c r="A1340" s="185" t="str">
        <f>IF(B1340="","",COUNTA($B$5:B1340))</f>
        <v/>
      </c>
      <c r="B1340" s="219"/>
      <c r="C1340" s="220"/>
      <c r="D1340" s="220"/>
      <c r="E1340" s="220"/>
      <c r="F1340" s="225"/>
      <c r="G1340" s="222"/>
      <c r="H1340" s="217" t="str">
        <f>IFERROR(VLOOKUP($C1340,$C$5:$H$18,6,0)+SUMIF($C$19:$C1340,$C1340,$F$19:$F1340)-SUMIF($C$19:$C1340,$C1340,$G$19:$G1340),"")</f>
        <v/>
      </c>
      <c r="I1340" s="220"/>
      <c r="J1340" s="220"/>
      <c r="K1340" s="223"/>
    </row>
    <row r="1341" customHeight="1" spans="1:11">
      <c r="A1341" s="185" t="str">
        <f>IF(B1341="","",COUNTA($B$5:B1341))</f>
        <v/>
      </c>
      <c r="B1341" s="213"/>
      <c r="C1341" s="214"/>
      <c r="D1341" s="214"/>
      <c r="E1341" s="214"/>
      <c r="F1341" s="224"/>
      <c r="G1341" s="216"/>
      <c r="H1341" s="217" t="str">
        <f>IFERROR(VLOOKUP($C1341,$C$5:$H$18,6,0)+SUMIF($C$19:$C1341,$C1341,$F$19:$F1341)-SUMIF($C$19:$C1341,$C1341,$G$19:$G1341),"")</f>
        <v/>
      </c>
      <c r="I1341" s="214"/>
      <c r="J1341" s="214"/>
      <c r="K1341" s="218"/>
    </row>
    <row r="1342" customHeight="1" spans="1:11">
      <c r="A1342" s="185" t="str">
        <f>IF(B1342="","",COUNTA($B$5:B1342))</f>
        <v/>
      </c>
      <c r="B1342" s="219"/>
      <c r="C1342" s="220"/>
      <c r="D1342" s="220"/>
      <c r="E1342" s="220"/>
      <c r="F1342" s="225"/>
      <c r="G1342" s="222"/>
      <c r="H1342" s="217" t="str">
        <f>IFERROR(VLOOKUP($C1342,$C$5:$H$18,6,0)+SUMIF($C$19:$C1342,$C1342,$F$19:$F1342)-SUMIF($C$19:$C1342,$C1342,$G$19:$G1342),"")</f>
        <v/>
      </c>
      <c r="I1342" s="220"/>
      <c r="J1342" s="220"/>
      <c r="K1342" s="223"/>
    </row>
    <row r="1343" customHeight="1" spans="1:11">
      <c r="A1343" s="185" t="str">
        <f>IF(B1343="","",COUNTA($B$5:B1343))</f>
        <v/>
      </c>
      <c r="B1343" s="213"/>
      <c r="C1343" s="214"/>
      <c r="D1343" s="214"/>
      <c r="E1343" s="214"/>
      <c r="F1343" s="224"/>
      <c r="G1343" s="216"/>
      <c r="H1343" s="217" t="str">
        <f>IFERROR(VLOOKUP($C1343,$C$5:$H$18,6,0)+SUMIF($C$19:$C1343,$C1343,$F$19:$F1343)-SUMIF($C$19:$C1343,$C1343,$G$19:$G1343),"")</f>
        <v/>
      </c>
      <c r="I1343" s="214"/>
      <c r="J1343" s="214"/>
      <c r="K1343" s="218"/>
    </row>
    <row r="1344" customHeight="1" spans="1:11">
      <c r="A1344" s="185" t="str">
        <f>IF(B1344="","",COUNTA($B$5:B1344))</f>
        <v/>
      </c>
      <c r="B1344" s="219"/>
      <c r="C1344" s="220"/>
      <c r="D1344" s="220"/>
      <c r="E1344" s="220"/>
      <c r="F1344" s="225"/>
      <c r="G1344" s="222"/>
      <c r="H1344" s="217" t="str">
        <f>IFERROR(VLOOKUP($C1344,$C$5:$H$18,6,0)+SUMIF($C$19:$C1344,$C1344,$F$19:$F1344)-SUMIF($C$19:$C1344,$C1344,$G$19:$G1344),"")</f>
        <v/>
      </c>
      <c r="I1344" s="220"/>
      <c r="J1344" s="220"/>
      <c r="K1344" s="223"/>
    </row>
    <row r="1345" customHeight="1" spans="1:11">
      <c r="A1345" s="185" t="str">
        <f>IF(B1345="","",COUNTA($B$5:B1345))</f>
        <v/>
      </c>
      <c r="B1345" s="213"/>
      <c r="C1345" s="214"/>
      <c r="D1345" s="214"/>
      <c r="E1345" s="214"/>
      <c r="F1345" s="224"/>
      <c r="G1345" s="216"/>
      <c r="H1345" s="217" t="str">
        <f>IFERROR(VLOOKUP($C1345,$C$5:$H$18,6,0)+SUMIF($C$19:$C1345,$C1345,$F$19:$F1345)-SUMIF($C$19:$C1345,$C1345,$G$19:$G1345),"")</f>
        <v/>
      </c>
      <c r="I1345" s="214"/>
      <c r="J1345" s="214"/>
      <c r="K1345" s="218"/>
    </row>
    <row r="1346" customHeight="1" spans="1:11">
      <c r="A1346" s="185" t="str">
        <f>IF(B1346="","",COUNTA($B$5:B1346))</f>
        <v/>
      </c>
      <c r="B1346" s="219"/>
      <c r="C1346" s="220"/>
      <c r="D1346" s="220"/>
      <c r="E1346" s="220"/>
      <c r="F1346" s="225"/>
      <c r="G1346" s="222"/>
      <c r="H1346" s="217" t="str">
        <f>IFERROR(VLOOKUP($C1346,$C$5:$H$18,6,0)+SUMIF($C$19:$C1346,$C1346,$F$19:$F1346)-SUMIF($C$19:$C1346,$C1346,$G$19:$G1346),"")</f>
        <v/>
      </c>
      <c r="I1346" s="220"/>
      <c r="J1346" s="220"/>
      <c r="K1346" s="223"/>
    </row>
    <row r="1347" customHeight="1" spans="1:11">
      <c r="A1347" s="185" t="str">
        <f>IF(B1347="","",COUNTA($B$5:B1347))</f>
        <v/>
      </c>
      <c r="B1347" s="213"/>
      <c r="C1347" s="214"/>
      <c r="D1347" s="214"/>
      <c r="E1347" s="214"/>
      <c r="F1347" s="224"/>
      <c r="G1347" s="216"/>
      <c r="H1347" s="217" t="str">
        <f>IFERROR(VLOOKUP($C1347,$C$5:$H$18,6,0)+SUMIF($C$19:$C1347,$C1347,$F$19:$F1347)-SUMIF($C$19:$C1347,$C1347,$G$19:$G1347),"")</f>
        <v/>
      </c>
      <c r="I1347" s="214"/>
      <c r="J1347" s="214"/>
      <c r="K1347" s="218"/>
    </row>
    <row r="1348" customHeight="1" spans="1:11">
      <c r="A1348" s="185" t="str">
        <f>IF(B1348="","",COUNTA($B$5:B1348))</f>
        <v/>
      </c>
      <c r="B1348" s="219"/>
      <c r="C1348" s="220"/>
      <c r="D1348" s="220"/>
      <c r="E1348" s="220"/>
      <c r="F1348" s="225"/>
      <c r="G1348" s="222"/>
      <c r="H1348" s="217" t="str">
        <f>IFERROR(VLOOKUP($C1348,$C$5:$H$18,6,0)+SUMIF($C$19:$C1348,$C1348,$F$19:$F1348)-SUMIF($C$19:$C1348,$C1348,$G$19:$G1348),"")</f>
        <v/>
      </c>
      <c r="I1348" s="220"/>
      <c r="J1348" s="220"/>
      <c r="K1348" s="223"/>
    </row>
    <row r="1349" customHeight="1" spans="1:11">
      <c r="A1349" s="185" t="str">
        <f>IF(B1349="","",COUNTA($B$5:B1349))</f>
        <v/>
      </c>
      <c r="B1349" s="213"/>
      <c r="C1349" s="214"/>
      <c r="D1349" s="214"/>
      <c r="E1349" s="214"/>
      <c r="F1349" s="224"/>
      <c r="G1349" s="216"/>
      <c r="H1349" s="217" t="str">
        <f>IFERROR(VLOOKUP($C1349,$C$5:$H$18,6,0)+SUMIF($C$19:$C1349,$C1349,$F$19:$F1349)-SUMIF($C$19:$C1349,$C1349,$G$19:$G1349),"")</f>
        <v/>
      </c>
      <c r="I1349" s="214"/>
      <c r="J1349" s="214"/>
      <c r="K1349" s="218"/>
    </row>
    <row r="1350" customHeight="1" spans="1:11">
      <c r="A1350" s="185" t="str">
        <f>IF(B1350="","",COUNTA($B$5:B1350))</f>
        <v/>
      </c>
      <c r="B1350" s="219"/>
      <c r="C1350" s="220"/>
      <c r="D1350" s="220"/>
      <c r="E1350" s="220"/>
      <c r="F1350" s="225"/>
      <c r="G1350" s="222"/>
      <c r="H1350" s="217" t="str">
        <f>IFERROR(VLOOKUP($C1350,$C$5:$H$18,6,0)+SUMIF($C$19:$C1350,$C1350,$F$19:$F1350)-SUMIF($C$19:$C1350,$C1350,$G$19:$G1350),"")</f>
        <v/>
      </c>
      <c r="I1350" s="220"/>
      <c r="J1350" s="220"/>
      <c r="K1350" s="223"/>
    </row>
    <row r="1351" customHeight="1" spans="1:11">
      <c r="A1351" s="185" t="str">
        <f>IF(B1351="","",COUNTA($B$5:B1351))</f>
        <v/>
      </c>
      <c r="B1351" s="213"/>
      <c r="C1351" s="214"/>
      <c r="D1351" s="214"/>
      <c r="E1351" s="214"/>
      <c r="F1351" s="224"/>
      <c r="G1351" s="216"/>
      <c r="H1351" s="217" t="str">
        <f>IFERROR(VLOOKUP($C1351,$C$5:$H$18,6,0)+SUMIF($C$19:$C1351,$C1351,$F$19:$F1351)-SUMIF($C$19:$C1351,$C1351,$G$19:$G1351),"")</f>
        <v/>
      </c>
      <c r="I1351" s="214"/>
      <c r="J1351" s="214"/>
      <c r="K1351" s="218"/>
    </row>
    <row r="1352" customHeight="1" spans="1:11">
      <c r="A1352" s="185" t="str">
        <f>IF(B1352="","",COUNTA($B$5:B1352))</f>
        <v/>
      </c>
      <c r="B1352" s="219"/>
      <c r="C1352" s="220"/>
      <c r="D1352" s="220"/>
      <c r="E1352" s="220"/>
      <c r="F1352" s="225"/>
      <c r="G1352" s="222"/>
      <c r="H1352" s="217" t="str">
        <f>IFERROR(VLOOKUP($C1352,$C$5:$H$18,6,0)+SUMIF($C$19:$C1352,$C1352,$F$19:$F1352)-SUMIF($C$19:$C1352,$C1352,$G$19:$G1352),"")</f>
        <v/>
      </c>
      <c r="I1352" s="220"/>
      <c r="J1352" s="220"/>
      <c r="K1352" s="223"/>
    </row>
    <row r="1353" customHeight="1" spans="1:11">
      <c r="A1353" s="185" t="str">
        <f>IF(B1353="","",COUNTA($B$5:B1353))</f>
        <v/>
      </c>
      <c r="B1353" s="213"/>
      <c r="C1353" s="214"/>
      <c r="D1353" s="214"/>
      <c r="E1353" s="214"/>
      <c r="F1353" s="224"/>
      <c r="G1353" s="216"/>
      <c r="H1353" s="217" t="str">
        <f>IFERROR(VLOOKUP($C1353,$C$5:$H$18,6,0)+SUMIF($C$19:$C1353,$C1353,$F$19:$F1353)-SUMIF($C$19:$C1353,$C1353,$G$19:$G1353),"")</f>
        <v/>
      </c>
      <c r="I1353" s="214"/>
      <c r="J1353" s="214"/>
      <c r="K1353" s="218"/>
    </row>
    <row r="1354" customHeight="1" spans="1:11">
      <c r="A1354" s="185" t="str">
        <f>IF(B1354="","",COUNTA($B$5:B1354))</f>
        <v/>
      </c>
      <c r="B1354" s="219"/>
      <c r="C1354" s="220"/>
      <c r="D1354" s="220"/>
      <c r="E1354" s="220"/>
      <c r="F1354" s="225"/>
      <c r="G1354" s="222"/>
      <c r="H1354" s="217" t="str">
        <f>IFERROR(VLOOKUP($C1354,$C$5:$H$18,6,0)+SUMIF($C$19:$C1354,$C1354,$F$19:$F1354)-SUMIF($C$19:$C1354,$C1354,$G$19:$G1354),"")</f>
        <v/>
      </c>
      <c r="I1354" s="220"/>
      <c r="J1354" s="220"/>
      <c r="K1354" s="223"/>
    </row>
    <row r="1355" customHeight="1" spans="1:11">
      <c r="A1355" s="185" t="str">
        <f>IF(B1355="","",COUNTA($B$5:B1355))</f>
        <v/>
      </c>
      <c r="B1355" s="213"/>
      <c r="C1355" s="214"/>
      <c r="D1355" s="214"/>
      <c r="E1355" s="214"/>
      <c r="F1355" s="224"/>
      <c r="G1355" s="216"/>
      <c r="H1355" s="217" t="str">
        <f>IFERROR(VLOOKUP($C1355,$C$5:$H$18,6,0)+SUMIF($C$19:$C1355,$C1355,$F$19:$F1355)-SUMIF($C$19:$C1355,$C1355,$G$19:$G1355),"")</f>
        <v/>
      </c>
      <c r="I1355" s="214"/>
      <c r="J1355" s="214"/>
      <c r="K1355" s="218"/>
    </row>
    <row r="1356" customHeight="1" spans="1:11">
      <c r="A1356" s="185" t="str">
        <f>IF(B1356="","",COUNTA($B$5:B1356))</f>
        <v/>
      </c>
      <c r="B1356" s="219"/>
      <c r="C1356" s="220"/>
      <c r="D1356" s="220"/>
      <c r="E1356" s="220"/>
      <c r="F1356" s="225"/>
      <c r="G1356" s="222"/>
      <c r="H1356" s="217" t="str">
        <f>IFERROR(VLOOKUP($C1356,$C$5:$H$18,6,0)+SUMIF($C$19:$C1356,$C1356,$F$19:$F1356)-SUMIF($C$19:$C1356,$C1356,$G$19:$G1356),"")</f>
        <v/>
      </c>
      <c r="I1356" s="220"/>
      <c r="J1356" s="220"/>
      <c r="K1356" s="223"/>
    </row>
    <row r="1357" customHeight="1" spans="1:11">
      <c r="A1357" s="185" t="str">
        <f>IF(B1357="","",COUNTA($B$5:B1357))</f>
        <v/>
      </c>
      <c r="B1357" s="213"/>
      <c r="C1357" s="214"/>
      <c r="D1357" s="214"/>
      <c r="E1357" s="214"/>
      <c r="F1357" s="224"/>
      <c r="G1357" s="216"/>
      <c r="H1357" s="217" t="str">
        <f>IFERROR(VLOOKUP($C1357,$C$5:$H$18,6,0)+SUMIF($C$19:$C1357,$C1357,$F$19:$F1357)-SUMIF($C$19:$C1357,$C1357,$G$19:$G1357),"")</f>
        <v/>
      </c>
      <c r="I1357" s="214"/>
      <c r="J1357" s="214"/>
      <c r="K1357" s="218"/>
    </row>
    <row r="1358" customHeight="1" spans="1:11">
      <c r="A1358" s="185" t="str">
        <f>IF(B1358="","",COUNTA($B$5:B1358))</f>
        <v/>
      </c>
      <c r="B1358" s="219"/>
      <c r="C1358" s="220"/>
      <c r="D1358" s="220"/>
      <c r="E1358" s="220"/>
      <c r="F1358" s="225"/>
      <c r="G1358" s="222"/>
      <c r="H1358" s="217" t="str">
        <f>IFERROR(VLOOKUP($C1358,$C$5:$H$18,6,0)+SUMIF($C$19:$C1358,$C1358,$F$19:$F1358)-SUMIF($C$19:$C1358,$C1358,$G$19:$G1358),"")</f>
        <v/>
      </c>
      <c r="I1358" s="220"/>
      <c r="J1358" s="220"/>
      <c r="K1358" s="223"/>
    </row>
    <row r="1359" customHeight="1" spans="1:11">
      <c r="A1359" s="185" t="str">
        <f>IF(B1359="","",COUNTA($B$5:B1359))</f>
        <v/>
      </c>
      <c r="B1359" s="213"/>
      <c r="C1359" s="214"/>
      <c r="D1359" s="214"/>
      <c r="E1359" s="214"/>
      <c r="F1359" s="224"/>
      <c r="G1359" s="216"/>
      <c r="H1359" s="217" t="str">
        <f>IFERROR(VLOOKUP($C1359,$C$5:$H$18,6,0)+SUMIF($C$19:$C1359,$C1359,$F$19:$F1359)-SUMIF($C$19:$C1359,$C1359,$G$19:$G1359),"")</f>
        <v/>
      </c>
      <c r="I1359" s="214"/>
      <c r="J1359" s="214"/>
      <c r="K1359" s="218"/>
    </row>
    <row r="1360" customHeight="1" spans="1:11">
      <c r="A1360" s="185" t="str">
        <f>IF(B1360="","",COUNTA($B$5:B1360))</f>
        <v/>
      </c>
      <c r="B1360" s="219"/>
      <c r="C1360" s="220"/>
      <c r="D1360" s="220"/>
      <c r="E1360" s="220"/>
      <c r="F1360" s="225"/>
      <c r="G1360" s="222"/>
      <c r="H1360" s="217" t="str">
        <f>IFERROR(VLOOKUP($C1360,$C$5:$H$18,6,0)+SUMIF($C$19:$C1360,$C1360,$F$19:$F1360)-SUMIF($C$19:$C1360,$C1360,$G$19:$G1360),"")</f>
        <v/>
      </c>
      <c r="I1360" s="220"/>
      <c r="J1360" s="220"/>
      <c r="K1360" s="223"/>
    </row>
    <row r="1361" customHeight="1" spans="1:11">
      <c r="A1361" s="185" t="str">
        <f>IF(B1361="","",COUNTA($B$5:B1361))</f>
        <v/>
      </c>
      <c r="B1361" s="213"/>
      <c r="C1361" s="214"/>
      <c r="D1361" s="214"/>
      <c r="E1361" s="214"/>
      <c r="F1361" s="224"/>
      <c r="G1361" s="216"/>
      <c r="H1361" s="217" t="str">
        <f>IFERROR(VLOOKUP($C1361,$C$5:$H$18,6,0)+SUMIF($C$19:$C1361,$C1361,$F$19:$F1361)-SUMIF($C$19:$C1361,$C1361,$G$19:$G1361),"")</f>
        <v/>
      </c>
      <c r="I1361" s="214"/>
      <c r="J1361" s="214"/>
      <c r="K1361" s="218"/>
    </row>
    <row r="1362" customHeight="1" spans="1:11">
      <c r="A1362" s="185" t="str">
        <f>IF(B1362="","",COUNTA($B$5:B1362))</f>
        <v/>
      </c>
      <c r="B1362" s="219"/>
      <c r="C1362" s="220"/>
      <c r="D1362" s="220"/>
      <c r="E1362" s="220"/>
      <c r="F1362" s="225"/>
      <c r="G1362" s="222"/>
      <c r="H1362" s="217" t="str">
        <f>IFERROR(VLOOKUP($C1362,$C$5:$H$18,6,0)+SUMIF($C$19:$C1362,$C1362,$F$19:$F1362)-SUMIF($C$19:$C1362,$C1362,$G$19:$G1362),"")</f>
        <v/>
      </c>
      <c r="I1362" s="220"/>
      <c r="J1362" s="220"/>
      <c r="K1362" s="223"/>
    </row>
    <row r="1363" customHeight="1" spans="1:11">
      <c r="A1363" s="185" t="str">
        <f>IF(B1363="","",COUNTA($B$5:B1363))</f>
        <v/>
      </c>
      <c r="B1363" s="213"/>
      <c r="C1363" s="214"/>
      <c r="D1363" s="214"/>
      <c r="E1363" s="214"/>
      <c r="F1363" s="224"/>
      <c r="G1363" s="216"/>
      <c r="H1363" s="217" t="str">
        <f>IFERROR(VLOOKUP($C1363,$C$5:$H$18,6,0)+SUMIF($C$19:$C1363,$C1363,$F$19:$F1363)-SUMIF($C$19:$C1363,$C1363,$G$19:$G1363),"")</f>
        <v/>
      </c>
      <c r="I1363" s="214"/>
      <c r="J1363" s="214"/>
      <c r="K1363" s="218"/>
    </row>
    <row r="1364" customHeight="1" spans="1:11">
      <c r="A1364" s="185" t="str">
        <f>IF(B1364="","",COUNTA($B$5:B1364))</f>
        <v/>
      </c>
      <c r="B1364" s="219"/>
      <c r="C1364" s="220"/>
      <c r="D1364" s="220"/>
      <c r="E1364" s="220"/>
      <c r="F1364" s="225"/>
      <c r="G1364" s="222"/>
      <c r="H1364" s="217" t="str">
        <f>IFERROR(VLOOKUP($C1364,$C$5:$H$18,6,0)+SUMIF($C$19:$C1364,$C1364,$F$19:$F1364)-SUMIF($C$19:$C1364,$C1364,$G$19:$G1364),"")</f>
        <v/>
      </c>
      <c r="I1364" s="220"/>
      <c r="J1364" s="220"/>
      <c r="K1364" s="223"/>
    </row>
    <row r="1365" customHeight="1" spans="1:11">
      <c r="A1365" s="185" t="str">
        <f>IF(B1365="","",COUNTA($B$5:B1365))</f>
        <v/>
      </c>
      <c r="B1365" s="213"/>
      <c r="C1365" s="214"/>
      <c r="D1365" s="214"/>
      <c r="E1365" s="214"/>
      <c r="F1365" s="224"/>
      <c r="G1365" s="216"/>
      <c r="H1365" s="217" t="str">
        <f>IFERROR(VLOOKUP($C1365,$C$5:$H$18,6,0)+SUMIF($C$19:$C1365,$C1365,$F$19:$F1365)-SUMIF($C$19:$C1365,$C1365,$G$19:$G1365),"")</f>
        <v/>
      </c>
      <c r="I1365" s="214"/>
      <c r="J1365" s="214"/>
      <c r="K1365" s="218"/>
    </row>
    <row r="1366" customHeight="1" spans="1:11">
      <c r="A1366" s="185" t="str">
        <f>IF(B1366="","",COUNTA($B$5:B1366))</f>
        <v/>
      </c>
      <c r="B1366" s="219"/>
      <c r="C1366" s="220"/>
      <c r="D1366" s="220"/>
      <c r="E1366" s="220"/>
      <c r="F1366" s="225"/>
      <c r="G1366" s="222"/>
      <c r="H1366" s="217" t="str">
        <f>IFERROR(VLOOKUP($C1366,$C$5:$H$18,6,0)+SUMIF($C$19:$C1366,$C1366,$F$19:$F1366)-SUMIF($C$19:$C1366,$C1366,$G$19:$G1366),"")</f>
        <v/>
      </c>
      <c r="I1366" s="220"/>
      <c r="J1366" s="220"/>
      <c r="K1366" s="223"/>
    </row>
    <row r="1367" customHeight="1" spans="1:11">
      <c r="A1367" s="185" t="str">
        <f>IF(B1367="","",COUNTA($B$5:B1367))</f>
        <v/>
      </c>
      <c r="B1367" s="213"/>
      <c r="C1367" s="214"/>
      <c r="D1367" s="214"/>
      <c r="E1367" s="214"/>
      <c r="F1367" s="224"/>
      <c r="G1367" s="216"/>
      <c r="H1367" s="217" t="str">
        <f>IFERROR(VLOOKUP($C1367,$C$5:$H$18,6,0)+SUMIF($C$19:$C1367,$C1367,$F$19:$F1367)-SUMIF($C$19:$C1367,$C1367,$G$19:$G1367),"")</f>
        <v/>
      </c>
      <c r="I1367" s="214"/>
      <c r="J1367" s="214"/>
      <c r="K1367" s="218"/>
    </row>
    <row r="1368" customHeight="1" spans="1:11">
      <c r="A1368" s="185" t="str">
        <f>IF(B1368="","",COUNTA($B$5:B1368))</f>
        <v/>
      </c>
      <c r="B1368" s="219"/>
      <c r="C1368" s="220"/>
      <c r="D1368" s="220"/>
      <c r="E1368" s="220"/>
      <c r="F1368" s="225"/>
      <c r="G1368" s="222"/>
      <c r="H1368" s="217" t="str">
        <f>IFERROR(VLOOKUP($C1368,$C$5:$H$18,6,0)+SUMIF($C$19:$C1368,$C1368,$F$19:$F1368)-SUMIF($C$19:$C1368,$C1368,$G$19:$G1368),"")</f>
        <v/>
      </c>
      <c r="I1368" s="220"/>
      <c r="J1368" s="220"/>
      <c r="K1368" s="223"/>
    </row>
    <row r="1369" customHeight="1" spans="1:11">
      <c r="A1369" s="185" t="str">
        <f>IF(B1369="","",COUNTA($B$5:B1369))</f>
        <v/>
      </c>
      <c r="B1369" s="213"/>
      <c r="C1369" s="214"/>
      <c r="D1369" s="214"/>
      <c r="E1369" s="214"/>
      <c r="F1369" s="224"/>
      <c r="G1369" s="216"/>
      <c r="H1369" s="217" t="str">
        <f>IFERROR(VLOOKUP($C1369,$C$5:$H$18,6,0)+SUMIF($C$19:$C1369,$C1369,$F$19:$F1369)-SUMIF($C$19:$C1369,$C1369,$G$19:$G1369),"")</f>
        <v/>
      </c>
      <c r="I1369" s="214"/>
      <c r="J1369" s="214"/>
      <c r="K1369" s="218"/>
    </row>
    <row r="1370" customHeight="1" spans="1:11">
      <c r="A1370" s="185" t="str">
        <f>IF(B1370="","",COUNTA($B$5:B1370))</f>
        <v/>
      </c>
      <c r="B1370" s="219"/>
      <c r="C1370" s="220"/>
      <c r="D1370" s="220"/>
      <c r="E1370" s="220"/>
      <c r="F1370" s="225"/>
      <c r="G1370" s="222"/>
      <c r="H1370" s="217" t="str">
        <f>IFERROR(VLOOKUP($C1370,$C$5:$H$18,6,0)+SUMIF($C$19:$C1370,$C1370,$F$19:$F1370)-SUMIF($C$19:$C1370,$C1370,$G$19:$G1370),"")</f>
        <v/>
      </c>
      <c r="I1370" s="220"/>
      <c r="J1370" s="220"/>
      <c r="K1370" s="223"/>
    </row>
    <row r="1371" customHeight="1" spans="1:11">
      <c r="A1371" s="185" t="str">
        <f>IF(B1371="","",COUNTA($B$5:B1371))</f>
        <v/>
      </c>
      <c r="B1371" s="213"/>
      <c r="C1371" s="214"/>
      <c r="D1371" s="214"/>
      <c r="E1371" s="214"/>
      <c r="F1371" s="224"/>
      <c r="G1371" s="216"/>
      <c r="H1371" s="217" t="str">
        <f>IFERROR(VLOOKUP($C1371,$C$5:$H$18,6,0)+SUMIF($C$19:$C1371,$C1371,$F$19:$F1371)-SUMIF($C$19:$C1371,$C1371,$G$19:$G1371),"")</f>
        <v/>
      </c>
      <c r="I1371" s="214"/>
      <c r="J1371" s="214"/>
      <c r="K1371" s="218"/>
    </row>
    <row r="1372" customHeight="1" spans="1:11">
      <c r="A1372" s="185" t="str">
        <f>IF(B1372="","",COUNTA($B$5:B1372))</f>
        <v/>
      </c>
      <c r="B1372" s="219"/>
      <c r="C1372" s="220"/>
      <c r="D1372" s="220"/>
      <c r="E1372" s="220"/>
      <c r="F1372" s="225"/>
      <c r="G1372" s="222"/>
      <c r="H1372" s="217" t="str">
        <f>IFERROR(VLOOKUP($C1372,$C$5:$H$18,6,0)+SUMIF($C$19:$C1372,$C1372,$F$19:$F1372)-SUMIF($C$19:$C1372,$C1372,$G$19:$G1372),"")</f>
        <v/>
      </c>
      <c r="I1372" s="220"/>
      <c r="J1372" s="220"/>
      <c r="K1372" s="223"/>
    </row>
    <row r="1373" customHeight="1" spans="1:11">
      <c r="A1373" s="185" t="str">
        <f>IF(B1373="","",COUNTA($B$5:B1373))</f>
        <v/>
      </c>
      <c r="B1373" s="213"/>
      <c r="C1373" s="214"/>
      <c r="D1373" s="214"/>
      <c r="E1373" s="214"/>
      <c r="F1373" s="224"/>
      <c r="G1373" s="216"/>
      <c r="H1373" s="217" t="str">
        <f>IFERROR(VLOOKUP($C1373,$C$5:$H$18,6,0)+SUMIF($C$19:$C1373,$C1373,$F$19:$F1373)-SUMIF($C$19:$C1373,$C1373,$G$19:$G1373),"")</f>
        <v/>
      </c>
      <c r="I1373" s="214"/>
      <c r="J1373" s="214"/>
      <c r="K1373" s="218"/>
    </row>
    <row r="1374" customHeight="1" spans="1:11">
      <c r="A1374" s="185" t="str">
        <f>IF(B1374="","",COUNTA($B$5:B1374))</f>
        <v/>
      </c>
      <c r="B1374" s="219"/>
      <c r="C1374" s="220"/>
      <c r="D1374" s="220"/>
      <c r="E1374" s="220"/>
      <c r="F1374" s="225"/>
      <c r="G1374" s="222"/>
      <c r="H1374" s="217" t="str">
        <f>IFERROR(VLOOKUP($C1374,$C$5:$H$18,6,0)+SUMIF($C$19:$C1374,$C1374,$F$19:$F1374)-SUMIF($C$19:$C1374,$C1374,$G$19:$G1374),"")</f>
        <v/>
      </c>
      <c r="I1374" s="220"/>
      <c r="J1374" s="220"/>
      <c r="K1374" s="223"/>
    </row>
    <row r="1375" customHeight="1" spans="1:11">
      <c r="A1375" s="185" t="str">
        <f>IF(B1375="","",COUNTA($B$5:B1375))</f>
        <v/>
      </c>
      <c r="B1375" s="213"/>
      <c r="C1375" s="214"/>
      <c r="D1375" s="214"/>
      <c r="E1375" s="214"/>
      <c r="F1375" s="224"/>
      <c r="G1375" s="216"/>
      <c r="H1375" s="217" t="str">
        <f>IFERROR(VLOOKUP($C1375,$C$5:$H$18,6,0)+SUMIF($C$19:$C1375,$C1375,$F$19:$F1375)-SUMIF($C$19:$C1375,$C1375,$G$19:$G1375),"")</f>
        <v/>
      </c>
      <c r="I1375" s="214"/>
      <c r="J1375" s="214"/>
      <c r="K1375" s="218"/>
    </row>
    <row r="1376" customHeight="1" spans="1:11">
      <c r="A1376" s="185" t="str">
        <f>IF(B1376="","",COUNTA($B$5:B1376))</f>
        <v/>
      </c>
      <c r="B1376" s="219"/>
      <c r="C1376" s="220"/>
      <c r="D1376" s="220"/>
      <c r="E1376" s="220"/>
      <c r="F1376" s="225"/>
      <c r="G1376" s="222"/>
      <c r="H1376" s="217" t="str">
        <f>IFERROR(VLOOKUP($C1376,$C$5:$H$18,6,0)+SUMIF($C$19:$C1376,$C1376,$F$19:$F1376)-SUMIF($C$19:$C1376,$C1376,$G$19:$G1376),"")</f>
        <v/>
      </c>
      <c r="I1376" s="220"/>
      <c r="J1376" s="220"/>
      <c r="K1376" s="223"/>
    </row>
    <row r="1377" customHeight="1" spans="1:11">
      <c r="A1377" s="185" t="str">
        <f>IF(B1377="","",COUNTA($B$5:B1377))</f>
        <v/>
      </c>
      <c r="B1377" s="213"/>
      <c r="C1377" s="214"/>
      <c r="D1377" s="214"/>
      <c r="E1377" s="214"/>
      <c r="F1377" s="224"/>
      <c r="G1377" s="216"/>
      <c r="H1377" s="217" t="str">
        <f>IFERROR(VLOOKUP($C1377,$C$5:$H$18,6,0)+SUMIF($C$19:$C1377,$C1377,$F$19:$F1377)-SUMIF($C$19:$C1377,$C1377,$G$19:$G1377),"")</f>
        <v/>
      </c>
      <c r="I1377" s="214"/>
      <c r="J1377" s="214"/>
      <c r="K1377" s="218"/>
    </row>
    <row r="1378" customHeight="1" spans="1:11">
      <c r="A1378" s="185" t="str">
        <f>IF(B1378="","",COUNTA($B$5:B1378))</f>
        <v/>
      </c>
      <c r="B1378" s="219"/>
      <c r="C1378" s="220"/>
      <c r="D1378" s="220"/>
      <c r="E1378" s="220"/>
      <c r="F1378" s="225"/>
      <c r="G1378" s="222"/>
      <c r="H1378" s="217" t="str">
        <f>IFERROR(VLOOKUP($C1378,$C$5:$H$18,6,0)+SUMIF($C$19:$C1378,$C1378,$F$19:$F1378)-SUMIF($C$19:$C1378,$C1378,$G$19:$G1378),"")</f>
        <v/>
      </c>
      <c r="I1378" s="220"/>
      <c r="J1378" s="220"/>
      <c r="K1378" s="223"/>
    </row>
    <row r="1379" customHeight="1" spans="1:11">
      <c r="A1379" s="185" t="str">
        <f>IF(B1379="","",COUNTA($B$5:B1379))</f>
        <v/>
      </c>
      <c r="B1379" s="213"/>
      <c r="C1379" s="214"/>
      <c r="D1379" s="214"/>
      <c r="E1379" s="214"/>
      <c r="F1379" s="224"/>
      <c r="G1379" s="216"/>
      <c r="H1379" s="217" t="str">
        <f>IFERROR(VLOOKUP($C1379,$C$5:$H$18,6,0)+SUMIF($C$19:$C1379,$C1379,$F$19:$F1379)-SUMIF($C$19:$C1379,$C1379,$G$19:$G1379),"")</f>
        <v/>
      </c>
      <c r="I1379" s="214"/>
      <c r="J1379" s="214"/>
      <c r="K1379" s="218"/>
    </row>
    <row r="1380" customHeight="1" spans="1:11">
      <c r="A1380" s="185" t="str">
        <f>IF(B1380="","",COUNTA($B$5:B1380))</f>
        <v/>
      </c>
      <c r="B1380" s="219"/>
      <c r="C1380" s="220"/>
      <c r="D1380" s="220"/>
      <c r="E1380" s="220"/>
      <c r="F1380" s="225"/>
      <c r="G1380" s="222"/>
      <c r="H1380" s="217" t="str">
        <f>IFERROR(VLOOKUP($C1380,$C$5:$H$18,6,0)+SUMIF($C$19:$C1380,$C1380,$F$19:$F1380)-SUMIF($C$19:$C1380,$C1380,$G$19:$G1380),"")</f>
        <v/>
      </c>
      <c r="I1380" s="220"/>
      <c r="J1380" s="220"/>
      <c r="K1380" s="223"/>
    </row>
    <row r="1381" customHeight="1" spans="1:11">
      <c r="A1381" s="185" t="str">
        <f>IF(B1381="","",COUNTA($B$5:B1381))</f>
        <v/>
      </c>
      <c r="B1381" s="213"/>
      <c r="C1381" s="214"/>
      <c r="D1381" s="214"/>
      <c r="E1381" s="214"/>
      <c r="F1381" s="224"/>
      <c r="G1381" s="216"/>
      <c r="H1381" s="217" t="str">
        <f>IFERROR(VLOOKUP($C1381,$C$5:$H$18,6,0)+SUMIF($C$19:$C1381,$C1381,$F$19:$F1381)-SUMIF($C$19:$C1381,$C1381,$G$19:$G1381),"")</f>
        <v/>
      </c>
      <c r="I1381" s="214"/>
      <c r="J1381" s="214"/>
      <c r="K1381" s="218"/>
    </row>
    <row r="1382" customHeight="1" spans="1:11">
      <c r="A1382" s="185" t="str">
        <f>IF(B1382="","",COUNTA($B$5:B1382))</f>
        <v/>
      </c>
      <c r="B1382" s="219"/>
      <c r="C1382" s="220"/>
      <c r="D1382" s="220"/>
      <c r="E1382" s="220"/>
      <c r="F1382" s="225"/>
      <c r="G1382" s="222"/>
      <c r="H1382" s="217" t="str">
        <f>IFERROR(VLOOKUP($C1382,$C$5:$H$18,6,0)+SUMIF($C$19:$C1382,$C1382,$F$19:$F1382)-SUMIF($C$19:$C1382,$C1382,$G$19:$G1382),"")</f>
        <v/>
      </c>
      <c r="I1382" s="220"/>
      <c r="J1382" s="220"/>
      <c r="K1382" s="223"/>
    </row>
    <row r="1383" customHeight="1" spans="1:11">
      <c r="A1383" s="185" t="str">
        <f>IF(B1383="","",COUNTA($B$5:B1383))</f>
        <v/>
      </c>
      <c r="B1383" s="213"/>
      <c r="C1383" s="214"/>
      <c r="D1383" s="214"/>
      <c r="E1383" s="214"/>
      <c r="F1383" s="224"/>
      <c r="G1383" s="216"/>
      <c r="H1383" s="217" t="str">
        <f>IFERROR(VLOOKUP($C1383,$C$5:$H$18,6,0)+SUMIF($C$19:$C1383,$C1383,$F$19:$F1383)-SUMIF($C$19:$C1383,$C1383,$G$19:$G1383),"")</f>
        <v/>
      </c>
      <c r="I1383" s="214"/>
      <c r="J1383" s="214"/>
      <c r="K1383" s="218"/>
    </row>
    <row r="1384" customHeight="1" spans="1:11">
      <c r="A1384" s="185" t="str">
        <f>IF(B1384="","",COUNTA($B$5:B1384))</f>
        <v/>
      </c>
      <c r="B1384" s="219"/>
      <c r="C1384" s="220"/>
      <c r="D1384" s="220"/>
      <c r="E1384" s="220"/>
      <c r="F1384" s="225"/>
      <c r="G1384" s="222"/>
      <c r="H1384" s="217" t="str">
        <f>IFERROR(VLOOKUP($C1384,$C$5:$H$18,6,0)+SUMIF($C$19:$C1384,$C1384,$F$19:$F1384)-SUMIF($C$19:$C1384,$C1384,$G$19:$G1384),"")</f>
        <v/>
      </c>
      <c r="I1384" s="220"/>
      <c r="J1384" s="220"/>
      <c r="K1384" s="223"/>
    </row>
    <row r="1385" customHeight="1" spans="1:11">
      <c r="A1385" s="185" t="str">
        <f>IF(B1385="","",COUNTA($B$5:B1385))</f>
        <v/>
      </c>
      <c r="B1385" s="213"/>
      <c r="C1385" s="214"/>
      <c r="D1385" s="214"/>
      <c r="E1385" s="214"/>
      <c r="F1385" s="224"/>
      <c r="G1385" s="216"/>
      <c r="H1385" s="217" t="str">
        <f>IFERROR(VLOOKUP($C1385,$C$5:$H$18,6,0)+SUMIF($C$19:$C1385,$C1385,$F$19:$F1385)-SUMIF($C$19:$C1385,$C1385,$G$19:$G1385),"")</f>
        <v/>
      </c>
      <c r="I1385" s="214"/>
      <c r="J1385" s="214"/>
      <c r="K1385" s="218"/>
    </row>
    <row r="1386" customHeight="1" spans="1:11">
      <c r="A1386" s="185" t="str">
        <f>IF(B1386="","",COUNTA($B$5:B1386))</f>
        <v/>
      </c>
      <c r="B1386" s="219"/>
      <c r="C1386" s="220"/>
      <c r="D1386" s="220"/>
      <c r="E1386" s="220"/>
      <c r="F1386" s="225"/>
      <c r="G1386" s="222"/>
      <c r="H1386" s="217" t="str">
        <f>IFERROR(VLOOKUP($C1386,$C$5:$H$18,6,0)+SUMIF($C$19:$C1386,$C1386,$F$19:$F1386)-SUMIF($C$19:$C1386,$C1386,$G$19:$G1386),"")</f>
        <v/>
      </c>
      <c r="I1386" s="220"/>
      <c r="J1386" s="220"/>
      <c r="K1386" s="223"/>
    </row>
    <row r="1387" customHeight="1" spans="1:11">
      <c r="A1387" s="185" t="str">
        <f>IF(B1387="","",COUNTA($B$5:B1387))</f>
        <v/>
      </c>
      <c r="B1387" s="213"/>
      <c r="C1387" s="214"/>
      <c r="D1387" s="214"/>
      <c r="E1387" s="214"/>
      <c r="F1387" s="224"/>
      <c r="G1387" s="216"/>
      <c r="H1387" s="217" t="str">
        <f>IFERROR(VLOOKUP($C1387,$C$5:$H$18,6,0)+SUMIF($C$19:$C1387,$C1387,$F$19:$F1387)-SUMIF($C$19:$C1387,$C1387,$G$19:$G1387),"")</f>
        <v/>
      </c>
      <c r="I1387" s="214"/>
      <c r="J1387" s="214"/>
      <c r="K1387" s="218"/>
    </row>
    <row r="1388" customHeight="1" spans="1:11">
      <c r="A1388" s="185" t="str">
        <f>IF(B1388="","",COUNTA($B$5:B1388))</f>
        <v/>
      </c>
      <c r="B1388" s="219"/>
      <c r="C1388" s="220"/>
      <c r="D1388" s="220"/>
      <c r="E1388" s="220"/>
      <c r="F1388" s="225"/>
      <c r="G1388" s="222"/>
      <c r="H1388" s="217" t="str">
        <f>IFERROR(VLOOKUP($C1388,$C$5:$H$18,6,0)+SUMIF($C$19:$C1388,$C1388,$F$19:$F1388)-SUMIF($C$19:$C1388,$C1388,$G$19:$G1388),"")</f>
        <v/>
      </c>
      <c r="I1388" s="220"/>
      <c r="J1388" s="220"/>
      <c r="K1388" s="223"/>
    </row>
    <row r="1389" customHeight="1" spans="1:11">
      <c r="A1389" s="185" t="str">
        <f>IF(B1389="","",COUNTA($B$5:B1389))</f>
        <v/>
      </c>
      <c r="B1389" s="213"/>
      <c r="C1389" s="214"/>
      <c r="D1389" s="214"/>
      <c r="E1389" s="214"/>
      <c r="F1389" s="224"/>
      <c r="G1389" s="216"/>
      <c r="H1389" s="217" t="str">
        <f>IFERROR(VLOOKUP($C1389,$C$5:$H$18,6,0)+SUMIF($C$19:$C1389,$C1389,$F$19:$F1389)-SUMIF($C$19:$C1389,$C1389,$G$19:$G1389),"")</f>
        <v/>
      </c>
      <c r="I1389" s="214"/>
      <c r="J1389" s="214"/>
      <c r="K1389" s="218"/>
    </row>
    <row r="1390" customHeight="1" spans="1:11">
      <c r="A1390" s="185" t="str">
        <f>IF(B1390="","",COUNTA($B$5:B1390))</f>
        <v/>
      </c>
      <c r="B1390" s="219"/>
      <c r="C1390" s="220"/>
      <c r="D1390" s="220"/>
      <c r="E1390" s="220"/>
      <c r="F1390" s="225"/>
      <c r="G1390" s="222"/>
      <c r="H1390" s="217" t="str">
        <f>IFERROR(VLOOKUP($C1390,$C$5:$H$18,6,0)+SUMIF($C$19:$C1390,$C1390,$F$19:$F1390)-SUMIF($C$19:$C1390,$C1390,$G$19:$G1390),"")</f>
        <v/>
      </c>
      <c r="I1390" s="220"/>
      <c r="J1390" s="220"/>
      <c r="K1390" s="223"/>
    </row>
    <row r="1391" customHeight="1" spans="1:11">
      <c r="A1391" s="185" t="str">
        <f>IF(B1391="","",COUNTA($B$5:B1391))</f>
        <v/>
      </c>
      <c r="B1391" s="213"/>
      <c r="C1391" s="214"/>
      <c r="D1391" s="214"/>
      <c r="E1391" s="214"/>
      <c r="F1391" s="224"/>
      <c r="G1391" s="216"/>
      <c r="H1391" s="217" t="str">
        <f>IFERROR(VLOOKUP($C1391,$C$5:$H$18,6,0)+SUMIF($C$19:$C1391,$C1391,$F$19:$F1391)-SUMIF($C$19:$C1391,$C1391,$G$19:$G1391),"")</f>
        <v/>
      </c>
      <c r="I1391" s="214"/>
      <c r="J1391" s="214"/>
      <c r="K1391" s="218"/>
    </row>
    <row r="1392" customHeight="1" spans="1:11">
      <c r="A1392" s="185" t="str">
        <f>IF(B1392="","",COUNTA($B$5:B1392))</f>
        <v/>
      </c>
      <c r="B1392" s="219"/>
      <c r="C1392" s="220"/>
      <c r="D1392" s="220"/>
      <c r="E1392" s="220"/>
      <c r="F1392" s="225"/>
      <c r="G1392" s="222"/>
      <c r="H1392" s="217" t="str">
        <f>IFERROR(VLOOKUP($C1392,$C$5:$H$18,6,0)+SUMIF($C$19:$C1392,$C1392,$F$19:$F1392)-SUMIF($C$19:$C1392,$C1392,$G$19:$G1392),"")</f>
        <v/>
      </c>
      <c r="I1392" s="220"/>
      <c r="J1392" s="220"/>
      <c r="K1392" s="223"/>
    </row>
    <row r="1393" customHeight="1" spans="1:11">
      <c r="A1393" s="185" t="str">
        <f>IF(B1393="","",COUNTA($B$5:B1393))</f>
        <v/>
      </c>
      <c r="B1393" s="213"/>
      <c r="C1393" s="214"/>
      <c r="D1393" s="214"/>
      <c r="E1393" s="214"/>
      <c r="F1393" s="224"/>
      <c r="G1393" s="216"/>
      <c r="H1393" s="217" t="str">
        <f>IFERROR(VLOOKUP($C1393,$C$5:$H$18,6,0)+SUMIF($C$19:$C1393,$C1393,$F$19:$F1393)-SUMIF($C$19:$C1393,$C1393,$G$19:$G1393),"")</f>
        <v/>
      </c>
      <c r="I1393" s="214"/>
      <c r="J1393" s="214"/>
      <c r="K1393" s="218"/>
    </row>
    <row r="1394" customHeight="1" spans="1:11">
      <c r="A1394" s="185" t="str">
        <f>IF(B1394="","",COUNTA($B$5:B1394))</f>
        <v/>
      </c>
      <c r="B1394" s="219"/>
      <c r="C1394" s="220"/>
      <c r="D1394" s="220"/>
      <c r="E1394" s="220"/>
      <c r="F1394" s="225"/>
      <c r="G1394" s="222"/>
      <c r="H1394" s="217" t="str">
        <f>IFERROR(VLOOKUP($C1394,$C$5:$H$18,6,0)+SUMIF($C$19:$C1394,$C1394,$F$19:$F1394)-SUMIF($C$19:$C1394,$C1394,$G$19:$G1394),"")</f>
        <v/>
      </c>
      <c r="I1394" s="220"/>
      <c r="J1394" s="220"/>
      <c r="K1394" s="223"/>
    </row>
    <row r="1395" customHeight="1" spans="1:11">
      <c r="A1395" s="185" t="str">
        <f>IF(B1395="","",COUNTA($B$5:B1395))</f>
        <v/>
      </c>
      <c r="B1395" s="213"/>
      <c r="C1395" s="214"/>
      <c r="D1395" s="214"/>
      <c r="E1395" s="214"/>
      <c r="F1395" s="224"/>
      <c r="G1395" s="216"/>
      <c r="H1395" s="217" t="str">
        <f>IFERROR(VLOOKUP($C1395,$C$5:$H$18,6,0)+SUMIF($C$19:$C1395,$C1395,$F$19:$F1395)-SUMIF($C$19:$C1395,$C1395,$G$19:$G1395),"")</f>
        <v/>
      </c>
      <c r="I1395" s="214"/>
      <c r="J1395" s="214"/>
      <c r="K1395" s="218"/>
    </row>
    <row r="1396" customHeight="1" spans="1:11">
      <c r="A1396" s="185" t="str">
        <f>IF(B1396="","",COUNTA($B$5:B1396))</f>
        <v/>
      </c>
      <c r="B1396" s="219"/>
      <c r="C1396" s="220"/>
      <c r="D1396" s="220"/>
      <c r="E1396" s="220"/>
      <c r="F1396" s="225"/>
      <c r="G1396" s="222"/>
      <c r="H1396" s="217" t="str">
        <f>IFERROR(VLOOKUP($C1396,$C$5:$H$18,6,0)+SUMIF($C$19:$C1396,$C1396,$F$19:$F1396)-SUMIF($C$19:$C1396,$C1396,$G$19:$G1396),"")</f>
        <v/>
      </c>
      <c r="I1396" s="220"/>
      <c r="J1396" s="220"/>
      <c r="K1396" s="223"/>
    </row>
    <row r="1397" customHeight="1" spans="1:11">
      <c r="A1397" s="185" t="str">
        <f>IF(B1397="","",COUNTA($B$5:B1397))</f>
        <v/>
      </c>
      <c r="B1397" s="213"/>
      <c r="C1397" s="214"/>
      <c r="D1397" s="214"/>
      <c r="E1397" s="214"/>
      <c r="F1397" s="224"/>
      <c r="G1397" s="216"/>
      <c r="H1397" s="217" t="str">
        <f>IFERROR(VLOOKUP($C1397,$C$5:$H$18,6,0)+SUMIF($C$19:$C1397,$C1397,$F$19:$F1397)-SUMIF($C$19:$C1397,$C1397,$G$19:$G1397),"")</f>
        <v/>
      </c>
      <c r="I1397" s="214"/>
      <c r="J1397" s="214"/>
      <c r="K1397" s="218"/>
    </row>
    <row r="1398" customHeight="1" spans="1:11">
      <c r="A1398" s="185" t="str">
        <f>IF(B1398="","",COUNTA($B$5:B1398))</f>
        <v/>
      </c>
      <c r="B1398" s="219"/>
      <c r="C1398" s="220"/>
      <c r="D1398" s="220"/>
      <c r="E1398" s="220"/>
      <c r="F1398" s="225"/>
      <c r="G1398" s="222"/>
      <c r="H1398" s="217" t="str">
        <f>IFERROR(VLOOKUP($C1398,$C$5:$H$18,6,0)+SUMIF($C$19:$C1398,$C1398,$F$19:$F1398)-SUMIF($C$19:$C1398,$C1398,$G$19:$G1398),"")</f>
        <v/>
      </c>
      <c r="I1398" s="220"/>
      <c r="J1398" s="220"/>
      <c r="K1398" s="223"/>
    </row>
    <row r="1399" customHeight="1" spans="1:11">
      <c r="A1399" s="185" t="str">
        <f>IF(B1399="","",COUNTA($B$5:B1399))</f>
        <v/>
      </c>
      <c r="B1399" s="213"/>
      <c r="C1399" s="214"/>
      <c r="D1399" s="214"/>
      <c r="E1399" s="214"/>
      <c r="F1399" s="224"/>
      <c r="G1399" s="216"/>
      <c r="H1399" s="217" t="str">
        <f>IFERROR(VLOOKUP($C1399,$C$5:$H$18,6,0)+SUMIF($C$19:$C1399,$C1399,$F$19:$F1399)-SUMIF($C$19:$C1399,$C1399,$G$19:$G1399),"")</f>
        <v/>
      </c>
      <c r="I1399" s="214"/>
      <c r="J1399" s="214"/>
      <c r="K1399" s="218"/>
    </row>
    <row r="1400" customHeight="1" spans="1:11">
      <c r="A1400" s="185" t="str">
        <f>IF(B1400="","",COUNTA($B$5:B1400))</f>
        <v/>
      </c>
      <c r="B1400" s="219"/>
      <c r="C1400" s="220"/>
      <c r="D1400" s="220"/>
      <c r="E1400" s="220"/>
      <c r="F1400" s="225"/>
      <c r="G1400" s="222"/>
      <c r="H1400" s="217" t="str">
        <f>IFERROR(VLOOKUP($C1400,$C$5:$H$18,6,0)+SUMIF($C$19:$C1400,$C1400,$F$19:$F1400)-SUMIF($C$19:$C1400,$C1400,$G$19:$G1400),"")</f>
        <v/>
      </c>
      <c r="I1400" s="220"/>
      <c r="J1400" s="220"/>
      <c r="K1400" s="223"/>
    </row>
    <row r="1401" customHeight="1" spans="1:11">
      <c r="A1401" s="185" t="str">
        <f>IF(B1401="","",COUNTA($B$5:B1401))</f>
        <v/>
      </c>
      <c r="B1401" s="213"/>
      <c r="C1401" s="214"/>
      <c r="D1401" s="214"/>
      <c r="E1401" s="214"/>
      <c r="F1401" s="224"/>
      <c r="G1401" s="216"/>
      <c r="H1401" s="217" t="str">
        <f>IFERROR(VLOOKUP($C1401,$C$5:$H$18,6,0)+SUMIF($C$19:$C1401,$C1401,$F$19:$F1401)-SUMIF($C$19:$C1401,$C1401,$G$19:$G1401),"")</f>
        <v/>
      </c>
      <c r="I1401" s="214"/>
      <c r="J1401" s="214"/>
      <c r="K1401" s="218"/>
    </row>
    <row r="1402" customHeight="1" spans="1:11">
      <c r="A1402" s="185" t="str">
        <f>IF(B1402="","",COUNTA($B$5:B1402))</f>
        <v/>
      </c>
      <c r="B1402" s="219"/>
      <c r="C1402" s="220"/>
      <c r="D1402" s="220"/>
      <c r="E1402" s="220"/>
      <c r="F1402" s="225"/>
      <c r="G1402" s="222"/>
      <c r="H1402" s="217" t="str">
        <f>IFERROR(VLOOKUP($C1402,$C$5:$H$18,6,0)+SUMIF($C$19:$C1402,$C1402,$F$19:$F1402)-SUMIF($C$19:$C1402,$C1402,$G$19:$G1402),"")</f>
        <v/>
      </c>
      <c r="I1402" s="220"/>
      <c r="J1402" s="220"/>
      <c r="K1402" s="223"/>
    </row>
    <row r="1403" customHeight="1" spans="1:11">
      <c r="A1403" s="185" t="str">
        <f>IF(B1403="","",COUNTA($B$5:B1403))</f>
        <v/>
      </c>
      <c r="B1403" s="213"/>
      <c r="C1403" s="214"/>
      <c r="D1403" s="214"/>
      <c r="E1403" s="214"/>
      <c r="F1403" s="224"/>
      <c r="G1403" s="216"/>
      <c r="H1403" s="217" t="str">
        <f>IFERROR(VLOOKUP($C1403,$C$5:$H$18,6,0)+SUMIF($C$19:$C1403,$C1403,$F$19:$F1403)-SUMIF($C$19:$C1403,$C1403,$G$19:$G1403),"")</f>
        <v/>
      </c>
      <c r="I1403" s="214"/>
      <c r="J1403" s="214"/>
      <c r="K1403" s="218"/>
    </row>
    <row r="1404" customHeight="1" spans="1:11">
      <c r="A1404" s="185" t="str">
        <f>IF(B1404="","",COUNTA($B$5:B1404))</f>
        <v/>
      </c>
      <c r="B1404" s="219"/>
      <c r="C1404" s="220"/>
      <c r="D1404" s="220"/>
      <c r="E1404" s="220"/>
      <c r="F1404" s="225"/>
      <c r="G1404" s="222"/>
      <c r="H1404" s="217" t="str">
        <f>IFERROR(VLOOKUP($C1404,$C$5:$H$18,6,0)+SUMIF($C$19:$C1404,$C1404,$F$19:$F1404)-SUMIF($C$19:$C1404,$C1404,$G$19:$G1404),"")</f>
        <v/>
      </c>
      <c r="I1404" s="220"/>
      <c r="J1404" s="220"/>
      <c r="K1404" s="223"/>
    </row>
    <row r="1405" customHeight="1" spans="1:11">
      <c r="A1405" s="185" t="str">
        <f>IF(B1405="","",COUNTA($B$5:B1405))</f>
        <v/>
      </c>
      <c r="B1405" s="213"/>
      <c r="C1405" s="214"/>
      <c r="D1405" s="214"/>
      <c r="E1405" s="214"/>
      <c r="F1405" s="224"/>
      <c r="G1405" s="216"/>
      <c r="H1405" s="217" t="str">
        <f>IFERROR(VLOOKUP($C1405,$C$5:$H$18,6,0)+SUMIF($C$19:$C1405,$C1405,$F$19:$F1405)-SUMIF($C$19:$C1405,$C1405,$G$19:$G1405),"")</f>
        <v/>
      </c>
      <c r="I1405" s="214"/>
      <c r="J1405" s="214"/>
      <c r="K1405" s="218"/>
    </row>
    <row r="1406" customHeight="1" spans="1:11">
      <c r="A1406" s="185" t="str">
        <f>IF(B1406="","",COUNTA($B$5:B1406))</f>
        <v/>
      </c>
      <c r="B1406" s="219"/>
      <c r="C1406" s="220"/>
      <c r="D1406" s="220"/>
      <c r="E1406" s="220"/>
      <c r="F1406" s="225"/>
      <c r="G1406" s="222"/>
      <c r="H1406" s="217" t="str">
        <f>IFERROR(VLOOKUP($C1406,$C$5:$H$18,6,0)+SUMIF($C$19:$C1406,$C1406,$F$19:$F1406)-SUMIF($C$19:$C1406,$C1406,$G$19:$G1406),"")</f>
        <v/>
      </c>
      <c r="I1406" s="220"/>
      <c r="J1406" s="220"/>
      <c r="K1406" s="223"/>
    </row>
    <row r="1407" customHeight="1" spans="1:11">
      <c r="A1407" s="185" t="str">
        <f>IF(B1407="","",COUNTA($B$5:B1407))</f>
        <v/>
      </c>
      <c r="B1407" s="213"/>
      <c r="C1407" s="214"/>
      <c r="D1407" s="214"/>
      <c r="E1407" s="214"/>
      <c r="F1407" s="224"/>
      <c r="G1407" s="216"/>
      <c r="H1407" s="217" t="str">
        <f>IFERROR(VLOOKUP($C1407,$C$5:$H$18,6,0)+SUMIF($C$19:$C1407,$C1407,$F$19:$F1407)-SUMIF($C$19:$C1407,$C1407,$G$19:$G1407),"")</f>
        <v/>
      </c>
      <c r="I1407" s="214"/>
      <c r="J1407" s="214"/>
      <c r="K1407" s="218"/>
    </row>
    <row r="1408" customHeight="1" spans="1:11">
      <c r="A1408" s="185" t="str">
        <f>IF(B1408="","",COUNTA($B$5:B1408))</f>
        <v/>
      </c>
      <c r="B1408" s="219"/>
      <c r="C1408" s="220"/>
      <c r="D1408" s="220"/>
      <c r="E1408" s="220"/>
      <c r="F1408" s="225"/>
      <c r="G1408" s="222"/>
      <c r="H1408" s="217" t="str">
        <f>IFERROR(VLOOKUP($C1408,$C$5:$H$18,6,0)+SUMIF($C$19:$C1408,$C1408,$F$19:$F1408)-SUMIF($C$19:$C1408,$C1408,$G$19:$G1408),"")</f>
        <v/>
      </c>
      <c r="I1408" s="220"/>
      <c r="J1408" s="220"/>
      <c r="K1408" s="223"/>
    </row>
    <row r="1409" customHeight="1" spans="1:11">
      <c r="A1409" s="185" t="str">
        <f>IF(B1409="","",COUNTA($B$5:B1409))</f>
        <v/>
      </c>
      <c r="B1409" s="213"/>
      <c r="C1409" s="214"/>
      <c r="D1409" s="214"/>
      <c r="E1409" s="214"/>
      <c r="F1409" s="224"/>
      <c r="G1409" s="216"/>
      <c r="H1409" s="217" t="str">
        <f>IFERROR(VLOOKUP($C1409,$C$5:$H$18,6,0)+SUMIF($C$19:$C1409,$C1409,$F$19:$F1409)-SUMIF($C$19:$C1409,$C1409,$G$19:$G1409),"")</f>
        <v/>
      </c>
      <c r="I1409" s="214"/>
      <c r="J1409" s="214"/>
      <c r="K1409" s="218"/>
    </row>
    <row r="1410" customHeight="1" spans="1:11">
      <c r="A1410" s="185" t="str">
        <f>IF(B1410="","",COUNTA($B$5:B1410))</f>
        <v/>
      </c>
      <c r="B1410" s="219"/>
      <c r="C1410" s="220"/>
      <c r="D1410" s="220"/>
      <c r="E1410" s="220"/>
      <c r="F1410" s="225"/>
      <c r="G1410" s="222"/>
      <c r="H1410" s="217" t="str">
        <f>IFERROR(VLOOKUP($C1410,$C$5:$H$18,6,0)+SUMIF($C$19:$C1410,$C1410,$F$19:$F1410)-SUMIF($C$19:$C1410,$C1410,$G$19:$G1410),"")</f>
        <v/>
      </c>
      <c r="I1410" s="220"/>
      <c r="J1410" s="220"/>
      <c r="K1410" s="223"/>
    </row>
    <row r="1411" customHeight="1" spans="1:11">
      <c r="A1411" s="185" t="str">
        <f>IF(B1411="","",COUNTA($B$5:B1411))</f>
        <v/>
      </c>
      <c r="B1411" s="213"/>
      <c r="C1411" s="214"/>
      <c r="D1411" s="214"/>
      <c r="E1411" s="214"/>
      <c r="F1411" s="224"/>
      <c r="G1411" s="216"/>
      <c r="H1411" s="217" t="str">
        <f>IFERROR(VLOOKUP($C1411,$C$5:$H$18,6,0)+SUMIF($C$19:$C1411,$C1411,$F$19:$F1411)-SUMIF($C$19:$C1411,$C1411,$G$19:$G1411),"")</f>
        <v/>
      </c>
      <c r="I1411" s="214"/>
      <c r="J1411" s="214"/>
      <c r="K1411" s="218"/>
    </row>
    <row r="1412" customHeight="1" spans="1:11">
      <c r="A1412" s="185" t="str">
        <f>IF(B1412="","",COUNTA($B$5:B1412))</f>
        <v/>
      </c>
      <c r="B1412" s="219"/>
      <c r="C1412" s="220"/>
      <c r="D1412" s="220"/>
      <c r="E1412" s="220"/>
      <c r="F1412" s="225"/>
      <c r="G1412" s="222"/>
      <c r="H1412" s="217" t="str">
        <f>IFERROR(VLOOKUP($C1412,$C$5:$H$18,6,0)+SUMIF($C$19:$C1412,$C1412,$F$19:$F1412)-SUMIF($C$19:$C1412,$C1412,$G$19:$G1412),"")</f>
        <v/>
      </c>
      <c r="I1412" s="220"/>
      <c r="J1412" s="220"/>
      <c r="K1412" s="223"/>
    </row>
    <row r="1413" customHeight="1" spans="1:11">
      <c r="A1413" s="185" t="str">
        <f>IF(B1413="","",COUNTA($B$5:B1413))</f>
        <v/>
      </c>
      <c r="B1413" s="213"/>
      <c r="C1413" s="214"/>
      <c r="D1413" s="214"/>
      <c r="E1413" s="214"/>
      <c r="F1413" s="224"/>
      <c r="G1413" s="216"/>
      <c r="H1413" s="217" t="str">
        <f>IFERROR(VLOOKUP($C1413,$C$5:$H$18,6,0)+SUMIF($C$19:$C1413,$C1413,$F$19:$F1413)-SUMIF($C$19:$C1413,$C1413,$G$19:$G1413),"")</f>
        <v/>
      </c>
      <c r="I1413" s="214"/>
      <c r="J1413" s="214"/>
      <c r="K1413" s="218"/>
    </row>
    <row r="1414" customHeight="1" spans="1:11">
      <c r="A1414" s="185" t="str">
        <f>IF(B1414="","",COUNTA($B$5:B1414))</f>
        <v/>
      </c>
      <c r="B1414" s="219"/>
      <c r="C1414" s="220"/>
      <c r="D1414" s="220"/>
      <c r="E1414" s="220"/>
      <c r="F1414" s="225"/>
      <c r="G1414" s="222"/>
      <c r="H1414" s="217" t="str">
        <f>IFERROR(VLOOKUP($C1414,$C$5:$H$18,6,0)+SUMIF($C$19:$C1414,$C1414,$F$19:$F1414)-SUMIF($C$19:$C1414,$C1414,$G$19:$G1414),"")</f>
        <v/>
      </c>
      <c r="I1414" s="220"/>
      <c r="J1414" s="220"/>
      <c r="K1414" s="223"/>
    </row>
    <row r="1415" customHeight="1" spans="1:11">
      <c r="A1415" s="185" t="str">
        <f>IF(B1415="","",COUNTA($B$5:B1415))</f>
        <v/>
      </c>
      <c r="B1415" s="213"/>
      <c r="C1415" s="214"/>
      <c r="D1415" s="214"/>
      <c r="E1415" s="214"/>
      <c r="F1415" s="224"/>
      <c r="G1415" s="216"/>
      <c r="H1415" s="217" t="str">
        <f>IFERROR(VLOOKUP($C1415,$C$5:$H$18,6,0)+SUMIF($C$19:$C1415,$C1415,$F$19:$F1415)-SUMIF($C$19:$C1415,$C1415,$G$19:$G1415),"")</f>
        <v/>
      </c>
      <c r="I1415" s="214"/>
      <c r="J1415" s="214"/>
      <c r="K1415" s="218"/>
    </row>
    <row r="1416" customHeight="1" spans="1:11">
      <c r="A1416" s="185" t="str">
        <f>IF(B1416="","",COUNTA($B$5:B1416))</f>
        <v/>
      </c>
      <c r="B1416" s="219"/>
      <c r="C1416" s="220"/>
      <c r="D1416" s="220"/>
      <c r="E1416" s="220"/>
      <c r="F1416" s="225"/>
      <c r="G1416" s="222"/>
      <c r="H1416" s="217" t="str">
        <f>IFERROR(VLOOKUP($C1416,$C$5:$H$18,6,0)+SUMIF($C$19:$C1416,$C1416,$F$19:$F1416)-SUMIF($C$19:$C1416,$C1416,$G$19:$G1416),"")</f>
        <v/>
      </c>
      <c r="I1416" s="220"/>
      <c r="J1416" s="220"/>
      <c r="K1416" s="223"/>
    </row>
    <row r="1417" customHeight="1" spans="1:11">
      <c r="A1417" s="185" t="str">
        <f>IF(B1417="","",COUNTA($B$5:B1417))</f>
        <v/>
      </c>
      <c r="B1417" s="213"/>
      <c r="C1417" s="214"/>
      <c r="D1417" s="214"/>
      <c r="E1417" s="214"/>
      <c r="F1417" s="224"/>
      <c r="G1417" s="216"/>
      <c r="H1417" s="217" t="str">
        <f>IFERROR(VLOOKUP($C1417,$C$5:$H$18,6,0)+SUMIF($C$19:$C1417,$C1417,$F$19:$F1417)-SUMIF($C$19:$C1417,$C1417,$G$19:$G1417),"")</f>
        <v/>
      </c>
      <c r="I1417" s="214"/>
      <c r="J1417" s="214"/>
      <c r="K1417" s="218"/>
    </row>
    <row r="1418" customHeight="1" spans="1:11">
      <c r="A1418" s="185" t="str">
        <f>IF(B1418="","",COUNTA($B$5:B1418))</f>
        <v/>
      </c>
      <c r="B1418" s="219"/>
      <c r="C1418" s="220"/>
      <c r="D1418" s="220"/>
      <c r="E1418" s="220"/>
      <c r="F1418" s="225"/>
      <c r="G1418" s="222"/>
      <c r="H1418" s="217" t="str">
        <f>IFERROR(VLOOKUP($C1418,$C$5:$H$18,6,0)+SUMIF($C$19:$C1418,$C1418,$F$19:$F1418)-SUMIF($C$19:$C1418,$C1418,$G$19:$G1418),"")</f>
        <v/>
      </c>
      <c r="I1418" s="220"/>
      <c r="J1418" s="220"/>
      <c r="K1418" s="223"/>
    </row>
    <row r="1419" customHeight="1" spans="1:11">
      <c r="A1419" s="185" t="str">
        <f>IF(B1419="","",COUNTA($B$5:B1419))</f>
        <v/>
      </c>
      <c r="B1419" s="213"/>
      <c r="C1419" s="214"/>
      <c r="D1419" s="214"/>
      <c r="E1419" s="214"/>
      <c r="F1419" s="224"/>
      <c r="G1419" s="216"/>
      <c r="H1419" s="217" t="str">
        <f>IFERROR(VLOOKUP($C1419,$C$5:$H$18,6,0)+SUMIF($C$19:$C1419,$C1419,$F$19:$F1419)-SUMIF($C$19:$C1419,$C1419,$G$19:$G1419),"")</f>
        <v/>
      </c>
      <c r="I1419" s="214"/>
      <c r="J1419" s="214"/>
      <c r="K1419" s="218"/>
    </row>
    <row r="1420" customHeight="1" spans="1:11">
      <c r="A1420" s="185" t="str">
        <f>IF(B1420="","",COUNTA($B$5:B1420))</f>
        <v/>
      </c>
      <c r="B1420" s="219"/>
      <c r="C1420" s="220"/>
      <c r="D1420" s="220"/>
      <c r="E1420" s="220"/>
      <c r="F1420" s="225"/>
      <c r="G1420" s="222"/>
      <c r="H1420" s="217" t="str">
        <f>IFERROR(VLOOKUP($C1420,$C$5:$H$18,6,0)+SUMIF($C$19:$C1420,$C1420,$F$19:$F1420)-SUMIF($C$19:$C1420,$C1420,$G$19:$G1420),"")</f>
        <v/>
      </c>
      <c r="I1420" s="220"/>
      <c r="J1420" s="220"/>
      <c r="K1420" s="223"/>
    </row>
    <row r="1421" customHeight="1" spans="1:11">
      <c r="A1421" s="185" t="str">
        <f>IF(B1421="","",COUNTA($B$5:B1421))</f>
        <v/>
      </c>
      <c r="B1421" s="213"/>
      <c r="C1421" s="214"/>
      <c r="D1421" s="214"/>
      <c r="E1421" s="214"/>
      <c r="F1421" s="224"/>
      <c r="G1421" s="216"/>
      <c r="H1421" s="217" t="str">
        <f>IFERROR(VLOOKUP($C1421,$C$5:$H$18,6,0)+SUMIF($C$19:$C1421,$C1421,$F$19:$F1421)-SUMIF($C$19:$C1421,$C1421,$G$19:$G1421),"")</f>
        <v/>
      </c>
      <c r="I1421" s="214"/>
      <c r="J1421" s="214"/>
      <c r="K1421" s="218"/>
    </row>
    <row r="1422" customHeight="1" spans="1:11">
      <c r="A1422" s="185" t="str">
        <f>IF(B1422="","",COUNTA($B$5:B1422))</f>
        <v/>
      </c>
      <c r="B1422" s="219"/>
      <c r="C1422" s="220"/>
      <c r="D1422" s="220"/>
      <c r="E1422" s="220"/>
      <c r="F1422" s="225"/>
      <c r="G1422" s="222"/>
      <c r="H1422" s="217" t="str">
        <f>IFERROR(VLOOKUP($C1422,$C$5:$H$18,6,0)+SUMIF($C$19:$C1422,$C1422,$F$19:$F1422)-SUMIF($C$19:$C1422,$C1422,$G$19:$G1422),"")</f>
        <v/>
      </c>
      <c r="I1422" s="220"/>
      <c r="J1422" s="220"/>
      <c r="K1422" s="223"/>
    </row>
    <row r="1423" customHeight="1" spans="1:11">
      <c r="A1423" s="185" t="str">
        <f>IF(B1423="","",COUNTA($B$5:B1423))</f>
        <v/>
      </c>
      <c r="B1423" s="213"/>
      <c r="C1423" s="214"/>
      <c r="D1423" s="214"/>
      <c r="E1423" s="214"/>
      <c r="F1423" s="224"/>
      <c r="G1423" s="216"/>
      <c r="H1423" s="217" t="str">
        <f>IFERROR(VLOOKUP($C1423,$C$5:$H$18,6,0)+SUMIF($C$19:$C1423,$C1423,$F$19:$F1423)-SUMIF($C$19:$C1423,$C1423,$G$19:$G1423),"")</f>
        <v/>
      </c>
      <c r="I1423" s="214"/>
      <c r="J1423" s="214"/>
      <c r="K1423" s="218"/>
    </row>
    <row r="1424" customHeight="1" spans="1:11">
      <c r="A1424" s="185" t="str">
        <f>IF(B1424="","",COUNTA($B$5:B1424))</f>
        <v/>
      </c>
      <c r="B1424" s="219"/>
      <c r="C1424" s="220"/>
      <c r="D1424" s="220"/>
      <c r="E1424" s="220"/>
      <c r="F1424" s="225"/>
      <c r="G1424" s="222"/>
      <c r="H1424" s="217" t="str">
        <f>IFERROR(VLOOKUP($C1424,$C$5:$H$18,6,0)+SUMIF($C$19:$C1424,$C1424,$F$19:$F1424)-SUMIF($C$19:$C1424,$C1424,$G$19:$G1424),"")</f>
        <v/>
      </c>
      <c r="I1424" s="220"/>
      <c r="J1424" s="220"/>
      <c r="K1424" s="223"/>
    </row>
    <row r="1425" customHeight="1" spans="1:11">
      <c r="A1425" s="185" t="str">
        <f>IF(B1425="","",COUNTA($B$5:B1425))</f>
        <v/>
      </c>
      <c r="B1425" s="213"/>
      <c r="C1425" s="214"/>
      <c r="D1425" s="214"/>
      <c r="E1425" s="214"/>
      <c r="F1425" s="224"/>
      <c r="G1425" s="216"/>
      <c r="H1425" s="217" t="str">
        <f>IFERROR(VLOOKUP($C1425,$C$5:$H$18,6,0)+SUMIF($C$19:$C1425,$C1425,$F$19:$F1425)-SUMIF($C$19:$C1425,$C1425,$G$19:$G1425),"")</f>
        <v/>
      </c>
      <c r="I1425" s="214"/>
      <c r="J1425" s="214"/>
      <c r="K1425" s="218"/>
    </row>
    <row r="1426" customHeight="1" spans="1:11">
      <c r="A1426" s="185" t="str">
        <f>IF(B1426="","",COUNTA($B$5:B1426))</f>
        <v/>
      </c>
      <c r="B1426" s="219"/>
      <c r="C1426" s="220"/>
      <c r="D1426" s="220"/>
      <c r="E1426" s="220"/>
      <c r="F1426" s="225"/>
      <c r="G1426" s="222"/>
      <c r="H1426" s="217" t="str">
        <f>IFERROR(VLOOKUP($C1426,$C$5:$H$18,6,0)+SUMIF($C$19:$C1426,$C1426,$F$19:$F1426)-SUMIF($C$19:$C1426,$C1426,$G$19:$G1426),"")</f>
        <v/>
      </c>
      <c r="I1426" s="220"/>
      <c r="J1426" s="220"/>
      <c r="K1426" s="223"/>
    </row>
    <row r="1427" customHeight="1" spans="1:11">
      <c r="A1427" s="185" t="str">
        <f>IF(B1427="","",COUNTA($B$5:B1427))</f>
        <v/>
      </c>
      <c r="B1427" s="213"/>
      <c r="C1427" s="214"/>
      <c r="D1427" s="214"/>
      <c r="E1427" s="214"/>
      <c r="F1427" s="224"/>
      <c r="G1427" s="216"/>
      <c r="H1427" s="217" t="str">
        <f>IFERROR(VLOOKUP($C1427,$C$5:$H$18,6,0)+SUMIF($C$19:$C1427,$C1427,$F$19:$F1427)-SUMIF($C$19:$C1427,$C1427,$G$19:$G1427),"")</f>
        <v/>
      </c>
      <c r="I1427" s="214"/>
      <c r="J1427" s="214"/>
      <c r="K1427" s="218"/>
    </row>
    <row r="1428" customHeight="1" spans="1:11">
      <c r="A1428" s="185" t="str">
        <f>IF(B1428="","",COUNTA($B$5:B1428))</f>
        <v/>
      </c>
      <c r="B1428" s="219"/>
      <c r="C1428" s="220"/>
      <c r="D1428" s="220"/>
      <c r="E1428" s="220"/>
      <c r="F1428" s="225"/>
      <c r="G1428" s="222"/>
      <c r="H1428" s="217" t="str">
        <f>IFERROR(VLOOKUP($C1428,$C$5:$H$18,6,0)+SUMIF($C$19:$C1428,$C1428,$F$19:$F1428)-SUMIF($C$19:$C1428,$C1428,$G$19:$G1428),"")</f>
        <v/>
      </c>
      <c r="I1428" s="220"/>
      <c r="J1428" s="220"/>
      <c r="K1428" s="223"/>
    </row>
    <row r="1429" customHeight="1" spans="1:11">
      <c r="A1429" s="185" t="str">
        <f>IF(B1429="","",COUNTA($B$5:B1429))</f>
        <v/>
      </c>
      <c r="B1429" s="213"/>
      <c r="C1429" s="214"/>
      <c r="D1429" s="214"/>
      <c r="E1429" s="214"/>
      <c r="F1429" s="224"/>
      <c r="G1429" s="216"/>
      <c r="H1429" s="217" t="str">
        <f>IFERROR(VLOOKUP($C1429,$C$5:$H$18,6,0)+SUMIF($C$19:$C1429,$C1429,$F$19:$F1429)-SUMIF($C$19:$C1429,$C1429,$G$19:$G1429),"")</f>
        <v/>
      </c>
      <c r="I1429" s="214"/>
      <c r="J1429" s="214"/>
      <c r="K1429" s="218"/>
    </row>
    <row r="1430" customHeight="1" spans="1:11">
      <c r="A1430" s="185" t="str">
        <f>IF(B1430="","",COUNTA($B$5:B1430))</f>
        <v/>
      </c>
      <c r="B1430" s="219"/>
      <c r="C1430" s="220"/>
      <c r="D1430" s="220"/>
      <c r="E1430" s="220"/>
      <c r="F1430" s="225"/>
      <c r="G1430" s="222"/>
      <c r="H1430" s="217" t="str">
        <f>IFERROR(VLOOKUP($C1430,$C$5:$H$18,6,0)+SUMIF($C$19:$C1430,$C1430,$F$19:$F1430)-SUMIF($C$19:$C1430,$C1430,$G$19:$G1430),"")</f>
        <v/>
      </c>
      <c r="I1430" s="220"/>
      <c r="J1430" s="220"/>
      <c r="K1430" s="223"/>
    </row>
    <row r="1431" customHeight="1" spans="1:11">
      <c r="A1431" s="185" t="str">
        <f>IF(B1431="","",COUNTA($B$5:B1431))</f>
        <v/>
      </c>
      <c r="B1431" s="213"/>
      <c r="C1431" s="214"/>
      <c r="D1431" s="214"/>
      <c r="E1431" s="214"/>
      <c r="F1431" s="224"/>
      <c r="G1431" s="216"/>
      <c r="H1431" s="217" t="str">
        <f>IFERROR(VLOOKUP($C1431,$C$5:$H$18,6,0)+SUMIF($C$19:$C1431,$C1431,$F$19:$F1431)-SUMIF($C$19:$C1431,$C1431,$G$19:$G1431),"")</f>
        <v/>
      </c>
      <c r="I1431" s="214"/>
      <c r="J1431" s="214"/>
      <c r="K1431" s="218"/>
    </row>
    <row r="1432" customHeight="1" spans="1:11">
      <c r="A1432" s="185" t="str">
        <f>IF(B1432="","",COUNTA($B$5:B1432))</f>
        <v/>
      </c>
      <c r="B1432" s="219"/>
      <c r="C1432" s="220"/>
      <c r="D1432" s="220"/>
      <c r="E1432" s="220"/>
      <c r="F1432" s="225"/>
      <c r="G1432" s="222"/>
      <c r="H1432" s="217" t="str">
        <f>IFERROR(VLOOKUP($C1432,$C$5:$H$18,6,0)+SUMIF($C$19:$C1432,$C1432,$F$19:$F1432)-SUMIF($C$19:$C1432,$C1432,$G$19:$G1432),"")</f>
        <v/>
      </c>
      <c r="I1432" s="220"/>
      <c r="J1432" s="220"/>
      <c r="K1432" s="223"/>
    </row>
    <row r="1433" customHeight="1" spans="1:11">
      <c r="A1433" s="185" t="str">
        <f>IF(B1433="","",COUNTA($B$5:B1433))</f>
        <v/>
      </c>
      <c r="B1433" s="213"/>
      <c r="C1433" s="214"/>
      <c r="D1433" s="214"/>
      <c r="E1433" s="214"/>
      <c r="F1433" s="224"/>
      <c r="G1433" s="216"/>
      <c r="H1433" s="217" t="str">
        <f>IFERROR(VLOOKUP($C1433,$C$5:$H$18,6,0)+SUMIF($C$19:$C1433,$C1433,$F$19:$F1433)-SUMIF($C$19:$C1433,$C1433,$G$19:$G1433),"")</f>
        <v/>
      </c>
      <c r="I1433" s="214"/>
      <c r="J1433" s="214"/>
      <c r="K1433" s="218"/>
    </row>
    <row r="1434" customHeight="1" spans="1:11">
      <c r="A1434" s="185" t="str">
        <f>IF(B1434="","",COUNTA($B$5:B1434))</f>
        <v/>
      </c>
      <c r="B1434" s="219"/>
      <c r="C1434" s="220"/>
      <c r="D1434" s="220"/>
      <c r="E1434" s="220"/>
      <c r="F1434" s="225"/>
      <c r="G1434" s="222"/>
      <c r="H1434" s="217" t="str">
        <f>IFERROR(VLOOKUP($C1434,$C$5:$H$18,6,0)+SUMIF($C$19:$C1434,$C1434,$F$19:$F1434)-SUMIF($C$19:$C1434,$C1434,$G$19:$G1434),"")</f>
        <v/>
      </c>
      <c r="I1434" s="220"/>
      <c r="J1434" s="220"/>
      <c r="K1434" s="223"/>
    </row>
    <row r="1435" customHeight="1" spans="1:11">
      <c r="A1435" s="185" t="str">
        <f>IF(B1435="","",COUNTA($B$5:B1435))</f>
        <v/>
      </c>
      <c r="B1435" s="213"/>
      <c r="C1435" s="214"/>
      <c r="D1435" s="214"/>
      <c r="E1435" s="214"/>
      <c r="F1435" s="224"/>
      <c r="G1435" s="216"/>
      <c r="H1435" s="217" t="str">
        <f>IFERROR(VLOOKUP($C1435,$C$5:$H$18,6,0)+SUMIF($C$19:$C1435,$C1435,$F$19:$F1435)-SUMIF($C$19:$C1435,$C1435,$G$19:$G1435),"")</f>
        <v/>
      </c>
      <c r="I1435" s="214"/>
      <c r="J1435" s="214"/>
      <c r="K1435" s="218"/>
    </row>
    <row r="1436" customHeight="1" spans="1:11">
      <c r="A1436" s="185" t="str">
        <f>IF(B1436="","",COUNTA($B$5:B1436))</f>
        <v/>
      </c>
      <c r="B1436" s="219"/>
      <c r="C1436" s="220"/>
      <c r="D1436" s="220"/>
      <c r="E1436" s="220"/>
      <c r="F1436" s="225"/>
      <c r="G1436" s="222"/>
      <c r="H1436" s="217" t="str">
        <f>IFERROR(VLOOKUP($C1436,$C$5:$H$18,6,0)+SUMIF($C$19:$C1436,$C1436,$F$19:$F1436)-SUMIF($C$19:$C1436,$C1436,$G$19:$G1436),"")</f>
        <v/>
      </c>
      <c r="I1436" s="220"/>
      <c r="J1436" s="220"/>
      <c r="K1436" s="223"/>
    </row>
    <row r="1437" customHeight="1" spans="1:11">
      <c r="A1437" s="185" t="str">
        <f>IF(B1437="","",COUNTA($B$5:B1437))</f>
        <v/>
      </c>
      <c r="B1437" s="213"/>
      <c r="C1437" s="214"/>
      <c r="D1437" s="214"/>
      <c r="E1437" s="214"/>
      <c r="F1437" s="224"/>
      <c r="G1437" s="216"/>
      <c r="H1437" s="217" t="str">
        <f>IFERROR(VLOOKUP($C1437,$C$5:$H$18,6,0)+SUMIF($C$19:$C1437,$C1437,$F$19:$F1437)-SUMIF($C$19:$C1437,$C1437,$G$19:$G1437),"")</f>
        <v/>
      </c>
      <c r="I1437" s="214"/>
      <c r="J1437" s="214"/>
      <c r="K1437" s="218"/>
    </row>
    <row r="1438" customHeight="1" spans="1:11">
      <c r="A1438" s="185" t="str">
        <f>IF(B1438="","",COUNTA($B$5:B1438))</f>
        <v/>
      </c>
      <c r="B1438" s="219"/>
      <c r="C1438" s="220"/>
      <c r="D1438" s="220"/>
      <c r="E1438" s="220"/>
      <c r="F1438" s="225"/>
      <c r="G1438" s="222"/>
      <c r="H1438" s="217" t="str">
        <f>IFERROR(VLOOKUP($C1438,$C$5:$H$18,6,0)+SUMIF($C$19:$C1438,$C1438,$F$19:$F1438)-SUMIF($C$19:$C1438,$C1438,$G$19:$G1438),"")</f>
        <v/>
      </c>
      <c r="I1438" s="220"/>
      <c r="J1438" s="220"/>
      <c r="K1438" s="223"/>
    </row>
    <row r="1439" customHeight="1" spans="1:11">
      <c r="A1439" s="185" t="str">
        <f>IF(B1439="","",COUNTA($B$5:B1439))</f>
        <v/>
      </c>
      <c r="B1439" s="213"/>
      <c r="C1439" s="214"/>
      <c r="D1439" s="214"/>
      <c r="E1439" s="214"/>
      <c r="F1439" s="224"/>
      <c r="G1439" s="216"/>
      <c r="H1439" s="217" t="str">
        <f>IFERROR(VLOOKUP($C1439,$C$5:$H$18,6,0)+SUMIF($C$19:$C1439,$C1439,$F$19:$F1439)-SUMIF($C$19:$C1439,$C1439,$G$19:$G1439),"")</f>
        <v/>
      </c>
      <c r="I1439" s="214"/>
      <c r="J1439" s="214"/>
      <c r="K1439" s="218"/>
    </row>
    <row r="1440" customHeight="1" spans="1:11">
      <c r="A1440" s="185" t="str">
        <f>IF(B1440="","",COUNTA($B$5:B1440))</f>
        <v/>
      </c>
      <c r="B1440" s="219"/>
      <c r="C1440" s="220"/>
      <c r="D1440" s="220"/>
      <c r="E1440" s="220"/>
      <c r="F1440" s="225"/>
      <c r="G1440" s="222"/>
      <c r="H1440" s="217" t="str">
        <f>IFERROR(VLOOKUP($C1440,$C$5:$H$18,6,0)+SUMIF($C$19:$C1440,$C1440,$F$19:$F1440)-SUMIF($C$19:$C1440,$C1440,$G$19:$G1440),"")</f>
        <v/>
      </c>
      <c r="I1440" s="220"/>
      <c r="J1440" s="220"/>
      <c r="K1440" s="223"/>
    </row>
    <row r="1441" customHeight="1" spans="1:11">
      <c r="A1441" s="185" t="str">
        <f>IF(B1441="","",COUNTA($B$5:B1441))</f>
        <v/>
      </c>
      <c r="B1441" s="213"/>
      <c r="C1441" s="214"/>
      <c r="D1441" s="214"/>
      <c r="E1441" s="214"/>
      <c r="F1441" s="224"/>
      <c r="G1441" s="216"/>
      <c r="H1441" s="217" t="str">
        <f>IFERROR(VLOOKUP($C1441,$C$5:$H$18,6,0)+SUMIF($C$19:$C1441,$C1441,$F$19:$F1441)-SUMIF($C$19:$C1441,$C1441,$G$19:$G1441),"")</f>
        <v/>
      </c>
      <c r="I1441" s="214"/>
      <c r="J1441" s="214"/>
      <c r="K1441" s="218"/>
    </row>
    <row r="1442" customHeight="1" spans="1:11">
      <c r="A1442" s="185" t="str">
        <f>IF(B1442="","",COUNTA($B$5:B1442))</f>
        <v/>
      </c>
      <c r="B1442" s="219"/>
      <c r="C1442" s="220"/>
      <c r="D1442" s="220"/>
      <c r="E1442" s="220"/>
      <c r="F1442" s="225"/>
      <c r="G1442" s="222"/>
      <c r="H1442" s="217" t="str">
        <f>IFERROR(VLOOKUP($C1442,$C$5:$H$18,6,0)+SUMIF($C$19:$C1442,$C1442,$F$19:$F1442)-SUMIF($C$19:$C1442,$C1442,$G$19:$G1442),"")</f>
        <v/>
      </c>
      <c r="I1442" s="220"/>
      <c r="J1442" s="220"/>
      <c r="K1442" s="223"/>
    </row>
    <row r="1443" customHeight="1" spans="1:11">
      <c r="A1443" s="185" t="str">
        <f>IF(B1443="","",COUNTA($B$5:B1443))</f>
        <v/>
      </c>
      <c r="B1443" s="213"/>
      <c r="C1443" s="214"/>
      <c r="D1443" s="214"/>
      <c r="E1443" s="214"/>
      <c r="F1443" s="224"/>
      <c r="G1443" s="216"/>
      <c r="H1443" s="217" t="str">
        <f>IFERROR(VLOOKUP($C1443,$C$5:$H$18,6,0)+SUMIF($C$19:$C1443,$C1443,$F$19:$F1443)-SUMIF($C$19:$C1443,$C1443,$G$19:$G1443),"")</f>
        <v/>
      </c>
      <c r="I1443" s="214"/>
      <c r="J1443" s="214"/>
      <c r="K1443" s="218"/>
    </row>
    <row r="1444" customHeight="1" spans="1:11">
      <c r="A1444" s="185" t="str">
        <f>IF(B1444="","",COUNTA($B$5:B1444))</f>
        <v/>
      </c>
      <c r="B1444" s="219"/>
      <c r="C1444" s="220"/>
      <c r="D1444" s="220"/>
      <c r="E1444" s="220"/>
      <c r="F1444" s="225"/>
      <c r="G1444" s="222"/>
      <c r="H1444" s="217" t="str">
        <f>IFERROR(VLOOKUP($C1444,$C$5:$H$18,6,0)+SUMIF($C$19:$C1444,$C1444,$F$19:$F1444)-SUMIF($C$19:$C1444,$C1444,$G$19:$G1444),"")</f>
        <v/>
      </c>
      <c r="I1444" s="220"/>
      <c r="J1444" s="220"/>
      <c r="K1444" s="223"/>
    </row>
    <row r="1445" customHeight="1" spans="1:11">
      <c r="A1445" s="185" t="str">
        <f>IF(B1445="","",COUNTA($B$5:B1445))</f>
        <v/>
      </c>
      <c r="B1445" s="213"/>
      <c r="C1445" s="214"/>
      <c r="D1445" s="214"/>
      <c r="E1445" s="214"/>
      <c r="F1445" s="224"/>
      <c r="G1445" s="216"/>
      <c r="H1445" s="217" t="str">
        <f>IFERROR(VLOOKUP($C1445,$C$5:$H$18,6,0)+SUMIF($C$19:$C1445,$C1445,$F$19:$F1445)-SUMIF($C$19:$C1445,$C1445,$G$19:$G1445),"")</f>
        <v/>
      </c>
      <c r="I1445" s="214"/>
      <c r="J1445" s="214"/>
      <c r="K1445" s="218"/>
    </row>
    <row r="1446" customHeight="1" spans="1:11">
      <c r="A1446" s="185" t="str">
        <f>IF(B1446="","",COUNTA($B$5:B1446))</f>
        <v/>
      </c>
      <c r="B1446" s="219"/>
      <c r="C1446" s="220"/>
      <c r="D1446" s="220"/>
      <c r="E1446" s="220"/>
      <c r="F1446" s="225"/>
      <c r="G1446" s="222"/>
      <c r="H1446" s="217" t="str">
        <f>IFERROR(VLOOKUP($C1446,$C$5:$H$18,6,0)+SUMIF($C$19:$C1446,$C1446,$F$19:$F1446)-SUMIF($C$19:$C1446,$C1446,$G$19:$G1446),"")</f>
        <v/>
      </c>
      <c r="I1446" s="220"/>
      <c r="J1446" s="220"/>
      <c r="K1446" s="223"/>
    </row>
    <row r="1447" customHeight="1" spans="1:11">
      <c r="A1447" s="185" t="str">
        <f>IF(B1447="","",COUNTA($B$5:B1447))</f>
        <v/>
      </c>
      <c r="B1447" s="213"/>
      <c r="C1447" s="214"/>
      <c r="D1447" s="214"/>
      <c r="E1447" s="214"/>
      <c r="F1447" s="224"/>
      <c r="G1447" s="216"/>
      <c r="H1447" s="217" t="str">
        <f>IFERROR(VLOOKUP($C1447,$C$5:$H$18,6,0)+SUMIF($C$19:$C1447,$C1447,$F$19:$F1447)-SUMIF($C$19:$C1447,$C1447,$G$19:$G1447),"")</f>
        <v/>
      </c>
      <c r="I1447" s="214"/>
      <c r="J1447" s="214"/>
      <c r="K1447" s="218"/>
    </row>
    <row r="1448" customHeight="1" spans="1:11">
      <c r="A1448" s="185" t="str">
        <f>IF(B1448="","",COUNTA($B$5:B1448))</f>
        <v/>
      </c>
      <c r="B1448" s="219"/>
      <c r="C1448" s="220"/>
      <c r="D1448" s="220"/>
      <c r="E1448" s="220"/>
      <c r="F1448" s="225"/>
      <c r="G1448" s="222"/>
      <c r="H1448" s="217" t="str">
        <f>IFERROR(VLOOKUP($C1448,$C$5:$H$18,6,0)+SUMIF($C$19:$C1448,$C1448,$F$19:$F1448)-SUMIF($C$19:$C1448,$C1448,$G$19:$G1448),"")</f>
        <v/>
      </c>
      <c r="I1448" s="220"/>
      <c r="J1448" s="220"/>
      <c r="K1448" s="223"/>
    </row>
    <row r="1449" customHeight="1" spans="1:11">
      <c r="A1449" s="185" t="str">
        <f>IF(B1449="","",COUNTA($B$5:B1449))</f>
        <v/>
      </c>
      <c r="B1449" s="213"/>
      <c r="C1449" s="214"/>
      <c r="D1449" s="214"/>
      <c r="E1449" s="214"/>
      <c r="F1449" s="224"/>
      <c r="G1449" s="216"/>
      <c r="H1449" s="217" t="str">
        <f>IFERROR(VLOOKUP($C1449,$C$5:$H$18,6,0)+SUMIF($C$19:$C1449,$C1449,$F$19:$F1449)-SUMIF($C$19:$C1449,$C1449,$G$19:$G1449),"")</f>
        <v/>
      </c>
      <c r="I1449" s="214"/>
      <c r="J1449" s="214"/>
      <c r="K1449" s="218"/>
    </row>
    <row r="1450" customHeight="1" spans="1:11">
      <c r="A1450" s="185" t="str">
        <f>IF(B1450="","",COUNTA($B$5:B1450))</f>
        <v/>
      </c>
      <c r="B1450" s="219"/>
      <c r="C1450" s="220"/>
      <c r="D1450" s="220"/>
      <c r="E1450" s="220"/>
      <c r="F1450" s="225"/>
      <c r="G1450" s="222"/>
      <c r="H1450" s="217" t="str">
        <f>IFERROR(VLOOKUP($C1450,$C$5:$H$18,6,0)+SUMIF($C$19:$C1450,$C1450,$F$19:$F1450)-SUMIF($C$19:$C1450,$C1450,$G$19:$G1450),"")</f>
        <v/>
      </c>
      <c r="I1450" s="220"/>
      <c r="J1450" s="220"/>
      <c r="K1450" s="223"/>
    </row>
    <row r="1451" customHeight="1" spans="1:11">
      <c r="A1451" s="185" t="str">
        <f>IF(B1451="","",COUNTA($B$5:B1451))</f>
        <v/>
      </c>
      <c r="B1451" s="213"/>
      <c r="C1451" s="214"/>
      <c r="D1451" s="214"/>
      <c r="E1451" s="214"/>
      <c r="F1451" s="224"/>
      <c r="G1451" s="216"/>
      <c r="H1451" s="217" t="str">
        <f>IFERROR(VLOOKUP($C1451,$C$5:$H$18,6,0)+SUMIF($C$19:$C1451,$C1451,$F$19:$F1451)-SUMIF($C$19:$C1451,$C1451,$G$19:$G1451),"")</f>
        <v/>
      </c>
      <c r="I1451" s="214"/>
      <c r="J1451" s="214"/>
      <c r="K1451" s="218"/>
    </row>
    <row r="1452" customHeight="1" spans="1:11">
      <c r="A1452" s="185" t="str">
        <f>IF(B1452="","",COUNTA($B$5:B1452))</f>
        <v/>
      </c>
      <c r="B1452" s="219"/>
      <c r="C1452" s="220"/>
      <c r="D1452" s="220"/>
      <c r="E1452" s="220"/>
      <c r="F1452" s="225"/>
      <c r="G1452" s="222"/>
      <c r="H1452" s="217" t="str">
        <f>IFERROR(VLOOKUP($C1452,$C$5:$H$18,6,0)+SUMIF($C$19:$C1452,$C1452,$F$19:$F1452)-SUMIF($C$19:$C1452,$C1452,$G$19:$G1452),"")</f>
        <v/>
      </c>
      <c r="I1452" s="220"/>
      <c r="J1452" s="220"/>
      <c r="K1452" s="223"/>
    </row>
    <row r="1453" customHeight="1" spans="1:11">
      <c r="A1453" s="185" t="str">
        <f>IF(B1453="","",COUNTA($B$5:B1453))</f>
        <v/>
      </c>
      <c r="B1453" s="213"/>
      <c r="C1453" s="214"/>
      <c r="D1453" s="214"/>
      <c r="E1453" s="214"/>
      <c r="F1453" s="224"/>
      <c r="G1453" s="216"/>
      <c r="H1453" s="217" t="str">
        <f>IFERROR(VLOOKUP($C1453,$C$5:$H$18,6,0)+SUMIF($C$19:$C1453,$C1453,$F$19:$F1453)-SUMIF($C$19:$C1453,$C1453,$G$19:$G1453),"")</f>
        <v/>
      </c>
      <c r="I1453" s="214"/>
      <c r="J1453" s="214"/>
      <c r="K1453" s="218"/>
    </row>
    <row r="1454" customHeight="1" spans="1:11">
      <c r="A1454" s="185" t="str">
        <f>IF(B1454="","",COUNTA($B$5:B1454))</f>
        <v/>
      </c>
      <c r="B1454" s="219"/>
      <c r="C1454" s="220"/>
      <c r="D1454" s="220"/>
      <c r="E1454" s="220"/>
      <c r="F1454" s="225"/>
      <c r="G1454" s="222"/>
      <c r="H1454" s="217" t="str">
        <f>IFERROR(VLOOKUP($C1454,$C$5:$H$18,6,0)+SUMIF($C$19:$C1454,$C1454,$F$19:$F1454)-SUMIF($C$19:$C1454,$C1454,$G$19:$G1454),"")</f>
        <v/>
      </c>
      <c r="I1454" s="220"/>
      <c r="J1454" s="220"/>
      <c r="K1454" s="223"/>
    </row>
    <row r="1455" customHeight="1" spans="1:11">
      <c r="A1455" s="185" t="str">
        <f>IF(B1455="","",COUNTA($B$5:B1455))</f>
        <v/>
      </c>
      <c r="B1455" s="213"/>
      <c r="C1455" s="214"/>
      <c r="D1455" s="214"/>
      <c r="E1455" s="214"/>
      <c r="F1455" s="224"/>
      <c r="G1455" s="216"/>
      <c r="H1455" s="217" t="str">
        <f>IFERROR(VLOOKUP($C1455,$C$5:$H$18,6,0)+SUMIF($C$19:$C1455,$C1455,$F$19:$F1455)-SUMIF($C$19:$C1455,$C1455,$G$19:$G1455),"")</f>
        <v/>
      </c>
      <c r="I1455" s="214"/>
      <c r="J1455" s="214"/>
      <c r="K1455" s="218"/>
    </row>
    <row r="1456" customHeight="1" spans="1:11">
      <c r="A1456" s="185" t="str">
        <f>IF(B1456="","",COUNTA($B$5:B1456))</f>
        <v/>
      </c>
      <c r="B1456" s="219"/>
      <c r="C1456" s="220"/>
      <c r="D1456" s="220"/>
      <c r="E1456" s="220"/>
      <c r="F1456" s="225"/>
      <c r="G1456" s="222"/>
      <c r="H1456" s="217" t="str">
        <f>IFERROR(VLOOKUP($C1456,$C$5:$H$18,6,0)+SUMIF($C$19:$C1456,$C1456,$F$19:$F1456)-SUMIF($C$19:$C1456,$C1456,$G$19:$G1456),"")</f>
        <v/>
      </c>
      <c r="I1456" s="220"/>
      <c r="J1456" s="220"/>
      <c r="K1456" s="223"/>
    </row>
    <row r="1457" customHeight="1" spans="1:11">
      <c r="A1457" s="185" t="str">
        <f>IF(B1457="","",COUNTA($B$5:B1457))</f>
        <v/>
      </c>
      <c r="B1457" s="213"/>
      <c r="C1457" s="214"/>
      <c r="D1457" s="214"/>
      <c r="E1457" s="214"/>
      <c r="F1457" s="224"/>
      <c r="G1457" s="216"/>
      <c r="H1457" s="217" t="str">
        <f>IFERROR(VLOOKUP($C1457,$C$5:$H$18,6,0)+SUMIF($C$19:$C1457,$C1457,$F$19:$F1457)-SUMIF($C$19:$C1457,$C1457,$G$19:$G1457),"")</f>
        <v/>
      </c>
      <c r="I1457" s="214"/>
      <c r="J1457" s="214"/>
      <c r="K1457" s="218"/>
    </row>
    <row r="1458" customHeight="1" spans="1:11">
      <c r="A1458" s="185" t="str">
        <f>IF(B1458="","",COUNTA($B$5:B1458))</f>
        <v/>
      </c>
      <c r="B1458" s="219"/>
      <c r="C1458" s="220"/>
      <c r="D1458" s="220"/>
      <c r="E1458" s="220"/>
      <c r="F1458" s="225"/>
      <c r="G1458" s="222"/>
      <c r="H1458" s="217" t="str">
        <f>IFERROR(VLOOKUP($C1458,$C$5:$H$18,6,0)+SUMIF($C$19:$C1458,$C1458,$F$19:$F1458)-SUMIF($C$19:$C1458,$C1458,$G$19:$G1458),"")</f>
        <v/>
      </c>
      <c r="I1458" s="220"/>
      <c r="J1458" s="220"/>
      <c r="K1458" s="223"/>
    </row>
    <row r="1459" customHeight="1" spans="1:11">
      <c r="A1459" s="185" t="str">
        <f>IF(B1459="","",COUNTA($B$5:B1459))</f>
        <v/>
      </c>
      <c r="B1459" s="213"/>
      <c r="C1459" s="214"/>
      <c r="D1459" s="214"/>
      <c r="E1459" s="214"/>
      <c r="F1459" s="224"/>
      <c r="G1459" s="216"/>
      <c r="H1459" s="217" t="str">
        <f>IFERROR(VLOOKUP($C1459,$C$5:$H$18,6,0)+SUMIF($C$19:$C1459,$C1459,$F$19:$F1459)-SUMIF($C$19:$C1459,$C1459,$G$19:$G1459),"")</f>
        <v/>
      </c>
      <c r="I1459" s="214"/>
      <c r="J1459" s="214"/>
      <c r="K1459" s="218"/>
    </row>
    <row r="1460" customHeight="1" spans="1:11">
      <c r="A1460" s="185" t="str">
        <f>IF(B1460="","",COUNTA($B$5:B1460))</f>
        <v/>
      </c>
      <c r="B1460" s="219"/>
      <c r="C1460" s="220"/>
      <c r="D1460" s="220"/>
      <c r="E1460" s="220"/>
      <c r="F1460" s="225"/>
      <c r="G1460" s="222"/>
      <c r="H1460" s="217" t="str">
        <f>IFERROR(VLOOKUP($C1460,$C$5:$H$18,6,0)+SUMIF($C$19:$C1460,$C1460,$F$19:$F1460)-SUMIF($C$19:$C1460,$C1460,$G$19:$G1460),"")</f>
        <v/>
      </c>
      <c r="I1460" s="220"/>
      <c r="J1460" s="220"/>
      <c r="K1460" s="223"/>
    </row>
    <row r="1461" customHeight="1" spans="1:11">
      <c r="A1461" s="185" t="str">
        <f>IF(B1461="","",COUNTA($B$5:B1461))</f>
        <v/>
      </c>
      <c r="B1461" s="213"/>
      <c r="C1461" s="214"/>
      <c r="D1461" s="214"/>
      <c r="E1461" s="214"/>
      <c r="F1461" s="224"/>
      <c r="G1461" s="216"/>
      <c r="H1461" s="217" t="str">
        <f>IFERROR(VLOOKUP($C1461,$C$5:$H$18,6,0)+SUMIF($C$19:$C1461,$C1461,$F$19:$F1461)-SUMIF($C$19:$C1461,$C1461,$G$19:$G1461),"")</f>
        <v/>
      </c>
      <c r="I1461" s="214"/>
      <c r="J1461" s="214"/>
      <c r="K1461" s="218"/>
    </row>
    <row r="1462" customHeight="1" spans="1:11">
      <c r="A1462" s="185" t="str">
        <f>IF(B1462="","",COUNTA($B$5:B1462))</f>
        <v/>
      </c>
      <c r="B1462" s="219"/>
      <c r="C1462" s="220"/>
      <c r="D1462" s="220"/>
      <c r="E1462" s="220"/>
      <c r="F1462" s="225"/>
      <c r="G1462" s="222"/>
      <c r="H1462" s="217" t="str">
        <f>IFERROR(VLOOKUP($C1462,$C$5:$H$18,6,0)+SUMIF($C$19:$C1462,$C1462,$F$19:$F1462)-SUMIF($C$19:$C1462,$C1462,$G$19:$G1462),"")</f>
        <v/>
      </c>
      <c r="I1462" s="220"/>
      <c r="J1462" s="220"/>
      <c r="K1462" s="223"/>
    </row>
    <row r="1463" customHeight="1" spans="1:11">
      <c r="A1463" s="185" t="str">
        <f>IF(B1463="","",COUNTA($B$5:B1463))</f>
        <v/>
      </c>
      <c r="B1463" s="213"/>
      <c r="C1463" s="214"/>
      <c r="D1463" s="214"/>
      <c r="E1463" s="214"/>
      <c r="F1463" s="224"/>
      <c r="G1463" s="216"/>
      <c r="H1463" s="217" t="str">
        <f>IFERROR(VLOOKUP($C1463,$C$5:$H$18,6,0)+SUMIF($C$19:$C1463,$C1463,$F$19:$F1463)-SUMIF($C$19:$C1463,$C1463,$G$19:$G1463),"")</f>
        <v/>
      </c>
      <c r="I1463" s="214"/>
      <c r="J1463" s="214"/>
      <c r="K1463" s="218"/>
    </row>
    <row r="1464" customHeight="1" spans="1:11">
      <c r="A1464" s="185" t="str">
        <f>IF(B1464="","",COUNTA($B$5:B1464))</f>
        <v/>
      </c>
      <c r="B1464" s="219"/>
      <c r="C1464" s="220"/>
      <c r="D1464" s="220"/>
      <c r="E1464" s="220"/>
      <c r="F1464" s="225"/>
      <c r="G1464" s="222"/>
      <c r="H1464" s="217" t="str">
        <f>IFERROR(VLOOKUP($C1464,$C$5:$H$18,6,0)+SUMIF($C$19:$C1464,$C1464,$F$19:$F1464)-SUMIF($C$19:$C1464,$C1464,$G$19:$G1464),"")</f>
        <v/>
      </c>
      <c r="I1464" s="220"/>
      <c r="J1464" s="220"/>
      <c r="K1464" s="223"/>
    </row>
    <row r="1465" customHeight="1" spans="1:11">
      <c r="A1465" s="185" t="str">
        <f>IF(B1465="","",COUNTA($B$5:B1465))</f>
        <v/>
      </c>
      <c r="B1465" s="213"/>
      <c r="C1465" s="214"/>
      <c r="D1465" s="214"/>
      <c r="E1465" s="214"/>
      <c r="F1465" s="224"/>
      <c r="G1465" s="216"/>
      <c r="H1465" s="217" t="str">
        <f>IFERROR(VLOOKUP($C1465,$C$5:$H$18,6,0)+SUMIF($C$19:$C1465,$C1465,$F$19:$F1465)-SUMIF($C$19:$C1465,$C1465,$G$19:$G1465),"")</f>
        <v/>
      </c>
      <c r="I1465" s="214"/>
      <c r="J1465" s="214"/>
      <c r="K1465" s="218"/>
    </row>
    <row r="1466" customHeight="1" spans="1:11">
      <c r="A1466" s="185" t="str">
        <f>IF(B1466="","",COUNTA($B$5:B1466))</f>
        <v/>
      </c>
      <c r="B1466" s="219"/>
      <c r="C1466" s="220"/>
      <c r="D1466" s="220"/>
      <c r="E1466" s="220"/>
      <c r="F1466" s="225"/>
      <c r="G1466" s="222"/>
      <c r="H1466" s="217" t="str">
        <f>IFERROR(VLOOKUP($C1466,$C$5:$H$18,6,0)+SUMIF($C$19:$C1466,$C1466,$F$19:$F1466)-SUMIF($C$19:$C1466,$C1466,$G$19:$G1466),"")</f>
        <v/>
      </c>
      <c r="I1466" s="220"/>
      <c r="J1466" s="220"/>
      <c r="K1466" s="223"/>
    </row>
    <row r="1467" customHeight="1" spans="1:11">
      <c r="A1467" s="185" t="str">
        <f>IF(B1467="","",COUNTA($B$5:B1467))</f>
        <v/>
      </c>
      <c r="B1467" s="213"/>
      <c r="C1467" s="214"/>
      <c r="D1467" s="214"/>
      <c r="E1467" s="214"/>
      <c r="F1467" s="224"/>
      <c r="G1467" s="216"/>
      <c r="H1467" s="217" t="str">
        <f>IFERROR(VLOOKUP($C1467,$C$5:$H$18,6,0)+SUMIF($C$19:$C1467,$C1467,$F$19:$F1467)-SUMIF($C$19:$C1467,$C1467,$G$19:$G1467),"")</f>
        <v/>
      </c>
      <c r="I1467" s="214"/>
      <c r="J1467" s="214"/>
      <c r="K1467" s="218"/>
    </row>
    <row r="1468" customHeight="1" spans="1:11">
      <c r="A1468" s="185" t="str">
        <f>IF(B1468="","",COUNTA($B$5:B1468))</f>
        <v/>
      </c>
      <c r="B1468" s="219"/>
      <c r="C1468" s="220"/>
      <c r="D1468" s="220"/>
      <c r="E1468" s="220"/>
      <c r="F1468" s="225"/>
      <c r="G1468" s="222"/>
      <c r="H1468" s="217" t="str">
        <f>IFERROR(VLOOKUP($C1468,$C$5:$H$18,6,0)+SUMIF($C$19:$C1468,$C1468,$F$19:$F1468)-SUMIF($C$19:$C1468,$C1468,$G$19:$G1468),"")</f>
        <v/>
      </c>
      <c r="I1468" s="220"/>
      <c r="J1468" s="220"/>
      <c r="K1468" s="223"/>
    </row>
    <row r="1469" customHeight="1" spans="1:11">
      <c r="A1469" s="185" t="str">
        <f>IF(B1469="","",COUNTA($B$5:B1469))</f>
        <v/>
      </c>
      <c r="B1469" s="213"/>
      <c r="C1469" s="214"/>
      <c r="D1469" s="214"/>
      <c r="E1469" s="214"/>
      <c r="F1469" s="224"/>
      <c r="G1469" s="216"/>
      <c r="H1469" s="217" t="str">
        <f>IFERROR(VLOOKUP($C1469,$C$5:$H$18,6,0)+SUMIF($C$19:$C1469,$C1469,$F$19:$F1469)-SUMIF($C$19:$C1469,$C1469,$G$19:$G1469),"")</f>
        <v/>
      </c>
      <c r="I1469" s="214"/>
      <c r="J1469" s="214"/>
      <c r="K1469" s="218"/>
    </row>
    <row r="1470" customHeight="1" spans="1:11">
      <c r="A1470" s="185" t="str">
        <f>IF(B1470="","",COUNTA($B$5:B1470))</f>
        <v/>
      </c>
      <c r="B1470" s="219"/>
      <c r="C1470" s="220"/>
      <c r="D1470" s="220"/>
      <c r="E1470" s="220"/>
      <c r="F1470" s="225"/>
      <c r="G1470" s="222"/>
      <c r="H1470" s="217" t="str">
        <f>IFERROR(VLOOKUP($C1470,$C$5:$H$18,6,0)+SUMIF($C$19:$C1470,$C1470,$F$19:$F1470)-SUMIF($C$19:$C1470,$C1470,$G$19:$G1470),"")</f>
        <v/>
      </c>
      <c r="I1470" s="220"/>
      <c r="J1470" s="220"/>
      <c r="K1470" s="223"/>
    </row>
    <row r="1471" customHeight="1" spans="1:11">
      <c r="A1471" s="185" t="str">
        <f>IF(B1471="","",COUNTA($B$5:B1471))</f>
        <v/>
      </c>
      <c r="B1471" s="213"/>
      <c r="C1471" s="214"/>
      <c r="D1471" s="214"/>
      <c r="E1471" s="214"/>
      <c r="F1471" s="224"/>
      <c r="G1471" s="216"/>
      <c r="H1471" s="217" t="str">
        <f>IFERROR(VLOOKUP($C1471,$C$5:$H$18,6,0)+SUMIF($C$19:$C1471,$C1471,$F$19:$F1471)-SUMIF($C$19:$C1471,$C1471,$G$19:$G1471),"")</f>
        <v/>
      </c>
      <c r="I1471" s="214"/>
      <c r="J1471" s="214"/>
      <c r="K1471" s="218"/>
    </row>
    <row r="1472" customHeight="1" spans="1:11">
      <c r="A1472" s="185" t="str">
        <f>IF(B1472="","",COUNTA($B$5:B1472))</f>
        <v/>
      </c>
      <c r="B1472" s="219"/>
      <c r="C1472" s="220"/>
      <c r="D1472" s="220"/>
      <c r="E1472" s="220"/>
      <c r="F1472" s="225"/>
      <c r="G1472" s="222"/>
      <c r="H1472" s="217" t="str">
        <f>IFERROR(VLOOKUP($C1472,$C$5:$H$18,6,0)+SUMIF($C$19:$C1472,$C1472,$F$19:$F1472)-SUMIF($C$19:$C1472,$C1472,$G$19:$G1472),"")</f>
        <v/>
      </c>
      <c r="I1472" s="220"/>
      <c r="J1472" s="220"/>
      <c r="K1472" s="223"/>
    </row>
    <row r="1473" customHeight="1" spans="1:11">
      <c r="A1473" s="185" t="str">
        <f>IF(B1473="","",COUNTA($B$5:B1473))</f>
        <v/>
      </c>
      <c r="B1473" s="213"/>
      <c r="C1473" s="214"/>
      <c r="D1473" s="214"/>
      <c r="E1473" s="214"/>
      <c r="F1473" s="224"/>
      <c r="G1473" s="216"/>
      <c r="H1473" s="217" t="str">
        <f>IFERROR(VLOOKUP($C1473,$C$5:$H$18,6,0)+SUMIF($C$19:$C1473,$C1473,$F$19:$F1473)-SUMIF($C$19:$C1473,$C1473,$G$19:$G1473),"")</f>
        <v/>
      </c>
      <c r="I1473" s="214"/>
      <c r="J1473" s="214"/>
      <c r="K1473" s="218"/>
    </row>
    <row r="1474" customHeight="1" spans="1:11">
      <c r="A1474" s="185" t="str">
        <f>IF(B1474="","",COUNTA($B$5:B1474))</f>
        <v/>
      </c>
      <c r="B1474" s="219"/>
      <c r="C1474" s="220"/>
      <c r="D1474" s="220"/>
      <c r="E1474" s="220"/>
      <c r="F1474" s="225"/>
      <c r="G1474" s="222"/>
      <c r="H1474" s="217" t="str">
        <f>IFERROR(VLOOKUP($C1474,$C$5:$H$18,6,0)+SUMIF($C$19:$C1474,$C1474,$F$19:$F1474)-SUMIF($C$19:$C1474,$C1474,$G$19:$G1474),"")</f>
        <v/>
      </c>
      <c r="I1474" s="220"/>
      <c r="J1474" s="220"/>
      <c r="K1474" s="223"/>
    </row>
    <row r="1475" customHeight="1" spans="1:11">
      <c r="A1475" s="185" t="str">
        <f>IF(B1475="","",COUNTA($B$5:B1475))</f>
        <v/>
      </c>
      <c r="B1475" s="213"/>
      <c r="C1475" s="214"/>
      <c r="D1475" s="214"/>
      <c r="E1475" s="214"/>
      <c r="F1475" s="224"/>
      <c r="G1475" s="216"/>
      <c r="H1475" s="217" t="str">
        <f>IFERROR(VLOOKUP($C1475,$C$5:$H$18,6,0)+SUMIF($C$19:$C1475,$C1475,$F$19:$F1475)-SUMIF($C$19:$C1475,$C1475,$G$19:$G1475),"")</f>
        <v/>
      </c>
      <c r="I1475" s="214"/>
      <c r="J1475" s="214"/>
      <c r="K1475" s="218"/>
    </row>
    <row r="1476" customHeight="1" spans="1:11">
      <c r="A1476" s="185" t="str">
        <f>IF(B1476="","",COUNTA($B$5:B1476))</f>
        <v/>
      </c>
      <c r="B1476" s="219"/>
      <c r="C1476" s="220"/>
      <c r="D1476" s="220"/>
      <c r="E1476" s="220"/>
      <c r="F1476" s="225"/>
      <c r="G1476" s="222"/>
      <c r="H1476" s="217" t="str">
        <f>IFERROR(VLOOKUP($C1476,$C$5:$H$18,6,0)+SUMIF($C$19:$C1476,$C1476,$F$19:$F1476)-SUMIF($C$19:$C1476,$C1476,$G$19:$G1476),"")</f>
        <v/>
      </c>
      <c r="I1476" s="220"/>
      <c r="J1476" s="220"/>
      <c r="K1476" s="223"/>
    </row>
    <row r="1477" customHeight="1" spans="1:11">
      <c r="A1477" s="185" t="str">
        <f>IF(B1477="","",COUNTA($B$5:B1477))</f>
        <v/>
      </c>
      <c r="B1477" s="213"/>
      <c r="C1477" s="214"/>
      <c r="D1477" s="214"/>
      <c r="E1477" s="214"/>
      <c r="F1477" s="224"/>
      <c r="G1477" s="216"/>
      <c r="H1477" s="217" t="str">
        <f>IFERROR(VLOOKUP($C1477,$C$5:$H$18,6,0)+SUMIF($C$19:$C1477,$C1477,$F$19:$F1477)-SUMIF($C$19:$C1477,$C1477,$G$19:$G1477),"")</f>
        <v/>
      </c>
      <c r="I1477" s="214"/>
      <c r="J1477" s="214"/>
      <c r="K1477" s="218"/>
    </row>
    <row r="1478" customHeight="1" spans="1:11">
      <c r="A1478" s="185" t="str">
        <f>IF(B1478="","",COUNTA($B$5:B1478))</f>
        <v/>
      </c>
      <c r="B1478" s="219"/>
      <c r="C1478" s="220"/>
      <c r="D1478" s="220"/>
      <c r="E1478" s="220"/>
      <c r="F1478" s="225"/>
      <c r="G1478" s="222"/>
      <c r="H1478" s="217" t="str">
        <f>IFERROR(VLOOKUP($C1478,$C$5:$H$18,6,0)+SUMIF($C$19:$C1478,$C1478,$F$19:$F1478)-SUMIF($C$19:$C1478,$C1478,$G$19:$G1478),"")</f>
        <v/>
      </c>
      <c r="I1478" s="220"/>
      <c r="J1478" s="220"/>
      <c r="K1478" s="223"/>
    </row>
    <row r="1479" customHeight="1" spans="1:11">
      <c r="A1479" s="185" t="str">
        <f>IF(B1479="","",COUNTA($B$5:B1479))</f>
        <v/>
      </c>
      <c r="B1479" s="213"/>
      <c r="C1479" s="214"/>
      <c r="D1479" s="214"/>
      <c r="E1479" s="214"/>
      <c r="F1479" s="224"/>
      <c r="G1479" s="216"/>
      <c r="H1479" s="217" t="str">
        <f>IFERROR(VLOOKUP($C1479,$C$5:$H$18,6,0)+SUMIF($C$19:$C1479,$C1479,$F$19:$F1479)-SUMIF($C$19:$C1479,$C1479,$G$19:$G1479),"")</f>
        <v/>
      </c>
      <c r="I1479" s="214"/>
      <c r="J1479" s="214"/>
      <c r="K1479" s="218"/>
    </row>
    <row r="1480" customHeight="1" spans="1:11">
      <c r="A1480" s="185" t="str">
        <f>IF(B1480="","",COUNTA($B$5:B1480))</f>
        <v/>
      </c>
      <c r="B1480" s="219"/>
      <c r="C1480" s="220"/>
      <c r="D1480" s="220"/>
      <c r="E1480" s="220"/>
      <c r="F1480" s="225"/>
      <c r="G1480" s="222"/>
      <c r="H1480" s="217" t="str">
        <f>IFERROR(VLOOKUP($C1480,$C$5:$H$18,6,0)+SUMIF($C$19:$C1480,$C1480,$F$19:$F1480)-SUMIF($C$19:$C1480,$C1480,$G$19:$G1480),"")</f>
        <v/>
      </c>
      <c r="I1480" s="220"/>
      <c r="J1480" s="220"/>
      <c r="K1480" s="223"/>
    </row>
    <row r="1481" customHeight="1" spans="1:11">
      <c r="A1481" s="185" t="str">
        <f>IF(B1481="","",COUNTA($B$5:B1481))</f>
        <v/>
      </c>
      <c r="B1481" s="213"/>
      <c r="C1481" s="214"/>
      <c r="D1481" s="214"/>
      <c r="E1481" s="214"/>
      <c r="F1481" s="224"/>
      <c r="G1481" s="216"/>
      <c r="H1481" s="217" t="str">
        <f>IFERROR(VLOOKUP($C1481,$C$5:$H$18,6,0)+SUMIF($C$19:$C1481,$C1481,$F$19:$F1481)-SUMIF($C$19:$C1481,$C1481,$G$19:$G1481),"")</f>
        <v/>
      </c>
      <c r="I1481" s="214"/>
      <c r="J1481" s="214"/>
      <c r="K1481" s="218"/>
    </row>
    <row r="1482" customHeight="1" spans="1:11">
      <c r="A1482" s="185" t="str">
        <f>IF(B1482="","",COUNTA($B$5:B1482))</f>
        <v/>
      </c>
      <c r="B1482" s="219"/>
      <c r="C1482" s="220"/>
      <c r="D1482" s="220"/>
      <c r="E1482" s="220"/>
      <c r="F1482" s="225"/>
      <c r="G1482" s="222"/>
      <c r="H1482" s="217" t="str">
        <f>IFERROR(VLOOKUP($C1482,$C$5:$H$18,6,0)+SUMIF($C$19:$C1482,$C1482,$F$19:$F1482)-SUMIF($C$19:$C1482,$C1482,$G$19:$G1482),"")</f>
        <v/>
      </c>
      <c r="I1482" s="220"/>
      <c r="J1482" s="220"/>
      <c r="K1482" s="223"/>
    </row>
    <row r="1483" customHeight="1" spans="1:11">
      <c r="A1483" s="185" t="str">
        <f>IF(B1483="","",COUNTA($B$5:B1483))</f>
        <v/>
      </c>
      <c r="B1483" s="213"/>
      <c r="C1483" s="214"/>
      <c r="D1483" s="214"/>
      <c r="E1483" s="214"/>
      <c r="F1483" s="224"/>
      <c r="G1483" s="216"/>
      <c r="H1483" s="217" t="str">
        <f>IFERROR(VLOOKUP($C1483,$C$5:$H$18,6,0)+SUMIF($C$19:$C1483,$C1483,$F$19:$F1483)-SUMIF($C$19:$C1483,$C1483,$G$19:$G1483),"")</f>
        <v/>
      </c>
      <c r="I1483" s="214"/>
      <c r="J1483" s="214"/>
      <c r="K1483" s="218"/>
    </row>
    <row r="1484" customHeight="1" spans="1:11">
      <c r="A1484" s="185" t="str">
        <f>IF(B1484="","",COUNTA($B$5:B1484))</f>
        <v/>
      </c>
      <c r="B1484" s="219"/>
      <c r="C1484" s="220"/>
      <c r="D1484" s="220"/>
      <c r="E1484" s="220"/>
      <c r="F1484" s="225"/>
      <c r="G1484" s="222"/>
      <c r="H1484" s="217" t="str">
        <f>IFERROR(VLOOKUP($C1484,$C$5:$H$18,6,0)+SUMIF($C$19:$C1484,$C1484,$F$19:$F1484)-SUMIF($C$19:$C1484,$C1484,$G$19:$G1484),"")</f>
        <v/>
      </c>
      <c r="I1484" s="220"/>
      <c r="J1484" s="220"/>
      <c r="K1484" s="223"/>
    </row>
    <row r="1485" customHeight="1" spans="1:11">
      <c r="A1485" s="185" t="str">
        <f>IF(B1485="","",COUNTA($B$5:B1485))</f>
        <v/>
      </c>
      <c r="B1485" s="213"/>
      <c r="C1485" s="214"/>
      <c r="D1485" s="214"/>
      <c r="E1485" s="214"/>
      <c r="F1485" s="224"/>
      <c r="G1485" s="216"/>
      <c r="H1485" s="217" t="str">
        <f>IFERROR(VLOOKUP($C1485,$C$5:$H$18,6,0)+SUMIF($C$19:$C1485,$C1485,$F$19:$F1485)-SUMIF($C$19:$C1485,$C1485,$G$19:$G1485),"")</f>
        <v/>
      </c>
      <c r="I1485" s="214"/>
      <c r="J1485" s="214"/>
      <c r="K1485" s="218"/>
    </row>
    <row r="1486" customHeight="1" spans="1:11">
      <c r="A1486" s="185" t="str">
        <f>IF(B1486="","",COUNTA($B$5:B1486))</f>
        <v/>
      </c>
      <c r="B1486" s="219"/>
      <c r="C1486" s="220"/>
      <c r="D1486" s="220"/>
      <c r="E1486" s="220"/>
      <c r="F1486" s="225"/>
      <c r="G1486" s="222"/>
      <c r="H1486" s="217" t="str">
        <f>IFERROR(VLOOKUP($C1486,$C$5:$H$18,6,0)+SUMIF($C$19:$C1486,$C1486,$F$19:$F1486)-SUMIF($C$19:$C1486,$C1486,$G$19:$G1486),"")</f>
        <v/>
      </c>
      <c r="I1486" s="220"/>
      <c r="J1486" s="220"/>
      <c r="K1486" s="223"/>
    </row>
    <row r="1487" customHeight="1" spans="1:11">
      <c r="A1487" s="185" t="str">
        <f>IF(B1487="","",COUNTA($B$5:B1487))</f>
        <v/>
      </c>
      <c r="B1487" s="213"/>
      <c r="C1487" s="214"/>
      <c r="D1487" s="214"/>
      <c r="E1487" s="214"/>
      <c r="F1487" s="224"/>
      <c r="G1487" s="216"/>
      <c r="H1487" s="217" t="str">
        <f>IFERROR(VLOOKUP($C1487,$C$5:$H$18,6,0)+SUMIF($C$19:$C1487,$C1487,$F$19:$F1487)-SUMIF($C$19:$C1487,$C1487,$G$19:$G1487),"")</f>
        <v/>
      </c>
      <c r="I1487" s="214"/>
      <c r="J1487" s="214"/>
      <c r="K1487" s="218"/>
    </row>
    <row r="1488" customHeight="1" spans="1:11">
      <c r="A1488" s="185" t="str">
        <f>IF(B1488="","",COUNTA($B$5:B1488))</f>
        <v/>
      </c>
      <c r="B1488" s="219"/>
      <c r="C1488" s="220"/>
      <c r="D1488" s="220"/>
      <c r="E1488" s="220"/>
      <c r="F1488" s="225"/>
      <c r="G1488" s="222"/>
      <c r="H1488" s="217" t="str">
        <f>IFERROR(VLOOKUP($C1488,$C$5:$H$18,6,0)+SUMIF($C$19:$C1488,$C1488,$F$19:$F1488)-SUMIF($C$19:$C1488,$C1488,$G$19:$G1488),"")</f>
        <v/>
      </c>
      <c r="I1488" s="220"/>
      <c r="J1488" s="220"/>
      <c r="K1488" s="223"/>
    </row>
    <row r="1489" customHeight="1" spans="1:11">
      <c r="A1489" s="185" t="str">
        <f>IF(B1489="","",COUNTA($B$5:B1489))</f>
        <v/>
      </c>
      <c r="B1489" s="213"/>
      <c r="C1489" s="214"/>
      <c r="D1489" s="214"/>
      <c r="E1489" s="214"/>
      <c r="F1489" s="224"/>
      <c r="G1489" s="216"/>
      <c r="H1489" s="217" t="str">
        <f>IFERROR(VLOOKUP($C1489,$C$5:$H$18,6,0)+SUMIF($C$19:$C1489,$C1489,$F$19:$F1489)-SUMIF($C$19:$C1489,$C1489,$G$19:$G1489),"")</f>
        <v/>
      </c>
      <c r="I1489" s="214"/>
      <c r="J1489" s="214"/>
      <c r="K1489" s="218"/>
    </row>
    <row r="1490" customHeight="1" spans="1:11">
      <c r="A1490" s="185" t="str">
        <f>IF(B1490="","",COUNTA($B$5:B1490))</f>
        <v/>
      </c>
      <c r="B1490" s="219"/>
      <c r="C1490" s="220"/>
      <c r="D1490" s="220"/>
      <c r="E1490" s="220"/>
      <c r="F1490" s="225"/>
      <c r="G1490" s="222"/>
      <c r="H1490" s="217" t="str">
        <f>IFERROR(VLOOKUP($C1490,$C$5:$H$18,6,0)+SUMIF($C$19:$C1490,$C1490,$F$19:$F1490)-SUMIF($C$19:$C1490,$C1490,$G$19:$G1490),"")</f>
        <v/>
      </c>
      <c r="I1490" s="220"/>
      <c r="J1490" s="220"/>
      <c r="K1490" s="223"/>
    </row>
    <row r="1491" customHeight="1" spans="1:11">
      <c r="A1491" s="185" t="str">
        <f>IF(B1491="","",COUNTA($B$5:B1491))</f>
        <v/>
      </c>
      <c r="B1491" s="213"/>
      <c r="C1491" s="214"/>
      <c r="D1491" s="214"/>
      <c r="E1491" s="214"/>
      <c r="F1491" s="224"/>
      <c r="G1491" s="216"/>
      <c r="H1491" s="217" t="str">
        <f>IFERROR(VLOOKUP($C1491,$C$5:$H$18,6,0)+SUMIF($C$19:$C1491,$C1491,$F$19:$F1491)-SUMIF($C$19:$C1491,$C1491,$G$19:$G1491),"")</f>
        <v/>
      </c>
      <c r="I1491" s="214"/>
      <c r="J1491" s="214"/>
      <c r="K1491" s="218"/>
    </row>
    <row r="1492" customHeight="1" spans="1:11">
      <c r="A1492" s="185" t="str">
        <f>IF(B1492="","",COUNTA($B$5:B1492))</f>
        <v/>
      </c>
      <c r="B1492" s="219"/>
      <c r="C1492" s="220"/>
      <c r="D1492" s="220"/>
      <c r="E1492" s="220"/>
      <c r="F1492" s="225"/>
      <c r="G1492" s="222"/>
      <c r="H1492" s="217" t="str">
        <f>IFERROR(VLOOKUP($C1492,$C$5:$H$18,6,0)+SUMIF($C$19:$C1492,$C1492,$F$19:$F1492)-SUMIF($C$19:$C1492,$C1492,$G$19:$G1492),"")</f>
        <v/>
      </c>
      <c r="I1492" s="220"/>
      <c r="J1492" s="220"/>
      <c r="K1492" s="223"/>
    </row>
    <row r="1493" customHeight="1" spans="1:11">
      <c r="A1493" s="185" t="str">
        <f>IF(B1493="","",COUNTA($B$5:B1493))</f>
        <v/>
      </c>
      <c r="B1493" s="213"/>
      <c r="C1493" s="214"/>
      <c r="D1493" s="214"/>
      <c r="E1493" s="214"/>
      <c r="F1493" s="224"/>
      <c r="G1493" s="216"/>
      <c r="H1493" s="217" t="str">
        <f>IFERROR(VLOOKUP($C1493,$C$5:$H$18,6,0)+SUMIF($C$19:$C1493,$C1493,$F$19:$F1493)-SUMIF($C$19:$C1493,$C1493,$G$19:$G1493),"")</f>
        <v/>
      </c>
      <c r="I1493" s="214"/>
      <c r="J1493" s="214"/>
      <c r="K1493" s="218"/>
    </row>
    <row r="1494" customHeight="1" spans="1:11">
      <c r="A1494" s="185" t="str">
        <f>IF(B1494="","",COUNTA($B$5:B1494))</f>
        <v/>
      </c>
      <c r="B1494" s="219"/>
      <c r="C1494" s="220"/>
      <c r="D1494" s="220"/>
      <c r="E1494" s="220"/>
      <c r="F1494" s="225"/>
      <c r="G1494" s="222"/>
      <c r="H1494" s="217" t="str">
        <f>IFERROR(VLOOKUP($C1494,$C$5:$H$18,6,0)+SUMIF($C$19:$C1494,$C1494,$F$19:$F1494)-SUMIF($C$19:$C1494,$C1494,$G$19:$G1494),"")</f>
        <v/>
      </c>
      <c r="I1494" s="220"/>
      <c r="J1494" s="220"/>
      <c r="K1494" s="223"/>
    </row>
    <row r="1495" customHeight="1" spans="1:11">
      <c r="A1495" s="185" t="str">
        <f>IF(B1495="","",COUNTA($B$5:B1495))</f>
        <v/>
      </c>
      <c r="B1495" s="213"/>
      <c r="C1495" s="214"/>
      <c r="D1495" s="214"/>
      <c r="E1495" s="214"/>
      <c r="F1495" s="224"/>
      <c r="G1495" s="216"/>
      <c r="H1495" s="217" t="str">
        <f>IFERROR(VLOOKUP($C1495,$C$5:$H$18,6,0)+SUMIF($C$19:$C1495,$C1495,$F$19:$F1495)-SUMIF($C$19:$C1495,$C1495,$G$19:$G1495),"")</f>
        <v/>
      </c>
      <c r="I1495" s="214"/>
      <c r="J1495" s="214"/>
      <c r="K1495" s="218"/>
    </row>
    <row r="1496" customHeight="1" spans="1:11">
      <c r="A1496" s="185" t="str">
        <f>IF(B1496="","",COUNTA($B$5:B1496))</f>
        <v/>
      </c>
      <c r="B1496" s="219"/>
      <c r="C1496" s="220"/>
      <c r="D1496" s="220"/>
      <c r="E1496" s="220"/>
      <c r="F1496" s="225"/>
      <c r="G1496" s="222"/>
      <c r="H1496" s="217" t="str">
        <f>IFERROR(VLOOKUP($C1496,$C$5:$H$18,6,0)+SUMIF($C$19:$C1496,$C1496,$F$19:$F1496)-SUMIF($C$19:$C1496,$C1496,$G$19:$G1496),"")</f>
        <v/>
      </c>
      <c r="I1496" s="220"/>
      <c r="J1496" s="220"/>
      <c r="K1496" s="223"/>
    </row>
    <row r="1497" customHeight="1" spans="1:11">
      <c r="A1497" s="185" t="str">
        <f>IF(B1497="","",COUNTA($B$5:B1497))</f>
        <v/>
      </c>
      <c r="B1497" s="213"/>
      <c r="C1497" s="214"/>
      <c r="D1497" s="214"/>
      <c r="E1497" s="214"/>
      <c r="F1497" s="224"/>
      <c r="G1497" s="216"/>
      <c r="H1497" s="217" t="str">
        <f>IFERROR(VLOOKUP($C1497,$C$5:$H$18,6,0)+SUMIF($C$19:$C1497,$C1497,$F$19:$F1497)-SUMIF($C$19:$C1497,$C1497,$G$19:$G1497),"")</f>
        <v/>
      </c>
      <c r="I1497" s="214"/>
      <c r="J1497" s="214"/>
      <c r="K1497" s="218"/>
    </row>
    <row r="1498" customHeight="1" spans="1:11">
      <c r="A1498" s="185" t="str">
        <f>IF(B1498="","",COUNTA($B$5:B1498))</f>
        <v/>
      </c>
      <c r="B1498" s="219"/>
      <c r="C1498" s="220"/>
      <c r="D1498" s="220"/>
      <c r="E1498" s="220"/>
      <c r="F1498" s="225"/>
      <c r="G1498" s="222"/>
      <c r="H1498" s="217" t="str">
        <f>IFERROR(VLOOKUP($C1498,$C$5:$H$18,6,0)+SUMIF($C$19:$C1498,$C1498,$F$19:$F1498)-SUMIF($C$19:$C1498,$C1498,$G$19:$G1498),"")</f>
        <v/>
      </c>
      <c r="I1498" s="220"/>
      <c r="J1498" s="220"/>
      <c r="K1498" s="223"/>
    </row>
    <row r="1499" customHeight="1" spans="1:11">
      <c r="A1499" s="185" t="str">
        <f>IF(B1499="","",COUNTA($B$5:B1499))</f>
        <v/>
      </c>
      <c r="B1499" s="213"/>
      <c r="C1499" s="214"/>
      <c r="D1499" s="214"/>
      <c r="E1499" s="214"/>
      <c r="F1499" s="224"/>
      <c r="G1499" s="216"/>
      <c r="H1499" s="217" t="str">
        <f>IFERROR(VLOOKUP($C1499,$C$5:$H$18,6,0)+SUMIF($C$19:$C1499,$C1499,$F$19:$F1499)-SUMIF($C$19:$C1499,$C1499,$G$19:$G1499),"")</f>
        <v/>
      </c>
      <c r="I1499" s="214"/>
      <c r="J1499" s="214"/>
      <c r="K1499" s="218"/>
    </row>
    <row r="1500" customHeight="1" spans="1:11">
      <c r="A1500" s="185" t="str">
        <f>IF(B1500="","",COUNTA($B$5:B1500))</f>
        <v/>
      </c>
      <c r="B1500" s="219"/>
      <c r="C1500" s="220"/>
      <c r="D1500" s="220"/>
      <c r="E1500" s="220"/>
      <c r="F1500" s="225"/>
      <c r="G1500" s="222"/>
      <c r="H1500" s="217" t="str">
        <f>IFERROR(VLOOKUP($C1500,$C$5:$H$18,6,0)+SUMIF($C$19:$C1500,$C1500,$F$19:$F1500)-SUMIF($C$19:$C1500,$C1500,$G$19:$G1500),"")</f>
        <v/>
      </c>
      <c r="I1500" s="220"/>
      <c r="J1500" s="220"/>
      <c r="K1500" s="223"/>
    </row>
    <row r="1501" customHeight="1" spans="1:11">
      <c r="A1501" s="185" t="str">
        <f>IF(B1501="","",COUNTA($B$5:B1501))</f>
        <v/>
      </c>
      <c r="B1501" s="213"/>
      <c r="C1501" s="214"/>
      <c r="D1501" s="214"/>
      <c r="E1501" s="214"/>
      <c r="F1501" s="224"/>
      <c r="G1501" s="216"/>
      <c r="H1501" s="217" t="str">
        <f>IFERROR(VLOOKUP($C1501,$C$5:$H$18,6,0)+SUMIF($C$19:$C1501,$C1501,$F$19:$F1501)-SUMIF($C$19:$C1501,$C1501,$G$19:$G1501),"")</f>
        <v/>
      </c>
      <c r="I1501" s="214"/>
      <c r="J1501" s="214"/>
      <c r="K1501" s="218"/>
    </row>
    <row r="1502" customHeight="1" spans="1:11">
      <c r="A1502" s="185" t="str">
        <f>IF(B1502="","",COUNTA($B$5:B1502))</f>
        <v/>
      </c>
      <c r="B1502" s="219"/>
      <c r="C1502" s="220"/>
      <c r="D1502" s="220"/>
      <c r="E1502" s="220"/>
      <c r="F1502" s="225"/>
      <c r="G1502" s="222"/>
      <c r="H1502" s="217" t="str">
        <f>IFERROR(VLOOKUP($C1502,$C$5:$H$18,6,0)+SUMIF($C$19:$C1502,$C1502,$F$19:$F1502)-SUMIF($C$19:$C1502,$C1502,$G$19:$G1502),"")</f>
        <v/>
      </c>
      <c r="I1502" s="220"/>
      <c r="J1502" s="220"/>
      <c r="K1502" s="223"/>
    </row>
    <row r="1503" customHeight="1" spans="1:11">
      <c r="A1503" s="185" t="str">
        <f>IF(B1503="","",COUNTA($B$5:B1503))</f>
        <v/>
      </c>
      <c r="B1503" s="213"/>
      <c r="C1503" s="214"/>
      <c r="D1503" s="214"/>
      <c r="E1503" s="214"/>
      <c r="F1503" s="224"/>
      <c r="G1503" s="216"/>
      <c r="H1503" s="217" t="str">
        <f>IFERROR(VLOOKUP($C1503,$C$5:$H$18,6,0)+SUMIF($C$19:$C1503,$C1503,$F$19:$F1503)-SUMIF($C$19:$C1503,$C1503,$G$19:$G1503),"")</f>
        <v/>
      </c>
      <c r="I1503" s="214"/>
      <c r="J1503" s="214"/>
      <c r="K1503" s="218"/>
    </row>
    <row r="1504" customHeight="1" spans="1:11">
      <c r="A1504" s="185" t="str">
        <f>IF(B1504="","",COUNTA($B$5:B1504))</f>
        <v/>
      </c>
      <c r="B1504" s="219"/>
      <c r="C1504" s="220"/>
      <c r="D1504" s="220"/>
      <c r="E1504" s="220"/>
      <c r="F1504" s="225"/>
      <c r="G1504" s="222"/>
      <c r="H1504" s="217" t="str">
        <f>IFERROR(VLOOKUP($C1504,$C$5:$H$18,6,0)+SUMIF($C$19:$C1504,$C1504,$F$19:$F1504)-SUMIF($C$19:$C1504,$C1504,$G$19:$G1504),"")</f>
        <v/>
      </c>
      <c r="I1504" s="220"/>
      <c r="J1504" s="220"/>
      <c r="K1504" s="223"/>
    </row>
    <row r="1505" customHeight="1" spans="1:11">
      <c r="A1505" s="185" t="str">
        <f>IF(B1505="","",COUNTA($B$5:B1505))</f>
        <v/>
      </c>
      <c r="B1505" s="213"/>
      <c r="C1505" s="214"/>
      <c r="D1505" s="214"/>
      <c r="E1505" s="214"/>
      <c r="F1505" s="224"/>
      <c r="G1505" s="216"/>
      <c r="H1505" s="217" t="str">
        <f>IFERROR(VLOOKUP($C1505,$C$5:$H$18,6,0)+SUMIF($C$19:$C1505,$C1505,$F$19:$F1505)-SUMIF($C$19:$C1505,$C1505,$G$19:$G1505),"")</f>
        <v/>
      </c>
      <c r="I1505" s="214"/>
      <c r="J1505" s="214"/>
      <c r="K1505" s="218"/>
    </row>
    <row r="1506" customHeight="1" spans="1:11">
      <c r="A1506" s="185" t="str">
        <f>IF(B1506="","",COUNTA($B$5:B1506))</f>
        <v/>
      </c>
      <c r="B1506" s="219"/>
      <c r="C1506" s="220"/>
      <c r="D1506" s="220"/>
      <c r="E1506" s="220"/>
      <c r="F1506" s="225"/>
      <c r="G1506" s="222"/>
      <c r="H1506" s="217" t="str">
        <f>IFERROR(VLOOKUP($C1506,$C$5:$H$18,6,0)+SUMIF($C$19:$C1506,$C1506,$F$19:$F1506)-SUMIF($C$19:$C1506,$C1506,$G$19:$G1506),"")</f>
        <v/>
      </c>
      <c r="I1506" s="220"/>
      <c r="J1506" s="220"/>
      <c r="K1506" s="223"/>
    </row>
    <row r="1507" customHeight="1" spans="1:11">
      <c r="A1507" s="185" t="str">
        <f>IF(B1507="","",COUNTA($B$5:B1507))</f>
        <v/>
      </c>
      <c r="B1507" s="213"/>
      <c r="C1507" s="214"/>
      <c r="D1507" s="214"/>
      <c r="E1507" s="214"/>
      <c r="F1507" s="224"/>
      <c r="G1507" s="216"/>
      <c r="H1507" s="217" t="str">
        <f>IFERROR(VLOOKUP($C1507,$C$5:$H$18,6,0)+SUMIF($C$19:$C1507,$C1507,$F$19:$F1507)-SUMIF($C$19:$C1507,$C1507,$G$19:$G1507),"")</f>
        <v/>
      </c>
      <c r="I1507" s="214"/>
      <c r="J1507" s="214"/>
      <c r="K1507" s="218"/>
    </row>
    <row r="1508" customHeight="1" spans="1:11">
      <c r="A1508" s="185" t="str">
        <f>IF(B1508="","",COUNTA($B$5:B1508))</f>
        <v/>
      </c>
      <c r="B1508" s="219"/>
      <c r="C1508" s="220"/>
      <c r="D1508" s="220"/>
      <c r="E1508" s="220"/>
      <c r="F1508" s="225"/>
      <c r="G1508" s="222"/>
      <c r="H1508" s="217" t="str">
        <f>IFERROR(VLOOKUP($C1508,$C$5:$H$18,6,0)+SUMIF($C$19:$C1508,$C1508,$F$19:$F1508)-SUMIF($C$19:$C1508,$C1508,$G$19:$G1508),"")</f>
        <v/>
      </c>
      <c r="I1508" s="220"/>
      <c r="J1508" s="220"/>
      <c r="K1508" s="223"/>
    </row>
    <row r="1509" customHeight="1" spans="1:11">
      <c r="A1509" s="185" t="str">
        <f>IF(B1509="","",COUNTA($B$5:B1509))</f>
        <v/>
      </c>
      <c r="B1509" s="213"/>
      <c r="C1509" s="214"/>
      <c r="D1509" s="214"/>
      <c r="E1509" s="214"/>
      <c r="F1509" s="224"/>
      <c r="G1509" s="216"/>
      <c r="H1509" s="217" t="str">
        <f>IFERROR(VLOOKUP($C1509,$C$5:$H$18,6,0)+SUMIF($C$19:$C1509,$C1509,$F$19:$F1509)-SUMIF($C$19:$C1509,$C1509,$G$19:$G1509),"")</f>
        <v/>
      </c>
      <c r="I1509" s="214"/>
      <c r="J1509" s="214"/>
      <c r="K1509" s="218"/>
    </row>
    <row r="1510" customHeight="1" spans="1:11">
      <c r="A1510" s="185" t="str">
        <f>IF(B1510="","",COUNTA($B$5:B1510))</f>
        <v/>
      </c>
      <c r="B1510" s="219"/>
      <c r="C1510" s="220"/>
      <c r="D1510" s="220"/>
      <c r="E1510" s="220"/>
      <c r="F1510" s="225"/>
      <c r="G1510" s="222"/>
      <c r="H1510" s="217" t="str">
        <f>IFERROR(VLOOKUP($C1510,$C$5:$H$18,6,0)+SUMIF($C$19:$C1510,$C1510,$F$19:$F1510)-SUMIF($C$19:$C1510,$C1510,$G$19:$G1510),"")</f>
        <v/>
      </c>
      <c r="I1510" s="220"/>
      <c r="J1510" s="220"/>
      <c r="K1510" s="223"/>
    </row>
    <row r="1511" customHeight="1" spans="1:11">
      <c r="A1511" s="185" t="str">
        <f>IF(B1511="","",COUNTA($B$5:B1511))</f>
        <v/>
      </c>
      <c r="B1511" s="213"/>
      <c r="C1511" s="214"/>
      <c r="D1511" s="214"/>
      <c r="E1511" s="214"/>
      <c r="F1511" s="224"/>
      <c r="G1511" s="216"/>
      <c r="H1511" s="217" t="str">
        <f>IFERROR(VLOOKUP($C1511,$C$5:$H$18,6,0)+SUMIF($C$19:$C1511,$C1511,$F$19:$F1511)-SUMIF($C$19:$C1511,$C1511,$G$19:$G1511),"")</f>
        <v/>
      </c>
      <c r="I1511" s="214"/>
      <c r="J1511" s="214"/>
      <c r="K1511" s="218"/>
    </row>
    <row r="1512" customHeight="1" spans="1:11">
      <c r="A1512" s="185" t="str">
        <f>IF(B1512="","",COUNTA($B$5:B1512))</f>
        <v/>
      </c>
      <c r="B1512" s="219"/>
      <c r="C1512" s="220"/>
      <c r="D1512" s="220"/>
      <c r="E1512" s="220"/>
      <c r="F1512" s="225"/>
      <c r="G1512" s="222"/>
      <c r="H1512" s="217" t="str">
        <f>IFERROR(VLOOKUP($C1512,$C$5:$H$18,6,0)+SUMIF($C$19:$C1512,$C1512,$F$19:$F1512)-SUMIF($C$19:$C1512,$C1512,$G$19:$G1512),"")</f>
        <v/>
      </c>
      <c r="I1512" s="220"/>
      <c r="J1512" s="220"/>
      <c r="K1512" s="223"/>
    </row>
    <row r="1513" customHeight="1" spans="1:11">
      <c r="A1513" s="185" t="str">
        <f>IF(B1513="","",COUNTA($B$5:B1513))</f>
        <v/>
      </c>
      <c r="B1513" s="213"/>
      <c r="C1513" s="214"/>
      <c r="D1513" s="214"/>
      <c r="E1513" s="214"/>
      <c r="F1513" s="224"/>
      <c r="G1513" s="216"/>
      <c r="H1513" s="217" t="str">
        <f>IFERROR(VLOOKUP($C1513,$C$5:$H$18,6,0)+SUMIF($C$19:$C1513,$C1513,$F$19:$F1513)-SUMIF($C$19:$C1513,$C1513,$G$19:$G1513),"")</f>
        <v/>
      </c>
      <c r="I1513" s="214"/>
      <c r="J1513" s="214"/>
      <c r="K1513" s="218"/>
    </row>
    <row r="1514" customHeight="1" spans="1:11">
      <c r="A1514" s="185" t="str">
        <f>IF(B1514="","",COUNTA($B$5:B1514))</f>
        <v/>
      </c>
      <c r="B1514" s="219"/>
      <c r="C1514" s="220"/>
      <c r="D1514" s="220"/>
      <c r="E1514" s="220"/>
      <c r="F1514" s="225"/>
      <c r="G1514" s="222"/>
      <c r="H1514" s="217" t="str">
        <f>IFERROR(VLOOKUP($C1514,$C$5:$H$18,6,0)+SUMIF($C$19:$C1514,$C1514,$F$19:$F1514)-SUMIF($C$19:$C1514,$C1514,$G$19:$G1514),"")</f>
        <v/>
      </c>
      <c r="I1514" s="220"/>
      <c r="J1514" s="220"/>
      <c r="K1514" s="223"/>
    </row>
    <row r="1515" customHeight="1" spans="1:11">
      <c r="A1515" s="185" t="str">
        <f>IF(B1515="","",COUNTA($B$5:B1515))</f>
        <v/>
      </c>
      <c r="B1515" s="213"/>
      <c r="C1515" s="214"/>
      <c r="D1515" s="214"/>
      <c r="E1515" s="214"/>
      <c r="F1515" s="224"/>
      <c r="G1515" s="216"/>
      <c r="H1515" s="217" t="str">
        <f>IFERROR(VLOOKUP($C1515,$C$5:$H$18,6,0)+SUMIF($C$19:$C1515,$C1515,$F$19:$F1515)-SUMIF($C$19:$C1515,$C1515,$G$19:$G1515),"")</f>
        <v/>
      </c>
      <c r="I1515" s="214"/>
      <c r="J1515" s="214"/>
      <c r="K1515" s="218"/>
    </row>
    <row r="1516" customHeight="1" spans="1:11">
      <c r="A1516" s="185" t="str">
        <f>IF(B1516="","",COUNTA($B$5:B1516))</f>
        <v/>
      </c>
      <c r="B1516" s="219"/>
      <c r="C1516" s="220"/>
      <c r="D1516" s="220"/>
      <c r="E1516" s="220"/>
      <c r="F1516" s="225"/>
      <c r="G1516" s="222"/>
      <c r="H1516" s="217" t="str">
        <f>IFERROR(VLOOKUP($C1516,$C$5:$H$18,6,0)+SUMIF($C$19:$C1516,$C1516,$F$19:$F1516)-SUMIF($C$19:$C1516,$C1516,$G$19:$G1516),"")</f>
        <v/>
      </c>
      <c r="I1516" s="220"/>
      <c r="J1516" s="220"/>
      <c r="K1516" s="223"/>
    </row>
    <row r="1517" customHeight="1" spans="1:11">
      <c r="A1517" s="185" t="str">
        <f>IF(B1517="","",COUNTA($B$5:B1517))</f>
        <v/>
      </c>
      <c r="B1517" s="213"/>
      <c r="C1517" s="214"/>
      <c r="D1517" s="214"/>
      <c r="E1517" s="214"/>
      <c r="F1517" s="224"/>
      <c r="G1517" s="216"/>
      <c r="H1517" s="217" t="str">
        <f>IFERROR(VLOOKUP($C1517,$C$5:$H$18,6,0)+SUMIF($C$19:$C1517,$C1517,$F$19:$F1517)-SUMIF($C$19:$C1517,$C1517,$G$19:$G1517),"")</f>
        <v/>
      </c>
      <c r="I1517" s="214"/>
      <c r="J1517" s="214"/>
      <c r="K1517" s="218"/>
    </row>
    <row r="1518" customHeight="1" spans="1:11">
      <c r="A1518" s="185" t="str">
        <f>IF(B1518="","",COUNTA($B$5:B1518))</f>
        <v/>
      </c>
      <c r="B1518" s="219"/>
      <c r="C1518" s="220"/>
      <c r="D1518" s="220"/>
      <c r="E1518" s="220"/>
      <c r="F1518" s="225"/>
      <c r="G1518" s="222"/>
      <c r="H1518" s="217" t="str">
        <f>IFERROR(VLOOKUP($C1518,$C$5:$H$18,6,0)+SUMIF($C$19:$C1518,$C1518,$F$19:$F1518)-SUMIF($C$19:$C1518,$C1518,$G$19:$G1518),"")</f>
        <v/>
      </c>
      <c r="I1518" s="220"/>
      <c r="J1518" s="220"/>
      <c r="K1518" s="223"/>
    </row>
    <row r="1519" customHeight="1" spans="1:11">
      <c r="A1519" s="185" t="str">
        <f>IF(B1519="","",COUNTA($B$5:B1519))</f>
        <v/>
      </c>
      <c r="B1519" s="213"/>
      <c r="C1519" s="214"/>
      <c r="D1519" s="214"/>
      <c r="E1519" s="214"/>
      <c r="F1519" s="224"/>
      <c r="G1519" s="216"/>
      <c r="H1519" s="217" t="str">
        <f>IFERROR(VLOOKUP($C1519,$C$5:$H$18,6,0)+SUMIF($C$19:$C1519,$C1519,$F$19:$F1519)-SUMIF($C$19:$C1519,$C1519,$G$19:$G1519),"")</f>
        <v/>
      </c>
      <c r="I1519" s="214"/>
      <c r="J1519" s="214"/>
      <c r="K1519" s="218"/>
    </row>
    <row r="1520" customHeight="1" spans="1:11">
      <c r="A1520" s="185" t="str">
        <f>IF(B1520="","",COUNTA($B$5:B1520))</f>
        <v/>
      </c>
      <c r="B1520" s="219"/>
      <c r="C1520" s="220"/>
      <c r="D1520" s="220"/>
      <c r="E1520" s="220"/>
      <c r="F1520" s="225"/>
      <c r="G1520" s="222"/>
      <c r="H1520" s="217" t="str">
        <f>IFERROR(VLOOKUP($C1520,$C$5:$H$18,6,0)+SUMIF($C$19:$C1520,$C1520,$F$19:$F1520)-SUMIF($C$19:$C1520,$C1520,$G$19:$G1520),"")</f>
        <v/>
      </c>
      <c r="I1520" s="220"/>
      <c r="J1520" s="220"/>
      <c r="K1520" s="223"/>
    </row>
    <row r="1521" customHeight="1" spans="1:11">
      <c r="A1521" s="185" t="str">
        <f>IF(B1521="","",COUNTA($B$5:B1521))</f>
        <v/>
      </c>
      <c r="B1521" s="213"/>
      <c r="C1521" s="214"/>
      <c r="D1521" s="214"/>
      <c r="E1521" s="214"/>
      <c r="F1521" s="224"/>
      <c r="G1521" s="216"/>
      <c r="H1521" s="217" t="str">
        <f>IFERROR(VLOOKUP($C1521,$C$5:$H$18,6,0)+SUMIF($C$19:$C1521,$C1521,$F$19:$F1521)-SUMIF($C$19:$C1521,$C1521,$G$19:$G1521),"")</f>
        <v/>
      </c>
      <c r="I1521" s="214"/>
      <c r="J1521" s="214"/>
      <c r="K1521" s="218"/>
    </row>
    <row r="1522" customHeight="1" spans="1:11">
      <c r="A1522" s="185" t="str">
        <f>IF(B1522="","",COUNTA($B$5:B1522))</f>
        <v/>
      </c>
      <c r="B1522" s="219"/>
      <c r="C1522" s="220"/>
      <c r="D1522" s="220"/>
      <c r="E1522" s="220"/>
      <c r="F1522" s="225"/>
      <c r="G1522" s="222"/>
      <c r="H1522" s="217" t="str">
        <f>IFERROR(VLOOKUP($C1522,$C$5:$H$18,6,0)+SUMIF($C$19:$C1522,$C1522,$F$19:$F1522)-SUMIF($C$19:$C1522,$C1522,$G$19:$G1522),"")</f>
        <v/>
      </c>
      <c r="I1522" s="220"/>
      <c r="J1522" s="220"/>
      <c r="K1522" s="223"/>
    </row>
    <row r="1523" customHeight="1" spans="1:11">
      <c r="A1523" s="185" t="str">
        <f>IF(B1523="","",COUNTA($B$5:B1523))</f>
        <v/>
      </c>
      <c r="B1523" s="213"/>
      <c r="C1523" s="214"/>
      <c r="D1523" s="214"/>
      <c r="E1523" s="214"/>
      <c r="F1523" s="224"/>
      <c r="G1523" s="216"/>
      <c r="H1523" s="217" t="str">
        <f>IFERROR(VLOOKUP($C1523,$C$5:$H$18,6,0)+SUMIF($C$19:$C1523,$C1523,$F$19:$F1523)-SUMIF($C$19:$C1523,$C1523,$G$19:$G1523),"")</f>
        <v/>
      </c>
      <c r="I1523" s="214"/>
      <c r="J1523" s="214"/>
      <c r="K1523" s="218"/>
    </row>
    <row r="1524" customHeight="1" spans="1:11">
      <c r="A1524" s="185" t="str">
        <f>IF(B1524="","",COUNTA($B$5:B1524))</f>
        <v/>
      </c>
      <c r="B1524" s="219"/>
      <c r="C1524" s="220"/>
      <c r="D1524" s="220"/>
      <c r="E1524" s="220"/>
      <c r="F1524" s="225"/>
      <c r="G1524" s="222"/>
      <c r="H1524" s="217" t="str">
        <f>IFERROR(VLOOKUP($C1524,$C$5:$H$18,6,0)+SUMIF($C$19:$C1524,$C1524,$F$19:$F1524)-SUMIF($C$19:$C1524,$C1524,$G$19:$G1524),"")</f>
        <v/>
      </c>
      <c r="I1524" s="220"/>
      <c r="J1524" s="220"/>
      <c r="K1524" s="223"/>
    </row>
    <row r="1525" customHeight="1" spans="1:11">
      <c r="A1525" s="185" t="str">
        <f>IF(B1525="","",COUNTA($B$5:B1525))</f>
        <v/>
      </c>
      <c r="B1525" s="213"/>
      <c r="C1525" s="214"/>
      <c r="D1525" s="214"/>
      <c r="E1525" s="214"/>
      <c r="F1525" s="224"/>
      <c r="G1525" s="216"/>
      <c r="H1525" s="217" t="str">
        <f>IFERROR(VLOOKUP($C1525,$C$5:$H$18,6,0)+SUMIF($C$19:$C1525,$C1525,$F$19:$F1525)-SUMIF($C$19:$C1525,$C1525,$G$19:$G1525),"")</f>
        <v/>
      </c>
      <c r="I1525" s="214"/>
      <c r="J1525" s="214"/>
      <c r="K1525" s="218"/>
    </row>
    <row r="1526" customHeight="1" spans="1:11">
      <c r="A1526" s="185" t="str">
        <f>IF(B1526="","",COUNTA($B$5:B1526))</f>
        <v/>
      </c>
      <c r="B1526" s="219"/>
      <c r="C1526" s="220"/>
      <c r="D1526" s="220"/>
      <c r="E1526" s="220"/>
      <c r="F1526" s="225"/>
      <c r="G1526" s="222"/>
      <c r="H1526" s="217" t="str">
        <f>IFERROR(VLOOKUP($C1526,$C$5:$H$18,6,0)+SUMIF($C$19:$C1526,$C1526,$F$19:$F1526)-SUMIF($C$19:$C1526,$C1526,$G$19:$G1526),"")</f>
        <v/>
      </c>
      <c r="I1526" s="220"/>
      <c r="J1526" s="220"/>
      <c r="K1526" s="223"/>
    </row>
    <row r="1527" customHeight="1" spans="1:11">
      <c r="A1527" s="185" t="str">
        <f>IF(B1527="","",COUNTA($B$5:B1527))</f>
        <v/>
      </c>
      <c r="B1527" s="213"/>
      <c r="C1527" s="214"/>
      <c r="D1527" s="214"/>
      <c r="E1527" s="214"/>
      <c r="F1527" s="224"/>
      <c r="G1527" s="216"/>
      <c r="H1527" s="217" t="str">
        <f>IFERROR(VLOOKUP($C1527,$C$5:$H$18,6,0)+SUMIF($C$19:$C1527,$C1527,$F$19:$F1527)-SUMIF($C$19:$C1527,$C1527,$G$19:$G1527),"")</f>
        <v/>
      </c>
      <c r="I1527" s="214"/>
      <c r="J1527" s="214"/>
      <c r="K1527" s="218"/>
    </row>
    <row r="1528" customHeight="1" spans="1:11">
      <c r="A1528" s="185" t="str">
        <f>IF(B1528="","",COUNTA($B$5:B1528))</f>
        <v/>
      </c>
      <c r="B1528" s="219"/>
      <c r="C1528" s="220"/>
      <c r="D1528" s="220"/>
      <c r="E1528" s="220"/>
      <c r="F1528" s="225"/>
      <c r="G1528" s="222"/>
      <c r="H1528" s="217" t="str">
        <f>IFERROR(VLOOKUP($C1528,$C$5:$H$18,6,0)+SUMIF($C$19:$C1528,$C1528,$F$19:$F1528)-SUMIF($C$19:$C1528,$C1528,$G$19:$G1528),"")</f>
        <v/>
      </c>
      <c r="I1528" s="220"/>
      <c r="J1528" s="220"/>
      <c r="K1528" s="223"/>
    </row>
    <row r="1529" customHeight="1" spans="1:11">
      <c r="A1529" s="185" t="str">
        <f>IF(B1529="","",COUNTA($B$5:B1529))</f>
        <v/>
      </c>
      <c r="B1529" s="213"/>
      <c r="C1529" s="214"/>
      <c r="D1529" s="214"/>
      <c r="E1529" s="214"/>
      <c r="F1529" s="224"/>
      <c r="G1529" s="216"/>
      <c r="H1529" s="217" t="str">
        <f>IFERROR(VLOOKUP($C1529,$C$5:$H$18,6,0)+SUMIF($C$19:$C1529,$C1529,$F$19:$F1529)-SUMIF($C$19:$C1529,$C1529,$G$19:$G1529),"")</f>
        <v/>
      </c>
      <c r="I1529" s="214"/>
      <c r="J1529" s="214"/>
      <c r="K1529" s="218"/>
    </row>
    <row r="1530" customHeight="1" spans="1:11">
      <c r="A1530" s="185" t="str">
        <f>IF(B1530="","",COUNTA($B$5:B1530))</f>
        <v/>
      </c>
      <c r="B1530" s="219"/>
      <c r="C1530" s="220"/>
      <c r="D1530" s="220"/>
      <c r="E1530" s="220"/>
      <c r="F1530" s="225"/>
      <c r="G1530" s="222"/>
      <c r="H1530" s="217" t="str">
        <f>IFERROR(VLOOKUP($C1530,$C$5:$H$18,6,0)+SUMIF($C$19:$C1530,$C1530,$F$19:$F1530)-SUMIF($C$19:$C1530,$C1530,$G$19:$G1530),"")</f>
        <v/>
      </c>
      <c r="I1530" s="220"/>
      <c r="J1530" s="220"/>
      <c r="K1530" s="223"/>
    </row>
    <row r="1531" customHeight="1" spans="1:11">
      <c r="A1531" s="185" t="str">
        <f>IF(B1531="","",COUNTA($B$5:B1531))</f>
        <v/>
      </c>
      <c r="B1531" s="213"/>
      <c r="C1531" s="214"/>
      <c r="D1531" s="214"/>
      <c r="E1531" s="214"/>
      <c r="F1531" s="224"/>
      <c r="G1531" s="216"/>
      <c r="H1531" s="217" t="str">
        <f>IFERROR(VLOOKUP($C1531,$C$5:$H$18,6,0)+SUMIF($C$19:$C1531,$C1531,$F$19:$F1531)-SUMIF($C$19:$C1531,$C1531,$G$19:$G1531),"")</f>
        <v/>
      </c>
      <c r="I1531" s="214"/>
      <c r="J1531" s="214"/>
      <c r="K1531" s="218"/>
    </row>
    <row r="1532" customHeight="1" spans="1:11">
      <c r="A1532" s="185" t="str">
        <f>IF(B1532="","",COUNTA($B$5:B1532))</f>
        <v/>
      </c>
      <c r="B1532" s="219"/>
      <c r="C1532" s="220"/>
      <c r="D1532" s="220"/>
      <c r="E1532" s="220"/>
      <c r="F1532" s="225"/>
      <c r="G1532" s="222"/>
      <c r="H1532" s="217" t="str">
        <f>IFERROR(VLOOKUP($C1532,$C$5:$H$18,6,0)+SUMIF($C$19:$C1532,$C1532,$F$19:$F1532)-SUMIF($C$19:$C1532,$C1532,$G$19:$G1532),"")</f>
        <v/>
      </c>
      <c r="I1532" s="220"/>
      <c r="J1532" s="220"/>
      <c r="K1532" s="223"/>
    </row>
    <row r="1533" customHeight="1" spans="1:11">
      <c r="A1533" s="185" t="str">
        <f>IF(B1533="","",COUNTA($B$5:B1533))</f>
        <v/>
      </c>
      <c r="B1533" s="213"/>
      <c r="C1533" s="214"/>
      <c r="D1533" s="214"/>
      <c r="E1533" s="214"/>
      <c r="F1533" s="224"/>
      <c r="G1533" s="216"/>
      <c r="H1533" s="217" t="str">
        <f>IFERROR(VLOOKUP($C1533,$C$5:$H$18,6,0)+SUMIF($C$19:$C1533,$C1533,$F$19:$F1533)-SUMIF($C$19:$C1533,$C1533,$G$19:$G1533),"")</f>
        <v/>
      </c>
      <c r="I1533" s="214"/>
      <c r="J1533" s="214"/>
      <c r="K1533" s="218"/>
    </row>
    <row r="1534" customHeight="1" spans="1:11">
      <c r="A1534" s="185" t="str">
        <f>IF(B1534="","",COUNTA($B$5:B1534))</f>
        <v/>
      </c>
      <c r="B1534" s="219"/>
      <c r="C1534" s="220"/>
      <c r="D1534" s="220"/>
      <c r="E1534" s="220"/>
      <c r="F1534" s="225"/>
      <c r="G1534" s="222"/>
      <c r="H1534" s="217" t="str">
        <f>IFERROR(VLOOKUP($C1534,$C$5:$H$18,6,0)+SUMIF($C$19:$C1534,$C1534,$F$19:$F1534)-SUMIF($C$19:$C1534,$C1534,$G$19:$G1534),"")</f>
        <v/>
      </c>
      <c r="I1534" s="220"/>
      <c r="J1534" s="220"/>
      <c r="K1534" s="223"/>
    </row>
    <row r="1535" customHeight="1" spans="1:11">
      <c r="A1535" s="185" t="str">
        <f>IF(B1535="","",COUNTA($B$5:B1535))</f>
        <v/>
      </c>
      <c r="B1535" s="213"/>
      <c r="C1535" s="214"/>
      <c r="D1535" s="214"/>
      <c r="E1535" s="214"/>
      <c r="F1535" s="224"/>
      <c r="G1535" s="216"/>
      <c r="H1535" s="217" t="str">
        <f>IFERROR(VLOOKUP($C1535,$C$5:$H$18,6,0)+SUMIF($C$19:$C1535,$C1535,$F$19:$F1535)-SUMIF($C$19:$C1535,$C1535,$G$19:$G1535),"")</f>
        <v/>
      </c>
      <c r="I1535" s="214"/>
      <c r="J1535" s="214"/>
      <c r="K1535" s="218"/>
    </row>
    <row r="1536" customHeight="1" spans="1:11">
      <c r="A1536" s="185" t="str">
        <f>IF(B1536="","",COUNTA($B$5:B1536))</f>
        <v/>
      </c>
      <c r="B1536" s="219"/>
      <c r="C1536" s="220"/>
      <c r="D1536" s="220"/>
      <c r="E1536" s="220"/>
      <c r="F1536" s="225"/>
      <c r="G1536" s="222"/>
      <c r="H1536" s="217" t="str">
        <f>IFERROR(VLOOKUP($C1536,$C$5:$H$18,6,0)+SUMIF($C$19:$C1536,$C1536,$F$19:$F1536)-SUMIF($C$19:$C1536,$C1536,$G$19:$G1536),"")</f>
        <v/>
      </c>
      <c r="I1536" s="220"/>
      <c r="J1536" s="220"/>
      <c r="K1536" s="223"/>
    </row>
    <row r="1537" customHeight="1" spans="1:11">
      <c r="A1537" s="185" t="str">
        <f>IF(B1537="","",COUNTA($B$5:B1537))</f>
        <v/>
      </c>
      <c r="B1537" s="213"/>
      <c r="C1537" s="214"/>
      <c r="D1537" s="214"/>
      <c r="E1537" s="214"/>
      <c r="F1537" s="224"/>
      <c r="G1537" s="216"/>
      <c r="H1537" s="217" t="str">
        <f>IFERROR(VLOOKUP($C1537,$C$5:$H$18,6,0)+SUMIF($C$19:$C1537,$C1537,$F$19:$F1537)-SUMIF($C$19:$C1537,$C1537,$G$19:$G1537),"")</f>
        <v/>
      </c>
      <c r="I1537" s="214"/>
      <c r="J1537" s="214"/>
      <c r="K1537" s="218"/>
    </row>
    <row r="1538" customHeight="1" spans="1:11">
      <c r="A1538" s="185" t="str">
        <f>IF(B1538="","",COUNTA($B$5:B1538))</f>
        <v/>
      </c>
      <c r="B1538" s="219"/>
      <c r="C1538" s="220"/>
      <c r="D1538" s="220"/>
      <c r="E1538" s="220"/>
      <c r="F1538" s="225"/>
      <c r="G1538" s="222"/>
      <c r="H1538" s="217" t="str">
        <f>IFERROR(VLOOKUP($C1538,$C$5:$H$18,6,0)+SUMIF($C$19:$C1538,$C1538,$F$19:$F1538)-SUMIF($C$19:$C1538,$C1538,$G$19:$G1538),"")</f>
        <v/>
      </c>
      <c r="I1538" s="220"/>
      <c r="J1538" s="220"/>
      <c r="K1538" s="223"/>
    </row>
    <row r="1539" customHeight="1" spans="1:11">
      <c r="A1539" s="185" t="str">
        <f>IF(B1539="","",COUNTA($B$5:B1539))</f>
        <v/>
      </c>
      <c r="B1539" s="213"/>
      <c r="C1539" s="214"/>
      <c r="D1539" s="214"/>
      <c r="E1539" s="214"/>
      <c r="F1539" s="224"/>
      <c r="G1539" s="216"/>
      <c r="H1539" s="217" t="str">
        <f>IFERROR(VLOOKUP($C1539,$C$5:$H$18,6,0)+SUMIF($C$19:$C1539,$C1539,$F$19:$F1539)-SUMIF($C$19:$C1539,$C1539,$G$19:$G1539),"")</f>
        <v/>
      </c>
      <c r="I1539" s="214"/>
      <c r="J1539" s="214"/>
      <c r="K1539" s="218"/>
    </row>
    <row r="1540" customHeight="1" spans="1:11">
      <c r="A1540" s="185" t="str">
        <f>IF(B1540="","",COUNTA($B$5:B1540))</f>
        <v/>
      </c>
      <c r="B1540" s="219"/>
      <c r="C1540" s="220"/>
      <c r="D1540" s="220"/>
      <c r="E1540" s="220"/>
      <c r="F1540" s="225"/>
      <c r="G1540" s="222"/>
      <c r="H1540" s="217" t="str">
        <f>IFERROR(VLOOKUP($C1540,$C$5:$H$18,6,0)+SUMIF($C$19:$C1540,$C1540,$F$19:$F1540)-SUMIF($C$19:$C1540,$C1540,$G$19:$G1540),"")</f>
        <v/>
      </c>
      <c r="I1540" s="220"/>
      <c r="J1540" s="220"/>
      <c r="K1540" s="223"/>
    </row>
    <row r="1541" customHeight="1" spans="1:11">
      <c r="A1541" s="185" t="str">
        <f>IF(B1541="","",COUNTA($B$5:B1541))</f>
        <v/>
      </c>
      <c r="B1541" s="213"/>
      <c r="C1541" s="214"/>
      <c r="D1541" s="214"/>
      <c r="E1541" s="214"/>
      <c r="F1541" s="224"/>
      <c r="G1541" s="216"/>
      <c r="H1541" s="217" t="str">
        <f>IFERROR(VLOOKUP($C1541,$C$5:$H$18,6,0)+SUMIF($C$19:$C1541,$C1541,$F$19:$F1541)-SUMIF($C$19:$C1541,$C1541,$G$19:$G1541),"")</f>
        <v/>
      </c>
      <c r="I1541" s="214"/>
      <c r="J1541" s="214"/>
      <c r="K1541" s="218"/>
    </row>
    <row r="1542" customHeight="1" spans="1:11">
      <c r="A1542" s="185" t="str">
        <f>IF(B1542="","",COUNTA($B$5:B1542))</f>
        <v/>
      </c>
      <c r="B1542" s="219"/>
      <c r="C1542" s="220"/>
      <c r="D1542" s="220"/>
      <c r="E1542" s="220"/>
      <c r="F1542" s="225"/>
      <c r="G1542" s="222"/>
      <c r="H1542" s="217" t="str">
        <f>IFERROR(VLOOKUP($C1542,$C$5:$H$18,6,0)+SUMIF($C$19:$C1542,$C1542,$F$19:$F1542)-SUMIF($C$19:$C1542,$C1542,$G$19:$G1542),"")</f>
        <v/>
      </c>
      <c r="I1542" s="220"/>
      <c r="J1542" s="220"/>
      <c r="K1542" s="223"/>
    </row>
    <row r="1543" customHeight="1" spans="1:11">
      <c r="A1543" s="185" t="str">
        <f>IF(B1543="","",COUNTA($B$5:B1543))</f>
        <v/>
      </c>
      <c r="B1543" s="213"/>
      <c r="C1543" s="214"/>
      <c r="D1543" s="214"/>
      <c r="E1543" s="214"/>
      <c r="F1543" s="224"/>
      <c r="G1543" s="216"/>
      <c r="H1543" s="217" t="str">
        <f>IFERROR(VLOOKUP($C1543,$C$5:$H$18,6,0)+SUMIF($C$19:$C1543,$C1543,$F$19:$F1543)-SUMIF($C$19:$C1543,$C1543,$G$19:$G1543),"")</f>
        <v/>
      </c>
      <c r="I1543" s="214"/>
      <c r="J1543" s="214"/>
      <c r="K1543" s="218"/>
    </row>
    <row r="1544" customHeight="1" spans="1:11">
      <c r="A1544" s="185" t="str">
        <f>IF(B1544="","",COUNTA($B$5:B1544))</f>
        <v/>
      </c>
      <c r="B1544" s="219"/>
      <c r="C1544" s="220"/>
      <c r="D1544" s="220"/>
      <c r="E1544" s="220"/>
      <c r="F1544" s="225"/>
      <c r="G1544" s="222"/>
      <c r="H1544" s="217" t="str">
        <f>IFERROR(VLOOKUP($C1544,$C$5:$H$18,6,0)+SUMIF($C$19:$C1544,$C1544,$F$19:$F1544)-SUMIF($C$19:$C1544,$C1544,$G$19:$G1544),"")</f>
        <v/>
      </c>
      <c r="I1544" s="220"/>
      <c r="J1544" s="220"/>
      <c r="K1544" s="223"/>
    </row>
    <row r="1545" customHeight="1" spans="1:11">
      <c r="A1545" s="185" t="str">
        <f>IF(B1545="","",COUNTA($B$5:B1545))</f>
        <v/>
      </c>
      <c r="B1545" s="213"/>
      <c r="C1545" s="214"/>
      <c r="D1545" s="214"/>
      <c r="E1545" s="214"/>
      <c r="F1545" s="224"/>
      <c r="G1545" s="216"/>
      <c r="H1545" s="217" t="str">
        <f>IFERROR(VLOOKUP($C1545,$C$5:$H$18,6,0)+SUMIF($C$19:$C1545,$C1545,$F$19:$F1545)-SUMIF($C$19:$C1545,$C1545,$G$19:$G1545),"")</f>
        <v/>
      </c>
      <c r="I1545" s="214"/>
      <c r="J1545" s="214"/>
      <c r="K1545" s="218"/>
    </row>
    <row r="1546" customHeight="1" spans="1:11">
      <c r="A1546" s="185" t="str">
        <f>IF(B1546="","",COUNTA($B$5:B1546))</f>
        <v/>
      </c>
      <c r="B1546" s="219"/>
      <c r="C1546" s="220"/>
      <c r="D1546" s="220"/>
      <c r="E1546" s="220"/>
      <c r="F1546" s="225"/>
      <c r="G1546" s="222"/>
      <c r="H1546" s="217" t="str">
        <f>IFERROR(VLOOKUP($C1546,$C$5:$H$18,6,0)+SUMIF($C$19:$C1546,$C1546,$F$19:$F1546)-SUMIF($C$19:$C1546,$C1546,$G$19:$G1546),"")</f>
        <v/>
      </c>
      <c r="I1546" s="220"/>
      <c r="J1546" s="220"/>
      <c r="K1546" s="223"/>
    </row>
    <row r="1547" customHeight="1" spans="1:11">
      <c r="A1547" s="185" t="str">
        <f>IF(B1547="","",COUNTA($B$5:B1547))</f>
        <v/>
      </c>
      <c r="B1547" s="213"/>
      <c r="C1547" s="214"/>
      <c r="D1547" s="214"/>
      <c r="E1547" s="214"/>
      <c r="F1547" s="224"/>
      <c r="G1547" s="216"/>
      <c r="H1547" s="217" t="str">
        <f>IFERROR(VLOOKUP($C1547,$C$5:$H$18,6,0)+SUMIF($C$19:$C1547,$C1547,$F$19:$F1547)-SUMIF($C$19:$C1547,$C1547,$G$19:$G1547),"")</f>
        <v/>
      </c>
      <c r="I1547" s="214"/>
      <c r="J1547" s="214"/>
      <c r="K1547" s="218"/>
    </row>
    <row r="1548" customHeight="1" spans="1:11">
      <c r="A1548" s="185" t="str">
        <f>IF(B1548="","",COUNTA($B$5:B1548))</f>
        <v/>
      </c>
      <c r="B1548" s="219"/>
      <c r="C1548" s="220"/>
      <c r="D1548" s="220"/>
      <c r="E1548" s="220"/>
      <c r="F1548" s="225"/>
      <c r="G1548" s="222"/>
      <c r="H1548" s="217" t="str">
        <f>IFERROR(VLOOKUP($C1548,$C$5:$H$18,6,0)+SUMIF($C$19:$C1548,$C1548,$F$19:$F1548)-SUMIF($C$19:$C1548,$C1548,$G$19:$G1548),"")</f>
        <v/>
      </c>
      <c r="I1548" s="220"/>
      <c r="J1548" s="220"/>
      <c r="K1548" s="223"/>
    </row>
    <row r="1549" customHeight="1" spans="1:11">
      <c r="A1549" s="185" t="str">
        <f>IF(B1549="","",COUNTA($B$5:B1549))</f>
        <v/>
      </c>
      <c r="B1549" s="213"/>
      <c r="C1549" s="214"/>
      <c r="D1549" s="214"/>
      <c r="E1549" s="214"/>
      <c r="F1549" s="224"/>
      <c r="G1549" s="216"/>
      <c r="H1549" s="217" t="str">
        <f>IFERROR(VLOOKUP($C1549,$C$5:$H$18,6,0)+SUMIF($C$19:$C1549,$C1549,$F$19:$F1549)-SUMIF($C$19:$C1549,$C1549,$G$19:$G1549),"")</f>
        <v/>
      </c>
      <c r="I1549" s="214"/>
      <c r="J1549" s="214"/>
      <c r="K1549" s="218"/>
    </row>
    <row r="1550" customHeight="1" spans="1:11">
      <c r="A1550" s="185" t="str">
        <f>IF(B1550="","",COUNTA($B$5:B1550))</f>
        <v/>
      </c>
      <c r="B1550" s="219"/>
      <c r="C1550" s="220"/>
      <c r="D1550" s="220"/>
      <c r="E1550" s="220"/>
      <c r="F1550" s="225"/>
      <c r="G1550" s="222"/>
      <c r="H1550" s="217" t="str">
        <f>IFERROR(VLOOKUP($C1550,$C$5:$H$18,6,0)+SUMIF($C$19:$C1550,$C1550,$F$19:$F1550)-SUMIF($C$19:$C1550,$C1550,$G$19:$G1550),"")</f>
        <v/>
      </c>
      <c r="I1550" s="220"/>
      <c r="J1550" s="220"/>
      <c r="K1550" s="223"/>
    </row>
    <row r="1551" customHeight="1" spans="1:11">
      <c r="A1551" s="185" t="str">
        <f>IF(B1551="","",COUNTA($B$5:B1551))</f>
        <v/>
      </c>
      <c r="B1551" s="213"/>
      <c r="C1551" s="214"/>
      <c r="D1551" s="214"/>
      <c r="E1551" s="214"/>
      <c r="F1551" s="224"/>
      <c r="G1551" s="216"/>
      <c r="H1551" s="217" t="str">
        <f>IFERROR(VLOOKUP($C1551,$C$5:$H$18,6,0)+SUMIF($C$19:$C1551,$C1551,$F$19:$F1551)-SUMIF($C$19:$C1551,$C1551,$G$19:$G1551),"")</f>
        <v/>
      </c>
      <c r="I1551" s="214"/>
      <c r="J1551" s="214"/>
      <c r="K1551" s="218"/>
    </row>
    <row r="1552" customHeight="1" spans="1:11">
      <c r="A1552" s="185" t="str">
        <f>IF(B1552="","",COUNTA($B$5:B1552))</f>
        <v/>
      </c>
      <c r="B1552" s="219"/>
      <c r="C1552" s="220"/>
      <c r="D1552" s="220"/>
      <c r="E1552" s="220"/>
      <c r="F1552" s="225"/>
      <c r="G1552" s="222"/>
      <c r="H1552" s="217" t="str">
        <f>IFERROR(VLOOKUP($C1552,$C$5:$H$18,6,0)+SUMIF($C$19:$C1552,$C1552,$F$19:$F1552)-SUMIF($C$19:$C1552,$C1552,$G$19:$G1552),"")</f>
        <v/>
      </c>
      <c r="I1552" s="220"/>
      <c r="J1552" s="220"/>
      <c r="K1552" s="223"/>
    </row>
    <row r="1553" customHeight="1" spans="1:11">
      <c r="A1553" s="185" t="str">
        <f>IF(B1553="","",COUNTA($B$5:B1553))</f>
        <v/>
      </c>
      <c r="B1553" s="213"/>
      <c r="C1553" s="214"/>
      <c r="D1553" s="214"/>
      <c r="E1553" s="214"/>
      <c r="F1553" s="224"/>
      <c r="G1553" s="216"/>
      <c r="H1553" s="217" t="str">
        <f>IFERROR(VLOOKUP($C1553,$C$5:$H$18,6,0)+SUMIF($C$19:$C1553,$C1553,$F$19:$F1553)-SUMIF($C$19:$C1553,$C1553,$G$19:$G1553),"")</f>
        <v/>
      </c>
      <c r="I1553" s="214"/>
      <c r="J1553" s="214"/>
      <c r="K1553" s="218"/>
    </row>
    <row r="1554" customHeight="1" spans="1:11">
      <c r="A1554" s="185" t="str">
        <f>IF(B1554="","",COUNTA($B$5:B1554))</f>
        <v/>
      </c>
      <c r="B1554" s="219"/>
      <c r="C1554" s="220"/>
      <c r="D1554" s="220"/>
      <c r="E1554" s="220"/>
      <c r="F1554" s="225"/>
      <c r="G1554" s="222"/>
      <c r="H1554" s="217" t="str">
        <f>IFERROR(VLOOKUP($C1554,$C$5:$H$18,6,0)+SUMIF($C$19:$C1554,$C1554,$F$19:$F1554)-SUMIF($C$19:$C1554,$C1554,$G$19:$G1554),"")</f>
        <v/>
      </c>
      <c r="I1554" s="220"/>
      <c r="J1554" s="220"/>
      <c r="K1554" s="223"/>
    </row>
    <row r="1555" customHeight="1" spans="1:11">
      <c r="A1555" s="185" t="str">
        <f>IF(B1555="","",COUNTA($B$5:B1555))</f>
        <v/>
      </c>
      <c r="B1555" s="213"/>
      <c r="C1555" s="214"/>
      <c r="D1555" s="214"/>
      <c r="E1555" s="214"/>
      <c r="F1555" s="224"/>
      <c r="G1555" s="216"/>
      <c r="H1555" s="217" t="str">
        <f>IFERROR(VLOOKUP($C1555,$C$5:$H$18,6,0)+SUMIF($C$19:$C1555,$C1555,$F$19:$F1555)-SUMIF($C$19:$C1555,$C1555,$G$19:$G1555),"")</f>
        <v/>
      </c>
      <c r="I1555" s="214"/>
      <c r="J1555" s="214"/>
      <c r="K1555" s="218"/>
    </row>
    <row r="1556" customHeight="1" spans="1:11">
      <c r="A1556" s="185" t="str">
        <f>IF(B1556="","",COUNTA($B$5:B1556))</f>
        <v/>
      </c>
      <c r="B1556" s="219"/>
      <c r="C1556" s="220"/>
      <c r="D1556" s="220"/>
      <c r="E1556" s="220"/>
      <c r="F1556" s="225"/>
      <c r="G1556" s="222"/>
      <c r="H1556" s="217" t="str">
        <f>IFERROR(VLOOKUP($C1556,$C$5:$H$18,6,0)+SUMIF($C$19:$C1556,$C1556,$F$19:$F1556)-SUMIF($C$19:$C1556,$C1556,$G$19:$G1556),"")</f>
        <v/>
      </c>
      <c r="I1556" s="220"/>
      <c r="J1556" s="220"/>
      <c r="K1556" s="223"/>
    </row>
    <row r="1557" customHeight="1" spans="1:11">
      <c r="A1557" s="185" t="str">
        <f>IF(B1557="","",COUNTA($B$5:B1557))</f>
        <v/>
      </c>
      <c r="B1557" s="213"/>
      <c r="C1557" s="214"/>
      <c r="D1557" s="214"/>
      <c r="E1557" s="214"/>
      <c r="F1557" s="224"/>
      <c r="G1557" s="216"/>
      <c r="H1557" s="217" t="str">
        <f>IFERROR(VLOOKUP($C1557,$C$5:$H$18,6,0)+SUMIF($C$19:$C1557,$C1557,$F$19:$F1557)-SUMIF($C$19:$C1557,$C1557,$G$19:$G1557),"")</f>
        <v/>
      </c>
      <c r="I1557" s="214"/>
      <c r="J1557" s="214"/>
      <c r="K1557" s="218"/>
    </row>
    <row r="1558" customHeight="1" spans="1:11">
      <c r="A1558" s="185" t="str">
        <f>IF(B1558="","",COUNTA($B$5:B1558))</f>
        <v/>
      </c>
      <c r="B1558" s="219"/>
      <c r="C1558" s="220"/>
      <c r="D1558" s="220"/>
      <c r="E1558" s="220"/>
      <c r="F1558" s="225"/>
      <c r="G1558" s="222"/>
      <c r="H1558" s="217" t="str">
        <f>IFERROR(VLOOKUP($C1558,$C$5:$H$18,6,0)+SUMIF($C$19:$C1558,$C1558,$F$19:$F1558)-SUMIF($C$19:$C1558,$C1558,$G$19:$G1558),"")</f>
        <v/>
      </c>
      <c r="I1558" s="220"/>
      <c r="J1558" s="220"/>
      <c r="K1558" s="223"/>
    </row>
    <row r="1559" customHeight="1" spans="1:11">
      <c r="A1559" s="185" t="str">
        <f>IF(B1559="","",COUNTA($B$5:B1559))</f>
        <v/>
      </c>
      <c r="B1559" s="213"/>
      <c r="C1559" s="214"/>
      <c r="D1559" s="214"/>
      <c r="E1559" s="214"/>
      <c r="F1559" s="224"/>
      <c r="G1559" s="216"/>
      <c r="H1559" s="217" t="str">
        <f>IFERROR(VLOOKUP($C1559,$C$5:$H$18,6,0)+SUMIF($C$19:$C1559,$C1559,$F$19:$F1559)-SUMIF($C$19:$C1559,$C1559,$G$19:$G1559),"")</f>
        <v/>
      </c>
      <c r="I1559" s="214"/>
      <c r="J1559" s="214"/>
      <c r="K1559" s="218"/>
    </row>
    <row r="1560" customHeight="1" spans="1:11">
      <c r="A1560" s="185" t="str">
        <f>IF(B1560="","",COUNTA($B$5:B1560))</f>
        <v/>
      </c>
      <c r="B1560" s="219"/>
      <c r="C1560" s="220"/>
      <c r="D1560" s="220"/>
      <c r="E1560" s="220"/>
      <c r="F1560" s="225"/>
      <c r="G1560" s="222"/>
      <c r="H1560" s="217" t="str">
        <f>IFERROR(VLOOKUP($C1560,$C$5:$H$18,6,0)+SUMIF($C$19:$C1560,$C1560,$F$19:$F1560)-SUMIF($C$19:$C1560,$C1560,$G$19:$G1560),"")</f>
        <v/>
      </c>
      <c r="I1560" s="220"/>
      <c r="J1560" s="220"/>
      <c r="K1560" s="223"/>
    </row>
    <row r="1561" customHeight="1" spans="1:11">
      <c r="A1561" s="185" t="str">
        <f>IF(B1561="","",COUNTA($B$5:B1561))</f>
        <v/>
      </c>
      <c r="B1561" s="213"/>
      <c r="C1561" s="214"/>
      <c r="D1561" s="214"/>
      <c r="E1561" s="214"/>
      <c r="F1561" s="224"/>
      <c r="G1561" s="216"/>
      <c r="H1561" s="217" t="str">
        <f>IFERROR(VLOOKUP($C1561,$C$5:$H$18,6,0)+SUMIF($C$19:$C1561,$C1561,$F$19:$F1561)-SUMIF($C$19:$C1561,$C1561,$G$19:$G1561),"")</f>
        <v/>
      </c>
      <c r="I1561" s="214"/>
      <c r="J1561" s="214"/>
      <c r="K1561" s="218"/>
    </row>
    <row r="1562" customHeight="1" spans="1:11">
      <c r="A1562" s="185" t="str">
        <f>IF(B1562="","",COUNTA($B$5:B1562))</f>
        <v/>
      </c>
      <c r="B1562" s="219"/>
      <c r="C1562" s="220"/>
      <c r="D1562" s="220"/>
      <c r="E1562" s="220"/>
      <c r="F1562" s="225"/>
      <c r="G1562" s="222"/>
      <c r="H1562" s="217" t="str">
        <f>IFERROR(VLOOKUP($C1562,$C$5:$H$18,6,0)+SUMIF($C$19:$C1562,$C1562,$F$19:$F1562)-SUMIF($C$19:$C1562,$C1562,$G$19:$G1562),"")</f>
        <v/>
      </c>
      <c r="I1562" s="220"/>
      <c r="J1562" s="220"/>
      <c r="K1562" s="223"/>
    </row>
    <row r="1563" customHeight="1" spans="1:11">
      <c r="A1563" s="185" t="str">
        <f>IF(B1563="","",COUNTA($B$5:B1563))</f>
        <v/>
      </c>
      <c r="B1563" s="213"/>
      <c r="C1563" s="214"/>
      <c r="D1563" s="214"/>
      <c r="E1563" s="214"/>
      <c r="F1563" s="224"/>
      <c r="G1563" s="216"/>
      <c r="H1563" s="217" t="str">
        <f>IFERROR(VLOOKUP($C1563,$C$5:$H$18,6,0)+SUMIF($C$19:$C1563,$C1563,$F$19:$F1563)-SUMIF($C$19:$C1563,$C1563,$G$19:$G1563),"")</f>
        <v/>
      </c>
      <c r="I1563" s="214"/>
      <c r="J1563" s="214"/>
      <c r="K1563" s="218"/>
    </row>
    <row r="1564" customHeight="1" spans="1:11">
      <c r="A1564" s="185" t="str">
        <f>IF(B1564="","",COUNTA($B$5:B1564))</f>
        <v/>
      </c>
      <c r="B1564" s="219"/>
      <c r="C1564" s="220"/>
      <c r="D1564" s="220"/>
      <c r="E1564" s="220"/>
      <c r="F1564" s="225"/>
      <c r="G1564" s="222"/>
      <c r="H1564" s="217" t="str">
        <f>IFERROR(VLOOKUP($C1564,$C$5:$H$18,6,0)+SUMIF($C$19:$C1564,$C1564,$F$19:$F1564)-SUMIF($C$19:$C1564,$C1564,$G$19:$G1564),"")</f>
        <v/>
      </c>
      <c r="I1564" s="220"/>
      <c r="J1564" s="220"/>
      <c r="K1564" s="223"/>
    </row>
    <row r="1565" customHeight="1" spans="1:11">
      <c r="A1565" s="185" t="str">
        <f>IF(B1565="","",COUNTA($B$5:B1565))</f>
        <v/>
      </c>
      <c r="B1565" s="213"/>
      <c r="C1565" s="214"/>
      <c r="D1565" s="214"/>
      <c r="E1565" s="214"/>
      <c r="F1565" s="224"/>
      <c r="G1565" s="216"/>
      <c r="H1565" s="217" t="str">
        <f>IFERROR(VLOOKUP($C1565,$C$5:$H$18,6,0)+SUMIF($C$19:$C1565,$C1565,$F$19:$F1565)-SUMIF($C$19:$C1565,$C1565,$G$19:$G1565),"")</f>
        <v/>
      </c>
      <c r="I1565" s="214"/>
      <c r="J1565" s="214"/>
      <c r="K1565" s="218"/>
    </row>
    <row r="1566" customHeight="1" spans="1:11">
      <c r="A1566" s="185" t="str">
        <f>IF(B1566="","",COUNTA($B$5:B1566))</f>
        <v/>
      </c>
      <c r="B1566" s="219"/>
      <c r="C1566" s="220"/>
      <c r="D1566" s="220"/>
      <c r="E1566" s="220"/>
      <c r="F1566" s="225"/>
      <c r="G1566" s="222"/>
      <c r="H1566" s="217" t="str">
        <f>IFERROR(VLOOKUP($C1566,$C$5:$H$18,6,0)+SUMIF($C$19:$C1566,$C1566,$F$19:$F1566)-SUMIF($C$19:$C1566,$C1566,$G$19:$G1566),"")</f>
        <v/>
      </c>
      <c r="I1566" s="220"/>
      <c r="J1566" s="220"/>
      <c r="K1566" s="223"/>
    </row>
    <row r="1567" customHeight="1" spans="1:11">
      <c r="A1567" s="185" t="str">
        <f>IF(B1567="","",COUNTA($B$5:B1567))</f>
        <v/>
      </c>
      <c r="B1567" s="213"/>
      <c r="C1567" s="214"/>
      <c r="D1567" s="214"/>
      <c r="E1567" s="214"/>
      <c r="F1567" s="224"/>
      <c r="G1567" s="216"/>
      <c r="H1567" s="217" t="str">
        <f>IFERROR(VLOOKUP($C1567,$C$5:$H$18,6,0)+SUMIF($C$19:$C1567,$C1567,$F$19:$F1567)-SUMIF($C$19:$C1567,$C1567,$G$19:$G1567),"")</f>
        <v/>
      </c>
      <c r="I1567" s="214"/>
      <c r="J1567" s="214"/>
      <c r="K1567" s="218"/>
    </row>
    <row r="1568" customHeight="1" spans="1:11">
      <c r="A1568" s="185" t="str">
        <f>IF(B1568="","",COUNTA($B$5:B1568))</f>
        <v/>
      </c>
      <c r="B1568" s="219"/>
      <c r="C1568" s="220"/>
      <c r="D1568" s="220"/>
      <c r="E1568" s="220"/>
      <c r="F1568" s="225"/>
      <c r="G1568" s="222"/>
      <c r="H1568" s="217" t="str">
        <f>IFERROR(VLOOKUP($C1568,$C$5:$H$18,6,0)+SUMIF($C$19:$C1568,$C1568,$F$19:$F1568)-SUMIF($C$19:$C1568,$C1568,$G$19:$G1568),"")</f>
        <v/>
      </c>
      <c r="I1568" s="220"/>
      <c r="J1568" s="220"/>
      <c r="K1568" s="223"/>
    </row>
    <row r="1569" customHeight="1" spans="1:11">
      <c r="A1569" s="185" t="str">
        <f>IF(B1569="","",COUNTA($B$5:B1569))</f>
        <v/>
      </c>
      <c r="B1569" s="213"/>
      <c r="C1569" s="214"/>
      <c r="D1569" s="214"/>
      <c r="E1569" s="214"/>
      <c r="F1569" s="224"/>
      <c r="G1569" s="216"/>
      <c r="H1569" s="217" t="str">
        <f>IFERROR(VLOOKUP($C1569,$C$5:$H$18,6,0)+SUMIF($C$19:$C1569,$C1569,$F$19:$F1569)-SUMIF($C$19:$C1569,$C1569,$G$19:$G1569),"")</f>
        <v/>
      </c>
      <c r="I1569" s="214"/>
      <c r="J1569" s="214"/>
      <c r="K1569" s="218"/>
    </row>
    <row r="1570" customHeight="1" spans="1:11">
      <c r="A1570" s="185" t="str">
        <f>IF(B1570="","",COUNTA($B$5:B1570))</f>
        <v/>
      </c>
      <c r="B1570" s="219"/>
      <c r="C1570" s="220"/>
      <c r="D1570" s="220"/>
      <c r="E1570" s="220"/>
      <c r="F1570" s="225"/>
      <c r="G1570" s="222"/>
      <c r="H1570" s="217" t="str">
        <f>IFERROR(VLOOKUP($C1570,$C$5:$H$18,6,0)+SUMIF($C$19:$C1570,$C1570,$F$19:$F1570)-SUMIF($C$19:$C1570,$C1570,$G$19:$G1570),"")</f>
        <v/>
      </c>
      <c r="I1570" s="220"/>
      <c r="J1570" s="220"/>
      <c r="K1570" s="223"/>
    </row>
    <row r="1571" customHeight="1" spans="1:11">
      <c r="A1571" s="185" t="str">
        <f>IF(B1571="","",COUNTA($B$5:B1571))</f>
        <v/>
      </c>
      <c r="B1571" s="213"/>
      <c r="C1571" s="214"/>
      <c r="D1571" s="214"/>
      <c r="E1571" s="214"/>
      <c r="F1571" s="224"/>
      <c r="G1571" s="216"/>
      <c r="H1571" s="217" t="str">
        <f>IFERROR(VLOOKUP($C1571,$C$5:$H$18,6,0)+SUMIF($C$19:$C1571,$C1571,$F$19:$F1571)-SUMIF($C$19:$C1571,$C1571,$G$19:$G1571),"")</f>
        <v/>
      </c>
      <c r="I1571" s="214"/>
      <c r="J1571" s="214"/>
      <c r="K1571" s="218"/>
    </row>
    <row r="1572" customHeight="1" spans="1:11">
      <c r="A1572" s="185" t="str">
        <f>IF(B1572="","",COUNTA($B$5:B1572))</f>
        <v/>
      </c>
      <c r="B1572" s="219"/>
      <c r="C1572" s="220"/>
      <c r="D1572" s="220"/>
      <c r="E1572" s="220"/>
      <c r="F1572" s="225"/>
      <c r="G1572" s="222"/>
      <c r="H1572" s="217" t="str">
        <f>IFERROR(VLOOKUP($C1572,$C$5:$H$18,6,0)+SUMIF($C$19:$C1572,$C1572,$F$19:$F1572)-SUMIF($C$19:$C1572,$C1572,$G$19:$G1572),"")</f>
        <v/>
      </c>
      <c r="I1572" s="220"/>
      <c r="J1572" s="220"/>
      <c r="K1572" s="223"/>
    </row>
    <row r="1573" customHeight="1" spans="1:11">
      <c r="A1573" s="185" t="str">
        <f>IF(B1573="","",COUNTA($B$5:B1573))</f>
        <v/>
      </c>
      <c r="B1573" s="213"/>
      <c r="C1573" s="214"/>
      <c r="D1573" s="214"/>
      <c r="E1573" s="214"/>
      <c r="F1573" s="224"/>
      <c r="G1573" s="216"/>
      <c r="H1573" s="217" t="str">
        <f>IFERROR(VLOOKUP($C1573,$C$5:$H$18,6,0)+SUMIF($C$19:$C1573,$C1573,$F$19:$F1573)-SUMIF($C$19:$C1573,$C1573,$G$19:$G1573),"")</f>
        <v/>
      </c>
      <c r="I1573" s="214"/>
      <c r="J1573" s="214"/>
      <c r="K1573" s="218"/>
    </row>
    <row r="1574" customHeight="1" spans="1:11">
      <c r="A1574" s="185" t="str">
        <f>IF(B1574="","",COUNTA($B$5:B1574))</f>
        <v/>
      </c>
      <c r="B1574" s="219"/>
      <c r="C1574" s="220"/>
      <c r="D1574" s="220"/>
      <c r="E1574" s="220"/>
      <c r="F1574" s="225"/>
      <c r="G1574" s="222"/>
      <c r="H1574" s="217" t="str">
        <f>IFERROR(VLOOKUP($C1574,$C$5:$H$18,6,0)+SUMIF($C$19:$C1574,$C1574,$F$19:$F1574)-SUMIF($C$19:$C1574,$C1574,$G$19:$G1574),"")</f>
        <v/>
      </c>
      <c r="I1574" s="220"/>
      <c r="J1574" s="220"/>
      <c r="K1574" s="223"/>
    </row>
    <row r="1575" customHeight="1" spans="1:11">
      <c r="A1575" s="185" t="str">
        <f>IF(B1575="","",COUNTA($B$5:B1575))</f>
        <v/>
      </c>
      <c r="B1575" s="213"/>
      <c r="C1575" s="214"/>
      <c r="D1575" s="214"/>
      <c r="E1575" s="214"/>
      <c r="F1575" s="224"/>
      <c r="G1575" s="216"/>
      <c r="H1575" s="217" t="str">
        <f>IFERROR(VLOOKUP($C1575,$C$5:$H$18,6,0)+SUMIF($C$19:$C1575,$C1575,$F$19:$F1575)-SUMIF($C$19:$C1575,$C1575,$G$19:$G1575),"")</f>
        <v/>
      </c>
      <c r="I1575" s="214"/>
      <c r="J1575" s="214"/>
      <c r="K1575" s="218"/>
    </row>
    <row r="1576" customHeight="1" spans="1:11">
      <c r="A1576" s="185" t="str">
        <f>IF(B1576="","",COUNTA($B$5:B1576))</f>
        <v/>
      </c>
      <c r="B1576" s="219"/>
      <c r="C1576" s="220"/>
      <c r="D1576" s="220"/>
      <c r="E1576" s="220"/>
      <c r="F1576" s="225"/>
      <c r="G1576" s="222"/>
      <c r="H1576" s="217" t="str">
        <f>IFERROR(VLOOKUP($C1576,$C$5:$H$18,6,0)+SUMIF($C$19:$C1576,$C1576,$F$19:$F1576)-SUMIF($C$19:$C1576,$C1576,$G$19:$G1576),"")</f>
        <v/>
      </c>
      <c r="I1576" s="220"/>
      <c r="J1576" s="220"/>
      <c r="K1576" s="223"/>
    </row>
    <row r="1577" customHeight="1" spans="1:11">
      <c r="A1577" s="185" t="str">
        <f>IF(B1577="","",COUNTA($B$5:B1577))</f>
        <v/>
      </c>
      <c r="B1577" s="213"/>
      <c r="C1577" s="214"/>
      <c r="D1577" s="214"/>
      <c r="E1577" s="214"/>
      <c r="F1577" s="224"/>
      <c r="G1577" s="216"/>
      <c r="H1577" s="217" t="str">
        <f>IFERROR(VLOOKUP($C1577,$C$5:$H$18,6,0)+SUMIF($C$19:$C1577,$C1577,$F$19:$F1577)-SUMIF($C$19:$C1577,$C1577,$G$19:$G1577),"")</f>
        <v/>
      </c>
      <c r="I1577" s="214"/>
      <c r="J1577" s="214"/>
      <c r="K1577" s="218"/>
    </row>
    <row r="1578" customHeight="1" spans="1:11">
      <c r="A1578" s="185" t="str">
        <f>IF(B1578="","",COUNTA($B$5:B1578))</f>
        <v/>
      </c>
      <c r="B1578" s="219"/>
      <c r="C1578" s="220"/>
      <c r="D1578" s="220"/>
      <c r="E1578" s="220"/>
      <c r="F1578" s="225"/>
      <c r="G1578" s="222"/>
      <c r="H1578" s="217" t="str">
        <f>IFERROR(VLOOKUP($C1578,$C$5:$H$18,6,0)+SUMIF($C$19:$C1578,$C1578,$F$19:$F1578)-SUMIF($C$19:$C1578,$C1578,$G$19:$G1578),"")</f>
        <v/>
      </c>
      <c r="I1578" s="220"/>
      <c r="J1578" s="220"/>
      <c r="K1578" s="223"/>
    </row>
    <row r="1579" customHeight="1" spans="1:11">
      <c r="A1579" s="185" t="str">
        <f>IF(B1579="","",COUNTA($B$5:B1579))</f>
        <v/>
      </c>
      <c r="B1579" s="213"/>
      <c r="C1579" s="214"/>
      <c r="D1579" s="214"/>
      <c r="E1579" s="214"/>
      <c r="F1579" s="224"/>
      <c r="G1579" s="216"/>
      <c r="H1579" s="217" t="str">
        <f>IFERROR(VLOOKUP($C1579,$C$5:$H$18,6,0)+SUMIF($C$19:$C1579,$C1579,$F$19:$F1579)-SUMIF($C$19:$C1579,$C1579,$G$19:$G1579),"")</f>
        <v/>
      </c>
      <c r="I1579" s="214"/>
      <c r="J1579" s="214"/>
      <c r="K1579" s="218"/>
    </row>
    <row r="1580" customHeight="1" spans="1:11">
      <c r="A1580" s="185" t="str">
        <f>IF(B1580="","",COUNTA($B$5:B1580))</f>
        <v/>
      </c>
      <c r="B1580" s="219"/>
      <c r="C1580" s="220"/>
      <c r="D1580" s="220"/>
      <c r="E1580" s="220"/>
      <c r="F1580" s="225"/>
      <c r="G1580" s="222"/>
      <c r="H1580" s="217" t="str">
        <f>IFERROR(VLOOKUP($C1580,$C$5:$H$18,6,0)+SUMIF($C$19:$C1580,$C1580,$F$19:$F1580)-SUMIF($C$19:$C1580,$C1580,$G$19:$G1580),"")</f>
        <v/>
      </c>
      <c r="I1580" s="220"/>
      <c r="J1580" s="220"/>
      <c r="K1580" s="223"/>
    </row>
    <row r="1581" customHeight="1" spans="1:11">
      <c r="A1581" s="185" t="str">
        <f>IF(B1581="","",COUNTA($B$5:B1581))</f>
        <v/>
      </c>
      <c r="B1581" s="213"/>
      <c r="C1581" s="214"/>
      <c r="D1581" s="214"/>
      <c r="E1581" s="214"/>
      <c r="F1581" s="224"/>
      <c r="G1581" s="216"/>
      <c r="H1581" s="217" t="str">
        <f>IFERROR(VLOOKUP($C1581,$C$5:$H$18,6,0)+SUMIF($C$19:$C1581,$C1581,$F$19:$F1581)-SUMIF($C$19:$C1581,$C1581,$G$19:$G1581),"")</f>
        <v/>
      </c>
      <c r="I1581" s="214"/>
      <c r="J1581" s="214"/>
      <c r="K1581" s="218"/>
    </row>
    <row r="1582" customHeight="1" spans="1:11">
      <c r="A1582" s="185" t="str">
        <f>IF(B1582="","",COUNTA($B$5:B1582))</f>
        <v/>
      </c>
      <c r="B1582" s="219"/>
      <c r="C1582" s="220"/>
      <c r="D1582" s="220"/>
      <c r="E1582" s="220"/>
      <c r="F1582" s="225"/>
      <c r="G1582" s="222"/>
      <c r="H1582" s="217" t="str">
        <f>IFERROR(VLOOKUP($C1582,$C$5:$H$18,6,0)+SUMIF($C$19:$C1582,$C1582,$F$19:$F1582)-SUMIF($C$19:$C1582,$C1582,$G$19:$G1582),"")</f>
        <v/>
      </c>
      <c r="I1582" s="220"/>
      <c r="J1582" s="220"/>
      <c r="K1582" s="223"/>
    </row>
    <row r="1583" customHeight="1" spans="1:11">
      <c r="A1583" s="185" t="str">
        <f>IF(B1583="","",COUNTA($B$5:B1583))</f>
        <v/>
      </c>
      <c r="B1583" s="213"/>
      <c r="C1583" s="214"/>
      <c r="D1583" s="214"/>
      <c r="E1583" s="214"/>
      <c r="F1583" s="224"/>
      <c r="G1583" s="216"/>
      <c r="H1583" s="217" t="str">
        <f>IFERROR(VLOOKUP($C1583,$C$5:$H$18,6,0)+SUMIF($C$19:$C1583,$C1583,$F$19:$F1583)-SUMIF($C$19:$C1583,$C1583,$G$19:$G1583),"")</f>
        <v/>
      </c>
      <c r="I1583" s="214"/>
      <c r="J1583" s="214"/>
      <c r="K1583" s="218"/>
    </row>
    <row r="1584" customHeight="1" spans="1:11">
      <c r="A1584" s="185" t="str">
        <f>IF(B1584="","",COUNTA($B$5:B1584))</f>
        <v/>
      </c>
      <c r="B1584" s="219"/>
      <c r="C1584" s="220"/>
      <c r="D1584" s="220"/>
      <c r="E1584" s="220"/>
      <c r="F1584" s="225"/>
      <c r="G1584" s="222"/>
      <c r="H1584" s="217" t="str">
        <f>IFERROR(VLOOKUP($C1584,$C$5:$H$18,6,0)+SUMIF($C$19:$C1584,$C1584,$F$19:$F1584)-SUMIF($C$19:$C1584,$C1584,$G$19:$G1584),"")</f>
        <v/>
      </c>
      <c r="I1584" s="220"/>
      <c r="J1584" s="220"/>
      <c r="K1584" s="223"/>
    </row>
    <row r="1585" customHeight="1" spans="1:11">
      <c r="A1585" s="185" t="str">
        <f>IF(B1585="","",COUNTA($B$5:B1585))</f>
        <v/>
      </c>
      <c r="B1585" s="213"/>
      <c r="C1585" s="214"/>
      <c r="D1585" s="214"/>
      <c r="E1585" s="214"/>
      <c r="F1585" s="224"/>
      <c r="G1585" s="216"/>
      <c r="H1585" s="217" t="str">
        <f>IFERROR(VLOOKUP($C1585,$C$5:$H$18,6,0)+SUMIF($C$19:$C1585,$C1585,$F$19:$F1585)-SUMIF($C$19:$C1585,$C1585,$G$19:$G1585),"")</f>
        <v/>
      </c>
      <c r="I1585" s="214"/>
      <c r="J1585" s="214"/>
      <c r="K1585" s="218"/>
    </row>
    <row r="1586" customHeight="1" spans="1:11">
      <c r="A1586" s="185" t="str">
        <f>IF(B1586="","",COUNTA($B$5:B1586))</f>
        <v/>
      </c>
      <c r="B1586" s="219"/>
      <c r="C1586" s="220"/>
      <c r="D1586" s="220"/>
      <c r="E1586" s="220"/>
      <c r="F1586" s="225"/>
      <c r="G1586" s="222"/>
      <c r="H1586" s="217" t="str">
        <f>IFERROR(VLOOKUP($C1586,$C$5:$H$18,6,0)+SUMIF($C$19:$C1586,$C1586,$F$19:$F1586)-SUMIF($C$19:$C1586,$C1586,$G$19:$G1586),"")</f>
        <v/>
      </c>
      <c r="I1586" s="220"/>
      <c r="J1586" s="220"/>
      <c r="K1586" s="223"/>
    </row>
    <row r="1587" customHeight="1" spans="1:11">
      <c r="A1587" s="185" t="str">
        <f>IF(B1587="","",COUNTA($B$5:B1587))</f>
        <v/>
      </c>
      <c r="B1587" s="213"/>
      <c r="C1587" s="214"/>
      <c r="D1587" s="214"/>
      <c r="E1587" s="214"/>
      <c r="F1587" s="224"/>
      <c r="G1587" s="216"/>
      <c r="H1587" s="217" t="str">
        <f>IFERROR(VLOOKUP($C1587,$C$5:$H$18,6,0)+SUMIF($C$19:$C1587,$C1587,$F$19:$F1587)-SUMIF($C$19:$C1587,$C1587,$G$19:$G1587),"")</f>
        <v/>
      </c>
      <c r="I1587" s="214"/>
      <c r="J1587" s="214"/>
      <c r="K1587" s="218"/>
    </row>
    <row r="1588" customHeight="1" spans="1:11">
      <c r="A1588" s="185" t="str">
        <f>IF(B1588="","",COUNTA($B$5:B1588))</f>
        <v/>
      </c>
      <c r="B1588" s="219"/>
      <c r="C1588" s="220"/>
      <c r="D1588" s="220"/>
      <c r="E1588" s="220"/>
      <c r="F1588" s="225"/>
      <c r="G1588" s="222"/>
      <c r="H1588" s="217" t="str">
        <f>IFERROR(VLOOKUP($C1588,$C$5:$H$18,6,0)+SUMIF($C$19:$C1588,$C1588,$F$19:$F1588)-SUMIF($C$19:$C1588,$C1588,$G$19:$G1588),"")</f>
        <v/>
      </c>
      <c r="I1588" s="220"/>
      <c r="J1588" s="220"/>
      <c r="K1588" s="223"/>
    </row>
    <row r="1589" customHeight="1" spans="1:11">
      <c r="A1589" s="185" t="str">
        <f>IF(B1589="","",COUNTA($B$5:B1589))</f>
        <v/>
      </c>
      <c r="B1589" s="213"/>
      <c r="C1589" s="214"/>
      <c r="D1589" s="214"/>
      <c r="E1589" s="214"/>
      <c r="F1589" s="224"/>
      <c r="G1589" s="216"/>
      <c r="H1589" s="217" t="str">
        <f>IFERROR(VLOOKUP($C1589,$C$5:$H$18,6,0)+SUMIF($C$19:$C1589,$C1589,$F$19:$F1589)-SUMIF($C$19:$C1589,$C1589,$G$19:$G1589),"")</f>
        <v/>
      </c>
      <c r="I1589" s="214"/>
      <c r="J1589" s="214"/>
      <c r="K1589" s="218"/>
    </row>
    <row r="1590" customHeight="1" spans="1:11">
      <c r="A1590" s="185" t="str">
        <f>IF(B1590="","",COUNTA($B$5:B1590))</f>
        <v/>
      </c>
      <c r="B1590" s="219"/>
      <c r="C1590" s="220"/>
      <c r="D1590" s="220"/>
      <c r="E1590" s="220"/>
      <c r="F1590" s="225"/>
      <c r="G1590" s="222"/>
      <c r="H1590" s="217" t="str">
        <f>IFERROR(VLOOKUP($C1590,$C$5:$H$18,6,0)+SUMIF($C$19:$C1590,$C1590,$F$19:$F1590)-SUMIF($C$19:$C1590,$C1590,$G$19:$G1590),"")</f>
        <v/>
      </c>
      <c r="I1590" s="220"/>
      <c r="J1590" s="220"/>
      <c r="K1590" s="223"/>
    </row>
    <row r="1591" customHeight="1" spans="1:11">
      <c r="A1591" s="185" t="str">
        <f>IF(B1591="","",COUNTA($B$5:B1591))</f>
        <v/>
      </c>
      <c r="B1591" s="213"/>
      <c r="C1591" s="214"/>
      <c r="D1591" s="214"/>
      <c r="E1591" s="214"/>
      <c r="F1591" s="224"/>
      <c r="G1591" s="216"/>
      <c r="H1591" s="217" t="str">
        <f>IFERROR(VLOOKUP($C1591,$C$5:$H$18,6,0)+SUMIF($C$19:$C1591,$C1591,$F$19:$F1591)-SUMIF($C$19:$C1591,$C1591,$G$19:$G1591),"")</f>
        <v/>
      </c>
      <c r="I1591" s="214"/>
      <c r="J1591" s="214"/>
      <c r="K1591" s="218"/>
    </row>
    <row r="1592" customHeight="1" spans="1:11">
      <c r="A1592" s="185" t="str">
        <f>IF(B1592="","",COUNTA($B$5:B1592))</f>
        <v/>
      </c>
      <c r="B1592" s="219"/>
      <c r="C1592" s="220"/>
      <c r="D1592" s="220"/>
      <c r="E1592" s="220"/>
      <c r="F1592" s="225"/>
      <c r="G1592" s="222"/>
      <c r="H1592" s="217" t="str">
        <f>IFERROR(VLOOKUP($C1592,$C$5:$H$18,6,0)+SUMIF($C$19:$C1592,$C1592,$F$19:$F1592)-SUMIF($C$19:$C1592,$C1592,$G$19:$G1592),"")</f>
        <v/>
      </c>
      <c r="I1592" s="220"/>
      <c r="J1592" s="220"/>
      <c r="K1592" s="223"/>
    </row>
    <row r="1593" customHeight="1" spans="1:11">
      <c r="A1593" s="185" t="str">
        <f>IF(B1593="","",COUNTA($B$5:B1593))</f>
        <v/>
      </c>
      <c r="B1593" s="213"/>
      <c r="C1593" s="214"/>
      <c r="D1593" s="214"/>
      <c r="E1593" s="214"/>
      <c r="F1593" s="224"/>
      <c r="G1593" s="216"/>
      <c r="H1593" s="217" t="str">
        <f>IFERROR(VLOOKUP($C1593,$C$5:$H$18,6,0)+SUMIF($C$19:$C1593,$C1593,$F$19:$F1593)-SUMIF($C$19:$C1593,$C1593,$G$19:$G1593),"")</f>
        <v/>
      </c>
      <c r="I1593" s="214"/>
      <c r="J1593" s="214"/>
      <c r="K1593" s="218"/>
    </row>
    <row r="1594" customHeight="1" spans="1:11">
      <c r="A1594" s="185" t="str">
        <f>IF(B1594="","",COUNTA($B$5:B1594))</f>
        <v/>
      </c>
      <c r="B1594" s="219"/>
      <c r="C1594" s="220"/>
      <c r="D1594" s="220"/>
      <c r="E1594" s="220"/>
      <c r="F1594" s="225"/>
      <c r="G1594" s="222"/>
      <c r="H1594" s="217" t="str">
        <f>IFERROR(VLOOKUP($C1594,$C$5:$H$18,6,0)+SUMIF($C$19:$C1594,$C1594,$F$19:$F1594)-SUMIF($C$19:$C1594,$C1594,$G$19:$G1594),"")</f>
        <v/>
      </c>
      <c r="I1594" s="220"/>
      <c r="J1594" s="220"/>
      <c r="K1594" s="223"/>
    </row>
    <row r="1595" customHeight="1" spans="1:11">
      <c r="A1595" s="185" t="str">
        <f>IF(B1595="","",COUNTA($B$5:B1595))</f>
        <v/>
      </c>
      <c r="B1595" s="213"/>
      <c r="C1595" s="214"/>
      <c r="D1595" s="214"/>
      <c r="E1595" s="214"/>
      <c r="F1595" s="224"/>
      <c r="G1595" s="216"/>
      <c r="H1595" s="217" t="str">
        <f>IFERROR(VLOOKUP($C1595,$C$5:$H$18,6,0)+SUMIF($C$19:$C1595,$C1595,$F$19:$F1595)-SUMIF($C$19:$C1595,$C1595,$G$19:$G1595),"")</f>
        <v/>
      </c>
      <c r="I1595" s="214"/>
      <c r="J1595" s="214"/>
      <c r="K1595" s="218"/>
    </row>
    <row r="1596" customHeight="1" spans="1:11">
      <c r="A1596" s="185" t="str">
        <f>IF(B1596="","",COUNTA($B$5:B1596))</f>
        <v/>
      </c>
      <c r="B1596" s="219"/>
      <c r="C1596" s="220"/>
      <c r="D1596" s="220"/>
      <c r="E1596" s="220"/>
      <c r="F1596" s="225"/>
      <c r="G1596" s="222"/>
      <c r="H1596" s="217" t="str">
        <f>IFERROR(VLOOKUP($C1596,$C$5:$H$18,6,0)+SUMIF($C$19:$C1596,$C1596,$F$19:$F1596)-SUMIF($C$19:$C1596,$C1596,$G$19:$G1596),"")</f>
        <v/>
      </c>
      <c r="I1596" s="220"/>
      <c r="J1596" s="220"/>
      <c r="K1596" s="223"/>
    </row>
    <row r="1597" customHeight="1" spans="1:11">
      <c r="A1597" s="185" t="str">
        <f>IF(B1597="","",COUNTA($B$5:B1597))</f>
        <v/>
      </c>
      <c r="B1597" s="213"/>
      <c r="C1597" s="214"/>
      <c r="D1597" s="214"/>
      <c r="E1597" s="214"/>
      <c r="F1597" s="224"/>
      <c r="G1597" s="216"/>
      <c r="H1597" s="217" t="str">
        <f>IFERROR(VLOOKUP($C1597,$C$5:$H$18,6,0)+SUMIF($C$19:$C1597,$C1597,$F$19:$F1597)-SUMIF($C$19:$C1597,$C1597,$G$19:$G1597),"")</f>
        <v/>
      </c>
      <c r="I1597" s="214"/>
      <c r="J1597" s="214"/>
      <c r="K1597" s="218"/>
    </row>
    <row r="1598" customHeight="1" spans="1:11">
      <c r="A1598" s="185" t="str">
        <f>IF(B1598="","",COUNTA($B$5:B1598))</f>
        <v/>
      </c>
      <c r="B1598" s="219"/>
      <c r="C1598" s="220"/>
      <c r="D1598" s="220"/>
      <c r="E1598" s="220"/>
      <c r="F1598" s="225"/>
      <c r="G1598" s="222"/>
      <c r="H1598" s="217" t="str">
        <f>IFERROR(VLOOKUP($C1598,$C$5:$H$18,6,0)+SUMIF($C$19:$C1598,$C1598,$F$19:$F1598)-SUMIF($C$19:$C1598,$C1598,$G$19:$G1598),"")</f>
        <v/>
      </c>
      <c r="I1598" s="220"/>
      <c r="J1598" s="220"/>
      <c r="K1598" s="223"/>
    </row>
    <row r="1599" customHeight="1" spans="1:11">
      <c r="A1599" s="185" t="str">
        <f>IF(B1599="","",COUNTA($B$5:B1599))</f>
        <v/>
      </c>
      <c r="B1599" s="213"/>
      <c r="C1599" s="214"/>
      <c r="D1599" s="214"/>
      <c r="E1599" s="214"/>
      <c r="F1599" s="224"/>
      <c r="G1599" s="216"/>
      <c r="H1599" s="217" t="str">
        <f>IFERROR(VLOOKUP($C1599,$C$5:$H$18,6,0)+SUMIF($C$19:$C1599,$C1599,$F$19:$F1599)-SUMIF($C$19:$C1599,$C1599,$G$19:$G1599),"")</f>
        <v/>
      </c>
      <c r="I1599" s="214"/>
      <c r="J1599" s="214"/>
      <c r="K1599" s="218"/>
    </row>
    <row r="1600" customHeight="1" spans="1:11">
      <c r="A1600" s="185" t="str">
        <f>IF(B1600="","",COUNTA($B$5:B1600))</f>
        <v/>
      </c>
      <c r="B1600" s="219"/>
      <c r="C1600" s="220"/>
      <c r="D1600" s="220"/>
      <c r="E1600" s="220"/>
      <c r="F1600" s="225"/>
      <c r="G1600" s="222"/>
      <c r="H1600" s="217" t="str">
        <f>IFERROR(VLOOKUP($C1600,$C$5:$H$18,6,0)+SUMIF($C$19:$C1600,$C1600,$F$19:$F1600)-SUMIF($C$19:$C1600,$C1600,$G$19:$G1600),"")</f>
        <v/>
      </c>
      <c r="I1600" s="220"/>
      <c r="J1600" s="220"/>
      <c r="K1600" s="223"/>
    </row>
    <row r="1601" customHeight="1" spans="1:11">
      <c r="A1601" s="185" t="str">
        <f>IF(B1601="","",COUNTA($B$5:B1601))</f>
        <v/>
      </c>
      <c r="B1601" s="213"/>
      <c r="C1601" s="214"/>
      <c r="D1601" s="214"/>
      <c r="E1601" s="214"/>
      <c r="F1601" s="224"/>
      <c r="G1601" s="216"/>
      <c r="H1601" s="217" t="str">
        <f>IFERROR(VLOOKUP($C1601,$C$5:$H$18,6,0)+SUMIF($C$19:$C1601,$C1601,$F$19:$F1601)-SUMIF($C$19:$C1601,$C1601,$G$19:$G1601),"")</f>
        <v/>
      </c>
      <c r="I1601" s="214"/>
      <c r="J1601" s="214"/>
      <c r="K1601" s="218"/>
    </row>
    <row r="1602" customHeight="1" spans="1:11">
      <c r="A1602" s="185" t="str">
        <f>IF(B1602="","",COUNTA($B$5:B1602))</f>
        <v/>
      </c>
      <c r="B1602" s="219"/>
      <c r="C1602" s="220"/>
      <c r="D1602" s="220"/>
      <c r="E1602" s="220"/>
      <c r="F1602" s="225"/>
      <c r="G1602" s="222"/>
      <c r="H1602" s="217" t="str">
        <f>IFERROR(VLOOKUP($C1602,$C$5:$H$18,6,0)+SUMIF($C$19:$C1602,$C1602,$F$19:$F1602)-SUMIF($C$19:$C1602,$C1602,$G$19:$G1602),"")</f>
        <v/>
      </c>
      <c r="I1602" s="220"/>
      <c r="J1602" s="220"/>
      <c r="K1602" s="223"/>
    </row>
    <row r="1603" customHeight="1" spans="1:11">
      <c r="A1603" s="185" t="str">
        <f>IF(B1603="","",COUNTA($B$5:B1603))</f>
        <v/>
      </c>
      <c r="B1603" s="213"/>
      <c r="C1603" s="214"/>
      <c r="D1603" s="214"/>
      <c r="E1603" s="214"/>
      <c r="F1603" s="224"/>
      <c r="G1603" s="216"/>
      <c r="H1603" s="217" t="str">
        <f>IFERROR(VLOOKUP($C1603,$C$5:$H$18,6,0)+SUMIF($C$19:$C1603,$C1603,$F$19:$F1603)-SUMIF($C$19:$C1603,$C1603,$G$19:$G1603),"")</f>
        <v/>
      </c>
      <c r="I1603" s="214"/>
      <c r="J1603" s="214"/>
      <c r="K1603" s="218"/>
    </row>
    <row r="1604" customHeight="1" spans="1:11">
      <c r="A1604" s="185" t="str">
        <f>IF(B1604="","",COUNTA($B$5:B1604))</f>
        <v/>
      </c>
      <c r="B1604" s="219"/>
      <c r="C1604" s="220"/>
      <c r="D1604" s="220"/>
      <c r="E1604" s="220"/>
      <c r="F1604" s="225"/>
      <c r="G1604" s="222"/>
      <c r="H1604" s="217" t="str">
        <f>IFERROR(VLOOKUP($C1604,$C$5:$H$18,6,0)+SUMIF($C$19:$C1604,$C1604,$F$19:$F1604)-SUMIF($C$19:$C1604,$C1604,$G$19:$G1604),"")</f>
        <v/>
      </c>
      <c r="I1604" s="220"/>
      <c r="J1604" s="220"/>
      <c r="K1604" s="223"/>
    </row>
    <row r="1605" customHeight="1" spans="1:11">
      <c r="A1605" s="185" t="str">
        <f>IF(B1605="","",COUNTA($B$5:B1605))</f>
        <v/>
      </c>
      <c r="B1605" s="213"/>
      <c r="C1605" s="214"/>
      <c r="D1605" s="214"/>
      <c r="E1605" s="214"/>
      <c r="F1605" s="224"/>
      <c r="G1605" s="216"/>
      <c r="H1605" s="217" t="str">
        <f>IFERROR(VLOOKUP($C1605,$C$5:$H$18,6,0)+SUMIF($C$19:$C1605,$C1605,$F$19:$F1605)-SUMIF($C$19:$C1605,$C1605,$G$19:$G1605),"")</f>
        <v/>
      </c>
      <c r="I1605" s="214"/>
      <c r="J1605" s="214"/>
      <c r="K1605" s="218"/>
    </row>
    <row r="1606" customHeight="1" spans="1:11">
      <c r="A1606" s="185" t="str">
        <f>IF(B1606="","",COUNTA($B$5:B1606))</f>
        <v/>
      </c>
      <c r="B1606" s="219"/>
      <c r="C1606" s="220"/>
      <c r="D1606" s="220"/>
      <c r="E1606" s="220"/>
      <c r="F1606" s="225"/>
      <c r="G1606" s="222"/>
      <c r="H1606" s="217" t="str">
        <f>IFERROR(VLOOKUP($C1606,$C$5:$H$18,6,0)+SUMIF($C$19:$C1606,$C1606,$F$19:$F1606)-SUMIF($C$19:$C1606,$C1606,$G$19:$G1606),"")</f>
        <v/>
      </c>
      <c r="I1606" s="220"/>
      <c r="J1606" s="220"/>
      <c r="K1606" s="223"/>
    </row>
    <row r="1607" customHeight="1" spans="1:11">
      <c r="A1607" s="185" t="str">
        <f>IF(B1607="","",COUNTA($B$5:B1607))</f>
        <v/>
      </c>
      <c r="B1607" s="213"/>
      <c r="C1607" s="214"/>
      <c r="D1607" s="214"/>
      <c r="E1607" s="214"/>
      <c r="F1607" s="224"/>
      <c r="G1607" s="216"/>
      <c r="H1607" s="217" t="str">
        <f>IFERROR(VLOOKUP($C1607,$C$5:$H$18,6,0)+SUMIF($C$19:$C1607,$C1607,$F$19:$F1607)-SUMIF($C$19:$C1607,$C1607,$G$19:$G1607),"")</f>
        <v/>
      </c>
      <c r="I1607" s="214"/>
      <c r="J1607" s="214"/>
      <c r="K1607" s="218"/>
    </row>
    <row r="1608" customHeight="1" spans="1:11">
      <c r="A1608" s="185" t="str">
        <f>IF(B1608="","",COUNTA($B$5:B1608))</f>
        <v/>
      </c>
      <c r="B1608" s="219"/>
      <c r="C1608" s="220"/>
      <c r="D1608" s="220"/>
      <c r="E1608" s="220"/>
      <c r="F1608" s="225"/>
      <c r="G1608" s="222"/>
      <c r="H1608" s="217" t="str">
        <f>IFERROR(VLOOKUP($C1608,$C$5:$H$18,6,0)+SUMIF($C$19:$C1608,$C1608,$F$19:$F1608)-SUMIF($C$19:$C1608,$C1608,$G$19:$G1608),"")</f>
        <v/>
      </c>
      <c r="I1608" s="220"/>
      <c r="J1608" s="220"/>
      <c r="K1608" s="223"/>
    </row>
    <row r="1609" customHeight="1" spans="1:11">
      <c r="A1609" s="185" t="str">
        <f>IF(B1609="","",COUNTA($B$5:B1609))</f>
        <v/>
      </c>
      <c r="B1609" s="213"/>
      <c r="C1609" s="214"/>
      <c r="D1609" s="214"/>
      <c r="E1609" s="214"/>
      <c r="F1609" s="224"/>
      <c r="G1609" s="216"/>
      <c r="H1609" s="217" t="str">
        <f>IFERROR(VLOOKUP($C1609,$C$5:$H$18,6,0)+SUMIF($C$19:$C1609,$C1609,$F$19:$F1609)-SUMIF($C$19:$C1609,$C1609,$G$19:$G1609),"")</f>
        <v/>
      </c>
      <c r="I1609" s="214"/>
      <c r="J1609" s="214"/>
      <c r="K1609" s="218"/>
    </row>
    <row r="1610" customHeight="1" spans="1:11">
      <c r="A1610" s="185" t="str">
        <f>IF(B1610="","",COUNTA($B$5:B1610))</f>
        <v/>
      </c>
      <c r="B1610" s="219"/>
      <c r="C1610" s="220"/>
      <c r="D1610" s="220"/>
      <c r="E1610" s="220"/>
      <c r="F1610" s="225"/>
      <c r="G1610" s="222"/>
      <c r="H1610" s="217" t="str">
        <f>IFERROR(VLOOKUP($C1610,$C$5:$H$18,6,0)+SUMIF($C$19:$C1610,$C1610,$F$19:$F1610)-SUMIF($C$19:$C1610,$C1610,$G$19:$G1610),"")</f>
        <v/>
      </c>
      <c r="I1610" s="220"/>
      <c r="J1610" s="220"/>
      <c r="K1610" s="223"/>
    </row>
    <row r="1611" customHeight="1" spans="1:11">
      <c r="A1611" s="185" t="str">
        <f>IF(B1611="","",COUNTA($B$5:B1611))</f>
        <v/>
      </c>
      <c r="B1611" s="213"/>
      <c r="C1611" s="214"/>
      <c r="D1611" s="214"/>
      <c r="E1611" s="214"/>
      <c r="F1611" s="224"/>
      <c r="G1611" s="216"/>
      <c r="H1611" s="217" t="str">
        <f>IFERROR(VLOOKUP($C1611,$C$5:$H$18,6,0)+SUMIF($C$19:$C1611,$C1611,$F$19:$F1611)-SUMIF($C$19:$C1611,$C1611,$G$19:$G1611),"")</f>
        <v/>
      </c>
      <c r="I1611" s="214"/>
      <c r="J1611" s="214"/>
      <c r="K1611" s="218"/>
    </row>
    <row r="1612" customHeight="1" spans="1:11">
      <c r="A1612" s="185" t="str">
        <f>IF(B1612="","",COUNTA($B$5:B1612))</f>
        <v/>
      </c>
      <c r="B1612" s="219"/>
      <c r="C1612" s="220"/>
      <c r="D1612" s="220"/>
      <c r="E1612" s="220"/>
      <c r="F1612" s="225"/>
      <c r="G1612" s="222"/>
      <c r="H1612" s="217" t="str">
        <f>IFERROR(VLOOKUP($C1612,$C$5:$H$18,6,0)+SUMIF($C$19:$C1612,$C1612,$F$19:$F1612)-SUMIF($C$19:$C1612,$C1612,$G$19:$G1612),"")</f>
        <v/>
      </c>
      <c r="I1612" s="220"/>
      <c r="J1612" s="220"/>
      <c r="K1612" s="223"/>
    </row>
    <row r="1613" customHeight="1" spans="1:11">
      <c r="A1613" s="185" t="str">
        <f>IF(B1613="","",COUNTA($B$5:B1613))</f>
        <v/>
      </c>
      <c r="B1613" s="213"/>
      <c r="C1613" s="214"/>
      <c r="D1613" s="214"/>
      <c r="E1613" s="214"/>
      <c r="F1613" s="224"/>
      <c r="G1613" s="216"/>
      <c r="H1613" s="217" t="str">
        <f>IFERROR(VLOOKUP($C1613,$C$5:$H$18,6,0)+SUMIF($C$19:$C1613,$C1613,$F$19:$F1613)-SUMIF($C$19:$C1613,$C1613,$G$19:$G1613),"")</f>
        <v/>
      </c>
      <c r="I1613" s="214"/>
      <c r="J1613" s="214"/>
      <c r="K1613" s="218"/>
    </row>
    <row r="1614" customHeight="1" spans="1:11">
      <c r="A1614" s="185" t="str">
        <f>IF(B1614="","",COUNTA($B$5:B1614))</f>
        <v/>
      </c>
      <c r="B1614" s="219"/>
      <c r="C1614" s="220"/>
      <c r="D1614" s="220"/>
      <c r="E1614" s="220"/>
      <c r="F1614" s="225"/>
      <c r="G1614" s="222"/>
      <c r="H1614" s="217" t="str">
        <f>IFERROR(VLOOKUP($C1614,$C$5:$H$18,6,0)+SUMIF($C$19:$C1614,$C1614,$F$19:$F1614)-SUMIF($C$19:$C1614,$C1614,$G$19:$G1614),"")</f>
        <v/>
      </c>
      <c r="I1614" s="220"/>
      <c r="J1614" s="220"/>
      <c r="K1614" s="223"/>
    </row>
    <row r="1615" customHeight="1" spans="1:11">
      <c r="A1615" s="185" t="str">
        <f>IF(B1615="","",COUNTA($B$5:B1615))</f>
        <v/>
      </c>
      <c r="B1615" s="213"/>
      <c r="C1615" s="214"/>
      <c r="D1615" s="214"/>
      <c r="E1615" s="214"/>
      <c r="F1615" s="224"/>
      <c r="G1615" s="216"/>
      <c r="H1615" s="217" t="str">
        <f>IFERROR(VLOOKUP($C1615,$C$5:$H$18,6,0)+SUMIF($C$19:$C1615,$C1615,$F$19:$F1615)-SUMIF($C$19:$C1615,$C1615,$G$19:$G1615),"")</f>
        <v/>
      </c>
      <c r="I1615" s="214"/>
      <c r="J1615" s="214"/>
      <c r="K1615" s="218"/>
    </row>
    <row r="1616" customHeight="1" spans="1:11">
      <c r="A1616" s="185" t="str">
        <f>IF(B1616="","",COUNTA($B$5:B1616))</f>
        <v/>
      </c>
      <c r="B1616" s="219"/>
      <c r="C1616" s="220"/>
      <c r="D1616" s="220"/>
      <c r="E1616" s="220"/>
      <c r="F1616" s="225"/>
      <c r="G1616" s="222"/>
      <c r="H1616" s="217" t="str">
        <f>IFERROR(VLOOKUP($C1616,$C$5:$H$18,6,0)+SUMIF($C$19:$C1616,$C1616,$F$19:$F1616)-SUMIF($C$19:$C1616,$C1616,$G$19:$G1616),"")</f>
        <v/>
      </c>
      <c r="I1616" s="220"/>
      <c r="J1616" s="220"/>
      <c r="K1616" s="223"/>
    </row>
    <row r="1617" customHeight="1" spans="1:11">
      <c r="A1617" s="185" t="str">
        <f>IF(B1617="","",COUNTA($B$5:B1617))</f>
        <v/>
      </c>
      <c r="B1617" s="213"/>
      <c r="C1617" s="214"/>
      <c r="D1617" s="214"/>
      <c r="E1617" s="214"/>
      <c r="F1617" s="224"/>
      <c r="G1617" s="216"/>
      <c r="H1617" s="217" t="str">
        <f>IFERROR(VLOOKUP($C1617,$C$5:$H$18,6,0)+SUMIF($C$19:$C1617,$C1617,$F$19:$F1617)-SUMIF($C$19:$C1617,$C1617,$G$19:$G1617),"")</f>
        <v/>
      </c>
      <c r="I1617" s="214"/>
      <c r="J1617" s="214"/>
      <c r="K1617" s="218"/>
    </row>
    <row r="1618" customHeight="1" spans="1:11">
      <c r="A1618" s="185" t="str">
        <f>IF(B1618="","",COUNTA($B$5:B1618))</f>
        <v/>
      </c>
      <c r="B1618" s="219"/>
      <c r="C1618" s="220"/>
      <c r="D1618" s="220"/>
      <c r="E1618" s="220"/>
      <c r="F1618" s="225"/>
      <c r="G1618" s="222"/>
      <c r="H1618" s="217" t="str">
        <f>IFERROR(VLOOKUP($C1618,$C$5:$H$18,6,0)+SUMIF($C$19:$C1618,$C1618,$F$19:$F1618)-SUMIF($C$19:$C1618,$C1618,$G$19:$G1618),"")</f>
        <v/>
      </c>
      <c r="I1618" s="220"/>
      <c r="J1618" s="220"/>
      <c r="K1618" s="223"/>
    </row>
    <row r="1619" customHeight="1" spans="1:11">
      <c r="A1619" s="185" t="str">
        <f>IF(B1619="","",COUNTA($B$5:B1619))</f>
        <v/>
      </c>
      <c r="B1619" s="213"/>
      <c r="C1619" s="214"/>
      <c r="D1619" s="214"/>
      <c r="E1619" s="214"/>
      <c r="F1619" s="224"/>
      <c r="G1619" s="216"/>
      <c r="H1619" s="217" t="str">
        <f>IFERROR(VLOOKUP($C1619,$C$5:$H$18,6,0)+SUMIF($C$19:$C1619,$C1619,$F$19:$F1619)-SUMIF($C$19:$C1619,$C1619,$G$19:$G1619),"")</f>
        <v/>
      </c>
      <c r="I1619" s="214"/>
      <c r="J1619" s="214"/>
      <c r="K1619" s="218"/>
    </row>
    <row r="1620" customHeight="1" spans="1:11">
      <c r="A1620" s="185" t="str">
        <f>IF(B1620="","",COUNTA($B$5:B1620))</f>
        <v/>
      </c>
      <c r="B1620" s="219"/>
      <c r="C1620" s="220"/>
      <c r="D1620" s="220"/>
      <c r="E1620" s="220"/>
      <c r="F1620" s="225"/>
      <c r="G1620" s="222"/>
      <c r="H1620" s="217" t="str">
        <f>IFERROR(VLOOKUP($C1620,$C$5:$H$18,6,0)+SUMIF($C$19:$C1620,$C1620,$F$19:$F1620)-SUMIF($C$19:$C1620,$C1620,$G$19:$G1620),"")</f>
        <v/>
      </c>
      <c r="I1620" s="220"/>
      <c r="J1620" s="220"/>
      <c r="K1620" s="223"/>
    </row>
    <row r="1621" customHeight="1" spans="1:11">
      <c r="A1621" s="185" t="str">
        <f>IF(B1621="","",COUNTA($B$5:B1621))</f>
        <v/>
      </c>
      <c r="B1621" s="213"/>
      <c r="C1621" s="214"/>
      <c r="D1621" s="214"/>
      <c r="E1621" s="214"/>
      <c r="F1621" s="224"/>
      <c r="G1621" s="216"/>
      <c r="H1621" s="217" t="str">
        <f>IFERROR(VLOOKUP($C1621,$C$5:$H$18,6,0)+SUMIF($C$19:$C1621,$C1621,$F$19:$F1621)-SUMIF($C$19:$C1621,$C1621,$G$19:$G1621),"")</f>
        <v/>
      </c>
      <c r="I1621" s="214"/>
      <c r="J1621" s="214"/>
      <c r="K1621" s="218"/>
    </row>
    <row r="1622" customHeight="1" spans="1:11">
      <c r="A1622" s="185" t="str">
        <f>IF(B1622="","",COUNTA($B$5:B1622))</f>
        <v/>
      </c>
      <c r="B1622" s="219"/>
      <c r="C1622" s="220"/>
      <c r="D1622" s="220"/>
      <c r="E1622" s="220"/>
      <c r="F1622" s="225"/>
      <c r="G1622" s="222"/>
      <c r="H1622" s="217" t="str">
        <f>IFERROR(VLOOKUP($C1622,$C$5:$H$18,6,0)+SUMIF($C$19:$C1622,$C1622,$F$19:$F1622)-SUMIF($C$19:$C1622,$C1622,$G$19:$G1622),"")</f>
        <v/>
      </c>
      <c r="I1622" s="220"/>
      <c r="J1622" s="220"/>
      <c r="K1622" s="223"/>
    </row>
    <row r="1623" customHeight="1" spans="1:11">
      <c r="A1623" s="185" t="str">
        <f>IF(B1623="","",COUNTA($B$5:B1623))</f>
        <v/>
      </c>
      <c r="B1623" s="213"/>
      <c r="C1623" s="214"/>
      <c r="D1623" s="214"/>
      <c r="E1623" s="214"/>
      <c r="F1623" s="224"/>
      <c r="G1623" s="216"/>
      <c r="H1623" s="217" t="str">
        <f>IFERROR(VLOOKUP($C1623,$C$5:$H$18,6,0)+SUMIF($C$19:$C1623,$C1623,$F$19:$F1623)-SUMIF($C$19:$C1623,$C1623,$G$19:$G1623),"")</f>
        <v/>
      </c>
      <c r="I1623" s="214"/>
      <c r="J1623" s="214"/>
      <c r="K1623" s="218"/>
    </row>
    <row r="1624" customHeight="1" spans="1:11">
      <c r="A1624" s="185" t="str">
        <f>IF(B1624="","",COUNTA($B$5:B1624))</f>
        <v/>
      </c>
      <c r="B1624" s="219"/>
      <c r="C1624" s="220"/>
      <c r="D1624" s="220"/>
      <c r="E1624" s="220"/>
      <c r="F1624" s="225"/>
      <c r="G1624" s="222"/>
      <c r="H1624" s="217" t="str">
        <f>IFERROR(VLOOKUP($C1624,$C$5:$H$18,6,0)+SUMIF($C$19:$C1624,$C1624,$F$19:$F1624)-SUMIF($C$19:$C1624,$C1624,$G$19:$G1624),"")</f>
        <v/>
      </c>
      <c r="I1624" s="220"/>
      <c r="J1624" s="220"/>
      <c r="K1624" s="223"/>
    </row>
    <row r="1625" customHeight="1" spans="1:11">
      <c r="A1625" s="185" t="str">
        <f>IF(B1625="","",COUNTA($B$5:B1625))</f>
        <v/>
      </c>
      <c r="B1625" s="213"/>
      <c r="C1625" s="214"/>
      <c r="D1625" s="214"/>
      <c r="E1625" s="214"/>
      <c r="F1625" s="224"/>
      <c r="G1625" s="216"/>
      <c r="H1625" s="217" t="str">
        <f>IFERROR(VLOOKUP($C1625,$C$5:$H$18,6,0)+SUMIF($C$19:$C1625,$C1625,$F$19:$F1625)-SUMIF($C$19:$C1625,$C1625,$G$19:$G1625),"")</f>
        <v/>
      </c>
      <c r="I1625" s="214"/>
      <c r="J1625" s="214"/>
      <c r="K1625" s="218"/>
    </row>
    <row r="1626" customHeight="1" spans="1:11">
      <c r="A1626" s="185" t="str">
        <f>IF(B1626="","",COUNTA($B$5:B1626))</f>
        <v/>
      </c>
      <c r="B1626" s="219"/>
      <c r="C1626" s="220"/>
      <c r="D1626" s="220"/>
      <c r="E1626" s="220"/>
      <c r="F1626" s="225"/>
      <c r="G1626" s="222"/>
      <c r="H1626" s="217" t="str">
        <f>IFERROR(VLOOKUP($C1626,$C$5:$H$18,6,0)+SUMIF($C$19:$C1626,$C1626,$F$19:$F1626)-SUMIF($C$19:$C1626,$C1626,$G$19:$G1626),"")</f>
        <v/>
      </c>
      <c r="I1626" s="220"/>
      <c r="J1626" s="220"/>
      <c r="K1626" s="223"/>
    </row>
    <row r="1627" customHeight="1" spans="1:11">
      <c r="A1627" s="185" t="str">
        <f>IF(B1627="","",COUNTA($B$5:B1627))</f>
        <v/>
      </c>
      <c r="B1627" s="213"/>
      <c r="C1627" s="214"/>
      <c r="D1627" s="214"/>
      <c r="E1627" s="214"/>
      <c r="F1627" s="224"/>
      <c r="G1627" s="216"/>
      <c r="H1627" s="217" t="str">
        <f>IFERROR(VLOOKUP($C1627,$C$5:$H$18,6,0)+SUMIF($C$19:$C1627,$C1627,$F$19:$F1627)-SUMIF($C$19:$C1627,$C1627,$G$19:$G1627),"")</f>
        <v/>
      </c>
      <c r="I1627" s="214"/>
      <c r="J1627" s="214"/>
      <c r="K1627" s="218"/>
    </row>
    <row r="1628" customHeight="1" spans="1:11">
      <c r="A1628" s="185" t="str">
        <f>IF(B1628="","",COUNTA($B$5:B1628))</f>
        <v/>
      </c>
      <c r="B1628" s="219"/>
      <c r="C1628" s="220"/>
      <c r="D1628" s="220"/>
      <c r="E1628" s="220"/>
      <c r="F1628" s="225"/>
      <c r="G1628" s="222"/>
      <c r="H1628" s="217" t="str">
        <f>IFERROR(VLOOKUP($C1628,$C$5:$H$18,6,0)+SUMIF($C$19:$C1628,$C1628,$F$19:$F1628)-SUMIF($C$19:$C1628,$C1628,$G$19:$G1628),"")</f>
        <v/>
      </c>
      <c r="I1628" s="220"/>
      <c r="J1628" s="220"/>
      <c r="K1628" s="223"/>
    </row>
    <row r="1629" customHeight="1" spans="1:11">
      <c r="A1629" s="185" t="str">
        <f>IF(B1629="","",COUNTA($B$5:B1629))</f>
        <v/>
      </c>
      <c r="B1629" s="213"/>
      <c r="C1629" s="214"/>
      <c r="D1629" s="214"/>
      <c r="E1629" s="214"/>
      <c r="F1629" s="224"/>
      <c r="G1629" s="216"/>
      <c r="H1629" s="217" t="str">
        <f>IFERROR(VLOOKUP($C1629,$C$5:$H$18,6,0)+SUMIF($C$19:$C1629,$C1629,$F$19:$F1629)-SUMIF($C$19:$C1629,$C1629,$G$19:$G1629),"")</f>
        <v/>
      </c>
      <c r="I1629" s="214"/>
      <c r="J1629" s="214"/>
      <c r="K1629" s="218"/>
    </row>
    <row r="1630" customHeight="1" spans="1:11">
      <c r="A1630" s="185" t="str">
        <f>IF(B1630="","",COUNTA($B$5:B1630))</f>
        <v/>
      </c>
      <c r="B1630" s="219"/>
      <c r="C1630" s="220"/>
      <c r="D1630" s="220"/>
      <c r="E1630" s="220"/>
      <c r="F1630" s="225"/>
      <c r="G1630" s="222"/>
      <c r="H1630" s="217" t="str">
        <f>IFERROR(VLOOKUP($C1630,$C$5:$H$18,6,0)+SUMIF($C$19:$C1630,$C1630,$F$19:$F1630)-SUMIF($C$19:$C1630,$C1630,$G$19:$G1630),"")</f>
        <v/>
      </c>
      <c r="I1630" s="220"/>
      <c r="J1630" s="220"/>
      <c r="K1630" s="223"/>
    </row>
    <row r="1631" customHeight="1" spans="1:11">
      <c r="A1631" s="185" t="str">
        <f>IF(B1631="","",COUNTA($B$5:B1631))</f>
        <v/>
      </c>
      <c r="B1631" s="213"/>
      <c r="C1631" s="214"/>
      <c r="D1631" s="214"/>
      <c r="E1631" s="214"/>
      <c r="F1631" s="224"/>
      <c r="G1631" s="216"/>
      <c r="H1631" s="217" t="str">
        <f>IFERROR(VLOOKUP($C1631,$C$5:$H$18,6,0)+SUMIF($C$19:$C1631,$C1631,$F$19:$F1631)-SUMIF($C$19:$C1631,$C1631,$G$19:$G1631),"")</f>
        <v/>
      </c>
      <c r="I1631" s="214"/>
      <c r="J1631" s="214"/>
      <c r="K1631" s="218"/>
    </row>
    <row r="1632" customHeight="1" spans="1:11">
      <c r="A1632" s="185" t="str">
        <f>IF(B1632="","",COUNTA($B$5:B1632))</f>
        <v/>
      </c>
      <c r="B1632" s="219"/>
      <c r="C1632" s="220"/>
      <c r="D1632" s="220"/>
      <c r="E1632" s="220"/>
      <c r="F1632" s="225"/>
      <c r="G1632" s="222"/>
      <c r="H1632" s="217" t="str">
        <f>IFERROR(VLOOKUP($C1632,$C$5:$H$18,6,0)+SUMIF($C$19:$C1632,$C1632,$F$19:$F1632)-SUMIF($C$19:$C1632,$C1632,$G$19:$G1632),"")</f>
        <v/>
      </c>
      <c r="I1632" s="220"/>
      <c r="J1632" s="220"/>
      <c r="K1632" s="223"/>
    </row>
    <row r="1633" customHeight="1" spans="1:11">
      <c r="A1633" s="185" t="str">
        <f>IF(B1633="","",COUNTA($B$5:B1633))</f>
        <v/>
      </c>
      <c r="B1633" s="213"/>
      <c r="C1633" s="214"/>
      <c r="D1633" s="214"/>
      <c r="E1633" s="214"/>
      <c r="F1633" s="224"/>
      <c r="G1633" s="216"/>
      <c r="H1633" s="217" t="str">
        <f>IFERROR(VLOOKUP($C1633,$C$5:$H$18,6,0)+SUMIF($C$19:$C1633,$C1633,$F$19:$F1633)-SUMIF($C$19:$C1633,$C1633,$G$19:$G1633),"")</f>
        <v/>
      </c>
      <c r="I1633" s="214"/>
      <c r="J1633" s="214"/>
      <c r="K1633" s="218"/>
    </row>
    <row r="1634" customHeight="1" spans="1:11">
      <c r="A1634" s="185" t="str">
        <f>IF(B1634="","",COUNTA($B$5:B1634))</f>
        <v/>
      </c>
      <c r="B1634" s="219"/>
      <c r="C1634" s="220"/>
      <c r="D1634" s="220"/>
      <c r="E1634" s="220"/>
      <c r="F1634" s="225"/>
      <c r="G1634" s="222"/>
      <c r="H1634" s="217" t="str">
        <f>IFERROR(VLOOKUP($C1634,$C$5:$H$18,6,0)+SUMIF($C$19:$C1634,$C1634,$F$19:$F1634)-SUMIF($C$19:$C1634,$C1634,$G$19:$G1634),"")</f>
        <v/>
      </c>
      <c r="I1634" s="220"/>
      <c r="J1634" s="220"/>
      <c r="K1634" s="223"/>
    </row>
    <row r="1635" customHeight="1" spans="1:11">
      <c r="A1635" s="185" t="str">
        <f>IF(B1635="","",COUNTA($B$5:B1635))</f>
        <v/>
      </c>
      <c r="B1635" s="213"/>
      <c r="C1635" s="214"/>
      <c r="D1635" s="214"/>
      <c r="E1635" s="214"/>
      <c r="F1635" s="224"/>
      <c r="G1635" s="216"/>
      <c r="H1635" s="217" t="str">
        <f>IFERROR(VLOOKUP($C1635,$C$5:$H$18,6,0)+SUMIF($C$19:$C1635,$C1635,$F$19:$F1635)-SUMIF($C$19:$C1635,$C1635,$G$19:$G1635),"")</f>
        <v/>
      </c>
      <c r="I1635" s="214"/>
      <c r="J1635" s="214"/>
      <c r="K1635" s="218"/>
    </row>
    <row r="1636" customHeight="1" spans="1:11">
      <c r="A1636" s="185" t="str">
        <f>IF(B1636="","",COUNTA($B$5:B1636))</f>
        <v/>
      </c>
      <c r="B1636" s="219"/>
      <c r="C1636" s="220"/>
      <c r="D1636" s="220"/>
      <c r="E1636" s="220"/>
      <c r="F1636" s="225"/>
      <c r="G1636" s="222"/>
      <c r="H1636" s="217" t="str">
        <f>IFERROR(VLOOKUP($C1636,$C$5:$H$18,6,0)+SUMIF($C$19:$C1636,$C1636,$F$19:$F1636)-SUMIF($C$19:$C1636,$C1636,$G$19:$G1636),"")</f>
        <v/>
      </c>
      <c r="I1636" s="220"/>
      <c r="J1636" s="220"/>
      <c r="K1636" s="223"/>
    </row>
    <row r="1637" customHeight="1" spans="1:11">
      <c r="A1637" s="185" t="str">
        <f>IF(B1637="","",COUNTA($B$5:B1637))</f>
        <v/>
      </c>
      <c r="B1637" s="213"/>
      <c r="C1637" s="214"/>
      <c r="D1637" s="214"/>
      <c r="E1637" s="214"/>
      <c r="F1637" s="224"/>
      <c r="G1637" s="216"/>
      <c r="H1637" s="217" t="str">
        <f>IFERROR(VLOOKUP($C1637,$C$5:$H$18,6,0)+SUMIF($C$19:$C1637,$C1637,$F$19:$F1637)-SUMIF($C$19:$C1637,$C1637,$G$19:$G1637),"")</f>
        <v/>
      </c>
      <c r="I1637" s="214"/>
      <c r="J1637" s="214"/>
      <c r="K1637" s="218"/>
    </row>
    <row r="1638" customHeight="1" spans="1:11">
      <c r="A1638" s="185" t="str">
        <f>IF(B1638="","",COUNTA($B$5:B1638))</f>
        <v/>
      </c>
      <c r="B1638" s="219"/>
      <c r="C1638" s="220"/>
      <c r="D1638" s="220"/>
      <c r="E1638" s="220"/>
      <c r="F1638" s="225"/>
      <c r="G1638" s="222"/>
      <c r="H1638" s="217" t="str">
        <f>IFERROR(VLOOKUP($C1638,$C$5:$H$18,6,0)+SUMIF($C$19:$C1638,$C1638,$F$19:$F1638)-SUMIF($C$19:$C1638,$C1638,$G$19:$G1638),"")</f>
        <v/>
      </c>
      <c r="I1638" s="220"/>
      <c r="J1638" s="220"/>
      <c r="K1638" s="223"/>
    </row>
    <row r="1639" customHeight="1" spans="1:11">
      <c r="A1639" s="185" t="str">
        <f>IF(B1639="","",COUNTA($B$5:B1639))</f>
        <v/>
      </c>
      <c r="B1639" s="213"/>
      <c r="C1639" s="214"/>
      <c r="D1639" s="214"/>
      <c r="E1639" s="214"/>
      <c r="F1639" s="224"/>
      <c r="G1639" s="216"/>
      <c r="H1639" s="217" t="str">
        <f>IFERROR(VLOOKUP($C1639,$C$5:$H$18,6,0)+SUMIF($C$19:$C1639,$C1639,$F$19:$F1639)-SUMIF($C$19:$C1639,$C1639,$G$19:$G1639),"")</f>
        <v/>
      </c>
      <c r="I1639" s="214"/>
      <c r="J1639" s="214"/>
      <c r="K1639" s="218"/>
    </row>
    <row r="1640" customHeight="1" spans="1:11">
      <c r="A1640" s="185" t="str">
        <f>IF(B1640="","",COUNTA($B$5:B1640))</f>
        <v/>
      </c>
      <c r="B1640" s="219"/>
      <c r="C1640" s="220"/>
      <c r="D1640" s="220"/>
      <c r="E1640" s="220"/>
      <c r="F1640" s="225"/>
      <c r="G1640" s="222"/>
      <c r="H1640" s="217" t="str">
        <f>IFERROR(VLOOKUP($C1640,$C$5:$H$18,6,0)+SUMIF($C$19:$C1640,$C1640,$F$19:$F1640)-SUMIF($C$19:$C1640,$C1640,$G$19:$G1640),"")</f>
        <v/>
      </c>
      <c r="I1640" s="220"/>
      <c r="J1640" s="220"/>
      <c r="K1640" s="223"/>
    </row>
    <row r="1641" customHeight="1" spans="1:11">
      <c r="A1641" s="185" t="str">
        <f>IF(B1641="","",COUNTA($B$5:B1641))</f>
        <v/>
      </c>
      <c r="B1641" s="213"/>
      <c r="C1641" s="214"/>
      <c r="D1641" s="214"/>
      <c r="E1641" s="214"/>
      <c r="F1641" s="224"/>
      <c r="G1641" s="216"/>
      <c r="H1641" s="217" t="str">
        <f>IFERROR(VLOOKUP($C1641,$C$5:$H$18,6,0)+SUMIF($C$19:$C1641,$C1641,$F$19:$F1641)-SUMIF($C$19:$C1641,$C1641,$G$19:$G1641),"")</f>
        <v/>
      </c>
      <c r="I1641" s="214"/>
      <c r="J1641" s="214"/>
      <c r="K1641" s="218"/>
    </row>
    <row r="1642" customHeight="1" spans="1:11">
      <c r="A1642" s="185" t="str">
        <f>IF(B1642="","",COUNTA($B$5:B1642))</f>
        <v/>
      </c>
      <c r="B1642" s="219"/>
      <c r="C1642" s="220"/>
      <c r="D1642" s="220"/>
      <c r="E1642" s="220"/>
      <c r="F1642" s="225"/>
      <c r="G1642" s="222"/>
      <c r="H1642" s="217" t="str">
        <f>IFERROR(VLOOKUP($C1642,$C$5:$H$18,6,0)+SUMIF($C$19:$C1642,$C1642,$F$19:$F1642)-SUMIF($C$19:$C1642,$C1642,$G$19:$G1642),"")</f>
        <v/>
      </c>
      <c r="I1642" s="220"/>
      <c r="J1642" s="220"/>
      <c r="K1642" s="223"/>
    </row>
    <row r="1643" customHeight="1" spans="1:11">
      <c r="A1643" s="185" t="str">
        <f>IF(B1643="","",COUNTA($B$5:B1643))</f>
        <v/>
      </c>
      <c r="B1643" s="213"/>
      <c r="C1643" s="214"/>
      <c r="D1643" s="214"/>
      <c r="E1643" s="214"/>
      <c r="F1643" s="224"/>
      <c r="G1643" s="216"/>
      <c r="H1643" s="217" t="str">
        <f>IFERROR(VLOOKUP($C1643,$C$5:$H$18,6,0)+SUMIF($C$19:$C1643,$C1643,$F$19:$F1643)-SUMIF($C$19:$C1643,$C1643,$G$19:$G1643),"")</f>
        <v/>
      </c>
      <c r="I1643" s="214"/>
      <c r="J1643" s="214"/>
      <c r="K1643" s="218"/>
    </row>
    <row r="1644" customHeight="1" spans="1:11">
      <c r="A1644" s="185" t="str">
        <f>IF(B1644="","",COUNTA($B$5:B1644))</f>
        <v/>
      </c>
      <c r="B1644" s="219"/>
      <c r="C1644" s="220"/>
      <c r="D1644" s="220"/>
      <c r="E1644" s="220"/>
      <c r="F1644" s="225"/>
      <c r="G1644" s="222"/>
      <c r="H1644" s="217" t="str">
        <f>IFERROR(VLOOKUP($C1644,$C$5:$H$18,6,0)+SUMIF($C$19:$C1644,$C1644,$F$19:$F1644)-SUMIF($C$19:$C1644,$C1644,$G$19:$G1644),"")</f>
        <v/>
      </c>
      <c r="I1644" s="220"/>
      <c r="J1644" s="220"/>
      <c r="K1644" s="223"/>
    </row>
    <row r="1645" customHeight="1" spans="1:11">
      <c r="A1645" s="185" t="str">
        <f>IF(B1645="","",COUNTA($B$5:B1645))</f>
        <v/>
      </c>
      <c r="B1645" s="213"/>
      <c r="C1645" s="214"/>
      <c r="D1645" s="214"/>
      <c r="E1645" s="214"/>
      <c r="F1645" s="224"/>
      <c r="G1645" s="216"/>
      <c r="H1645" s="217" t="str">
        <f>IFERROR(VLOOKUP($C1645,$C$5:$H$18,6,0)+SUMIF($C$19:$C1645,$C1645,$F$19:$F1645)-SUMIF($C$19:$C1645,$C1645,$G$19:$G1645),"")</f>
        <v/>
      </c>
      <c r="I1645" s="214"/>
      <c r="J1645" s="214"/>
      <c r="K1645" s="218"/>
    </row>
    <row r="1646" customHeight="1" spans="1:11">
      <c r="A1646" s="185" t="str">
        <f>IF(B1646="","",COUNTA($B$5:B1646))</f>
        <v/>
      </c>
      <c r="B1646" s="219"/>
      <c r="C1646" s="220"/>
      <c r="D1646" s="220"/>
      <c r="E1646" s="220"/>
      <c r="F1646" s="225"/>
      <c r="G1646" s="222"/>
      <c r="H1646" s="217" t="str">
        <f>IFERROR(VLOOKUP($C1646,$C$5:$H$18,6,0)+SUMIF($C$19:$C1646,$C1646,$F$19:$F1646)-SUMIF($C$19:$C1646,$C1646,$G$19:$G1646),"")</f>
        <v/>
      </c>
      <c r="I1646" s="220"/>
      <c r="J1646" s="220"/>
      <c r="K1646" s="223"/>
    </row>
    <row r="1647" customHeight="1" spans="1:11">
      <c r="A1647" s="185" t="str">
        <f>IF(B1647="","",COUNTA($B$5:B1647))</f>
        <v/>
      </c>
      <c r="B1647" s="213"/>
      <c r="C1647" s="214"/>
      <c r="D1647" s="214"/>
      <c r="E1647" s="214"/>
      <c r="F1647" s="224"/>
      <c r="G1647" s="216"/>
      <c r="H1647" s="217" t="str">
        <f>IFERROR(VLOOKUP($C1647,$C$5:$H$18,6,0)+SUMIF($C$19:$C1647,$C1647,$F$19:$F1647)-SUMIF($C$19:$C1647,$C1647,$G$19:$G1647),"")</f>
        <v/>
      </c>
      <c r="I1647" s="214"/>
      <c r="J1647" s="214"/>
      <c r="K1647" s="218"/>
    </row>
    <row r="1648" customHeight="1" spans="1:11">
      <c r="A1648" s="185" t="str">
        <f>IF(B1648="","",COUNTA($B$5:B1648))</f>
        <v/>
      </c>
      <c r="B1648" s="219"/>
      <c r="C1648" s="220"/>
      <c r="D1648" s="220"/>
      <c r="E1648" s="220"/>
      <c r="F1648" s="225"/>
      <c r="G1648" s="222"/>
      <c r="H1648" s="217" t="str">
        <f>IFERROR(VLOOKUP($C1648,$C$5:$H$18,6,0)+SUMIF($C$19:$C1648,$C1648,$F$19:$F1648)-SUMIF($C$19:$C1648,$C1648,$G$19:$G1648),"")</f>
        <v/>
      </c>
      <c r="I1648" s="220"/>
      <c r="J1648" s="220"/>
      <c r="K1648" s="223"/>
    </row>
    <row r="1649" customHeight="1" spans="1:11">
      <c r="A1649" s="185" t="str">
        <f>IF(B1649="","",COUNTA($B$5:B1649))</f>
        <v/>
      </c>
      <c r="B1649" s="213"/>
      <c r="C1649" s="214"/>
      <c r="D1649" s="214"/>
      <c r="E1649" s="214"/>
      <c r="F1649" s="224"/>
      <c r="G1649" s="216"/>
      <c r="H1649" s="217" t="str">
        <f>IFERROR(VLOOKUP($C1649,$C$5:$H$18,6,0)+SUMIF($C$19:$C1649,$C1649,$F$19:$F1649)-SUMIF($C$19:$C1649,$C1649,$G$19:$G1649),"")</f>
        <v/>
      </c>
      <c r="I1649" s="214"/>
      <c r="J1649" s="214"/>
      <c r="K1649" s="218"/>
    </row>
    <row r="1650" customHeight="1" spans="1:11">
      <c r="A1650" s="185" t="str">
        <f>IF(B1650="","",COUNTA($B$5:B1650))</f>
        <v/>
      </c>
      <c r="B1650" s="219"/>
      <c r="C1650" s="220"/>
      <c r="D1650" s="220"/>
      <c r="E1650" s="220"/>
      <c r="F1650" s="225"/>
      <c r="G1650" s="222"/>
      <c r="H1650" s="217" t="str">
        <f>IFERROR(VLOOKUP($C1650,$C$5:$H$18,6,0)+SUMIF($C$19:$C1650,$C1650,$F$19:$F1650)-SUMIF($C$19:$C1650,$C1650,$G$19:$G1650),"")</f>
        <v/>
      </c>
      <c r="I1650" s="220"/>
      <c r="J1650" s="220"/>
      <c r="K1650" s="223"/>
    </row>
    <row r="1651" customHeight="1" spans="1:11">
      <c r="A1651" s="185" t="str">
        <f>IF(B1651="","",COUNTA($B$5:B1651))</f>
        <v/>
      </c>
      <c r="B1651" s="213"/>
      <c r="C1651" s="214"/>
      <c r="D1651" s="214"/>
      <c r="E1651" s="214"/>
      <c r="F1651" s="224"/>
      <c r="G1651" s="216"/>
      <c r="H1651" s="217" t="str">
        <f>IFERROR(VLOOKUP($C1651,$C$5:$H$18,6,0)+SUMIF($C$19:$C1651,$C1651,$F$19:$F1651)-SUMIF($C$19:$C1651,$C1651,$G$19:$G1651),"")</f>
        <v/>
      </c>
      <c r="I1651" s="214"/>
      <c r="J1651" s="214"/>
      <c r="K1651" s="218"/>
    </row>
    <row r="1652" customHeight="1" spans="1:11">
      <c r="A1652" s="185" t="str">
        <f>IF(B1652="","",COUNTA($B$5:B1652))</f>
        <v/>
      </c>
      <c r="B1652" s="219"/>
      <c r="C1652" s="220"/>
      <c r="D1652" s="220"/>
      <c r="E1652" s="220"/>
      <c r="F1652" s="225"/>
      <c r="G1652" s="222"/>
      <c r="H1652" s="217" t="str">
        <f>IFERROR(VLOOKUP($C1652,$C$5:$H$18,6,0)+SUMIF($C$19:$C1652,$C1652,$F$19:$F1652)-SUMIF($C$19:$C1652,$C1652,$G$19:$G1652),"")</f>
        <v/>
      </c>
      <c r="I1652" s="220"/>
      <c r="J1652" s="220"/>
      <c r="K1652" s="223"/>
    </row>
    <row r="1653" customHeight="1" spans="1:11">
      <c r="A1653" s="185" t="str">
        <f>IF(B1653="","",COUNTA($B$5:B1653))</f>
        <v/>
      </c>
      <c r="B1653" s="213"/>
      <c r="C1653" s="214"/>
      <c r="D1653" s="214"/>
      <c r="E1653" s="214"/>
      <c r="F1653" s="224"/>
      <c r="G1653" s="216"/>
      <c r="H1653" s="217" t="str">
        <f>IFERROR(VLOOKUP($C1653,$C$5:$H$18,6,0)+SUMIF($C$19:$C1653,$C1653,$F$19:$F1653)-SUMIF($C$19:$C1653,$C1653,$G$19:$G1653),"")</f>
        <v/>
      </c>
      <c r="I1653" s="214"/>
      <c r="J1653" s="214"/>
      <c r="K1653" s="218"/>
    </row>
    <row r="1654" customHeight="1" spans="1:11">
      <c r="A1654" s="185" t="str">
        <f>IF(B1654="","",COUNTA($B$5:B1654))</f>
        <v/>
      </c>
      <c r="B1654" s="219"/>
      <c r="C1654" s="220"/>
      <c r="D1654" s="220"/>
      <c r="E1654" s="220"/>
      <c r="F1654" s="225"/>
      <c r="G1654" s="222"/>
      <c r="H1654" s="217" t="str">
        <f>IFERROR(VLOOKUP($C1654,$C$5:$H$18,6,0)+SUMIF($C$19:$C1654,$C1654,$F$19:$F1654)-SUMIF($C$19:$C1654,$C1654,$G$19:$G1654),"")</f>
        <v/>
      </c>
      <c r="I1654" s="220"/>
      <c r="J1654" s="220"/>
      <c r="K1654" s="223"/>
    </row>
    <row r="1655" customHeight="1" spans="1:11">
      <c r="A1655" s="185" t="str">
        <f>IF(B1655="","",COUNTA($B$5:B1655))</f>
        <v/>
      </c>
      <c r="B1655" s="213"/>
      <c r="C1655" s="214"/>
      <c r="D1655" s="214"/>
      <c r="E1655" s="214"/>
      <c r="F1655" s="224"/>
      <c r="G1655" s="216"/>
      <c r="H1655" s="217" t="str">
        <f>IFERROR(VLOOKUP($C1655,$C$5:$H$18,6,0)+SUMIF($C$19:$C1655,$C1655,$F$19:$F1655)-SUMIF($C$19:$C1655,$C1655,$G$19:$G1655),"")</f>
        <v/>
      </c>
      <c r="I1655" s="214"/>
      <c r="J1655" s="214"/>
      <c r="K1655" s="218"/>
    </row>
    <row r="1656" customHeight="1" spans="1:11">
      <c r="A1656" s="185" t="str">
        <f>IF(B1656="","",COUNTA($B$5:B1656))</f>
        <v/>
      </c>
      <c r="B1656" s="219"/>
      <c r="C1656" s="220"/>
      <c r="D1656" s="220"/>
      <c r="E1656" s="220"/>
      <c r="F1656" s="225"/>
      <c r="G1656" s="222"/>
      <c r="H1656" s="217" t="str">
        <f>IFERROR(VLOOKUP($C1656,$C$5:$H$18,6,0)+SUMIF($C$19:$C1656,$C1656,$F$19:$F1656)-SUMIF($C$19:$C1656,$C1656,$G$19:$G1656),"")</f>
        <v/>
      </c>
      <c r="I1656" s="220"/>
      <c r="J1656" s="220"/>
      <c r="K1656" s="223"/>
    </row>
    <row r="1657" customHeight="1" spans="1:11">
      <c r="A1657" s="185" t="str">
        <f>IF(B1657="","",COUNTA($B$5:B1657))</f>
        <v/>
      </c>
      <c r="B1657" s="213"/>
      <c r="C1657" s="214"/>
      <c r="D1657" s="214"/>
      <c r="E1657" s="214"/>
      <c r="F1657" s="224"/>
      <c r="G1657" s="216"/>
      <c r="H1657" s="217" t="str">
        <f>IFERROR(VLOOKUP($C1657,$C$5:$H$18,6,0)+SUMIF($C$19:$C1657,$C1657,$F$19:$F1657)-SUMIF($C$19:$C1657,$C1657,$G$19:$G1657),"")</f>
        <v/>
      </c>
      <c r="I1657" s="214"/>
      <c r="J1657" s="214"/>
      <c r="K1657" s="218"/>
    </row>
    <row r="1658" customHeight="1" spans="1:11">
      <c r="A1658" s="185" t="str">
        <f>IF(B1658="","",COUNTA($B$5:B1658))</f>
        <v/>
      </c>
      <c r="B1658" s="219"/>
      <c r="C1658" s="220"/>
      <c r="D1658" s="220"/>
      <c r="E1658" s="220"/>
      <c r="F1658" s="225"/>
      <c r="G1658" s="222"/>
      <c r="H1658" s="217" t="str">
        <f>IFERROR(VLOOKUP($C1658,$C$5:$H$18,6,0)+SUMIF($C$19:$C1658,$C1658,$F$19:$F1658)-SUMIF($C$19:$C1658,$C1658,$G$19:$G1658),"")</f>
        <v/>
      </c>
      <c r="I1658" s="220"/>
      <c r="J1658" s="220"/>
      <c r="K1658" s="223"/>
    </row>
    <row r="1659" customHeight="1" spans="1:11">
      <c r="A1659" s="185" t="str">
        <f>IF(B1659="","",COUNTA($B$5:B1659))</f>
        <v/>
      </c>
      <c r="B1659" s="213"/>
      <c r="C1659" s="214"/>
      <c r="D1659" s="214"/>
      <c r="E1659" s="214"/>
      <c r="F1659" s="224"/>
      <c r="G1659" s="216"/>
      <c r="H1659" s="217" t="str">
        <f>IFERROR(VLOOKUP($C1659,$C$5:$H$18,6,0)+SUMIF($C$19:$C1659,$C1659,$F$19:$F1659)-SUMIF($C$19:$C1659,$C1659,$G$19:$G1659),"")</f>
        <v/>
      </c>
      <c r="I1659" s="214"/>
      <c r="J1659" s="214"/>
      <c r="K1659" s="218"/>
    </row>
    <row r="1660" customHeight="1" spans="1:11">
      <c r="A1660" s="185" t="str">
        <f>IF(B1660="","",COUNTA($B$5:B1660))</f>
        <v/>
      </c>
      <c r="B1660" s="219"/>
      <c r="C1660" s="220"/>
      <c r="D1660" s="220"/>
      <c r="E1660" s="220"/>
      <c r="F1660" s="225"/>
      <c r="G1660" s="222"/>
      <c r="H1660" s="217" t="str">
        <f>IFERROR(VLOOKUP($C1660,$C$5:$H$18,6,0)+SUMIF($C$19:$C1660,$C1660,$F$19:$F1660)-SUMIF($C$19:$C1660,$C1660,$G$19:$G1660),"")</f>
        <v/>
      </c>
      <c r="I1660" s="220"/>
      <c r="J1660" s="220"/>
      <c r="K1660" s="223"/>
    </row>
    <row r="1661" customHeight="1" spans="1:11">
      <c r="A1661" s="185" t="str">
        <f>IF(B1661="","",COUNTA($B$5:B1661))</f>
        <v/>
      </c>
      <c r="B1661" s="213"/>
      <c r="C1661" s="214"/>
      <c r="D1661" s="214"/>
      <c r="E1661" s="214"/>
      <c r="F1661" s="224"/>
      <c r="G1661" s="216"/>
      <c r="H1661" s="217" t="str">
        <f>IFERROR(VLOOKUP($C1661,$C$5:$H$18,6,0)+SUMIF($C$19:$C1661,$C1661,$F$19:$F1661)-SUMIF($C$19:$C1661,$C1661,$G$19:$G1661),"")</f>
        <v/>
      </c>
      <c r="I1661" s="214"/>
      <c r="J1661" s="214"/>
      <c r="K1661" s="218"/>
    </row>
    <row r="1662" customHeight="1" spans="1:11">
      <c r="A1662" s="185" t="str">
        <f>IF(B1662="","",COUNTA($B$5:B1662))</f>
        <v/>
      </c>
      <c r="B1662" s="219"/>
      <c r="C1662" s="220"/>
      <c r="D1662" s="220"/>
      <c r="E1662" s="220"/>
      <c r="F1662" s="225"/>
      <c r="G1662" s="222"/>
      <c r="H1662" s="217" t="str">
        <f>IFERROR(VLOOKUP($C1662,$C$5:$H$18,6,0)+SUMIF($C$19:$C1662,$C1662,$F$19:$F1662)-SUMIF($C$19:$C1662,$C1662,$G$19:$G1662),"")</f>
        <v/>
      </c>
      <c r="I1662" s="220"/>
      <c r="J1662" s="220"/>
      <c r="K1662" s="223"/>
    </row>
    <row r="1663" customHeight="1" spans="1:11">
      <c r="A1663" s="185" t="str">
        <f>IF(B1663="","",COUNTA($B$5:B1663))</f>
        <v/>
      </c>
      <c r="B1663" s="213"/>
      <c r="C1663" s="214"/>
      <c r="D1663" s="214"/>
      <c r="E1663" s="214"/>
      <c r="F1663" s="224"/>
      <c r="G1663" s="216"/>
      <c r="H1663" s="217" t="str">
        <f>IFERROR(VLOOKUP($C1663,$C$5:$H$18,6,0)+SUMIF($C$19:$C1663,$C1663,$F$19:$F1663)-SUMIF($C$19:$C1663,$C1663,$G$19:$G1663),"")</f>
        <v/>
      </c>
      <c r="I1663" s="214"/>
      <c r="J1663" s="214"/>
      <c r="K1663" s="218"/>
    </row>
    <row r="1664" customHeight="1" spans="1:11">
      <c r="A1664" s="185" t="str">
        <f>IF(B1664="","",COUNTA($B$5:B1664))</f>
        <v/>
      </c>
      <c r="B1664" s="219"/>
      <c r="C1664" s="220"/>
      <c r="D1664" s="220"/>
      <c r="E1664" s="220"/>
      <c r="F1664" s="225"/>
      <c r="G1664" s="222"/>
      <c r="H1664" s="217" t="str">
        <f>IFERROR(VLOOKUP($C1664,$C$5:$H$18,6,0)+SUMIF($C$19:$C1664,$C1664,$F$19:$F1664)-SUMIF($C$19:$C1664,$C1664,$G$19:$G1664),"")</f>
        <v/>
      </c>
      <c r="I1664" s="220"/>
      <c r="J1664" s="220"/>
      <c r="K1664" s="223"/>
    </row>
    <row r="1665" customHeight="1" spans="1:11">
      <c r="A1665" s="185" t="str">
        <f>IF(B1665="","",COUNTA($B$5:B1665))</f>
        <v/>
      </c>
      <c r="B1665" s="213"/>
      <c r="C1665" s="214"/>
      <c r="D1665" s="214"/>
      <c r="E1665" s="214"/>
      <c r="F1665" s="224"/>
      <c r="G1665" s="216"/>
      <c r="H1665" s="217" t="str">
        <f>IFERROR(VLOOKUP($C1665,$C$5:$H$18,6,0)+SUMIF($C$19:$C1665,$C1665,$F$19:$F1665)-SUMIF($C$19:$C1665,$C1665,$G$19:$G1665),"")</f>
        <v/>
      </c>
      <c r="I1665" s="214"/>
      <c r="J1665" s="214"/>
      <c r="K1665" s="218"/>
    </row>
    <row r="1666" customHeight="1" spans="1:11">
      <c r="A1666" s="185" t="str">
        <f>IF(B1666="","",COUNTA($B$5:B1666))</f>
        <v/>
      </c>
      <c r="B1666" s="219"/>
      <c r="C1666" s="220"/>
      <c r="D1666" s="220"/>
      <c r="E1666" s="220"/>
      <c r="F1666" s="225"/>
      <c r="G1666" s="222"/>
      <c r="H1666" s="217" t="str">
        <f>IFERROR(VLOOKUP($C1666,$C$5:$H$18,6,0)+SUMIF($C$19:$C1666,$C1666,$F$19:$F1666)-SUMIF($C$19:$C1666,$C1666,$G$19:$G1666),"")</f>
        <v/>
      </c>
      <c r="I1666" s="220"/>
      <c r="J1666" s="220"/>
      <c r="K1666" s="223"/>
    </row>
    <row r="1667" customHeight="1" spans="1:11">
      <c r="A1667" s="185" t="str">
        <f>IF(B1667="","",COUNTA($B$5:B1667))</f>
        <v/>
      </c>
      <c r="B1667" s="213"/>
      <c r="C1667" s="214"/>
      <c r="D1667" s="214"/>
      <c r="E1667" s="214"/>
      <c r="F1667" s="224"/>
      <c r="G1667" s="216"/>
      <c r="H1667" s="217" t="str">
        <f>IFERROR(VLOOKUP($C1667,$C$5:$H$18,6,0)+SUMIF($C$19:$C1667,$C1667,$F$19:$F1667)-SUMIF($C$19:$C1667,$C1667,$G$19:$G1667),"")</f>
        <v/>
      </c>
      <c r="I1667" s="214"/>
      <c r="J1667" s="214"/>
      <c r="K1667" s="218"/>
    </row>
    <row r="1668" customHeight="1" spans="1:11">
      <c r="A1668" s="185" t="str">
        <f>IF(B1668="","",COUNTA($B$5:B1668))</f>
        <v/>
      </c>
      <c r="B1668" s="219"/>
      <c r="C1668" s="220"/>
      <c r="D1668" s="220"/>
      <c r="E1668" s="220"/>
      <c r="F1668" s="225"/>
      <c r="G1668" s="222"/>
      <c r="H1668" s="217" t="str">
        <f>IFERROR(VLOOKUP($C1668,$C$5:$H$18,6,0)+SUMIF($C$19:$C1668,$C1668,$F$19:$F1668)-SUMIF($C$19:$C1668,$C1668,$G$19:$G1668),"")</f>
        <v/>
      </c>
      <c r="I1668" s="220"/>
      <c r="J1668" s="220"/>
      <c r="K1668" s="223"/>
    </row>
    <row r="1669" customHeight="1" spans="1:11">
      <c r="A1669" s="185" t="str">
        <f>IF(B1669="","",COUNTA($B$5:B1669))</f>
        <v/>
      </c>
      <c r="B1669" s="213"/>
      <c r="C1669" s="214"/>
      <c r="D1669" s="214"/>
      <c r="E1669" s="214"/>
      <c r="F1669" s="224"/>
      <c r="G1669" s="216"/>
      <c r="H1669" s="217" t="str">
        <f>IFERROR(VLOOKUP($C1669,$C$5:$H$18,6,0)+SUMIF($C$19:$C1669,$C1669,$F$19:$F1669)-SUMIF($C$19:$C1669,$C1669,$G$19:$G1669),"")</f>
        <v/>
      </c>
      <c r="I1669" s="214"/>
      <c r="J1669" s="214"/>
      <c r="K1669" s="218"/>
    </row>
    <row r="1670" customHeight="1" spans="1:11">
      <c r="A1670" s="185" t="str">
        <f>IF(B1670="","",COUNTA($B$5:B1670))</f>
        <v/>
      </c>
      <c r="B1670" s="219"/>
      <c r="C1670" s="220"/>
      <c r="D1670" s="220"/>
      <c r="E1670" s="220"/>
      <c r="F1670" s="225"/>
      <c r="G1670" s="222"/>
      <c r="H1670" s="217" t="str">
        <f>IFERROR(VLOOKUP($C1670,$C$5:$H$18,6,0)+SUMIF($C$19:$C1670,$C1670,$F$19:$F1670)-SUMIF($C$19:$C1670,$C1670,$G$19:$G1670),"")</f>
        <v/>
      </c>
      <c r="I1670" s="220"/>
      <c r="J1670" s="220"/>
      <c r="K1670" s="223"/>
    </row>
    <row r="1671" customHeight="1" spans="1:11">
      <c r="A1671" s="185" t="str">
        <f>IF(B1671="","",COUNTA($B$5:B1671))</f>
        <v/>
      </c>
      <c r="B1671" s="213"/>
      <c r="C1671" s="214"/>
      <c r="D1671" s="214"/>
      <c r="E1671" s="214"/>
      <c r="F1671" s="224"/>
      <c r="G1671" s="216"/>
      <c r="H1671" s="217" t="str">
        <f>IFERROR(VLOOKUP($C1671,$C$5:$H$18,6,0)+SUMIF($C$19:$C1671,$C1671,$F$19:$F1671)-SUMIF($C$19:$C1671,$C1671,$G$19:$G1671),"")</f>
        <v/>
      </c>
      <c r="I1671" s="214"/>
      <c r="J1671" s="214"/>
      <c r="K1671" s="218"/>
    </row>
    <row r="1672" customHeight="1" spans="1:11">
      <c r="A1672" s="185" t="str">
        <f>IF(B1672="","",COUNTA($B$5:B1672))</f>
        <v/>
      </c>
      <c r="B1672" s="219"/>
      <c r="C1672" s="220"/>
      <c r="D1672" s="220"/>
      <c r="E1672" s="220"/>
      <c r="F1672" s="225"/>
      <c r="G1672" s="222"/>
      <c r="H1672" s="217" t="str">
        <f>IFERROR(VLOOKUP($C1672,$C$5:$H$18,6,0)+SUMIF($C$19:$C1672,$C1672,$F$19:$F1672)-SUMIF($C$19:$C1672,$C1672,$G$19:$G1672),"")</f>
        <v/>
      </c>
      <c r="I1672" s="220"/>
      <c r="J1672" s="220"/>
      <c r="K1672" s="223"/>
    </row>
    <row r="1673" customHeight="1" spans="1:11">
      <c r="A1673" s="185" t="str">
        <f>IF(B1673="","",COUNTA($B$5:B1673))</f>
        <v/>
      </c>
      <c r="B1673" s="213"/>
      <c r="C1673" s="214"/>
      <c r="D1673" s="214"/>
      <c r="E1673" s="214"/>
      <c r="F1673" s="224"/>
      <c r="G1673" s="216"/>
      <c r="H1673" s="217" t="str">
        <f>IFERROR(VLOOKUP($C1673,$C$5:$H$18,6,0)+SUMIF($C$19:$C1673,$C1673,$F$19:$F1673)-SUMIF($C$19:$C1673,$C1673,$G$19:$G1673),"")</f>
        <v/>
      </c>
      <c r="I1673" s="214"/>
      <c r="J1673" s="214"/>
      <c r="K1673" s="218"/>
    </row>
    <row r="1674" customHeight="1" spans="1:11">
      <c r="A1674" s="185" t="str">
        <f>IF(B1674="","",COUNTA($B$5:B1674))</f>
        <v/>
      </c>
      <c r="B1674" s="219"/>
      <c r="C1674" s="220"/>
      <c r="D1674" s="220"/>
      <c r="E1674" s="220"/>
      <c r="F1674" s="225"/>
      <c r="G1674" s="222"/>
      <c r="H1674" s="217" t="str">
        <f>IFERROR(VLOOKUP($C1674,$C$5:$H$18,6,0)+SUMIF($C$19:$C1674,$C1674,$F$19:$F1674)-SUMIF($C$19:$C1674,$C1674,$G$19:$G1674),"")</f>
        <v/>
      </c>
      <c r="I1674" s="220"/>
      <c r="J1674" s="220"/>
      <c r="K1674" s="223"/>
    </row>
    <row r="1675" customHeight="1" spans="1:11">
      <c r="A1675" s="185" t="str">
        <f>IF(B1675="","",COUNTA($B$5:B1675))</f>
        <v/>
      </c>
      <c r="B1675" s="213"/>
      <c r="C1675" s="214"/>
      <c r="D1675" s="214"/>
      <c r="E1675" s="214"/>
      <c r="F1675" s="224"/>
      <c r="G1675" s="216"/>
      <c r="H1675" s="217" t="str">
        <f>IFERROR(VLOOKUP($C1675,$C$5:$H$18,6,0)+SUMIF($C$19:$C1675,$C1675,$F$19:$F1675)-SUMIF($C$19:$C1675,$C1675,$G$19:$G1675),"")</f>
        <v/>
      </c>
      <c r="I1675" s="214"/>
      <c r="J1675" s="214"/>
      <c r="K1675" s="218"/>
    </row>
    <row r="1676" customHeight="1" spans="1:11">
      <c r="A1676" s="185" t="str">
        <f>IF(B1676="","",COUNTA($B$5:B1676))</f>
        <v/>
      </c>
      <c r="B1676" s="219"/>
      <c r="C1676" s="220"/>
      <c r="D1676" s="220"/>
      <c r="E1676" s="220"/>
      <c r="F1676" s="225"/>
      <c r="G1676" s="222"/>
      <c r="H1676" s="217" t="str">
        <f>IFERROR(VLOOKUP($C1676,$C$5:$H$18,6,0)+SUMIF($C$19:$C1676,$C1676,$F$19:$F1676)-SUMIF($C$19:$C1676,$C1676,$G$19:$G1676),"")</f>
        <v/>
      </c>
      <c r="I1676" s="220"/>
      <c r="J1676" s="220"/>
      <c r="K1676" s="223"/>
    </row>
    <row r="1677" customHeight="1" spans="1:11">
      <c r="A1677" s="185" t="str">
        <f>IF(B1677="","",COUNTA($B$5:B1677))</f>
        <v/>
      </c>
      <c r="B1677" s="213"/>
      <c r="C1677" s="214"/>
      <c r="D1677" s="214"/>
      <c r="E1677" s="214"/>
      <c r="F1677" s="224"/>
      <c r="G1677" s="216"/>
      <c r="H1677" s="217" t="str">
        <f>IFERROR(VLOOKUP($C1677,$C$5:$H$18,6,0)+SUMIF($C$19:$C1677,$C1677,$F$19:$F1677)-SUMIF($C$19:$C1677,$C1677,$G$19:$G1677),"")</f>
        <v/>
      </c>
      <c r="I1677" s="214"/>
      <c r="J1677" s="214"/>
      <c r="K1677" s="218"/>
    </row>
    <row r="1678" customHeight="1" spans="1:11">
      <c r="A1678" s="185" t="str">
        <f>IF(B1678="","",COUNTA($B$5:B1678))</f>
        <v/>
      </c>
      <c r="B1678" s="219"/>
      <c r="C1678" s="220"/>
      <c r="D1678" s="220"/>
      <c r="E1678" s="220"/>
      <c r="F1678" s="225"/>
      <c r="G1678" s="222"/>
      <c r="H1678" s="217" t="str">
        <f>IFERROR(VLOOKUP($C1678,$C$5:$H$18,6,0)+SUMIF($C$19:$C1678,$C1678,$F$19:$F1678)-SUMIF($C$19:$C1678,$C1678,$G$19:$G1678),"")</f>
        <v/>
      </c>
      <c r="I1678" s="220"/>
      <c r="J1678" s="220"/>
      <c r="K1678" s="223"/>
    </row>
    <row r="1679" customHeight="1" spans="1:11">
      <c r="A1679" s="185" t="str">
        <f>IF(B1679="","",COUNTA($B$5:B1679))</f>
        <v/>
      </c>
      <c r="B1679" s="213"/>
      <c r="C1679" s="214"/>
      <c r="D1679" s="214"/>
      <c r="E1679" s="214"/>
      <c r="F1679" s="224"/>
      <c r="G1679" s="216"/>
      <c r="H1679" s="217" t="str">
        <f>IFERROR(VLOOKUP($C1679,$C$5:$H$18,6,0)+SUMIF($C$19:$C1679,$C1679,$F$19:$F1679)-SUMIF($C$19:$C1679,$C1679,$G$19:$G1679),"")</f>
        <v/>
      </c>
      <c r="I1679" s="214"/>
      <c r="J1679" s="214"/>
      <c r="K1679" s="218"/>
    </row>
    <row r="1680" customHeight="1" spans="1:11">
      <c r="A1680" s="185" t="str">
        <f>IF(B1680="","",COUNTA($B$5:B1680))</f>
        <v/>
      </c>
      <c r="B1680" s="219"/>
      <c r="C1680" s="220"/>
      <c r="D1680" s="220"/>
      <c r="E1680" s="220"/>
      <c r="F1680" s="225"/>
      <c r="G1680" s="222"/>
      <c r="H1680" s="217" t="str">
        <f>IFERROR(VLOOKUP($C1680,$C$5:$H$18,6,0)+SUMIF($C$19:$C1680,$C1680,$F$19:$F1680)-SUMIF($C$19:$C1680,$C1680,$G$19:$G1680),"")</f>
        <v/>
      </c>
      <c r="I1680" s="220"/>
      <c r="J1680" s="220"/>
      <c r="K1680" s="223"/>
    </row>
    <row r="1681" customHeight="1" spans="1:11">
      <c r="A1681" s="185" t="str">
        <f>IF(B1681="","",COUNTA($B$5:B1681))</f>
        <v/>
      </c>
      <c r="B1681" s="213"/>
      <c r="C1681" s="214"/>
      <c r="D1681" s="214"/>
      <c r="E1681" s="214"/>
      <c r="F1681" s="224"/>
      <c r="G1681" s="216"/>
      <c r="H1681" s="217" t="str">
        <f>IFERROR(VLOOKUP($C1681,$C$5:$H$18,6,0)+SUMIF($C$19:$C1681,$C1681,$F$19:$F1681)-SUMIF($C$19:$C1681,$C1681,$G$19:$G1681),"")</f>
        <v/>
      </c>
      <c r="I1681" s="214"/>
      <c r="J1681" s="214"/>
      <c r="K1681" s="218"/>
    </row>
    <row r="1682" customHeight="1" spans="1:11">
      <c r="A1682" s="185" t="str">
        <f>IF(B1682="","",COUNTA($B$5:B1682))</f>
        <v/>
      </c>
      <c r="B1682" s="219"/>
      <c r="C1682" s="220"/>
      <c r="D1682" s="220"/>
      <c r="E1682" s="220"/>
      <c r="F1682" s="225"/>
      <c r="G1682" s="222"/>
      <c r="H1682" s="217" t="str">
        <f>IFERROR(VLOOKUP($C1682,$C$5:$H$18,6,0)+SUMIF($C$19:$C1682,$C1682,$F$19:$F1682)-SUMIF($C$19:$C1682,$C1682,$G$19:$G1682),"")</f>
        <v/>
      </c>
      <c r="I1682" s="220"/>
      <c r="J1682" s="220"/>
      <c r="K1682" s="223"/>
    </row>
    <row r="1683" customHeight="1" spans="1:11">
      <c r="A1683" s="185" t="str">
        <f>IF(B1683="","",COUNTA($B$5:B1683))</f>
        <v/>
      </c>
      <c r="B1683" s="213"/>
      <c r="C1683" s="214"/>
      <c r="D1683" s="214"/>
      <c r="E1683" s="214"/>
      <c r="F1683" s="224"/>
      <c r="G1683" s="216"/>
      <c r="H1683" s="217" t="str">
        <f>IFERROR(VLOOKUP($C1683,$C$5:$H$18,6,0)+SUMIF($C$19:$C1683,$C1683,$F$19:$F1683)-SUMIF($C$19:$C1683,$C1683,$G$19:$G1683),"")</f>
        <v/>
      </c>
      <c r="I1683" s="214"/>
      <c r="J1683" s="214"/>
      <c r="K1683" s="218"/>
    </row>
    <row r="1684" customHeight="1" spans="1:11">
      <c r="A1684" s="185" t="str">
        <f>IF(B1684="","",COUNTA($B$5:B1684))</f>
        <v/>
      </c>
      <c r="B1684" s="219"/>
      <c r="C1684" s="220"/>
      <c r="D1684" s="220"/>
      <c r="E1684" s="220"/>
      <c r="F1684" s="225"/>
      <c r="G1684" s="222"/>
      <c r="H1684" s="217" t="str">
        <f>IFERROR(VLOOKUP($C1684,$C$5:$H$18,6,0)+SUMIF($C$19:$C1684,$C1684,$F$19:$F1684)-SUMIF($C$19:$C1684,$C1684,$G$19:$G1684),"")</f>
        <v/>
      </c>
      <c r="I1684" s="220"/>
      <c r="J1684" s="220"/>
      <c r="K1684" s="223"/>
    </row>
    <row r="1685" customHeight="1" spans="1:11">
      <c r="A1685" s="185" t="str">
        <f>IF(B1685="","",COUNTA($B$5:B1685))</f>
        <v/>
      </c>
      <c r="B1685" s="213"/>
      <c r="C1685" s="214"/>
      <c r="D1685" s="214"/>
      <c r="E1685" s="214"/>
      <c r="F1685" s="224"/>
      <c r="G1685" s="216"/>
      <c r="H1685" s="217" t="str">
        <f>IFERROR(VLOOKUP($C1685,$C$5:$H$18,6,0)+SUMIF($C$19:$C1685,$C1685,$F$19:$F1685)-SUMIF($C$19:$C1685,$C1685,$G$19:$G1685),"")</f>
        <v/>
      </c>
      <c r="I1685" s="214"/>
      <c r="J1685" s="214"/>
      <c r="K1685" s="218"/>
    </row>
    <row r="1686" customHeight="1" spans="1:11">
      <c r="A1686" s="185" t="str">
        <f>IF(B1686="","",COUNTA($B$5:B1686))</f>
        <v/>
      </c>
      <c r="B1686" s="219"/>
      <c r="C1686" s="220"/>
      <c r="D1686" s="220"/>
      <c r="E1686" s="220"/>
      <c r="F1686" s="225"/>
      <c r="G1686" s="222"/>
      <c r="H1686" s="217" t="str">
        <f>IFERROR(VLOOKUP($C1686,$C$5:$H$18,6,0)+SUMIF($C$19:$C1686,$C1686,$F$19:$F1686)-SUMIF($C$19:$C1686,$C1686,$G$19:$G1686),"")</f>
        <v/>
      </c>
      <c r="I1686" s="220"/>
      <c r="J1686" s="220"/>
      <c r="K1686" s="223"/>
    </row>
    <row r="1687" customHeight="1" spans="1:11">
      <c r="A1687" s="185" t="str">
        <f>IF(B1687="","",COUNTA($B$5:B1687))</f>
        <v/>
      </c>
      <c r="B1687" s="213"/>
      <c r="C1687" s="214"/>
      <c r="D1687" s="214"/>
      <c r="E1687" s="214"/>
      <c r="F1687" s="224"/>
      <c r="G1687" s="216"/>
      <c r="H1687" s="217" t="str">
        <f>IFERROR(VLOOKUP($C1687,$C$5:$H$18,6,0)+SUMIF($C$19:$C1687,$C1687,$F$19:$F1687)-SUMIF($C$19:$C1687,$C1687,$G$19:$G1687),"")</f>
        <v/>
      </c>
      <c r="I1687" s="214"/>
      <c r="J1687" s="214"/>
      <c r="K1687" s="218"/>
    </row>
    <row r="1688" customHeight="1" spans="1:11">
      <c r="A1688" s="185" t="str">
        <f>IF(B1688="","",COUNTA($B$5:B1688))</f>
        <v/>
      </c>
      <c r="B1688" s="219"/>
      <c r="C1688" s="220"/>
      <c r="D1688" s="220"/>
      <c r="E1688" s="220"/>
      <c r="F1688" s="225"/>
      <c r="G1688" s="222"/>
      <c r="H1688" s="217" t="str">
        <f>IFERROR(VLOOKUP($C1688,$C$5:$H$18,6,0)+SUMIF($C$19:$C1688,$C1688,$F$19:$F1688)-SUMIF($C$19:$C1688,$C1688,$G$19:$G1688),"")</f>
        <v/>
      </c>
      <c r="I1688" s="220"/>
      <c r="J1688" s="220"/>
      <c r="K1688" s="223"/>
    </row>
    <row r="1689" customHeight="1" spans="1:11">
      <c r="A1689" s="185" t="str">
        <f>IF(B1689="","",COUNTA($B$5:B1689))</f>
        <v/>
      </c>
      <c r="B1689" s="213"/>
      <c r="C1689" s="214"/>
      <c r="D1689" s="214"/>
      <c r="E1689" s="214"/>
      <c r="F1689" s="224"/>
      <c r="G1689" s="216"/>
      <c r="H1689" s="217" t="str">
        <f>IFERROR(VLOOKUP($C1689,$C$5:$H$18,6,0)+SUMIF($C$19:$C1689,$C1689,$F$19:$F1689)-SUMIF($C$19:$C1689,$C1689,$G$19:$G1689),"")</f>
        <v/>
      </c>
      <c r="I1689" s="214"/>
      <c r="J1689" s="214"/>
      <c r="K1689" s="218"/>
    </row>
    <row r="1690" customHeight="1" spans="1:11">
      <c r="A1690" s="185" t="str">
        <f>IF(B1690="","",COUNTA($B$5:B1690))</f>
        <v/>
      </c>
      <c r="B1690" s="219"/>
      <c r="C1690" s="220"/>
      <c r="D1690" s="220"/>
      <c r="E1690" s="220"/>
      <c r="F1690" s="225"/>
      <c r="G1690" s="222"/>
      <c r="H1690" s="217" t="str">
        <f>IFERROR(VLOOKUP($C1690,$C$5:$H$18,6,0)+SUMIF($C$19:$C1690,$C1690,$F$19:$F1690)-SUMIF($C$19:$C1690,$C1690,$G$19:$G1690),"")</f>
        <v/>
      </c>
      <c r="I1690" s="220"/>
      <c r="J1690" s="220"/>
      <c r="K1690" s="223"/>
    </row>
    <row r="1691" customHeight="1" spans="1:11">
      <c r="A1691" s="185" t="str">
        <f>IF(B1691="","",COUNTA($B$5:B1691))</f>
        <v/>
      </c>
      <c r="B1691" s="213"/>
      <c r="C1691" s="214"/>
      <c r="D1691" s="214"/>
      <c r="E1691" s="214"/>
      <c r="F1691" s="224"/>
      <c r="G1691" s="216"/>
      <c r="H1691" s="217" t="str">
        <f>IFERROR(VLOOKUP($C1691,$C$5:$H$18,6,0)+SUMIF($C$19:$C1691,$C1691,$F$19:$F1691)-SUMIF($C$19:$C1691,$C1691,$G$19:$G1691),"")</f>
        <v/>
      </c>
      <c r="I1691" s="214"/>
      <c r="J1691" s="214"/>
      <c r="K1691" s="218"/>
    </row>
    <row r="1692" customHeight="1" spans="1:11">
      <c r="A1692" s="185" t="str">
        <f>IF(B1692="","",COUNTA($B$5:B1692))</f>
        <v/>
      </c>
      <c r="B1692" s="219"/>
      <c r="C1692" s="220"/>
      <c r="D1692" s="220"/>
      <c r="E1692" s="220"/>
      <c r="F1692" s="225"/>
      <c r="G1692" s="222"/>
      <c r="H1692" s="217" t="str">
        <f>IFERROR(VLOOKUP($C1692,$C$5:$H$18,6,0)+SUMIF($C$19:$C1692,$C1692,$F$19:$F1692)-SUMIF($C$19:$C1692,$C1692,$G$19:$G1692),"")</f>
        <v/>
      </c>
      <c r="I1692" s="220"/>
      <c r="J1692" s="220"/>
      <c r="K1692" s="223"/>
    </row>
    <row r="1693" customHeight="1" spans="1:11">
      <c r="A1693" s="185" t="str">
        <f>IF(B1693="","",COUNTA($B$5:B1693))</f>
        <v/>
      </c>
      <c r="B1693" s="213"/>
      <c r="C1693" s="214"/>
      <c r="D1693" s="214"/>
      <c r="E1693" s="214"/>
      <c r="F1693" s="224"/>
      <c r="G1693" s="216"/>
      <c r="H1693" s="217" t="str">
        <f>IFERROR(VLOOKUP($C1693,$C$5:$H$18,6,0)+SUMIF($C$19:$C1693,$C1693,$F$19:$F1693)-SUMIF($C$19:$C1693,$C1693,$G$19:$G1693),"")</f>
        <v/>
      </c>
      <c r="I1693" s="214"/>
      <c r="J1693" s="214"/>
      <c r="K1693" s="218"/>
    </row>
    <row r="1694" customHeight="1" spans="1:11">
      <c r="A1694" s="185" t="str">
        <f>IF(B1694="","",COUNTA($B$5:B1694))</f>
        <v/>
      </c>
      <c r="B1694" s="219"/>
      <c r="C1694" s="220"/>
      <c r="D1694" s="220"/>
      <c r="E1694" s="220"/>
      <c r="F1694" s="225"/>
      <c r="G1694" s="222"/>
      <c r="H1694" s="217" t="str">
        <f>IFERROR(VLOOKUP($C1694,$C$5:$H$18,6,0)+SUMIF($C$19:$C1694,$C1694,$F$19:$F1694)-SUMIF($C$19:$C1694,$C1694,$G$19:$G1694),"")</f>
        <v/>
      </c>
      <c r="I1694" s="220"/>
      <c r="J1694" s="220"/>
      <c r="K1694" s="223"/>
    </row>
    <row r="1695" customHeight="1" spans="1:11">
      <c r="A1695" s="185" t="str">
        <f>IF(B1695="","",COUNTA($B$5:B1695))</f>
        <v/>
      </c>
      <c r="B1695" s="213"/>
      <c r="C1695" s="214"/>
      <c r="D1695" s="214"/>
      <c r="E1695" s="214"/>
      <c r="F1695" s="224"/>
      <c r="G1695" s="216"/>
      <c r="H1695" s="217" t="str">
        <f>IFERROR(VLOOKUP($C1695,$C$5:$H$18,6,0)+SUMIF($C$19:$C1695,$C1695,$F$19:$F1695)-SUMIF($C$19:$C1695,$C1695,$G$19:$G1695),"")</f>
        <v/>
      </c>
      <c r="I1695" s="214"/>
      <c r="J1695" s="214"/>
      <c r="K1695" s="218"/>
    </row>
    <row r="1696" customHeight="1" spans="1:11">
      <c r="A1696" s="185" t="str">
        <f>IF(B1696="","",COUNTA($B$5:B1696))</f>
        <v/>
      </c>
      <c r="B1696" s="219"/>
      <c r="C1696" s="220"/>
      <c r="D1696" s="220"/>
      <c r="E1696" s="220"/>
      <c r="F1696" s="225"/>
      <c r="G1696" s="222"/>
      <c r="H1696" s="217" t="str">
        <f>IFERROR(VLOOKUP($C1696,$C$5:$H$18,6,0)+SUMIF($C$19:$C1696,$C1696,$F$19:$F1696)-SUMIF($C$19:$C1696,$C1696,$G$19:$G1696),"")</f>
        <v/>
      </c>
      <c r="I1696" s="220"/>
      <c r="J1696" s="220"/>
      <c r="K1696" s="223"/>
    </row>
    <row r="1697" customHeight="1" spans="1:11">
      <c r="A1697" s="185" t="str">
        <f>IF(B1697="","",COUNTA($B$5:B1697))</f>
        <v/>
      </c>
      <c r="B1697" s="213"/>
      <c r="C1697" s="214"/>
      <c r="D1697" s="214"/>
      <c r="E1697" s="214"/>
      <c r="F1697" s="224"/>
      <c r="G1697" s="216"/>
      <c r="H1697" s="217" t="str">
        <f>IFERROR(VLOOKUP($C1697,$C$5:$H$18,6,0)+SUMIF($C$19:$C1697,$C1697,$F$19:$F1697)-SUMIF($C$19:$C1697,$C1697,$G$19:$G1697),"")</f>
        <v/>
      </c>
      <c r="I1697" s="214"/>
      <c r="J1697" s="214"/>
      <c r="K1697" s="218"/>
    </row>
    <row r="1698" customHeight="1" spans="1:11">
      <c r="A1698" s="185" t="str">
        <f>IF(B1698="","",COUNTA($B$5:B1698))</f>
        <v/>
      </c>
      <c r="B1698" s="219"/>
      <c r="C1698" s="220"/>
      <c r="D1698" s="220"/>
      <c r="E1698" s="220"/>
      <c r="F1698" s="225"/>
      <c r="G1698" s="222"/>
      <c r="H1698" s="217" t="str">
        <f>IFERROR(VLOOKUP($C1698,$C$5:$H$18,6,0)+SUMIF($C$19:$C1698,$C1698,$F$19:$F1698)-SUMIF($C$19:$C1698,$C1698,$G$19:$G1698),"")</f>
        <v/>
      </c>
      <c r="I1698" s="220"/>
      <c r="J1698" s="220"/>
      <c r="K1698" s="223"/>
    </row>
    <row r="1699" customHeight="1" spans="1:11">
      <c r="A1699" s="185" t="str">
        <f>IF(B1699="","",COUNTA($B$5:B1699))</f>
        <v/>
      </c>
      <c r="B1699" s="213"/>
      <c r="C1699" s="214"/>
      <c r="D1699" s="214"/>
      <c r="E1699" s="214"/>
      <c r="F1699" s="224"/>
      <c r="G1699" s="216"/>
      <c r="H1699" s="217" t="str">
        <f>IFERROR(VLOOKUP($C1699,$C$5:$H$18,6,0)+SUMIF($C$19:$C1699,$C1699,$F$19:$F1699)-SUMIF($C$19:$C1699,$C1699,$G$19:$G1699),"")</f>
        <v/>
      </c>
      <c r="I1699" s="214"/>
      <c r="J1699" s="214"/>
      <c r="K1699" s="218"/>
    </row>
    <row r="1700" customHeight="1" spans="1:11">
      <c r="A1700" s="185" t="str">
        <f>IF(B1700="","",COUNTA($B$5:B1700))</f>
        <v/>
      </c>
      <c r="B1700" s="219"/>
      <c r="C1700" s="220"/>
      <c r="D1700" s="220"/>
      <c r="E1700" s="220"/>
      <c r="F1700" s="225"/>
      <c r="G1700" s="222"/>
      <c r="H1700" s="217" t="str">
        <f>IFERROR(VLOOKUP($C1700,$C$5:$H$18,6,0)+SUMIF($C$19:$C1700,$C1700,$F$19:$F1700)-SUMIF($C$19:$C1700,$C1700,$G$19:$G1700),"")</f>
        <v/>
      </c>
      <c r="I1700" s="220"/>
      <c r="J1700" s="220"/>
      <c r="K1700" s="223"/>
    </row>
    <row r="1701" customHeight="1" spans="1:11">
      <c r="A1701" s="185" t="str">
        <f>IF(B1701="","",COUNTA($B$5:B1701))</f>
        <v/>
      </c>
      <c r="B1701" s="213"/>
      <c r="C1701" s="214"/>
      <c r="D1701" s="214"/>
      <c r="E1701" s="214"/>
      <c r="F1701" s="224"/>
      <c r="G1701" s="216"/>
      <c r="H1701" s="217" t="str">
        <f>IFERROR(VLOOKUP($C1701,$C$5:$H$18,6,0)+SUMIF($C$19:$C1701,$C1701,$F$19:$F1701)-SUMIF($C$19:$C1701,$C1701,$G$19:$G1701),"")</f>
        <v/>
      </c>
      <c r="I1701" s="214"/>
      <c r="J1701" s="214"/>
      <c r="K1701" s="218"/>
    </row>
    <row r="1702" customHeight="1" spans="1:11">
      <c r="A1702" s="185" t="str">
        <f>IF(B1702="","",COUNTA($B$5:B1702))</f>
        <v/>
      </c>
      <c r="B1702" s="219"/>
      <c r="C1702" s="220"/>
      <c r="D1702" s="220"/>
      <c r="E1702" s="220"/>
      <c r="F1702" s="225"/>
      <c r="G1702" s="222"/>
      <c r="H1702" s="217" t="str">
        <f>IFERROR(VLOOKUP($C1702,$C$5:$H$18,6,0)+SUMIF($C$19:$C1702,$C1702,$F$19:$F1702)-SUMIF($C$19:$C1702,$C1702,$G$19:$G1702),"")</f>
        <v/>
      </c>
      <c r="I1702" s="220"/>
      <c r="J1702" s="220"/>
      <c r="K1702" s="223"/>
    </row>
    <row r="1703" customHeight="1" spans="1:11">
      <c r="A1703" s="185" t="str">
        <f>IF(B1703="","",COUNTA($B$5:B1703))</f>
        <v/>
      </c>
      <c r="B1703" s="213"/>
      <c r="C1703" s="214"/>
      <c r="D1703" s="214"/>
      <c r="E1703" s="214"/>
      <c r="F1703" s="224"/>
      <c r="G1703" s="216"/>
      <c r="H1703" s="217" t="str">
        <f>IFERROR(VLOOKUP($C1703,$C$5:$H$18,6,0)+SUMIF($C$19:$C1703,$C1703,$F$19:$F1703)-SUMIF($C$19:$C1703,$C1703,$G$19:$G1703),"")</f>
        <v/>
      </c>
      <c r="I1703" s="214"/>
      <c r="J1703" s="214"/>
      <c r="K1703" s="218"/>
    </row>
    <row r="1704" customHeight="1" spans="1:11">
      <c r="A1704" s="185" t="str">
        <f>IF(B1704="","",COUNTA($B$5:B1704))</f>
        <v/>
      </c>
      <c r="B1704" s="219"/>
      <c r="C1704" s="220"/>
      <c r="D1704" s="220"/>
      <c r="E1704" s="220"/>
      <c r="F1704" s="225"/>
      <c r="G1704" s="222"/>
      <c r="H1704" s="217" t="str">
        <f>IFERROR(VLOOKUP($C1704,$C$5:$H$18,6,0)+SUMIF($C$19:$C1704,$C1704,$F$19:$F1704)-SUMIF($C$19:$C1704,$C1704,$G$19:$G1704),"")</f>
        <v/>
      </c>
      <c r="I1704" s="220"/>
      <c r="J1704" s="220"/>
      <c r="K1704" s="223"/>
    </row>
    <row r="1705" customHeight="1" spans="1:11">
      <c r="A1705" s="185" t="str">
        <f>IF(B1705="","",COUNTA($B$5:B1705))</f>
        <v/>
      </c>
      <c r="B1705" s="213"/>
      <c r="C1705" s="214"/>
      <c r="D1705" s="214"/>
      <c r="E1705" s="214"/>
      <c r="F1705" s="224"/>
      <c r="G1705" s="216"/>
      <c r="H1705" s="217" t="str">
        <f>IFERROR(VLOOKUP($C1705,$C$5:$H$18,6,0)+SUMIF($C$19:$C1705,$C1705,$F$19:$F1705)-SUMIF($C$19:$C1705,$C1705,$G$19:$G1705),"")</f>
        <v/>
      </c>
      <c r="I1705" s="214"/>
      <c r="J1705" s="214"/>
      <c r="K1705" s="218"/>
    </row>
    <row r="1706" customHeight="1" spans="1:11">
      <c r="A1706" s="185" t="str">
        <f>IF(B1706="","",COUNTA($B$5:B1706))</f>
        <v/>
      </c>
      <c r="B1706" s="219"/>
      <c r="C1706" s="220"/>
      <c r="D1706" s="220"/>
      <c r="E1706" s="220"/>
      <c r="F1706" s="225"/>
      <c r="G1706" s="222"/>
      <c r="H1706" s="217" t="str">
        <f>IFERROR(VLOOKUP($C1706,$C$5:$H$18,6,0)+SUMIF($C$19:$C1706,$C1706,$F$19:$F1706)-SUMIF($C$19:$C1706,$C1706,$G$19:$G1706),"")</f>
        <v/>
      </c>
      <c r="I1706" s="220"/>
      <c r="J1706" s="220"/>
      <c r="K1706" s="223"/>
    </row>
    <row r="1707" customHeight="1" spans="1:11">
      <c r="A1707" s="185" t="str">
        <f>IF(B1707="","",COUNTA($B$5:B1707))</f>
        <v/>
      </c>
      <c r="B1707" s="213"/>
      <c r="C1707" s="214"/>
      <c r="D1707" s="214"/>
      <c r="E1707" s="214"/>
      <c r="F1707" s="224"/>
      <c r="G1707" s="216"/>
      <c r="H1707" s="217" t="str">
        <f>IFERROR(VLOOKUP($C1707,$C$5:$H$18,6,0)+SUMIF($C$19:$C1707,$C1707,$F$19:$F1707)-SUMIF($C$19:$C1707,$C1707,$G$19:$G1707),"")</f>
        <v/>
      </c>
      <c r="I1707" s="214"/>
      <c r="J1707" s="214"/>
      <c r="K1707" s="218"/>
    </row>
    <row r="1708" customHeight="1" spans="1:11">
      <c r="A1708" s="185" t="str">
        <f>IF(B1708="","",COUNTA($B$5:B1708))</f>
        <v/>
      </c>
      <c r="B1708" s="219"/>
      <c r="C1708" s="220"/>
      <c r="D1708" s="220"/>
      <c r="E1708" s="220"/>
      <c r="F1708" s="225"/>
      <c r="G1708" s="222"/>
      <c r="H1708" s="217" t="str">
        <f>IFERROR(VLOOKUP($C1708,$C$5:$H$18,6,0)+SUMIF($C$19:$C1708,$C1708,$F$19:$F1708)-SUMIF($C$19:$C1708,$C1708,$G$19:$G1708),"")</f>
        <v/>
      </c>
      <c r="I1708" s="220"/>
      <c r="J1708" s="220"/>
      <c r="K1708" s="223"/>
    </row>
    <row r="1709" customHeight="1" spans="1:11">
      <c r="A1709" s="185" t="str">
        <f>IF(B1709="","",COUNTA($B$5:B1709))</f>
        <v/>
      </c>
      <c r="B1709" s="213"/>
      <c r="C1709" s="214"/>
      <c r="D1709" s="214"/>
      <c r="E1709" s="214"/>
      <c r="F1709" s="224"/>
      <c r="G1709" s="216"/>
      <c r="H1709" s="217" t="str">
        <f>IFERROR(VLOOKUP($C1709,$C$5:$H$18,6,0)+SUMIF($C$19:$C1709,$C1709,$F$19:$F1709)-SUMIF($C$19:$C1709,$C1709,$G$19:$G1709),"")</f>
        <v/>
      </c>
      <c r="I1709" s="214"/>
      <c r="J1709" s="214"/>
      <c r="K1709" s="218"/>
    </row>
    <row r="1710" customHeight="1" spans="1:11">
      <c r="A1710" s="185" t="str">
        <f>IF(B1710="","",COUNTA($B$5:B1710))</f>
        <v/>
      </c>
      <c r="B1710" s="219"/>
      <c r="C1710" s="220"/>
      <c r="D1710" s="220"/>
      <c r="E1710" s="220"/>
      <c r="F1710" s="225"/>
      <c r="G1710" s="222"/>
      <c r="H1710" s="217" t="str">
        <f>IFERROR(VLOOKUP($C1710,$C$5:$H$18,6,0)+SUMIF($C$19:$C1710,$C1710,$F$19:$F1710)-SUMIF($C$19:$C1710,$C1710,$G$19:$G1710),"")</f>
        <v/>
      </c>
      <c r="I1710" s="220"/>
      <c r="J1710" s="220"/>
      <c r="K1710" s="223"/>
    </row>
    <row r="1711" customHeight="1" spans="1:11">
      <c r="A1711" s="185" t="str">
        <f>IF(B1711="","",COUNTA($B$5:B1711))</f>
        <v/>
      </c>
      <c r="B1711" s="213"/>
      <c r="C1711" s="214"/>
      <c r="D1711" s="214"/>
      <c r="E1711" s="214"/>
      <c r="F1711" s="224"/>
      <c r="G1711" s="216"/>
      <c r="H1711" s="217" t="str">
        <f>IFERROR(VLOOKUP($C1711,$C$5:$H$18,6,0)+SUMIF($C$19:$C1711,$C1711,$F$19:$F1711)-SUMIF($C$19:$C1711,$C1711,$G$19:$G1711),"")</f>
        <v/>
      </c>
      <c r="I1711" s="214"/>
      <c r="J1711" s="214"/>
      <c r="K1711" s="218"/>
    </row>
    <row r="1712" customHeight="1" spans="1:11">
      <c r="A1712" s="185" t="str">
        <f>IF(B1712="","",COUNTA($B$5:B1712))</f>
        <v/>
      </c>
      <c r="B1712" s="219"/>
      <c r="C1712" s="220"/>
      <c r="D1712" s="220"/>
      <c r="E1712" s="220"/>
      <c r="F1712" s="225"/>
      <c r="G1712" s="222"/>
      <c r="H1712" s="217" t="str">
        <f>IFERROR(VLOOKUP($C1712,$C$5:$H$18,6,0)+SUMIF($C$19:$C1712,$C1712,$F$19:$F1712)-SUMIF($C$19:$C1712,$C1712,$G$19:$G1712),"")</f>
        <v/>
      </c>
      <c r="I1712" s="220"/>
      <c r="J1712" s="220"/>
      <c r="K1712" s="223"/>
    </row>
    <row r="1713" customHeight="1" spans="1:11">
      <c r="A1713" s="185" t="str">
        <f>IF(B1713="","",COUNTA($B$5:B1713))</f>
        <v/>
      </c>
      <c r="B1713" s="213"/>
      <c r="C1713" s="214"/>
      <c r="D1713" s="214"/>
      <c r="E1713" s="214"/>
      <c r="F1713" s="224"/>
      <c r="G1713" s="216"/>
      <c r="H1713" s="217" t="str">
        <f>IFERROR(VLOOKUP($C1713,$C$5:$H$18,6,0)+SUMIF($C$19:$C1713,$C1713,$F$19:$F1713)-SUMIF($C$19:$C1713,$C1713,$G$19:$G1713),"")</f>
        <v/>
      </c>
      <c r="I1713" s="214"/>
      <c r="J1713" s="214"/>
      <c r="K1713" s="218"/>
    </row>
    <row r="1714" customHeight="1" spans="1:11">
      <c r="A1714" s="185" t="str">
        <f>IF(B1714="","",COUNTA($B$5:B1714))</f>
        <v/>
      </c>
      <c r="B1714" s="219"/>
      <c r="C1714" s="220"/>
      <c r="D1714" s="220"/>
      <c r="E1714" s="220"/>
      <c r="F1714" s="225"/>
      <c r="G1714" s="222"/>
      <c r="H1714" s="217" t="str">
        <f>IFERROR(VLOOKUP($C1714,$C$5:$H$18,6,0)+SUMIF($C$19:$C1714,$C1714,$F$19:$F1714)-SUMIF($C$19:$C1714,$C1714,$G$19:$G1714),"")</f>
        <v/>
      </c>
      <c r="I1714" s="220"/>
      <c r="J1714" s="220"/>
      <c r="K1714" s="223"/>
    </row>
    <row r="1715" customHeight="1" spans="1:11">
      <c r="A1715" s="185" t="str">
        <f>IF(B1715="","",COUNTA($B$5:B1715))</f>
        <v/>
      </c>
      <c r="B1715" s="213"/>
      <c r="C1715" s="214"/>
      <c r="D1715" s="214"/>
      <c r="E1715" s="214"/>
      <c r="F1715" s="224"/>
      <c r="G1715" s="216"/>
      <c r="H1715" s="217" t="str">
        <f>IFERROR(VLOOKUP($C1715,$C$5:$H$18,6,0)+SUMIF($C$19:$C1715,$C1715,$F$19:$F1715)-SUMIF($C$19:$C1715,$C1715,$G$19:$G1715),"")</f>
        <v/>
      </c>
      <c r="I1715" s="214"/>
      <c r="J1715" s="214"/>
      <c r="K1715" s="218"/>
    </row>
    <row r="1716" customHeight="1" spans="1:11">
      <c r="A1716" s="185" t="str">
        <f>IF(B1716="","",COUNTA($B$5:B1716))</f>
        <v/>
      </c>
      <c r="B1716" s="219"/>
      <c r="C1716" s="220"/>
      <c r="D1716" s="220"/>
      <c r="E1716" s="220"/>
      <c r="F1716" s="225"/>
      <c r="G1716" s="222"/>
      <c r="H1716" s="217" t="str">
        <f>IFERROR(VLOOKUP($C1716,$C$5:$H$18,6,0)+SUMIF($C$19:$C1716,$C1716,$F$19:$F1716)-SUMIF($C$19:$C1716,$C1716,$G$19:$G1716),"")</f>
        <v/>
      </c>
      <c r="I1716" s="220"/>
      <c r="J1716" s="220"/>
      <c r="K1716" s="223"/>
    </row>
    <row r="1717" customHeight="1" spans="1:11">
      <c r="A1717" s="185" t="str">
        <f>IF(B1717="","",COUNTA($B$5:B1717))</f>
        <v/>
      </c>
      <c r="B1717" s="213"/>
      <c r="C1717" s="214"/>
      <c r="D1717" s="214"/>
      <c r="E1717" s="214"/>
      <c r="F1717" s="224"/>
      <c r="G1717" s="216"/>
      <c r="H1717" s="217" t="str">
        <f>IFERROR(VLOOKUP($C1717,$C$5:$H$18,6,0)+SUMIF($C$19:$C1717,$C1717,$F$19:$F1717)-SUMIF($C$19:$C1717,$C1717,$G$19:$G1717),"")</f>
        <v/>
      </c>
      <c r="I1717" s="214"/>
      <c r="J1717" s="214"/>
      <c r="K1717" s="218"/>
    </row>
    <row r="1718" customHeight="1" spans="1:11">
      <c r="A1718" s="185" t="str">
        <f>IF(B1718="","",COUNTA($B$5:B1718))</f>
        <v/>
      </c>
      <c r="B1718" s="219"/>
      <c r="C1718" s="220"/>
      <c r="D1718" s="220"/>
      <c r="E1718" s="220"/>
      <c r="F1718" s="225"/>
      <c r="G1718" s="222"/>
      <c r="H1718" s="217" t="str">
        <f>IFERROR(VLOOKUP($C1718,$C$5:$H$18,6,0)+SUMIF($C$19:$C1718,$C1718,$F$19:$F1718)-SUMIF($C$19:$C1718,$C1718,$G$19:$G1718),"")</f>
        <v/>
      </c>
      <c r="I1718" s="220"/>
      <c r="J1718" s="220"/>
      <c r="K1718" s="223"/>
    </row>
    <row r="1719" customHeight="1" spans="1:11">
      <c r="A1719" s="185" t="str">
        <f>IF(B1719="","",COUNTA($B$5:B1719))</f>
        <v/>
      </c>
      <c r="B1719" s="213"/>
      <c r="C1719" s="214"/>
      <c r="D1719" s="214"/>
      <c r="E1719" s="214"/>
      <c r="F1719" s="224"/>
      <c r="G1719" s="216"/>
      <c r="H1719" s="217" t="str">
        <f>IFERROR(VLOOKUP($C1719,$C$5:$H$18,6,0)+SUMIF($C$19:$C1719,$C1719,$F$19:$F1719)-SUMIF($C$19:$C1719,$C1719,$G$19:$G1719),"")</f>
        <v/>
      </c>
      <c r="I1719" s="214"/>
      <c r="J1719" s="214"/>
      <c r="K1719" s="218"/>
    </row>
    <row r="1720" customHeight="1" spans="1:11">
      <c r="A1720" s="185" t="str">
        <f>IF(B1720="","",COUNTA($B$5:B1720))</f>
        <v/>
      </c>
      <c r="B1720" s="219"/>
      <c r="C1720" s="220"/>
      <c r="D1720" s="220"/>
      <c r="E1720" s="220"/>
      <c r="F1720" s="225"/>
      <c r="G1720" s="222"/>
      <c r="H1720" s="217" t="str">
        <f>IFERROR(VLOOKUP($C1720,$C$5:$H$18,6,0)+SUMIF($C$19:$C1720,$C1720,$F$19:$F1720)-SUMIF($C$19:$C1720,$C1720,$G$19:$G1720),"")</f>
        <v/>
      </c>
      <c r="I1720" s="220"/>
      <c r="J1720" s="220"/>
      <c r="K1720" s="223"/>
    </row>
    <row r="1721" customHeight="1" spans="1:11">
      <c r="A1721" s="185" t="str">
        <f>IF(B1721="","",COUNTA($B$5:B1721))</f>
        <v/>
      </c>
      <c r="B1721" s="213"/>
      <c r="C1721" s="214"/>
      <c r="D1721" s="214"/>
      <c r="E1721" s="214"/>
      <c r="F1721" s="224"/>
      <c r="G1721" s="216"/>
      <c r="H1721" s="217" t="str">
        <f>IFERROR(VLOOKUP($C1721,$C$5:$H$18,6,0)+SUMIF($C$19:$C1721,$C1721,$F$19:$F1721)-SUMIF($C$19:$C1721,$C1721,$G$19:$G1721),"")</f>
        <v/>
      </c>
      <c r="I1721" s="214"/>
      <c r="J1721" s="214"/>
      <c r="K1721" s="218"/>
    </row>
    <row r="1722" customHeight="1" spans="1:11">
      <c r="A1722" s="185" t="str">
        <f>IF(B1722="","",COUNTA($B$5:B1722))</f>
        <v/>
      </c>
      <c r="B1722" s="219"/>
      <c r="C1722" s="220"/>
      <c r="D1722" s="220"/>
      <c r="E1722" s="220"/>
      <c r="F1722" s="225"/>
      <c r="G1722" s="222"/>
      <c r="H1722" s="217" t="str">
        <f>IFERROR(VLOOKUP($C1722,$C$5:$H$18,6,0)+SUMIF($C$19:$C1722,$C1722,$F$19:$F1722)-SUMIF($C$19:$C1722,$C1722,$G$19:$G1722),"")</f>
        <v/>
      </c>
      <c r="I1722" s="220"/>
      <c r="J1722" s="220"/>
      <c r="K1722" s="223"/>
    </row>
    <row r="1723" customHeight="1" spans="1:11">
      <c r="A1723" s="185" t="str">
        <f>IF(B1723="","",COUNTA($B$5:B1723))</f>
        <v/>
      </c>
      <c r="B1723" s="213"/>
      <c r="C1723" s="214"/>
      <c r="D1723" s="214"/>
      <c r="E1723" s="214"/>
      <c r="F1723" s="224"/>
      <c r="G1723" s="216"/>
      <c r="H1723" s="217" t="str">
        <f>IFERROR(VLOOKUP($C1723,$C$5:$H$18,6,0)+SUMIF($C$19:$C1723,$C1723,$F$19:$F1723)-SUMIF($C$19:$C1723,$C1723,$G$19:$G1723),"")</f>
        <v/>
      </c>
      <c r="I1723" s="214"/>
      <c r="J1723" s="214"/>
      <c r="K1723" s="218"/>
    </row>
    <row r="1724" customHeight="1" spans="1:11">
      <c r="A1724" s="185" t="str">
        <f>IF(B1724="","",COUNTA($B$5:B1724))</f>
        <v/>
      </c>
      <c r="B1724" s="219"/>
      <c r="C1724" s="220"/>
      <c r="D1724" s="220"/>
      <c r="E1724" s="220"/>
      <c r="F1724" s="225"/>
      <c r="G1724" s="222"/>
      <c r="H1724" s="217" t="str">
        <f>IFERROR(VLOOKUP($C1724,$C$5:$H$18,6,0)+SUMIF($C$19:$C1724,$C1724,$F$19:$F1724)-SUMIF($C$19:$C1724,$C1724,$G$19:$G1724),"")</f>
        <v/>
      </c>
      <c r="I1724" s="220"/>
      <c r="J1724" s="220"/>
      <c r="K1724" s="223"/>
    </row>
    <row r="1725" customHeight="1" spans="1:11">
      <c r="A1725" s="185" t="str">
        <f>IF(B1725="","",COUNTA($B$5:B1725))</f>
        <v/>
      </c>
      <c r="B1725" s="213"/>
      <c r="C1725" s="214"/>
      <c r="D1725" s="214"/>
      <c r="E1725" s="214"/>
      <c r="F1725" s="224"/>
      <c r="G1725" s="216"/>
      <c r="H1725" s="217" t="str">
        <f>IFERROR(VLOOKUP($C1725,$C$5:$H$18,6,0)+SUMIF($C$19:$C1725,$C1725,$F$19:$F1725)-SUMIF($C$19:$C1725,$C1725,$G$19:$G1725),"")</f>
        <v/>
      </c>
      <c r="I1725" s="214"/>
      <c r="J1725" s="214"/>
      <c r="K1725" s="218"/>
    </row>
    <row r="1726" customHeight="1" spans="1:11">
      <c r="A1726" s="185" t="str">
        <f>IF(B1726="","",COUNTA($B$5:B1726))</f>
        <v/>
      </c>
      <c r="B1726" s="219"/>
      <c r="C1726" s="220"/>
      <c r="D1726" s="220"/>
      <c r="E1726" s="220"/>
      <c r="F1726" s="225"/>
      <c r="G1726" s="222"/>
      <c r="H1726" s="217" t="str">
        <f>IFERROR(VLOOKUP($C1726,$C$5:$H$18,6,0)+SUMIF($C$19:$C1726,$C1726,$F$19:$F1726)-SUMIF($C$19:$C1726,$C1726,$G$19:$G1726),"")</f>
        <v/>
      </c>
      <c r="I1726" s="220"/>
      <c r="J1726" s="220"/>
      <c r="K1726" s="223"/>
    </row>
    <row r="1727" customHeight="1" spans="1:11">
      <c r="A1727" s="185" t="str">
        <f>IF(B1727="","",COUNTA($B$5:B1727))</f>
        <v/>
      </c>
      <c r="B1727" s="213"/>
      <c r="C1727" s="214"/>
      <c r="D1727" s="214"/>
      <c r="E1727" s="214"/>
      <c r="F1727" s="224"/>
      <c r="G1727" s="216"/>
      <c r="H1727" s="217" t="str">
        <f>IFERROR(VLOOKUP($C1727,$C$5:$H$18,6,0)+SUMIF($C$19:$C1727,$C1727,$F$19:$F1727)-SUMIF($C$19:$C1727,$C1727,$G$19:$G1727),"")</f>
        <v/>
      </c>
      <c r="I1727" s="214"/>
      <c r="J1727" s="214"/>
      <c r="K1727" s="218"/>
    </row>
    <row r="1728" customHeight="1" spans="1:11">
      <c r="A1728" s="185" t="str">
        <f>IF(B1728="","",COUNTA($B$5:B1728))</f>
        <v/>
      </c>
      <c r="B1728" s="219"/>
      <c r="C1728" s="220"/>
      <c r="D1728" s="220"/>
      <c r="E1728" s="220"/>
      <c r="F1728" s="225"/>
      <c r="G1728" s="222"/>
      <c r="H1728" s="217" t="str">
        <f>IFERROR(VLOOKUP($C1728,$C$5:$H$18,6,0)+SUMIF($C$19:$C1728,$C1728,$F$19:$F1728)-SUMIF($C$19:$C1728,$C1728,$G$19:$G1728),"")</f>
        <v/>
      </c>
      <c r="I1728" s="220"/>
      <c r="J1728" s="220"/>
      <c r="K1728" s="223"/>
    </row>
    <row r="1729" customHeight="1" spans="1:11">
      <c r="A1729" s="185" t="str">
        <f>IF(B1729="","",COUNTA($B$5:B1729))</f>
        <v/>
      </c>
      <c r="B1729" s="213"/>
      <c r="C1729" s="214"/>
      <c r="D1729" s="214"/>
      <c r="E1729" s="214"/>
      <c r="F1729" s="224"/>
      <c r="G1729" s="216"/>
      <c r="H1729" s="217" t="str">
        <f>IFERROR(VLOOKUP($C1729,$C$5:$H$18,6,0)+SUMIF($C$19:$C1729,$C1729,$F$19:$F1729)-SUMIF($C$19:$C1729,$C1729,$G$19:$G1729),"")</f>
        <v/>
      </c>
      <c r="I1729" s="214"/>
      <c r="J1729" s="214"/>
      <c r="K1729" s="218"/>
    </row>
    <row r="1730" customHeight="1" spans="1:11">
      <c r="A1730" s="185" t="str">
        <f>IF(B1730="","",COUNTA($B$5:B1730))</f>
        <v/>
      </c>
      <c r="B1730" s="219"/>
      <c r="C1730" s="220"/>
      <c r="D1730" s="220"/>
      <c r="E1730" s="220"/>
      <c r="F1730" s="225"/>
      <c r="G1730" s="222"/>
      <c r="H1730" s="217" t="str">
        <f>IFERROR(VLOOKUP($C1730,$C$5:$H$18,6,0)+SUMIF($C$19:$C1730,$C1730,$F$19:$F1730)-SUMIF($C$19:$C1730,$C1730,$G$19:$G1730),"")</f>
        <v/>
      </c>
      <c r="I1730" s="220"/>
      <c r="J1730" s="220"/>
      <c r="K1730" s="223"/>
    </row>
    <row r="1731" customHeight="1" spans="1:11">
      <c r="A1731" s="185" t="str">
        <f>IF(B1731="","",COUNTA($B$5:B1731))</f>
        <v/>
      </c>
      <c r="B1731" s="213"/>
      <c r="C1731" s="214"/>
      <c r="D1731" s="214"/>
      <c r="E1731" s="214"/>
      <c r="F1731" s="224"/>
      <c r="G1731" s="216"/>
      <c r="H1731" s="217" t="str">
        <f>IFERROR(VLOOKUP($C1731,$C$5:$H$18,6,0)+SUMIF($C$19:$C1731,$C1731,$F$19:$F1731)-SUMIF($C$19:$C1731,$C1731,$G$19:$G1731),"")</f>
        <v/>
      </c>
      <c r="I1731" s="214"/>
      <c r="J1731" s="214"/>
      <c r="K1731" s="218"/>
    </row>
    <row r="1732" customHeight="1" spans="1:11">
      <c r="A1732" s="185" t="str">
        <f>IF(B1732="","",COUNTA($B$5:B1732))</f>
        <v/>
      </c>
      <c r="B1732" s="219"/>
      <c r="C1732" s="220"/>
      <c r="D1732" s="220"/>
      <c r="E1732" s="220"/>
      <c r="F1732" s="225"/>
      <c r="G1732" s="222"/>
      <c r="H1732" s="217" t="str">
        <f>IFERROR(VLOOKUP($C1732,$C$5:$H$18,6,0)+SUMIF($C$19:$C1732,$C1732,$F$19:$F1732)-SUMIF($C$19:$C1732,$C1732,$G$19:$G1732),"")</f>
        <v/>
      </c>
      <c r="I1732" s="220"/>
      <c r="J1732" s="220"/>
      <c r="K1732" s="223"/>
    </row>
    <row r="1733" customHeight="1" spans="1:11">
      <c r="A1733" s="185" t="str">
        <f>IF(B1733="","",COUNTA($B$5:B1733))</f>
        <v/>
      </c>
      <c r="B1733" s="213"/>
      <c r="C1733" s="214"/>
      <c r="D1733" s="214"/>
      <c r="E1733" s="214"/>
      <c r="F1733" s="224"/>
      <c r="G1733" s="216"/>
      <c r="H1733" s="217" t="str">
        <f>IFERROR(VLOOKUP($C1733,$C$5:$H$18,6,0)+SUMIF($C$19:$C1733,$C1733,$F$19:$F1733)-SUMIF($C$19:$C1733,$C1733,$G$19:$G1733),"")</f>
        <v/>
      </c>
      <c r="I1733" s="214"/>
      <c r="J1733" s="214"/>
      <c r="K1733" s="218"/>
    </row>
    <row r="1734" customHeight="1" spans="1:11">
      <c r="A1734" s="185" t="str">
        <f>IF(B1734="","",COUNTA($B$5:B1734))</f>
        <v/>
      </c>
      <c r="B1734" s="219"/>
      <c r="C1734" s="220"/>
      <c r="D1734" s="220"/>
      <c r="E1734" s="220"/>
      <c r="F1734" s="225"/>
      <c r="G1734" s="222"/>
      <c r="H1734" s="217" t="str">
        <f>IFERROR(VLOOKUP($C1734,$C$5:$H$18,6,0)+SUMIF($C$19:$C1734,$C1734,$F$19:$F1734)-SUMIF($C$19:$C1734,$C1734,$G$19:$G1734),"")</f>
        <v/>
      </c>
      <c r="I1734" s="220"/>
      <c r="J1734" s="220"/>
      <c r="K1734" s="223"/>
    </row>
    <row r="1735" customHeight="1" spans="1:11">
      <c r="A1735" s="185" t="str">
        <f>IF(B1735="","",COUNTA($B$5:B1735))</f>
        <v/>
      </c>
      <c r="B1735" s="213"/>
      <c r="C1735" s="214"/>
      <c r="D1735" s="214"/>
      <c r="E1735" s="214"/>
      <c r="F1735" s="224"/>
      <c r="G1735" s="216"/>
      <c r="H1735" s="217" t="str">
        <f>IFERROR(VLOOKUP($C1735,$C$5:$H$18,6,0)+SUMIF($C$19:$C1735,$C1735,$F$19:$F1735)-SUMIF($C$19:$C1735,$C1735,$G$19:$G1735),"")</f>
        <v/>
      </c>
      <c r="I1735" s="214"/>
      <c r="J1735" s="214"/>
      <c r="K1735" s="218"/>
    </row>
    <row r="1736" customHeight="1" spans="1:11">
      <c r="A1736" s="185" t="str">
        <f>IF(B1736="","",COUNTA($B$5:B1736))</f>
        <v/>
      </c>
      <c r="B1736" s="219"/>
      <c r="C1736" s="220"/>
      <c r="D1736" s="220"/>
      <c r="E1736" s="220"/>
      <c r="F1736" s="225"/>
      <c r="G1736" s="222"/>
      <c r="H1736" s="217" t="str">
        <f>IFERROR(VLOOKUP($C1736,$C$5:$H$18,6,0)+SUMIF($C$19:$C1736,$C1736,$F$19:$F1736)-SUMIF($C$19:$C1736,$C1736,$G$19:$G1736),"")</f>
        <v/>
      </c>
      <c r="I1736" s="220"/>
      <c r="J1736" s="220"/>
      <c r="K1736" s="223"/>
    </row>
    <row r="1737" customHeight="1" spans="1:11">
      <c r="A1737" s="185" t="str">
        <f>IF(B1737="","",COUNTA($B$5:B1737))</f>
        <v/>
      </c>
      <c r="B1737" s="213"/>
      <c r="C1737" s="214"/>
      <c r="D1737" s="214"/>
      <c r="E1737" s="214"/>
      <c r="F1737" s="224"/>
      <c r="G1737" s="216"/>
      <c r="H1737" s="217" t="str">
        <f>IFERROR(VLOOKUP($C1737,$C$5:$H$18,6,0)+SUMIF($C$19:$C1737,$C1737,$F$19:$F1737)-SUMIF($C$19:$C1737,$C1737,$G$19:$G1737),"")</f>
        <v/>
      </c>
      <c r="I1737" s="214"/>
      <c r="J1737" s="214"/>
      <c r="K1737" s="218"/>
    </row>
    <row r="1738" customHeight="1" spans="1:11">
      <c r="A1738" s="185" t="str">
        <f>IF(B1738="","",COUNTA($B$5:B1738))</f>
        <v/>
      </c>
      <c r="B1738" s="219"/>
      <c r="C1738" s="220"/>
      <c r="D1738" s="220"/>
      <c r="E1738" s="220"/>
      <c r="F1738" s="225"/>
      <c r="G1738" s="222"/>
      <c r="H1738" s="217" t="str">
        <f>IFERROR(VLOOKUP($C1738,$C$5:$H$18,6,0)+SUMIF($C$19:$C1738,$C1738,$F$19:$F1738)-SUMIF($C$19:$C1738,$C1738,$G$19:$G1738),"")</f>
        <v/>
      </c>
      <c r="I1738" s="220"/>
      <c r="J1738" s="220"/>
      <c r="K1738" s="223"/>
    </row>
    <row r="1739" customHeight="1" spans="1:11">
      <c r="A1739" s="185" t="str">
        <f>IF(B1739="","",COUNTA($B$5:B1739))</f>
        <v/>
      </c>
      <c r="B1739" s="213"/>
      <c r="C1739" s="214"/>
      <c r="D1739" s="214"/>
      <c r="E1739" s="214"/>
      <c r="F1739" s="224"/>
      <c r="G1739" s="216"/>
      <c r="H1739" s="217" t="str">
        <f>IFERROR(VLOOKUP($C1739,$C$5:$H$18,6,0)+SUMIF($C$19:$C1739,$C1739,$F$19:$F1739)-SUMIF($C$19:$C1739,$C1739,$G$19:$G1739),"")</f>
        <v/>
      </c>
      <c r="I1739" s="214"/>
      <c r="J1739" s="214"/>
      <c r="K1739" s="218"/>
    </row>
    <row r="1740" customHeight="1" spans="1:11">
      <c r="A1740" s="185" t="str">
        <f>IF(B1740="","",COUNTA($B$5:B1740))</f>
        <v/>
      </c>
      <c r="B1740" s="219"/>
      <c r="C1740" s="220"/>
      <c r="D1740" s="220"/>
      <c r="E1740" s="220"/>
      <c r="F1740" s="225"/>
      <c r="G1740" s="222"/>
      <c r="H1740" s="217" t="str">
        <f>IFERROR(VLOOKUP($C1740,$C$5:$H$18,6,0)+SUMIF($C$19:$C1740,$C1740,$F$19:$F1740)-SUMIF($C$19:$C1740,$C1740,$G$19:$G1740),"")</f>
        <v/>
      </c>
      <c r="I1740" s="220"/>
      <c r="J1740" s="220"/>
      <c r="K1740" s="223"/>
    </row>
    <row r="1741" customHeight="1" spans="1:11">
      <c r="A1741" s="185" t="str">
        <f>IF(B1741="","",COUNTA($B$5:B1741))</f>
        <v/>
      </c>
      <c r="B1741" s="213"/>
      <c r="C1741" s="214"/>
      <c r="D1741" s="214"/>
      <c r="E1741" s="214"/>
      <c r="F1741" s="224"/>
      <c r="G1741" s="216"/>
      <c r="H1741" s="217" t="str">
        <f>IFERROR(VLOOKUP($C1741,$C$5:$H$18,6,0)+SUMIF($C$19:$C1741,$C1741,$F$19:$F1741)-SUMIF($C$19:$C1741,$C1741,$G$19:$G1741),"")</f>
        <v/>
      </c>
      <c r="I1741" s="214"/>
      <c r="J1741" s="214"/>
      <c r="K1741" s="218"/>
    </row>
    <row r="1742" customHeight="1" spans="1:11">
      <c r="A1742" s="185" t="str">
        <f>IF(B1742="","",COUNTA($B$5:B1742))</f>
        <v/>
      </c>
      <c r="B1742" s="219"/>
      <c r="C1742" s="220"/>
      <c r="D1742" s="220"/>
      <c r="E1742" s="220"/>
      <c r="F1742" s="225"/>
      <c r="G1742" s="222"/>
      <c r="H1742" s="217" t="str">
        <f>IFERROR(VLOOKUP($C1742,$C$5:$H$18,6,0)+SUMIF($C$19:$C1742,$C1742,$F$19:$F1742)-SUMIF($C$19:$C1742,$C1742,$G$19:$G1742),"")</f>
        <v/>
      </c>
      <c r="I1742" s="220"/>
      <c r="J1742" s="220"/>
      <c r="K1742" s="223"/>
    </row>
    <row r="1743" customHeight="1" spans="1:11">
      <c r="A1743" s="185" t="str">
        <f>IF(B1743="","",COUNTA($B$5:B1743))</f>
        <v/>
      </c>
      <c r="B1743" s="213"/>
      <c r="C1743" s="214"/>
      <c r="D1743" s="214"/>
      <c r="E1743" s="214"/>
      <c r="F1743" s="224"/>
      <c r="G1743" s="216"/>
      <c r="H1743" s="217" t="str">
        <f>IFERROR(VLOOKUP($C1743,$C$5:$H$18,6,0)+SUMIF($C$19:$C1743,$C1743,$F$19:$F1743)-SUMIF($C$19:$C1743,$C1743,$G$19:$G1743),"")</f>
        <v/>
      </c>
      <c r="I1743" s="214"/>
      <c r="J1743" s="214"/>
      <c r="K1743" s="218"/>
    </row>
    <row r="1744" customHeight="1" spans="1:11">
      <c r="A1744" s="185" t="str">
        <f>IF(B1744="","",COUNTA($B$5:B1744))</f>
        <v/>
      </c>
      <c r="B1744" s="219"/>
      <c r="C1744" s="220"/>
      <c r="D1744" s="220"/>
      <c r="E1744" s="220"/>
      <c r="F1744" s="225"/>
      <c r="G1744" s="222"/>
      <c r="H1744" s="217" t="str">
        <f>IFERROR(VLOOKUP($C1744,$C$5:$H$18,6,0)+SUMIF($C$19:$C1744,$C1744,$F$19:$F1744)-SUMIF($C$19:$C1744,$C1744,$G$19:$G1744),"")</f>
        <v/>
      </c>
      <c r="I1744" s="220"/>
      <c r="J1744" s="220"/>
      <c r="K1744" s="223"/>
    </row>
    <row r="1745" customHeight="1" spans="1:11">
      <c r="A1745" s="185" t="str">
        <f>IF(B1745="","",COUNTA($B$5:B1745))</f>
        <v/>
      </c>
      <c r="B1745" s="213"/>
      <c r="C1745" s="214"/>
      <c r="D1745" s="214"/>
      <c r="E1745" s="214"/>
      <c r="F1745" s="224"/>
      <c r="G1745" s="216"/>
      <c r="H1745" s="217" t="str">
        <f>IFERROR(VLOOKUP($C1745,$C$5:$H$18,6,0)+SUMIF($C$19:$C1745,$C1745,$F$19:$F1745)-SUMIF($C$19:$C1745,$C1745,$G$19:$G1745),"")</f>
        <v/>
      </c>
      <c r="I1745" s="214"/>
      <c r="J1745" s="214"/>
      <c r="K1745" s="218"/>
    </row>
    <row r="1746" customHeight="1" spans="1:11">
      <c r="A1746" s="185" t="str">
        <f>IF(B1746="","",COUNTA($B$5:B1746))</f>
        <v/>
      </c>
      <c r="B1746" s="219"/>
      <c r="C1746" s="220"/>
      <c r="D1746" s="220"/>
      <c r="E1746" s="220"/>
      <c r="F1746" s="225"/>
      <c r="G1746" s="222"/>
      <c r="H1746" s="217" t="str">
        <f>IFERROR(VLOOKUP($C1746,$C$5:$H$18,6,0)+SUMIF($C$19:$C1746,$C1746,$F$19:$F1746)-SUMIF($C$19:$C1746,$C1746,$G$19:$G1746),"")</f>
        <v/>
      </c>
      <c r="I1746" s="220"/>
      <c r="J1746" s="220"/>
      <c r="K1746" s="223"/>
    </row>
    <row r="1747" customHeight="1" spans="1:11">
      <c r="A1747" s="185" t="str">
        <f>IF(B1747="","",COUNTA($B$5:B1747))</f>
        <v/>
      </c>
      <c r="B1747" s="213"/>
      <c r="C1747" s="214"/>
      <c r="D1747" s="214"/>
      <c r="E1747" s="214"/>
      <c r="F1747" s="224"/>
      <c r="G1747" s="216"/>
      <c r="H1747" s="217" t="str">
        <f>IFERROR(VLOOKUP($C1747,$C$5:$H$18,6,0)+SUMIF($C$19:$C1747,$C1747,$F$19:$F1747)-SUMIF($C$19:$C1747,$C1747,$G$19:$G1747),"")</f>
        <v/>
      </c>
      <c r="I1747" s="214"/>
      <c r="J1747" s="214"/>
      <c r="K1747" s="218"/>
    </row>
    <row r="1748" customHeight="1" spans="1:11">
      <c r="A1748" s="185" t="str">
        <f>IF(B1748="","",COUNTA($B$5:B1748))</f>
        <v/>
      </c>
      <c r="B1748" s="219"/>
      <c r="C1748" s="220"/>
      <c r="D1748" s="220"/>
      <c r="E1748" s="220"/>
      <c r="F1748" s="225"/>
      <c r="G1748" s="222"/>
      <c r="H1748" s="217" t="str">
        <f>IFERROR(VLOOKUP($C1748,$C$5:$H$18,6,0)+SUMIF($C$19:$C1748,$C1748,$F$19:$F1748)-SUMIF($C$19:$C1748,$C1748,$G$19:$G1748),"")</f>
        <v/>
      </c>
      <c r="I1748" s="220"/>
      <c r="J1748" s="220"/>
      <c r="K1748" s="223"/>
    </row>
    <row r="1749" customHeight="1" spans="1:11">
      <c r="A1749" s="185" t="str">
        <f>IF(B1749="","",COUNTA($B$5:B1749))</f>
        <v/>
      </c>
      <c r="B1749" s="213"/>
      <c r="C1749" s="214"/>
      <c r="D1749" s="214"/>
      <c r="E1749" s="214"/>
      <c r="F1749" s="224"/>
      <c r="G1749" s="216"/>
      <c r="H1749" s="217" t="str">
        <f>IFERROR(VLOOKUP($C1749,$C$5:$H$18,6,0)+SUMIF($C$19:$C1749,$C1749,$F$19:$F1749)-SUMIF($C$19:$C1749,$C1749,$G$19:$G1749),"")</f>
        <v/>
      </c>
      <c r="I1749" s="214"/>
      <c r="J1749" s="214"/>
      <c r="K1749" s="218"/>
    </row>
    <row r="1750" customHeight="1" spans="1:11">
      <c r="A1750" s="185" t="str">
        <f>IF(B1750="","",COUNTA($B$5:B1750))</f>
        <v/>
      </c>
      <c r="B1750" s="219"/>
      <c r="C1750" s="220"/>
      <c r="D1750" s="220"/>
      <c r="E1750" s="220"/>
      <c r="F1750" s="225"/>
      <c r="G1750" s="222"/>
      <c r="H1750" s="217" t="str">
        <f>IFERROR(VLOOKUP($C1750,$C$5:$H$18,6,0)+SUMIF($C$19:$C1750,$C1750,$F$19:$F1750)-SUMIF($C$19:$C1750,$C1750,$G$19:$G1750),"")</f>
        <v/>
      </c>
      <c r="I1750" s="220"/>
      <c r="J1750" s="220"/>
      <c r="K1750" s="223"/>
    </row>
    <row r="1751" customHeight="1" spans="1:11">
      <c r="A1751" s="185" t="str">
        <f>IF(B1751="","",COUNTA($B$5:B1751))</f>
        <v/>
      </c>
      <c r="B1751" s="213"/>
      <c r="C1751" s="214"/>
      <c r="D1751" s="214"/>
      <c r="E1751" s="214"/>
      <c r="F1751" s="224"/>
      <c r="G1751" s="216"/>
      <c r="H1751" s="217" t="str">
        <f>IFERROR(VLOOKUP($C1751,$C$5:$H$18,6,0)+SUMIF($C$19:$C1751,$C1751,$F$19:$F1751)-SUMIF($C$19:$C1751,$C1751,$G$19:$G1751),"")</f>
        <v/>
      </c>
      <c r="I1751" s="214"/>
      <c r="J1751" s="214"/>
      <c r="K1751" s="218"/>
    </row>
    <row r="1752" customHeight="1" spans="1:11">
      <c r="A1752" s="185" t="str">
        <f>IF(B1752="","",COUNTA($B$5:B1752))</f>
        <v/>
      </c>
      <c r="B1752" s="219"/>
      <c r="C1752" s="220"/>
      <c r="D1752" s="220"/>
      <c r="E1752" s="220"/>
      <c r="F1752" s="225"/>
      <c r="G1752" s="222"/>
      <c r="H1752" s="217" t="str">
        <f>IFERROR(VLOOKUP($C1752,$C$5:$H$18,6,0)+SUMIF($C$19:$C1752,$C1752,$F$19:$F1752)-SUMIF($C$19:$C1752,$C1752,$G$19:$G1752),"")</f>
        <v/>
      </c>
      <c r="I1752" s="220"/>
      <c r="J1752" s="220"/>
      <c r="K1752" s="223"/>
    </row>
    <row r="1753" customHeight="1" spans="1:11">
      <c r="A1753" s="185" t="str">
        <f>IF(B1753="","",COUNTA($B$5:B1753))</f>
        <v/>
      </c>
      <c r="B1753" s="213"/>
      <c r="C1753" s="214"/>
      <c r="D1753" s="214"/>
      <c r="E1753" s="214"/>
      <c r="F1753" s="224"/>
      <c r="G1753" s="216"/>
      <c r="H1753" s="217" t="str">
        <f>IFERROR(VLOOKUP($C1753,$C$5:$H$18,6,0)+SUMIF($C$19:$C1753,$C1753,$F$19:$F1753)-SUMIF($C$19:$C1753,$C1753,$G$19:$G1753),"")</f>
        <v/>
      </c>
      <c r="I1753" s="214"/>
      <c r="J1753" s="214"/>
      <c r="K1753" s="218"/>
    </row>
    <row r="1754" customHeight="1" spans="1:11">
      <c r="A1754" s="185" t="str">
        <f>IF(B1754="","",COUNTA($B$5:B1754))</f>
        <v/>
      </c>
      <c r="B1754" s="219"/>
      <c r="C1754" s="220"/>
      <c r="D1754" s="220"/>
      <c r="E1754" s="220"/>
      <c r="F1754" s="225"/>
      <c r="G1754" s="222"/>
      <c r="H1754" s="217" t="str">
        <f>IFERROR(VLOOKUP($C1754,$C$5:$H$18,6,0)+SUMIF($C$19:$C1754,$C1754,$F$19:$F1754)-SUMIF($C$19:$C1754,$C1754,$G$19:$G1754),"")</f>
        <v/>
      </c>
      <c r="I1754" s="220"/>
      <c r="J1754" s="220"/>
      <c r="K1754" s="223"/>
    </row>
    <row r="1755" customHeight="1" spans="1:11">
      <c r="A1755" s="185" t="str">
        <f>IF(B1755="","",COUNTA($B$5:B1755))</f>
        <v/>
      </c>
      <c r="B1755" s="213"/>
      <c r="C1755" s="214"/>
      <c r="D1755" s="214"/>
      <c r="E1755" s="214"/>
      <c r="F1755" s="224"/>
      <c r="G1755" s="216"/>
      <c r="H1755" s="217" t="str">
        <f>IFERROR(VLOOKUP($C1755,$C$5:$H$18,6,0)+SUMIF($C$19:$C1755,$C1755,$F$19:$F1755)-SUMIF($C$19:$C1755,$C1755,$G$19:$G1755),"")</f>
        <v/>
      </c>
      <c r="I1755" s="214"/>
      <c r="J1755" s="214"/>
      <c r="K1755" s="218"/>
    </row>
    <row r="1756" customHeight="1" spans="1:11">
      <c r="A1756" s="185" t="str">
        <f>IF(B1756="","",COUNTA($B$5:B1756))</f>
        <v/>
      </c>
      <c r="B1756" s="219"/>
      <c r="C1756" s="220"/>
      <c r="D1756" s="220"/>
      <c r="E1756" s="220"/>
      <c r="F1756" s="225"/>
      <c r="G1756" s="222"/>
      <c r="H1756" s="217" t="str">
        <f>IFERROR(VLOOKUP($C1756,$C$5:$H$18,6,0)+SUMIF($C$19:$C1756,$C1756,$F$19:$F1756)-SUMIF($C$19:$C1756,$C1756,$G$19:$G1756),"")</f>
        <v/>
      </c>
      <c r="I1756" s="220"/>
      <c r="J1756" s="220"/>
      <c r="K1756" s="223"/>
    </row>
    <row r="1757" customHeight="1" spans="1:11">
      <c r="A1757" s="185" t="str">
        <f>IF(B1757="","",COUNTA($B$5:B1757))</f>
        <v/>
      </c>
      <c r="B1757" s="213"/>
      <c r="C1757" s="214"/>
      <c r="D1757" s="214"/>
      <c r="E1757" s="214"/>
      <c r="F1757" s="224"/>
      <c r="G1757" s="216"/>
      <c r="H1757" s="217" t="str">
        <f>IFERROR(VLOOKUP($C1757,$C$5:$H$18,6,0)+SUMIF($C$19:$C1757,$C1757,$F$19:$F1757)-SUMIF($C$19:$C1757,$C1757,$G$19:$G1757),"")</f>
        <v/>
      </c>
      <c r="I1757" s="214"/>
      <c r="J1757" s="214"/>
      <c r="K1757" s="218"/>
    </row>
    <row r="1758" customHeight="1" spans="1:11">
      <c r="A1758" s="185" t="str">
        <f>IF(B1758="","",COUNTA($B$5:B1758))</f>
        <v/>
      </c>
      <c r="B1758" s="219"/>
      <c r="C1758" s="220"/>
      <c r="D1758" s="220"/>
      <c r="E1758" s="220"/>
      <c r="F1758" s="225"/>
      <c r="G1758" s="222"/>
      <c r="H1758" s="217" t="str">
        <f>IFERROR(VLOOKUP($C1758,$C$5:$H$18,6,0)+SUMIF($C$19:$C1758,$C1758,$F$19:$F1758)-SUMIF($C$19:$C1758,$C1758,$G$19:$G1758),"")</f>
        <v/>
      </c>
      <c r="I1758" s="220"/>
      <c r="J1758" s="220"/>
      <c r="K1758" s="223"/>
    </row>
    <row r="1759" customHeight="1" spans="1:11">
      <c r="A1759" s="185" t="str">
        <f>IF(B1759="","",COUNTA($B$5:B1759))</f>
        <v/>
      </c>
      <c r="B1759" s="213"/>
      <c r="C1759" s="214"/>
      <c r="D1759" s="214"/>
      <c r="E1759" s="214"/>
      <c r="F1759" s="224"/>
      <c r="G1759" s="216"/>
      <c r="H1759" s="217" t="str">
        <f>IFERROR(VLOOKUP($C1759,$C$5:$H$18,6,0)+SUMIF($C$19:$C1759,$C1759,$F$19:$F1759)-SUMIF($C$19:$C1759,$C1759,$G$19:$G1759),"")</f>
        <v/>
      </c>
      <c r="I1759" s="214"/>
      <c r="J1759" s="214"/>
      <c r="K1759" s="218"/>
    </row>
    <row r="1760" customHeight="1" spans="1:11">
      <c r="A1760" s="185" t="str">
        <f>IF(B1760="","",COUNTA($B$5:B1760))</f>
        <v/>
      </c>
      <c r="B1760" s="219"/>
      <c r="C1760" s="220"/>
      <c r="D1760" s="220"/>
      <c r="E1760" s="220"/>
      <c r="F1760" s="225"/>
      <c r="G1760" s="222"/>
      <c r="H1760" s="217" t="str">
        <f>IFERROR(VLOOKUP($C1760,$C$5:$H$18,6,0)+SUMIF($C$19:$C1760,$C1760,$F$19:$F1760)-SUMIF($C$19:$C1760,$C1760,$G$19:$G1760),"")</f>
        <v/>
      </c>
      <c r="I1760" s="220"/>
      <c r="J1760" s="220"/>
      <c r="K1760" s="223"/>
    </row>
    <row r="1761" customHeight="1" spans="1:11">
      <c r="A1761" s="185" t="str">
        <f>IF(B1761="","",COUNTA($B$5:B1761))</f>
        <v/>
      </c>
      <c r="B1761" s="213"/>
      <c r="C1761" s="214"/>
      <c r="D1761" s="214"/>
      <c r="E1761" s="214"/>
      <c r="F1761" s="224"/>
      <c r="G1761" s="216"/>
      <c r="H1761" s="217" t="str">
        <f>IFERROR(VLOOKUP($C1761,$C$5:$H$18,6,0)+SUMIF($C$19:$C1761,$C1761,$F$19:$F1761)-SUMIF($C$19:$C1761,$C1761,$G$19:$G1761),"")</f>
        <v/>
      </c>
      <c r="I1761" s="214"/>
      <c r="J1761" s="214"/>
      <c r="K1761" s="218"/>
    </row>
    <row r="1762" customHeight="1" spans="1:11">
      <c r="A1762" s="185" t="str">
        <f>IF(B1762="","",COUNTA($B$5:B1762))</f>
        <v/>
      </c>
      <c r="B1762" s="219"/>
      <c r="C1762" s="220"/>
      <c r="D1762" s="220"/>
      <c r="E1762" s="220"/>
      <c r="F1762" s="225"/>
      <c r="G1762" s="222"/>
      <c r="H1762" s="217" t="str">
        <f>IFERROR(VLOOKUP($C1762,$C$5:$H$18,6,0)+SUMIF($C$19:$C1762,$C1762,$F$19:$F1762)-SUMIF($C$19:$C1762,$C1762,$G$19:$G1762),"")</f>
        <v/>
      </c>
      <c r="I1762" s="220"/>
      <c r="J1762" s="220"/>
      <c r="K1762" s="223"/>
    </row>
    <row r="1763" customHeight="1" spans="1:11">
      <c r="A1763" s="185" t="str">
        <f>IF(B1763="","",COUNTA($B$5:B1763))</f>
        <v/>
      </c>
      <c r="B1763" s="213"/>
      <c r="C1763" s="214"/>
      <c r="D1763" s="214"/>
      <c r="E1763" s="214"/>
      <c r="F1763" s="224"/>
      <c r="G1763" s="216"/>
      <c r="H1763" s="217" t="str">
        <f>IFERROR(VLOOKUP($C1763,$C$5:$H$18,6,0)+SUMIF($C$19:$C1763,$C1763,$F$19:$F1763)-SUMIF($C$19:$C1763,$C1763,$G$19:$G1763),"")</f>
        <v/>
      </c>
      <c r="I1763" s="214"/>
      <c r="J1763" s="214"/>
      <c r="K1763" s="218"/>
    </row>
    <row r="1764" customHeight="1" spans="1:11">
      <c r="A1764" s="185" t="str">
        <f>IF(B1764="","",COUNTA($B$5:B1764))</f>
        <v/>
      </c>
      <c r="B1764" s="219"/>
      <c r="C1764" s="220"/>
      <c r="D1764" s="220"/>
      <c r="E1764" s="220"/>
      <c r="F1764" s="225"/>
      <c r="G1764" s="222"/>
      <c r="H1764" s="217" t="str">
        <f>IFERROR(VLOOKUP($C1764,$C$5:$H$18,6,0)+SUMIF($C$19:$C1764,$C1764,$F$19:$F1764)-SUMIF($C$19:$C1764,$C1764,$G$19:$G1764),"")</f>
        <v/>
      </c>
      <c r="I1764" s="220"/>
      <c r="J1764" s="220"/>
      <c r="K1764" s="223"/>
    </row>
    <row r="1765" customHeight="1" spans="1:11">
      <c r="A1765" s="185" t="str">
        <f>IF(B1765="","",COUNTA($B$5:B1765))</f>
        <v/>
      </c>
      <c r="B1765" s="213"/>
      <c r="C1765" s="214"/>
      <c r="D1765" s="214"/>
      <c r="E1765" s="214"/>
      <c r="F1765" s="224"/>
      <c r="G1765" s="216"/>
      <c r="H1765" s="217" t="str">
        <f>IFERROR(VLOOKUP($C1765,$C$5:$H$18,6,0)+SUMIF($C$19:$C1765,$C1765,$F$19:$F1765)-SUMIF($C$19:$C1765,$C1765,$G$19:$G1765),"")</f>
        <v/>
      </c>
      <c r="I1765" s="214"/>
      <c r="J1765" s="214"/>
      <c r="K1765" s="218"/>
    </row>
    <row r="1766" customHeight="1" spans="1:11">
      <c r="A1766" s="185" t="str">
        <f>IF(B1766="","",COUNTA($B$5:B1766))</f>
        <v/>
      </c>
      <c r="B1766" s="219"/>
      <c r="C1766" s="220"/>
      <c r="D1766" s="220"/>
      <c r="E1766" s="220"/>
      <c r="F1766" s="225"/>
      <c r="G1766" s="222"/>
      <c r="H1766" s="217" t="str">
        <f>IFERROR(VLOOKUP($C1766,$C$5:$H$18,6,0)+SUMIF($C$19:$C1766,$C1766,$F$19:$F1766)-SUMIF($C$19:$C1766,$C1766,$G$19:$G1766),"")</f>
        <v/>
      </c>
      <c r="I1766" s="220"/>
      <c r="J1766" s="220"/>
      <c r="K1766" s="223"/>
    </row>
    <row r="1767" customHeight="1" spans="1:11">
      <c r="A1767" s="185" t="str">
        <f>IF(B1767="","",COUNTA($B$5:B1767))</f>
        <v/>
      </c>
      <c r="B1767" s="213"/>
      <c r="C1767" s="214"/>
      <c r="D1767" s="214"/>
      <c r="E1767" s="214"/>
      <c r="F1767" s="224"/>
      <c r="G1767" s="216"/>
      <c r="H1767" s="217" t="str">
        <f>IFERROR(VLOOKUP($C1767,$C$5:$H$18,6,0)+SUMIF($C$19:$C1767,$C1767,$F$19:$F1767)-SUMIF($C$19:$C1767,$C1767,$G$19:$G1767),"")</f>
        <v/>
      </c>
      <c r="I1767" s="214"/>
      <c r="J1767" s="214"/>
      <c r="K1767" s="218"/>
    </row>
    <row r="1768" customHeight="1" spans="1:11">
      <c r="A1768" s="185" t="str">
        <f>IF(B1768="","",COUNTA($B$5:B1768))</f>
        <v/>
      </c>
      <c r="B1768" s="219"/>
      <c r="C1768" s="220"/>
      <c r="D1768" s="220"/>
      <c r="E1768" s="220"/>
      <c r="F1768" s="225"/>
      <c r="G1768" s="222"/>
      <c r="H1768" s="217" t="str">
        <f>IFERROR(VLOOKUP($C1768,$C$5:$H$18,6,0)+SUMIF($C$19:$C1768,$C1768,$F$19:$F1768)-SUMIF($C$19:$C1768,$C1768,$G$19:$G1768),"")</f>
        <v/>
      </c>
      <c r="I1768" s="220"/>
      <c r="J1768" s="220"/>
      <c r="K1768" s="223"/>
    </row>
    <row r="1769" customHeight="1" spans="1:11">
      <c r="A1769" s="185" t="str">
        <f>IF(B1769="","",COUNTA($B$5:B1769))</f>
        <v/>
      </c>
      <c r="B1769" s="213"/>
      <c r="C1769" s="214"/>
      <c r="D1769" s="214"/>
      <c r="E1769" s="214"/>
      <c r="F1769" s="224"/>
      <c r="G1769" s="216"/>
      <c r="H1769" s="217" t="str">
        <f>IFERROR(VLOOKUP($C1769,$C$5:$H$18,6,0)+SUMIF($C$19:$C1769,$C1769,$F$19:$F1769)-SUMIF($C$19:$C1769,$C1769,$G$19:$G1769),"")</f>
        <v/>
      </c>
      <c r="I1769" s="214"/>
      <c r="J1769" s="214"/>
      <c r="K1769" s="218"/>
    </row>
    <row r="1770" customHeight="1" spans="1:11">
      <c r="A1770" s="185" t="str">
        <f>IF(B1770="","",COUNTA($B$5:B1770))</f>
        <v/>
      </c>
      <c r="B1770" s="219"/>
      <c r="C1770" s="220"/>
      <c r="D1770" s="220"/>
      <c r="E1770" s="220"/>
      <c r="F1770" s="225"/>
      <c r="G1770" s="222"/>
      <c r="H1770" s="217" t="str">
        <f>IFERROR(VLOOKUP($C1770,$C$5:$H$18,6,0)+SUMIF($C$19:$C1770,$C1770,$F$19:$F1770)-SUMIF($C$19:$C1770,$C1770,$G$19:$G1770),"")</f>
        <v/>
      </c>
      <c r="I1770" s="220"/>
      <c r="J1770" s="220"/>
      <c r="K1770" s="223"/>
    </row>
    <row r="1771" customHeight="1" spans="1:11">
      <c r="A1771" s="185" t="str">
        <f>IF(B1771="","",COUNTA($B$5:B1771))</f>
        <v/>
      </c>
      <c r="B1771" s="213"/>
      <c r="C1771" s="214"/>
      <c r="D1771" s="214"/>
      <c r="E1771" s="214"/>
      <c r="F1771" s="224"/>
      <c r="G1771" s="216"/>
      <c r="H1771" s="217" t="str">
        <f>IFERROR(VLOOKUP($C1771,$C$5:$H$18,6,0)+SUMIF($C$19:$C1771,$C1771,$F$19:$F1771)-SUMIF($C$19:$C1771,$C1771,$G$19:$G1771),"")</f>
        <v/>
      </c>
      <c r="I1771" s="214"/>
      <c r="J1771" s="214"/>
      <c r="K1771" s="218"/>
    </row>
    <row r="1772" customHeight="1" spans="1:11">
      <c r="A1772" s="185" t="str">
        <f>IF(B1772="","",COUNTA($B$5:B1772))</f>
        <v/>
      </c>
      <c r="B1772" s="219"/>
      <c r="C1772" s="220"/>
      <c r="D1772" s="220"/>
      <c r="E1772" s="220"/>
      <c r="F1772" s="225"/>
      <c r="G1772" s="222"/>
      <c r="H1772" s="217" t="str">
        <f>IFERROR(VLOOKUP($C1772,$C$5:$H$18,6,0)+SUMIF($C$19:$C1772,$C1772,$F$19:$F1772)-SUMIF($C$19:$C1772,$C1772,$G$19:$G1772),"")</f>
        <v/>
      </c>
      <c r="I1772" s="220"/>
      <c r="J1772" s="220"/>
      <c r="K1772" s="223"/>
    </row>
    <row r="1773" customHeight="1" spans="1:11">
      <c r="A1773" s="185" t="str">
        <f>IF(B1773="","",COUNTA($B$5:B1773))</f>
        <v/>
      </c>
      <c r="B1773" s="213"/>
      <c r="C1773" s="214"/>
      <c r="D1773" s="214"/>
      <c r="E1773" s="214"/>
      <c r="F1773" s="224"/>
      <c r="G1773" s="216"/>
      <c r="H1773" s="217" t="str">
        <f>IFERROR(VLOOKUP($C1773,$C$5:$H$18,6,0)+SUMIF($C$19:$C1773,$C1773,$F$19:$F1773)-SUMIF($C$19:$C1773,$C1773,$G$19:$G1773),"")</f>
        <v/>
      </c>
      <c r="I1773" s="214"/>
      <c r="J1773" s="214"/>
      <c r="K1773" s="218"/>
    </row>
    <row r="1774" customHeight="1" spans="1:11">
      <c r="A1774" s="185" t="str">
        <f>IF(B1774="","",COUNTA($B$5:B1774))</f>
        <v/>
      </c>
      <c r="B1774" s="219"/>
      <c r="C1774" s="220"/>
      <c r="D1774" s="220"/>
      <c r="E1774" s="220"/>
      <c r="F1774" s="225"/>
      <c r="G1774" s="222"/>
      <c r="H1774" s="217" t="str">
        <f>IFERROR(VLOOKUP($C1774,$C$5:$H$18,6,0)+SUMIF($C$19:$C1774,$C1774,$F$19:$F1774)-SUMIF($C$19:$C1774,$C1774,$G$19:$G1774),"")</f>
        <v/>
      </c>
      <c r="I1774" s="220"/>
      <c r="J1774" s="220"/>
      <c r="K1774" s="223"/>
    </row>
    <row r="1775" customHeight="1" spans="1:11">
      <c r="A1775" s="185" t="str">
        <f>IF(B1775="","",COUNTA($B$5:B1775))</f>
        <v/>
      </c>
      <c r="B1775" s="213"/>
      <c r="C1775" s="214"/>
      <c r="D1775" s="214"/>
      <c r="E1775" s="214"/>
      <c r="F1775" s="224"/>
      <c r="G1775" s="216"/>
      <c r="H1775" s="217" t="str">
        <f>IFERROR(VLOOKUP($C1775,$C$5:$H$18,6,0)+SUMIF($C$19:$C1775,$C1775,$F$19:$F1775)-SUMIF($C$19:$C1775,$C1775,$G$19:$G1775),"")</f>
        <v/>
      </c>
      <c r="I1775" s="214"/>
      <c r="J1775" s="214"/>
      <c r="K1775" s="218"/>
    </row>
    <row r="1776" customHeight="1" spans="1:11">
      <c r="A1776" s="185" t="str">
        <f>IF(B1776="","",COUNTA($B$5:B1776))</f>
        <v/>
      </c>
      <c r="B1776" s="219"/>
      <c r="C1776" s="220"/>
      <c r="D1776" s="220"/>
      <c r="E1776" s="220"/>
      <c r="F1776" s="225"/>
      <c r="G1776" s="222"/>
      <c r="H1776" s="217" t="str">
        <f>IFERROR(VLOOKUP($C1776,$C$5:$H$18,6,0)+SUMIF($C$19:$C1776,$C1776,$F$19:$F1776)-SUMIF($C$19:$C1776,$C1776,$G$19:$G1776),"")</f>
        <v/>
      </c>
      <c r="I1776" s="220"/>
      <c r="J1776" s="220"/>
      <c r="K1776" s="223"/>
    </row>
    <row r="1777" customHeight="1" spans="1:11">
      <c r="A1777" s="185" t="str">
        <f>IF(B1777="","",COUNTA($B$5:B1777))</f>
        <v/>
      </c>
      <c r="B1777" s="213"/>
      <c r="C1777" s="214"/>
      <c r="D1777" s="214"/>
      <c r="E1777" s="214"/>
      <c r="F1777" s="224"/>
      <c r="G1777" s="216"/>
      <c r="H1777" s="217" t="str">
        <f>IFERROR(VLOOKUP($C1777,$C$5:$H$18,6,0)+SUMIF($C$19:$C1777,$C1777,$F$19:$F1777)-SUMIF($C$19:$C1777,$C1777,$G$19:$G1777),"")</f>
        <v/>
      </c>
      <c r="I1777" s="214"/>
      <c r="J1777" s="214"/>
      <c r="K1777" s="218"/>
    </row>
    <row r="1778" customHeight="1" spans="1:11">
      <c r="A1778" s="185" t="str">
        <f>IF(B1778="","",COUNTA($B$5:B1778))</f>
        <v/>
      </c>
      <c r="B1778" s="219"/>
      <c r="C1778" s="220"/>
      <c r="D1778" s="220"/>
      <c r="E1778" s="220"/>
      <c r="F1778" s="225"/>
      <c r="G1778" s="222"/>
      <c r="H1778" s="217" t="str">
        <f>IFERROR(VLOOKUP($C1778,$C$5:$H$18,6,0)+SUMIF($C$19:$C1778,$C1778,$F$19:$F1778)-SUMIF($C$19:$C1778,$C1778,$G$19:$G1778),"")</f>
        <v/>
      </c>
      <c r="I1778" s="220"/>
      <c r="J1778" s="220"/>
      <c r="K1778" s="223"/>
    </row>
    <row r="1779" customHeight="1" spans="1:11">
      <c r="A1779" s="185" t="str">
        <f>IF(B1779="","",COUNTA($B$5:B1779))</f>
        <v/>
      </c>
      <c r="B1779" s="213"/>
      <c r="C1779" s="214"/>
      <c r="D1779" s="214"/>
      <c r="E1779" s="214"/>
      <c r="F1779" s="224"/>
      <c r="G1779" s="216"/>
      <c r="H1779" s="217" t="str">
        <f>IFERROR(VLOOKUP($C1779,$C$5:$H$18,6,0)+SUMIF($C$19:$C1779,$C1779,$F$19:$F1779)-SUMIF($C$19:$C1779,$C1779,$G$19:$G1779),"")</f>
        <v/>
      </c>
      <c r="I1779" s="214"/>
      <c r="J1779" s="214"/>
      <c r="K1779" s="218"/>
    </row>
    <row r="1780" customHeight="1" spans="1:11">
      <c r="A1780" s="185" t="str">
        <f>IF(B1780="","",COUNTA($B$5:B1780))</f>
        <v/>
      </c>
      <c r="B1780" s="219"/>
      <c r="C1780" s="220"/>
      <c r="D1780" s="220"/>
      <c r="E1780" s="220"/>
      <c r="F1780" s="225"/>
      <c r="G1780" s="222"/>
      <c r="H1780" s="217" t="str">
        <f>IFERROR(VLOOKUP($C1780,$C$5:$H$18,6,0)+SUMIF($C$19:$C1780,$C1780,$F$19:$F1780)-SUMIF($C$19:$C1780,$C1780,$G$19:$G1780),"")</f>
        <v/>
      </c>
      <c r="I1780" s="220"/>
      <c r="J1780" s="220"/>
      <c r="K1780" s="223"/>
    </row>
    <row r="1781" customHeight="1" spans="1:11">
      <c r="A1781" s="185" t="str">
        <f>IF(B1781="","",COUNTA($B$5:B1781))</f>
        <v/>
      </c>
      <c r="B1781" s="213"/>
      <c r="C1781" s="214"/>
      <c r="D1781" s="214"/>
      <c r="E1781" s="214"/>
      <c r="F1781" s="224"/>
      <c r="G1781" s="216"/>
      <c r="H1781" s="217" t="str">
        <f>IFERROR(VLOOKUP($C1781,$C$5:$H$18,6,0)+SUMIF($C$19:$C1781,$C1781,$F$19:$F1781)-SUMIF($C$19:$C1781,$C1781,$G$19:$G1781),"")</f>
        <v/>
      </c>
      <c r="I1781" s="214"/>
      <c r="J1781" s="214"/>
      <c r="K1781" s="218"/>
    </row>
    <row r="1782" customHeight="1" spans="1:11">
      <c r="A1782" s="185" t="str">
        <f>IF(B1782="","",COUNTA($B$5:B1782))</f>
        <v/>
      </c>
      <c r="B1782" s="219"/>
      <c r="C1782" s="220"/>
      <c r="D1782" s="220"/>
      <c r="E1782" s="220"/>
      <c r="F1782" s="225"/>
      <c r="G1782" s="222"/>
      <c r="H1782" s="217" t="str">
        <f>IFERROR(VLOOKUP($C1782,$C$5:$H$18,6,0)+SUMIF($C$19:$C1782,$C1782,$F$19:$F1782)-SUMIF($C$19:$C1782,$C1782,$G$19:$G1782),"")</f>
        <v/>
      </c>
      <c r="I1782" s="220"/>
      <c r="J1782" s="220"/>
      <c r="K1782" s="223"/>
    </row>
    <row r="1783" customHeight="1" spans="1:11">
      <c r="A1783" s="185" t="str">
        <f>IF(B1783="","",COUNTA($B$5:B1783))</f>
        <v/>
      </c>
      <c r="B1783" s="213"/>
      <c r="C1783" s="214"/>
      <c r="D1783" s="214"/>
      <c r="E1783" s="214"/>
      <c r="F1783" s="224"/>
      <c r="G1783" s="216"/>
      <c r="H1783" s="217" t="str">
        <f>IFERROR(VLOOKUP($C1783,$C$5:$H$18,6,0)+SUMIF($C$19:$C1783,$C1783,$F$19:$F1783)-SUMIF($C$19:$C1783,$C1783,$G$19:$G1783),"")</f>
        <v/>
      </c>
      <c r="I1783" s="214"/>
      <c r="J1783" s="214"/>
      <c r="K1783" s="218"/>
    </row>
    <row r="1784" customHeight="1" spans="1:11">
      <c r="A1784" s="185" t="str">
        <f>IF(B1784="","",COUNTA($B$5:B1784))</f>
        <v/>
      </c>
      <c r="B1784" s="219"/>
      <c r="C1784" s="220"/>
      <c r="D1784" s="220"/>
      <c r="E1784" s="220"/>
      <c r="F1784" s="225"/>
      <c r="G1784" s="222"/>
      <c r="H1784" s="217" t="str">
        <f>IFERROR(VLOOKUP($C1784,$C$5:$H$18,6,0)+SUMIF($C$19:$C1784,$C1784,$F$19:$F1784)-SUMIF($C$19:$C1784,$C1784,$G$19:$G1784),"")</f>
        <v/>
      </c>
      <c r="I1784" s="220"/>
      <c r="J1784" s="220"/>
      <c r="K1784" s="223"/>
    </row>
    <row r="1785" customHeight="1" spans="1:11">
      <c r="A1785" s="185" t="str">
        <f>IF(B1785="","",COUNTA($B$5:B1785))</f>
        <v/>
      </c>
      <c r="B1785" s="213"/>
      <c r="C1785" s="214"/>
      <c r="D1785" s="214"/>
      <c r="E1785" s="214"/>
      <c r="F1785" s="224"/>
      <c r="G1785" s="216"/>
      <c r="H1785" s="217" t="str">
        <f>IFERROR(VLOOKUP($C1785,$C$5:$H$18,6,0)+SUMIF($C$19:$C1785,$C1785,$F$19:$F1785)-SUMIF($C$19:$C1785,$C1785,$G$19:$G1785),"")</f>
        <v/>
      </c>
      <c r="I1785" s="214"/>
      <c r="J1785" s="214"/>
      <c r="K1785" s="218"/>
    </row>
    <row r="1786" customHeight="1" spans="1:11">
      <c r="A1786" s="185" t="str">
        <f>IF(B1786="","",COUNTA($B$5:B1786))</f>
        <v/>
      </c>
      <c r="B1786" s="219"/>
      <c r="C1786" s="220"/>
      <c r="D1786" s="220"/>
      <c r="E1786" s="220"/>
      <c r="F1786" s="225"/>
      <c r="G1786" s="222"/>
      <c r="H1786" s="217" t="str">
        <f>IFERROR(VLOOKUP($C1786,$C$5:$H$18,6,0)+SUMIF($C$19:$C1786,$C1786,$F$19:$F1786)-SUMIF($C$19:$C1786,$C1786,$G$19:$G1786),"")</f>
        <v/>
      </c>
      <c r="I1786" s="220"/>
      <c r="J1786" s="220"/>
      <c r="K1786" s="223"/>
    </row>
    <row r="1787" customHeight="1" spans="1:11">
      <c r="A1787" s="185" t="str">
        <f>IF(B1787="","",COUNTA($B$5:B1787))</f>
        <v/>
      </c>
      <c r="B1787" s="213"/>
      <c r="C1787" s="214"/>
      <c r="D1787" s="214"/>
      <c r="E1787" s="214"/>
      <c r="F1787" s="224"/>
      <c r="G1787" s="216"/>
      <c r="H1787" s="217" t="str">
        <f>IFERROR(VLOOKUP($C1787,$C$5:$H$18,6,0)+SUMIF($C$19:$C1787,$C1787,$F$19:$F1787)-SUMIF($C$19:$C1787,$C1787,$G$19:$G1787),"")</f>
        <v/>
      </c>
      <c r="I1787" s="214"/>
      <c r="J1787" s="214"/>
      <c r="K1787" s="218"/>
    </row>
    <row r="1788" customHeight="1" spans="1:11">
      <c r="A1788" s="185" t="str">
        <f>IF(B1788="","",COUNTA($B$5:B1788))</f>
        <v/>
      </c>
      <c r="B1788" s="219"/>
      <c r="C1788" s="220"/>
      <c r="D1788" s="220"/>
      <c r="E1788" s="220"/>
      <c r="F1788" s="225"/>
      <c r="G1788" s="222"/>
      <c r="H1788" s="217" t="str">
        <f>IFERROR(VLOOKUP($C1788,$C$5:$H$18,6,0)+SUMIF($C$19:$C1788,$C1788,$F$19:$F1788)-SUMIF($C$19:$C1788,$C1788,$G$19:$G1788),"")</f>
        <v/>
      </c>
      <c r="I1788" s="220"/>
      <c r="J1788" s="220"/>
      <c r="K1788" s="223"/>
    </row>
    <row r="1789" customHeight="1" spans="1:11">
      <c r="A1789" s="185" t="str">
        <f>IF(B1789="","",COUNTA($B$5:B1789))</f>
        <v/>
      </c>
      <c r="B1789" s="213"/>
      <c r="C1789" s="214"/>
      <c r="D1789" s="214"/>
      <c r="E1789" s="214"/>
      <c r="F1789" s="224"/>
      <c r="G1789" s="216"/>
      <c r="H1789" s="217" t="str">
        <f>IFERROR(VLOOKUP($C1789,$C$5:$H$18,6,0)+SUMIF($C$19:$C1789,$C1789,$F$19:$F1789)-SUMIF($C$19:$C1789,$C1789,$G$19:$G1789),"")</f>
        <v/>
      </c>
      <c r="I1789" s="214"/>
      <c r="J1789" s="214"/>
      <c r="K1789" s="218"/>
    </row>
    <row r="1790" customHeight="1" spans="1:11">
      <c r="A1790" s="185" t="str">
        <f>IF(B1790="","",COUNTA($B$5:B1790))</f>
        <v/>
      </c>
      <c r="B1790" s="219"/>
      <c r="C1790" s="220"/>
      <c r="D1790" s="220"/>
      <c r="E1790" s="220"/>
      <c r="F1790" s="225"/>
      <c r="G1790" s="222"/>
      <c r="H1790" s="217" t="str">
        <f>IFERROR(VLOOKUP($C1790,$C$5:$H$18,6,0)+SUMIF($C$19:$C1790,$C1790,$F$19:$F1790)-SUMIF($C$19:$C1790,$C1790,$G$19:$G1790),"")</f>
        <v/>
      </c>
      <c r="I1790" s="220"/>
      <c r="J1790" s="220"/>
      <c r="K1790" s="223"/>
    </row>
    <row r="1791" customHeight="1" spans="1:11">
      <c r="A1791" s="185" t="str">
        <f>IF(B1791="","",COUNTA($B$5:B1791))</f>
        <v/>
      </c>
      <c r="B1791" s="213"/>
      <c r="C1791" s="214"/>
      <c r="D1791" s="214"/>
      <c r="E1791" s="214"/>
      <c r="F1791" s="224"/>
      <c r="G1791" s="216"/>
      <c r="H1791" s="217" t="str">
        <f>IFERROR(VLOOKUP($C1791,$C$5:$H$18,6,0)+SUMIF($C$19:$C1791,$C1791,$F$19:$F1791)-SUMIF($C$19:$C1791,$C1791,$G$19:$G1791),"")</f>
        <v/>
      </c>
      <c r="I1791" s="214"/>
      <c r="J1791" s="214"/>
      <c r="K1791" s="218"/>
    </row>
    <row r="1792" customHeight="1" spans="1:11">
      <c r="A1792" s="185" t="str">
        <f>IF(B1792="","",COUNTA($B$5:B1792))</f>
        <v/>
      </c>
      <c r="B1792" s="219"/>
      <c r="C1792" s="220"/>
      <c r="D1792" s="220"/>
      <c r="E1792" s="220"/>
      <c r="F1792" s="225"/>
      <c r="G1792" s="222"/>
      <c r="H1792" s="217" t="str">
        <f>IFERROR(VLOOKUP($C1792,$C$5:$H$18,6,0)+SUMIF($C$19:$C1792,$C1792,$F$19:$F1792)-SUMIF($C$19:$C1792,$C1792,$G$19:$G1792),"")</f>
        <v/>
      </c>
      <c r="I1792" s="220"/>
      <c r="J1792" s="220"/>
      <c r="K1792" s="223"/>
    </row>
    <row r="1793" customHeight="1" spans="1:11">
      <c r="A1793" s="185" t="str">
        <f>IF(B1793="","",COUNTA($B$5:B1793))</f>
        <v/>
      </c>
      <c r="B1793" s="213"/>
      <c r="C1793" s="214"/>
      <c r="D1793" s="214"/>
      <c r="E1793" s="214"/>
      <c r="F1793" s="224"/>
      <c r="G1793" s="216"/>
      <c r="H1793" s="217" t="str">
        <f>IFERROR(VLOOKUP($C1793,$C$5:$H$18,6,0)+SUMIF($C$19:$C1793,$C1793,$F$19:$F1793)-SUMIF($C$19:$C1793,$C1793,$G$19:$G1793),"")</f>
        <v/>
      </c>
      <c r="I1793" s="214"/>
      <c r="J1793" s="214"/>
      <c r="K1793" s="218"/>
    </row>
    <row r="1794" customHeight="1" spans="1:11">
      <c r="A1794" s="185" t="str">
        <f>IF(B1794="","",COUNTA($B$5:B1794))</f>
        <v/>
      </c>
      <c r="B1794" s="219"/>
      <c r="C1794" s="220"/>
      <c r="D1794" s="220"/>
      <c r="E1794" s="220"/>
      <c r="F1794" s="225"/>
      <c r="G1794" s="222"/>
      <c r="H1794" s="217" t="str">
        <f>IFERROR(VLOOKUP($C1794,$C$5:$H$18,6,0)+SUMIF($C$19:$C1794,$C1794,$F$19:$F1794)-SUMIF($C$19:$C1794,$C1794,$G$19:$G1794),"")</f>
        <v/>
      </c>
      <c r="I1794" s="220"/>
      <c r="J1794" s="220"/>
      <c r="K1794" s="223"/>
    </row>
    <row r="1795" customHeight="1" spans="1:11">
      <c r="A1795" s="185" t="str">
        <f>IF(B1795="","",COUNTA($B$5:B1795))</f>
        <v/>
      </c>
      <c r="B1795" s="213"/>
      <c r="C1795" s="214"/>
      <c r="D1795" s="214"/>
      <c r="E1795" s="214"/>
      <c r="F1795" s="224"/>
      <c r="G1795" s="216"/>
      <c r="H1795" s="217" t="str">
        <f>IFERROR(VLOOKUP($C1795,$C$5:$H$18,6,0)+SUMIF($C$19:$C1795,$C1795,$F$19:$F1795)-SUMIF($C$19:$C1795,$C1795,$G$19:$G1795),"")</f>
        <v/>
      </c>
      <c r="I1795" s="214"/>
      <c r="J1795" s="214"/>
      <c r="K1795" s="218"/>
    </row>
    <row r="1796" customHeight="1" spans="1:11">
      <c r="A1796" s="185" t="str">
        <f>IF(B1796="","",COUNTA($B$5:B1796))</f>
        <v/>
      </c>
      <c r="B1796" s="219"/>
      <c r="C1796" s="220"/>
      <c r="D1796" s="220"/>
      <c r="E1796" s="220"/>
      <c r="F1796" s="225"/>
      <c r="G1796" s="222"/>
      <c r="H1796" s="217" t="str">
        <f>IFERROR(VLOOKUP($C1796,$C$5:$H$18,6,0)+SUMIF($C$19:$C1796,$C1796,$F$19:$F1796)-SUMIF($C$19:$C1796,$C1796,$G$19:$G1796),"")</f>
        <v/>
      </c>
      <c r="I1796" s="220"/>
      <c r="J1796" s="220"/>
      <c r="K1796" s="223"/>
    </row>
    <row r="1797" customHeight="1" spans="1:11">
      <c r="A1797" s="185" t="str">
        <f>IF(B1797="","",COUNTA($B$5:B1797))</f>
        <v/>
      </c>
      <c r="B1797" s="213"/>
      <c r="C1797" s="214"/>
      <c r="D1797" s="214"/>
      <c r="E1797" s="214"/>
      <c r="F1797" s="224"/>
      <c r="G1797" s="216"/>
      <c r="H1797" s="217" t="str">
        <f>IFERROR(VLOOKUP($C1797,$C$5:$H$18,6,0)+SUMIF($C$19:$C1797,$C1797,$F$19:$F1797)-SUMIF($C$19:$C1797,$C1797,$G$19:$G1797),"")</f>
        <v/>
      </c>
      <c r="I1797" s="214"/>
      <c r="J1797" s="214"/>
      <c r="K1797" s="218"/>
    </row>
    <row r="1798" customHeight="1" spans="1:11">
      <c r="A1798" s="185" t="str">
        <f>IF(B1798="","",COUNTA($B$5:B1798))</f>
        <v/>
      </c>
      <c r="B1798" s="219"/>
      <c r="C1798" s="220"/>
      <c r="D1798" s="220"/>
      <c r="E1798" s="220"/>
      <c r="F1798" s="225"/>
      <c r="G1798" s="222"/>
      <c r="H1798" s="217" t="str">
        <f>IFERROR(VLOOKUP($C1798,$C$5:$H$18,6,0)+SUMIF($C$19:$C1798,$C1798,$F$19:$F1798)-SUMIF($C$19:$C1798,$C1798,$G$19:$G1798),"")</f>
        <v/>
      </c>
      <c r="I1798" s="220"/>
      <c r="J1798" s="220"/>
      <c r="K1798" s="223"/>
    </row>
    <row r="1799" customHeight="1" spans="1:11">
      <c r="A1799" s="185" t="str">
        <f>IF(B1799="","",COUNTA($B$5:B1799))</f>
        <v/>
      </c>
      <c r="B1799" s="213"/>
      <c r="C1799" s="214"/>
      <c r="D1799" s="214"/>
      <c r="E1799" s="214"/>
      <c r="F1799" s="224"/>
      <c r="G1799" s="216"/>
      <c r="H1799" s="217" t="str">
        <f>IFERROR(VLOOKUP($C1799,$C$5:$H$18,6,0)+SUMIF($C$19:$C1799,$C1799,$F$19:$F1799)-SUMIF($C$19:$C1799,$C1799,$G$19:$G1799),"")</f>
        <v/>
      </c>
      <c r="I1799" s="214"/>
      <c r="J1799" s="214"/>
      <c r="K1799" s="218"/>
    </row>
    <row r="1800" customHeight="1" spans="1:11">
      <c r="A1800" s="185" t="str">
        <f>IF(B1800="","",COUNTA($B$5:B1800))</f>
        <v/>
      </c>
      <c r="B1800" s="219"/>
      <c r="C1800" s="220"/>
      <c r="D1800" s="220"/>
      <c r="E1800" s="220"/>
      <c r="F1800" s="225"/>
      <c r="G1800" s="222"/>
      <c r="H1800" s="217" t="str">
        <f>IFERROR(VLOOKUP($C1800,$C$5:$H$18,6,0)+SUMIF($C$19:$C1800,$C1800,$F$19:$F1800)-SUMIF($C$19:$C1800,$C1800,$G$19:$G1800),"")</f>
        <v/>
      </c>
      <c r="I1800" s="220"/>
      <c r="J1800" s="220"/>
      <c r="K1800" s="223"/>
    </row>
    <row r="1801" customHeight="1" spans="1:11">
      <c r="A1801" s="185" t="str">
        <f>IF(B1801="","",COUNTA($B$5:B1801))</f>
        <v/>
      </c>
      <c r="B1801" s="213"/>
      <c r="C1801" s="214"/>
      <c r="D1801" s="214"/>
      <c r="E1801" s="214"/>
      <c r="F1801" s="224"/>
      <c r="G1801" s="216"/>
      <c r="H1801" s="217" t="str">
        <f>IFERROR(VLOOKUP($C1801,$C$5:$H$18,6,0)+SUMIF($C$19:$C1801,$C1801,$F$19:$F1801)-SUMIF($C$19:$C1801,$C1801,$G$19:$G1801),"")</f>
        <v/>
      </c>
      <c r="I1801" s="214"/>
      <c r="J1801" s="214"/>
      <c r="K1801" s="218"/>
    </row>
    <row r="1802" customHeight="1" spans="1:11">
      <c r="A1802" s="185" t="str">
        <f>IF(B1802="","",COUNTA($B$5:B1802))</f>
        <v/>
      </c>
      <c r="B1802" s="219"/>
      <c r="C1802" s="220"/>
      <c r="D1802" s="220"/>
      <c r="E1802" s="220"/>
      <c r="F1802" s="225"/>
      <c r="G1802" s="222"/>
      <c r="H1802" s="217" t="str">
        <f>IFERROR(VLOOKUP($C1802,$C$5:$H$18,6,0)+SUMIF($C$19:$C1802,$C1802,$F$19:$F1802)-SUMIF($C$19:$C1802,$C1802,$G$19:$G1802),"")</f>
        <v/>
      </c>
      <c r="I1802" s="220"/>
      <c r="J1802" s="220"/>
      <c r="K1802" s="223"/>
    </row>
    <row r="1803" customHeight="1" spans="1:11">
      <c r="A1803" s="185" t="str">
        <f>IF(B1803="","",COUNTA($B$5:B1803))</f>
        <v/>
      </c>
      <c r="B1803" s="213"/>
      <c r="C1803" s="214"/>
      <c r="D1803" s="214"/>
      <c r="E1803" s="214"/>
      <c r="F1803" s="224"/>
      <c r="G1803" s="216"/>
      <c r="H1803" s="217" t="str">
        <f>IFERROR(VLOOKUP($C1803,$C$5:$H$18,6,0)+SUMIF($C$19:$C1803,$C1803,$F$19:$F1803)-SUMIF($C$19:$C1803,$C1803,$G$19:$G1803),"")</f>
        <v/>
      </c>
      <c r="I1803" s="214"/>
      <c r="J1803" s="214"/>
      <c r="K1803" s="218"/>
    </row>
    <row r="1804" customHeight="1" spans="1:11">
      <c r="A1804" s="185" t="str">
        <f>IF(B1804="","",COUNTA($B$5:B1804))</f>
        <v/>
      </c>
      <c r="B1804" s="219"/>
      <c r="C1804" s="220"/>
      <c r="D1804" s="220"/>
      <c r="E1804" s="220"/>
      <c r="F1804" s="225"/>
      <c r="G1804" s="222"/>
      <c r="H1804" s="217" t="str">
        <f>IFERROR(VLOOKUP($C1804,$C$5:$H$18,6,0)+SUMIF($C$19:$C1804,$C1804,$F$19:$F1804)-SUMIF($C$19:$C1804,$C1804,$G$19:$G1804),"")</f>
        <v/>
      </c>
      <c r="I1804" s="220"/>
      <c r="J1804" s="220"/>
      <c r="K1804" s="223"/>
    </row>
    <row r="1805" customHeight="1" spans="1:11">
      <c r="A1805" s="185" t="str">
        <f>IF(B1805="","",COUNTA($B$5:B1805))</f>
        <v/>
      </c>
      <c r="B1805" s="213"/>
      <c r="C1805" s="214"/>
      <c r="D1805" s="214"/>
      <c r="E1805" s="214"/>
      <c r="F1805" s="224"/>
      <c r="G1805" s="216"/>
      <c r="H1805" s="217" t="str">
        <f>IFERROR(VLOOKUP($C1805,$C$5:$H$18,6,0)+SUMIF($C$19:$C1805,$C1805,$F$19:$F1805)-SUMIF($C$19:$C1805,$C1805,$G$19:$G1805),"")</f>
        <v/>
      </c>
      <c r="I1805" s="214"/>
      <c r="J1805" s="214"/>
      <c r="K1805" s="218"/>
    </row>
    <row r="1806" customHeight="1" spans="1:11">
      <c r="A1806" s="185" t="str">
        <f>IF(B1806="","",COUNTA($B$5:B1806))</f>
        <v/>
      </c>
      <c r="B1806" s="219"/>
      <c r="C1806" s="220"/>
      <c r="D1806" s="220"/>
      <c r="E1806" s="220"/>
      <c r="F1806" s="225"/>
      <c r="G1806" s="222"/>
      <c r="H1806" s="217" t="str">
        <f>IFERROR(VLOOKUP($C1806,$C$5:$H$18,6,0)+SUMIF($C$19:$C1806,$C1806,$F$19:$F1806)-SUMIF($C$19:$C1806,$C1806,$G$19:$G1806),"")</f>
        <v/>
      </c>
      <c r="I1806" s="220"/>
      <c r="J1806" s="220"/>
      <c r="K1806" s="223"/>
    </row>
    <row r="1807" customHeight="1" spans="1:11">
      <c r="A1807" s="185" t="str">
        <f>IF(B1807="","",COUNTA($B$5:B1807))</f>
        <v/>
      </c>
      <c r="B1807" s="213"/>
      <c r="C1807" s="214"/>
      <c r="D1807" s="214"/>
      <c r="E1807" s="214"/>
      <c r="F1807" s="224"/>
      <c r="G1807" s="216"/>
      <c r="H1807" s="217" t="str">
        <f>IFERROR(VLOOKUP($C1807,$C$5:$H$18,6,0)+SUMIF($C$19:$C1807,$C1807,$F$19:$F1807)-SUMIF($C$19:$C1807,$C1807,$G$19:$G1807),"")</f>
        <v/>
      </c>
      <c r="I1807" s="214"/>
      <c r="J1807" s="214"/>
      <c r="K1807" s="218"/>
    </row>
    <row r="1808" customHeight="1" spans="1:11">
      <c r="A1808" s="185" t="str">
        <f>IF(B1808="","",COUNTA($B$5:B1808))</f>
        <v/>
      </c>
      <c r="B1808" s="219"/>
      <c r="C1808" s="220"/>
      <c r="D1808" s="220"/>
      <c r="E1808" s="220"/>
      <c r="F1808" s="225"/>
      <c r="G1808" s="222"/>
      <c r="H1808" s="217" t="str">
        <f>IFERROR(VLOOKUP($C1808,$C$5:$H$18,6,0)+SUMIF($C$19:$C1808,$C1808,$F$19:$F1808)-SUMIF($C$19:$C1808,$C1808,$G$19:$G1808),"")</f>
        <v/>
      </c>
      <c r="I1808" s="220"/>
      <c r="J1808" s="220"/>
      <c r="K1808" s="223"/>
    </row>
    <row r="1809" customHeight="1" spans="1:11">
      <c r="A1809" s="185" t="str">
        <f>IF(B1809="","",COUNTA($B$5:B1809))</f>
        <v/>
      </c>
      <c r="B1809" s="213"/>
      <c r="C1809" s="214"/>
      <c r="D1809" s="214"/>
      <c r="E1809" s="214"/>
      <c r="F1809" s="224"/>
      <c r="G1809" s="216"/>
      <c r="H1809" s="217" t="str">
        <f>IFERROR(VLOOKUP($C1809,$C$5:$H$18,6,0)+SUMIF($C$19:$C1809,$C1809,$F$19:$F1809)-SUMIF($C$19:$C1809,$C1809,$G$19:$G1809),"")</f>
        <v/>
      </c>
      <c r="I1809" s="214"/>
      <c r="J1809" s="214"/>
      <c r="K1809" s="218"/>
    </row>
    <row r="1810" customHeight="1" spans="1:11">
      <c r="A1810" s="185" t="str">
        <f>IF(B1810="","",COUNTA($B$5:B1810))</f>
        <v/>
      </c>
      <c r="B1810" s="219"/>
      <c r="C1810" s="220"/>
      <c r="D1810" s="220"/>
      <c r="E1810" s="220"/>
      <c r="F1810" s="225"/>
      <c r="G1810" s="222"/>
      <c r="H1810" s="217" t="str">
        <f>IFERROR(VLOOKUP($C1810,$C$5:$H$18,6,0)+SUMIF($C$19:$C1810,$C1810,$F$19:$F1810)-SUMIF($C$19:$C1810,$C1810,$G$19:$G1810),"")</f>
        <v/>
      </c>
      <c r="I1810" s="220"/>
      <c r="J1810" s="220"/>
      <c r="K1810" s="223"/>
    </row>
    <row r="1811" customHeight="1" spans="1:11">
      <c r="A1811" s="185" t="str">
        <f>IF(B1811="","",COUNTA($B$5:B1811))</f>
        <v/>
      </c>
      <c r="B1811" s="213"/>
      <c r="C1811" s="214"/>
      <c r="D1811" s="214"/>
      <c r="E1811" s="214"/>
      <c r="F1811" s="224"/>
      <c r="G1811" s="216"/>
      <c r="H1811" s="217" t="str">
        <f>IFERROR(VLOOKUP($C1811,$C$5:$H$18,6,0)+SUMIF($C$19:$C1811,$C1811,$F$19:$F1811)-SUMIF($C$19:$C1811,$C1811,$G$19:$G1811),"")</f>
        <v/>
      </c>
      <c r="I1811" s="214"/>
      <c r="J1811" s="214"/>
      <c r="K1811" s="218"/>
    </row>
    <row r="1812" customHeight="1" spans="1:11">
      <c r="A1812" s="185" t="str">
        <f>IF(B1812="","",COUNTA($B$5:B1812))</f>
        <v/>
      </c>
      <c r="B1812" s="219"/>
      <c r="C1812" s="220"/>
      <c r="D1812" s="220"/>
      <c r="E1812" s="220"/>
      <c r="F1812" s="225"/>
      <c r="G1812" s="222"/>
      <c r="H1812" s="217" t="str">
        <f>IFERROR(VLOOKUP($C1812,$C$5:$H$18,6,0)+SUMIF($C$19:$C1812,$C1812,$F$19:$F1812)-SUMIF($C$19:$C1812,$C1812,$G$19:$G1812),"")</f>
        <v/>
      </c>
      <c r="I1812" s="220"/>
      <c r="J1812" s="220"/>
      <c r="K1812" s="223"/>
    </row>
    <row r="1813" customHeight="1" spans="1:11">
      <c r="A1813" s="185" t="str">
        <f>IF(B1813="","",COUNTA($B$5:B1813))</f>
        <v/>
      </c>
      <c r="B1813" s="213"/>
      <c r="C1813" s="214"/>
      <c r="D1813" s="214"/>
      <c r="E1813" s="214"/>
      <c r="F1813" s="224"/>
      <c r="G1813" s="216"/>
      <c r="H1813" s="217" t="str">
        <f>IFERROR(VLOOKUP($C1813,$C$5:$H$18,6,0)+SUMIF($C$19:$C1813,$C1813,$F$19:$F1813)-SUMIF($C$19:$C1813,$C1813,$G$19:$G1813),"")</f>
        <v/>
      </c>
      <c r="I1813" s="214"/>
      <c r="J1813" s="214"/>
      <c r="K1813" s="218"/>
    </row>
    <row r="1814" customHeight="1" spans="1:11">
      <c r="A1814" s="185" t="str">
        <f>IF(B1814="","",COUNTA($B$5:B1814))</f>
        <v/>
      </c>
      <c r="B1814" s="219"/>
      <c r="C1814" s="220"/>
      <c r="D1814" s="220"/>
      <c r="E1814" s="220"/>
      <c r="F1814" s="225"/>
      <c r="G1814" s="222"/>
      <c r="H1814" s="217" t="str">
        <f>IFERROR(VLOOKUP($C1814,$C$5:$H$18,6,0)+SUMIF($C$19:$C1814,$C1814,$F$19:$F1814)-SUMIF($C$19:$C1814,$C1814,$G$19:$G1814),"")</f>
        <v/>
      </c>
      <c r="I1814" s="220"/>
      <c r="J1814" s="220"/>
      <c r="K1814" s="223"/>
    </row>
    <row r="1815" customHeight="1" spans="1:11">
      <c r="A1815" s="185" t="str">
        <f>IF(B1815="","",COUNTA($B$5:B1815))</f>
        <v/>
      </c>
      <c r="B1815" s="213"/>
      <c r="C1815" s="214"/>
      <c r="D1815" s="214"/>
      <c r="E1815" s="214"/>
      <c r="F1815" s="224"/>
      <c r="G1815" s="216"/>
      <c r="H1815" s="217" t="str">
        <f>IFERROR(VLOOKUP($C1815,$C$5:$H$18,6,0)+SUMIF($C$19:$C1815,$C1815,$F$19:$F1815)-SUMIF($C$19:$C1815,$C1815,$G$19:$G1815),"")</f>
        <v/>
      </c>
      <c r="I1815" s="214"/>
      <c r="J1815" s="214"/>
      <c r="K1815" s="218"/>
    </row>
    <row r="1816" customHeight="1" spans="1:11">
      <c r="A1816" s="185" t="str">
        <f>IF(B1816="","",COUNTA($B$5:B1816))</f>
        <v/>
      </c>
      <c r="B1816" s="219"/>
      <c r="C1816" s="220"/>
      <c r="D1816" s="220"/>
      <c r="E1816" s="220"/>
      <c r="F1816" s="225"/>
      <c r="G1816" s="222"/>
      <c r="H1816" s="217" t="str">
        <f>IFERROR(VLOOKUP($C1816,$C$5:$H$18,6,0)+SUMIF($C$19:$C1816,$C1816,$F$19:$F1816)-SUMIF($C$19:$C1816,$C1816,$G$19:$G1816),"")</f>
        <v/>
      </c>
      <c r="I1816" s="220"/>
      <c r="J1816" s="220"/>
      <c r="K1816" s="223"/>
    </row>
    <row r="1817" customHeight="1" spans="1:11">
      <c r="A1817" s="185" t="str">
        <f>IF(B1817="","",COUNTA($B$5:B1817))</f>
        <v/>
      </c>
      <c r="B1817" s="213"/>
      <c r="C1817" s="214"/>
      <c r="D1817" s="214"/>
      <c r="E1817" s="214"/>
      <c r="F1817" s="224"/>
      <c r="G1817" s="216"/>
      <c r="H1817" s="217" t="str">
        <f>IFERROR(VLOOKUP($C1817,$C$5:$H$18,6,0)+SUMIF($C$19:$C1817,$C1817,$F$19:$F1817)-SUMIF($C$19:$C1817,$C1817,$G$19:$G1817),"")</f>
        <v/>
      </c>
      <c r="I1817" s="214"/>
      <c r="J1817" s="214"/>
      <c r="K1817" s="218"/>
    </row>
    <row r="1818" customHeight="1" spans="1:11">
      <c r="A1818" s="185" t="str">
        <f>IF(B1818="","",COUNTA($B$5:B1818))</f>
        <v/>
      </c>
      <c r="B1818" s="219"/>
      <c r="C1818" s="220"/>
      <c r="D1818" s="220"/>
      <c r="E1818" s="220"/>
      <c r="F1818" s="225"/>
      <c r="G1818" s="222"/>
      <c r="H1818" s="217" t="str">
        <f>IFERROR(VLOOKUP($C1818,$C$5:$H$18,6,0)+SUMIF($C$19:$C1818,$C1818,$F$19:$F1818)-SUMIF($C$19:$C1818,$C1818,$G$19:$G1818),"")</f>
        <v/>
      </c>
      <c r="I1818" s="220"/>
      <c r="J1818" s="220"/>
      <c r="K1818" s="223"/>
    </row>
    <row r="1819" customHeight="1" spans="1:11">
      <c r="A1819" s="185" t="str">
        <f>IF(B1819="","",COUNTA($B$5:B1819))</f>
        <v/>
      </c>
      <c r="B1819" s="213"/>
      <c r="C1819" s="214"/>
      <c r="D1819" s="214"/>
      <c r="E1819" s="214"/>
      <c r="F1819" s="224"/>
      <c r="G1819" s="216"/>
      <c r="H1819" s="217" t="str">
        <f>IFERROR(VLOOKUP($C1819,$C$5:$H$18,6,0)+SUMIF($C$19:$C1819,$C1819,$F$19:$F1819)-SUMIF($C$19:$C1819,$C1819,$G$19:$G1819),"")</f>
        <v/>
      </c>
      <c r="I1819" s="214"/>
      <c r="J1819" s="214"/>
      <c r="K1819" s="218"/>
    </row>
    <row r="1820" customHeight="1" spans="1:11">
      <c r="A1820" s="185" t="str">
        <f>IF(B1820="","",COUNTA($B$5:B1820))</f>
        <v/>
      </c>
      <c r="B1820" s="219"/>
      <c r="C1820" s="220"/>
      <c r="D1820" s="220"/>
      <c r="E1820" s="220"/>
      <c r="F1820" s="225"/>
      <c r="G1820" s="222"/>
      <c r="H1820" s="217" t="str">
        <f>IFERROR(VLOOKUP($C1820,$C$5:$H$18,6,0)+SUMIF($C$19:$C1820,$C1820,$F$19:$F1820)-SUMIF($C$19:$C1820,$C1820,$G$19:$G1820),"")</f>
        <v/>
      </c>
      <c r="I1820" s="220"/>
      <c r="J1820" s="220"/>
      <c r="K1820" s="223"/>
    </row>
    <row r="1821" customHeight="1" spans="1:11">
      <c r="A1821" s="185" t="str">
        <f>IF(B1821="","",COUNTA($B$5:B1821))</f>
        <v/>
      </c>
      <c r="B1821" s="213"/>
      <c r="C1821" s="214"/>
      <c r="D1821" s="214"/>
      <c r="E1821" s="214"/>
      <c r="F1821" s="224"/>
      <c r="G1821" s="216"/>
      <c r="H1821" s="217" t="str">
        <f>IFERROR(VLOOKUP($C1821,$C$5:$H$18,6,0)+SUMIF($C$19:$C1821,$C1821,$F$19:$F1821)-SUMIF($C$19:$C1821,$C1821,$G$19:$G1821),"")</f>
        <v/>
      </c>
      <c r="I1821" s="214"/>
      <c r="J1821" s="214"/>
      <c r="K1821" s="218"/>
    </row>
    <row r="1822" customHeight="1" spans="1:11">
      <c r="A1822" s="185" t="str">
        <f>IF(B1822="","",COUNTA($B$5:B1822))</f>
        <v/>
      </c>
      <c r="B1822" s="219"/>
      <c r="C1822" s="220"/>
      <c r="D1822" s="220"/>
      <c r="E1822" s="220"/>
      <c r="F1822" s="225"/>
      <c r="G1822" s="222"/>
      <c r="H1822" s="217" t="str">
        <f>IFERROR(VLOOKUP($C1822,$C$5:$H$18,6,0)+SUMIF($C$19:$C1822,$C1822,$F$19:$F1822)-SUMIF($C$19:$C1822,$C1822,$G$19:$G1822),"")</f>
        <v/>
      </c>
      <c r="I1822" s="220"/>
      <c r="J1822" s="220"/>
      <c r="K1822" s="223"/>
    </row>
    <row r="1823" customHeight="1" spans="1:11">
      <c r="A1823" s="185" t="str">
        <f>IF(B1823="","",COUNTA($B$5:B1823))</f>
        <v/>
      </c>
      <c r="B1823" s="213"/>
      <c r="C1823" s="214"/>
      <c r="D1823" s="214"/>
      <c r="E1823" s="214"/>
      <c r="F1823" s="224"/>
      <c r="G1823" s="216"/>
      <c r="H1823" s="217" t="str">
        <f>IFERROR(VLOOKUP($C1823,$C$5:$H$18,6,0)+SUMIF($C$19:$C1823,$C1823,$F$19:$F1823)-SUMIF($C$19:$C1823,$C1823,$G$19:$G1823),"")</f>
        <v/>
      </c>
      <c r="I1823" s="214"/>
      <c r="J1823" s="214"/>
      <c r="K1823" s="218"/>
    </row>
    <row r="1824" customHeight="1" spans="1:11">
      <c r="A1824" s="185" t="str">
        <f>IF(B1824="","",COUNTA($B$5:B1824))</f>
        <v/>
      </c>
      <c r="B1824" s="219"/>
      <c r="C1824" s="220"/>
      <c r="D1824" s="220"/>
      <c r="E1824" s="220"/>
      <c r="F1824" s="225"/>
      <c r="G1824" s="222"/>
      <c r="H1824" s="217" t="str">
        <f>IFERROR(VLOOKUP($C1824,$C$5:$H$18,6,0)+SUMIF($C$19:$C1824,$C1824,$F$19:$F1824)-SUMIF($C$19:$C1824,$C1824,$G$19:$G1824),"")</f>
        <v/>
      </c>
      <c r="I1824" s="220"/>
      <c r="J1824" s="220"/>
      <c r="K1824" s="223"/>
    </row>
    <row r="1825" customHeight="1" spans="1:11">
      <c r="A1825" s="185" t="str">
        <f>IF(B1825="","",COUNTA($B$5:B1825))</f>
        <v/>
      </c>
      <c r="B1825" s="213"/>
      <c r="C1825" s="214"/>
      <c r="D1825" s="214"/>
      <c r="E1825" s="214"/>
      <c r="F1825" s="224"/>
      <c r="G1825" s="216"/>
      <c r="H1825" s="217" t="str">
        <f>IFERROR(VLOOKUP($C1825,$C$5:$H$18,6,0)+SUMIF($C$19:$C1825,$C1825,$F$19:$F1825)-SUMIF($C$19:$C1825,$C1825,$G$19:$G1825),"")</f>
        <v/>
      </c>
      <c r="I1825" s="214"/>
      <c r="J1825" s="214"/>
      <c r="K1825" s="218"/>
    </row>
    <row r="1826" customHeight="1" spans="1:11">
      <c r="A1826" s="185" t="str">
        <f>IF(B1826="","",COUNTA($B$5:B1826))</f>
        <v/>
      </c>
      <c r="B1826" s="219"/>
      <c r="C1826" s="220"/>
      <c r="D1826" s="220"/>
      <c r="E1826" s="220"/>
      <c r="F1826" s="225"/>
      <c r="G1826" s="222"/>
      <c r="H1826" s="217" t="str">
        <f>IFERROR(VLOOKUP($C1826,$C$5:$H$18,6,0)+SUMIF($C$19:$C1826,$C1826,$F$19:$F1826)-SUMIF($C$19:$C1826,$C1826,$G$19:$G1826),"")</f>
        <v/>
      </c>
      <c r="I1826" s="220"/>
      <c r="J1826" s="220"/>
      <c r="K1826" s="223"/>
    </row>
    <row r="1827" customHeight="1" spans="1:11">
      <c r="A1827" s="185" t="str">
        <f>IF(B1827="","",COUNTA($B$5:B1827))</f>
        <v/>
      </c>
      <c r="B1827" s="213"/>
      <c r="C1827" s="214"/>
      <c r="D1827" s="214"/>
      <c r="E1827" s="214"/>
      <c r="F1827" s="224"/>
      <c r="G1827" s="216"/>
      <c r="H1827" s="217" t="str">
        <f>IFERROR(VLOOKUP($C1827,$C$5:$H$18,6,0)+SUMIF($C$19:$C1827,$C1827,$F$19:$F1827)-SUMIF($C$19:$C1827,$C1827,$G$19:$G1827),"")</f>
        <v/>
      </c>
      <c r="I1827" s="214"/>
      <c r="J1827" s="214"/>
      <c r="K1827" s="218"/>
    </row>
    <row r="1828" customHeight="1" spans="1:11">
      <c r="A1828" s="185" t="str">
        <f>IF(B1828="","",COUNTA($B$5:B1828))</f>
        <v/>
      </c>
      <c r="B1828" s="219"/>
      <c r="C1828" s="220"/>
      <c r="D1828" s="220"/>
      <c r="E1828" s="220"/>
      <c r="F1828" s="225"/>
      <c r="G1828" s="222"/>
      <c r="H1828" s="217" t="str">
        <f>IFERROR(VLOOKUP($C1828,$C$5:$H$18,6,0)+SUMIF($C$19:$C1828,$C1828,$F$19:$F1828)-SUMIF($C$19:$C1828,$C1828,$G$19:$G1828),"")</f>
        <v/>
      </c>
      <c r="I1828" s="220"/>
      <c r="J1828" s="220"/>
      <c r="K1828" s="223"/>
    </row>
    <row r="1829" customHeight="1" spans="1:11">
      <c r="A1829" s="185" t="str">
        <f>IF(B1829="","",COUNTA($B$5:B1829))</f>
        <v/>
      </c>
      <c r="B1829" s="213"/>
      <c r="C1829" s="214"/>
      <c r="D1829" s="214"/>
      <c r="E1829" s="214"/>
      <c r="F1829" s="224"/>
      <c r="G1829" s="216"/>
      <c r="H1829" s="217" t="str">
        <f>IFERROR(VLOOKUP($C1829,$C$5:$H$18,6,0)+SUMIF($C$19:$C1829,$C1829,$F$19:$F1829)-SUMIF($C$19:$C1829,$C1829,$G$19:$G1829),"")</f>
        <v/>
      </c>
      <c r="I1829" s="214"/>
      <c r="J1829" s="214"/>
      <c r="K1829" s="218"/>
    </row>
    <row r="1830" customHeight="1" spans="1:11">
      <c r="A1830" s="185" t="str">
        <f>IF(B1830="","",COUNTA($B$5:B1830))</f>
        <v/>
      </c>
      <c r="B1830" s="219"/>
      <c r="C1830" s="220"/>
      <c r="D1830" s="220"/>
      <c r="E1830" s="220"/>
      <c r="F1830" s="225"/>
      <c r="G1830" s="222"/>
      <c r="H1830" s="217" t="str">
        <f>IFERROR(VLOOKUP($C1830,$C$5:$H$18,6,0)+SUMIF($C$19:$C1830,$C1830,$F$19:$F1830)-SUMIF($C$19:$C1830,$C1830,$G$19:$G1830),"")</f>
        <v/>
      </c>
      <c r="I1830" s="220"/>
      <c r="J1830" s="220"/>
      <c r="K1830" s="223"/>
    </row>
    <row r="1831" customHeight="1" spans="1:11">
      <c r="A1831" s="185" t="str">
        <f>IF(B1831="","",COUNTA($B$5:B1831))</f>
        <v/>
      </c>
      <c r="B1831" s="213"/>
      <c r="C1831" s="214"/>
      <c r="D1831" s="214"/>
      <c r="E1831" s="214"/>
      <c r="F1831" s="224"/>
      <c r="G1831" s="216"/>
      <c r="H1831" s="217" t="str">
        <f>IFERROR(VLOOKUP($C1831,$C$5:$H$18,6,0)+SUMIF($C$19:$C1831,$C1831,$F$19:$F1831)-SUMIF($C$19:$C1831,$C1831,$G$19:$G1831),"")</f>
        <v/>
      </c>
      <c r="I1831" s="214"/>
      <c r="J1831" s="214"/>
      <c r="K1831" s="218"/>
    </row>
    <row r="1832" customHeight="1" spans="1:11">
      <c r="A1832" s="185" t="str">
        <f>IF(B1832="","",COUNTA($B$5:B1832))</f>
        <v/>
      </c>
      <c r="B1832" s="219"/>
      <c r="C1832" s="220"/>
      <c r="D1832" s="220"/>
      <c r="E1832" s="220"/>
      <c r="F1832" s="225"/>
      <c r="G1832" s="222"/>
      <c r="H1832" s="217" t="str">
        <f>IFERROR(VLOOKUP($C1832,$C$5:$H$18,6,0)+SUMIF($C$19:$C1832,$C1832,$F$19:$F1832)-SUMIF($C$19:$C1832,$C1832,$G$19:$G1832),"")</f>
        <v/>
      </c>
      <c r="I1832" s="220"/>
      <c r="J1832" s="220"/>
      <c r="K1832" s="223"/>
    </row>
    <row r="1833" customHeight="1" spans="1:11">
      <c r="A1833" s="185" t="str">
        <f>IF(B1833="","",COUNTA($B$5:B1833))</f>
        <v/>
      </c>
      <c r="B1833" s="213"/>
      <c r="C1833" s="214"/>
      <c r="D1833" s="214"/>
      <c r="E1833" s="214"/>
      <c r="F1833" s="224"/>
      <c r="G1833" s="216"/>
      <c r="H1833" s="217" t="str">
        <f>IFERROR(VLOOKUP($C1833,$C$5:$H$18,6,0)+SUMIF($C$19:$C1833,$C1833,$F$19:$F1833)-SUMIF($C$19:$C1833,$C1833,$G$19:$G1833),"")</f>
        <v/>
      </c>
      <c r="I1833" s="214"/>
      <c r="J1833" s="214"/>
      <c r="K1833" s="218"/>
    </row>
    <row r="1834" customHeight="1" spans="1:11">
      <c r="A1834" s="185" t="str">
        <f>IF(B1834="","",COUNTA($B$5:B1834))</f>
        <v/>
      </c>
      <c r="B1834" s="219"/>
      <c r="C1834" s="220"/>
      <c r="D1834" s="220"/>
      <c r="E1834" s="220"/>
      <c r="F1834" s="225"/>
      <c r="G1834" s="222"/>
      <c r="H1834" s="217" t="str">
        <f>IFERROR(VLOOKUP($C1834,$C$5:$H$18,6,0)+SUMIF($C$19:$C1834,$C1834,$F$19:$F1834)-SUMIF($C$19:$C1834,$C1834,$G$19:$G1834),"")</f>
        <v/>
      </c>
      <c r="I1834" s="220"/>
      <c r="J1834" s="220"/>
      <c r="K1834" s="223"/>
    </row>
    <row r="1835" customHeight="1" spans="1:11">
      <c r="A1835" s="185" t="str">
        <f>IF(B1835="","",COUNTA($B$5:B1835))</f>
        <v/>
      </c>
      <c r="B1835" s="213"/>
      <c r="C1835" s="214"/>
      <c r="D1835" s="214"/>
      <c r="E1835" s="214"/>
      <c r="F1835" s="224"/>
      <c r="G1835" s="216"/>
      <c r="H1835" s="217" t="str">
        <f>IFERROR(VLOOKUP($C1835,$C$5:$H$18,6,0)+SUMIF($C$19:$C1835,$C1835,$F$19:$F1835)-SUMIF($C$19:$C1835,$C1835,$G$19:$G1835),"")</f>
        <v/>
      </c>
      <c r="I1835" s="214"/>
      <c r="J1835" s="214"/>
      <c r="K1835" s="218"/>
    </row>
    <row r="1836" customHeight="1" spans="1:11">
      <c r="A1836" s="185" t="str">
        <f>IF(B1836="","",COUNTA($B$5:B1836))</f>
        <v/>
      </c>
      <c r="B1836" s="219"/>
      <c r="C1836" s="220"/>
      <c r="D1836" s="220"/>
      <c r="E1836" s="220"/>
      <c r="F1836" s="225"/>
      <c r="G1836" s="222"/>
      <c r="H1836" s="217" t="str">
        <f>IFERROR(VLOOKUP($C1836,$C$5:$H$18,6,0)+SUMIF($C$19:$C1836,$C1836,$F$19:$F1836)-SUMIF($C$19:$C1836,$C1836,$G$19:$G1836),"")</f>
        <v/>
      </c>
      <c r="I1836" s="220"/>
      <c r="J1836" s="220"/>
      <c r="K1836" s="223"/>
    </row>
    <row r="1837" customHeight="1" spans="1:11">
      <c r="A1837" s="185" t="str">
        <f>IF(B1837="","",COUNTA($B$5:B1837))</f>
        <v/>
      </c>
      <c r="B1837" s="213"/>
      <c r="C1837" s="214"/>
      <c r="D1837" s="214"/>
      <c r="E1837" s="214"/>
      <c r="F1837" s="224"/>
      <c r="G1837" s="216"/>
      <c r="H1837" s="217" t="str">
        <f>IFERROR(VLOOKUP($C1837,$C$5:$H$18,6,0)+SUMIF($C$19:$C1837,$C1837,$F$19:$F1837)-SUMIF($C$19:$C1837,$C1837,$G$19:$G1837),"")</f>
        <v/>
      </c>
      <c r="I1837" s="214"/>
      <c r="J1837" s="214"/>
      <c r="K1837" s="218"/>
    </row>
    <row r="1838" customHeight="1" spans="1:11">
      <c r="A1838" s="185" t="str">
        <f>IF(B1838="","",COUNTA($B$5:B1838))</f>
        <v/>
      </c>
      <c r="B1838" s="219"/>
      <c r="C1838" s="220"/>
      <c r="D1838" s="220"/>
      <c r="E1838" s="220"/>
      <c r="F1838" s="225"/>
      <c r="G1838" s="222"/>
      <c r="H1838" s="217" t="str">
        <f>IFERROR(VLOOKUP($C1838,$C$5:$H$18,6,0)+SUMIF($C$19:$C1838,$C1838,$F$19:$F1838)-SUMIF($C$19:$C1838,$C1838,$G$19:$G1838),"")</f>
        <v/>
      </c>
      <c r="I1838" s="220"/>
      <c r="J1838" s="220"/>
      <c r="K1838" s="223"/>
    </row>
    <row r="1839" customHeight="1" spans="1:11">
      <c r="A1839" s="185" t="str">
        <f>IF(B1839="","",COUNTA($B$5:B1839))</f>
        <v/>
      </c>
      <c r="B1839" s="213"/>
      <c r="C1839" s="214"/>
      <c r="D1839" s="214"/>
      <c r="E1839" s="214"/>
      <c r="F1839" s="224"/>
      <c r="G1839" s="216"/>
      <c r="H1839" s="217" t="str">
        <f>IFERROR(VLOOKUP($C1839,$C$5:$H$18,6,0)+SUMIF($C$19:$C1839,$C1839,$F$19:$F1839)-SUMIF($C$19:$C1839,$C1839,$G$19:$G1839),"")</f>
        <v/>
      </c>
      <c r="I1839" s="214"/>
      <c r="J1839" s="214"/>
      <c r="K1839" s="218"/>
    </row>
    <row r="1840" customHeight="1" spans="1:11">
      <c r="A1840" s="185" t="str">
        <f>IF(B1840="","",COUNTA($B$5:B1840))</f>
        <v/>
      </c>
      <c r="B1840" s="219"/>
      <c r="C1840" s="220"/>
      <c r="D1840" s="220"/>
      <c r="E1840" s="220"/>
      <c r="F1840" s="225"/>
      <c r="G1840" s="222"/>
      <c r="H1840" s="217" t="str">
        <f>IFERROR(VLOOKUP($C1840,$C$5:$H$18,6,0)+SUMIF($C$19:$C1840,$C1840,$F$19:$F1840)-SUMIF($C$19:$C1840,$C1840,$G$19:$G1840),"")</f>
        <v/>
      </c>
      <c r="I1840" s="220"/>
      <c r="J1840" s="220"/>
      <c r="K1840" s="223"/>
    </row>
    <row r="1841" customHeight="1" spans="1:11">
      <c r="A1841" s="185" t="str">
        <f>IF(B1841="","",COUNTA($B$5:B1841))</f>
        <v/>
      </c>
      <c r="B1841" s="213"/>
      <c r="C1841" s="214"/>
      <c r="D1841" s="214"/>
      <c r="E1841" s="214"/>
      <c r="F1841" s="224"/>
      <c r="G1841" s="216"/>
      <c r="H1841" s="217" t="str">
        <f>IFERROR(VLOOKUP($C1841,$C$5:$H$18,6,0)+SUMIF($C$19:$C1841,$C1841,$F$19:$F1841)-SUMIF($C$19:$C1841,$C1841,$G$19:$G1841),"")</f>
        <v/>
      </c>
      <c r="I1841" s="214"/>
      <c r="J1841" s="214"/>
      <c r="K1841" s="218"/>
    </row>
    <row r="1842" customHeight="1" spans="1:11">
      <c r="A1842" s="185" t="str">
        <f>IF(B1842="","",COUNTA($B$5:B1842))</f>
        <v/>
      </c>
      <c r="B1842" s="219"/>
      <c r="C1842" s="220"/>
      <c r="D1842" s="220"/>
      <c r="E1842" s="220"/>
      <c r="F1842" s="225"/>
      <c r="G1842" s="222"/>
      <c r="H1842" s="217" t="str">
        <f>IFERROR(VLOOKUP($C1842,$C$5:$H$18,6,0)+SUMIF($C$19:$C1842,$C1842,$F$19:$F1842)-SUMIF($C$19:$C1842,$C1842,$G$19:$G1842),"")</f>
        <v/>
      </c>
      <c r="I1842" s="220"/>
      <c r="J1842" s="220"/>
      <c r="K1842" s="223"/>
    </row>
    <row r="1843" customHeight="1" spans="1:11">
      <c r="A1843" s="185" t="str">
        <f>IF(B1843="","",COUNTA($B$5:B1843))</f>
        <v/>
      </c>
      <c r="B1843" s="213"/>
      <c r="C1843" s="214"/>
      <c r="D1843" s="214"/>
      <c r="E1843" s="214"/>
      <c r="F1843" s="224"/>
      <c r="G1843" s="216"/>
      <c r="H1843" s="217" t="str">
        <f>IFERROR(VLOOKUP($C1843,$C$5:$H$18,6,0)+SUMIF($C$19:$C1843,$C1843,$F$19:$F1843)-SUMIF($C$19:$C1843,$C1843,$G$19:$G1843),"")</f>
        <v/>
      </c>
      <c r="I1843" s="214"/>
      <c r="J1843" s="214"/>
      <c r="K1843" s="218"/>
    </row>
    <row r="1844" customHeight="1" spans="1:11">
      <c r="A1844" s="185" t="str">
        <f>IF(B1844="","",COUNTA($B$5:B1844))</f>
        <v/>
      </c>
      <c r="B1844" s="219"/>
      <c r="C1844" s="220"/>
      <c r="D1844" s="220"/>
      <c r="E1844" s="220"/>
      <c r="F1844" s="225"/>
      <c r="G1844" s="222"/>
      <c r="H1844" s="217" t="str">
        <f>IFERROR(VLOOKUP($C1844,$C$5:$H$18,6,0)+SUMIF($C$19:$C1844,$C1844,$F$19:$F1844)-SUMIF($C$19:$C1844,$C1844,$G$19:$G1844),"")</f>
        <v/>
      </c>
      <c r="I1844" s="220"/>
      <c r="J1844" s="220"/>
      <c r="K1844" s="223"/>
    </row>
    <row r="1845" customHeight="1" spans="1:11">
      <c r="A1845" s="185" t="str">
        <f>IF(B1845="","",COUNTA($B$5:B1845))</f>
        <v/>
      </c>
      <c r="B1845" s="213"/>
      <c r="C1845" s="214"/>
      <c r="D1845" s="214"/>
      <c r="E1845" s="214"/>
      <c r="F1845" s="224"/>
      <c r="G1845" s="216"/>
      <c r="H1845" s="217" t="str">
        <f>IFERROR(VLOOKUP($C1845,$C$5:$H$18,6,0)+SUMIF($C$19:$C1845,$C1845,$F$19:$F1845)-SUMIF($C$19:$C1845,$C1845,$G$19:$G1845),"")</f>
        <v/>
      </c>
      <c r="I1845" s="214"/>
      <c r="J1845" s="214"/>
      <c r="K1845" s="218"/>
    </row>
    <row r="1846" customHeight="1" spans="1:11">
      <c r="A1846" s="185" t="str">
        <f>IF(B1846="","",COUNTA($B$5:B1846))</f>
        <v/>
      </c>
      <c r="B1846" s="219"/>
      <c r="C1846" s="220"/>
      <c r="D1846" s="220"/>
      <c r="E1846" s="220"/>
      <c r="F1846" s="225"/>
      <c r="G1846" s="222"/>
      <c r="H1846" s="217" t="str">
        <f>IFERROR(VLOOKUP($C1846,$C$5:$H$18,6,0)+SUMIF($C$19:$C1846,$C1846,$F$19:$F1846)-SUMIF($C$19:$C1846,$C1846,$G$19:$G1846),"")</f>
        <v/>
      </c>
      <c r="I1846" s="220"/>
      <c r="J1846" s="220"/>
      <c r="K1846" s="223"/>
    </row>
    <row r="1847" customHeight="1" spans="1:11">
      <c r="A1847" s="185" t="str">
        <f>IF(B1847="","",COUNTA($B$5:B1847))</f>
        <v/>
      </c>
      <c r="B1847" s="213"/>
      <c r="C1847" s="214"/>
      <c r="D1847" s="214"/>
      <c r="E1847" s="214"/>
      <c r="F1847" s="224"/>
      <c r="G1847" s="216"/>
      <c r="H1847" s="217" t="str">
        <f>IFERROR(VLOOKUP($C1847,$C$5:$H$18,6,0)+SUMIF($C$19:$C1847,$C1847,$F$19:$F1847)-SUMIF($C$19:$C1847,$C1847,$G$19:$G1847),"")</f>
        <v/>
      </c>
      <c r="I1847" s="214"/>
      <c r="J1847" s="214"/>
      <c r="K1847" s="218"/>
    </row>
    <row r="1848" customHeight="1" spans="1:11">
      <c r="A1848" s="185" t="str">
        <f>IF(B1848="","",COUNTA($B$5:B1848))</f>
        <v/>
      </c>
      <c r="B1848" s="219"/>
      <c r="C1848" s="220"/>
      <c r="D1848" s="220"/>
      <c r="E1848" s="220"/>
      <c r="F1848" s="225"/>
      <c r="G1848" s="222"/>
      <c r="H1848" s="217" t="str">
        <f>IFERROR(VLOOKUP($C1848,$C$5:$H$18,6,0)+SUMIF($C$19:$C1848,$C1848,$F$19:$F1848)-SUMIF($C$19:$C1848,$C1848,$G$19:$G1848),"")</f>
        <v/>
      </c>
      <c r="I1848" s="220"/>
      <c r="J1848" s="220"/>
      <c r="K1848" s="223"/>
    </row>
    <row r="1849" customHeight="1" spans="1:11">
      <c r="A1849" s="185" t="str">
        <f>IF(B1849="","",COUNTA($B$5:B1849))</f>
        <v/>
      </c>
      <c r="B1849" s="213"/>
      <c r="C1849" s="214"/>
      <c r="D1849" s="214"/>
      <c r="E1849" s="214"/>
      <c r="F1849" s="224"/>
      <c r="G1849" s="216"/>
      <c r="H1849" s="217" t="str">
        <f>IFERROR(VLOOKUP($C1849,$C$5:$H$18,6,0)+SUMIF($C$19:$C1849,$C1849,$F$19:$F1849)-SUMIF($C$19:$C1849,$C1849,$G$19:$G1849),"")</f>
        <v/>
      </c>
      <c r="I1849" s="214"/>
      <c r="J1849" s="214"/>
      <c r="K1849" s="218"/>
    </row>
    <row r="1850" customHeight="1" spans="1:11">
      <c r="A1850" s="185" t="str">
        <f>IF(B1850="","",COUNTA($B$5:B1850))</f>
        <v/>
      </c>
      <c r="B1850" s="219"/>
      <c r="C1850" s="220"/>
      <c r="D1850" s="220"/>
      <c r="E1850" s="220"/>
      <c r="F1850" s="225"/>
      <c r="G1850" s="222"/>
      <c r="H1850" s="217" t="str">
        <f>IFERROR(VLOOKUP($C1850,$C$5:$H$18,6,0)+SUMIF($C$19:$C1850,$C1850,$F$19:$F1850)-SUMIF($C$19:$C1850,$C1850,$G$19:$G1850),"")</f>
        <v/>
      </c>
      <c r="I1850" s="220"/>
      <c r="J1850" s="220"/>
      <c r="K1850" s="223"/>
    </row>
    <row r="1851" customHeight="1" spans="1:11">
      <c r="A1851" s="185" t="str">
        <f>IF(B1851="","",COUNTA($B$5:B1851))</f>
        <v/>
      </c>
      <c r="B1851" s="213"/>
      <c r="C1851" s="214"/>
      <c r="D1851" s="214"/>
      <c r="E1851" s="214"/>
      <c r="F1851" s="224"/>
      <c r="G1851" s="216"/>
      <c r="H1851" s="217" t="str">
        <f>IFERROR(VLOOKUP($C1851,$C$5:$H$18,6,0)+SUMIF($C$19:$C1851,$C1851,$F$19:$F1851)-SUMIF($C$19:$C1851,$C1851,$G$19:$G1851),"")</f>
        <v/>
      </c>
      <c r="I1851" s="214"/>
      <c r="J1851" s="214"/>
      <c r="K1851" s="218"/>
    </row>
    <row r="1852" customHeight="1" spans="1:11">
      <c r="A1852" s="185" t="str">
        <f>IF(B1852="","",COUNTA($B$5:B1852))</f>
        <v/>
      </c>
      <c r="B1852" s="219"/>
      <c r="C1852" s="220"/>
      <c r="D1852" s="220"/>
      <c r="E1852" s="220"/>
      <c r="F1852" s="225"/>
      <c r="G1852" s="222"/>
      <c r="H1852" s="217" t="str">
        <f>IFERROR(VLOOKUP($C1852,$C$5:$H$18,6,0)+SUMIF($C$19:$C1852,$C1852,$F$19:$F1852)-SUMIF($C$19:$C1852,$C1852,$G$19:$G1852),"")</f>
        <v/>
      </c>
      <c r="I1852" s="220"/>
      <c r="J1852" s="220"/>
      <c r="K1852" s="223"/>
    </row>
    <row r="1853" customHeight="1" spans="1:11">
      <c r="A1853" s="185" t="str">
        <f>IF(B1853="","",COUNTA($B$5:B1853))</f>
        <v/>
      </c>
      <c r="B1853" s="213"/>
      <c r="C1853" s="214"/>
      <c r="D1853" s="214"/>
      <c r="E1853" s="214"/>
      <c r="F1853" s="224"/>
      <c r="G1853" s="216"/>
      <c r="H1853" s="217" t="str">
        <f>IFERROR(VLOOKUP($C1853,$C$5:$H$18,6,0)+SUMIF($C$19:$C1853,$C1853,$F$19:$F1853)-SUMIF($C$19:$C1853,$C1853,$G$19:$G1853),"")</f>
        <v/>
      </c>
      <c r="I1853" s="214"/>
      <c r="J1853" s="214"/>
      <c r="K1853" s="218"/>
    </row>
    <row r="1854" customHeight="1" spans="1:11">
      <c r="A1854" s="185" t="str">
        <f>IF(B1854="","",COUNTA($B$5:B1854))</f>
        <v/>
      </c>
      <c r="B1854" s="219"/>
      <c r="C1854" s="220"/>
      <c r="D1854" s="220"/>
      <c r="E1854" s="220"/>
      <c r="F1854" s="225"/>
      <c r="G1854" s="222"/>
      <c r="H1854" s="217" t="str">
        <f>IFERROR(VLOOKUP($C1854,$C$5:$H$18,6,0)+SUMIF($C$19:$C1854,$C1854,$F$19:$F1854)-SUMIF($C$19:$C1854,$C1854,$G$19:$G1854),"")</f>
        <v/>
      </c>
      <c r="I1854" s="220"/>
      <c r="J1854" s="220"/>
      <c r="K1854" s="223"/>
    </row>
    <row r="1855" customHeight="1" spans="1:11">
      <c r="A1855" s="185" t="str">
        <f>IF(B1855="","",COUNTA($B$5:B1855))</f>
        <v/>
      </c>
      <c r="B1855" s="213"/>
      <c r="C1855" s="214"/>
      <c r="D1855" s="214"/>
      <c r="E1855" s="214"/>
      <c r="F1855" s="224"/>
      <c r="G1855" s="216"/>
      <c r="H1855" s="217" t="str">
        <f>IFERROR(VLOOKUP($C1855,$C$5:$H$18,6,0)+SUMIF($C$19:$C1855,$C1855,$F$19:$F1855)-SUMIF($C$19:$C1855,$C1855,$G$19:$G1855),"")</f>
        <v/>
      </c>
      <c r="I1855" s="214"/>
      <c r="J1855" s="214"/>
      <c r="K1855" s="218"/>
    </row>
    <row r="1856" customHeight="1" spans="1:11">
      <c r="A1856" s="185" t="str">
        <f>IF(B1856="","",COUNTA($B$5:B1856))</f>
        <v/>
      </c>
      <c r="B1856" s="219"/>
      <c r="C1856" s="220"/>
      <c r="D1856" s="220"/>
      <c r="E1856" s="220"/>
      <c r="F1856" s="225"/>
      <c r="G1856" s="222"/>
      <c r="H1856" s="217" t="str">
        <f>IFERROR(VLOOKUP($C1856,$C$5:$H$18,6,0)+SUMIF($C$19:$C1856,$C1856,$F$19:$F1856)-SUMIF($C$19:$C1856,$C1856,$G$19:$G1856),"")</f>
        <v/>
      </c>
      <c r="I1856" s="220"/>
      <c r="J1856" s="220"/>
      <c r="K1856" s="223"/>
    </row>
    <row r="1857" customHeight="1" spans="1:11">
      <c r="A1857" s="185" t="str">
        <f>IF(B1857="","",COUNTA($B$5:B1857))</f>
        <v/>
      </c>
      <c r="B1857" s="213"/>
      <c r="C1857" s="214"/>
      <c r="D1857" s="214"/>
      <c r="E1857" s="214"/>
      <c r="F1857" s="224"/>
      <c r="G1857" s="216"/>
      <c r="H1857" s="217" t="str">
        <f>IFERROR(VLOOKUP($C1857,$C$5:$H$18,6,0)+SUMIF($C$19:$C1857,$C1857,$F$19:$F1857)-SUMIF($C$19:$C1857,$C1857,$G$19:$G1857),"")</f>
        <v/>
      </c>
      <c r="I1857" s="214"/>
      <c r="J1857" s="214"/>
      <c r="K1857" s="218"/>
    </row>
    <row r="1858" customHeight="1" spans="1:11">
      <c r="A1858" s="185" t="str">
        <f>IF(B1858="","",COUNTA($B$5:B1858))</f>
        <v/>
      </c>
      <c r="B1858" s="219"/>
      <c r="C1858" s="220"/>
      <c r="D1858" s="220"/>
      <c r="E1858" s="220"/>
      <c r="F1858" s="225"/>
      <c r="G1858" s="222"/>
      <c r="H1858" s="217" t="str">
        <f>IFERROR(VLOOKUP($C1858,$C$5:$H$18,6,0)+SUMIF($C$19:$C1858,$C1858,$F$19:$F1858)-SUMIF($C$19:$C1858,$C1858,$G$19:$G1858),"")</f>
        <v/>
      </c>
      <c r="I1858" s="220"/>
      <c r="J1858" s="220"/>
      <c r="K1858" s="223"/>
    </row>
    <row r="1859" customHeight="1" spans="1:11">
      <c r="A1859" s="185" t="str">
        <f>IF(B1859="","",COUNTA($B$5:B1859))</f>
        <v/>
      </c>
      <c r="B1859" s="213"/>
      <c r="C1859" s="214"/>
      <c r="D1859" s="214"/>
      <c r="E1859" s="214"/>
      <c r="F1859" s="224"/>
      <c r="G1859" s="216"/>
      <c r="H1859" s="217" t="str">
        <f>IFERROR(VLOOKUP($C1859,$C$5:$H$18,6,0)+SUMIF($C$19:$C1859,$C1859,$F$19:$F1859)-SUMIF($C$19:$C1859,$C1859,$G$19:$G1859),"")</f>
        <v/>
      </c>
      <c r="I1859" s="214"/>
      <c r="J1859" s="214"/>
      <c r="K1859" s="218"/>
    </row>
    <row r="1860" customHeight="1" spans="1:11">
      <c r="A1860" s="185" t="str">
        <f>IF(B1860="","",COUNTA($B$5:B1860))</f>
        <v/>
      </c>
      <c r="B1860" s="219"/>
      <c r="C1860" s="220"/>
      <c r="D1860" s="220"/>
      <c r="E1860" s="220"/>
      <c r="F1860" s="225"/>
      <c r="G1860" s="222"/>
      <c r="H1860" s="217" t="str">
        <f>IFERROR(VLOOKUP($C1860,$C$5:$H$18,6,0)+SUMIF($C$19:$C1860,$C1860,$F$19:$F1860)-SUMIF($C$19:$C1860,$C1860,$G$19:$G1860),"")</f>
        <v/>
      </c>
      <c r="I1860" s="220"/>
      <c r="J1860" s="220"/>
      <c r="K1860" s="223"/>
    </row>
    <row r="1861" customHeight="1" spans="1:11">
      <c r="A1861" s="185" t="str">
        <f>IF(B1861="","",COUNTA($B$5:B1861))</f>
        <v/>
      </c>
      <c r="B1861" s="213"/>
      <c r="C1861" s="214"/>
      <c r="D1861" s="214"/>
      <c r="E1861" s="214"/>
      <c r="F1861" s="224"/>
      <c r="G1861" s="216"/>
      <c r="H1861" s="217" t="str">
        <f>IFERROR(VLOOKUP($C1861,$C$5:$H$18,6,0)+SUMIF($C$19:$C1861,$C1861,$F$19:$F1861)-SUMIF($C$19:$C1861,$C1861,$G$19:$G1861),"")</f>
        <v/>
      </c>
      <c r="I1861" s="214"/>
      <c r="J1861" s="214"/>
      <c r="K1861" s="218"/>
    </row>
    <row r="1862" customHeight="1" spans="1:11">
      <c r="A1862" s="185" t="str">
        <f>IF(B1862="","",COUNTA($B$5:B1862))</f>
        <v/>
      </c>
      <c r="B1862" s="219"/>
      <c r="C1862" s="220"/>
      <c r="D1862" s="220"/>
      <c r="E1862" s="220"/>
      <c r="F1862" s="225"/>
      <c r="G1862" s="222"/>
      <c r="H1862" s="217" t="str">
        <f>IFERROR(VLOOKUP($C1862,$C$5:$H$18,6,0)+SUMIF($C$19:$C1862,$C1862,$F$19:$F1862)-SUMIF($C$19:$C1862,$C1862,$G$19:$G1862),"")</f>
        <v/>
      </c>
      <c r="I1862" s="220"/>
      <c r="J1862" s="220"/>
      <c r="K1862" s="223"/>
    </row>
    <row r="1863" customHeight="1" spans="1:11">
      <c r="A1863" s="185" t="str">
        <f>IF(B1863="","",COUNTA($B$5:B1863))</f>
        <v/>
      </c>
      <c r="B1863" s="213"/>
      <c r="C1863" s="214"/>
      <c r="D1863" s="214"/>
      <c r="E1863" s="214"/>
      <c r="F1863" s="224"/>
      <c r="G1863" s="216"/>
      <c r="H1863" s="217" t="str">
        <f>IFERROR(VLOOKUP($C1863,$C$5:$H$18,6,0)+SUMIF($C$19:$C1863,$C1863,$F$19:$F1863)-SUMIF($C$19:$C1863,$C1863,$G$19:$G1863),"")</f>
        <v/>
      </c>
      <c r="I1863" s="214"/>
      <c r="J1863" s="214"/>
      <c r="K1863" s="218"/>
    </row>
    <row r="1864" customHeight="1" spans="1:11">
      <c r="A1864" s="185" t="str">
        <f>IF(B1864="","",COUNTA($B$5:B1864))</f>
        <v/>
      </c>
      <c r="B1864" s="219"/>
      <c r="C1864" s="220"/>
      <c r="D1864" s="220"/>
      <c r="E1864" s="220"/>
      <c r="F1864" s="225"/>
      <c r="G1864" s="222"/>
      <c r="H1864" s="217" t="str">
        <f>IFERROR(VLOOKUP($C1864,$C$5:$H$18,6,0)+SUMIF($C$19:$C1864,$C1864,$F$19:$F1864)-SUMIF($C$19:$C1864,$C1864,$G$19:$G1864),"")</f>
        <v/>
      </c>
      <c r="I1864" s="220"/>
      <c r="J1864" s="220"/>
      <c r="K1864" s="223"/>
    </row>
    <row r="1865" customHeight="1" spans="1:11">
      <c r="A1865" s="185" t="str">
        <f>IF(B1865="","",COUNTA($B$5:B1865))</f>
        <v/>
      </c>
      <c r="B1865" s="213"/>
      <c r="C1865" s="214"/>
      <c r="D1865" s="214"/>
      <c r="E1865" s="214"/>
      <c r="F1865" s="224"/>
      <c r="G1865" s="216"/>
      <c r="H1865" s="217" t="str">
        <f>IFERROR(VLOOKUP($C1865,$C$5:$H$18,6,0)+SUMIF($C$19:$C1865,$C1865,$F$19:$F1865)-SUMIF($C$19:$C1865,$C1865,$G$19:$G1865),"")</f>
        <v/>
      </c>
      <c r="I1865" s="214"/>
      <c r="J1865" s="214"/>
      <c r="K1865" s="218"/>
    </row>
    <row r="1866" customHeight="1" spans="1:11">
      <c r="A1866" s="185" t="str">
        <f>IF(B1866="","",COUNTA($B$5:B1866))</f>
        <v/>
      </c>
      <c r="B1866" s="219"/>
      <c r="C1866" s="220"/>
      <c r="D1866" s="220"/>
      <c r="E1866" s="220"/>
      <c r="F1866" s="225"/>
      <c r="G1866" s="222"/>
      <c r="H1866" s="217" t="str">
        <f>IFERROR(VLOOKUP($C1866,$C$5:$H$18,6,0)+SUMIF($C$19:$C1866,$C1866,$F$19:$F1866)-SUMIF($C$19:$C1866,$C1866,$G$19:$G1866),"")</f>
        <v/>
      </c>
      <c r="I1866" s="220"/>
      <c r="J1866" s="220"/>
      <c r="K1866" s="223"/>
    </row>
    <row r="1867" customHeight="1" spans="1:11">
      <c r="A1867" s="185" t="str">
        <f>IF(B1867="","",COUNTA($B$5:B1867))</f>
        <v/>
      </c>
      <c r="B1867" s="213"/>
      <c r="C1867" s="214"/>
      <c r="D1867" s="214"/>
      <c r="E1867" s="214"/>
      <c r="F1867" s="224"/>
      <c r="G1867" s="216"/>
      <c r="H1867" s="217" t="str">
        <f>IFERROR(VLOOKUP($C1867,$C$5:$H$18,6,0)+SUMIF($C$19:$C1867,$C1867,$F$19:$F1867)-SUMIF($C$19:$C1867,$C1867,$G$19:$G1867),"")</f>
        <v/>
      </c>
      <c r="I1867" s="214"/>
      <c r="J1867" s="214"/>
      <c r="K1867" s="218"/>
    </row>
    <row r="1868" customHeight="1" spans="1:11">
      <c r="A1868" s="185" t="str">
        <f>IF(B1868="","",COUNTA($B$5:B1868))</f>
        <v/>
      </c>
      <c r="B1868" s="219"/>
      <c r="C1868" s="220"/>
      <c r="D1868" s="220"/>
      <c r="E1868" s="220"/>
      <c r="F1868" s="225"/>
      <c r="G1868" s="222"/>
      <c r="H1868" s="217" t="str">
        <f>IFERROR(VLOOKUP($C1868,$C$5:$H$18,6,0)+SUMIF($C$19:$C1868,$C1868,$F$19:$F1868)-SUMIF($C$19:$C1868,$C1868,$G$19:$G1868),"")</f>
        <v/>
      </c>
      <c r="I1868" s="220"/>
      <c r="J1868" s="220"/>
      <c r="K1868" s="223"/>
    </row>
    <row r="1869" customHeight="1" spans="1:11">
      <c r="A1869" s="185" t="str">
        <f>IF(B1869="","",COUNTA($B$5:B1869))</f>
        <v/>
      </c>
      <c r="B1869" s="213"/>
      <c r="C1869" s="214"/>
      <c r="D1869" s="214"/>
      <c r="E1869" s="214"/>
      <c r="F1869" s="224"/>
      <c r="G1869" s="216"/>
      <c r="H1869" s="217" t="str">
        <f>IFERROR(VLOOKUP($C1869,$C$5:$H$18,6,0)+SUMIF($C$19:$C1869,$C1869,$F$19:$F1869)-SUMIF($C$19:$C1869,$C1869,$G$19:$G1869),"")</f>
        <v/>
      </c>
      <c r="I1869" s="214"/>
      <c r="J1869" s="214"/>
      <c r="K1869" s="218"/>
    </row>
    <row r="1870" customHeight="1" spans="1:11">
      <c r="A1870" s="185" t="str">
        <f>IF(B1870="","",COUNTA($B$5:B1870))</f>
        <v/>
      </c>
      <c r="B1870" s="219"/>
      <c r="C1870" s="220"/>
      <c r="D1870" s="220"/>
      <c r="E1870" s="220"/>
      <c r="F1870" s="225"/>
      <c r="G1870" s="222"/>
      <c r="H1870" s="217" t="str">
        <f>IFERROR(VLOOKUP($C1870,$C$5:$H$18,6,0)+SUMIF($C$19:$C1870,$C1870,$F$19:$F1870)-SUMIF($C$19:$C1870,$C1870,$G$19:$G1870),"")</f>
        <v/>
      </c>
      <c r="I1870" s="220"/>
      <c r="J1870" s="220"/>
      <c r="K1870" s="223"/>
    </row>
    <row r="1871" customHeight="1" spans="1:11">
      <c r="A1871" s="185" t="str">
        <f>IF(B1871="","",COUNTA($B$5:B1871))</f>
        <v/>
      </c>
      <c r="B1871" s="213"/>
      <c r="C1871" s="214"/>
      <c r="D1871" s="214"/>
      <c r="E1871" s="214"/>
      <c r="F1871" s="224"/>
      <c r="G1871" s="216"/>
      <c r="H1871" s="217" t="str">
        <f>IFERROR(VLOOKUP($C1871,$C$5:$H$18,6,0)+SUMIF($C$19:$C1871,$C1871,$F$19:$F1871)-SUMIF($C$19:$C1871,$C1871,$G$19:$G1871),"")</f>
        <v/>
      </c>
      <c r="I1871" s="214"/>
      <c r="J1871" s="214"/>
      <c r="K1871" s="218"/>
    </row>
    <row r="1872" customHeight="1" spans="1:11">
      <c r="A1872" s="185" t="str">
        <f>IF(B1872="","",COUNTA($B$5:B1872))</f>
        <v/>
      </c>
      <c r="B1872" s="219"/>
      <c r="C1872" s="220"/>
      <c r="D1872" s="220"/>
      <c r="E1872" s="220"/>
      <c r="F1872" s="225"/>
      <c r="G1872" s="222"/>
      <c r="H1872" s="217" t="str">
        <f>IFERROR(VLOOKUP($C1872,$C$5:$H$18,6,0)+SUMIF($C$19:$C1872,$C1872,$F$19:$F1872)-SUMIF($C$19:$C1872,$C1872,$G$19:$G1872),"")</f>
        <v/>
      </c>
      <c r="I1872" s="220"/>
      <c r="J1872" s="220"/>
      <c r="K1872" s="223"/>
    </row>
    <row r="1873" customHeight="1" spans="1:11">
      <c r="A1873" s="185" t="str">
        <f>IF(B1873="","",COUNTA($B$5:B1873))</f>
        <v/>
      </c>
      <c r="B1873" s="213"/>
      <c r="C1873" s="214"/>
      <c r="D1873" s="214"/>
      <c r="E1873" s="214"/>
      <c r="F1873" s="224"/>
      <c r="G1873" s="216"/>
      <c r="H1873" s="217" t="str">
        <f>IFERROR(VLOOKUP($C1873,$C$5:$H$18,6,0)+SUMIF($C$19:$C1873,$C1873,$F$19:$F1873)-SUMIF($C$19:$C1873,$C1873,$G$19:$G1873),"")</f>
        <v/>
      </c>
      <c r="I1873" s="214"/>
      <c r="J1873" s="214"/>
      <c r="K1873" s="218"/>
    </row>
    <row r="1874" customHeight="1" spans="1:11">
      <c r="A1874" s="185" t="str">
        <f>IF(B1874="","",COUNTA($B$5:B1874))</f>
        <v/>
      </c>
      <c r="B1874" s="219"/>
      <c r="C1874" s="220"/>
      <c r="D1874" s="220"/>
      <c r="E1874" s="220"/>
      <c r="F1874" s="225"/>
      <c r="G1874" s="222"/>
      <c r="H1874" s="217" t="str">
        <f>IFERROR(VLOOKUP($C1874,$C$5:$H$18,6,0)+SUMIF($C$19:$C1874,$C1874,$F$19:$F1874)-SUMIF($C$19:$C1874,$C1874,$G$19:$G1874),"")</f>
        <v/>
      </c>
      <c r="I1874" s="220"/>
      <c r="J1874" s="220"/>
      <c r="K1874" s="223"/>
    </row>
    <row r="1875" customHeight="1" spans="1:11">
      <c r="A1875" s="185" t="str">
        <f>IF(B1875="","",COUNTA($B$5:B1875))</f>
        <v/>
      </c>
      <c r="B1875" s="213"/>
      <c r="C1875" s="214"/>
      <c r="D1875" s="214"/>
      <c r="E1875" s="214"/>
      <c r="F1875" s="224"/>
      <c r="G1875" s="216"/>
      <c r="H1875" s="217" t="str">
        <f>IFERROR(VLOOKUP($C1875,$C$5:$H$18,6,0)+SUMIF($C$19:$C1875,$C1875,$F$19:$F1875)-SUMIF($C$19:$C1875,$C1875,$G$19:$G1875),"")</f>
        <v/>
      </c>
      <c r="I1875" s="214"/>
      <c r="J1875" s="214"/>
      <c r="K1875" s="218"/>
    </row>
    <row r="1876" customHeight="1" spans="1:11">
      <c r="A1876" s="185" t="str">
        <f>IF(B1876="","",COUNTA($B$5:B1876))</f>
        <v/>
      </c>
      <c r="B1876" s="219"/>
      <c r="C1876" s="220"/>
      <c r="D1876" s="220"/>
      <c r="E1876" s="220"/>
      <c r="F1876" s="225"/>
      <c r="G1876" s="222"/>
      <c r="H1876" s="217" t="str">
        <f>IFERROR(VLOOKUP($C1876,$C$5:$H$18,6,0)+SUMIF($C$19:$C1876,$C1876,$F$19:$F1876)-SUMIF($C$19:$C1876,$C1876,$G$19:$G1876),"")</f>
        <v/>
      </c>
      <c r="I1876" s="220"/>
      <c r="J1876" s="220"/>
      <c r="K1876" s="223"/>
    </row>
    <row r="1877" customHeight="1" spans="1:11">
      <c r="A1877" s="185" t="str">
        <f>IF(B1877="","",COUNTA($B$5:B1877))</f>
        <v/>
      </c>
      <c r="B1877" s="213"/>
      <c r="C1877" s="214"/>
      <c r="D1877" s="214"/>
      <c r="E1877" s="214"/>
      <c r="F1877" s="224"/>
      <c r="G1877" s="216"/>
      <c r="H1877" s="217" t="str">
        <f>IFERROR(VLOOKUP($C1877,$C$5:$H$18,6,0)+SUMIF($C$19:$C1877,$C1877,$F$19:$F1877)-SUMIF($C$19:$C1877,$C1877,$G$19:$G1877),"")</f>
        <v/>
      </c>
      <c r="I1877" s="214"/>
      <c r="J1877" s="214"/>
      <c r="K1877" s="218"/>
    </row>
    <row r="1878" customHeight="1" spans="1:11">
      <c r="A1878" s="185" t="str">
        <f>IF(B1878="","",COUNTA($B$5:B1878))</f>
        <v/>
      </c>
      <c r="B1878" s="219"/>
      <c r="C1878" s="220"/>
      <c r="D1878" s="220"/>
      <c r="E1878" s="220"/>
      <c r="F1878" s="225"/>
      <c r="G1878" s="222"/>
      <c r="H1878" s="217" t="str">
        <f>IFERROR(VLOOKUP($C1878,$C$5:$H$18,6,0)+SUMIF($C$19:$C1878,$C1878,$F$19:$F1878)-SUMIF($C$19:$C1878,$C1878,$G$19:$G1878),"")</f>
        <v/>
      </c>
      <c r="I1878" s="220"/>
      <c r="J1878" s="220"/>
      <c r="K1878" s="223"/>
    </row>
    <row r="1879" customHeight="1" spans="1:11">
      <c r="A1879" s="185" t="str">
        <f>IF(B1879="","",COUNTA($B$5:B1879))</f>
        <v/>
      </c>
      <c r="B1879" s="213"/>
      <c r="C1879" s="214"/>
      <c r="D1879" s="214"/>
      <c r="E1879" s="214"/>
      <c r="F1879" s="224"/>
      <c r="G1879" s="216"/>
      <c r="H1879" s="217" t="str">
        <f>IFERROR(VLOOKUP($C1879,$C$5:$H$18,6,0)+SUMIF($C$19:$C1879,$C1879,$F$19:$F1879)-SUMIF($C$19:$C1879,$C1879,$G$19:$G1879),"")</f>
        <v/>
      </c>
      <c r="I1879" s="214"/>
      <c r="J1879" s="214"/>
      <c r="K1879" s="218"/>
    </row>
    <row r="1880" customHeight="1" spans="1:11">
      <c r="A1880" s="185" t="str">
        <f>IF(B1880="","",COUNTA($B$5:B1880))</f>
        <v/>
      </c>
      <c r="B1880" s="219"/>
      <c r="C1880" s="220"/>
      <c r="D1880" s="220"/>
      <c r="E1880" s="220"/>
      <c r="F1880" s="225"/>
      <c r="G1880" s="222"/>
      <c r="H1880" s="217" t="str">
        <f>IFERROR(VLOOKUP($C1880,$C$5:$H$18,6,0)+SUMIF($C$19:$C1880,$C1880,$F$19:$F1880)-SUMIF($C$19:$C1880,$C1880,$G$19:$G1880),"")</f>
        <v/>
      </c>
      <c r="I1880" s="220"/>
      <c r="J1880" s="220"/>
      <c r="K1880" s="223"/>
    </row>
    <row r="1881" customHeight="1" spans="1:11">
      <c r="A1881" s="185" t="str">
        <f>IF(B1881="","",COUNTA($B$5:B1881))</f>
        <v/>
      </c>
      <c r="B1881" s="213"/>
      <c r="C1881" s="214"/>
      <c r="D1881" s="214"/>
      <c r="E1881" s="214"/>
      <c r="F1881" s="224"/>
      <c r="G1881" s="216"/>
      <c r="H1881" s="217" t="str">
        <f>IFERROR(VLOOKUP($C1881,$C$5:$H$18,6,0)+SUMIF($C$19:$C1881,$C1881,$F$19:$F1881)-SUMIF($C$19:$C1881,$C1881,$G$19:$G1881),"")</f>
        <v/>
      </c>
      <c r="I1881" s="214"/>
      <c r="J1881" s="214"/>
      <c r="K1881" s="218"/>
    </row>
    <row r="1882" customHeight="1" spans="1:11">
      <c r="A1882" s="185" t="str">
        <f>IF(B1882="","",COUNTA($B$5:B1882))</f>
        <v/>
      </c>
      <c r="B1882" s="219"/>
      <c r="C1882" s="220"/>
      <c r="D1882" s="220"/>
      <c r="E1882" s="220"/>
      <c r="F1882" s="225"/>
      <c r="G1882" s="222"/>
      <c r="H1882" s="217" t="str">
        <f>IFERROR(VLOOKUP($C1882,$C$5:$H$18,6,0)+SUMIF($C$19:$C1882,$C1882,$F$19:$F1882)-SUMIF($C$19:$C1882,$C1882,$G$19:$G1882),"")</f>
        <v/>
      </c>
      <c r="I1882" s="220"/>
      <c r="J1882" s="220"/>
      <c r="K1882" s="223"/>
    </row>
    <row r="1883" customHeight="1" spans="1:11">
      <c r="A1883" s="185" t="str">
        <f>IF(B1883="","",COUNTA($B$5:B1883))</f>
        <v/>
      </c>
      <c r="B1883" s="213"/>
      <c r="C1883" s="214"/>
      <c r="D1883" s="214"/>
      <c r="E1883" s="214"/>
      <c r="F1883" s="224"/>
      <c r="G1883" s="216"/>
      <c r="H1883" s="217" t="str">
        <f>IFERROR(VLOOKUP($C1883,$C$5:$H$18,6,0)+SUMIF($C$19:$C1883,$C1883,$F$19:$F1883)-SUMIF($C$19:$C1883,$C1883,$G$19:$G1883),"")</f>
        <v/>
      </c>
      <c r="I1883" s="214"/>
      <c r="J1883" s="214"/>
      <c r="K1883" s="218"/>
    </row>
    <row r="1884" customHeight="1" spans="1:11">
      <c r="A1884" s="185" t="str">
        <f>IF(B1884="","",COUNTA($B$5:B1884))</f>
        <v/>
      </c>
      <c r="B1884" s="219"/>
      <c r="C1884" s="220"/>
      <c r="D1884" s="220"/>
      <c r="E1884" s="220"/>
      <c r="F1884" s="225"/>
      <c r="G1884" s="222"/>
      <c r="H1884" s="217" t="str">
        <f>IFERROR(VLOOKUP($C1884,$C$5:$H$18,6,0)+SUMIF($C$19:$C1884,$C1884,$F$19:$F1884)-SUMIF($C$19:$C1884,$C1884,$G$19:$G1884),"")</f>
        <v/>
      </c>
      <c r="I1884" s="220"/>
      <c r="J1884" s="220"/>
      <c r="K1884" s="223"/>
    </row>
    <row r="1885" customHeight="1" spans="1:11">
      <c r="A1885" s="185" t="str">
        <f>IF(B1885="","",COUNTA($B$5:B1885))</f>
        <v/>
      </c>
      <c r="B1885" s="213"/>
      <c r="C1885" s="214"/>
      <c r="D1885" s="214"/>
      <c r="E1885" s="214"/>
      <c r="F1885" s="224"/>
      <c r="G1885" s="216"/>
      <c r="H1885" s="217" t="str">
        <f>IFERROR(VLOOKUP($C1885,$C$5:$H$18,6,0)+SUMIF($C$19:$C1885,$C1885,$F$19:$F1885)-SUMIF($C$19:$C1885,$C1885,$G$19:$G1885),"")</f>
        <v/>
      </c>
      <c r="I1885" s="214"/>
      <c r="J1885" s="214"/>
      <c r="K1885" s="218"/>
    </row>
    <row r="1886" customHeight="1" spans="1:11">
      <c r="A1886" s="185" t="str">
        <f>IF(B1886="","",COUNTA($B$5:B1886))</f>
        <v/>
      </c>
      <c r="B1886" s="219"/>
      <c r="C1886" s="220"/>
      <c r="D1886" s="220"/>
      <c r="E1886" s="220"/>
      <c r="F1886" s="225"/>
      <c r="G1886" s="222"/>
      <c r="H1886" s="217" t="str">
        <f>IFERROR(VLOOKUP($C1886,$C$5:$H$18,6,0)+SUMIF($C$19:$C1886,$C1886,$F$19:$F1886)-SUMIF($C$19:$C1886,$C1886,$G$19:$G1886),"")</f>
        <v/>
      </c>
      <c r="I1886" s="220"/>
      <c r="J1886" s="220"/>
      <c r="K1886" s="223"/>
    </row>
    <row r="1887" customHeight="1" spans="1:11">
      <c r="A1887" s="185" t="str">
        <f>IF(B1887="","",COUNTA($B$5:B1887))</f>
        <v/>
      </c>
      <c r="B1887" s="213"/>
      <c r="C1887" s="214"/>
      <c r="D1887" s="214"/>
      <c r="E1887" s="214"/>
      <c r="F1887" s="224"/>
      <c r="G1887" s="216"/>
      <c r="H1887" s="217" t="str">
        <f>IFERROR(VLOOKUP($C1887,$C$5:$H$18,6,0)+SUMIF($C$19:$C1887,$C1887,$F$19:$F1887)-SUMIF($C$19:$C1887,$C1887,$G$19:$G1887),"")</f>
        <v/>
      </c>
      <c r="I1887" s="214"/>
      <c r="J1887" s="214"/>
      <c r="K1887" s="218"/>
    </row>
    <row r="1888" customHeight="1" spans="1:11">
      <c r="A1888" s="185" t="str">
        <f>IF(B1888="","",COUNTA($B$5:B1888))</f>
        <v/>
      </c>
      <c r="B1888" s="219"/>
      <c r="C1888" s="220"/>
      <c r="D1888" s="220"/>
      <c r="E1888" s="220"/>
      <c r="F1888" s="225"/>
      <c r="G1888" s="222"/>
      <c r="H1888" s="217" t="str">
        <f>IFERROR(VLOOKUP($C1888,$C$5:$H$18,6,0)+SUMIF($C$19:$C1888,$C1888,$F$19:$F1888)-SUMIF($C$19:$C1888,$C1888,$G$19:$G1888),"")</f>
        <v/>
      </c>
      <c r="I1888" s="220"/>
      <c r="J1888" s="220"/>
      <c r="K1888" s="223"/>
    </row>
    <row r="1889" customHeight="1" spans="1:11">
      <c r="A1889" s="185" t="str">
        <f>IF(B1889="","",COUNTA($B$5:B1889))</f>
        <v/>
      </c>
      <c r="B1889" s="213"/>
      <c r="C1889" s="214"/>
      <c r="D1889" s="214"/>
      <c r="E1889" s="214"/>
      <c r="F1889" s="224"/>
      <c r="G1889" s="216"/>
      <c r="H1889" s="217" t="str">
        <f>IFERROR(VLOOKUP($C1889,$C$5:$H$18,6,0)+SUMIF($C$19:$C1889,$C1889,$F$19:$F1889)-SUMIF($C$19:$C1889,$C1889,$G$19:$G1889),"")</f>
        <v/>
      </c>
      <c r="I1889" s="214"/>
      <c r="J1889" s="214"/>
      <c r="K1889" s="218"/>
    </row>
    <row r="1890" customHeight="1" spans="1:11">
      <c r="A1890" s="185" t="str">
        <f>IF(B1890="","",COUNTA($B$5:B1890))</f>
        <v/>
      </c>
      <c r="B1890" s="219"/>
      <c r="C1890" s="220"/>
      <c r="D1890" s="220"/>
      <c r="E1890" s="220"/>
      <c r="F1890" s="225"/>
      <c r="G1890" s="222"/>
      <c r="H1890" s="217" t="str">
        <f>IFERROR(VLOOKUP($C1890,$C$5:$H$18,6,0)+SUMIF($C$19:$C1890,$C1890,$F$19:$F1890)-SUMIF($C$19:$C1890,$C1890,$G$19:$G1890),"")</f>
        <v/>
      </c>
      <c r="I1890" s="220"/>
      <c r="J1890" s="220"/>
      <c r="K1890" s="223"/>
    </row>
    <row r="1891" customHeight="1" spans="1:11">
      <c r="A1891" s="185" t="str">
        <f>IF(B1891="","",COUNTA($B$5:B1891))</f>
        <v/>
      </c>
      <c r="B1891" s="213"/>
      <c r="C1891" s="214"/>
      <c r="D1891" s="214"/>
      <c r="E1891" s="214"/>
      <c r="F1891" s="224"/>
      <c r="G1891" s="216"/>
      <c r="H1891" s="217" t="str">
        <f>IFERROR(VLOOKUP($C1891,$C$5:$H$18,6,0)+SUMIF($C$19:$C1891,$C1891,$F$19:$F1891)-SUMIF($C$19:$C1891,$C1891,$G$19:$G1891),"")</f>
        <v/>
      </c>
      <c r="I1891" s="214"/>
      <c r="J1891" s="214"/>
      <c r="K1891" s="218"/>
    </row>
    <row r="1892" customHeight="1" spans="1:11">
      <c r="A1892" s="185" t="str">
        <f>IF(B1892="","",COUNTA($B$5:B1892))</f>
        <v/>
      </c>
      <c r="B1892" s="219"/>
      <c r="C1892" s="220"/>
      <c r="D1892" s="220"/>
      <c r="E1892" s="220"/>
      <c r="F1892" s="225"/>
      <c r="G1892" s="222"/>
      <c r="H1892" s="217" t="str">
        <f>IFERROR(VLOOKUP($C1892,$C$5:$H$18,6,0)+SUMIF($C$19:$C1892,$C1892,$F$19:$F1892)-SUMIF($C$19:$C1892,$C1892,$G$19:$G1892),"")</f>
        <v/>
      </c>
      <c r="I1892" s="220"/>
      <c r="J1892" s="220"/>
      <c r="K1892" s="223"/>
    </row>
    <row r="1893" customHeight="1" spans="1:11">
      <c r="A1893" s="185" t="str">
        <f>IF(B1893="","",COUNTA($B$5:B1893))</f>
        <v/>
      </c>
      <c r="B1893" s="213"/>
      <c r="C1893" s="214"/>
      <c r="D1893" s="214"/>
      <c r="E1893" s="214"/>
      <c r="F1893" s="224"/>
      <c r="G1893" s="216"/>
      <c r="H1893" s="217" t="str">
        <f>IFERROR(VLOOKUP($C1893,$C$5:$H$18,6,0)+SUMIF($C$19:$C1893,$C1893,$F$19:$F1893)-SUMIF($C$19:$C1893,$C1893,$G$19:$G1893),"")</f>
        <v/>
      </c>
      <c r="I1893" s="214"/>
      <c r="J1893" s="214"/>
      <c r="K1893" s="218"/>
    </row>
    <row r="1894" customHeight="1" spans="1:11">
      <c r="A1894" s="185" t="str">
        <f>IF(B1894="","",COUNTA($B$5:B1894))</f>
        <v/>
      </c>
      <c r="B1894" s="219"/>
      <c r="C1894" s="220"/>
      <c r="D1894" s="220"/>
      <c r="E1894" s="220"/>
      <c r="F1894" s="225"/>
      <c r="G1894" s="222"/>
      <c r="H1894" s="217" t="str">
        <f>IFERROR(VLOOKUP($C1894,$C$5:$H$18,6,0)+SUMIF($C$19:$C1894,$C1894,$F$19:$F1894)-SUMIF($C$19:$C1894,$C1894,$G$19:$G1894),"")</f>
        <v/>
      </c>
      <c r="I1894" s="220"/>
      <c r="J1894" s="220"/>
      <c r="K1894" s="223"/>
    </row>
    <row r="1895" customHeight="1" spans="1:11">
      <c r="A1895" s="185" t="str">
        <f>IF(B1895="","",COUNTA($B$5:B1895))</f>
        <v/>
      </c>
      <c r="B1895" s="213"/>
      <c r="C1895" s="214"/>
      <c r="D1895" s="214"/>
      <c r="E1895" s="214"/>
      <c r="F1895" s="224"/>
      <c r="G1895" s="216"/>
      <c r="H1895" s="217" t="str">
        <f>IFERROR(VLOOKUP($C1895,$C$5:$H$18,6,0)+SUMIF($C$19:$C1895,$C1895,$F$19:$F1895)-SUMIF($C$19:$C1895,$C1895,$G$19:$G1895),"")</f>
        <v/>
      </c>
      <c r="I1895" s="214"/>
      <c r="J1895" s="214"/>
      <c r="K1895" s="218"/>
    </row>
    <row r="1896" customHeight="1" spans="1:11">
      <c r="A1896" s="185" t="str">
        <f>IF(B1896="","",COUNTA($B$5:B1896))</f>
        <v/>
      </c>
      <c r="B1896" s="219"/>
      <c r="C1896" s="220"/>
      <c r="D1896" s="220"/>
      <c r="E1896" s="220"/>
      <c r="F1896" s="225"/>
      <c r="G1896" s="222"/>
      <c r="H1896" s="217" t="str">
        <f>IFERROR(VLOOKUP($C1896,$C$5:$H$18,6,0)+SUMIF($C$19:$C1896,$C1896,$F$19:$F1896)-SUMIF($C$19:$C1896,$C1896,$G$19:$G1896),"")</f>
        <v/>
      </c>
      <c r="I1896" s="220"/>
      <c r="J1896" s="220"/>
      <c r="K1896" s="223"/>
    </row>
    <row r="1897" customHeight="1" spans="1:11">
      <c r="A1897" s="185" t="str">
        <f>IF(B1897="","",COUNTA($B$5:B1897))</f>
        <v/>
      </c>
      <c r="B1897" s="213"/>
      <c r="C1897" s="214"/>
      <c r="D1897" s="214"/>
      <c r="E1897" s="214"/>
      <c r="F1897" s="224"/>
      <c r="G1897" s="216"/>
      <c r="H1897" s="217" t="str">
        <f>IFERROR(VLOOKUP($C1897,$C$5:$H$18,6,0)+SUMIF($C$19:$C1897,$C1897,$F$19:$F1897)-SUMIF($C$19:$C1897,$C1897,$G$19:$G1897),"")</f>
        <v/>
      </c>
      <c r="I1897" s="214"/>
      <c r="J1897" s="214"/>
      <c r="K1897" s="218"/>
    </row>
    <row r="1898" customHeight="1" spans="1:11">
      <c r="A1898" s="185" t="str">
        <f>IF(B1898="","",COUNTA($B$5:B1898))</f>
        <v/>
      </c>
      <c r="B1898" s="219"/>
      <c r="C1898" s="220"/>
      <c r="D1898" s="220"/>
      <c r="E1898" s="220"/>
      <c r="F1898" s="225"/>
      <c r="G1898" s="222"/>
      <c r="H1898" s="217" t="str">
        <f>IFERROR(VLOOKUP($C1898,$C$5:$H$18,6,0)+SUMIF($C$19:$C1898,$C1898,$F$19:$F1898)-SUMIF($C$19:$C1898,$C1898,$G$19:$G1898),"")</f>
        <v/>
      </c>
      <c r="I1898" s="220"/>
      <c r="J1898" s="220"/>
      <c r="K1898" s="223"/>
    </row>
    <row r="1899" customHeight="1" spans="1:11">
      <c r="A1899" s="185" t="str">
        <f>IF(B1899="","",COUNTA($B$5:B1899))</f>
        <v/>
      </c>
      <c r="B1899" s="213"/>
      <c r="C1899" s="214"/>
      <c r="D1899" s="214"/>
      <c r="E1899" s="214"/>
      <c r="F1899" s="224"/>
      <c r="G1899" s="216"/>
      <c r="H1899" s="217" t="str">
        <f>IFERROR(VLOOKUP($C1899,$C$5:$H$18,6,0)+SUMIF($C$19:$C1899,$C1899,$F$19:$F1899)-SUMIF($C$19:$C1899,$C1899,$G$19:$G1899),"")</f>
        <v/>
      </c>
      <c r="I1899" s="214"/>
      <c r="J1899" s="214"/>
      <c r="K1899" s="218"/>
    </row>
    <row r="1900" customHeight="1" spans="1:11">
      <c r="A1900" s="185" t="str">
        <f>IF(B1900="","",COUNTA($B$5:B1900))</f>
        <v/>
      </c>
      <c r="B1900" s="219"/>
      <c r="C1900" s="220"/>
      <c r="D1900" s="220"/>
      <c r="E1900" s="220"/>
      <c r="F1900" s="225"/>
      <c r="G1900" s="222"/>
      <c r="H1900" s="217" t="str">
        <f>IFERROR(VLOOKUP($C1900,$C$5:$H$18,6,0)+SUMIF($C$19:$C1900,$C1900,$F$19:$F1900)-SUMIF($C$19:$C1900,$C1900,$G$19:$G1900),"")</f>
        <v/>
      </c>
      <c r="I1900" s="220"/>
      <c r="J1900" s="220"/>
      <c r="K1900" s="223"/>
    </row>
    <row r="1901" customHeight="1" spans="1:11">
      <c r="A1901" s="185" t="str">
        <f>IF(B1901="","",COUNTA($B$5:B1901))</f>
        <v/>
      </c>
      <c r="B1901" s="213"/>
      <c r="C1901" s="214"/>
      <c r="D1901" s="214"/>
      <c r="E1901" s="214"/>
      <c r="F1901" s="224"/>
      <c r="G1901" s="216"/>
      <c r="H1901" s="217" t="str">
        <f>IFERROR(VLOOKUP($C1901,$C$5:$H$18,6,0)+SUMIF($C$19:$C1901,$C1901,$F$19:$F1901)-SUMIF($C$19:$C1901,$C1901,$G$19:$G1901),"")</f>
        <v/>
      </c>
      <c r="I1901" s="214"/>
      <c r="J1901" s="214"/>
      <c r="K1901" s="218"/>
    </row>
    <row r="1902" customHeight="1" spans="1:11">
      <c r="A1902" s="185" t="str">
        <f>IF(B1902="","",COUNTA($B$5:B1902))</f>
        <v/>
      </c>
      <c r="B1902" s="219"/>
      <c r="C1902" s="220"/>
      <c r="D1902" s="220"/>
      <c r="E1902" s="220"/>
      <c r="F1902" s="225"/>
      <c r="G1902" s="222"/>
      <c r="H1902" s="217" t="str">
        <f>IFERROR(VLOOKUP($C1902,$C$5:$H$18,6,0)+SUMIF($C$19:$C1902,$C1902,$F$19:$F1902)-SUMIF($C$19:$C1902,$C1902,$G$19:$G1902),"")</f>
        <v/>
      </c>
      <c r="I1902" s="220"/>
      <c r="J1902" s="220"/>
      <c r="K1902" s="223"/>
    </row>
    <row r="1903" customHeight="1" spans="1:11">
      <c r="A1903" s="185" t="str">
        <f>IF(B1903="","",COUNTA($B$5:B1903))</f>
        <v/>
      </c>
      <c r="B1903" s="213"/>
      <c r="C1903" s="214"/>
      <c r="D1903" s="214"/>
      <c r="E1903" s="214"/>
      <c r="F1903" s="224"/>
      <c r="G1903" s="216"/>
      <c r="H1903" s="217" t="str">
        <f>IFERROR(VLOOKUP($C1903,$C$5:$H$18,6,0)+SUMIF($C$19:$C1903,$C1903,$F$19:$F1903)-SUMIF($C$19:$C1903,$C1903,$G$19:$G1903),"")</f>
        <v/>
      </c>
      <c r="I1903" s="214"/>
      <c r="J1903" s="214"/>
      <c r="K1903" s="218"/>
    </row>
    <row r="1904" customHeight="1" spans="1:11">
      <c r="A1904" s="185" t="str">
        <f>IF(B1904="","",COUNTA($B$5:B1904))</f>
        <v/>
      </c>
      <c r="B1904" s="219"/>
      <c r="C1904" s="220"/>
      <c r="D1904" s="220"/>
      <c r="E1904" s="220"/>
      <c r="F1904" s="225"/>
      <c r="G1904" s="222"/>
      <c r="H1904" s="217" t="str">
        <f>IFERROR(VLOOKUP($C1904,$C$5:$H$18,6,0)+SUMIF($C$19:$C1904,$C1904,$F$19:$F1904)-SUMIF($C$19:$C1904,$C1904,$G$19:$G1904),"")</f>
        <v/>
      </c>
      <c r="I1904" s="220"/>
      <c r="J1904" s="220"/>
      <c r="K1904" s="223"/>
    </row>
    <row r="1905" customHeight="1" spans="1:11">
      <c r="A1905" s="185" t="str">
        <f>IF(B1905="","",COUNTA($B$5:B1905))</f>
        <v/>
      </c>
      <c r="B1905" s="213"/>
      <c r="C1905" s="214"/>
      <c r="D1905" s="214"/>
      <c r="E1905" s="214"/>
      <c r="F1905" s="224"/>
      <c r="G1905" s="216"/>
      <c r="H1905" s="217" t="str">
        <f>IFERROR(VLOOKUP($C1905,$C$5:$H$18,6,0)+SUMIF($C$19:$C1905,$C1905,$F$19:$F1905)-SUMIF($C$19:$C1905,$C1905,$G$19:$G1905),"")</f>
        <v/>
      </c>
      <c r="I1905" s="214"/>
      <c r="J1905" s="214"/>
      <c r="K1905" s="218"/>
    </row>
    <row r="1906" customHeight="1" spans="1:11">
      <c r="A1906" s="185" t="str">
        <f>IF(B1906="","",COUNTA($B$5:B1906))</f>
        <v/>
      </c>
      <c r="B1906" s="219"/>
      <c r="C1906" s="220"/>
      <c r="D1906" s="220"/>
      <c r="E1906" s="220"/>
      <c r="F1906" s="225"/>
      <c r="G1906" s="222"/>
      <c r="H1906" s="217" t="str">
        <f>IFERROR(VLOOKUP($C1906,$C$5:$H$18,6,0)+SUMIF($C$19:$C1906,$C1906,$F$19:$F1906)-SUMIF($C$19:$C1906,$C1906,$G$19:$G1906),"")</f>
        <v/>
      </c>
      <c r="I1906" s="220"/>
      <c r="J1906" s="220"/>
      <c r="K1906" s="223"/>
    </row>
    <row r="1907" customHeight="1" spans="1:11">
      <c r="A1907" s="185" t="str">
        <f>IF(B1907="","",COUNTA($B$5:B1907))</f>
        <v/>
      </c>
      <c r="B1907" s="213"/>
      <c r="C1907" s="214"/>
      <c r="D1907" s="214"/>
      <c r="E1907" s="214"/>
      <c r="F1907" s="224"/>
      <c r="G1907" s="216"/>
      <c r="H1907" s="217" t="str">
        <f>IFERROR(VLOOKUP($C1907,$C$5:$H$18,6,0)+SUMIF($C$19:$C1907,$C1907,$F$19:$F1907)-SUMIF($C$19:$C1907,$C1907,$G$19:$G1907),"")</f>
        <v/>
      </c>
      <c r="I1907" s="214"/>
      <c r="J1907" s="214"/>
      <c r="K1907" s="218"/>
    </row>
    <row r="1908" customHeight="1" spans="1:11">
      <c r="A1908" s="185" t="str">
        <f>IF(B1908="","",COUNTA($B$5:B1908))</f>
        <v/>
      </c>
      <c r="B1908" s="219"/>
      <c r="C1908" s="220"/>
      <c r="D1908" s="220"/>
      <c r="E1908" s="220"/>
      <c r="F1908" s="225"/>
      <c r="G1908" s="222"/>
      <c r="H1908" s="217" t="str">
        <f>IFERROR(VLOOKUP($C1908,$C$5:$H$18,6,0)+SUMIF($C$19:$C1908,$C1908,$F$19:$F1908)-SUMIF($C$19:$C1908,$C1908,$G$19:$G1908),"")</f>
        <v/>
      </c>
      <c r="I1908" s="220"/>
      <c r="J1908" s="220"/>
      <c r="K1908" s="223"/>
    </row>
    <row r="1909" customHeight="1" spans="1:11">
      <c r="A1909" s="185" t="str">
        <f>IF(B1909="","",COUNTA($B$5:B1909))</f>
        <v/>
      </c>
      <c r="B1909" s="213"/>
      <c r="C1909" s="214"/>
      <c r="D1909" s="214"/>
      <c r="E1909" s="214"/>
      <c r="F1909" s="224"/>
      <c r="G1909" s="216"/>
      <c r="H1909" s="217" t="str">
        <f>IFERROR(VLOOKUP($C1909,$C$5:$H$18,6,0)+SUMIF($C$19:$C1909,$C1909,$F$19:$F1909)-SUMIF($C$19:$C1909,$C1909,$G$19:$G1909),"")</f>
        <v/>
      </c>
      <c r="I1909" s="214"/>
      <c r="J1909" s="214"/>
      <c r="K1909" s="218"/>
    </row>
    <row r="1910" customHeight="1" spans="1:11">
      <c r="A1910" s="185" t="str">
        <f>IF(B1910="","",COUNTA($B$5:B1910))</f>
        <v/>
      </c>
      <c r="B1910" s="219"/>
      <c r="C1910" s="220"/>
      <c r="D1910" s="220"/>
      <c r="E1910" s="220"/>
      <c r="F1910" s="225"/>
      <c r="G1910" s="222"/>
      <c r="H1910" s="217" t="str">
        <f>IFERROR(VLOOKUP($C1910,$C$5:$H$18,6,0)+SUMIF($C$19:$C1910,$C1910,$F$19:$F1910)-SUMIF($C$19:$C1910,$C1910,$G$19:$G1910),"")</f>
        <v/>
      </c>
      <c r="I1910" s="220"/>
      <c r="J1910" s="220"/>
      <c r="K1910" s="223"/>
    </row>
    <row r="1911" customHeight="1" spans="1:11">
      <c r="A1911" s="185" t="str">
        <f>IF(B1911="","",COUNTA($B$5:B1911))</f>
        <v/>
      </c>
      <c r="B1911" s="213"/>
      <c r="C1911" s="214"/>
      <c r="D1911" s="214"/>
      <c r="E1911" s="214"/>
      <c r="F1911" s="224"/>
      <c r="G1911" s="216"/>
      <c r="H1911" s="217" t="str">
        <f>IFERROR(VLOOKUP($C1911,$C$5:$H$18,6,0)+SUMIF($C$19:$C1911,$C1911,$F$19:$F1911)-SUMIF($C$19:$C1911,$C1911,$G$19:$G1911),"")</f>
        <v/>
      </c>
      <c r="I1911" s="214"/>
      <c r="J1911" s="214"/>
      <c r="K1911" s="218"/>
    </row>
    <row r="1912" customHeight="1" spans="1:11">
      <c r="A1912" s="185" t="str">
        <f>IF(B1912="","",COUNTA($B$5:B1912))</f>
        <v/>
      </c>
      <c r="B1912" s="219"/>
      <c r="C1912" s="220"/>
      <c r="D1912" s="220"/>
      <c r="E1912" s="220"/>
      <c r="F1912" s="225"/>
      <c r="G1912" s="222"/>
      <c r="H1912" s="217" t="str">
        <f>IFERROR(VLOOKUP($C1912,$C$5:$H$18,6,0)+SUMIF($C$19:$C1912,$C1912,$F$19:$F1912)-SUMIF($C$19:$C1912,$C1912,$G$19:$G1912),"")</f>
        <v/>
      </c>
      <c r="I1912" s="220"/>
      <c r="J1912" s="220"/>
      <c r="K1912" s="223"/>
    </row>
    <row r="1913" customHeight="1" spans="1:11">
      <c r="A1913" s="185" t="str">
        <f>IF(B1913="","",COUNTA($B$5:B1913))</f>
        <v/>
      </c>
      <c r="B1913" s="213"/>
      <c r="C1913" s="214"/>
      <c r="D1913" s="214"/>
      <c r="E1913" s="214"/>
      <c r="F1913" s="224"/>
      <c r="G1913" s="216"/>
      <c r="H1913" s="217" t="str">
        <f>IFERROR(VLOOKUP($C1913,$C$5:$H$18,6,0)+SUMIF($C$19:$C1913,$C1913,$F$19:$F1913)-SUMIF($C$19:$C1913,$C1913,$G$19:$G1913),"")</f>
        <v/>
      </c>
      <c r="I1913" s="214"/>
      <c r="J1913" s="214"/>
      <c r="K1913" s="218"/>
    </row>
    <row r="1914" customHeight="1" spans="1:11">
      <c r="A1914" s="185" t="str">
        <f>IF(B1914="","",COUNTA($B$5:B1914))</f>
        <v/>
      </c>
      <c r="B1914" s="219"/>
      <c r="C1914" s="220"/>
      <c r="D1914" s="220"/>
      <c r="E1914" s="220"/>
      <c r="F1914" s="225"/>
      <c r="G1914" s="222"/>
      <c r="H1914" s="217" t="str">
        <f>IFERROR(VLOOKUP($C1914,$C$5:$H$18,6,0)+SUMIF($C$19:$C1914,$C1914,$F$19:$F1914)-SUMIF($C$19:$C1914,$C1914,$G$19:$G1914),"")</f>
        <v/>
      </c>
      <c r="I1914" s="220"/>
      <c r="J1914" s="220"/>
      <c r="K1914" s="223"/>
    </row>
    <row r="1915" customHeight="1" spans="1:11">
      <c r="A1915" s="185" t="str">
        <f>IF(B1915="","",COUNTA($B$5:B1915))</f>
        <v/>
      </c>
      <c r="B1915" s="213"/>
      <c r="C1915" s="214"/>
      <c r="D1915" s="214"/>
      <c r="E1915" s="214"/>
      <c r="F1915" s="224"/>
      <c r="G1915" s="216"/>
      <c r="H1915" s="217" t="str">
        <f>IFERROR(VLOOKUP($C1915,$C$5:$H$18,6,0)+SUMIF($C$19:$C1915,$C1915,$F$19:$F1915)-SUMIF($C$19:$C1915,$C1915,$G$19:$G1915),"")</f>
        <v/>
      </c>
      <c r="I1915" s="214"/>
      <c r="J1915" s="214"/>
      <c r="K1915" s="218"/>
    </row>
    <row r="1916" customHeight="1" spans="1:11">
      <c r="A1916" s="185" t="str">
        <f>IF(B1916="","",COUNTA($B$5:B1916))</f>
        <v/>
      </c>
      <c r="B1916" s="219"/>
      <c r="C1916" s="220"/>
      <c r="D1916" s="220"/>
      <c r="E1916" s="220"/>
      <c r="F1916" s="225"/>
      <c r="G1916" s="222"/>
      <c r="H1916" s="217" t="str">
        <f>IFERROR(VLOOKUP($C1916,$C$5:$H$18,6,0)+SUMIF($C$19:$C1916,$C1916,$F$19:$F1916)-SUMIF($C$19:$C1916,$C1916,$G$19:$G1916),"")</f>
        <v/>
      </c>
      <c r="I1916" s="220"/>
      <c r="J1916" s="220"/>
      <c r="K1916" s="223"/>
    </row>
    <row r="1917" customHeight="1" spans="1:11">
      <c r="A1917" s="185" t="str">
        <f>IF(B1917="","",COUNTA($B$5:B1917))</f>
        <v/>
      </c>
      <c r="B1917" s="213"/>
      <c r="C1917" s="214"/>
      <c r="D1917" s="214"/>
      <c r="E1917" s="214"/>
      <c r="F1917" s="224"/>
      <c r="G1917" s="216"/>
      <c r="H1917" s="217" t="str">
        <f>IFERROR(VLOOKUP($C1917,$C$5:$H$18,6,0)+SUMIF($C$19:$C1917,$C1917,$F$19:$F1917)-SUMIF($C$19:$C1917,$C1917,$G$19:$G1917),"")</f>
        <v/>
      </c>
      <c r="I1917" s="214"/>
      <c r="J1917" s="214"/>
      <c r="K1917" s="218"/>
    </row>
    <row r="1918" customHeight="1" spans="1:11">
      <c r="A1918" s="185" t="str">
        <f>IF(B1918="","",COUNTA($B$5:B1918))</f>
        <v/>
      </c>
      <c r="B1918" s="219"/>
      <c r="C1918" s="220"/>
      <c r="D1918" s="220"/>
      <c r="E1918" s="220"/>
      <c r="F1918" s="225"/>
      <c r="G1918" s="222"/>
      <c r="H1918" s="217" t="str">
        <f>IFERROR(VLOOKUP($C1918,$C$5:$H$18,6,0)+SUMIF($C$19:$C1918,$C1918,$F$19:$F1918)-SUMIF($C$19:$C1918,$C1918,$G$19:$G1918),"")</f>
        <v/>
      </c>
      <c r="I1918" s="220"/>
      <c r="J1918" s="220"/>
      <c r="K1918" s="223"/>
    </row>
    <row r="1919" customHeight="1" spans="1:11">
      <c r="A1919" s="185" t="str">
        <f>IF(B1919="","",COUNTA($B$5:B1919))</f>
        <v/>
      </c>
      <c r="B1919" s="213"/>
      <c r="C1919" s="214"/>
      <c r="D1919" s="214"/>
      <c r="E1919" s="214"/>
      <c r="F1919" s="224"/>
      <c r="G1919" s="216"/>
      <c r="H1919" s="217" t="str">
        <f>IFERROR(VLOOKUP($C1919,$C$5:$H$18,6,0)+SUMIF($C$19:$C1919,$C1919,$F$19:$F1919)-SUMIF($C$19:$C1919,$C1919,$G$19:$G1919),"")</f>
        <v/>
      </c>
      <c r="I1919" s="214"/>
      <c r="J1919" s="214"/>
      <c r="K1919" s="218"/>
    </row>
    <row r="1920" customHeight="1" spans="1:11">
      <c r="A1920" s="185" t="str">
        <f>IF(B1920="","",COUNTA($B$5:B1920))</f>
        <v/>
      </c>
      <c r="B1920" s="219"/>
      <c r="C1920" s="220"/>
      <c r="D1920" s="220"/>
      <c r="E1920" s="220"/>
      <c r="F1920" s="225"/>
      <c r="G1920" s="222"/>
      <c r="H1920" s="217" t="str">
        <f>IFERROR(VLOOKUP($C1920,$C$5:$H$18,6,0)+SUMIF($C$19:$C1920,$C1920,$F$19:$F1920)-SUMIF($C$19:$C1920,$C1920,$G$19:$G1920),"")</f>
        <v/>
      </c>
      <c r="I1920" s="220"/>
      <c r="J1920" s="220"/>
      <c r="K1920" s="223"/>
    </row>
    <row r="1921" customHeight="1" spans="1:11">
      <c r="A1921" s="185" t="str">
        <f>IF(B1921="","",COUNTA($B$5:B1921))</f>
        <v/>
      </c>
      <c r="B1921" s="213"/>
      <c r="C1921" s="214"/>
      <c r="D1921" s="214"/>
      <c r="E1921" s="214"/>
      <c r="F1921" s="224"/>
      <c r="G1921" s="216"/>
      <c r="H1921" s="217" t="str">
        <f>IFERROR(VLOOKUP($C1921,$C$5:$H$18,6,0)+SUMIF($C$19:$C1921,$C1921,$F$19:$F1921)-SUMIF($C$19:$C1921,$C1921,$G$19:$G1921),"")</f>
        <v/>
      </c>
      <c r="I1921" s="214"/>
      <c r="J1921" s="214"/>
      <c r="K1921" s="218"/>
    </row>
    <row r="1922" customHeight="1" spans="1:11">
      <c r="A1922" s="185" t="str">
        <f>IF(B1922="","",COUNTA($B$5:B1922))</f>
        <v/>
      </c>
      <c r="B1922" s="219"/>
      <c r="C1922" s="220"/>
      <c r="D1922" s="220"/>
      <c r="E1922" s="220"/>
      <c r="F1922" s="225"/>
      <c r="G1922" s="222"/>
      <c r="H1922" s="217" t="str">
        <f>IFERROR(VLOOKUP($C1922,$C$5:$H$18,6,0)+SUMIF($C$19:$C1922,$C1922,$F$19:$F1922)-SUMIF($C$19:$C1922,$C1922,$G$19:$G1922),"")</f>
        <v/>
      </c>
      <c r="I1922" s="220"/>
      <c r="J1922" s="220"/>
      <c r="K1922" s="223"/>
    </row>
    <row r="1923" customHeight="1" spans="1:11">
      <c r="A1923" s="185" t="str">
        <f>IF(B1923="","",COUNTA($B$5:B1923))</f>
        <v/>
      </c>
      <c r="B1923" s="213"/>
      <c r="C1923" s="214"/>
      <c r="D1923" s="214"/>
      <c r="E1923" s="214"/>
      <c r="F1923" s="224"/>
      <c r="G1923" s="216"/>
      <c r="H1923" s="217" t="str">
        <f>IFERROR(VLOOKUP($C1923,$C$5:$H$18,6,0)+SUMIF($C$19:$C1923,$C1923,$F$19:$F1923)-SUMIF($C$19:$C1923,$C1923,$G$19:$G1923),"")</f>
        <v/>
      </c>
      <c r="I1923" s="214"/>
      <c r="J1923" s="214"/>
      <c r="K1923" s="218"/>
    </row>
    <row r="1924" customHeight="1" spans="1:11">
      <c r="A1924" s="185" t="str">
        <f>IF(B1924="","",COUNTA($B$5:B1924))</f>
        <v/>
      </c>
      <c r="B1924" s="219"/>
      <c r="C1924" s="220"/>
      <c r="D1924" s="220"/>
      <c r="E1924" s="220"/>
      <c r="F1924" s="225"/>
      <c r="G1924" s="222"/>
      <c r="H1924" s="217" t="str">
        <f>IFERROR(VLOOKUP($C1924,$C$5:$H$18,6,0)+SUMIF($C$19:$C1924,$C1924,$F$19:$F1924)-SUMIF($C$19:$C1924,$C1924,$G$19:$G1924),"")</f>
        <v/>
      </c>
      <c r="I1924" s="220"/>
      <c r="J1924" s="220"/>
      <c r="K1924" s="223"/>
    </row>
    <row r="1925" customHeight="1" spans="1:11">
      <c r="A1925" s="185" t="str">
        <f>IF(B1925="","",COUNTA($B$5:B1925))</f>
        <v/>
      </c>
      <c r="B1925" s="213"/>
      <c r="C1925" s="214"/>
      <c r="D1925" s="214"/>
      <c r="E1925" s="214"/>
      <c r="F1925" s="224"/>
      <c r="G1925" s="216"/>
      <c r="H1925" s="217" t="str">
        <f>IFERROR(VLOOKUP($C1925,$C$5:$H$18,6,0)+SUMIF($C$19:$C1925,$C1925,$F$19:$F1925)-SUMIF($C$19:$C1925,$C1925,$G$19:$G1925),"")</f>
        <v/>
      </c>
      <c r="I1925" s="214"/>
      <c r="J1925" s="214"/>
      <c r="K1925" s="218"/>
    </row>
    <row r="1926" customHeight="1" spans="1:11">
      <c r="A1926" s="185" t="str">
        <f>IF(B1926="","",COUNTA($B$5:B1926))</f>
        <v/>
      </c>
      <c r="B1926" s="219"/>
      <c r="C1926" s="220"/>
      <c r="D1926" s="220"/>
      <c r="E1926" s="220"/>
      <c r="F1926" s="225"/>
      <c r="G1926" s="222"/>
      <c r="H1926" s="217" t="str">
        <f>IFERROR(VLOOKUP($C1926,$C$5:$H$18,6,0)+SUMIF($C$19:$C1926,$C1926,$F$19:$F1926)-SUMIF($C$19:$C1926,$C1926,$G$19:$G1926),"")</f>
        <v/>
      </c>
      <c r="I1926" s="220"/>
      <c r="J1926" s="220"/>
      <c r="K1926" s="223"/>
    </row>
    <row r="1927" customHeight="1" spans="1:11">
      <c r="A1927" s="185" t="str">
        <f>IF(B1927="","",COUNTA($B$5:B1927))</f>
        <v/>
      </c>
      <c r="B1927" s="213"/>
      <c r="C1927" s="214"/>
      <c r="D1927" s="214"/>
      <c r="E1927" s="214"/>
      <c r="F1927" s="224"/>
      <c r="G1927" s="216"/>
      <c r="H1927" s="217" t="str">
        <f>IFERROR(VLOOKUP($C1927,$C$5:$H$18,6,0)+SUMIF($C$19:$C1927,$C1927,$F$19:$F1927)-SUMIF($C$19:$C1927,$C1927,$G$19:$G1927),"")</f>
        <v/>
      </c>
      <c r="I1927" s="214"/>
      <c r="J1927" s="214"/>
      <c r="K1927" s="218"/>
    </row>
    <row r="1928" customHeight="1" spans="1:11">
      <c r="A1928" s="185" t="str">
        <f>IF(B1928="","",COUNTA($B$5:B1928))</f>
        <v/>
      </c>
      <c r="B1928" s="219"/>
      <c r="C1928" s="220"/>
      <c r="D1928" s="220"/>
      <c r="E1928" s="220"/>
      <c r="F1928" s="225"/>
      <c r="G1928" s="222"/>
      <c r="H1928" s="217" t="str">
        <f>IFERROR(VLOOKUP($C1928,$C$5:$H$18,6,0)+SUMIF($C$19:$C1928,$C1928,$F$19:$F1928)-SUMIF($C$19:$C1928,$C1928,$G$19:$G1928),"")</f>
        <v/>
      </c>
      <c r="I1928" s="220"/>
      <c r="J1928" s="220"/>
      <c r="K1928" s="223"/>
    </row>
    <row r="1929" customHeight="1" spans="1:11">
      <c r="A1929" s="185" t="str">
        <f>IF(B1929="","",COUNTA($B$5:B1929))</f>
        <v/>
      </c>
      <c r="B1929" s="213"/>
      <c r="C1929" s="214"/>
      <c r="D1929" s="214"/>
      <c r="E1929" s="214"/>
      <c r="F1929" s="224"/>
      <c r="G1929" s="216"/>
      <c r="H1929" s="217" t="str">
        <f>IFERROR(VLOOKUP($C1929,$C$5:$H$18,6,0)+SUMIF($C$19:$C1929,$C1929,$F$19:$F1929)-SUMIF($C$19:$C1929,$C1929,$G$19:$G1929),"")</f>
        <v/>
      </c>
      <c r="I1929" s="214"/>
      <c r="J1929" s="214"/>
      <c r="K1929" s="218"/>
    </row>
    <row r="1930" customHeight="1" spans="1:11">
      <c r="A1930" s="185" t="str">
        <f>IF(B1930="","",COUNTA($B$5:B1930))</f>
        <v/>
      </c>
      <c r="B1930" s="219"/>
      <c r="C1930" s="220"/>
      <c r="D1930" s="220"/>
      <c r="E1930" s="220"/>
      <c r="F1930" s="225"/>
      <c r="G1930" s="222"/>
      <c r="H1930" s="217" t="str">
        <f>IFERROR(VLOOKUP($C1930,$C$5:$H$18,6,0)+SUMIF($C$19:$C1930,$C1930,$F$19:$F1930)-SUMIF($C$19:$C1930,$C1930,$G$19:$G1930),"")</f>
        <v/>
      </c>
      <c r="I1930" s="220"/>
      <c r="J1930" s="220"/>
      <c r="K1930" s="223"/>
    </row>
    <row r="1931" customHeight="1" spans="1:11">
      <c r="A1931" s="185" t="str">
        <f>IF(B1931="","",COUNTA($B$5:B1931))</f>
        <v/>
      </c>
      <c r="B1931" s="213"/>
      <c r="C1931" s="214"/>
      <c r="D1931" s="214"/>
      <c r="E1931" s="214"/>
      <c r="F1931" s="224"/>
      <c r="G1931" s="216"/>
      <c r="H1931" s="217" t="str">
        <f>IFERROR(VLOOKUP($C1931,$C$5:$H$18,6,0)+SUMIF($C$19:$C1931,$C1931,$F$19:$F1931)-SUMIF($C$19:$C1931,$C1931,$G$19:$G1931),"")</f>
        <v/>
      </c>
      <c r="I1931" s="214"/>
      <c r="J1931" s="214"/>
      <c r="K1931" s="218"/>
    </row>
    <row r="1932" customHeight="1" spans="1:11">
      <c r="A1932" s="185" t="str">
        <f>IF(B1932="","",COUNTA($B$5:B1932))</f>
        <v/>
      </c>
      <c r="B1932" s="219"/>
      <c r="C1932" s="220"/>
      <c r="D1932" s="220"/>
      <c r="E1932" s="220"/>
      <c r="F1932" s="225"/>
      <c r="G1932" s="222"/>
      <c r="H1932" s="217" t="str">
        <f>IFERROR(VLOOKUP($C1932,$C$5:$H$18,6,0)+SUMIF($C$19:$C1932,$C1932,$F$19:$F1932)-SUMIF($C$19:$C1932,$C1932,$G$19:$G1932),"")</f>
        <v/>
      </c>
      <c r="I1932" s="220"/>
      <c r="J1932" s="220"/>
      <c r="K1932" s="223"/>
    </row>
    <row r="1933" customHeight="1" spans="1:11">
      <c r="A1933" s="185" t="str">
        <f>IF(B1933="","",COUNTA($B$5:B1933))</f>
        <v/>
      </c>
      <c r="B1933" s="213"/>
      <c r="C1933" s="214"/>
      <c r="D1933" s="214"/>
      <c r="E1933" s="214"/>
      <c r="F1933" s="224"/>
      <c r="G1933" s="216"/>
      <c r="H1933" s="217" t="str">
        <f>IFERROR(VLOOKUP($C1933,$C$5:$H$18,6,0)+SUMIF($C$19:$C1933,$C1933,$F$19:$F1933)-SUMIF($C$19:$C1933,$C1933,$G$19:$G1933),"")</f>
        <v/>
      </c>
      <c r="I1933" s="214"/>
      <c r="J1933" s="214"/>
      <c r="K1933" s="218"/>
    </row>
    <row r="1934" customHeight="1" spans="1:11">
      <c r="A1934" s="185" t="str">
        <f>IF(B1934="","",COUNTA($B$5:B1934))</f>
        <v/>
      </c>
      <c r="B1934" s="219"/>
      <c r="C1934" s="220"/>
      <c r="D1934" s="220"/>
      <c r="E1934" s="220"/>
      <c r="F1934" s="225"/>
      <c r="G1934" s="222"/>
      <c r="H1934" s="217" t="str">
        <f>IFERROR(VLOOKUP($C1934,$C$5:$H$18,6,0)+SUMIF($C$19:$C1934,$C1934,$F$19:$F1934)-SUMIF($C$19:$C1934,$C1934,$G$19:$G1934),"")</f>
        <v/>
      </c>
      <c r="I1934" s="220"/>
      <c r="J1934" s="220"/>
      <c r="K1934" s="223"/>
    </row>
    <row r="1935" customHeight="1" spans="1:11">
      <c r="A1935" s="185" t="str">
        <f>IF(B1935="","",COUNTA($B$5:B1935))</f>
        <v/>
      </c>
      <c r="B1935" s="213"/>
      <c r="C1935" s="214"/>
      <c r="D1935" s="214"/>
      <c r="E1935" s="214"/>
      <c r="F1935" s="224"/>
      <c r="G1935" s="216"/>
      <c r="H1935" s="217" t="str">
        <f>IFERROR(VLOOKUP($C1935,$C$5:$H$18,6,0)+SUMIF($C$19:$C1935,$C1935,$F$19:$F1935)-SUMIF($C$19:$C1935,$C1935,$G$19:$G1935),"")</f>
        <v/>
      </c>
      <c r="I1935" s="214"/>
      <c r="J1935" s="214"/>
      <c r="K1935" s="218"/>
    </row>
    <row r="1936" customHeight="1" spans="1:11">
      <c r="A1936" s="185" t="str">
        <f>IF(B1936="","",COUNTA($B$5:B1936))</f>
        <v/>
      </c>
      <c r="B1936" s="219"/>
      <c r="C1936" s="220"/>
      <c r="D1936" s="220"/>
      <c r="E1936" s="220"/>
      <c r="F1936" s="225"/>
      <c r="G1936" s="222"/>
      <c r="H1936" s="217" t="str">
        <f>IFERROR(VLOOKUP($C1936,$C$5:$H$18,6,0)+SUMIF($C$19:$C1936,$C1936,$F$19:$F1936)-SUMIF($C$19:$C1936,$C1936,$G$19:$G1936),"")</f>
        <v/>
      </c>
      <c r="I1936" s="220"/>
      <c r="J1936" s="220"/>
      <c r="K1936" s="223"/>
    </row>
    <row r="1937" customHeight="1" spans="1:11">
      <c r="A1937" s="185" t="str">
        <f>IF(B1937="","",COUNTA($B$5:B1937))</f>
        <v/>
      </c>
      <c r="B1937" s="213"/>
      <c r="C1937" s="214"/>
      <c r="D1937" s="214"/>
      <c r="E1937" s="214"/>
      <c r="F1937" s="224"/>
      <c r="G1937" s="216"/>
      <c r="H1937" s="217" t="str">
        <f>IFERROR(VLOOKUP($C1937,$C$5:$H$18,6,0)+SUMIF($C$19:$C1937,$C1937,$F$19:$F1937)-SUMIF($C$19:$C1937,$C1937,$G$19:$G1937),"")</f>
        <v/>
      </c>
      <c r="I1937" s="214"/>
      <c r="J1937" s="214"/>
      <c r="K1937" s="218"/>
    </row>
    <row r="1938" customHeight="1" spans="1:11">
      <c r="A1938" s="185" t="str">
        <f>IF(B1938="","",COUNTA($B$5:B1938))</f>
        <v/>
      </c>
      <c r="B1938" s="219"/>
      <c r="C1938" s="220"/>
      <c r="D1938" s="220"/>
      <c r="E1938" s="220"/>
      <c r="F1938" s="225"/>
      <c r="G1938" s="222"/>
      <c r="H1938" s="217" t="str">
        <f>IFERROR(VLOOKUP($C1938,$C$5:$H$18,6,0)+SUMIF($C$19:$C1938,$C1938,$F$19:$F1938)-SUMIF($C$19:$C1938,$C1938,$G$19:$G1938),"")</f>
        <v/>
      </c>
      <c r="I1938" s="220"/>
      <c r="J1938" s="220"/>
      <c r="K1938" s="223"/>
    </row>
    <row r="1939" customHeight="1" spans="1:11">
      <c r="A1939" s="185" t="str">
        <f>IF(B1939="","",COUNTA($B$5:B1939))</f>
        <v/>
      </c>
      <c r="B1939" s="213"/>
      <c r="C1939" s="214"/>
      <c r="D1939" s="214"/>
      <c r="E1939" s="214"/>
      <c r="F1939" s="224"/>
      <c r="G1939" s="216"/>
      <c r="H1939" s="217" t="str">
        <f>IFERROR(VLOOKUP($C1939,$C$5:$H$18,6,0)+SUMIF($C$19:$C1939,$C1939,$F$19:$F1939)-SUMIF($C$19:$C1939,$C1939,$G$19:$G1939),"")</f>
        <v/>
      </c>
      <c r="I1939" s="214"/>
      <c r="J1939" s="214"/>
      <c r="K1939" s="218"/>
    </row>
    <row r="1940" customHeight="1" spans="1:11">
      <c r="A1940" s="185" t="str">
        <f>IF(B1940="","",COUNTA($B$5:B1940))</f>
        <v/>
      </c>
      <c r="B1940" s="219"/>
      <c r="C1940" s="220"/>
      <c r="D1940" s="220"/>
      <c r="E1940" s="220"/>
      <c r="F1940" s="225"/>
      <c r="G1940" s="222"/>
      <c r="H1940" s="217" t="str">
        <f>IFERROR(VLOOKUP($C1940,$C$5:$H$18,6,0)+SUMIF($C$19:$C1940,$C1940,$F$19:$F1940)-SUMIF($C$19:$C1940,$C1940,$G$19:$G1940),"")</f>
        <v/>
      </c>
      <c r="I1940" s="220"/>
      <c r="J1940" s="220"/>
      <c r="K1940" s="223"/>
    </row>
    <row r="1941" customHeight="1" spans="1:11">
      <c r="A1941" s="185" t="str">
        <f>IF(B1941="","",COUNTA($B$5:B1941))</f>
        <v/>
      </c>
      <c r="B1941" s="213"/>
      <c r="C1941" s="214"/>
      <c r="D1941" s="214"/>
      <c r="E1941" s="214"/>
      <c r="F1941" s="224"/>
      <c r="G1941" s="216"/>
      <c r="H1941" s="217" t="str">
        <f>IFERROR(VLOOKUP($C1941,$C$5:$H$18,6,0)+SUMIF($C$19:$C1941,$C1941,$F$19:$F1941)-SUMIF($C$19:$C1941,$C1941,$G$19:$G1941),"")</f>
        <v/>
      </c>
      <c r="I1941" s="214"/>
      <c r="J1941" s="214"/>
      <c r="K1941" s="218"/>
    </row>
    <row r="1942" customHeight="1" spans="1:11">
      <c r="A1942" s="185" t="str">
        <f>IF(B1942="","",COUNTA($B$5:B1942))</f>
        <v/>
      </c>
      <c r="B1942" s="219"/>
      <c r="C1942" s="220"/>
      <c r="D1942" s="220"/>
      <c r="E1942" s="220"/>
      <c r="F1942" s="225"/>
      <c r="G1942" s="222"/>
      <c r="H1942" s="217" t="str">
        <f>IFERROR(VLOOKUP($C1942,$C$5:$H$18,6,0)+SUMIF($C$19:$C1942,$C1942,$F$19:$F1942)-SUMIF($C$19:$C1942,$C1942,$G$19:$G1942),"")</f>
        <v/>
      </c>
      <c r="I1942" s="220"/>
      <c r="J1942" s="220"/>
      <c r="K1942" s="223"/>
    </row>
    <row r="1943" customHeight="1" spans="1:11">
      <c r="A1943" s="185" t="str">
        <f>IF(B1943="","",COUNTA($B$5:B1943))</f>
        <v/>
      </c>
      <c r="B1943" s="213"/>
      <c r="C1943" s="214"/>
      <c r="D1943" s="214"/>
      <c r="E1943" s="214"/>
      <c r="F1943" s="224"/>
      <c r="G1943" s="216"/>
      <c r="H1943" s="217" t="str">
        <f>IFERROR(VLOOKUP($C1943,$C$5:$H$18,6,0)+SUMIF($C$19:$C1943,$C1943,$F$19:$F1943)-SUMIF($C$19:$C1943,$C1943,$G$19:$G1943),"")</f>
        <v/>
      </c>
      <c r="I1943" s="214"/>
      <c r="J1943" s="214"/>
      <c r="K1943" s="218"/>
    </row>
    <row r="1944" customHeight="1" spans="1:11">
      <c r="A1944" s="185" t="str">
        <f>IF(B1944="","",COUNTA($B$5:B1944))</f>
        <v/>
      </c>
      <c r="B1944" s="219"/>
      <c r="C1944" s="220"/>
      <c r="D1944" s="220"/>
      <c r="E1944" s="220"/>
      <c r="F1944" s="225"/>
      <c r="G1944" s="222"/>
      <c r="H1944" s="217" t="str">
        <f>IFERROR(VLOOKUP($C1944,$C$5:$H$18,6,0)+SUMIF($C$19:$C1944,$C1944,$F$19:$F1944)-SUMIF($C$19:$C1944,$C1944,$G$19:$G1944),"")</f>
        <v/>
      </c>
      <c r="I1944" s="220"/>
      <c r="J1944" s="220"/>
      <c r="K1944" s="223"/>
    </row>
    <row r="1945" customHeight="1" spans="1:11">
      <c r="A1945" s="185" t="str">
        <f>IF(B1945="","",COUNTA($B$5:B1945))</f>
        <v/>
      </c>
      <c r="B1945" s="213"/>
      <c r="C1945" s="214"/>
      <c r="D1945" s="214"/>
      <c r="E1945" s="214"/>
      <c r="F1945" s="224"/>
      <c r="G1945" s="216"/>
      <c r="H1945" s="217" t="str">
        <f>IFERROR(VLOOKUP($C1945,$C$5:$H$18,6,0)+SUMIF($C$19:$C1945,$C1945,$F$19:$F1945)-SUMIF($C$19:$C1945,$C1945,$G$19:$G1945),"")</f>
        <v/>
      </c>
      <c r="I1945" s="214"/>
      <c r="J1945" s="214"/>
      <c r="K1945" s="218"/>
    </row>
    <row r="1946" customHeight="1" spans="1:11">
      <c r="A1946" s="185" t="str">
        <f>IF(B1946="","",COUNTA($B$5:B1946))</f>
        <v/>
      </c>
      <c r="B1946" s="219"/>
      <c r="C1946" s="220"/>
      <c r="D1946" s="220"/>
      <c r="E1946" s="220"/>
      <c r="F1946" s="225"/>
      <c r="G1946" s="222"/>
      <c r="H1946" s="217" t="str">
        <f>IFERROR(VLOOKUP($C1946,$C$5:$H$18,6,0)+SUMIF($C$19:$C1946,$C1946,$F$19:$F1946)-SUMIF($C$19:$C1946,$C1946,$G$19:$G1946),"")</f>
        <v/>
      </c>
      <c r="I1946" s="220"/>
      <c r="J1946" s="220"/>
      <c r="K1946" s="223"/>
    </row>
    <row r="1947" customHeight="1" spans="1:11">
      <c r="A1947" s="185" t="str">
        <f>IF(B1947="","",COUNTA($B$5:B1947))</f>
        <v/>
      </c>
      <c r="B1947" s="213"/>
      <c r="C1947" s="214"/>
      <c r="D1947" s="214"/>
      <c r="E1947" s="214"/>
      <c r="F1947" s="224"/>
      <c r="G1947" s="216"/>
      <c r="H1947" s="217" t="str">
        <f>IFERROR(VLOOKUP($C1947,$C$5:$H$18,6,0)+SUMIF($C$19:$C1947,$C1947,$F$19:$F1947)-SUMIF($C$19:$C1947,$C1947,$G$19:$G1947),"")</f>
        <v/>
      </c>
      <c r="I1947" s="214"/>
      <c r="J1947" s="214"/>
      <c r="K1947" s="218"/>
    </row>
    <row r="1948" customHeight="1" spans="1:11">
      <c r="A1948" s="185" t="str">
        <f>IF(B1948="","",COUNTA($B$5:B1948))</f>
        <v/>
      </c>
      <c r="B1948" s="219"/>
      <c r="C1948" s="220"/>
      <c r="D1948" s="220"/>
      <c r="E1948" s="220"/>
      <c r="F1948" s="225"/>
      <c r="G1948" s="222"/>
      <c r="H1948" s="217" t="str">
        <f>IFERROR(VLOOKUP($C1948,$C$5:$H$18,6,0)+SUMIF($C$19:$C1948,$C1948,$F$19:$F1948)-SUMIF($C$19:$C1948,$C1948,$G$19:$G1948),"")</f>
        <v/>
      </c>
      <c r="I1948" s="220"/>
      <c r="J1948" s="220"/>
      <c r="K1948" s="223"/>
    </row>
    <row r="1949" customHeight="1" spans="1:11">
      <c r="A1949" s="185" t="str">
        <f>IF(B1949="","",COUNTA($B$5:B1949))</f>
        <v/>
      </c>
      <c r="B1949" s="213"/>
      <c r="C1949" s="214"/>
      <c r="D1949" s="214"/>
      <c r="E1949" s="214"/>
      <c r="F1949" s="224"/>
      <c r="G1949" s="216"/>
      <c r="H1949" s="217" t="str">
        <f>IFERROR(VLOOKUP($C1949,$C$5:$H$18,6,0)+SUMIF($C$19:$C1949,$C1949,$F$19:$F1949)-SUMIF($C$19:$C1949,$C1949,$G$19:$G1949),"")</f>
        <v/>
      </c>
      <c r="I1949" s="214"/>
      <c r="J1949" s="214"/>
      <c r="K1949" s="218"/>
    </row>
    <row r="1950" customHeight="1" spans="1:11">
      <c r="A1950" s="185" t="str">
        <f>IF(B1950="","",COUNTA($B$5:B1950))</f>
        <v/>
      </c>
      <c r="B1950" s="219"/>
      <c r="C1950" s="220"/>
      <c r="D1950" s="220"/>
      <c r="E1950" s="220"/>
      <c r="F1950" s="225"/>
      <c r="G1950" s="222"/>
      <c r="H1950" s="217" t="str">
        <f>IFERROR(VLOOKUP($C1950,$C$5:$H$18,6,0)+SUMIF($C$19:$C1950,$C1950,$F$19:$F1950)-SUMIF($C$19:$C1950,$C1950,$G$19:$G1950),"")</f>
        <v/>
      </c>
      <c r="I1950" s="220"/>
      <c r="J1950" s="220"/>
      <c r="K1950" s="223"/>
    </row>
    <row r="1951" customHeight="1" spans="1:11">
      <c r="A1951" s="185" t="str">
        <f>IF(B1951="","",COUNTA($B$5:B1951))</f>
        <v/>
      </c>
      <c r="B1951" s="213"/>
      <c r="C1951" s="214"/>
      <c r="D1951" s="214"/>
      <c r="E1951" s="214"/>
      <c r="F1951" s="224"/>
      <c r="G1951" s="216"/>
      <c r="H1951" s="217" t="str">
        <f>IFERROR(VLOOKUP($C1951,$C$5:$H$18,6,0)+SUMIF($C$19:$C1951,$C1951,$F$19:$F1951)-SUMIF($C$19:$C1951,$C1951,$G$19:$G1951),"")</f>
        <v/>
      </c>
      <c r="I1951" s="214"/>
      <c r="J1951" s="214"/>
      <c r="K1951" s="218"/>
    </row>
    <row r="1952" customHeight="1" spans="1:11">
      <c r="A1952" s="185" t="str">
        <f>IF(B1952="","",COUNTA($B$5:B1952))</f>
        <v/>
      </c>
      <c r="B1952" s="219"/>
      <c r="C1952" s="220"/>
      <c r="D1952" s="220"/>
      <c r="E1952" s="220"/>
      <c r="F1952" s="225"/>
      <c r="G1952" s="222"/>
      <c r="H1952" s="217" t="str">
        <f>IFERROR(VLOOKUP($C1952,$C$5:$H$18,6,0)+SUMIF($C$19:$C1952,$C1952,$F$19:$F1952)-SUMIF($C$19:$C1952,$C1952,$G$19:$G1952),"")</f>
        <v/>
      </c>
      <c r="I1952" s="220"/>
      <c r="J1952" s="220"/>
      <c r="K1952" s="223"/>
    </row>
    <row r="1953" customHeight="1" spans="1:11">
      <c r="A1953" s="185" t="str">
        <f>IF(B1953="","",COUNTA($B$5:B1953))</f>
        <v/>
      </c>
      <c r="B1953" s="213"/>
      <c r="C1953" s="214"/>
      <c r="D1953" s="214"/>
      <c r="E1953" s="214"/>
      <c r="F1953" s="224"/>
      <c r="G1953" s="216"/>
      <c r="H1953" s="217" t="str">
        <f>IFERROR(VLOOKUP($C1953,$C$5:$H$18,6,0)+SUMIF($C$19:$C1953,$C1953,$F$19:$F1953)-SUMIF($C$19:$C1953,$C1953,$G$19:$G1953),"")</f>
        <v/>
      </c>
      <c r="I1953" s="214"/>
      <c r="J1953" s="214"/>
      <c r="K1953" s="218"/>
    </row>
    <row r="1954" customHeight="1" spans="1:11">
      <c r="A1954" s="185" t="str">
        <f>IF(B1954="","",COUNTA($B$5:B1954))</f>
        <v/>
      </c>
      <c r="B1954" s="219"/>
      <c r="C1954" s="220"/>
      <c r="D1954" s="220"/>
      <c r="E1954" s="220"/>
      <c r="F1954" s="225"/>
      <c r="G1954" s="222"/>
      <c r="H1954" s="217" t="str">
        <f>IFERROR(VLOOKUP($C1954,$C$5:$H$18,6,0)+SUMIF($C$19:$C1954,$C1954,$F$19:$F1954)-SUMIF($C$19:$C1954,$C1954,$G$19:$G1954),"")</f>
        <v/>
      </c>
      <c r="I1954" s="220"/>
      <c r="J1954" s="220"/>
      <c r="K1954" s="223"/>
    </row>
    <row r="1955" customHeight="1" spans="1:11">
      <c r="A1955" s="185" t="str">
        <f>IF(B1955="","",COUNTA($B$5:B1955))</f>
        <v/>
      </c>
      <c r="B1955" s="213"/>
      <c r="C1955" s="214"/>
      <c r="D1955" s="214"/>
      <c r="E1955" s="214"/>
      <c r="F1955" s="224"/>
      <c r="G1955" s="216"/>
      <c r="H1955" s="217" t="str">
        <f>IFERROR(VLOOKUP($C1955,$C$5:$H$18,6,0)+SUMIF($C$19:$C1955,$C1955,$F$19:$F1955)-SUMIF($C$19:$C1955,$C1955,$G$19:$G1955),"")</f>
        <v/>
      </c>
      <c r="I1955" s="214"/>
      <c r="J1955" s="214"/>
      <c r="K1955" s="218"/>
    </row>
    <row r="1956" customHeight="1" spans="1:11">
      <c r="A1956" s="185" t="str">
        <f>IF(B1956="","",COUNTA($B$5:B1956))</f>
        <v/>
      </c>
      <c r="B1956" s="219"/>
      <c r="C1956" s="220"/>
      <c r="D1956" s="220"/>
      <c r="E1956" s="220"/>
      <c r="F1956" s="225"/>
      <c r="G1956" s="222"/>
      <c r="H1956" s="217" t="str">
        <f>IFERROR(VLOOKUP($C1956,$C$5:$H$18,6,0)+SUMIF($C$19:$C1956,$C1956,$F$19:$F1956)-SUMIF($C$19:$C1956,$C1956,$G$19:$G1956),"")</f>
        <v/>
      </c>
      <c r="I1956" s="220"/>
      <c r="J1956" s="220"/>
      <c r="K1956" s="223"/>
    </row>
    <row r="1957" customHeight="1" spans="1:11">
      <c r="A1957" s="185" t="str">
        <f>IF(B1957="","",COUNTA($B$5:B1957))</f>
        <v/>
      </c>
      <c r="B1957" s="213"/>
      <c r="C1957" s="214"/>
      <c r="D1957" s="214"/>
      <c r="E1957" s="214"/>
      <c r="F1957" s="224"/>
      <c r="G1957" s="216"/>
      <c r="H1957" s="217" t="str">
        <f>IFERROR(VLOOKUP($C1957,$C$5:$H$18,6,0)+SUMIF($C$19:$C1957,$C1957,$F$19:$F1957)-SUMIF($C$19:$C1957,$C1957,$G$19:$G1957),"")</f>
        <v/>
      </c>
      <c r="I1957" s="214"/>
      <c r="J1957" s="214"/>
      <c r="K1957" s="218"/>
    </row>
    <row r="1958" customHeight="1" spans="1:11">
      <c r="A1958" s="185" t="str">
        <f>IF(B1958="","",COUNTA($B$5:B1958))</f>
        <v/>
      </c>
      <c r="B1958" s="219"/>
      <c r="C1958" s="220"/>
      <c r="D1958" s="220"/>
      <c r="E1958" s="220"/>
      <c r="F1958" s="225"/>
      <c r="G1958" s="222"/>
      <c r="H1958" s="217" t="str">
        <f>IFERROR(VLOOKUP($C1958,$C$5:$H$18,6,0)+SUMIF($C$19:$C1958,$C1958,$F$19:$F1958)-SUMIF($C$19:$C1958,$C1958,$G$19:$G1958),"")</f>
        <v/>
      </c>
      <c r="I1958" s="220"/>
      <c r="J1958" s="220"/>
      <c r="K1958" s="223"/>
    </row>
    <row r="1959" customHeight="1" spans="1:11">
      <c r="A1959" s="185" t="str">
        <f>IF(B1959="","",COUNTA($B$5:B1959))</f>
        <v/>
      </c>
      <c r="B1959" s="213"/>
      <c r="C1959" s="214"/>
      <c r="D1959" s="214"/>
      <c r="E1959" s="214"/>
      <c r="F1959" s="224"/>
      <c r="G1959" s="216"/>
      <c r="H1959" s="217" t="str">
        <f>IFERROR(VLOOKUP($C1959,$C$5:$H$18,6,0)+SUMIF($C$19:$C1959,$C1959,$F$19:$F1959)-SUMIF($C$19:$C1959,$C1959,$G$19:$G1959),"")</f>
        <v/>
      </c>
      <c r="I1959" s="214"/>
      <c r="J1959" s="214"/>
      <c r="K1959" s="218"/>
    </row>
    <row r="1960" customHeight="1" spans="1:11">
      <c r="A1960" s="185" t="str">
        <f>IF(B1960="","",COUNTA($B$5:B1960))</f>
        <v/>
      </c>
      <c r="B1960" s="219"/>
      <c r="C1960" s="220"/>
      <c r="D1960" s="220"/>
      <c r="E1960" s="220"/>
      <c r="F1960" s="225"/>
      <c r="G1960" s="222"/>
      <c r="H1960" s="217" t="str">
        <f>IFERROR(VLOOKUP($C1960,$C$5:$H$18,6,0)+SUMIF($C$19:$C1960,$C1960,$F$19:$F1960)-SUMIF($C$19:$C1960,$C1960,$G$19:$G1960),"")</f>
        <v/>
      </c>
      <c r="I1960" s="220"/>
      <c r="J1960" s="220"/>
      <c r="K1960" s="223"/>
    </row>
    <row r="1961" customHeight="1" spans="1:11">
      <c r="A1961" s="185" t="str">
        <f>IF(B1961="","",COUNTA($B$5:B1961))</f>
        <v/>
      </c>
      <c r="B1961" s="213"/>
      <c r="C1961" s="214"/>
      <c r="D1961" s="214"/>
      <c r="E1961" s="214"/>
      <c r="F1961" s="224"/>
      <c r="G1961" s="216"/>
      <c r="H1961" s="217" t="str">
        <f>IFERROR(VLOOKUP($C1961,$C$5:$H$18,6,0)+SUMIF($C$19:$C1961,$C1961,$F$19:$F1961)-SUMIF($C$19:$C1961,$C1961,$G$19:$G1961),"")</f>
        <v/>
      </c>
      <c r="I1961" s="214"/>
      <c r="J1961" s="214"/>
      <c r="K1961" s="218"/>
    </row>
    <row r="1962" customHeight="1" spans="1:11">
      <c r="A1962" s="185" t="str">
        <f>IF(B1962="","",COUNTA($B$5:B1962))</f>
        <v/>
      </c>
      <c r="B1962" s="219"/>
      <c r="C1962" s="220"/>
      <c r="D1962" s="220"/>
      <c r="E1962" s="220"/>
      <c r="F1962" s="225"/>
      <c r="G1962" s="222"/>
      <c r="H1962" s="217" t="str">
        <f>IFERROR(VLOOKUP($C1962,$C$5:$H$18,6,0)+SUMIF($C$19:$C1962,$C1962,$F$19:$F1962)-SUMIF($C$19:$C1962,$C1962,$G$19:$G1962),"")</f>
        <v/>
      </c>
      <c r="I1962" s="220"/>
      <c r="J1962" s="220"/>
      <c r="K1962" s="223"/>
    </row>
    <row r="1963" customHeight="1" spans="1:11">
      <c r="A1963" s="185" t="str">
        <f>IF(B1963="","",COUNTA($B$5:B1963))</f>
        <v/>
      </c>
      <c r="B1963" s="213"/>
      <c r="C1963" s="214"/>
      <c r="D1963" s="214"/>
      <c r="E1963" s="214"/>
      <c r="F1963" s="224"/>
      <c r="G1963" s="216"/>
      <c r="H1963" s="217" t="str">
        <f>IFERROR(VLOOKUP($C1963,$C$5:$H$18,6,0)+SUMIF($C$19:$C1963,$C1963,$F$19:$F1963)-SUMIF($C$19:$C1963,$C1963,$G$19:$G1963),"")</f>
        <v/>
      </c>
      <c r="I1963" s="214"/>
      <c r="J1963" s="214"/>
      <c r="K1963" s="218"/>
    </row>
    <row r="1964" customHeight="1" spans="1:11">
      <c r="A1964" s="185" t="str">
        <f>IF(B1964="","",COUNTA($B$5:B1964))</f>
        <v/>
      </c>
      <c r="B1964" s="219"/>
      <c r="C1964" s="220"/>
      <c r="D1964" s="220"/>
      <c r="E1964" s="220"/>
      <c r="F1964" s="225"/>
      <c r="G1964" s="222"/>
      <c r="H1964" s="217" t="str">
        <f>IFERROR(VLOOKUP($C1964,$C$5:$H$18,6,0)+SUMIF($C$19:$C1964,$C1964,$F$19:$F1964)-SUMIF($C$19:$C1964,$C1964,$G$19:$G1964),"")</f>
        <v/>
      </c>
      <c r="I1964" s="220"/>
      <c r="J1964" s="220"/>
      <c r="K1964" s="223"/>
    </row>
    <row r="1965" customHeight="1" spans="1:11">
      <c r="A1965" s="185" t="str">
        <f>IF(B1965="","",COUNTA($B$5:B1965))</f>
        <v/>
      </c>
      <c r="B1965" s="213"/>
      <c r="C1965" s="214"/>
      <c r="D1965" s="214"/>
      <c r="E1965" s="214"/>
      <c r="F1965" s="224"/>
      <c r="G1965" s="216"/>
      <c r="H1965" s="217" t="str">
        <f>IFERROR(VLOOKUP($C1965,$C$5:$H$18,6,0)+SUMIF($C$19:$C1965,$C1965,$F$19:$F1965)-SUMIF($C$19:$C1965,$C1965,$G$19:$G1965),"")</f>
        <v/>
      </c>
      <c r="I1965" s="214"/>
      <c r="J1965" s="214"/>
      <c r="K1965" s="218"/>
    </row>
    <row r="1966" customHeight="1" spans="1:11">
      <c r="A1966" s="185" t="str">
        <f>IF(B1966="","",COUNTA($B$5:B1966))</f>
        <v/>
      </c>
      <c r="B1966" s="219"/>
      <c r="C1966" s="220"/>
      <c r="D1966" s="220"/>
      <c r="E1966" s="220"/>
      <c r="F1966" s="225"/>
      <c r="G1966" s="222"/>
      <c r="H1966" s="217" t="str">
        <f>IFERROR(VLOOKUP($C1966,$C$5:$H$18,6,0)+SUMIF($C$19:$C1966,$C1966,$F$19:$F1966)-SUMIF($C$19:$C1966,$C1966,$G$19:$G1966),"")</f>
        <v/>
      </c>
      <c r="I1966" s="220"/>
      <c r="J1966" s="220"/>
      <c r="K1966" s="223"/>
    </row>
    <row r="1967" customHeight="1" spans="1:11">
      <c r="A1967" s="185" t="str">
        <f>IF(B1967="","",COUNTA($B$5:B1967))</f>
        <v/>
      </c>
      <c r="B1967" s="213"/>
      <c r="C1967" s="214"/>
      <c r="D1967" s="214"/>
      <c r="E1967" s="214"/>
      <c r="F1967" s="224"/>
      <c r="G1967" s="216"/>
      <c r="H1967" s="217" t="str">
        <f>IFERROR(VLOOKUP($C1967,$C$5:$H$18,6,0)+SUMIF($C$19:$C1967,$C1967,$F$19:$F1967)-SUMIF($C$19:$C1967,$C1967,$G$19:$G1967),"")</f>
        <v/>
      </c>
      <c r="I1967" s="214"/>
      <c r="J1967" s="214"/>
      <c r="K1967" s="218"/>
    </row>
    <row r="1968" customHeight="1" spans="1:11">
      <c r="A1968" s="185" t="str">
        <f>IF(B1968="","",COUNTA($B$5:B1968))</f>
        <v/>
      </c>
      <c r="B1968" s="219"/>
      <c r="C1968" s="220"/>
      <c r="D1968" s="220"/>
      <c r="E1968" s="220"/>
      <c r="F1968" s="225"/>
      <c r="G1968" s="222"/>
      <c r="H1968" s="217" t="str">
        <f>IFERROR(VLOOKUP($C1968,$C$5:$H$18,6,0)+SUMIF($C$19:$C1968,$C1968,$F$19:$F1968)-SUMIF($C$19:$C1968,$C1968,$G$19:$G1968),"")</f>
        <v/>
      </c>
      <c r="I1968" s="220"/>
      <c r="J1968" s="220"/>
      <c r="K1968" s="223"/>
    </row>
    <row r="1969" customHeight="1" spans="1:11">
      <c r="A1969" s="185" t="str">
        <f>IF(B1969="","",COUNTA($B$5:B1969))</f>
        <v/>
      </c>
      <c r="B1969" s="213"/>
      <c r="C1969" s="214"/>
      <c r="D1969" s="214"/>
      <c r="E1969" s="214"/>
      <c r="F1969" s="224"/>
      <c r="G1969" s="216"/>
      <c r="H1969" s="217" t="str">
        <f>IFERROR(VLOOKUP($C1969,$C$5:$H$18,6,0)+SUMIF($C$19:$C1969,$C1969,$F$19:$F1969)-SUMIF($C$19:$C1969,$C1969,$G$19:$G1969),"")</f>
        <v/>
      </c>
      <c r="I1969" s="214"/>
      <c r="J1969" s="214"/>
      <c r="K1969" s="218"/>
    </row>
    <row r="1970" customHeight="1" spans="1:11">
      <c r="A1970" s="185" t="str">
        <f>IF(B1970="","",COUNTA($B$5:B1970))</f>
        <v/>
      </c>
      <c r="B1970" s="219"/>
      <c r="C1970" s="220"/>
      <c r="D1970" s="220"/>
      <c r="E1970" s="220"/>
      <c r="F1970" s="225"/>
      <c r="G1970" s="222"/>
      <c r="H1970" s="217" t="str">
        <f>IFERROR(VLOOKUP($C1970,$C$5:$H$18,6,0)+SUMIF($C$19:$C1970,$C1970,$F$19:$F1970)-SUMIF($C$19:$C1970,$C1970,$G$19:$G1970),"")</f>
        <v/>
      </c>
      <c r="I1970" s="220"/>
      <c r="J1970" s="220"/>
      <c r="K1970" s="223"/>
    </row>
    <row r="1971" customHeight="1" spans="1:11">
      <c r="A1971" s="185" t="str">
        <f>IF(B1971="","",COUNTA($B$5:B1971))</f>
        <v/>
      </c>
      <c r="B1971" s="213"/>
      <c r="C1971" s="214"/>
      <c r="D1971" s="214"/>
      <c r="E1971" s="214"/>
      <c r="F1971" s="224"/>
      <c r="G1971" s="216"/>
      <c r="H1971" s="217" t="str">
        <f>IFERROR(VLOOKUP($C1971,$C$5:$H$18,6,0)+SUMIF($C$19:$C1971,$C1971,$F$19:$F1971)-SUMIF($C$19:$C1971,$C1971,$G$19:$G1971),"")</f>
        <v/>
      </c>
      <c r="I1971" s="214"/>
      <c r="J1971" s="214"/>
      <c r="K1971" s="218"/>
    </row>
    <row r="1972" customHeight="1" spans="1:11">
      <c r="A1972" s="185" t="str">
        <f>IF(B1972="","",COUNTA($B$5:B1972))</f>
        <v/>
      </c>
      <c r="B1972" s="219"/>
      <c r="C1972" s="220"/>
      <c r="D1972" s="220"/>
      <c r="E1972" s="220"/>
      <c r="F1972" s="225"/>
      <c r="G1972" s="222"/>
      <c r="H1972" s="217" t="str">
        <f>IFERROR(VLOOKUP($C1972,$C$5:$H$18,6,0)+SUMIF($C$19:$C1972,$C1972,$F$19:$F1972)-SUMIF($C$19:$C1972,$C1972,$G$19:$G1972),"")</f>
        <v/>
      </c>
      <c r="I1972" s="220"/>
      <c r="J1972" s="220"/>
      <c r="K1972" s="223"/>
    </row>
    <row r="1973" customHeight="1" spans="1:11">
      <c r="A1973" s="185" t="str">
        <f>IF(B1973="","",COUNTA($B$5:B1973))</f>
        <v/>
      </c>
      <c r="B1973" s="213"/>
      <c r="C1973" s="214"/>
      <c r="D1973" s="214"/>
      <c r="E1973" s="214"/>
      <c r="F1973" s="224"/>
      <c r="G1973" s="216"/>
      <c r="H1973" s="217" t="str">
        <f>IFERROR(VLOOKUP($C1973,$C$5:$H$18,6,0)+SUMIF($C$19:$C1973,$C1973,$F$19:$F1973)-SUMIF($C$19:$C1973,$C1973,$G$19:$G1973),"")</f>
        <v/>
      </c>
      <c r="I1973" s="214"/>
      <c r="J1973" s="214"/>
      <c r="K1973" s="218"/>
    </row>
    <row r="1974" customHeight="1" spans="1:11">
      <c r="A1974" s="185" t="str">
        <f>IF(B1974="","",COUNTA($B$5:B1974))</f>
        <v/>
      </c>
      <c r="B1974" s="219"/>
      <c r="C1974" s="220"/>
      <c r="D1974" s="220"/>
      <c r="E1974" s="220"/>
      <c r="F1974" s="225"/>
      <c r="G1974" s="222"/>
      <c r="H1974" s="217" t="str">
        <f>IFERROR(VLOOKUP($C1974,$C$5:$H$18,6,0)+SUMIF($C$19:$C1974,$C1974,$F$19:$F1974)-SUMIF($C$19:$C1974,$C1974,$G$19:$G1974),"")</f>
        <v/>
      </c>
      <c r="I1974" s="220"/>
      <c r="J1974" s="220"/>
      <c r="K1974" s="223"/>
    </row>
    <row r="1975" customHeight="1" spans="1:11">
      <c r="A1975" s="185" t="str">
        <f>IF(B1975="","",COUNTA($B$5:B1975))</f>
        <v/>
      </c>
      <c r="B1975" s="213"/>
      <c r="C1975" s="214"/>
      <c r="D1975" s="214"/>
      <c r="E1975" s="214"/>
      <c r="F1975" s="224"/>
      <c r="G1975" s="216"/>
      <c r="H1975" s="217" t="str">
        <f>IFERROR(VLOOKUP($C1975,$C$5:$H$18,6,0)+SUMIF($C$19:$C1975,$C1975,$F$19:$F1975)-SUMIF($C$19:$C1975,$C1975,$G$19:$G1975),"")</f>
        <v/>
      </c>
      <c r="I1975" s="214"/>
      <c r="J1975" s="214"/>
      <c r="K1975" s="218"/>
    </row>
    <row r="1976" customHeight="1" spans="1:11">
      <c r="A1976" s="185" t="str">
        <f>IF(B1976="","",COUNTA($B$5:B1976))</f>
        <v/>
      </c>
      <c r="B1976" s="219"/>
      <c r="C1976" s="220"/>
      <c r="D1976" s="220"/>
      <c r="E1976" s="220"/>
      <c r="F1976" s="225"/>
      <c r="G1976" s="222"/>
      <c r="H1976" s="217" t="str">
        <f>IFERROR(VLOOKUP($C1976,$C$5:$H$18,6,0)+SUMIF($C$19:$C1976,$C1976,$F$19:$F1976)-SUMIF($C$19:$C1976,$C1976,$G$19:$G1976),"")</f>
        <v/>
      </c>
      <c r="I1976" s="220"/>
      <c r="J1976" s="220"/>
      <c r="K1976" s="223"/>
    </row>
    <row r="1977" customHeight="1" spans="1:11">
      <c r="A1977" s="185" t="str">
        <f>IF(B1977="","",COUNTA($B$5:B1977))</f>
        <v/>
      </c>
      <c r="B1977" s="213"/>
      <c r="C1977" s="214"/>
      <c r="D1977" s="214"/>
      <c r="E1977" s="214"/>
      <c r="F1977" s="224"/>
      <c r="G1977" s="216"/>
      <c r="H1977" s="217" t="str">
        <f>IFERROR(VLOOKUP($C1977,$C$5:$H$18,6,0)+SUMIF($C$19:$C1977,$C1977,$F$19:$F1977)-SUMIF($C$19:$C1977,$C1977,$G$19:$G1977),"")</f>
        <v/>
      </c>
      <c r="I1977" s="214"/>
      <c r="J1977" s="214"/>
      <c r="K1977" s="218"/>
    </row>
    <row r="1978" customHeight="1" spans="1:11">
      <c r="A1978" s="185" t="str">
        <f>IF(B1978="","",COUNTA($B$5:B1978))</f>
        <v/>
      </c>
      <c r="B1978" s="219"/>
      <c r="C1978" s="220"/>
      <c r="D1978" s="220"/>
      <c r="E1978" s="220"/>
      <c r="F1978" s="225"/>
      <c r="G1978" s="222"/>
      <c r="H1978" s="217" t="str">
        <f>IFERROR(VLOOKUP($C1978,$C$5:$H$18,6,0)+SUMIF($C$19:$C1978,$C1978,$F$19:$F1978)-SUMIF($C$19:$C1978,$C1978,$G$19:$G1978),"")</f>
        <v/>
      </c>
      <c r="I1978" s="220"/>
      <c r="J1978" s="220"/>
      <c r="K1978" s="223"/>
    </row>
    <row r="1979" customHeight="1" spans="1:11">
      <c r="A1979" s="185" t="str">
        <f>IF(B1979="","",COUNTA($B$5:B1979))</f>
        <v/>
      </c>
      <c r="B1979" s="213"/>
      <c r="C1979" s="214"/>
      <c r="D1979" s="214"/>
      <c r="E1979" s="214"/>
      <c r="F1979" s="224"/>
      <c r="G1979" s="216"/>
      <c r="H1979" s="217" t="str">
        <f>IFERROR(VLOOKUP($C1979,$C$5:$H$18,6,0)+SUMIF($C$19:$C1979,$C1979,$F$19:$F1979)-SUMIF($C$19:$C1979,$C1979,$G$19:$G1979),"")</f>
        <v/>
      </c>
      <c r="I1979" s="214"/>
      <c r="J1979" s="214"/>
      <c r="K1979" s="218"/>
    </row>
    <row r="1980" customHeight="1" spans="1:11">
      <c r="A1980" s="185" t="str">
        <f>IF(B1980="","",COUNTA($B$5:B1980))</f>
        <v/>
      </c>
      <c r="B1980" s="219"/>
      <c r="C1980" s="220"/>
      <c r="D1980" s="220"/>
      <c r="E1980" s="220"/>
      <c r="F1980" s="225"/>
      <c r="G1980" s="222"/>
      <c r="H1980" s="217" t="str">
        <f>IFERROR(VLOOKUP($C1980,$C$5:$H$18,6,0)+SUMIF($C$19:$C1980,$C1980,$F$19:$F1980)-SUMIF($C$19:$C1980,$C1980,$G$19:$G1980),"")</f>
        <v/>
      </c>
      <c r="I1980" s="220"/>
      <c r="J1980" s="220"/>
      <c r="K1980" s="223"/>
    </row>
    <row r="1981" customHeight="1" spans="1:11">
      <c r="A1981" s="185" t="str">
        <f>IF(B1981="","",COUNTA($B$5:B1981))</f>
        <v/>
      </c>
      <c r="B1981" s="213"/>
      <c r="C1981" s="214"/>
      <c r="D1981" s="214"/>
      <c r="E1981" s="214"/>
      <c r="F1981" s="224"/>
      <c r="G1981" s="216"/>
      <c r="H1981" s="217" t="str">
        <f>IFERROR(VLOOKUP($C1981,$C$5:$H$18,6,0)+SUMIF($C$19:$C1981,$C1981,$F$19:$F1981)-SUMIF($C$19:$C1981,$C1981,$G$19:$G1981),"")</f>
        <v/>
      </c>
      <c r="I1981" s="214"/>
      <c r="J1981" s="214"/>
      <c r="K1981" s="218"/>
    </row>
    <row r="1982" customHeight="1" spans="1:11">
      <c r="A1982" s="185" t="str">
        <f>IF(B1982="","",COUNTA($B$5:B1982))</f>
        <v/>
      </c>
      <c r="B1982" s="219"/>
      <c r="C1982" s="220"/>
      <c r="D1982" s="220"/>
      <c r="E1982" s="220"/>
      <c r="F1982" s="225"/>
      <c r="G1982" s="222"/>
      <c r="H1982" s="217" t="str">
        <f>IFERROR(VLOOKUP($C1982,$C$5:$H$18,6,0)+SUMIF($C$19:$C1982,$C1982,$F$19:$F1982)-SUMIF($C$19:$C1982,$C1982,$G$19:$G1982),"")</f>
        <v/>
      </c>
      <c r="I1982" s="220"/>
      <c r="J1982" s="220"/>
      <c r="K1982" s="223"/>
    </row>
    <row r="1983" customHeight="1" spans="1:11">
      <c r="A1983" s="185" t="str">
        <f>IF(B1983="","",COUNTA($B$5:B1983))</f>
        <v/>
      </c>
      <c r="B1983" s="213"/>
      <c r="C1983" s="214"/>
      <c r="D1983" s="214"/>
      <c r="E1983" s="214"/>
      <c r="F1983" s="224"/>
      <c r="G1983" s="216"/>
      <c r="H1983" s="217" t="str">
        <f>IFERROR(VLOOKUP($C1983,$C$5:$H$18,6,0)+SUMIF($C$19:$C1983,$C1983,$F$19:$F1983)-SUMIF($C$19:$C1983,$C1983,$G$19:$G1983),"")</f>
        <v/>
      </c>
      <c r="I1983" s="214"/>
      <c r="J1983" s="214"/>
      <c r="K1983" s="218"/>
    </row>
    <row r="1984" customHeight="1" spans="1:11">
      <c r="A1984" s="185" t="str">
        <f>IF(B1984="","",COUNTA($B$5:B1984))</f>
        <v/>
      </c>
      <c r="B1984" s="219"/>
      <c r="C1984" s="220"/>
      <c r="D1984" s="220"/>
      <c r="E1984" s="220"/>
      <c r="F1984" s="225"/>
      <c r="G1984" s="222"/>
      <c r="H1984" s="217" t="str">
        <f>IFERROR(VLOOKUP($C1984,$C$5:$H$18,6,0)+SUMIF($C$19:$C1984,$C1984,$F$19:$F1984)-SUMIF($C$19:$C1984,$C1984,$G$19:$G1984),"")</f>
        <v/>
      </c>
      <c r="I1984" s="220"/>
      <c r="J1984" s="220"/>
      <c r="K1984" s="223"/>
    </row>
    <row r="1985" customHeight="1" spans="1:11">
      <c r="A1985" s="185" t="str">
        <f>IF(B1985="","",COUNTA($B$5:B1985))</f>
        <v/>
      </c>
      <c r="B1985" s="213"/>
      <c r="C1985" s="214"/>
      <c r="D1985" s="214"/>
      <c r="E1985" s="214"/>
      <c r="F1985" s="224"/>
      <c r="G1985" s="216"/>
      <c r="H1985" s="217" t="str">
        <f>IFERROR(VLOOKUP($C1985,$C$5:$H$18,6,0)+SUMIF($C$19:$C1985,$C1985,$F$19:$F1985)-SUMIF($C$19:$C1985,$C1985,$G$19:$G1985),"")</f>
        <v/>
      </c>
      <c r="I1985" s="214"/>
      <c r="J1985" s="214"/>
      <c r="K1985" s="218"/>
    </row>
    <row r="1986" customHeight="1" spans="1:11">
      <c r="A1986" s="185" t="str">
        <f>IF(B1986="","",COUNTA($B$5:B1986))</f>
        <v/>
      </c>
      <c r="B1986" s="219"/>
      <c r="C1986" s="220"/>
      <c r="D1986" s="220"/>
      <c r="E1986" s="220"/>
      <c r="F1986" s="225"/>
      <c r="G1986" s="222"/>
      <c r="H1986" s="217" t="str">
        <f>IFERROR(VLOOKUP($C1986,$C$5:$H$18,6,0)+SUMIF($C$19:$C1986,$C1986,$F$19:$F1986)-SUMIF($C$19:$C1986,$C1986,$G$19:$G1986),"")</f>
        <v/>
      </c>
      <c r="I1986" s="220"/>
      <c r="J1986" s="220"/>
      <c r="K1986" s="223"/>
    </row>
    <row r="1987" customHeight="1" spans="1:11">
      <c r="A1987" s="185" t="str">
        <f>IF(B1987="","",COUNTA($B$5:B1987))</f>
        <v/>
      </c>
      <c r="B1987" s="213"/>
      <c r="C1987" s="214"/>
      <c r="D1987" s="214"/>
      <c r="E1987" s="214"/>
      <c r="F1987" s="224"/>
      <c r="G1987" s="216"/>
      <c r="H1987" s="217" t="str">
        <f>IFERROR(VLOOKUP($C1987,$C$5:$H$18,6,0)+SUMIF($C$19:$C1987,$C1987,$F$19:$F1987)-SUMIF($C$19:$C1987,$C1987,$G$19:$G1987),"")</f>
        <v/>
      </c>
      <c r="I1987" s="214"/>
      <c r="J1987" s="214"/>
      <c r="K1987" s="218"/>
    </row>
    <row r="1988" customHeight="1" spans="1:11">
      <c r="A1988" s="185" t="str">
        <f>IF(B1988="","",COUNTA($B$5:B1988))</f>
        <v/>
      </c>
      <c r="B1988" s="219"/>
      <c r="C1988" s="220"/>
      <c r="D1988" s="220"/>
      <c r="E1988" s="220"/>
      <c r="F1988" s="225"/>
      <c r="G1988" s="222"/>
      <c r="H1988" s="217" t="str">
        <f>IFERROR(VLOOKUP($C1988,$C$5:$H$18,6,0)+SUMIF($C$19:$C1988,$C1988,$F$19:$F1988)-SUMIF($C$19:$C1988,$C1988,$G$19:$G1988),"")</f>
        <v/>
      </c>
      <c r="I1988" s="220"/>
      <c r="J1988" s="220"/>
      <c r="K1988" s="223"/>
    </row>
    <row r="1989" customHeight="1" spans="1:11">
      <c r="A1989" s="185" t="str">
        <f>IF(B1989="","",COUNTA($B$5:B1989))</f>
        <v/>
      </c>
      <c r="B1989" s="213"/>
      <c r="C1989" s="214"/>
      <c r="D1989" s="214"/>
      <c r="E1989" s="214"/>
      <c r="F1989" s="224"/>
      <c r="G1989" s="216"/>
      <c r="H1989" s="217" t="str">
        <f>IFERROR(VLOOKUP($C1989,$C$5:$H$18,6,0)+SUMIF($C$19:$C1989,$C1989,$F$19:$F1989)-SUMIF($C$19:$C1989,$C1989,$G$19:$G1989),"")</f>
        <v/>
      </c>
      <c r="I1989" s="214"/>
      <c r="J1989" s="214"/>
      <c r="K1989" s="218"/>
    </row>
    <row r="1990" customHeight="1" spans="1:11">
      <c r="A1990" s="185" t="str">
        <f>IF(B1990="","",COUNTA($B$5:B1990))</f>
        <v/>
      </c>
      <c r="B1990" s="219"/>
      <c r="C1990" s="220"/>
      <c r="D1990" s="220"/>
      <c r="E1990" s="220"/>
      <c r="F1990" s="225"/>
      <c r="G1990" s="222"/>
      <c r="H1990" s="217" t="str">
        <f>IFERROR(VLOOKUP($C1990,$C$5:$H$18,6,0)+SUMIF($C$19:$C1990,$C1990,$F$19:$F1990)-SUMIF($C$19:$C1990,$C1990,$G$19:$G1990),"")</f>
        <v/>
      </c>
      <c r="I1990" s="220"/>
      <c r="J1990" s="220"/>
      <c r="K1990" s="223"/>
    </row>
    <row r="1991" customHeight="1" spans="1:11">
      <c r="A1991" s="185" t="str">
        <f>IF(B1991="","",COUNTA($B$5:B1991))</f>
        <v/>
      </c>
      <c r="B1991" s="213"/>
      <c r="C1991" s="214"/>
      <c r="D1991" s="214"/>
      <c r="E1991" s="214"/>
      <c r="F1991" s="224"/>
      <c r="G1991" s="216"/>
      <c r="H1991" s="217" t="str">
        <f>IFERROR(VLOOKUP($C1991,$C$5:$H$18,6,0)+SUMIF($C$19:$C1991,$C1991,$F$19:$F1991)-SUMIF($C$19:$C1991,$C1991,$G$19:$G1991),"")</f>
        <v/>
      </c>
      <c r="I1991" s="214"/>
      <c r="J1991" s="214"/>
      <c r="K1991" s="218"/>
    </row>
    <row r="1992" customHeight="1" spans="1:11">
      <c r="A1992" s="185" t="str">
        <f>IF(B1992="","",COUNTA($B$5:B1992))</f>
        <v/>
      </c>
      <c r="B1992" s="219"/>
      <c r="C1992" s="220"/>
      <c r="D1992" s="220"/>
      <c r="E1992" s="220"/>
      <c r="F1992" s="225"/>
      <c r="G1992" s="222"/>
      <c r="H1992" s="217" t="str">
        <f>IFERROR(VLOOKUP($C1992,$C$5:$H$18,6,0)+SUMIF($C$19:$C1992,$C1992,$F$19:$F1992)-SUMIF($C$19:$C1992,$C1992,$G$19:$G1992),"")</f>
        <v/>
      </c>
      <c r="I1992" s="220"/>
      <c r="J1992" s="220"/>
      <c r="K1992" s="223"/>
    </row>
    <row r="1993" customHeight="1" spans="1:11">
      <c r="A1993" s="185" t="str">
        <f>IF(B1993="","",COUNTA($B$5:B1993))</f>
        <v/>
      </c>
      <c r="B1993" s="213"/>
      <c r="C1993" s="214"/>
      <c r="D1993" s="214"/>
      <c r="E1993" s="214"/>
      <c r="F1993" s="224"/>
      <c r="G1993" s="216"/>
      <c r="H1993" s="217" t="str">
        <f>IFERROR(VLOOKUP($C1993,$C$5:$H$18,6,0)+SUMIF($C$19:$C1993,$C1993,$F$19:$F1993)-SUMIF($C$19:$C1993,$C1993,$G$19:$G1993),"")</f>
        <v/>
      </c>
      <c r="I1993" s="214"/>
      <c r="J1993" s="214"/>
      <c r="K1993" s="218"/>
    </row>
    <row r="1994" customHeight="1" spans="1:11">
      <c r="A1994" s="185" t="str">
        <f>IF(B1994="","",COUNTA($B$5:B1994))</f>
        <v/>
      </c>
      <c r="B1994" s="219"/>
      <c r="C1994" s="220"/>
      <c r="D1994" s="220"/>
      <c r="E1994" s="220"/>
      <c r="F1994" s="225"/>
      <c r="G1994" s="222"/>
      <c r="H1994" s="217" t="str">
        <f>IFERROR(VLOOKUP($C1994,$C$5:$H$18,6,0)+SUMIF($C$19:$C1994,$C1994,$F$19:$F1994)-SUMIF($C$19:$C1994,$C1994,$G$19:$G1994),"")</f>
        <v/>
      </c>
      <c r="I1994" s="220"/>
      <c r="J1994" s="220"/>
      <c r="K1994" s="223"/>
    </row>
    <row r="1995" customHeight="1" spans="1:11">
      <c r="A1995" s="185" t="str">
        <f>IF(B1995="","",COUNTA($B$5:B1995))</f>
        <v/>
      </c>
      <c r="B1995" s="213"/>
      <c r="C1995" s="214"/>
      <c r="D1995" s="214"/>
      <c r="E1995" s="214"/>
      <c r="F1995" s="224"/>
      <c r="G1995" s="216"/>
      <c r="H1995" s="217" t="str">
        <f>IFERROR(VLOOKUP($C1995,$C$5:$H$18,6,0)+SUMIF($C$19:$C1995,$C1995,$F$19:$F1995)-SUMIF($C$19:$C1995,$C1995,$G$19:$G1995),"")</f>
        <v/>
      </c>
      <c r="I1995" s="214"/>
      <c r="J1995" s="214"/>
      <c r="K1995" s="218"/>
    </row>
    <row r="1996" customHeight="1" spans="1:11">
      <c r="A1996" s="185" t="str">
        <f>IF(B1996="","",COUNTA($B$5:B1996))</f>
        <v/>
      </c>
      <c r="B1996" s="219"/>
      <c r="C1996" s="220"/>
      <c r="D1996" s="220"/>
      <c r="E1996" s="220"/>
      <c r="F1996" s="225"/>
      <c r="G1996" s="222"/>
      <c r="H1996" s="217" t="str">
        <f>IFERROR(VLOOKUP($C1996,$C$5:$H$18,6,0)+SUMIF($C$19:$C1996,$C1996,$F$19:$F1996)-SUMIF($C$19:$C1996,$C1996,$G$19:$G1996),"")</f>
        <v/>
      </c>
      <c r="I1996" s="220"/>
      <c r="J1996" s="220"/>
      <c r="K1996" s="223"/>
    </row>
    <row r="1997" customHeight="1" spans="1:11">
      <c r="A1997" s="185" t="str">
        <f>IF(B1997="","",COUNTA($B$5:B1997))</f>
        <v/>
      </c>
      <c r="B1997" s="213"/>
      <c r="C1997" s="214"/>
      <c r="D1997" s="214"/>
      <c r="E1997" s="214"/>
      <c r="F1997" s="224"/>
      <c r="G1997" s="216"/>
      <c r="H1997" s="217" t="str">
        <f>IFERROR(VLOOKUP($C1997,$C$5:$H$18,6,0)+SUMIF($C$19:$C1997,$C1997,$F$19:$F1997)-SUMIF($C$19:$C1997,$C1997,$G$19:$G1997),"")</f>
        <v/>
      </c>
      <c r="I1997" s="214"/>
      <c r="J1997" s="214"/>
      <c r="K1997" s="218"/>
    </row>
    <row r="1998" customHeight="1" spans="1:11">
      <c r="A1998" s="185" t="str">
        <f>IF(B1998="","",COUNTA($B$5:B1998))</f>
        <v/>
      </c>
      <c r="B1998" s="219"/>
      <c r="C1998" s="220"/>
      <c r="D1998" s="220"/>
      <c r="E1998" s="220"/>
      <c r="F1998" s="225"/>
      <c r="G1998" s="222"/>
      <c r="H1998" s="217" t="str">
        <f>IFERROR(VLOOKUP($C1998,$C$5:$H$18,6,0)+SUMIF($C$19:$C1998,$C1998,$F$19:$F1998)-SUMIF($C$19:$C1998,$C1998,$G$19:$G1998),"")</f>
        <v/>
      </c>
      <c r="I1998" s="220"/>
      <c r="J1998" s="220"/>
      <c r="K1998" s="223"/>
    </row>
    <row r="1999" customHeight="1" spans="1:11">
      <c r="A1999" s="185" t="str">
        <f>IF(B1999="","",COUNTA($B$5:B1999))</f>
        <v/>
      </c>
      <c r="B1999" s="213"/>
      <c r="C1999" s="214"/>
      <c r="D1999" s="214"/>
      <c r="E1999" s="214"/>
      <c r="F1999" s="224"/>
      <c r="G1999" s="216"/>
      <c r="H1999" s="217" t="str">
        <f>IFERROR(VLOOKUP($C1999,$C$5:$H$18,6,0)+SUMIF($C$19:$C1999,$C1999,$F$19:$F1999)-SUMIF($C$19:$C1999,$C1999,$G$19:$G1999),"")</f>
        <v/>
      </c>
      <c r="I1999" s="214"/>
      <c r="J1999" s="214"/>
      <c r="K1999" s="218"/>
    </row>
    <row r="2000" customHeight="1" spans="1:11">
      <c r="A2000" s="185" t="str">
        <f>IF(B2000="","",COUNTA($B$5:B2000))</f>
        <v/>
      </c>
      <c r="B2000" s="219"/>
      <c r="C2000" s="220"/>
      <c r="D2000" s="220"/>
      <c r="E2000" s="220"/>
      <c r="F2000" s="225"/>
      <c r="G2000" s="222"/>
      <c r="H2000" s="217" t="str">
        <f>IFERROR(VLOOKUP($C2000,$C$5:$H$18,6,0)+SUMIF($C$19:$C2000,$C2000,$F$19:$F2000)-SUMIF($C$19:$C2000,$C2000,$G$19:$G2000),"")</f>
        <v/>
      </c>
      <c r="I2000" s="220"/>
      <c r="J2000" s="220"/>
      <c r="K2000" s="223"/>
    </row>
    <row r="2001" customHeight="1" spans="1:11">
      <c r="A2001" s="185" t="str">
        <f>IF(B2001="","",COUNTA($B$5:B2001))</f>
        <v/>
      </c>
      <c r="B2001" s="213"/>
      <c r="C2001" s="214"/>
      <c r="D2001" s="214"/>
      <c r="E2001" s="214"/>
      <c r="F2001" s="224"/>
      <c r="G2001" s="216"/>
      <c r="H2001" s="217" t="str">
        <f>IFERROR(VLOOKUP($C2001,$C$5:$H$18,6,0)+SUMIF($C$19:$C2001,$C2001,$F$19:$F2001)-SUMIF($C$19:$C2001,$C2001,$G$19:$G2001),"")</f>
        <v/>
      </c>
      <c r="I2001" s="214"/>
      <c r="J2001" s="214"/>
      <c r="K2001" s="218"/>
    </row>
    <row r="2002" customHeight="1" spans="1:11">
      <c r="A2002" s="185" t="str">
        <f>IF(B2002="","",COUNTA($B$5:B2002))</f>
        <v/>
      </c>
      <c r="B2002" s="219"/>
      <c r="C2002" s="220"/>
      <c r="D2002" s="220"/>
      <c r="E2002" s="220"/>
      <c r="F2002" s="225"/>
      <c r="G2002" s="222"/>
      <c r="H2002" s="217" t="str">
        <f>IFERROR(VLOOKUP($C2002,$C$5:$H$18,6,0)+SUMIF($C$19:$C2002,$C2002,$F$19:$F2002)-SUMIF($C$19:$C2002,$C2002,$G$19:$G2002),"")</f>
        <v/>
      </c>
      <c r="I2002" s="220"/>
      <c r="J2002" s="220"/>
      <c r="K2002" s="223"/>
    </row>
    <row r="2003" customHeight="1" spans="1:11">
      <c r="A2003" s="185" t="str">
        <f>IF(B2003="","",COUNTA($B$5:B2003))</f>
        <v/>
      </c>
      <c r="B2003" s="213"/>
      <c r="C2003" s="214"/>
      <c r="D2003" s="214"/>
      <c r="E2003" s="214"/>
      <c r="F2003" s="224"/>
      <c r="G2003" s="216"/>
      <c r="H2003" s="217" t="str">
        <f>IFERROR(VLOOKUP($C2003,$C$5:$H$18,6,0)+SUMIF($C$19:$C2003,$C2003,$F$19:$F2003)-SUMIF($C$19:$C2003,$C2003,$G$19:$G2003),"")</f>
        <v/>
      </c>
      <c r="I2003" s="214"/>
      <c r="J2003" s="214"/>
      <c r="K2003" s="218"/>
    </row>
    <row r="2004" customHeight="1" spans="1:11">
      <c r="A2004" s="185" t="str">
        <f>IF(B2004="","",COUNTA($B$5:B2004))</f>
        <v/>
      </c>
      <c r="B2004" s="219"/>
      <c r="C2004" s="220"/>
      <c r="D2004" s="220"/>
      <c r="E2004" s="220"/>
      <c r="F2004" s="225"/>
      <c r="G2004" s="222"/>
      <c r="H2004" s="217" t="str">
        <f>IFERROR(VLOOKUP($C2004,$C$5:$H$18,6,0)+SUMIF($C$19:$C2004,$C2004,$F$19:$F2004)-SUMIF($C$19:$C2004,$C2004,$G$19:$G2004),"")</f>
        <v/>
      </c>
      <c r="I2004" s="220"/>
      <c r="J2004" s="220"/>
      <c r="K2004" s="223"/>
    </row>
    <row r="2005" customHeight="1" spans="1:11">
      <c r="A2005" s="185" t="str">
        <f>IF(B2005="","",COUNTA($B$5:B2005))</f>
        <v/>
      </c>
      <c r="B2005" s="213"/>
      <c r="C2005" s="214"/>
      <c r="D2005" s="214"/>
      <c r="E2005" s="214"/>
      <c r="F2005" s="224"/>
      <c r="G2005" s="216"/>
      <c r="H2005" s="217" t="str">
        <f>IFERROR(VLOOKUP($C2005,$C$5:$H$18,6,0)+SUMIF($C$19:$C2005,$C2005,$F$19:$F2005)-SUMIF($C$19:$C2005,$C2005,$G$19:$G2005),"")</f>
        <v/>
      </c>
      <c r="I2005" s="214"/>
      <c r="J2005" s="214"/>
      <c r="K2005" s="218"/>
    </row>
    <row r="2006" customHeight="1" spans="1:11">
      <c r="A2006" s="185" t="str">
        <f>IF(B2006="","",COUNTA($B$5:B2006))</f>
        <v/>
      </c>
      <c r="B2006" s="219"/>
      <c r="C2006" s="220"/>
      <c r="D2006" s="220"/>
      <c r="E2006" s="220"/>
      <c r="F2006" s="225"/>
      <c r="G2006" s="222"/>
      <c r="H2006" s="217" t="str">
        <f>IFERROR(VLOOKUP($C2006,$C$5:$H$18,6,0)+SUMIF($C$19:$C2006,$C2006,$F$19:$F2006)-SUMIF($C$19:$C2006,$C2006,$G$19:$G2006),"")</f>
        <v/>
      </c>
      <c r="I2006" s="220"/>
      <c r="J2006" s="220"/>
      <c r="K2006" s="223"/>
    </row>
    <row r="2007" customHeight="1" spans="1:11">
      <c r="A2007" s="185" t="str">
        <f>IF(B2007="","",COUNTA($B$5:B2007))</f>
        <v/>
      </c>
      <c r="B2007" s="213"/>
      <c r="C2007" s="214"/>
      <c r="D2007" s="214"/>
      <c r="E2007" s="214"/>
      <c r="F2007" s="224"/>
      <c r="G2007" s="216"/>
      <c r="H2007" s="217" t="str">
        <f>IFERROR(VLOOKUP($C2007,$C$5:$H$18,6,0)+SUMIF($C$19:$C2007,$C2007,$F$19:$F2007)-SUMIF($C$19:$C2007,$C2007,$G$19:$G2007),"")</f>
        <v/>
      </c>
      <c r="I2007" s="214"/>
      <c r="J2007" s="214"/>
      <c r="K2007" s="218"/>
    </row>
    <row r="2008" customHeight="1" spans="1:11">
      <c r="A2008" s="185" t="str">
        <f>IF(B2008="","",COUNTA($B$5:B2008))</f>
        <v/>
      </c>
      <c r="B2008" s="219"/>
      <c r="C2008" s="220"/>
      <c r="D2008" s="220"/>
      <c r="E2008" s="220"/>
      <c r="F2008" s="225"/>
      <c r="G2008" s="222"/>
      <c r="H2008" s="217" t="str">
        <f>IFERROR(VLOOKUP($C2008,$C$5:$H$18,6,0)+SUMIF($C$19:$C2008,$C2008,$F$19:$F2008)-SUMIF($C$19:$C2008,$C2008,$G$19:$G2008),"")</f>
        <v/>
      </c>
      <c r="I2008" s="220"/>
      <c r="J2008" s="220"/>
      <c r="K2008" s="223"/>
    </row>
    <row r="2009" customHeight="1" spans="1:11">
      <c r="A2009" s="185" t="str">
        <f>IF(B2009="","",COUNTA($B$5:B2009))</f>
        <v/>
      </c>
      <c r="B2009" s="213"/>
      <c r="C2009" s="214"/>
      <c r="D2009" s="214"/>
      <c r="E2009" s="214"/>
      <c r="F2009" s="224"/>
      <c r="G2009" s="216"/>
      <c r="H2009" s="217" t="str">
        <f>IFERROR(VLOOKUP($C2009,$C$5:$H$18,6,0)+SUMIF($C$19:$C2009,$C2009,$F$19:$F2009)-SUMIF($C$19:$C2009,$C2009,$G$19:$G2009),"")</f>
        <v/>
      </c>
      <c r="I2009" s="214"/>
      <c r="J2009" s="214"/>
      <c r="K2009" s="218"/>
    </row>
    <row r="2010" customHeight="1" spans="1:11">
      <c r="A2010" s="185" t="str">
        <f>IF(B2010="","",COUNTA($B$5:B2010))</f>
        <v/>
      </c>
      <c r="B2010" s="219"/>
      <c r="C2010" s="220"/>
      <c r="D2010" s="220"/>
      <c r="E2010" s="220"/>
      <c r="F2010" s="225"/>
      <c r="G2010" s="222"/>
      <c r="H2010" s="217" t="str">
        <f>IFERROR(VLOOKUP($C2010,$C$5:$H$18,6,0)+SUMIF($C$19:$C2010,$C2010,$F$19:$F2010)-SUMIF($C$19:$C2010,$C2010,$G$19:$G2010),"")</f>
        <v/>
      </c>
      <c r="I2010" s="220"/>
      <c r="J2010" s="220"/>
      <c r="K2010" s="223"/>
    </row>
    <row r="2011" customHeight="1" spans="1:11">
      <c r="A2011" s="185" t="str">
        <f>IF(B2011="","",COUNTA($B$5:B2011))</f>
        <v/>
      </c>
      <c r="B2011" s="213"/>
      <c r="C2011" s="214"/>
      <c r="D2011" s="214"/>
      <c r="E2011" s="214"/>
      <c r="F2011" s="224"/>
      <c r="G2011" s="216"/>
      <c r="H2011" s="217" t="str">
        <f>IFERROR(VLOOKUP($C2011,$C$5:$H$18,6,0)+SUMIF($C$19:$C2011,$C2011,$F$19:$F2011)-SUMIF($C$19:$C2011,$C2011,$G$19:$G2011),"")</f>
        <v/>
      </c>
      <c r="I2011" s="214"/>
      <c r="J2011" s="214"/>
      <c r="K2011" s="218"/>
    </row>
    <row r="2012" customHeight="1" spans="1:11">
      <c r="A2012" s="185" t="str">
        <f>IF(B2012="","",COUNTA($B$5:B2012))</f>
        <v/>
      </c>
      <c r="B2012" s="219"/>
      <c r="C2012" s="220"/>
      <c r="D2012" s="220"/>
      <c r="E2012" s="220"/>
      <c r="F2012" s="225"/>
      <c r="G2012" s="222"/>
      <c r="H2012" s="217" t="str">
        <f>IFERROR(VLOOKUP($C2012,$C$5:$H$18,6,0)+SUMIF($C$19:$C2012,$C2012,$F$19:$F2012)-SUMIF($C$19:$C2012,$C2012,$G$19:$G2012),"")</f>
        <v/>
      </c>
      <c r="I2012" s="220"/>
      <c r="J2012" s="220"/>
      <c r="K2012" s="223"/>
    </row>
    <row r="2013" customHeight="1" spans="1:11">
      <c r="A2013" s="185" t="str">
        <f>IF(B2013="","",COUNTA($B$5:B2013))</f>
        <v/>
      </c>
      <c r="B2013" s="213"/>
      <c r="C2013" s="214"/>
      <c r="D2013" s="214"/>
      <c r="E2013" s="214"/>
      <c r="F2013" s="224"/>
      <c r="G2013" s="216"/>
      <c r="H2013" s="217" t="str">
        <f>IFERROR(VLOOKUP($C2013,$C$5:$H$18,6,0)+SUMIF($C$19:$C2013,$C2013,$F$19:$F2013)-SUMIF($C$19:$C2013,$C2013,$G$19:$G2013),"")</f>
        <v/>
      </c>
      <c r="I2013" s="214"/>
      <c r="J2013" s="214"/>
      <c r="K2013" s="218"/>
    </row>
    <row r="2014" customHeight="1" spans="1:11">
      <c r="A2014" s="185" t="str">
        <f>IF(B2014="","",COUNTA($B$5:B2014))</f>
        <v/>
      </c>
      <c r="B2014" s="219"/>
      <c r="C2014" s="220"/>
      <c r="D2014" s="220"/>
      <c r="E2014" s="220"/>
      <c r="F2014" s="225"/>
      <c r="G2014" s="222"/>
      <c r="H2014" s="217" t="str">
        <f>IFERROR(VLOOKUP($C2014,$C$5:$H$18,6,0)+SUMIF($C$19:$C2014,$C2014,$F$19:$F2014)-SUMIF($C$19:$C2014,$C2014,$G$19:$G2014),"")</f>
        <v/>
      </c>
      <c r="I2014" s="220"/>
      <c r="J2014" s="220"/>
      <c r="K2014" s="223"/>
    </row>
    <row r="2015" customHeight="1" spans="1:11">
      <c r="A2015" s="185" t="str">
        <f>IF(B2015="","",COUNTA($B$5:B2015))</f>
        <v/>
      </c>
      <c r="B2015" s="213"/>
      <c r="C2015" s="214"/>
      <c r="D2015" s="214"/>
      <c r="E2015" s="214"/>
      <c r="F2015" s="224"/>
      <c r="G2015" s="216"/>
      <c r="H2015" s="217" t="str">
        <f>IFERROR(VLOOKUP($C2015,$C$5:$H$18,6,0)+SUMIF($C$19:$C2015,$C2015,$F$19:$F2015)-SUMIF($C$19:$C2015,$C2015,$G$19:$G2015),"")</f>
        <v/>
      </c>
      <c r="I2015" s="214"/>
      <c r="J2015" s="214"/>
      <c r="K2015" s="218"/>
    </row>
    <row r="2016" customHeight="1" spans="1:11">
      <c r="A2016" s="185" t="str">
        <f>IF(B2016="","",COUNTA($B$5:B2016))</f>
        <v/>
      </c>
      <c r="B2016" s="219"/>
      <c r="C2016" s="220"/>
      <c r="D2016" s="220"/>
      <c r="E2016" s="220"/>
      <c r="F2016" s="225"/>
      <c r="G2016" s="222"/>
      <c r="H2016" s="217" t="str">
        <f>IFERROR(VLOOKUP($C2016,$C$5:$H$18,6,0)+SUMIF($C$19:$C2016,$C2016,$F$19:$F2016)-SUMIF($C$19:$C2016,$C2016,$G$19:$G2016),"")</f>
        <v/>
      </c>
      <c r="I2016" s="220"/>
      <c r="J2016" s="220"/>
      <c r="K2016" s="223"/>
    </row>
    <row r="2017" customHeight="1" spans="1:11">
      <c r="A2017" s="185" t="str">
        <f>IF(B2017="","",COUNTA($B$5:B2017))</f>
        <v/>
      </c>
      <c r="B2017" s="213"/>
      <c r="C2017" s="214"/>
      <c r="D2017" s="214"/>
      <c r="E2017" s="214"/>
      <c r="F2017" s="224"/>
      <c r="G2017" s="216"/>
      <c r="H2017" s="217" t="str">
        <f>IFERROR(VLOOKUP($C2017,$C$5:$H$18,6,0)+SUMIF($C$19:$C2017,$C2017,$F$19:$F2017)-SUMIF($C$19:$C2017,$C2017,$G$19:$G2017),"")</f>
        <v/>
      </c>
      <c r="I2017" s="214"/>
      <c r="J2017" s="214"/>
      <c r="K2017" s="218"/>
    </row>
    <row r="2018" customHeight="1" spans="1:11">
      <c r="A2018" s="185" t="str">
        <f>IF(B2018="","",COUNTA($B$5:B2018))</f>
        <v/>
      </c>
      <c r="B2018" s="219"/>
      <c r="C2018" s="220"/>
      <c r="D2018" s="220"/>
      <c r="E2018" s="220"/>
      <c r="F2018" s="225"/>
      <c r="G2018" s="222"/>
      <c r="H2018" s="217" t="str">
        <f>IFERROR(VLOOKUP($C2018,$C$5:$H$18,6,0)+SUMIF($C$19:$C2018,$C2018,$F$19:$F2018)-SUMIF($C$19:$C2018,$C2018,$G$19:$G2018),"")</f>
        <v/>
      </c>
      <c r="I2018" s="220"/>
      <c r="J2018" s="220"/>
      <c r="K2018" s="223"/>
    </row>
    <row r="2019" customHeight="1" spans="1:11">
      <c r="A2019" s="185" t="str">
        <f>IF(B2019="","",COUNTA($B$5:B2019))</f>
        <v/>
      </c>
      <c r="B2019" s="213"/>
      <c r="C2019" s="214"/>
      <c r="D2019" s="214"/>
      <c r="E2019" s="214"/>
      <c r="F2019" s="224"/>
      <c r="G2019" s="216"/>
      <c r="H2019" s="217" t="str">
        <f>IFERROR(VLOOKUP($C2019,$C$5:$H$18,6,0)+SUMIF($C$19:$C2019,$C2019,$F$19:$F2019)-SUMIF($C$19:$C2019,$C2019,$G$19:$G2019),"")</f>
        <v/>
      </c>
      <c r="I2019" s="214"/>
      <c r="J2019" s="214"/>
      <c r="K2019" s="218"/>
    </row>
    <row r="2020" customHeight="1" spans="1:11">
      <c r="A2020" s="185" t="str">
        <f>IF(B2020="","",COUNTA($B$5:B2020))</f>
        <v/>
      </c>
      <c r="B2020" s="219"/>
      <c r="C2020" s="220"/>
      <c r="D2020" s="220"/>
      <c r="E2020" s="220"/>
      <c r="F2020" s="225"/>
      <c r="G2020" s="222"/>
      <c r="H2020" s="217" t="str">
        <f>IFERROR(VLOOKUP($C2020,$C$5:$H$18,6,0)+SUMIF($C$19:$C2020,$C2020,$F$19:$F2020)-SUMIF($C$19:$C2020,$C2020,$G$19:$G2020),"")</f>
        <v/>
      </c>
      <c r="I2020" s="220"/>
      <c r="J2020" s="220"/>
      <c r="K2020" s="223"/>
    </row>
    <row r="2021" customHeight="1" spans="1:11">
      <c r="A2021" s="185" t="str">
        <f>IF(B2021="","",COUNTA($B$5:B2021))</f>
        <v/>
      </c>
      <c r="B2021" s="213"/>
      <c r="C2021" s="214"/>
      <c r="D2021" s="214"/>
      <c r="E2021" s="214"/>
      <c r="F2021" s="224"/>
      <c r="G2021" s="216"/>
      <c r="H2021" s="217" t="str">
        <f>IFERROR(VLOOKUP($C2021,$C$5:$H$18,6,0)+SUMIF($C$19:$C2021,$C2021,$F$19:$F2021)-SUMIF($C$19:$C2021,$C2021,$G$19:$G2021),"")</f>
        <v/>
      </c>
      <c r="I2021" s="214"/>
      <c r="J2021" s="214"/>
      <c r="K2021" s="218"/>
    </row>
    <row r="2022" customHeight="1" spans="1:11">
      <c r="A2022" s="185" t="str">
        <f>IF(B2022="","",COUNTA($B$5:B2022))</f>
        <v/>
      </c>
      <c r="B2022" s="219"/>
      <c r="C2022" s="220"/>
      <c r="D2022" s="220"/>
      <c r="E2022" s="220"/>
      <c r="F2022" s="225"/>
      <c r="G2022" s="222"/>
      <c r="H2022" s="217" t="str">
        <f>IFERROR(VLOOKUP($C2022,$C$5:$H$18,6,0)+SUMIF($C$19:$C2022,$C2022,$F$19:$F2022)-SUMIF($C$19:$C2022,$C2022,$G$19:$G2022),"")</f>
        <v/>
      </c>
      <c r="I2022" s="220"/>
      <c r="J2022" s="220"/>
      <c r="K2022" s="223"/>
    </row>
    <row r="2023" customHeight="1" spans="1:11">
      <c r="A2023" s="185" t="str">
        <f>IF(B2023="","",COUNTA($B$5:B2023))</f>
        <v/>
      </c>
      <c r="B2023" s="213"/>
      <c r="C2023" s="214"/>
      <c r="D2023" s="214"/>
      <c r="E2023" s="214"/>
      <c r="F2023" s="224"/>
      <c r="G2023" s="216"/>
      <c r="H2023" s="217" t="str">
        <f>IFERROR(VLOOKUP($C2023,$C$5:$H$18,6,0)+SUMIF($C$19:$C2023,$C2023,$F$19:$F2023)-SUMIF($C$19:$C2023,$C2023,$G$19:$G2023),"")</f>
        <v/>
      </c>
      <c r="I2023" s="214"/>
      <c r="J2023" s="214"/>
      <c r="K2023" s="218"/>
    </row>
    <row r="2024" customHeight="1" spans="1:11">
      <c r="A2024" s="185" t="str">
        <f>IF(B2024="","",COUNTA($B$5:B2024))</f>
        <v/>
      </c>
      <c r="B2024" s="219"/>
      <c r="C2024" s="220"/>
      <c r="D2024" s="220"/>
      <c r="E2024" s="220"/>
      <c r="F2024" s="225"/>
      <c r="G2024" s="222"/>
      <c r="H2024" s="217" t="str">
        <f>IFERROR(VLOOKUP($C2024,$C$5:$H$18,6,0)+SUMIF($C$19:$C2024,$C2024,$F$19:$F2024)-SUMIF($C$19:$C2024,$C2024,$G$19:$G2024),"")</f>
        <v/>
      </c>
      <c r="I2024" s="220"/>
      <c r="J2024" s="220"/>
      <c r="K2024" s="223"/>
    </row>
    <row r="2025" customHeight="1" spans="1:11">
      <c r="A2025" s="185" t="str">
        <f>IF(B2025="","",COUNTA($B$5:B2025))</f>
        <v/>
      </c>
      <c r="B2025" s="213"/>
      <c r="C2025" s="214"/>
      <c r="D2025" s="214"/>
      <c r="E2025" s="214"/>
      <c r="F2025" s="224"/>
      <c r="G2025" s="216"/>
      <c r="H2025" s="217" t="str">
        <f>IFERROR(VLOOKUP($C2025,$C$5:$H$18,6,0)+SUMIF($C$19:$C2025,$C2025,$F$19:$F2025)-SUMIF($C$19:$C2025,$C2025,$G$19:$G2025),"")</f>
        <v/>
      </c>
      <c r="I2025" s="214"/>
      <c r="J2025" s="214"/>
      <c r="K2025" s="218"/>
    </row>
    <row r="2026" customHeight="1" spans="1:11">
      <c r="A2026" s="185" t="str">
        <f>IF(B2026="","",COUNTA($B$5:B2026))</f>
        <v/>
      </c>
      <c r="B2026" s="219"/>
      <c r="C2026" s="220"/>
      <c r="D2026" s="220"/>
      <c r="E2026" s="220"/>
      <c r="F2026" s="225"/>
      <c r="G2026" s="222"/>
      <c r="H2026" s="217" t="str">
        <f>IFERROR(VLOOKUP($C2026,$C$5:$H$18,6,0)+SUMIF($C$19:$C2026,$C2026,$F$19:$F2026)-SUMIF($C$19:$C2026,$C2026,$G$19:$G2026),"")</f>
        <v/>
      </c>
      <c r="I2026" s="220"/>
      <c r="J2026" s="220"/>
      <c r="K2026" s="223"/>
    </row>
    <row r="2027" customHeight="1" spans="1:11">
      <c r="A2027" s="185" t="str">
        <f>IF(B2027="","",COUNTA($B$5:B2027))</f>
        <v/>
      </c>
      <c r="B2027" s="213"/>
      <c r="C2027" s="214"/>
      <c r="D2027" s="214"/>
      <c r="E2027" s="214"/>
      <c r="F2027" s="224"/>
      <c r="G2027" s="216"/>
      <c r="H2027" s="217" t="str">
        <f>IFERROR(VLOOKUP($C2027,$C$5:$H$18,6,0)+SUMIF($C$19:$C2027,$C2027,$F$19:$F2027)-SUMIF($C$19:$C2027,$C2027,$G$19:$G2027),"")</f>
        <v/>
      </c>
      <c r="I2027" s="214"/>
      <c r="J2027" s="214"/>
      <c r="K2027" s="218"/>
    </row>
    <row r="2028" customHeight="1" spans="1:11">
      <c r="A2028" s="185" t="str">
        <f>IF(B2028="","",COUNTA($B$5:B2028))</f>
        <v/>
      </c>
      <c r="B2028" s="219"/>
      <c r="C2028" s="220"/>
      <c r="D2028" s="220"/>
      <c r="E2028" s="220"/>
      <c r="F2028" s="225"/>
      <c r="G2028" s="222"/>
      <c r="H2028" s="217" t="str">
        <f>IFERROR(VLOOKUP($C2028,$C$5:$H$18,6,0)+SUMIF($C$19:$C2028,$C2028,$F$19:$F2028)-SUMIF($C$19:$C2028,$C2028,$G$19:$G2028),"")</f>
        <v/>
      </c>
      <c r="I2028" s="220"/>
      <c r="J2028" s="220"/>
      <c r="K2028" s="223"/>
    </row>
    <row r="2029" customHeight="1" spans="1:11">
      <c r="A2029" s="185" t="str">
        <f>IF(B2029="","",COUNTA($B$5:B2029))</f>
        <v/>
      </c>
      <c r="B2029" s="213"/>
      <c r="C2029" s="214"/>
      <c r="D2029" s="214"/>
      <c r="E2029" s="214"/>
      <c r="F2029" s="224"/>
      <c r="G2029" s="216"/>
      <c r="H2029" s="217" t="str">
        <f>IFERROR(VLOOKUP($C2029,$C$5:$H$18,6,0)+SUMIF($C$19:$C2029,$C2029,$F$19:$F2029)-SUMIF($C$19:$C2029,$C2029,$G$19:$G2029),"")</f>
        <v/>
      </c>
      <c r="I2029" s="214"/>
      <c r="J2029" s="214"/>
      <c r="K2029" s="218"/>
    </row>
    <row r="2030" customHeight="1" spans="1:11">
      <c r="A2030" s="185" t="str">
        <f>IF(B2030="","",COUNTA($B$5:B2030))</f>
        <v/>
      </c>
      <c r="B2030" s="219"/>
      <c r="C2030" s="220"/>
      <c r="D2030" s="220"/>
      <c r="E2030" s="220"/>
      <c r="F2030" s="225"/>
      <c r="G2030" s="222"/>
      <c r="H2030" s="217" t="str">
        <f>IFERROR(VLOOKUP($C2030,$C$5:$H$18,6,0)+SUMIF($C$19:$C2030,$C2030,$F$19:$F2030)-SUMIF($C$19:$C2030,$C2030,$G$19:$G2030),"")</f>
        <v/>
      </c>
      <c r="I2030" s="220"/>
      <c r="J2030" s="220"/>
      <c r="K2030" s="223"/>
    </row>
    <row r="2031" customHeight="1" spans="1:11">
      <c r="A2031" s="185" t="str">
        <f>IF(B2031="","",COUNTA($B$5:B2031))</f>
        <v/>
      </c>
      <c r="B2031" s="213"/>
      <c r="C2031" s="214"/>
      <c r="D2031" s="214"/>
      <c r="E2031" s="214"/>
      <c r="F2031" s="224"/>
      <c r="G2031" s="216"/>
      <c r="H2031" s="217" t="str">
        <f>IFERROR(VLOOKUP($C2031,$C$5:$H$18,6,0)+SUMIF($C$19:$C2031,$C2031,$F$19:$F2031)-SUMIF($C$19:$C2031,$C2031,$G$19:$G2031),"")</f>
        <v/>
      </c>
      <c r="I2031" s="214"/>
      <c r="J2031" s="214"/>
      <c r="K2031" s="218"/>
    </row>
    <row r="2032" customHeight="1" spans="1:11">
      <c r="A2032" s="185" t="str">
        <f>IF(B2032="","",COUNTA($B$5:B2032))</f>
        <v/>
      </c>
      <c r="B2032" s="219"/>
      <c r="C2032" s="220"/>
      <c r="D2032" s="220"/>
      <c r="E2032" s="220"/>
      <c r="F2032" s="225"/>
      <c r="G2032" s="222"/>
      <c r="H2032" s="217" t="str">
        <f>IFERROR(VLOOKUP($C2032,$C$5:$H$18,6,0)+SUMIF($C$19:$C2032,$C2032,$F$19:$F2032)-SUMIF($C$19:$C2032,$C2032,$G$19:$G2032),"")</f>
        <v/>
      </c>
      <c r="I2032" s="220"/>
      <c r="J2032" s="220"/>
      <c r="K2032" s="223"/>
    </row>
    <row r="2033" customHeight="1" spans="1:11">
      <c r="A2033" s="185" t="str">
        <f>IF(B2033="","",COUNTA($B$5:B2033))</f>
        <v/>
      </c>
      <c r="B2033" s="213"/>
      <c r="C2033" s="214"/>
      <c r="D2033" s="214"/>
      <c r="E2033" s="214"/>
      <c r="F2033" s="224"/>
      <c r="G2033" s="216"/>
      <c r="H2033" s="217" t="str">
        <f>IFERROR(VLOOKUP($C2033,$C$5:$H$18,6,0)+SUMIF($C$19:$C2033,$C2033,$F$19:$F2033)-SUMIF($C$19:$C2033,$C2033,$G$19:$G2033),"")</f>
        <v/>
      </c>
      <c r="I2033" s="214"/>
      <c r="J2033" s="214"/>
      <c r="K2033" s="218"/>
    </row>
    <row r="2034" customHeight="1" spans="1:11">
      <c r="A2034" s="185" t="str">
        <f>IF(B2034="","",COUNTA($B$5:B2034))</f>
        <v/>
      </c>
      <c r="B2034" s="219"/>
      <c r="C2034" s="220"/>
      <c r="D2034" s="220"/>
      <c r="E2034" s="220"/>
      <c r="F2034" s="225"/>
      <c r="G2034" s="222"/>
      <c r="H2034" s="217" t="str">
        <f>IFERROR(VLOOKUP($C2034,$C$5:$H$18,6,0)+SUMIF($C$19:$C2034,$C2034,$F$19:$F2034)-SUMIF($C$19:$C2034,$C2034,$G$19:$G2034),"")</f>
        <v/>
      </c>
      <c r="I2034" s="220"/>
      <c r="J2034" s="220"/>
      <c r="K2034" s="223"/>
    </row>
    <row r="2035" customHeight="1" spans="1:11">
      <c r="A2035" s="185" t="str">
        <f>IF(B2035="","",COUNTA($B$5:B2035))</f>
        <v/>
      </c>
      <c r="B2035" s="213"/>
      <c r="C2035" s="214"/>
      <c r="D2035" s="214"/>
      <c r="E2035" s="214"/>
      <c r="F2035" s="224"/>
      <c r="G2035" s="216"/>
      <c r="H2035" s="217" t="str">
        <f>IFERROR(VLOOKUP($C2035,$C$5:$H$18,6,0)+SUMIF($C$19:$C2035,$C2035,$F$19:$F2035)-SUMIF($C$19:$C2035,$C2035,$G$19:$G2035),"")</f>
        <v/>
      </c>
      <c r="I2035" s="214"/>
      <c r="J2035" s="214"/>
      <c r="K2035" s="218"/>
    </row>
    <row r="2036" customHeight="1" spans="1:11">
      <c r="A2036" s="185" t="str">
        <f>IF(B2036="","",COUNTA($B$5:B2036))</f>
        <v/>
      </c>
      <c r="B2036" s="219"/>
      <c r="C2036" s="220"/>
      <c r="D2036" s="220"/>
      <c r="E2036" s="220"/>
      <c r="F2036" s="225"/>
      <c r="G2036" s="222"/>
      <c r="H2036" s="217" t="str">
        <f>IFERROR(VLOOKUP($C2036,$C$5:$H$18,6,0)+SUMIF($C$19:$C2036,$C2036,$F$19:$F2036)-SUMIF($C$19:$C2036,$C2036,$G$19:$G2036),"")</f>
        <v/>
      </c>
      <c r="I2036" s="220"/>
      <c r="J2036" s="220"/>
      <c r="K2036" s="223"/>
    </row>
    <row r="2037" customHeight="1" spans="1:11">
      <c r="A2037" s="185" t="str">
        <f>IF(B2037="","",COUNTA($B$5:B2037))</f>
        <v/>
      </c>
      <c r="B2037" s="213"/>
      <c r="C2037" s="214"/>
      <c r="D2037" s="214"/>
      <c r="E2037" s="214"/>
      <c r="F2037" s="224"/>
      <c r="G2037" s="216"/>
      <c r="H2037" s="217" t="str">
        <f>IFERROR(VLOOKUP($C2037,$C$5:$H$18,6,0)+SUMIF($C$19:$C2037,$C2037,$F$19:$F2037)-SUMIF($C$19:$C2037,$C2037,$G$19:$G2037),"")</f>
        <v/>
      </c>
      <c r="I2037" s="214"/>
      <c r="J2037" s="214"/>
      <c r="K2037" s="218"/>
    </row>
    <row r="2038" customHeight="1" spans="1:11">
      <c r="A2038" s="185" t="str">
        <f>IF(B2038="","",COUNTA($B$5:B2038))</f>
        <v/>
      </c>
      <c r="B2038" s="219"/>
      <c r="C2038" s="220"/>
      <c r="D2038" s="220"/>
      <c r="E2038" s="220"/>
      <c r="F2038" s="225"/>
      <c r="G2038" s="222"/>
      <c r="H2038" s="217" t="str">
        <f>IFERROR(VLOOKUP($C2038,$C$5:$H$18,6,0)+SUMIF($C$19:$C2038,$C2038,$F$19:$F2038)-SUMIF($C$19:$C2038,$C2038,$G$19:$G2038),"")</f>
        <v/>
      </c>
      <c r="I2038" s="220"/>
      <c r="J2038" s="220"/>
      <c r="K2038" s="223"/>
    </row>
    <row r="2039" customHeight="1" spans="1:11">
      <c r="A2039" s="185" t="str">
        <f>IF(B2039="","",COUNTA($B$5:B2039))</f>
        <v/>
      </c>
      <c r="B2039" s="213"/>
      <c r="C2039" s="214"/>
      <c r="D2039" s="214"/>
      <c r="E2039" s="214"/>
      <c r="F2039" s="224"/>
      <c r="G2039" s="216"/>
      <c r="H2039" s="217" t="str">
        <f>IFERROR(VLOOKUP($C2039,$C$5:$H$18,6,0)+SUMIF($C$19:$C2039,$C2039,$F$19:$F2039)-SUMIF($C$19:$C2039,$C2039,$G$19:$G2039),"")</f>
        <v/>
      </c>
      <c r="I2039" s="214"/>
      <c r="J2039" s="214"/>
      <c r="K2039" s="218"/>
    </row>
    <row r="2040" customHeight="1" spans="1:11">
      <c r="A2040" s="185" t="str">
        <f>IF(B2040="","",COUNTA($B$5:B2040))</f>
        <v/>
      </c>
      <c r="B2040" s="219"/>
      <c r="C2040" s="220"/>
      <c r="D2040" s="220"/>
      <c r="E2040" s="220"/>
      <c r="F2040" s="225"/>
      <c r="G2040" s="222"/>
      <c r="H2040" s="217" t="str">
        <f>IFERROR(VLOOKUP($C2040,$C$5:$H$18,6,0)+SUMIF($C$19:$C2040,$C2040,$F$19:$F2040)-SUMIF($C$19:$C2040,$C2040,$G$19:$G2040),"")</f>
        <v/>
      </c>
      <c r="I2040" s="220"/>
      <c r="J2040" s="220"/>
      <c r="K2040" s="223"/>
    </row>
    <row r="2041" customHeight="1" spans="1:11">
      <c r="A2041" s="185" t="str">
        <f>IF(B2041="","",COUNTA($B$5:B2041))</f>
        <v/>
      </c>
      <c r="B2041" s="213"/>
      <c r="C2041" s="214"/>
      <c r="D2041" s="214"/>
      <c r="E2041" s="214"/>
      <c r="F2041" s="224"/>
      <c r="G2041" s="216"/>
      <c r="H2041" s="217" t="str">
        <f>IFERROR(VLOOKUP($C2041,$C$5:$H$18,6,0)+SUMIF($C$19:$C2041,$C2041,$F$19:$F2041)-SUMIF($C$19:$C2041,$C2041,$G$19:$G2041),"")</f>
        <v/>
      </c>
      <c r="I2041" s="214"/>
      <c r="J2041" s="214"/>
      <c r="K2041" s="218"/>
    </row>
    <row r="2042" customHeight="1" spans="1:11">
      <c r="A2042" s="185" t="str">
        <f>IF(B2042="","",COUNTA($B$5:B2042))</f>
        <v/>
      </c>
      <c r="B2042" s="219"/>
      <c r="C2042" s="220"/>
      <c r="D2042" s="220"/>
      <c r="E2042" s="220"/>
      <c r="F2042" s="225"/>
      <c r="G2042" s="222"/>
      <c r="H2042" s="217" t="str">
        <f>IFERROR(VLOOKUP($C2042,$C$5:$H$18,6,0)+SUMIF($C$19:$C2042,$C2042,$F$19:$F2042)-SUMIF($C$19:$C2042,$C2042,$G$19:$G2042),"")</f>
        <v/>
      </c>
      <c r="I2042" s="220"/>
      <c r="J2042" s="220"/>
      <c r="K2042" s="223"/>
    </row>
    <row r="2043" customHeight="1" spans="1:11">
      <c r="A2043" s="185" t="str">
        <f>IF(B2043="","",COUNTA($B$5:B2043))</f>
        <v/>
      </c>
      <c r="B2043" s="213"/>
      <c r="C2043" s="214"/>
      <c r="D2043" s="214"/>
      <c r="E2043" s="214"/>
      <c r="F2043" s="224"/>
      <c r="G2043" s="216"/>
      <c r="H2043" s="217" t="str">
        <f>IFERROR(VLOOKUP($C2043,$C$5:$H$18,6,0)+SUMIF($C$19:$C2043,$C2043,$F$19:$F2043)-SUMIF($C$19:$C2043,$C2043,$G$19:$G2043),"")</f>
        <v/>
      </c>
      <c r="I2043" s="214"/>
      <c r="J2043" s="214"/>
      <c r="K2043" s="218"/>
    </row>
    <row r="2044" customHeight="1" spans="1:11">
      <c r="A2044" s="185" t="str">
        <f>IF(B2044="","",COUNTA($B$5:B2044))</f>
        <v/>
      </c>
      <c r="B2044" s="219"/>
      <c r="C2044" s="220"/>
      <c r="D2044" s="220"/>
      <c r="E2044" s="220"/>
      <c r="F2044" s="225"/>
      <c r="G2044" s="222"/>
      <c r="H2044" s="217" t="str">
        <f>IFERROR(VLOOKUP($C2044,$C$5:$H$18,6,0)+SUMIF($C$19:$C2044,$C2044,$F$19:$F2044)-SUMIF($C$19:$C2044,$C2044,$G$19:$G2044),"")</f>
        <v/>
      </c>
      <c r="I2044" s="220"/>
      <c r="J2044" s="220"/>
      <c r="K2044" s="223"/>
    </row>
    <row r="2045" customHeight="1" spans="1:11">
      <c r="A2045" s="185" t="str">
        <f>IF(B2045="","",COUNTA($B$5:B2045))</f>
        <v/>
      </c>
      <c r="B2045" s="213"/>
      <c r="C2045" s="214"/>
      <c r="D2045" s="214"/>
      <c r="E2045" s="214"/>
      <c r="F2045" s="224"/>
      <c r="G2045" s="216"/>
      <c r="H2045" s="217" t="str">
        <f>IFERROR(VLOOKUP($C2045,$C$5:$H$18,6,0)+SUMIF($C$19:$C2045,$C2045,$F$19:$F2045)-SUMIF($C$19:$C2045,$C2045,$G$19:$G2045),"")</f>
        <v/>
      </c>
      <c r="I2045" s="214"/>
      <c r="J2045" s="214"/>
      <c r="K2045" s="218"/>
    </row>
    <row r="2046" customHeight="1" spans="1:11">
      <c r="A2046" s="185" t="str">
        <f>IF(B2046="","",COUNTA($B$5:B2046))</f>
        <v/>
      </c>
      <c r="B2046" s="219"/>
      <c r="C2046" s="220"/>
      <c r="D2046" s="220"/>
      <c r="E2046" s="220"/>
      <c r="F2046" s="225"/>
      <c r="G2046" s="222"/>
      <c r="H2046" s="217" t="str">
        <f>IFERROR(VLOOKUP($C2046,$C$5:$H$18,6,0)+SUMIF($C$19:$C2046,$C2046,$F$19:$F2046)-SUMIF($C$19:$C2046,$C2046,$G$19:$G2046),"")</f>
        <v/>
      </c>
      <c r="I2046" s="220"/>
      <c r="J2046" s="220"/>
      <c r="K2046" s="223"/>
    </row>
    <row r="2047" customHeight="1" spans="1:11">
      <c r="A2047" s="185" t="str">
        <f>IF(B2047="","",COUNTA($B$5:B2047))</f>
        <v/>
      </c>
      <c r="B2047" s="213"/>
      <c r="C2047" s="214"/>
      <c r="D2047" s="214"/>
      <c r="E2047" s="214"/>
      <c r="F2047" s="224"/>
      <c r="G2047" s="216"/>
      <c r="H2047" s="217" t="str">
        <f>IFERROR(VLOOKUP($C2047,$C$5:$H$18,6,0)+SUMIF($C$19:$C2047,$C2047,$F$19:$F2047)-SUMIF($C$19:$C2047,$C2047,$G$19:$G2047),"")</f>
        <v/>
      </c>
      <c r="I2047" s="214"/>
      <c r="J2047" s="214"/>
      <c r="K2047" s="218"/>
    </row>
    <row r="2048" customHeight="1" spans="1:11">
      <c r="A2048" s="185" t="str">
        <f>IF(B2048="","",COUNTA($B$5:B2048))</f>
        <v/>
      </c>
      <c r="B2048" s="219"/>
      <c r="C2048" s="220"/>
      <c r="D2048" s="220"/>
      <c r="E2048" s="220"/>
      <c r="F2048" s="225"/>
      <c r="G2048" s="222"/>
      <c r="H2048" s="217" t="str">
        <f>IFERROR(VLOOKUP($C2048,$C$5:$H$18,6,0)+SUMIF($C$19:$C2048,$C2048,$F$19:$F2048)-SUMIF($C$19:$C2048,$C2048,$G$19:$G2048),"")</f>
        <v/>
      </c>
      <c r="I2048" s="220"/>
      <c r="J2048" s="220"/>
      <c r="K2048" s="223"/>
    </row>
    <row r="2049" customHeight="1" spans="1:11">
      <c r="A2049" s="185" t="str">
        <f>IF(B2049="","",COUNTA($B$5:B2049))</f>
        <v/>
      </c>
      <c r="B2049" s="213"/>
      <c r="C2049" s="214"/>
      <c r="D2049" s="214"/>
      <c r="E2049" s="214"/>
      <c r="F2049" s="224"/>
      <c r="G2049" s="216"/>
      <c r="H2049" s="217" t="str">
        <f>IFERROR(VLOOKUP($C2049,$C$5:$H$18,6,0)+SUMIF($C$19:$C2049,$C2049,$F$19:$F2049)-SUMIF($C$19:$C2049,$C2049,$G$19:$G2049),"")</f>
        <v/>
      </c>
      <c r="I2049" s="214"/>
      <c r="J2049" s="214"/>
      <c r="K2049" s="218"/>
    </row>
    <row r="2050" customHeight="1" spans="1:11">
      <c r="A2050" s="185" t="str">
        <f>IF(B2050="","",COUNTA($B$5:B2050))</f>
        <v/>
      </c>
      <c r="B2050" s="219"/>
      <c r="C2050" s="220"/>
      <c r="D2050" s="220"/>
      <c r="E2050" s="220"/>
      <c r="F2050" s="225"/>
      <c r="G2050" s="222"/>
      <c r="H2050" s="217" t="str">
        <f>IFERROR(VLOOKUP($C2050,$C$5:$H$18,6,0)+SUMIF($C$19:$C2050,$C2050,$F$19:$F2050)-SUMIF($C$19:$C2050,$C2050,$G$19:$G2050),"")</f>
        <v/>
      </c>
      <c r="I2050" s="220"/>
      <c r="J2050" s="220"/>
      <c r="K2050" s="223"/>
    </row>
    <row r="2051" customHeight="1" spans="1:11">
      <c r="A2051" s="185" t="str">
        <f>IF(B2051="","",COUNTA($B$5:B2051))</f>
        <v/>
      </c>
      <c r="B2051" s="213"/>
      <c r="C2051" s="214"/>
      <c r="D2051" s="214"/>
      <c r="E2051" s="214"/>
      <c r="F2051" s="224"/>
      <c r="G2051" s="216"/>
      <c r="H2051" s="217" t="str">
        <f>IFERROR(VLOOKUP($C2051,$C$5:$H$18,6,0)+SUMIF($C$19:$C2051,$C2051,$F$19:$F2051)-SUMIF($C$19:$C2051,$C2051,$G$19:$G2051),"")</f>
        <v/>
      </c>
      <c r="I2051" s="214"/>
      <c r="J2051" s="214"/>
      <c r="K2051" s="218"/>
    </row>
    <row r="2052" customHeight="1" spans="1:11">
      <c r="A2052" s="185" t="str">
        <f>IF(B2052="","",COUNTA($B$5:B2052))</f>
        <v/>
      </c>
      <c r="B2052" s="219"/>
      <c r="C2052" s="220"/>
      <c r="D2052" s="220"/>
      <c r="E2052" s="220"/>
      <c r="F2052" s="225"/>
      <c r="G2052" s="222"/>
      <c r="H2052" s="217" t="str">
        <f>IFERROR(VLOOKUP($C2052,$C$5:$H$18,6,0)+SUMIF($C$19:$C2052,$C2052,$F$19:$F2052)-SUMIF($C$19:$C2052,$C2052,$G$19:$G2052),"")</f>
        <v/>
      </c>
      <c r="I2052" s="220"/>
      <c r="J2052" s="220"/>
      <c r="K2052" s="223"/>
    </row>
    <row r="2053" customHeight="1" spans="1:11">
      <c r="A2053" s="185" t="str">
        <f>IF(B2053="","",COUNTA($B$5:B2053))</f>
        <v/>
      </c>
      <c r="B2053" s="213"/>
      <c r="C2053" s="214"/>
      <c r="D2053" s="214"/>
      <c r="E2053" s="214"/>
      <c r="F2053" s="224"/>
      <c r="G2053" s="216"/>
      <c r="H2053" s="217" t="str">
        <f>IFERROR(VLOOKUP($C2053,$C$5:$H$18,6,0)+SUMIF($C$19:$C2053,$C2053,$F$19:$F2053)-SUMIF($C$19:$C2053,$C2053,$G$19:$G2053),"")</f>
        <v/>
      </c>
      <c r="I2053" s="214"/>
      <c r="J2053" s="214"/>
      <c r="K2053" s="218"/>
    </row>
    <row r="2054" customHeight="1" spans="1:11">
      <c r="A2054" s="185" t="str">
        <f>IF(B2054="","",COUNTA($B$5:B2054))</f>
        <v/>
      </c>
      <c r="B2054" s="219"/>
      <c r="C2054" s="220"/>
      <c r="D2054" s="220"/>
      <c r="E2054" s="220"/>
      <c r="F2054" s="225"/>
      <c r="G2054" s="222"/>
      <c r="H2054" s="217" t="str">
        <f>IFERROR(VLOOKUP($C2054,$C$5:$H$18,6,0)+SUMIF($C$19:$C2054,$C2054,$F$19:$F2054)-SUMIF($C$19:$C2054,$C2054,$G$19:$G2054),"")</f>
        <v/>
      </c>
      <c r="I2054" s="220"/>
      <c r="J2054" s="220"/>
      <c r="K2054" s="223"/>
    </row>
    <row r="2055" customHeight="1" spans="1:11">
      <c r="A2055" s="185" t="str">
        <f>IF(B2055="","",COUNTA($B$5:B2055))</f>
        <v/>
      </c>
      <c r="B2055" s="213"/>
      <c r="C2055" s="214"/>
      <c r="D2055" s="214"/>
      <c r="E2055" s="214"/>
      <c r="F2055" s="224"/>
      <c r="G2055" s="216"/>
      <c r="H2055" s="217" t="str">
        <f>IFERROR(VLOOKUP($C2055,$C$5:$H$18,6,0)+SUMIF($C$19:$C2055,$C2055,$F$19:$F2055)-SUMIF($C$19:$C2055,$C2055,$G$19:$G2055),"")</f>
        <v/>
      </c>
      <c r="I2055" s="214"/>
      <c r="J2055" s="214"/>
      <c r="K2055" s="218"/>
    </row>
    <row r="2056" customHeight="1" spans="1:11">
      <c r="A2056" s="185" t="str">
        <f>IF(B2056="","",COUNTA($B$5:B2056))</f>
        <v/>
      </c>
      <c r="B2056" s="219"/>
      <c r="C2056" s="220"/>
      <c r="D2056" s="220"/>
      <c r="E2056" s="220"/>
      <c r="F2056" s="225"/>
      <c r="G2056" s="222"/>
      <c r="H2056" s="217" t="str">
        <f>IFERROR(VLOOKUP($C2056,$C$5:$H$18,6,0)+SUMIF($C$19:$C2056,$C2056,$F$19:$F2056)-SUMIF($C$19:$C2056,$C2056,$G$19:$G2056),"")</f>
        <v/>
      </c>
      <c r="I2056" s="220"/>
      <c r="J2056" s="220"/>
      <c r="K2056" s="223"/>
    </row>
    <row r="2057" customHeight="1" spans="1:11">
      <c r="A2057" s="185" t="str">
        <f>IF(B2057="","",COUNTA($B$5:B2057))</f>
        <v/>
      </c>
      <c r="B2057" s="213"/>
      <c r="C2057" s="214"/>
      <c r="D2057" s="214"/>
      <c r="E2057" s="214"/>
      <c r="F2057" s="224"/>
      <c r="G2057" s="216"/>
      <c r="H2057" s="217" t="str">
        <f>IFERROR(VLOOKUP($C2057,$C$5:$H$18,6,0)+SUMIF($C$19:$C2057,$C2057,$F$19:$F2057)-SUMIF($C$19:$C2057,$C2057,$G$19:$G2057),"")</f>
        <v/>
      </c>
      <c r="I2057" s="214"/>
      <c r="J2057" s="214"/>
      <c r="K2057" s="218"/>
    </row>
    <row r="2058" customHeight="1" spans="1:11">
      <c r="A2058" s="185" t="str">
        <f>IF(B2058="","",COUNTA($B$5:B2058))</f>
        <v/>
      </c>
      <c r="B2058" s="219"/>
      <c r="C2058" s="220"/>
      <c r="D2058" s="220"/>
      <c r="E2058" s="220"/>
      <c r="F2058" s="225"/>
      <c r="G2058" s="222"/>
      <c r="H2058" s="217" t="str">
        <f>IFERROR(VLOOKUP($C2058,$C$5:$H$18,6,0)+SUMIF($C$19:$C2058,$C2058,$F$19:$F2058)-SUMIF($C$19:$C2058,$C2058,$G$19:$G2058),"")</f>
        <v/>
      </c>
      <c r="I2058" s="220"/>
      <c r="J2058" s="220"/>
      <c r="K2058" s="223"/>
    </row>
    <row r="2059" customHeight="1" spans="1:11">
      <c r="A2059" s="185" t="str">
        <f>IF(B2059="","",COUNTA($B$5:B2059))</f>
        <v/>
      </c>
      <c r="B2059" s="213"/>
      <c r="C2059" s="214"/>
      <c r="D2059" s="214"/>
      <c r="E2059" s="214"/>
      <c r="F2059" s="224"/>
      <c r="G2059" s="216"/>
      <c r="H2059" s="217" t="str">
        <f>IFERROR(VLOOKUP($C2059,$C$5:$H$18,6,0)+SUMIF($C$19:$C2059,$C2059,$F$19:$F2059)-SUMIF($C$19:$C2059,$C2059,$G$19:$G2059),"")</f>
        <v/>
      </c>
      <c r="I2059" s="214"/>
      <c r="J2059" s="214"/>
      <c r="K2059" s="218"/>
    </row>
    <row r="2060" customHeight="1" spans="1:11">
      <c r="A2060" s="185" t="str">
        <f>IF(B2060="","",COUNTA($B$5:B2060))</f>
        <v/>
      </c>
      <c r="B2060" s="219"/>
      <c r="C2060" s="220"/>
      <c r="D2060" s="220"/>
      <c r="E2060" s="220"/>
      <c r="F2060" s="225"/>
      <c r="G2060" s="222"/>
      <c r="H2060" s="217" t="str">
        <f>IFERROR(VLOOKUP($C2060,$C$5:$H$18,6,0)+SUMIF($C$19:$C2060,$C2060,$F$19:$F2060)-SUMIF($C$19:$C2060,$C2060,$G$19:$G2060),"")</f>
        <v/>
      </c>
      <c r="I2060" s="220"/>
      <c r="J2060" s="220"/>
      <c r="K2060" s="223"/>
    </row>
    <row r="2061" customHeight="1" spans="1:11">
      <c r="A2061" s="185" t="str">
        <f>IF(B2061="","",COUNTA($B$5:B2061))</f>
        <v/>
      </c>
      <c r="B2061" s="213"/>
      <c r="C2061" s="214"/>
      <c r="D2061" s="214"/>
      <c r="E2061" s="214"/>
      <c r="F2061" s="224"/>
      <c r="G2061" s="216"/>
      <c r="H2061" s="217" t="str">
        <f>IFERROR(VLOOKUP($C2061,$C$5:$H$18,6,0)+SUMIF($C$19:$C2061,$C2061,$F$19:$F2061)-SUMIF($C$19:$C2061,$C2061,$G$19:$G2061),"")</f>
        <v/>
      </c>
      <c r="I2061" s="214"/>
      <c r="J2061" s="214"/>
      <c r="K2061" s="218"/>
    </row>
    <row r="2062" customHeight="1" spans="1:11">
      <c r="A2062" s="185" t="str">
        <f>IF(B2062="","",COUNTA($B$5:B2062))</f>
        <v/>
      </c>
      <c r="B2062" s="219"/>
      <c r="C2062" s="220"/>
      <c r="D2062" s="220"/>
      <c r="E2062" s="220"/>
      <c r="F2062" s="225"/>
      <c r="G2062" s="222"/>
      <c r="H2062" s="217" t="str">
        <f>IFERROR(VLOOKUP($C2062,$C$5:$H$18,6,0)+SUMIF($C$19:$C2062,$C2062,$F$19:$F2062)-SUMIF($C$19:$C2062,$C2062,$G$19:$G2062),"")</f>
        <v/>
      </c>
      <c r="I2062" s="220"/>
      <c r="J2062" s="220"/>
      <c r="K2062" s="223"/>
    </row>
    <row r="2063" customHeight="1" spans="1:11">
      <c r="A2063" s="185" t="str">
        <f>IF(B2063="","",COUNTA($B$5:B2063))</f>
        <v/>
      </c>
      <c r="B2063" s="213"/>
      <c r="C2063" s="214"/>
      <c r="D2063" s="214"/>
      <c r="E2063" s="214"/>
      <c r="F2063" s="224"/>
      <c r="G2063" s="216"/>
      <c r="H2063" s="217" t="str">
        <f>IFERROR(VLOOKUP($C2063,$C$5:$H$18,6,0)+SUMIF($C$19:$C2063,$C2063,$F$19:$F2063)-SUMIF($C$19:$C2063,$C2063,$G$19:$G2063),"")</f>
        <v/>
      </c>
      <c r="I2063" s="214"/>
      <c r="J2063" s="214"/>
      <c r="K2063" s="218"/>
    </row>
    <row r="2064" customHeight="1" spans="1:11">
      <c r="A2064" s="185" t="str">
        <f>IF(B2064="","",COUNTA($B$5:B2064))</f>
        <v/>
      </c>
      <c r="B2064" s="219"/>
      <c r="C2064" s="220"/>
      <c r="D2064" s="220"/>
      <c r="E2064" s="220"/>
      <c r="F2064" s="225"/>
      <c r="G2064" s="222"/>
      <c r="H2064" s="217" t="str">
        <f>IFERROR(VLOOKUP($C2064,$C$5:$H$18,6,0)+SUMIF($C$19:$C2064,$C2064,$F$19:$F2064)-SUMIF($C$19:$C2064,$C2064,$G$19:$G2064),"")</f>
        <v/>
      </c>
      <c r="I2064" s="220"/>
      <c r="J2064" s="220"/>
      <c r="K2064" s="223"/>
    </row>
    <row r="2065" customHeight="1" spans="1:11">
      <c r="A2065" s="185" t="str">
        <f>IF(B2065="","",COUNTA($B$5:B2065))</f>
        <v/>
      </c>
      <c r="B2065" s="213"/>
      <c r="C2065" s="214"/>
      <c r="D2065" s="214"/>
      <c r="E2065" s="214"/>
      <c r="F2065" s="224"/>
      <c r="G2065" s="216"/>
      <c r="H2065" s="217" t="str">
        <f>IFERROR(VLOOKUP($C2065,$C$5:$H$18,6,0)+SUMIF($C$19:$C2065,$C2065,$F$19:$F2065)-SUMIF($C$19:$C2065,$C2065,$G$19:$G2065),"")</f>
        <v/>
      </c>
      <c r="I2065" s="214"/>
      <c r="J2065" s="214"/>
      <c r="K2065" s="218"/>
    </row>
    <row r="2066" customHeight="1" spans="1:11">
      <c r="A2066" s="185" t="str">
        <f>IF(B2066="","",COUNTA($B$5:B2066))</f>
        <v/>
      </c>
      <c r="B2066" s="219"/>
      <c r="C2066" s="220"/>
      <c r="D2066" s="220"/>
      <c r="E2066" s="220"/>
      <c r="F2066" s="225"/>
      <c r="G2066" s="222"/>
      <c r="H2066" s="217" t="str">
        <f>IFERROR(VLOOKUP($C2066,$C$5:$H$18,6,0)+SUMIF($C$19:$C2066,$C2066,$F$19:$F2066)-SUMIF($C$19:$C2066,$C2066,$G$19:$G2066),"")</f>
        <v/>
      </c>
      <c r="I2066" s="220"/>
      <c r="J2066" s="220"/>
      <c r="K2066" s="223"/>
    </row>
    <row r="2067" customHeight="1" spans="1:11">
      <c r="A2067" s="185" t="str">
        <f>IF(B2067="","",COUNTA($B$5:B2067))</f>
        <v/>
      </c>
      <c r="B2067" s="213"/>
      <c r="C2067" s="214"/>
      <c r="D2067" s="214"/>
      <c r="E2067" s="214"/>
      <c r="F2067" s="224"/>
      <c r="G2067" s="216"/>
      <c r="H2067" s="217" t="str">
        <f>IFERROR(VLOOKUP($C2067,$C$5:$H$18,6,0)+SUMIF($C$19:$C2067,$C2067,$F$19:$F2067)-SUMIF($C$19:$C2067,$C2067,$G$19:$G2067),"")</f>
        <v/>
      </c>
      <c r="I2067" s="214"/>
      <c r="J2067" s="214"/>
      <c r="K2067" s="218"/>
    </row>
    <row r="2068" customHeight="1" spans="1:11">
      <c r="A2068" s="185" t="str">
        <f>IF(B2068="","",COUNTA($B$5:B2068))</f>
        <v/>
      </c>
      <c r="B2068" s="219"/>
      <c r="C2068" s="220"/>
      <c r="D2068" s="220"/>
      <c r="E2068" s="220"/>
      <c r="F2068" s="225"/>
      <c r="G2068" s="222"/>
      <c r="H2068" s="217" t="str">
        <f>IFERROR(VLOOKUP($C2068,$C$5:$H$18,6,0)+SUMIF($C$19:$C2068,$C2068,$F$19:$F2068)-SUMIF($C$19:$C2068,$C2068,$G$19:$G2068),"")</f>
        <v/>
      </c>
      <c r="I2068" s="220"/>
      <c r="J2068" s="220"/>
      <c r="K2068" s="223"/>
    </row>
    <row r="2069" customHeight="1" spans="1:11">
      <c r="A2069" s="185" t="str">
        <f>IF(B2069="","",COUNTA($B$5:B2069))</f>
        <v/>
      </c>
      <c r="B2069" s="213"/>
      <c r="C2069" s="214"/>
      <c r="D2069" s="214"/>
      <c r="E2069" s="214"/>
      <c r="F2069" s="224"/>
      <c r="G2069" s="216"/>
      <c r="H2069" s="217" t="str">
        <f>IFERROR(VLOOKUP($C2069,$C$5:$H$18,6,0)+SUMIF($C$19:$C2069,$C2069,$F$19:$F2069)-SUMIF($C$19:$C2069,$C2069,$G$19:$G2069),"")</f>
        <v/>
      </c>
      <c r="I2069" s="214"/>
      <c r="J2069" s="214"/>
      <c r="K2069" s="218"/>
    </row>
    <row r="2070" customHeight="1" spans="1:11">
      <c r="A2070" s="185" t="str">
        <f>IF(B2070="","",COUNTA($B$5:B2070))</f>
        <v/>
      </c>
      <c r="B2070" s="219"/>
      <c r="C2070" s="220"/>
      <c r="D2070" s="220"/>
      <c r="E2070" s="220"/>
      <c r="F2070" s="225"/>
      <c r="G2070" s="222"/>
      <c r="H2070" s="217" t="str">
        <f>IFERROR(VLOOKUP($C2070,$C$5:$H$18,6,0)+SUMIF($C$19:$C2070,$C2070,$F$19:$F2070)-SUMIF($C$19:$C2070,$C2070,$G$19:$G2070),"")</f>
        <v/>
      </c>
      <c r="I2070" s="220"/>
      <c r="J2070" s="220"/>
      <c r="K2070" s="223"/>
    </row>
    <row r="2071" customHeight="1" spans="1:11">
      <c r="A2071" s="185" t="str">
        <f>IF(B2071="","",COUNTA($B$5:B2071))</f>
        <v/>
      </c>
      <c r="B2071" s="213"/>
      <c r="C2071" s="214"/>
      <c r="D2071" s="214"/>
      <c r="E2071" s="214"/>
      <c r="F2071" s="224"/>
      <c r="G2071" s="216"/>
      <c r="H2071" s="217" t="str">
        <f>IFERROR(VLOOKUP($C2071,$C$5:$H$18,6,0)+SUMIF($C$19:$C2071,$C2071,$F$19:$F2071)-SUMIF($C$19:$C2071,$C2071,$G$19:$G2071),"")</f>
        <v/>
      </c>
      <c r="I2071" s="214"/>
      <c r="J2071" s="214"/>
      <c r="K2071" s="218"/>
    </row>
    <row r="2072" customHeight="1" spans="1:11">
      <c r="A2072" s="185" t="str">
        <f>IF(B2072="","",COUNTA($B$5:B2072))</f>
        <v/>
      </c>
      <c r="B2072" s="219"/>
      <c r="C2072" s="220"/>
      <c r="D2072" s="220"/>
      <c r="E2072" s="220"/>
      <c r="F2072" s="225"/>
      <c r="G2072" s="222"/>
      <c r="H2072" s="217" t="str">
        <f>IFERROR(VLOOKUP($C2072,$C$5:$H$18,6,0)+SUMIF($C$19:$C2072,$C2072,$F$19:$F2072)-SUMIF($C$19:$C2072,$C2072,$G$19:$G2072),"")</f>
        <v/>
      </c>
      <c r="I2072" s="220"/>
      <c r="J2072" s="220"/>
      <c r="K2072" s="223"/>
    </row>
    <row r="2073" customHeight="1" spans="1:11">
      <c r="A2073" s="185" t="str">
        <f>IF(B2073="","",COUNTA($B$5:B2073))</f>
        <v/>
      </c>
      <c r="B2073" s="213"/>
      <c r="C2073" s="214"/>
      <c r="D2073" s="214"/>
      <c r="E2073" s="214"/>
      <c r="F2073" s="224"/>
      <c r="G2073" s="216"/>
      <c r="H2073" s="217" t="str">
        <f>IFERROR(VLOOKUP($C2073,$C$5:$H$18,6,0)+SUMIF($C$19:$C2073,$C2073,$F$19:$F2073)-SUMIF($C$19:$C2073,$C2073,$G$19:$G2073),"")</f>
        <v/>
      </c>
      <c r="I2073" s="214"/>
      <c r="J2073" s="214"/>
      <c r="K2073" s="218"/>
    </row>
    <row r="2074" customHeight="1" spans="1:11">
      <c r="A2074" s="185" t="str">
        <f>IF(B2074="","",COUNTA($B$5:B2074))</f>
        <v/>
      </c>
      <c r="B2074" s="219"/>
      <c r="C2074" s="220"/>
      <c r="D2074" s="220"/>
      <c r="E2074" s="220"/>
      <c r="F2074" s="225"/>
      <c r="G2074" s="222"/>
      <c r="H2074" s="217" t="str">
        <f>IFERROR(VLOOKUP($C2074,$C$5:$H$18,6,0)+SUMIF($C$19:$C2074,$C2074,$F$19:$F2074)-SUMIF($C$19:$C2074,$C2074,$G$19:$G2074),"")</f>
        <v/>
      </c>
      <c r="I2074" s="220"/>
      <c r="J2074" s="220"/>
      <c r="K2074" s="223"/>
    </row>
    <row r="2075" customHeight="1" spans="1:11">
      <c r="A2075" s="185" t="str">
        <f>IF(B2075="","",COUNTA($B$5:B2075))</f>
        <v/>
      </c>
      <c r="B2075" s="213"/>
      <c r="C2075" s="214"/>
      <c r="D2075" s="214"/>
      <c r="E2075" s="214"/>
      <c r="F2075" s="224"/>
      <c r="G2075" s="216"/>
      <c r="H2075" s="217" t="str">
        <f>IFERROR(VLOOKUP($C2075,$C$5:$H$18,6,0)+SUMIF($C$19:$C2075,$C2075,$F$19:$F2075)-SUMIF($C$19:$C2075,$C2075,$G$19:$G2075),"")</f>
        <v/>
      </c>
      <c r="I2075" s="214"/>
      <c r="J2075" s="214"/>
      <c r="K2075" s="218"/>
    </row>
    <row r="2076" customHeight="1" spans="1:11">
      <c r="A2076" s="185" t="str">
        <f>IF(B2076="","",COUNTA($B$5:B2076))</f>
        <v/>
      </c>
      <c r="B2076" s="219"/>
      <c r="C2076" s="220"/>
      <c r="D2076" s="220"/>
      <c r="E2076" s="220"/>
      <c r="F2076" s="225"/>
      <c r="G2076" s="222"/>
      <c r="H2076" s="217" t="str">
        <f>IFERROR(VLOOKUP($C2076,$C$5:$H$18,6,0)+SUMIF($C$19:$C2076,$C2076,$F$19:$F2076)-SUMIF($C$19:$C2076,$C2076,$G$19:$G2076),"")</f>
        <v/>
      </c>
      <c r="I2076" s="220"/>
      <c r="J2076" s="220"/>
      <c r="K2076" s="223"/>
    </row>
    <row r="2077" customHeight="1" spans="1:11">
      <c r="A2077" s="185" t="str">
        <f>IF(B2077="","",COUNTA($B$5:B2077))</f>
        <v/>
      </c>
      <c r="B2077" s="213"/>
      <c r="C2077" s="214"/>
      <c r="D2077" s="214"/>
      <c r="E2077" s="214"/>
      <c r="F2077" s="224"/>
      <c r="G2077" s="216"/>
      <c r="H2077" s="217" t="str">
        <f>IFERROR(VLOOKUP($C2077,$C$5:$H$18,6,0)+SUMIF($C$19:$C2077,$C2077,$F$19:$F2077)-SUMIF($C$19:$C2077,$C2077,$G$19:$G2077),"")</f>
        <v/>
      </c>
      <c r="I2077" s="214"/>
      <c r="J2077" s="214"/>
      <c r="K2077" s="218"/>
    </row>
    <row r="2078" customHeight="1" spans="1:11">
      <c r="A2078" s="185" t="str">
        <f>IF(B2078="","",COUNTA($B$5:B2078))</f>
        <v/>
      </c>
      <c r="B2078" s="219"/>
      <c r="C2078" s="220"/>
      <c r="D2078" s="220"/>
      <c r="E2078" s="220"/>
      <c r="F2078" s="225"/>
      <c r="G2078" s="222"/>
      <c r="H2078" s="217" t="str">
        <f>IFERROR(VLOOKUP($C2078,$C$5:$H$18,6,0)+SUMIF($C$19:$C2078,$C2078,$F$19:$F2078)-SUMIF($C$19:$C2078,$C2078,$G$19:$G2078),"")</f>
        <v/>
      </c>
      <c r="I2078" s="220"/>
      <c r="J2078" s="220"/>
      <c r="K2078" s="223"/>
    </row>
    <row r="2079" customHeight="1" spans="1:11">
      <c r="A2079" s="185" t="str">
        <f>IF(B2079="","",COUNTA($B$5:B2079))</f>
        <v/>
      </c>
      <c r="B2079" s="213"/>
      <c r="C2079" s="214"/>
      <c r="D2079" s="214"/>
      <c r="E2079" s="214"/>
      <c r="F2079" s="224"/>
      <c r="G2079" s="216"/>
      <c r="H2079" s="217" t="str">
        <f>IFERROR(VLOOKUP($C2079,$C$5:$H$18,6,0)+SUMIF($C$19:$C2079,$C2079,$F$19:$F2079)-SUMIF($C$19:$C2079,$C2079,$G$19:$G2079),"")</f>
        <v/>
      </c>
      <c r="I2079" s="214"/>
      <c r="J2079" s="214"/>
      <c r="K2079" s="218"/>
    </row>
    <row r="2080" customHeight="1" spans="1:11">
      <c r="A2080" s="185" t="str">
        <f>IF(B2080="","",COUNTA($B$5:B2080))</f>
        <v/>
      </c>
      <c r="B2080" s="219"/>
      <c r="C2080" s="220"/>
      <c r="D2080" s="220"/>
      <c r="E2080" s="220"/>
      <c r="F2080" s="225"/>
      <c r="G2080" s="222"/>
      <c r="H2080" s="217" t="str">
        <f>IFERROR(VLOOKUP($C2080,$C$5:$H$18,6,0)+SUMIF($C$19:$C2080,$C2080,$F$19:$F2080)-SUMIF($C$19:$C2080,$C2080,$G$19:$G2080),"")</f>
        <v/>
      </c>
      <c r="I2080" s="220"/>
      <c r="J2080" s="220"/>
      <c r="K2080" s="223"/>
    </row>
    <row r="2081" customHeight="1" spans="1:11">
      <c r="A2081" s="185" t="str">
        <f>IF(B2081="","",COUNTA($B$5:B2081))</f>
        <v/>
      </c>
      <c r="B2081" s="213"/>
      <c r="C2081" s="214"/>
      <c r="D2081" s="214"/>
      <c r="E2081" s="214"/>
      <c r="F2081" s="224"/>
      <c r="G2081" s="216"/>
      <c r="H2081" s="217" t="str">
        <f>IFERROR(VLOOKUP($C2081,$C$5:$H$18,6,0)+SUMIF($C$19:$C2081,$C2081,$F$19:$F2081)-SUMIF($C$19:$C2081,$C2081,$G$19:$G2081),"")</f>
        <v/>
      </c>
      <c r="I2081" s="214"/>
      <c r="J2081" s="214"/>
      <c r="K2081" s="218"/>
    </row>
    <row r="2082" customHeight="1" spans="1:11">
      <c r="A2082" s="185" t="str">
        <f>IF(B2082="","",COUNTA($B$5:B2082))</f>
        <v/>
      </c>
      <c r="B2082" s="219"/>
      <c r="C2082" s="220"/>
      <c r="D2082" s="220"/>
      <c r="E2082" s="220"/>
      <c r="F2082" s="225"/>
      <c r="G2082" s="222"/>
      <c r="H2082" s="217" t="str">
        <f>IFERROR(VLOOKUP($C2082,$C$5:$H$18,6,0)+SUMIF($C$19:$C2082,$C2082,$F$19:$F2082)-SUMIF($C$19:$C2082,$C2082,$G$19:$G2082),"")</f>
        <v/>
      </c>
      <c r="I2082" s="220"/>
      <c r="J2082" s="220"/>
      <c r="K2082" s="223"/>
    </row>
    <row r="2083" customHeight="1" spans="1:11">
      <c r="A2083" s="185" t="str">
        <f>IF(B2083="","",COUNTA($B$5:B2083))</f>
        <v/>
      </c>
      <c r="B2083" s="213"/>
      <c r="C2083" s="214"/>
      <c r="D2083" s="214"/>
      <c r="E2083" s="214"/>
      <c r="F2083" s="224"/>
      <c r="G2083" s="216"/>
      <c r="H2083" s="217" t="str">
        <f>IFERROR(VLOOKUP($C2083,$C$5:$H$18,6,0)+SUMIF($C$19:$C2083,$C2083,$F$19:$F2083)-SUMIF($C$19:$C2083,$C2083,$G$19:$G2083),"")</f>
        <v/>
      </c>
      <c r="I2083" s="214"/>
      <c r="J2083" s="214"/>
      <c r="K2083" s="218"/>
    </row>
    <row r="2084" customHeight="1" spans="1:11">
      <c r="A2084" s="185" t="str">
        <f>IF(B2084="","",COUNTA($B$5:B2084))</f>
        <v/>
      </c>
      <c r="B2084" s="219"/>
      <c r="C2084" s="220"/>
      <c r="D2084" s="220"/>
      <c r="E2084" s="220"/>
      <c r="F2084" s="225"/>
      <c r="G2084" s="222"/>
      <c r="H2084" s="217" t="str">
        <f>IFERROR(VLOOKUP($C2084,$C$5:$H$18,6,0)+SUMIF($C$19:$C2084,$C2084,$F$19:$F2084)-SUMIF($C$19:$C2084,$C2084,$G$19:$G2084),"")</f>
        <v/>
      </c>
      <c r="I2084" s="220"/>
      <c r="J2084" s="220"/>
      <c r="K2084" s="223"/>
    </row>
    <row r="2085" customHeight="1" spans="1:11">
      <c r="A2085" s="185" t="str">
        <f>IF(B2085="","",COUNTA($B$5:B2085))</f>
        <v/>
      </c>
      <c r="B2085" s="213"/>
      <c r="C2085" s="214"/>
      <c r="D2085" s="214"/>
      <c r="E2085" s="214"/>
      <c r="F2085" s="224"/>
      <c r="G2085" s="216"/>
      <c r="H2085" s="217" t="str">
        <f>IFERROR(VLOOKUP($C2085,$C$5:$H$18,6,0)+SUMIF($C$19:$C2085,$C2085,$F$19:$F2085)-SUMIF($C$19:$C2085,$C2085,$G$19:$G2085),"")</f>
        <v/>
      </c>
      <c r="I2085" s="214"/>
      <c r="J2085" s="214"/>
      <c r="K2085" s="218"/>
    </row>
    <row r="2086" customHeight="1" spans="1:11">
      <c r="A2086" s="185" t="str">
        <f>IF(B2086="","",COUNTA($B$5:B2086))</f>
        <v/>
      </c>
      <c r="B2086" s="219"/>
      <c r="C2086" s="220"/>
      <c r="D2086" s="220"/>
      <c r="E2086" s="220"/>
      <c r="F2086" s="225"/>
      <c r="G2086" s="222"/>
      <c r="H2086" s="217" t="str">
        <f>IFERROR(VLOOKUP($C2086,$C$5:$H$18,6,0)+SUMIF($C$19:$C2086,$C2086,$F$19:$F2086)-SUMIF($C$19:$C2086,$C2086,$G$19:$G2086),"")</f>
        <v/>
      </c>
      <c r="I2086" s="220"/>
      <c r="J2086" s="220"/>
      <c r="K2086" s="223"/>
    </row>
    <row r="2087" customHeight="1" spans="1:11">
      <c r="A2087" s="185" t="str">
        <f>IF(B2087="","",COUNTA($B$5:B2087))</f>
        <v/>
      </c>
      <c r="B2087" s="213"/>
      <c r="C2087" s="214"/>
      <c r="D2087" s="214"/>
      <c r="E2087" s="214"/>
      <c r="F2087" s="224"/>
      <c r="G2087" s="216"/>
      <c r="H2087" s="217" t="str">
        <f>IFERROR(VLOOKUP($C2087,$C$5:$H$18,6,0)+SUMIF($C$19:$C2087,$C2087,$F$19:$F2087)-SUMIF($C$19:$C2087,$C2087,$G$19:$G2087),"")</f>
        <v/>
      </c>
      <c r="I2087" s="214"/>
      <c r="J2087" s="214"/>
      <c r="K2087" s="218"/>
    </row>
    <row r="2088" customHeight="1" spans="1:11">
      <c r="A2088" s="185" t="str">
        <f>IF(B2088="","",COUNTA($B$5:B2088))</f>
        <v/>
      </c>
      <c r="B2088" s="219"/>
      <c r="C2088" s="220"/>
      <c r="D2088" s="220"/>
      <c r="E2088" s="220"/>
      <c r="F2088" s="225"/>
      <c r="G2088" s="222"/>
      <c r="H2088" s="217" t="str">
        <f>IFERROR(VLOOKUP($C2088,$C$5:$H$18,6,0)+SUMIF($C$19:$C2088,$C2088,$F$19:$F2088)-SUMIF($C$19:$C2088,$C2088,$G$19:$G2088),"")</f>
        <v/>
      </c>
      <c r="I2088" s="220"/>
      <c r="J2088" s="220"/>
      <c r="K2088" s="223"/>
    </row>
    <row r="2089" customHeight="1" spans="1:11">
      <c r="A2089" s="185" t="str">
        <f>IF(B2089="","",COUNTA($B$5:B2089))</f>
        <v/>
      </c>
      <c r="B2089" s="213"/>
      <c r="C2089" s="214"/>
      <c r="D2089" s="214"/>
      <c r="E2089" s="214"/>
      <c r="F2089" s="224"/>
      <c r="G2089" s="216"/>
      <c r="H2089" s="217" t="str">
        <f>IFERROR(VLOOKUP($C2089,$C$5:$H$18,6,0)+SUMIF($C$19:$C2089,$C2089,$F$19:$F2089)-SUMIF($C$19:$C2089,$C2089,$G$19:$G2089),"")</f>
        <v/>
      </c>
      <c r="I2089" s="214"/>
      <c r="J2089" s="214"/>
      <c r="K2089" s="218"/>
    </row>
    <row r="2090" customHeight="1" spans="1:11">
      <c r="A2090" s="185" t="str">
        <f>IF(B2090="","",COUNTA($B$5:B2090))</f>
        <v/>
      </c>
      <c r="B2090" s="219"/>
      <c r="C2090" s="220"/>
      <c r="D2090" s="220"/>
      <c r="E2090" s="220"/>
      <c r="F2090" s="225"/>
      <c r="G2090" s="222"/>
      <c r="H2090" s="217" t="str">
        <f>IFERROR(VLOOKUP($C2090,$C$5:$H$18,6,0)+SUMIF($C$19:$C2090,$C2090,$F$19:$F2090)-SUMIF($C$19:$C2090,$C2090,$G$19:$G2090),"")</f>
        <v/>
      </c>
      <c r="I2090" s="220"/>
      <c r="J2090" s="220"/>
      <c r="K2090" s="223"/>
    </row>
    <row r="2091" customHeight="1" spans="1:11">
      <c r="A2091" s="185" t="str">
        <f>IF(B2091="","",COUNTA($B$5:B2091))</f>
        <v/>
      </c>
      <c r="B2091" s="213"/>
      <c r="C2091" s="214"/>
      <c r="D2091" s="214"/>
      <c r="E2091" s="214"/>
      <c r="F2091" s="224"/>
      <c r="G2091" s="216"/>
      <c r="H2091" s="217" t="str">
        <f>IFERROR(VLOOKUP($C2091,$C$5:$H$18,6,0)+SUMIF($C$19:$C2091,$C2091,$F$19:$F2091)-SUMIF($C$19:$C2091,$C2091,$G$19:$G2091),"")</f>
        <v/>
      </c>
      <c r="I2091" s="214"/>
      <c r="J2091" s="214"/>
      <c r="K2091" s="218"/>
    </row>
    <row r="2092" customHeight="1" spans="1:11">
      <c r="A2092" s="185" t="str">
        <f>IF(B2092="","",COUNTA($B$5:B2092))</f>
        <v/>
      </c>
      <c r="B2092" s="219"/>
      <c r="C2092" s="220"/>
      <c r="D2092" s="220"/>
      <c r="E2092" s="220"/>
      <c r="F2092" s="225"/>
      <c r="G2092" s="222"/>
      <c r="H2092" s="217" t="str">
        <f>IFERROR(VLOOKUP($C2092,$C$5:$H$18,6,0)+SUMIF($C$19:$C2092,$C2092,$F$19:$F2092)-SUMIF($C$19:$C2092,$C2092,$G$19:$G2092),"")</f>
        <v/>
      </c>
      <c r="I2092" s="220"/>
      <c r="J2092" s="220"/>
      <c r="K2092" s="223"/>
    </row>
    <row r="2093" customHeight="1" spans="1:11">
      <c r="A2093" s="185" t="str">
        <f>IF(B2093="","",COUNTA($B$5:B2093))</f>
        <v/>
      </c>
      <c r="B2093" s="213"/>
      <c r="C2093" s="214"/>
      <c r="D2093" s="214"/>
      <c r="E2093" s="214"/>
      <c r="F2093" s="224"/>
      <c r="G2093" s="216"/>
      <c r="H2093" s="217" t="str">
        <f>IFERROR(VLOOKUP($C2093,$C$5:$H$18,6,0)+SUMIF($C$19:$C2093,$C2093,$F$19:$F2093)-SUMIF($C$19:$C2093,$C2093,$G$19:$G2093),"")</f>
        <v/>
      </c>
      <c r="I2093" s="214"/>
      <c r="J2093" s="214"/>
      <c r="K2093" s="218"/>
    </row>
    <row r="2094" customHeight="1" spans="1:11">
      <c r="A2094" s="185" t="str">
        <f>IF(B2094="","",COUNTA($B$5:B2094))</f>
        <v/>
      </c>
      <c r="B2094" s="219"/>
      <c r="C2094" s="220"/>
      <c r="D2094" s="220"/>
      <c r="E2094" s="220"/>
      <c r="F2094" s="225"/>
      <c r="G2094" s="222"/>
      <c r="H2094" s="217" t="str">
        <f>IFERROR(VLOOKUP($C2094,$C$5:$H$18,6,0)+SUMIF($C$19:$C2094,$C2094,$F$19:$F2094)-SUMIF($C$19:$C2094,$C2094,$G$19:$G2094),"")</f>
        <v/>
      </c>
      <c r="I2094" s="220"/>
      <c r="J2094" s="220"/>
      <c r="K2094" s="223"/>
    </row>
    <row r="2095" customHeight="1" spans="1:11">
      <c r="A2095" s="185" t="str">
        <f>IF(B2095="","",COUNTA($B$5:B2095))</f>
        <v/>
      </c>
      <c r="B2095" s="213"/>
      <c r="C2095" s="214"/>
      <c r="D2095" s="214"/>
      <c r="E2095" s="214"/>
      <c r="F2095" s="224"/>
      <c r="G2095" s="216"/>
      <c r="H2095" s="217" t="str">
        <f>IFERROR(VLOOKUP($C2095,$C$5:$H$18,6,0)+SUMIF($C$19:$C2095,$C2095,$F$19:$F2095)-SUMIF($C$19:$C2095,$C2095,$G$19:$G2095),"")</f>
        <v/>
      </c>
      <c r="I2095" s="214"/>
      <c r="J2095" s="214"/>
      <c r="K2095" s="218"/>
    </row>
    <row r="2096" customHeight="1" spans="1:11">
      <c r="A2096" s="185" t="str">
        <f>IF(B2096="","",COUNTA($B$5:B2096))</f>
        <v/>
      </c>
      <c r="B2096" s="219"/>
      <c r="C2096" s="220"/>
      <c r="D2096" s="220"/>
      <c r="E2096" s="220"/>
      <c r="F2096" s="225"/>
      <c r="G2096" s="222"/>
      <c r="H2096" s="217" t="str">
        <f>IFERROR(VLOOKUP($C2096,$C$5:$H$18,6,0)+SUMIF($C$19:$C2096,$C2096,$F$19:$F2096)-SUMIF($C$19:$C2096,$C2096,$G$19:$G2096),"")</f>
        <v/>
      </c>
      <c r="I2096" s="220"/>
      <c r="J2096" s="220"/>
      <c r="K2096" s="223"/>
    </row>
    <row r="2097" customHeight="1" spans="1:11">
      <c r="A2097" s="185" t="str">
        <f>IF(B2097="","",COUNTA($B$5:B2097))</f>
        <v/>
      </c>
      <c r="B2097" s="213"/>
      <c r="C2097" s="214"/>
      <c r="D2097" s="214"/>
      <c r="E2097" s="214"/>
      <c r="F2097" s="224"/>
      <c r="G2097" s="216"/>
      <c r="H2097" s="217" t="str">
        <f>IFERROR(VLOOKUP($C2097,$C$5:$H$18,6,0)+SUMIF($C$19:$C2097,$C2097,$F$19:$F2097)-SUMIF($C$19:$C2097,$C2097,$G$19:$G2097),"")</f>
        <v/>
      </c>
      <c r="I2097" s="214"/>
      <c r="J2097" s="214"/>
      <c r="K2097" s="218"/>
    </row>
    <row r="2098" customHeight="1" spans="1:11">
      <c r="A2098" s="185" t="str">
        <f>IF(B2098="","",COUNTA($B$5:B2098))</f>
        <v/>
      </c>
      <c r="B2098" s="219"/>
      <c r="C2098" s="220"/>
      <c r="D2098" s="220"/>
      <c r="E2098" s="220"/>
      <c r="F2098" s="225"/>
      <c r="G2098" s="222"/>
      <c r="H2098" s="217" t="str">
        <f>IFERROR(VLOOKUP($C2098,$C$5:$H$18,6,0)+SUMIF($C$19:$C2098,$C2098,$F$19:$F2098)-SUMIF($C$19:$C2098,$C2098,$G$19:$G2098),"")</f>
        <v/>
      </c>
      <c r="I2098" s="220"/>
      <c r="J2098" s="220"/>
      <c r="K2098" s="223"/>
    </row>
    <row r="2099" customHeight="1" spans="1:11">
      <c r="A2099" s="185" t="str">
        <f>IF(B2099="","",COUNTA($B$5:B2099))</f>
        <v/>
      </c>
      <c r="B2099" s="213"/>
      <c r="C2099" s="214"/>
      <c r="D2099" s="214"/>
      <c r="E2099" s="214"/>
      <c r="F2099" s="224"/>
      <c r="G2099" s="216"/>
      <c r="H2099" s="217" t="str">
        <f>IFERROR(VLOOKUP($C2099,$C$5:$H$18,6,0)+SUMIF($C$19:$C2099,$C2099,$F$19:$F2099)-SUMIF($C$19:$C2099,$C2099,$G$19:$G2099),"")</f>
        <v/>
      </c>
      <c r="I2099" s="214"/>
      <c r="J2099" s="214"/>
      <c r="K2099" s="218"/>
    </row>
    <row r="2100" customHeight="1" spans="1:11">
      <c r="A2100" s="185" t="str">
        <f>IF(B2100="","",COUNTA($B$5:B2100))</f>
        <v/>
      </c>
      <c r="B2100" s="219"/>
      <c r="C2100" s="220"/>
      <c r="D2100" s="220"/>
      <c r="E2100" s="220"/>
      <c r="F2100" s="225"/>
      <c r="G2100" s="222"/>
      <c r="H2100" s="217" t="str">
        <f>IFERROR(VLOOKUP($C2100,$C$5:$H$18,6,0)+SUMIF($C$19:$C2100,$C2100,$F$19:$F2100)-SUMIF($C$19:$C2100,$C2100,$G$19:$G2100),"")</f>
        <v/>
      </c>
      <c r="I2100" s="220"/>
      <c r="J2100" s="220"/>
      <c r="K2100" s="223"/>
    </row>
    <row r="2101" customHeight="1" spans="1:11">
      <c r="A2101" s="185" t="str">
        <f>IF(B2101="","",COUNTA($B$5:B2101))</f>
        <v/>
      </c>
      <c r="B2101" s="213"/>
      <c r="C2101" s="214"/>
      <c r="D2101" s="214"/>
      <c r="E2101" s="214"/>
      <c r="F2101" s="224"/>
      <c r="G2101" s="216"/>
      <c r="H2101" s="217" t="str">
        <f>IFERROR(VLOOKUP($C2101,$C$5:$H$18,6,0)+SUMIF($C$19:$C2101,$C2101,$F$19:$F2101)-SUMIF($C$19:$C2101,$C2101,$G$19:$G2101),"")</f>
        <v/>
      </c>
      <c r="I2101" s="214"/>
      <c r="J2101" s="214"/>
      <c r="K2101" s="218"/>
    </row>
    <row r="2102" customHeight="1" spans="1:11">
      <c r="A2102" s="185" t="str">
        <f>IF(B2102="","",COUNTA($B$5:B2102))</f>
        <v/>
      </c>
      <c r="B2102" s="219"/>
      <c r="C2102" s="220"/>
      <c r="D2102" s="220"/>
      <c r="E2102" s="220"/>
      <c r="F2102" s="225"/>
      <c r="G2102" s="222"/>
      <c r="H2102" s="217" t="str">
        <f>IFERROR(VLOOKUP($C2102,$C$5:$H$18,6,0)+SUMIF($C$19:$C2102,$C2102,$F$19:$F2102)-SUMIF($C$19:$C2102,$C2102,$G$19:$G2102),"")</f>
        <v/>
      </c>
      <c r="I2102" s="220"/>
      <c r="J2102" s="220"/>
      <c r="K2102" s="223"/>
    </row>
    <row r="2103" customHeight="1" spans="1:11">
      <c r="A2103" s="185" t="str">
        <f>IF(B2103="","",COUNTA($B$5:B2103))</f>
        <v/>
      </c>
      <c r="B2103" s="213"/>
      <c r="C2103" s="214"/>
      <c r="D2103" s="214"/>
      <c r="E2103" s="214"/>
      <c r="F2103" s="224"/>
      <c r="G2103" s="216"/>
      <c r="H2103" s="217" t="str">
        <f>IFERROR(VLOOKUP($C2103,$C$5:$H$18,6,0)+SUMIF($C$19:$C2103,$C2103,$F$19:$F2103)-SUMIF($C$19:$C2103,$C2103,$G$19:$G2103),"")</f>
        <v/>
      </c>
      <c r="I2103" s="214"/>
      <c r="J2103" s="214"/>
      <c r="K2103" s="218"/>
    </row>
    <row r="2104" customHeight="1" spans="1:11">
      <c r="A2104" s="185" t="str">
        <f>IF(B2104="","",COUNTA($B$5:B2104))</f>
        <v/>
      </c>
      <c r="B2104" s="219"/>
      <c r="C2104" s="220"/>
      <c r="D2104" s="220"/>
      <c r="E2104" s="220"/>
      <c r="F2104" s="225"/>
      <c r="G2104" s="222"/>
      <c r="H2104" s="217" t="str">
        <f>IFERROR(VLOOKUP($C2104,$C$5:$H$18,6,0)+SUMIF($C$19:$C2104,$C2104,$F$19:$F2104)-SUMIF($C$19:$C2104,$C2104,$G$19:$G2104),"")</f>
        <v/>
      </c>
      <c r="I2104" s="220"/>
      <c r="J2104" s="220"/>
      <c r="K2104" s="223"/>
    </row>
    <row r="2105" customHeight="1" spans="1:11">
      <c r="A2105" s="185" t="str">
        <f>IF(B2105="","",COUNTA($B$5:B2105))</f>
        <v/>
      </c>
      <c r="B2105" s="213"/>
      <c r="C2105" s="214"/>
      <c r="D2105" s="214"/>
      <c r="E2105" s="214"/>
      <c r="F2105" s="224"/>
      <c r="G2105" s="216"/>
      <c r="H2105" s="217" t="str">
        <f>IFERROR(VLOOKUP($C2105,$C$5:$H$18,6,0)+SUMIF($C$19:$C2105,$C2105,$F$19:$F2105)-SUMIF($C$19:$C2105,$C2105,$G$19:$G2105),"")</f>
        <v/>
      </c>
      <c r="I2105" s="214"/>
      <c r="J2105" s="214"/>
      <c r="K2105" s="218"/>
    </row>
    <row r="2106" customHeight="1" spans="1:11">
      <c r="A2106" s="185" t="str">
        <f>IF(B2106="","",COUNTA($B$5:B2106))</f>
        <v/>
      </c>
      <c r="B2106" s="219"/>
      <c r="C2106" s="220"/>
      <c r="D2106" s="220"/>
      <c r="E2106" s="220"/>
      <c r="F2106" s="225"/>
      <c r="G2106" s="222"/>
      <c r="H2106" s="217" t="str">
        <f>IFERROR(VLOOKUP($C2106,$C$5:$H$18,6,0)+SUMIF($C$19:$C2106,$C2106,$F$19:$F2106)-SUMIF($C$19:$C2106,$C2106,$G$19:$G2106),"")</f>
        <v/>
      </c>
      <c r="I2106" s="220"/>
      <c r="J2106" s="220"/>
      <c r="K2106" s="223"/>
    </row>
    <row r="2107" customHeight="1" spans="1:11">
      <c r="A2107" s="185" t="str">
        <f>IF(B2107="","",COUNTA($B$5:B2107))</f>
        <v/>
      </c>
      <c r="B2107" s="213"/>
      <c r="C2107" s="214"/>
      <c r="D2107" s="214"/>
      <c r="E2107" s="214"/>
      <c r="F2107" s="224"/>
      <c r="G2107" s="216"/>
      <c r="H2107" s="217" t="str">
        <f>IFERROR(VLOOKUP($C2107,$C$5:$H$18,6,0)+SUMIF($C$19:$C2107,$C2107,$F$19:$F2107)-SUMIF($C$19:$C2107,$C2107,$G$19:$G2107),"")</f>
        <v/>
      </c>
      <c r="I2107" s="214"/>
      <c r="J2107" s="214"/>
      <c r="K2107" s="218"/>
    </row>
    <row r="2108" customHeight="1" spans="1:11">
      <c r="A2108" s="185" t="str">
        <f>IF(B2108="","",COUNTA($B$5:B2108))</f>
        <v/>
      </c>
      <c r="B2108" s="219"/>
      <c r="C2108" s="220"/>
      <c r="D2108" s="220"/>
      <c r="E2108" s="220"/>
      <c r="F2108" s="225"/>
      <c r="G2108" s="222"/>
      <c r="H2108" s="217" t="str">
        <f>IFERROR(VLOOKUP($C2108,$C$5:$H$18,6,0)+SUMIF($C$19:$C2108,$C2108,$F$19:$F2108)-SUMIF($C$19:$C2108,$C2108,$G$19:$G2108),"")</f>
        <v/>
      </c>
      <c r="I2108" s="220"/>
      <c r="J2108" s="220"/>
      <c r="K2108" s="223"/>
    </row>
    <row r="2109" customHeight="1" spans="1:11">
      <c r="A2109" s="185" t="str">
        <f>IF(B2109="","",COUNTA($B$5:B2109))</f>
        <v/>
      </c>
      <c r="B2109" s="213"/>
      <c r="C2109" s="214"/>
      <c r="D2109" s="214"/>
      <c r="E2109" s="214"/>
      <c r="F2109" s="224"/>
      <c r="G2109" s="216"/>
      <c r="H2109" s="217" t="str">
        <f>IFERROR(VLOOKUP($C2109,$C$5:$H$18,6,0)+SUMIF($C$19:$C2109,$C2109,$F$19:$F2109)-SUMIF($C$19:$C2109,$C2109,$G$19:$G2109),"")</f>
        <v/>
      </c>
      <c r="I2109" s="214"/>
      <c r="J2109" s="214"/>
      <c r="K2109" s="218"/>
    </row>
    <row r="2110" customHeight="1" spans="1:11">
      <c r="A2110" s="185" t="str">
        <f>IF(B2110="","",COUNTA($B$5:B2110))</f>
        <v/>
      </c>
      <c r="B2110" s="219"/>
      <c r="C2110" s="220"/>
      <c r="D2110" s="220"/>
      <c r="E2110" s="220"/>
      <c r="F2110" s="225"/>
      <c r="G2110" s="222"/>
      <c r="H2110" s="217" t="str">
        <f>IFERROR(VLOOKUP($C2110,$C$5:$H$18,6,0)+SUMIF($C$19:$C2110,$C2110,$F$19:$F2110)-SUMIF($C$19:$C2110,$C2110,$G$19:$G2110),"")</f>
        <v/>
      </c>
      <c r="I2110" s="220"/>
      <c r="J2110" s="220"/>
      <c r="K2110" s="223"/>
    </row>
    <row r="2111" customHeight="1" spans="1:11">
      <c r="A2111" s="185" t="str">
        <f>IF(B2111="","",COUNTA($B$5:B2111))</f>
        <v/>
      </c>
      <c r="B2111" s="213"/>
      <c r="C2111" s="214"/>
      <c r="D2111" s="214"/>
      <c r="E2111" s="214"/>
      <c r="F2111" s="224"/>
      <c r="G2111" s="216"/>
      <c r="H2111" s="217" t="str">
        <f>IFERROR(VLOOKUP($C2111,$C$5:$H$18,6,0)+SUMIF($C$19:$C2111,$C2111,$F$19:$F2111)-SUMIF($C$19:$C2111,$C2111,$G$19:$G2111),"")</f>
        <v/>
      </c>
      <c r="I2111" s="214"/>
      <c r="J2111" s="214"/>
      <c r="K2111" s="218"/>
    </row>
    <row r="2112" customHeight="1" spans="1:11">
      <c r="A2112" s="185" t="str">
        <f>IF(B2112="","",COUNTA($B$5:B2112))</f>
        <v/>
      </c>
      <c r="B2112" s="219"/>
      <c r="C2112" s="220"/>
      <c r="D2112" s="220"/>
      <c r="E2112" s="220"/>
      <c r="F2112" s="225"/>
      <c r="G2112" s="222"/>
      <c r="H2112" s="217" t="str">
        <f>IFERROR(VLOOKUP($C2112,$C$5:$H$18,6,0)+SUMIF($C$19:$C2112,$C2112,$F$19:$F2112)-SUMIF($C$19:$C2112,$C2112,$G$19:$G2112),"")</f>
        <v/>
      </c>
      <c r="I2112" s="220"/>
      <c r="J2112" s="220"/>
      <c r="K2112" s="223"/>
    </row>
    <row r="2113" customHeight="1" spans="1:11">
      <c r="A2113" s="185" t="str">
        <f>IF(B2113="","",COUNTA($B$5:B2113))</f>
        <v/>
      </c>
      <c r="B2113" s="213"/>
      <c r="C2113" s="214"/>
      <c r="D2113" s="214"/>
      <c r="E2113" s="214"/>
      <c r="F2113" s="224"/>
      <c r="G2113" s="216"/>
      <c r="H2113" s="217" t="str">
        <f>IFERROR(VLOOKUP($C2113,$C$5:$H$18,6,0)+SUMIF($C$19:$C2113,$C2113,$F$19:$F2113)-SUMIF($C$19:$C2113,$C2113,$G$19:$G2113),"")</f>
        <v/>
      </c>
      <c r="I2113" s="214"/>
      <c r="J2113" s="214"/>
      <c r="K2113" s="218"/>
    </row>
    <row r="2114" customHeight="1" spans="1:11">
      <c r="A2114" s="185" t="str">
        <f>IF(B2114="","",COUNTA($B$5:B2114))</f>
        <v/>
      </c>
      <c r="B2114" s="219"/>
      <c r="C2114" s="220"/>
      <c r="D2114" s="220"/>
      <c r="E2114" s="220"/>
      <c r="F2114" s="225"/>
      <c r="G2114" s="222"/>
      <c r="H2114" s="217" t="str">
        <f>IFERROR(VLOOKUP($C2114,$C$5:$H$18,6,0)+SUMIF($C$19:$C2114,$C2114,$F$19:$F2114)-SUMIF($C$19:$C2114,$C2114,$G$19:$G2114),"")</f>
        <v/>
      </c>
      <c r="I2114" s="220"/>
      <c r="J2114" s="220"/>
      <c r="K2114" s="223"/>
    </row>
    <row r="2115" customHeight="1" spans="1:11">
      <c r="A2115" s="185" t="str">
        <f>IF(B2115="","",COUNTA($B$5:B2115))</f>
        <v/>
      </c>
      <c r="B2115" s="213"/>
      <c r="C2115" s="214"/>
      <c r="D2115" s="214"/>
      <c r="E2115" s="214"/>
      <c r="F2115" s="224"/>
      <c r="G2115" s="216"/>
      <c r="H2115" s="217" t="str">
        <f>IFERROR(VLOOKUP($C2115,$C$5:$H$18,6,0)+SUMIF($C$19:$C2115,$C2115,$F$19:$F2115)-SUMIF($C$19:$C2115,$C2115,$G$19:$G2115),"")</f>
        <v/>
      </c>
      <c r="I2115" s="214"/>
      <c r="J2115" s="214"/>
      <c r="K2115" s="218"/>
    </row>
    <row r="2116" customHeight="1" spans="1:11">
      <c r="A2116" s="185" t="str">
        <f>IF(B2116="","",COUNTA($B$5:B2116))</f>
        <v/>
      </c>
      <c r="B2116" s="219"/>
      <c r="C2116" s="220"/>
      <c r="D2116" s="220"/>
      <c r="E2116" s="220"/>
      <c r="F2116" s="225"/>
      <c r="G2116" s="222"/>
      <c r="H2116" s="217" t="str">
        <f>IFERROR(VLOOKUP($C2116,$C$5:$H$18,6,0)+SUMIF($C$19:$C2116,$C2116,$F$19:$F2116)-SUMIF($C$19:$C2116,$C2116,$G$19:$G2116),"")</f>
        <v/>
      </c>
      <c r="I2116" s="220"/>
      <c r="J2116" s="220"/>
      <c r="K2116" s="223"/>
    </row>
    <row r="2117" customHeight="1" spans="1:11">
      <c r="A2117" s="185" t="str">
        <f>IF(B2117="","",COUNTA($B$5:B2117))</f>
        <v/>
      </c>
      <c r="B2117" s="213"/>
      <c r="C2117" s="214"/>
      <c r="D2117" s="214"/>
      <c r="E2117" s="214"/>
      <c r="F2117" s="224"/>
      <c r="G2117" s="216"/>
      <c r="H2117" s="217" t="str">
        <f>IFERROR(VLOOKUP($C2117,$C$5:$H$18,6,0)+SUMIF($C$19:$C2117,$C2117,$F$19:$F2117)-SUMIF($C$19:$C2117,$C2117,$G$19:$G2117),"")</f>
        <v/>
      </c>
      <c r="I2117" s="214"/>
      <c r="J2117" s="214"/>
      <c r="K2117" s="218"/>
    </row>
    <row r="2118" customHeight="1" spans="1:11">
      <c r="A2118" s="185" t="str">
        <f>IF(B2118="","",COUNTA($B$5:B2118))</f>
        <v/>
      </c>
      <c r="B2118" s="219"/>
      <c r="C2118" s="220"/>
      <c r="D2118" s="220"/>
      <c r="E2118" s="220"/>
      <c r="F2118" s="225"/>
      <c r="G2118" s="222"/>
      <c r="H2118" s="217" t="str">
        <f>IFERROR(VLOOKUP($C2118,$C$5:$H$18,6,0)+SUMIF($C$19:$C2118,$C2118,$F$19:$F2118)-SUMIF($C$19:$C2118,$C2118,$G$19:$G2118),"")</f>
        <v/>
      </c>
      <c r="I2118" s="220"/>
      <c r="J2118" s="220"/>
      <c r="K2118" s="223"/>
    </row>
    <row r="2119" customHeight="1" spans="1:11">
      <c r="A2119" s="185" t="str">
        <f>IF(B2119="","",COUNTA($B$5:B2119))</f>
        <v/>
      </c>
      <c r="B2119" s="213"/>
      <c r="C2119" s="214"/>
      <c r="D2119" s="214"/>
      <c r="E2119" s="214"/>
      <c r="F2119" s="224"/>
      <c r="G2119" s="216"/>
      <c r="H2119" s="217" t="str">
        <f>IFERROR(VLOOKUP($C2119,$C$5:$H$18,6,0)+SUMIF($C$19:$C2119,$C2119,$F$19:$F2119)-SUMIF($C$19:$C2119,$C2119,$G$19:$G2119),"")</f>
        <v/>
      </c>
      <c r="I2119" s="214"/>
      <c r="J2119" s="214"/>
      <c r="K2119" s="218"/>
    </row>
    <row r="2120" customHeight="1" spans="1:11">
      <c r="A2120" s="185" t="str">
        <f>IF(B2120="","",COUNTA($B$5:B2120))</f>
        <v/>
      </c>
      <c r="B2120" s="219"/>
      <c r="C2120" s="220"/>
      <c r="D2120" s="220"/>
      <c r="E2120" s="220"/>
      <c r="F2120" s="225"/>
      <c r="G2120" s="222"/>
      <c r="H2120" s="217" t="str">
        <f>IFERROR(VLOOKUP($C2120,$C$5:$H$18,6,0)+SUMIF($C$19:$C2120,$C2120,$F$19:$F2120)-SUMIF($C$19:$C2120,$C2120,$G$19:$G2120),"")</f>
        <v/>
      </c>
      <c r="I2120" s="220"/>
      <c r="J2120" s="220"/>
      <c r="K2120" s="223"/>
    </row>
    <row r="2121" customHeight="1" spans="1:11">
      <c r="A2121" s="185" t="str">
        <f>IF(B2121="","",COUNTA($B$5:B2121))</f>
        <v/>
      </c>
      <c r="B2121" s="213"/>
      <c r="C2121" s="214"/>
      <c r="D2121" s="214"/>
      <c r="E2121" s="214"/>
      <c r="F2121" s="224"/>
      <c r="G2121" s="216"/>
      <c r="H2121" s="217" t="str">
        <f>IFERROR(VLOOKUP($C2121,$C$5:$H$18,6,0)+SUMIF($C$19:$C2121,$C2121,$F$19:$F2121)-SUMIF($C$19:$C2121,$C2121,$G$19:$G2121),"")</f>
        <v/>
      </c>
      <c r="I2121" s="214"/>
      <c r="J2121" s="214"/>
      <c r="K2121" s="218"/>
    </row>
    <row r="2122" customHeight="1" spans="1:11">
      <c r="A2122" s="185" t="str">
        <f>IF(B2122="","",COUNTA($B$5:B2122))</f>
        <v/>
      </c>
      <c r="B2122" s="219"/>
      <c r="C2122" s="220"/>
      <c r="D2122" s="220"/>
      <c r="E2122" s="220"/>
      <c r="F2122" s="225"/>
      <c r="G2122" s="222"/>
      <c r="H2122" s="217" t="str">
        <f>IFERROR(VLOOKUP($C2122,$C$5:$H$18,6,0)+SUMIF($C$19:$C2122,$C2122,$F$19:$F2122)-SUMIF($C$19:$C2122,$C2122,$G$19:$G2122),"")</f>
        <v/>
      </c>
      <c r="I2122" s="220"/>
      <c r="J2122" s="220"/>
      <c r="K2122" s="223"/>
    </row>
    <row r="2123" customHeight="1" spans="1:11">
      <c r="A2123" s="185" t="str">
        <f>IF(B2123="","",COUNTA($B$5:B2123))</f>
        <v/>
      </c>
      <c r="B2123" s="213"/>
      <c r="C2123" s="214"/>
      <c r="D2123" s="214"/>
      <c r="E2123" s="214"/>
      <c r="F2123" s="224"/>
      <c r="G2123" s="216"/>
      <c r="H2123" s="217" t="str">
        <f>IFERROR(VLOOKUP($C2123,$C$5:$H$18,6,0)+SUMIF($C$19:$C2123,$C2123,$F$19:$F2123)-SUMIF($C$19:$C2123,$C2123,$G$19:$G2123),"")</f>
        <v/>
      </c>
      <c r="I2123" s="214"/>
      <c r="J2123" s="214"/>
      <c r="K2123" s="218"/>
    </row>
    <row r="2124" customHeight="1" spans="1:11">
      <c r="A2124" s="185" t="str">
        <f>IF(B2124="","",COUNTA($B$5:B2124))</f>
        <v/>
      </c>
      <c r="B2124" s="219"/>
      <c r="C2124" s="220"/>
      <c r="D2124" s="220"/>
      <c r="E2124" s="220"/>
      <c r="F2124" s="225"/>
      <c r="G2124" s="222"/>
      <c r="H2124" s="217" t="str">
        <f>IFERROR(VLOOKUP($C2124,$C$5:$H$18,6,0)+SUMIF($C$19:$C2124,$C2124,$F$19:$F2124)-SUMIF($C$19:$C2124,$C2124,$G$19:$G2124),"")</f>
        <v/>
      </c>
      <c r="I2124" s="220"/>
      <c r="J2124" s="220"/>
      <c r="K2124" s="223"/>
    </row>
    <row r="2125" customHeight="1" spans="1:11">
      <c r="A2125" s="185" t="str">
        <f>IF(B2125="","",COUNTA($B$5:B2125))</f>
        <v/>
      </c>
      <c r="B2125" s="213"/>
      <c r="C2125" s="214"/>
      <c r="D2125" s="214"/>
      <c r="E2125" s="214"/>
      <c r="F2125" s="224"/>
      <c r="G2125" s="216"/>
      <c r="H2125" s="217" t="str">
        <f>IFERROR(VLOOKUP($C2125,$C$5:$H$18,6,0)+SUMIF($C$19:$C2125,$C2125,$F$19:$F2125)-SUMIF($C$19:$C2125,$C2125,$G$19:$G2125),"")</f>
        <v/>
      </c>
      <c r="I2125" s="214"/>
      <c r="J2125" s="214"/>
      <c r="K2125" s="218"/>
    </row>
    <row r="2126" customHeight="1" spans="1:11">
      <c r="A2126" s="185" t="str">
        <f>IF(B2126="","",COUNTA($B$5:B2126))</f>
        <v/>
      </c>
      <c r="B2126" s="219"/>
      <c r="C2126" s="220"/>
      <c r="D2126" s="220"/>
      <c r="E2126" s="220"/>
      <c r="F2126" s="225"/>
      <c r="G2126" s="222"/>
      <c r="H2126" s="217" t="str">
        <f>IFERROR(VLOOKUP($C2126,$C$5:$H$18,6,0)+SUMIF($C$19:$C2126,$C2126,$F$19:$F2126)-SUMIF($C$19:$C2126,$C2126,$G$19:$G2126),"")</f>
        <v/>
      </c>
      <c r="I2126" s="220"/>
      <c r="J2126" s="220"/>
      <c r="K2126" s="223"/>
    </row>
    <row r="2127" customHeight="1" spans="1:11">
      <c r="A2127" s="185" t="str">
        <f>IF(B2127="","",COUNTA($B$5:B2127))</f>
        <v/>
      </c>
      <c r="B2127" s="213"/>
      <c r="C2127" s="214"/>
      <c r="D2127" s="214"/>
      <c r="E2127" s="214"/>
      <c r="F2127" s="224"/>
      <c r="G2127" s="216"/>
      <c r="H2127" s="217" t="str">
        <f>IFERROR(VLOOKUP($C2127,$C$5:$H$18,6,0)+SUMIF($C$19:$C2127,$C2127,$F$19:$F2127)-SUMIF($C$19:$C2127,$C2127,$G$19:$G2127),"")</f>
        <v/>
      </c>
      <c r="I2127" s="214"/>
      <c r="J2127" s="214"/>
      <c r="K2127" s="218"/>
    </row>
    <row r="2128" customHeight="1" spans="1:11">
      <c r="A2128" s="185" t="str">
        <f>IF(B2128="","",COUNTA($B$5:B2128))</f>
        <v/>
      </c>
      <c r="B2128" s="219"/>
      <c r="C2128" s="220"/>
      <c r="D2128" s="220"/>
      <c r="E2128" s="220"/>
      <c r="F2128" s="225"/>
      <c r="G2128" s="222"/>
      <c r="H2128" s="217" t="str">
        <f>IFERROR(VLOOKUP($C2128,$C$5:$H$18,6,0)+SUMIF($C$19:$C2128,$C2128,$F$19:$F2128)-SUMIF($C$19:$C2128,$C2128,$G$19:$G2128),"")</f>
        <v/>
      </c>
      <c r="I2128" s="220"/>
      <c r="J2128" s="220"/>
      <c r="K2128" s="223"/>
    </row>
    <row r="2129" customHeight="1" spans="1:11">
      <c r="A2129" s="185" t="str">
        <f>IF(B2129="","",COUNTA($B$5:B2129))</f>
        <v/>
      </c>
      <c r="B2129" s="213"/>
      <c r="C2129" s="214"/>
      <c r="D2129" s="214"/>
      <c r="E2129" s="214"/>
      <c r="F2129" s="224"/>
      <c r="G2129" s="216"/>
      <c r="H2129" s="217" t="str">
        <f>IFERROR(VLOOKUP($C2129,$C$5:$H$18,6,0)+SUMIF($C$19:$C2129,$C2129,$F$19:$F2129)-SUMIF($C$19:$C2129,$C2129,$G$19:$G2129),"")</f>
        <v/>
      </c>
      <c r="I2129" s="214"/>
      <c r="J2129" s="214"/>
      <c r="K2129" s="218"/>
    </row>
    <row r="2130" customHeight="1" spans="1:11">
      <c r="A2130" s="185" t="str">
        <f>IF(B2130="","",COUNTA($B$5:B2130))</f>
        <v/>
      </c>
      <c r="B2130" s="219"/>
      <c r="C2130" s="220"/>
      <c r="D2130" s="220"/>
      <c r="E2130" s="220"/>
      <c r="F2130" s="225"/>
      <c r="G2130" s="222"/>
      <c r="H2130" s="217" t="str">
        <f>IFERROR(VLOOKUP($C2130,$C$5:$H$18,6,0)+SUMIF($C$19:$C2130,$C2130,$F$19:$F2130)-SUMIF($C$19:$C2130,$C2130,$G$19:$G2130),"")</f>
        <v/>
      </c>
      <c r="I2130" s="220"/>
      <c r="J2130" s="220"/>
      <c r="K2130" s="223"/>
    </row>
    <row r="2131" customHeight="1" spans="1:11">
      <c r="A2131" s="185" t="str">
        <f>IF(B2131="","",COUNTA($B$5:B2131))</f>
        <v/>
      </c>
      <c r="B2131" s="213"/>
      <c r="C2131" s="214"/>
      <c r="D2131" s="214"/>
      <c r="E2131" s="214"/>
      <c r="F2131" s="224"/>
      <c r="G2131" s="216"/>
      <c r="H2131" s="217" t="str">
        <f>IFERROR(VLOOKUP($C2131,$C$5:$H$18,6,0)+SUMIF($C$19:$C2131,$C2131,$F$19:$F2131)-SUMIF($C$19:$C2131,$C2131,$G$19:$G2131),"")</f>
        <v/>
      </c>
      <c r="I2131" s="214"/>
      <c r="J2131" s="214"/>
      <c r="K2131" s="218"/>
    </row>
    <row r="2132" customHeight="1" spans="1:11">
      <c r="A2132" s="185" t="str">
        <f>IF(B2132="","",COUNTA($B$5:B2132))</f>
        <v/>
      </c>
      <c r="B2132" s="219"/>
      <c r="C2132" s="220"/>
      <c r="D2132" s="220"/>
      <c r="E2132" s="220"/>
      <c r="F2132" s="225"/>
      <c r="G2132" s="222"/>
      <c r="H2132" s="217" t="str">
        <f>IFERROR(VLOOKUP($C2132,$C$5:$H$18,6,0)+SUMIF($C$19:$C2132,$C2132,$F$19:$F2132)-SUMIF($C$19:$C2132,$C2132,$G$19:$G2132),"")</f>
        <v/>
      </c>
      <c r="I2132" s="220"/>
      <c r="J2132" s="220"/>
      <c r="K2132" s="223"/>
    </row>
    <row r="2133" customHeight="1" spans="1:11">
      <c r="A2133" s="185" t="str">
        <f>IF(B2133="","",COUNTA($B$5:B2133))</f>
        <v/>
      </c>
      <c r="B2133" s="213"/>
      <c r="C2133" s="214"/>
      <c r="D2133" s="214"/>
      <c r="E2133" s="214"/>
      <c r="F2133" s="224"/>
      <c r="G2133" s="216"/>
      <c r="H2133" s="217" t="str">
        <f>IFERROR(VLOOKUP($C2133,$C$5:$H$18,6,0)+SUMIF($C$19:$C2133,$C2133,$F$19:$F2133)-SUMIF($C$19:$C2133,$C2133,$G$19:$G2133),"")</f>
        <v/>
      </c>
      <c r="I2133" s="214"/>
      <c r="J2133" s="214"/>
      <c r="K2133" s="218"/>
    </row>
    <row r="2134" customHeight="1" spans="1:11">
      <c r="A2134" s="185" t="str">
        <f>IF(B2134="","",COUNTA($B$5:B2134))</f>
        <v/>
      </c>
      <c r="B2134" s="219"/>
      <c r="C2134" s="220"/>
      <c r="D2134" s="220"/>
      <c r="E2134" s="220"/>
      <c r="F2134" s="225"/>
      <c r="G2134" s="222"/>
      <c r="H2134" s="217" t="str">
        <f>IFERROR(VLOOKUP($C2134,$C$5:$H$18,6,0)+SUMIF($C$19:$C2134,$C2134,$F$19:$F2134)-SUMIF($C$19:$C2134,$C2134,$G$19:$G2134),"")</f>
        <v/>
      </c>
      <c r="I2134" s="220"/>
      <c r="J2134" s="220"/>
      <c r="K2134" s="223"/>
    </row>
    <row r="2135" customHeight="1" spans="1:11">
      <c r="A2135" s="185" t="str">
        <f>IF(B2135="","",COUNTA($B$5:B2135))</f>
        <v/>
      </c>
      <c r="B2135" s="213"/>
      <c r="C2135" s="214"/>
      <c r="D2135" s="214"/>
      <c r="E2135" s="214"/>
      <c r="F2135" s="224"/>
      <c r="G2135" s="216"/>
      <c r="H2135" s="217" t="str">
        <f>IFERROR(VLOOKUP($C2135,$C$5:$H$18,6,0)+SUMIF($C$19:$C2135,$C2135,$F$19:$F2135)-SUMIF($C$19:$C2135,$C2135,$G$19:$G2135),"")</f>
        <v/>
      </c>
      <c r="I2135" s="214"/>
      <c r="J2135" s="214"/>
      <c r="K2135" s="218"/>
    </row>
    <row r="2136" customHeight="1" spans="1:11">
      <c r="A2136" s="185" t="str">
        <f>IF(B2136="","",COUNTA($B$5:B2136))</f>
        <v/>
      </c>
      <c r="B2136" s="219"/>
      <c r="C2136" s="220"/>
      <c r="D2136" s="220"/>
      <c r="E2136" s="220"/>
      <c r="F2136" s="225"/>
      <c r="G2136" s="222"/>
      <c r="H2136" s="217" t="str">
        <f>IFERROR(VLOOKUP($C2136,$C$5:$H$18,6,0)+SUMIF($C$19:$C2136,$C2136,$F$19:$F2136)-SUMIF($C$19:$C2136,$C2136,$G$19:$G2136),"")</f>
        <v/>
      </c>
      <c r="I2136" s="220"/>
      <c r="J2136" s="220"/>
      <c r="K2136" s="223"/>
    </row>
    <row r="2137" customHeight="1" spans="1:11">
      <c r="A2137" s="185" t="str">
        <f>IF(B2137="","",COUNTA($B$5:B2137))</f>
        <v/>
      </c>
      <c r="B2137" s="213"/>
      <c r="C2137" s="214"/>
      <c r="D2137" s="214"/>
      <c r="E2137" s="214"/>
      <c r="F2137" s="224"/>
      <c r="G2137" s="216"/>
      <c r="H2137" s="217" t="str">
        <f>IFERROR(VLOOKUP($C2137,$C$5:$H$18,6,0)+SUMIF($C$19:$C2137,$C2137,$F$19:$F2137)-SUMIF($C$19:$C2137,$C2137,$G$19:$G2137),"")</f>
        <v/>
      </c>
      <c r="I2137" s="214"/>
      <c r="J2137" s="214"/>
      <c r="K2137" s="218"/>
    </row>
    <row r="2138" customHeight="1" spans="1:11">
      <c r="A2138" s="185" t="str">
        <f>IF(B2138="","",COUNTA($B$5:B2138))</f>
        <v/>
      </c>
      <c r="B2138" s="219"/>
      <c r="C2138" s="220"/>
      <c r="D2138" s="220"/>
      <c r="E2138" s="220"/>
      <c r="F2138" s="225"/>
      <c r="G2138" s="222"/>
      <c r="H2138" s="217" t="str">
        <f>IFERROR(VLOOKUP($C2138,$C$5:$H$18,6,0)+SUMIF($C$19:$C2138,$C2138,$F$19:$F2138)-SUMIF($C$19:$C2138,$C2138,$G$19:$G2138),"")</f>
        <v/>
      </c>
      <c r="I2138" s="220"/>
      <c r="J2138" s="220"/>
      <c r="K2138" s="223"/>
    </row>
    <row r="2139" customHeight="1" spans="1:11">
      <c r="A2139" s="185" t="str">
        <f>IF(B2139="","",COUNTA($B$5:B2139))</f>
        <v/>
      </c>
      <c r="B2139" s="213"/>
      <c r="C2139" s="214"/>
      <c r="D2139" s="214"/>
      <c r="E2139" s="214"/>
      <c r="F2139" s="224"/>
      <c r="G2139" s="216"/>
      <c r="H2139" s="217" t="str">
        <f>IFERROR(VLOOKUP($C2139,$C$5:$H$18,6,0)+SUMIF($C$19:$C2139,$C2139,$F$19:$F2139)-SUMIF($C$19:$C2139,$C2139,$G$19:$G2139),"")</f>
        <v/>
      </c>
      <c r="I2139" s="214"/>
      <c r="J2139" s="214"/>
      <c r="K2139" s="218"/>
    </row>
    <row r="2140" customHeight="1" spans="1:11">
      <c r="A2140" s="185" t="str">
        <f>IF(B2140="","",COUNTA($B$5:B2140))</f>
        <v/>
      </c>
      <c r="B2140" s="219"/>
      <c r="C2140" s="220"/>
      <c r="D2140" s="220"/>
      <c r="E2140" s="220"/>
      <c r="F2140" s="225"/>
      <c r="G2140" s="222"/>
      <c r="H2140" s="217" t="str">
        <f>IFERROR(VLOOKUP($C2140,$C$5:$H$18,6,0)+SUMIF($C$19:$C2140,$C2140,$F$19:$F2140)-SUMIF($C$19:$C2140,$C2140,$G$19:$G2140),"")</f>
        <v/>
      </c>
      <c r="I2140" s="220"/>
      <c r="J2140" s="220"/>
      <c r="K2140" s="223"/>
    </row>
    <row r="2141" customHeight="1" spans="1:11">
      <c r="A2141" s="185" t="str">
        <f>IF(B2141="","",COUNTA($B$5:B2141))</f>
        <v/>
      </c>
      <c r="B2141" s="213"/>
      <c r="C2141" s="214"/>
      <c r="D2141" s="214"/>
      <c r="E2141" s="214"/>
      <c r="F2141" s="224"/>
      <c r="G2141" s="216"/>
      <c r="H2141" s="217" t="str">
        <f>IFERROR(VLOOKUP($C2141,$C$5:$H$18,6,0)+SUMIF($C$19:$C2141,$C2141,$F$19:$F2141)-SUMIF($C$19:$C2141,$C2141,$G$19:$G2141),"")</f>
        <v/>
      </c>
      <c r="I2141" s="214"/>
      <c r="J2141" s="214"/>
      <c r="K2141" s="218"/>
    </row>
    <row r="2142" customHeight="1" spans="1:11">
      <c r="A2142" s="185" t="str">
        <f>IF(B2142="","",COUNTA($B$5:B2142))</f>
        <v/>
      </c>
      <c r="B2142" s="219"/>
      <c r="C2142" s="220"/>
      <c r="D2142" s="220"/>
      <c r="E2142" s="220"/>
      <c r="F2142" s="225"/>
      <c r="G2142" s="222"/>
      <c r="H2142" s="217" t="str">
        <f>IFERROR(VLOOKUP($C2142,$C$5:$H$18,6,0)+SUMIF($C$19:$C2142,$C2142,$F$19:$F2142)-SUMIF($C$19:$C2142,$C2142,$G$19:$G2142),"")</f>
        <v/>
      </c>
      <c r="I2142" s="220"/>
      <c r="J2142" s="220"/>
      <c r="K2142" s="223"/>
    </row>
    <row r="2143" customHeight="1" spans="1:11">
      <c r="A2143" s="185" t="str">
        <f>IF(B2143="","",COUNTA($B$5:B2143))</f>
        <v/>
      </c>
      <c r="B2143" s="213"/>
      <c r="C2143" s="214"/>
      <c r="D2143" s="214"/>
      <c r="E2143" s="214"/>
      <c r="F2143" s="224"/>
      <c r="G2143" s="216"/>
      <c r="H2143" s="217" t="str">
        <f>IFERROR(VLOOKUP($C2143,$C$5:$H$18,6,0)+SUMIF($C$19:$C2143,$C2143,$F$19:$F2143)-SUMIF($C$19:$C2143,$C2143,$G$19:$G2143),"")</f>
        <v/>
      </c>
      <c r="I2143" s="214"/>
      <c r="J2143" s="214"/>
      <c r="K2143" s="218"/>
    </row>
    <row r="2144" customHeight="1" spans="1:11">
      <c r="A2144" s="185" t="str">
        <f>IF(B2144="","",COUNTA($B$5:B2144))</f>
        <v/>
      </c>
      <c r="B2144" s="219"/>
      <c r="C2144" s="220"/>
      <c r="D2144" s="220"/>
      <c r="E2144" s="220"/>
      <c r="F2144" s="225"/>
      <c r="G2144" s="222"/>
      <c r="H2144" s="217" t="str">
        <f>IFERROR(VLOOKUP($C2144,$C$5:$H$18,6,0)+SUMIF($C$19:$C2144,$C2144,$F$19:$F2144)-SUMIF($C$19:$C2144,$C2144,$G$19:$G2144),"")</f>
        <v/>
      </c>
      <c r="I2144" s="220"/>
      <c r="J2144" s="220"/>
      <c r="K2144" s="223"/>
    </row>
    <row r="2145" customHeight="1" spans="1:11">
      <c r="A2145" s="185" t="str">
        <f>IF(B2145="","",COUNTA($B$5:B2145))</f>
        <v/>
      </c>
      <c r="B2145" s="213"/>
      <c r="C2145" s="214"/>
      <c r="D2145" s="214"/>
      <c r="E2145" s="214"/>
      <c r="F2145" s="224"/>
      <c r="G2145" s="216"/>
      <c r="H2145" s="217" t="str">
        <f>IFERROR(VLOOKUP($C2145,$C$5:$H$18,6,0)+SUMIF($C$19:$C2145,$C2145,$F$19:$F2145)-SUMIF($C$19:$C2145,$C2145,$G$19:$G2145),"")</f>
        <v/>
      </c>
      <c r="I2145" s="214"/>
      <c r="J2145" s="214"/>
      <c r="K2145" s="218"/>
    </row>
    <row r="2146" customHeight="1" spans="1:11">
      <c r="A2146" s="185" t="str">
        <f>IF(B2146="","",COUNTA($B$5:B2146))</f>
        <v/>
      </c>
      <c r="B2146" s="219"/>
      <c r="C2146" s="220"/>
      <c r="D2146" s="220"/>
      <c r="E2146" s="220"/>
      <c r="F2146" s="225"/>
      <c r="G2146" s="222"/>
      <c r="H2146" s="217" t="str">
        <f>IFERROR(VLOOKUP($C2146,$C$5:$H$18,6,0)+SUMIF($C$19:$C2146,$C2146,$F$19:$F2146)-SUMIF($C$19:$C2146,$C2146,$G$19:$G2146),"")</f>
        <v/>
      </c>
      <c r="I2146" s="220"/>
      <c r="J2146" s="220"/>
      <c r="K2146" s="223"/>
    </row>
    <row r="2147" customHeight="1" spans="1:11">
      <c r="A2147" s="185" t="str">
        <f>IF(B2147="","",COUNTA($B$5:B2147))</f>
        <v/>
      </c>
      <c r="B2147" s="213"/>
      <c r="C2147" s="214"/>
      <c r="D2147" s="214"/>
      <c r="E2147" s="214"/>
      <c r="F2147" s="224"/>
      <c r="G2147" s="216"/>
      <c r="H2147" s="217" t="str">
        <f>IFERROR(VLOOKUP($C2147,$C$5:$H$18,6,0)+SUMIF($C$19:$C2147,$C2147,$F$19:$F2147)-SUMIF($C$19:$C2147,$C2147,$G$19:$G2147),"")</f>
        <v/>
      </c>
      <c r="I2147" s="214"/>
      <c r="J2147" s="214"/>
      <c r="K2147" s="218"/>
    </row>
    <row r="2148" customHeight="1" spans="1:11">
      <c r="A2148" s="185" t="str">
        <f>IF(B2148="","",COUNTA($B$5:B2148))</f>
        <v/>
      </c>
      <c r="B2148" s="219"/>
      <c r="C2148" s="220"/>
      <c r="D2148" s="220"/>
      <c r="E2148" s="220"/>
      <c r="F2148" s="225"/>
      <c r="G2148" s="222"/>
      <c r="H2148" s="217" t="str">
        <f>IFERROR(VLOOKUP($C2148,$C$5:$H$18,6,0)+SUMIF($C$19:$C2148,$C2148,$F$19:$F2148)-SUMIF($C$19:$C2148,$C2148,$G$19:$G2148),"")</f>
        <v/>
      </c>
      <c r="I2148" s="220"/>
      <c r="J2148" s="220"/>
      <c r="K2148" s="223"/>
    </row>
    <row r="2149" customHeight="1" spans="1:11">
      <c r="A2149" s="185" t="str">
        <f>IF(B2149="","",COUNTA($B$5:B2149))</f>
        <v/>
      </c>
      <c r="B2149" s="213"/>
      <c r="C2149" s="214"/>
      <c r="D2149" s="214"/>
      <c r="E2149" s="214"/>
      <c r="F2149" s="224"/>
      <c r="G2149" s="216"/>
      <c r="H2149" s="217" t="str">
        <f>IFERROR(VLOOKUP($C2149,$C$5:$H$18,6,0)+SUMIF($C$19:$C2149,$C2149,$F$19:$F2149)-SUMIF($C$19:$C2149,$C2149,$G$19:$G2149),"")</f>
        <v/>
      </c>
      <c r="I2149" s="214"/>
      <c r="J2149" s="214"/>
      <c r="K2149" s="218"/>
    </row>
    <row r="2150" customHeight="1" spans="1:11">
      <c r="A2150" s="185" t="str">
        <f>IF(B2150="","",COUNTA($B$5:B2150))</f>
        <v/>
      </c>
      <c r="B2150" s="219"/>
      <c r="C2150" s="220"/>
      <c r="D2150" s="220"/>
      <c r="E2150" s="220"/>
      <c r="F2150" s="225"/>
      <c r="G2150" s="222"/>
      <c r="H2150" s="217" t="str">
        <f>IFERROR(VLOOKUP($C2150,$C$5:$H$18,6,0)+SUMIF($C$19:$C2150,$C2150,$F$19:$F2150)-SUMIF($C$19:$C2150,$C2150,$G$19:$G2150),"")</f>
        <v/>
      </c>
      <c r="I2150" s="220"/>
      <c r="J2150" s="220"/>
      <c r="K2150" s="223"/>
    </row>
    <row r="2151" customHeight="1" spans="1:11">
      <c r="A2151" s="185" t="str">
        <f>IF(B2151="","",COUNTA($B$5:B2151))</f>
        <v/>
      </c>
      <c r="B2151" s="213"/>
      <c r="C2151" s="214"/>
      <c r="D2151" s="214"/>
      <c r="E2151" s="214"/>
      <c r="F2151" s="224"/>
      <c r="G2151" s="216"/>
      <c r="H2151" s="217" t="str">
        <f>IFERROR(VLOOKUP($C2151,$C$5:$H$18,6,0)+SUMIF($C$19:$C2151,$C2151,$F$19:$F2151)-SUMIF($C$19:$C2151,$C2151,$G$19:$G2151),"")</f>
        <v/>
      </c>
      <c r="I2151" s="214"/>
      <c r="J2151" s="214"/>
      <c r="K2151" s="218"/>
    </row>
    <row r="2152" customHeight="1" spans="1:11">
      <c r="A2152" s="185" t="str">
        <f>IF(B2152="","",COUNTA($B$5:B2152))</f>
        <v/>
      </c>
      <c r="B2152" s="219"/>
      <c r="C2152" s="220"/>
      <c r="D2152" s="220"/>
      <c r="E2152" s="220"/>
      <c r="F2152" s="225"/>
      <c r="G2152" s="222"/>
      <c r="H2152" s="217" t="str">
        <f>IFERROR(VLOOKUP($C2152,$C$5:$H$18,6,0)+SUMIF($C$19:$C2152,$C2152,$F$19:$F2152)-SUMIF($C$19:$C2152,$C2152,$G$19:$G2152),"")</f>
        <v/>
      </c>
      <c r="I2152" s="220"/>
      <c r="J2152" s="220"/>
      <c r="K2152" s="223"/>
    </row>
    <row r="2153" customHeight="1" spans="1:11">
      <c r="A2153" s="185" t="str">
        <f>IF(B2153="","",COUNTA($B$5:B2153))</f>
        <v/>
      </c>
      <c r="B2153" s="213"/>
      <c r="C2153" s="214"/>
      <c r="D2153" s="214"/>
      <c r="E2153" s="214"/>
      <c r="F2153" s="224"/>
      <c r="G2153" s="216"/>
      <c r="H2153" s="217" t="str">
        <f>IFERROR(VLOOKUP($C2153,$C$5:$H$18,6,0)+SUMIF($C$19:$C2153,$C2153,$F$19:$F2153)-SUMIF($C$19:$C2153,$C2153,$G$19:$G2153),"")</f>
        <v/>
      </c>
      <c r="I2153" s="214"/>
      <c r="J2153" s="214"/>
      <c r="K2153" s="218"/>
    </row>
    <row r="2154" customHeight="1" spans="1:11">
      <c r="A2154" s="185" t="str">
        <f>IF(B2154="","",COUNTA($B$5:B2154))</f>
        <v/>
      </c>
      <c r="B2154" s="219"/>
      <c r="C2154" s="220"/>
      <c r="D2154" s="220"/>
      <c r="E2154" s="220"/>
      <c r="F2154" s="225"/>
      <c r="G2154" s="222"/>
      <c r="H2154" s="217" t="str">
        <f>IFERROR(VLOOKUP($C2154,$C$5:$H$18,6,0)+SUMIF($C$19:$C2154,$C2154,$F$19:$F2154)-SUMIF($C$19:$C2154,$C2154,$G$19:$G2154),"")</f>
        <v/>
      </c>
      <c r="I2154" s="220"/>
      <c r="J2154" s="220"/>
      <c r="K2154" s="223"/>
    </row>
    <row r="2155" customHeight="1" spans="1:11">
      <c r="A2155" s="185" t="str">
        <f>IF(B2155="","",COUNTA($B$5:B2155))</f>
        <v/>
      </c>
      <c r="B2155" s="213"/>
      <c r="C2155" s="214"/>
      <c r="D2155" s="214"/>
      <c r="E2155" s="214"/>
      <c r="F2155" s="224"/>
      <c r="G2155" s="216"/>
      <c r="H2155" s="217" t="str">
        <f>IFERROR(VLOOKUP($C2155,$C$5:$H$18,6,0)+SUMIF($C$19:$C2155,$C2155,$F$19:$F2155)-SUMIF($C$19:$C2155,$C2155,$G$19:$G2155),"")</f>
        <v/>
      </c>
      <c r="I2155" s="214"/>
      <c r="J2155" s="214"/>
      <c r="K2155" s="218"/>
    </row>
    <row r="2156" customHeight="1" spans="1:11">
      <c r="A2156" s="185" t="str">
        <f>IF(B2156="","",COUNTA($B$5:B2156))</f>
        <v/>
      </c>
      <c r="B2156" s="219"/>
      <c r="C2156" s="220"/>
      <c r="D2156" s="220"/>
      <c r="E2156" s="220"/>
      <c r="F2156" s="225"/>
      <c r="G2156" s="222"/>
      <c r="H2156" s="217" t="str">
        <f>IFERROR(VLOOKUP($C2156,$C$5:$H$18,6,0)+SUMIF($C$19:$C2156,$C2156,$F$19:$F2156)-SUMIF($C$19:$C2156,$C2156,$G$19:$G2156),"")</f>
        <v/>
      </c>
      <c r="I2156" s="220"/>
      <c r="J2156" s="220"/>
      <c r="K2156" s="223"/>
    </row>
    <row r="2157" customHeight="1" spans="1:11">
      <c r="A2157" s="185" t="str">
        <f>IF(B2157="","",COUNTA($B$5:B2157))</f>
        <v/>
      </c>
      <c r="B2157" s="213"/>
      <c r="C2157" s="214"/>
      <c r="D2157" s="214"/>
      <c r="E2157" s="214"/>
      <c r="F2157" s="224"/>
      <c r="G2157" s="216"/>
      <c r="H2157" s="217" t="str">
        <f>IFERROR(VLOOKUP($C2157,$C$5:$H$18,6,0)+SUMIF($C$19:$C2157,$C2157,$F$19:$F2157)-SUMIF($C$19:$C2157,$C2157,$G$19:$G2157),"")</f>
        <v/>
      </c>
      <c r="I2157" s="214"/>
      <c r="J2157" s="214"/>
      <c r="K2157" s="218"/>
    </row>
    <row r="2158" customHeight="1" spans="1:11">
      <c r="A2158" s="185" t="str">
        <f>IF(B2158="","",COUNTA($B$5:B2158))</f>
        <v/>
      </c>
      <c r="B2158" s="219"/>
      <c r="C2158" s="220"/>
      <c r="D2158" s="220"/>
      <c r="E2158" s="220"/>
      <c r="F2158" s="225"/>
      <c r="G2158" s="222"/>
      <c r="H2158" s="217" t="str">
        <f>IFERROR(VLOOKUP($C2158,$C$5:$H$18,6,0)+SUMIF($C$19:$C2158,$C2158,$F$19:$F2158)-SUMIF($C$19:$C2158,$C2158,$G$19:$G2158),"")</f>
        <v/>
      </c>
      <c r="I2158" s="220"/>
      <c r="J2158" s="220"/>
      <c r="K2158" s="223"/>
    </row>
    <row r="2159" customHeight="1" spans="1:11">
      <c r="A2159" s="185" t="str">
        <f>IF(B2159="","",COUNTA($B$5:B2159))</f>
        <v/>
      </c>
      <c r="B2159" s="213"/>
      <c r="C2159" s="214"/>
      <c r="D2159" s="214"/>
      <c r="E2159" s="214"/>
      <c r="F2159" s="224"/>
      <c r="G2159" s="216"/>
      <c r="H2159" s="217" t="str">
        <f>IFERROR(VLOOKUP($C2159,$C$5:$H$18,6,0)+SUMIF($C$19:$C2159,$C2159,$F$19:$F2159)-SUMIF($C$19:$C2159,$C2159,$G$19:$G2159),"")</f>
        <v/>
      </c>
      <c r="I2159" s="214"/>
      <c r="J2159" s="214"/>
      <c r="K2159" s="218"/>
    </row>
    <row r="2160" customHeight="1" spans="1:11">
      <c r="A2160" s="185" t="str">
        <f>IF(B2160="","",COUNTA($B$5:B2160))</f>
        <v/>
      </c>
      <c r="B2160" s="219"/>
      <c r="C2160" s="220"/>
      <c r="D2160" s="220"/>
      <c r="E2160" s="220"/>
      <c r="F2160" s="225"/>
      <c r="G2160" s="222"/>
      <c r="H2160" s="217" t="str">
        <f>IFERROR(VLOOKUP($C2160,$C$5:$H$18,6,0)+SUMIF($C$19:$C2160,$C2160,$F$19:$F2160)-SUMIF($C$19:$C2160,$C2160,$G$19:$G2160),"")</f>
        <v/>
      </c>
      <c r="I2160" s="220"/>
      <c r="J2160" s="220"/>
      <c r="K2160" s="223"/>
    </row>
    <row r="2161" customHeight="1" spans="1:11">
      <c r="A2161" s="185" t="str">
        <f>IF(B2161="","",COUNTA($B$5:B2161))</f>
        <v/>
      </c>
      <c r="B2161" s="213"/>
      <c r="C2161" s="214"/>
      <c r="D2161" s="214"/>
      <c r="E2161" s="214"/>
      <c r="F2161" s="224"/>
      <c r="G2161" s="216"/>
      <c r="H2161" s="217" t="str">
        <f>IFERROR(VLOOKUP($C2161,$C$5:$H$18,6,0)+SUMIF($C$19:$C2161,$C2161,$F$19:$F2161)-SUMIF($C$19:$C2161,$C2161,$G$19:$G2161),"")</f>
        <v/>
      </c>
      <c r="I2161" s="214"/>
      <c r="J2161" s="214"/>
      <c r="K2161" s="218"/>
    </row>
    <row r="2162" customHeight="1" spans="1:11">
      <c r="A2162" s="185" t="str">
        <f>IF(B2162="","",COUNTA($B$5:B2162))</f>
        <v/>
      </c>
      <c r="B2162" s="219"/>
      <c r="C2162" s="220"/>
      <c r="D2162" s="220"/>
      <c r="E2162" s="220"/>
      <c r="F2162" s="225"/>
      <c r="G2162" s="222"/>
      <c r="H2162" s="217" t="str">
        <f>IFERROR(VLOOKUP($C2162,$C$5:$H$18,6,0)+SUMIF($C$19:$C2162,$C2162,$F$19:$F2162)-SUMIF($C$19:$C2162,$C2162,$G$19:$G2162),"")</f>
        <v/>
      </c>
      <c r="I2162" s="220"/>
      <c r="J2162" s="220"/>
      <c r="K2162" s="223"/>
    </row>
    <row r="2163" customHeight="1" spans="1:11">
      <c r="A2163" s="185" t="str">
        <f>IF(B2163="","",COUNTA($B$5:B2163))</f>
        <v/>
      </c>
      <c r="B2163" s="213"/>
      <c r="C2163" s="214"/>
      <c r="D2163" s="214"/>
      <c r="E2163" s="214"/>
      <c r="F2163" s="224"/>
      <c r="G2163" s="216"/>
      <c r="H2163" s="217" t="str">
        <f>IFERROR(VLOOKUP($C2163,$C$5:$H$18,6,0)+SUMIF($C$19:$C2163,$C2163,$F$19:$F2163)-SUMIF($C$19:$C2163,$C2163,$G$19:$G2163),"")</f>
        <v/>
      </c>
      <c r="I2163" s="214"/>
      <c r="J2163" s="214"/>
      <c r="K2163" s="218"/>
    </row>
    <row r="2164" customHeight="1" spans="1:11">
      <c r="A2164" s="185" t="str">
        <f>IF(B2164="","",COUNTA($B$5:B2164))</f>
        <v/>
      </c>
      <c r="B2164" s="219"/>
      <c r="C2164" s="220"/>
      <c r="D2164" s="220"/>
      <c r="E2164" s="220"/>
      <c r="F2164" s="225"/>
      <c r="G2164" s="222"/>
      <c r="H2164" s="217" t="str">
        <f>IFERROR(VLOOKUP($C2164,$C$5:$H$18,6,0)+SUMIF($C$19:$C2164,$C2164,$F$19:$F2164)-SUMIF($C$19:$C2164,$C2164,$G$19:$G2164),"")</f>
        <v/>
      </c>
      <c r="I2164" s="220"/>
      <c r="J2164" s="220"/>
      <c r="K2164" s="223"/>
    </row>
    <row r="2165" customHeight="1" spans="1:11">
      <c r="A2165" s="185" t="str">
        <f>IF(B2165="","",COUNTA($B$5:B2165))</f>
        <v/>
      </c>
      <c r="B2165" s="213"/>
      <c r="C2165" s="214"/>
      <c r="D2165" s="214"/>
      <c r="E2165" s="214"/>
      <c r="F2165" s="224"/>
      <c r="G2165" s="216"/>
      <c r="H2165" s="217" t="str">
        <f>IFERROR(VLOOKUP($C2165,$C$5:$H$18,6,0)+SUMIF($C$19:$C2165,$C2165,$F$19:$F2165)-SUMIF($C$19:$C2165,$C2165,$G$19:$G2165),"")</f>
        <v/>
      </c>
      <c r="I2165" s="214"/>
      <c r="J2165" s="214"/>
      <c r="K2165" s="218"/>
    </row>
    <row r="2166" customHeight="1" spans="1:11">
      <c r="A2166" s="185" t="str">
        <f>IF(B2166="","",COUNTA($B$5:B2166))</f>
        <v/>
      </c>
      <c r="B2166" s="219"/>
      <c r="C2166" s="220"/>
      <c r="D2166" s="220"/>
      <c r="E2166" s="220"/>
      <c r="F2166" s="225"/>
      <c r="G2166" s="222"/>
      <c r="H2166" s="217" t="str">
        <f>IFERROR(VLOOKUP($C2166,$C$5:$H$18,6,0)+SUMIF($C$19:$C2166,$C2166,$F$19:$F2166)-SUMIF($C$19:$C2166,$C2166,$G$19:$G2166),"")</f>
        <v/>
      </c>
      <c r="I2166" s="220"/>
      <c r="J2166" s="220"/>
      <c r="K2166" s="223"/>
    </row>
    <row r="2167" customHeight="1" spans="1:11">
      <c r="A2167" s="185" t="str">
        <f>IF(B2167="","",COUNTA($B$5:B2167))</f>
        <v/>
      </c>
      <c r="B2167" s="213"/>
      <c r="C2167" s="214"/>
      <c r="D2167" s="214"/>
      <c r="E2167" s="214"/>
      <c r="F2167" s="224"/>
      <c r="G2167" s="216"/>
      <c r="H2167" s="217" t="str">
        <f>IFERROR(VLOOKUP($C2167,$C$5:$H$18,6,0)+SUMIF($C$19:$C2167,$C2167,$F$19:$F2167)-SUMIF($C$19:$C2167,$C2167,$G$19:$G2167),"")</f>
        <v/>
      </c>
      <c r="I2167" s="214"/>
      <c r="J2167" s="214"/>
      <c r="K2167" s="218"/>
    </row>
    <row r="2168" customHeight="1" spans="1:11">
      <c r="A2168" s="185" t="str">
        <f>IF(B2168="","",COUNTA($B$5:B2168))</f>
        <v/>
      </c>
      <c r="B2168" s="219"/>
      <c r="C2168" s="220"/>
      <c r="D2168" s="220"/>
      <c r="E2168" s="220"/>
      <c r="F2168" s="225"/>
      <c r="G2168" s="222"/>
      <c r="H2168" s="217" t="str">
        <f>IFERROR(VLOOKUP($C2168,$C$5:$H$18,6,0)+SUMIF($C$19:$C2168,$C2168,$F$19:$F2168)-SUMIF($C$19:$C2168,$C2168,$G$19:$G2168),"")</f>
        <v/>
      </c>
      <c r="I2168" s="220"/>
      <c r="J2168" s="220"/>
      <c r="K2168" s="223"/>
    </row>
    <row r="2169" customHeight="1" spans="1:11">
      <c r="A2169" s="185" t="str">
        <f>IF(B2169="","",COUNTA($B$5:B2169))</f>
        <v/>
      </c>
      <c r="B2169" s="213"/>
      <c r="C2169" s="214"/>
      <c r="D2169" s="214"/>
      <c r="E2169" s="214"/>
      <c r="F2169" s="224"/>
      <c r="G2169" s="216"/>
      <c r="H2169" s="217" t="str">
        <f>IFERROR(VLOOKUP($C2169,$C$5:$H$18,6,0)+SUMIF($C$19:$C2169,$C2169,$F$19:$F2169)-SUMIF($C$19:$C2169,$C2169,$G$19:$G2169),"")</f>
        <v/>
      </c>
      <c r="I2169" s="214"/>
      <c r="J2169" s="214"/>
      <c r="K2169" s="218"/>
    </row>
    <row r="2170" customHeight="1" spans="1:11">
      <c r="A2170" s="185" t="str">
        <f>IF(B2170="","",COUNTA($B$5:B2170))</f>
        <v/>
      </c>
      <c r="B2170" s="219"/>
      <c r="C2170" s="220"/>
      <c r="D2170" s="220"/>
      <c r="E2170" s="220"/>
      <c r="F2170" s="225"/>
      <c r="G2170" s="222"/>
      <c r="H2170" s="217" t="str">
        <f>IFERROR(VLOOKUP($C2170,$C$5:$H$18,6,0)+SUMIF($C$19:$C2170,$C2170,$F$19:$F2170)-SUMIF($C$19:$C2170,$C2170,$G$19:$G2170),"")</f>
        <v/>
      </c>
      <c r="I2170" s="220"/>
      <c r="J2170" s="220"/>
      <c r="K2170" s="223"/>
    </row>
    <row r="2171" customHeight="1" spans="1:11">
      <c r="A2171" s="185" t="str">
        <f>IF(B2171="","",COUNTA($B$5:B2171))</f>
        <v/>
      </c>
      <c r="B2171" s="213"/>
      <c r="C2171" s="214"/>
      <c r="D2171" s="214"/>
      <c r="E2171" s="214"/>
      <c r="F2171" s="224"/>
      <c r="G2171" s="216"/>
      <c r="H2171" s="217" t="str">
        <f>IFERROR(VLOOKUP($C2171,$C$5:$H$18,6,0)+SUMIF($C$19:$C2171,$C2171,$F$19:$F2171)-SUMIF($C$19:$C2171,$C2171,$G$19:$G2171),"")</f>
        <v/>
      </c>
      <c r="I2171" s="214"/>
      <c r="J2171" s="214"/>
      <c r="K2171" s="218"/>
    </row>
    <row r="2172" customHeight="1" spans="1:11">
      <c r="A2172" s="185" t="str">
        <f>IF(B2172="","",COUNTA($B$5:B2172))</f>
        <v/>
      </c>
      <c r="B2172" s="219"/>
      <c r="C2172" s="220"/>
      <c r="D2172" s="220"/>
      <c r="E2172" s="220"/>
      <c r="F2172" s="225"/>
      <c r="G2172" s="222"/>
      <c r="H2172" s="217" t="str">
        <f>IFERROR(VLOOKUP($C2172,$C$5:$H$18,6,0)+SUMIF($C$19:$C2172,$C2172,$F$19:$F2172)-SUMIF($C$19:$C2172,$C2172,$G$19:$G2172),"")</f>
        <v/>
      </c>
      <c r="I2172" s="220"/>
      <c r="J2172" s="220"/>
      <c r="K2172" s="223"/>
    </row>
    <row r="2173" customHeight="1" spans="1:11">
      <c r="A2173" s="185" t="str">
        <f>IF(B2173="","",COUNTA($B$5:B2173))</f>
        <v/>
      </c>
      <c r="B2173" s="213"/>
      <c r="C2173" s="214"/>
      <c r="D2173" s="214"/>
      <c r="E2173" s="214"/>
      <c r="F2173" s="224"/>
      <c r="G2173" s="216"/>
      <c r="H2173" s="217" t="str">
        <f>IFERROR(VLOOKUP($C2173,$C$5:$H$18,6,0)+SUMIF($C$19:$C2173,$C2173,$F$19:$F2173)-SUMIF($C$19:$C2173,$C2173,$G$19:$G2173),"")</f>
        <v/>
      </c>
      <c r="I2173" s="214"/>
      <c r="J2173" s="214"/>
      <c r="K2173" s="218"/>
    </row>
    <row r="2174" customHeight="1" spans="1:11">
      <c r="A2174" s="185" t="str">
        <f>IF(B2174="","",COUNTA($B$5:B2174))</f>
        <v/>
      </c>
      <c r="B2174" s="219"/>
      <c r="C2174" s="220"/>
      <c r="D2174" s="220"/>
      <c r="E2174" s="220"/>
      <c r="F2174" s="225"/>
      <c r="G2174" s="222"/>
      <c r="H2174" s="217" t="str">
        <f>IFERROR(VLOOKUP($C2174,$C$5:$H$18,6,0)+SUMIF($C$19:$C2174,$C2174,$F$19:$F2174)-SUMIF($C$19:$C2174,$C2174,$G$19:$G2174),"")</f>
        <v/>
      </c>
      <c r="I2174" s="220"/>
      <c r="J2174" s="220"/>
      <c r="K2174" s="223"/>
    </row>
    <row r="2175" customHeight="1" spans="1:11">
      <c r="A2175" s="185" t="str">
        <f>IF(B2175="","",COUNTA($B$5:B2175))</f>
        <v/>
      </c>
      <c r="B2175" s="213"/>
      <c r="C2175" s="214"/>
      <c r="D2175" s="214"/>
      <c r="E2175" s="214"/>
      <c r="F2175" s="224"/>
      <c r="G2175" s="216"/>
      <c r="H2175" s="217" t="str">
        <f>IFERROR(VLOOKUP($C2175,$C$5:$H$18,6,0)+SUMIF($C$19:$C2175,$C2175,$F$19:$F2175)-SUMIF($C$19:$C2175,$C2175,$G$19:$G2175),"")</f>
        <v/>
      </c>
      <c r="I2175" s="214"/>
      <c r="J2175" s="214"/>
      <c r="K2175" s="218"/>
    </row>
    <row r="2176" customHeight="1" spans="1:11">
      <c r="A2176" s="185" t="str">
        <f>IF(B2176="","",COUNTA($B$5:B2176))</f>
        <v/>
      </c>
      <c r="B2176" s="219"/>
      <c r="C2176" s="220"/>
      <c r="D2176" s="220"/>
      <c r="E2176" s="220"/>
      <c r="F2176" s="225"/>
      <c r="G2176" s="222"/>
      <c r="H2176" s="217" t="str">
        <f>IFERROR(VLOOKUP($C2176,$C$5:$H$18,6,0)+SUMIF($C$19:$C2176,$C2176,$F$19:$F2176)-SUMIF($C$19:$C2176,$C2176,$G$19:$G2176),"")</f>
        <v/>
      </c>
      <c r="I2176" s="220"/>
      <c r="J2176" s="220"/>
      <c r="K2176" s="223"/>
    </row>
    <row r="2177" customHeight="1" spans="1:11">
      <c r="A2177" s="185" t="str">
        <f>IF(B2177="","",COUNTA($B$5:B2177))</f>
        <v/>
      </c>
      <c r="B2177" s="213"/>
      <c r="C2177" s="214"/>
      <c r="D2177" s="214"/>
      <c r="E2177" s="214"/>
      <c r="F2177" s="224"/>
      <c r="G2177" s="216"/>
      <c r="H2177" s="217" t="str">
        <f>IFERROR(VLOOKUP($C2177,$C$5:$H$18,6,0)+SUMIF($C$19:$C2177,$C2177,$F$19:$F2177)-SUMIF($C$19:$C2177,$C2177,$G$19:$G2177),"")</f>
        <v/>
      </c>
      <c r="I2177" s="214"/>
      <c r="J2177" s="214"/>
      <c r="K2177" s="218"/>
    </row>
    <row r="2178" customHeight="1" spans="1:11">
      <c r="A2178" s="185" t="str">
        <f>IF(B2178="","",COUNTA($B$5:B2178))</f>
        <v/>
      </c>
      <c r="B2178" s="219"/>
      <c r="C2178" s="220"/>
      <c r="D2178" s="220"/>
      <c r="E2178" s="220"/>
      <c r="F2178" s="225"/>
      <c r="G2178" s="222"/>
      <c r="H2178" s="217" t="str">
        <f>IFERROR(VLOOKUP($C2178,$C$5:$H$18,6,0)+SUMIF($C$19:$C2178,$C2178,$F$19:$F2178)-SUMIF($C$19:$C2178,$C2178,$G$19:$G2178),"")</f>
        <v/>
      </c>
      <c r="I2178" s="220"/>
      <c r="J2178" s="220"/>
      <c r="K2178" s="223"/>
    </row>
    <row r="2179" customHeight="1" spans="1:11">
      <c r="A2179" s="185" t="str">
        <f>IF(B2179="","",COUNTA($B$5:B2179))</f>
        <v/>
      </c>
      <c r="B2179" s="213"/>
      <c r="C2179" s="214"/>
      <c r="D2179" s="214"/>
      <c r="E2179" s="214"/>
      <c r="F2179" s="224"/>
      <c r="G2179" s="216"/>
      <c r="H2179" s="217" t="str">
        <f>IFERROR(VLOOKUP($C2179,$C$5:$H$18,6,0)+SUMIF($C$19:$C2179,$C2179,$F$19:$F2179)-SUMIF($C$19:$C2179,$C2179,$G$19:$G2179),"")</f>
        <v/>
      </c>
      <c r="I2179" s="214"/>
      <c r="J2179" s="214"/>
      <c r="K2179" s="218"/>
    </row>
    <row r="2180" customHeight="1" spans="1:11">
      <c r="A2180" s="185" t="str">
        <f>IF(B2180="","",COUNTA($B$5:B2180))</f>
        <v/>
      </c>
      <c r="B2180" s="219"/>
      <c r="C2180" s="220"/>
      <c r="D2180" s="220"/>
      <c r="E2180" s="220"/>
      <c r="F2180" s="225"/>
      <c r="G2180" s="222"/>
      <c r="H2180" s="217" t="str">
        <f>IFERROR(VLOOKUP($C2180,$C$5:$H$18,6,0)+SUMIF($C$19:$C2180,$C2180,$F$19:$F2180)-SUMIF($C$19:$C2180,$C2180,$G$19:$G2180),"")</f>
        <v/>
      </c>
      <c r="I2180" s="220"/>
      <c r="J2180" s="220"/>
      <c r="K2180" s="223"/>
    </row>
    <row r="2181" customHeight="1" spans="1:11">
      <c r="A2181" s="185" t="str">
        <f>IF(B2181="","",COUNTA($B$5:B2181))</f>
        <v/>
      </c>
      <c r="B2181" s="213"/>
      <c r="C2181" s="214"/>
      <c r="D2181" s="214"/>
      <c r="E2181" s="214"/>
      <c r="F2181" s="224"/>
      <c r="G2181" s="216"/>
      <c r="H2181" s="217" t="str">
        <f>IFERROR(VLOOKUP($C2181,$C$5:$H$18,6,0)+SUMIF($C$19:$C2181,$C2181,$F$19:$F2181)-SUMIF($C$19:$C2181,$C2181,$G$19:$G2181),"")</f>
        <v/>
      </c>
      <c r="I2181" s="214"/>
      <c r="J2181" s="214"/>
      <c r="K2181" s="218"/>
    </row>
    <row r="2182" customHeight="1" spans="1:11">
      <c r="A2182" s="185" t="str">
        <f>IF(B2182="","",COUNTA($B$5:B2182))</f>
        <v/>
      </c>
      <c r="B2182" s="219"/>
      <c r="C2182" s="220"/>
      <c r="D2182" s="220"/>
      <c r="E2182" s="220"/>
      <c r="F2182" s="225"/>
      <c r="G2182" s="222"/>
      <c r="H2182" s="217" t="str">
        <f>IFERROR(VLOOKUP($C2182,$C$5:$H$18,6,0)+SUMIF($C$19:$C2182,$C2182,$F$19:$F2182)-SUMIF($C$19:$C2182,$C2182,$G$19:$G2182),"")</f>
        <v/>
      </c>
      <c r="I2182" s="220"/>
      <c r="J2182" s="220"/>
      <c r="K2182" s="223"/>
    </row>
    <row r="2183" customHeight="1" spans="1:11">
      <c r="A2183" s="185" t="str">
        <f>IF(B2183="","",COUNTA($B$5:B2183))</f>
        <v/>
      </c>
      <c r="B2183" s="213"/>
      <c r="C2183" s="214"/>
      <c r="D2183" s="214"/>
      <c r="E2183" s="214"/>
      <c r="F2183" s="224"/>
      <c r="G2183" s="216"/>
      <c r="H2183" s="217" t="str">
        <f>IFERROR(VLOOKUP($C2183,$C$5:$H$18,6,0)+SUMIF($C$19:$C2183,$C2183,$F$19:$F2183)-SUMIF($C$19:$C2183,$C2183,$G$19:$G2183),"")</f>
        <v/>
      </c>
      <c r="I2183" s="214"/>
      <c r="J2183" s="214"/>
      <c r="K2183" s="218"/>
    </row>
    <row r="2184" customHeight="1" spans="1:11">
      <c r="A2184" s="185" t="str">
        <f>IF(B2184="","",COUNTA($B$5:B2184))</f>
        <v/>
      </c>
      <c r="B2184" s="219"/>
      <c r="C2184" s="220"/>
      <c r="D2184" s="220"/>
      <c r="E2184" s="220"/>
      <c r="F2184" s="225"/>
      <c r="G2184" s="222"/>
      <c r="H2184" s="217" t="str">
        <f>IFERROR(VLOOKUP($C2184,$C$5:$H$18,6,0)+SUMIF($C$19:$C2184,$C2184,$F$19:$F2184)-SUMIF($C$19:$C2184,$C2184,$G$19:$G2184),"")</f>
        <v/>
      </c>
      <c r="I2184" s="220"/>
      <c r="J2184" s="220"/>
      <c r="K2184" s="223"/>
    </row>
    <row r="2185" customHeight="1" spans="1:11">
      <c r="A2185" s="185" t="str">
        <f>IF(B2185="","",COUNTA($B$5:B2185))</f>
        <v/>
      </c>
      <c r="B2185" s="213"/>
      <c r="C2185" s="214"/>
      <c r="D2185" s="214"/>
      <c r="E2185" s="214"/>
      <c r="F2185" s="224"/>
      <c r="G2185" s="216"/>
      <c r="H2185" s="217" t="str">
        <f>IFERROR(VLOOKUP($C2185,$C$5:$H$18,6,0)+SUMIF($C$19:$C2185,$C2185,$F$19:$F2185)-SUMIF($C$19:$C2185,$C2185,$G$19:$G2185),"")</f>
        <v/>
      </c>
      <c r="I2185" s="214"/>
      <c r="J2185" s="214"/>
      <c r="K2185" s="218"/>
    </row>
    <row r="2186" customHeight="1" spans="1:11">
      <c r="A2186" s="185" t="str">
        <f>IF(B2186="","",COUNTA($B$5:B2186))</f>
        <v/>
      </c>
      <c r="B2186" s="219"/>
      <c r="C2186" s="220"/>
      <c r="D2186" s="220"/>
      <c r="E2186" s="220"/>
      <c r="F2186" s="225"/>
      <c r="G2186" s="222"/>
      <c r="H2186" s="217" t="str">
        <f>IFERROR(VLOOKUP($C2186,$C$5:$H$18,6,0)+SUMIF($C$19:$C2186,$C2186,$F$19:$F2186)-SUMIF($C$19:$C2186,$C2186,$G$19:$G2186),"")</f>
        <v/>
      </c>
      <c r="I2186" s="220"/>
      <c r="J2186" s="220"/>
      <c r="K2186" s="223"/>
    </row>
    <row r="2187" customHeight="1" spans="1:11">
      <c r="A2187" s="185" t="str">
        <f>IF(B2187="","",COUNTA($B$5:B2187))</f>
        <v/>
      </c>
      <c r="B2187" s="213"/>
      <c r="C2187" s="214"/>
      <c r="D2187" s="214"/>
      <c r="E2187" s="214"/>
      <c r="F2187" s="224"/>
      <c r="G2187" s="216"/>
      <c r="H2187" s="217" t="str">
        <f>IFERROR(VLOOKUP($C2187,$C$5:$H$18,6,0)+SUMIF($C$19:$C2187,$C2187,$F$19:$F2187)-SUMIF($C$19:$C2187,$C2187,$G$19:$G2187),"")</f>
        <v/>
      </c>
      <c r="I2187" s="214"/>
      <c r="J2187" s="214"/>
      <c r="K2187" s="218"/>
    </row>
    <row r="2188" customHeight="1" spans="1:11">
      <c r="A2188" s="185" t="str">
        <f>IF(B2188="","",COUNTA($B$5:B2188))</f>
        <v/>
      </c>
      <c r="B2188" s="219"/>
      <c r="C2188" s="220"/>
      <c r="D2188" s="220"/>
      <c r="E2188" s="220"/>
      <c r="F2188" s="225"/>
      <c r="G2188" s="222"/>
      <c r="H2188" s="217" t="str">
        <f>IFERROR(VLOOKUP($C2188,$C$5:$H$18,6,0)+SUMIF($C$19:$C2188,$C2188,$F$19:$F2188)-SUMIF($C$19:$C2188,$C2188,$G$19:$G2188),"")</f>
        <v/>
      </c>
      <c r="I2188" s="220"/>
      <c r="J2188" s="220"/>
      <c r="K2188" s="223"/>
    </row>
    <row r="2189" customHeight="1" spans="1:11">
      <c r="A2189" s="185" t="str">
        <f>IF(B2189="","",COUNTA($B$5:B2189))</f>
        <v/>
      </c>
      <c r="B2189" s="213"/>
      <c r="C2189" s="214"/>
      <c r="D2189" s="214"/>
      <c r="E2189" s="214"/>
      <c r="F2189" s="224"/>
      <c r="G2189" s="216"/>
      <c r="H2189" s="217" t="str">
        <f>IFERROR(VLOOKUP($C2189,$C$5:$H$18,6,0)+SUMIF($C$19:$C2189,$C2189,$F$19:$F2189)-SUMIF($C$19:$C2189,$C2189,$G$19:$G2189),"")</f>
        <v/>
      </c>
      <c r="I2189" s="214"/>
      <c r="J2189" s="214"/>
      <c r="K2189" s="218"/>
    </row>
    <row r="2190" customHeight="1" spans="1:11">
      <c r="A2190" s="185" t="str">
        <f>IF(B2190="","",COUNTA($B$5:B2190))</f>
        <v/>
      </c>
      <c r="B2190" s="219"/>
      <c r="C2190" s="220"/>
      <c r="D2190" s="220"/>
      <c r="E2190" s="220"/>
      <c r="F2190" s="225"/>
      <c r="G2190" s="222"/>
      <c r="H2190" s="217" t="str">
        <f>IFERROR(VLOOKUP($C2190,$C$5:$H$18,6,0)+SUMIF($C$19:$C2190,$C2190,$F$19:$F2190)-SUMIF($C$19:$C2190,$C2190,$G$19:$G2190),"")</f>
        <v/>
      </c>
      <c r="I2190" s="220"/>
      <c r="J2190" s="220"/>
      <c r="K2190" s="223"/>
    </row>
    <row r="2191" customHeight="1" spans="1:11">
      <c r="A2191" s="185" t="str">
        <f>IF(B2191="","",COUNTA($B$5:B2191))</f>
        <v/>
      </c>
      <c r="B2191" s="213"/>
      <c r="C2191" s="214"/>
      <c r="D2191" s="214"/>
      <c r="E2191" s="214"/>
      <c r="F2191" s="224"/>
      <c r="G2191" s="216"/>
      <c r="H2191" s="217" t="str">
        <f>IFERROR(VLOOKUP($C2191,$C$5:$H$18,6,0)+SUMIF($C$19:$C2191,$C2191,$F$19:$F2191)-SUMIF($C$19:$C2191,$C2191,$G$19:$G2191),"")</f>
        <v/>
      </c>
      <c r="I2191" s="214"/>
      <c r="J2191" s="214"/>
      <c r="K2191" s="218"/>
    </row>
    <row r="2192" customHeight="1" spans="1:11">
      <c r="A2192" s="185" t="str">
        <f>IF(B2192="","",COUNTA($B$5:B2192))</f>
        <v/>
      </c>
      <c r="B2192" s="219"/>
      <c r="C2192" s="220"/>
      <c r="D2192" s="220"/>
      <c r="E2192" s="220"/>
      <c r="F2192" s="225"/>
      <c r="G2192" s="222"/>
      <c r="H2192" s="217" t="str">
        <f>IFERROR(VLOOKUP($C2192,$C$5:$H$18,6,0)+SUMIF($C$19:$C2192,$C2192,$F$19:$F2192)-SUMIF($C$19:$C2192,$C2192,$G$19:$G2192),"")</f>
        <v/>
      </c>
      <c r="I2192" s="220"/>
      <c r="J2192" s="220"/>
      <c r="K2192" s="223"/>
    </row>
    <row r="2193" customHeight="1" spans="1:11">
      <c r="A2193" s="185" t="str">
        <f>IF(B2193="","",COUNTA($B$5:B2193))</f>
        <v/>
      </c>
      <c r="B2193" s="213"/>
      <c r="C2193" s="214"/>
      <c r="D2193" s="214"/>
      <c r="E2193" s="214"/>
      <c r="F2193" s="224"/>
      <c r="G2193" s="216"/>
      <c r="H2193" s="217" t="str">
        <f>IFERROR(VLOOKUP($C2193,$C$5:$H$18,6,0)+SUMIF($C$19:$C2193,$C2193,$F$19:$F2193)-SUMIF($C$19:$C2193,$C2193,$G$19:$G2193),"")</f>
        <v/>
      </c>
      <c r="I2193" s="214"/>
      <c r="J2193" s="214"/>
      <c r="K2193" s="218"/>
    </row>
    <row r="2194" customHeight="1" spans="1:11">
      <c r="A2194" s="185" t="str">
        <f>IF(B2194="","",COUNTA($B$5:B2194))</f>
        <v/>
      </c>
      <c r="B2194" s="219"/>
      <c r="C2194" s="220"/>
      <c r="D2194" s="220"/>
      <c r="E2194" s="220"/>
      <c r="F2194" s="225"/>
      <c r="G2194" s="222"/>
      <c r="H2194" s="217" t="str">
        <f>IFERROR(VLOOKUP($C2194,$C$5:$H$18,6,0)+SUMIF($C$19:$C2194,$C2194,$F$19:$F2194)-SUMIF($C$19:$C2194,$C2194,$G$19:$G2194),"")</f>
        <v/>
      </c>
      <c r="I2194" s="220"/>
      <c r="J2194" s="220"/>
      <c r="K2194" s="223"/>
    </row>
    <row r="2195" customHeight="1" spans="1:11">
      <c r="A2195" s="185" t="str">
        <f>IF(B2195="","",COUNTA($B$5:B2195))</f>
        <v/>
      </c>
      <c r="B2195" s="213"/>
      <c r="C2195" s="214"/>
      <c r="D2195" s="214"/>
      <c r="E2195" s="214"/>
      <c r="F2195" s="224"/>
      <c r="G2195" s="216"/>
      <c r="H2195" s="217" t="str">
        <f>IFERROR(VLOOKUP($C2195,$C$5:$H$18,6,0)+SUMIF($C$19:$C2195,$C2195,$F$19:$F2195)-SUMIF($C$19:$C2195,$C2195,$G$19:$G2195),"")</f>
        <v/>
      </c>
      <c r="I2195" s="214"/>
      <c r="J2195" s="214"/>
      <c r="K2195" s="218"/>
    </row>
    <row r="2196" customHeight="1" spans="1:11">
      <c r="A2196" s="185" t="str">
        <f>IF(B2196="","",COUNTA($B$5:B2196))</f>
        <v/>
      </c>
      <c r="B2196" s="219"/>
      <c r="C2196" s="220"/>
      <c r="D2196" s="220"/>
      <c r="E2196" s="220"/>
      <c r="F2196" s="225"/>
      <c r="G2196" s="222"/>
      <c r="H2196" s="217" t="str">
        <f>IFERROR(VLOOKUP($C2196,$C$5:$H$18,6,0)+SUMIF($C$19:$C2196,$C2196,$F$19:$F2196)-SUMIF($C$19:$C2196,$C2196,$G$19:$G2196),"")</f>
        <v/>
      </c>
      <c r="I2196" s="220"/>
      <c r="J2196" s="220"/>
      <c r="K2196" s="223"/>
    </row>
    <row r="2197" customHeight="1" spans="1:11">
      <c r="A2197" s="185" t="str">
        <f>IF(B2197="","",COUNTA($B$5:B2197))</f>
        <v/>
      </c>
      <c r="B2197" s="213"/>
      <c r="C2197" s="214"/>
      <c r="D2197" s="214"/>
      <c r="E2197" s="214"/>
      <c r="F2197" s="224"/>
      <c r="G2197" s="216"/>
      <c r="H2197" s="217" t="str">
        <f>IFERROR(VLOOKUP($C2197,$C$5:$H$18,6,0)+SUMIF($C$19:$C2197,$C2197,$F$19:$F2197)-SUMIF($C$19:$C2197,$C2197,$G$19:$G2197),"")</f>
        <v/>
      </c>
      <c r="I2197" s="214"/>
      <c r="J2197" s="214"/>
      <c r="K2197" s="218"/>
    </row>
    <row r="2198" customHeight="1" spans="1:11">
      <c r="A2198" s="185" t="str">
        <f>IF(B2198="","",COUNTA($B$5:B2198))</f>
        <v/>
      </c>
      <c r="B2198" s="219"/>
      <c r="C2198" s="220"/>
      <c r="D2198" s="220"/>
      <c r="E2198" s="220"/>
      <c r="F2198" s="225"/>
      <c r="G2198" s="222"/>
      <c r="H2198" s="217" t="str">
        <f>IFERROR(VLOOKUP($C2198,$C$5:$H$18,6,0)+SUMIF($C$19:$C2198,$C2198,$F$19:$F2198)-SUMIF($C$19:$C2198,$C2198,$G$19:$G2198),"")</f>
        <v/>
      </c>
      <c r="I2198" s="220"/>
      <c r="J2198" s="220"/>
      <c r="K2198" s="223"/>
    </row>
    <row r="2199" customHeight="1" spans="1:11">
      <c r="A2199" s="185" t="str">
        <f>IF(B2199="","",COUNTA($B$5:B2199))</f>
        <v/>
      </c>
      <c r="B2199" s="213"/>
      <c r="C2199" s="214"/>
      <c r="D2199" s="214"/>
      <c r="E2199" s="214"/>
      <c r="F2199" s="224"/>
      <c r="G2199" s="216"/>
      <c r="H2199" s="217" t="str">
        <f>IFERROR(VLOOKUP($C2199,$C$5:$H$18,6,0)+SUMIF($C$19:$C2199,$C2199,$F$19:$F2199)-SUMIF($C$19:$C2199,$C2199,$G$19:$G2199),"")</f>
        <v/>
      </c>
      <c r="I2199" s="214"/>
      <c r="J2199" s="214"/>
      <c r="K2199" s="218"/>
    </row>
    <row r="2200" customHeight="1" spans="1:11">
      <c r="A2200" s="185" t="str">
        <f>IF(B2200="","",COUNTA($B$5:B2200))</f>
        <v/>
      </c>
      <c r="B2200" s="219"/>
      <c r="C2200" s="220"/>
      <c r="D2200" s="220"/>
      <c r="E2200" s="220"/>
      <c r="F2200" s="225"/>
      <c r="G2200" s="222"/>
      <c r="H2200" s="217" t="str">
        <f>IFERROR(VLOOKUP($C2200,$C$5:$H$18,6,0)+SUMIF($C$19:$C2200,$C2200,$F$19:$F2200)-SUMIF($C$19:$C2200,$C2200,$G$19:$G2200),"")</f>
        <v/>
      </c>
      <c r="I2200" s="220"/>
      <c r="J2200" s="220"/>
      <c r="K2200" s="223"/>
    </row>
    <row r="2201" customHeight="1" spans="1:11">
      <c r="A2201" s="185" t="str">
        <f>IF(B2201="","",COUNTA($B$5:B2201))</f>
        <v/>
      </c>
      <c r="B2201" s="213"/>
      <c r="C2201" s="214"/>
      <c r="D2201" s="214"/>
      <c r="E2201" s="214"/>
      <c r="F2201" s="224"/>
      <c r="G2201" s="216"/>
      <c r="H2201" s="217" t="str">
        <f>IFERROR(VLOOKUP($C2201,$C$5:$H$18,6,0)+SUMIF($C$19:$C2201,$C2201,$F$19:$F2201)-SUMIF($C$19:$C2201,$C2201,$G$19:$G2201),"")</f>
        <v/>
      </c>
      <c r="I2201" s="214"/>
      <c r="J2201" s="214"/>
      <c r="K2201" s="218"/>
    </row>
    <row r="2202" customHeight="1" spans="1:11">
      <c r="A2202" s="185" t="str">
        <f>IF(B2202="","",COUNTA($B$5:B2202))</f>
        <v/>
      </c>
      <c r="B2202" s="219"/>
      <c r="C2202" s="220"/>
      <c r="D2202" s="220"/>
      <c r="E2202" s="220"/>
      <c r="F2202" s="225"/>
      <c r="G2202" s="222"/>
      <c r="H2202" s="217" t="str">
        <f>IFERROR(VLOOKUP($C2202,$C$5:$H$18,6,0)+SUMIF($C$19:$C2202,$C2202,$F$19:$F2202)-SUMIF($C$19:$C2202,$C2202,$G$19:$G2202),"")</f>
        <v/>
      </c>
      <c r="I2202" s="220"/>
      <c r="J2202" s="220"/>
      <c r="K2202" s="223"/>
    </row>
    <row r="2203" customHeight="1" spans="1:11">
      <c r="A2203" s="185" t="str">
        <f>IF(B2203="","",COUNTA($B$5:B2203))</f>
        <v/>
      </c>
      <c r="B2203" s="213"/>
      <c r="C2203" s="214"/>
      <c r="D2203" s="214"/>
      <c r="E2203" s="214"/>
      <c r="F2203" s="224"/>
      <c r="G2203" s="216"/>
      <c r="H2203" s="217" t="str">
        <f>IFERROR(VLOOKUP($C2203,$C$5:$H$18,6,0)+SUMIF($C$19:$C2203,$C2203,$F$19:$F2203)-SUMIF($C$19:$C2203,$C2203,$G$19:$G2203),"")</f>
        <v/>
      </c>
      <c r="I2203" s="214"/>
      <c r="J2203" s="214"/>
      <c r="K2203" s="218"/>
    </row>
    <row r="2204" customHeight="1" spans="1:11">
      <c r="A2204" s="185" t="str">
        <f>IF(B2204="","",COUNTA($B$5:B2204))</f>
        <v/>
      </c>
      <c r="B2204" s="219"/>
      <c r="C2204" s="220"/>
      <c r="D2204" s="220"/>
      <c r="E2204" s="220"/>
      <c r="F2204" s="225"/>
      <c r="G2204" s="222"/>
      <c r="H2204" s="217" t="str">
        <f>IFERROR(VLOOKUP($C2204,$C$5:$H$18,6,0)+SUMIF($C$19:$C2204,$C2204,$F$19:$F2204)-SUMIF($C$19:$C2204,$C2204,$G$19:$G2204),"")</f>
        <v/>
      </c>
      <c r="I2204" s="220"/>
      <c r="J2204" s="220"/>
      <c r="K2204" s="223"/>
    </row>
    <row r="2205" customHeight="1" spans="1:11">
      <c r="A2205" s="185" t="str">
        <f>IF(B2205="","",COUNTA($B$5:B2205))</f>
        <v/>
      </c>
      <c r="B2205" s="213"/>
      <c r="C2205" s="214"/>
      <c r="D2205" s="214"/>
      <c r="E2205" s="214"/>
      <c r="F2205" s="224"/>
      <c r="G2205" s="216"/>
      <c r="H2205" s="217" t="str">
        <f>IFERROR(VLOOKUP($C2205,$C$5:$H$18,6,0)+SUMIF($C$19:$C2205,$C2205,$F$19:$F2205)-SUMIF($C$19:$C2205,$C2205,$G$19:$G2205),"")</f>
        <v/>
      </c>
      <c r="I2205" s="214"/>
      <c r="J2205" s="214"/>
      <c r="K2205" s="218"/>
    </row>
    <row r="2206" customHeight="1" spans="1:11">
      <c r="A2206" s="185" t="str">
        <f>IF(B2206="","",COUNTA($B$5:B2206))</f>
        <v/>
      </c>
      <c r="B2206" s="219"/>
      <c r="C2206" s="220"/>
      <c r="D2206" s="220"/>
      <c r="E2206" s="220"/>
      <c r="F2206" s="225"/>
      <c r="G2206" s="222"/>
      <c r="H2206" s="217" t="str">
        <f>IFERROR(VLOOKUP($C2206,$C$5:$H$18,6,0)+SUMIF($C$19:$C2206,$C2206,$F$19:$F2206)-SUMIF($C$19:$C2206,$C2206,$G$19:$G2206),"")</f>
        <v/>
      </c>
      <c r="I2206" s="220"/>
      <c r="J2206" s="220"/>
      <c r="K2206" s="223"/>
    </row>
    <row r="2207" customHeight="1" spans="1:11">
      <c r="A2207" s="185" t="str">
        <f>IF(B2207="","",COUNTA($B$5:B2207))</f>
        <v/>
      </c>
      <c r="B2207" s="213"/>
      <c r="C2207" s="214"/>
      <c r="D2207" s="214"/>
      <c r="E2207" s="214"/>
      <c r="F2207" s="224"/>
      <c r="G2207" s="216"/>
      <c r="H2207" s="217" t="str">
        <f>IFERROR(VLOOKUP($C2207,$C$5:$H$18,6,0)+SUMIF($C$19:$C2207,$C2207,$F$19:$F2207)-SUMIF($C$19:$C2207,$C2207,$G$19:$G2207),"")</f>
        <v/>
      </c>
      <c r="I2207" s="214"/>
      <c r="J2207" s="214"/>
      <c r="K2207" s="218"/>
    </row>
    <row r="2208" customHeight="1" spans="1:11">
      <c r="A2208" s="185" t="str">
        <f>IF(B2208="","",COUNTA($B$5:B2208))</f>
        <v/>
      </c>
      <c r="B2208" s="219"/>
      <c r="C2208" s="220"/>
      <c r="D2208" s="220"/>
      <c r="E2208" s="220"/>
      <c r="F2208" s="225"/>
      <c r="G2208" s="222"/>
      <c r="H2208" s="217" t="str">
        <f>IFERROR(VLOOKUP($C2208,$C$5:$H$18,6,0)+SUMIF($C$19:$C2208,$C2208,$F$19:$F2208)-SUMIF($C$19:$C2208,$C2208,$G$19:$G2208),"")</f>
        <v/>
      </c>
      <c r="I2208" s="220"/>
      <c r="J2208" s="220"/>
      <c r="K2208" s="223"/>
    </row>
    <row r="2209" customHeight="1" spans="1:11">
      <c r="A2209" s="185" t="str">
        <f>IF(B2209="","",COUNTA($B$5:B2209))</f>
        <v/>
      </c>
      <c r="B2209" s="213"/>
      <c r="C2209" s="214"/>
      <c r="D2209" s="214"/>
      <c r="E2209" s="214"/>
      <c r="F2209" s="224"/>
      <c r="G2209" s="216"/>
      <c r="H2209" s="217" t="str">
        <f>IFERROR(VLOOKUP($C2209,$C$5:$H$18,6,0)+SUMIF($C$19:$C2209,$C2209,$F$19:$F2209)-SUMIF($C$19:$C2209,$C2209,$G$19:$G2209),"")</f>
        <v/>
      </c>
      <c r="I2209" s="214"/>
      <c r="J2209" s="214"/>
      <c r="K2209" s="218"/>
    </row>
    <row r="2210" customHeight="1" spans="1:11">
      <c r="A2210" s="185" t="str">
        <f>IF(B2210="","",COUNTA($B$5:B2210))</f>
        <v/>
      </c>
      <c r="B2210" s="219"/>
      <c r="C2210" s="220"/>
      <c r="D2210" s="220"/>
      <c r="E2210" s="220"/>
      <c r="F2210" s="225"/>
      <c r="G2210" s="222"/>
      <c r="H2210" s="217" t="str">
        <f>IFERROR(VLOOKUP($C2210,$C$5:$H$18,6,0)+SUMIF($C$19:$C2210,$C2210,$F$19:$F2210)-SUMIF($C$19:$C2210,$C2210,$G$19:$G2210),"")</f>
        <v/>
      </c>
      <c r="I2210" s="220"/>
      <c r="J2210" s="220"/>
      <c r="K2210" s="223"/>
    </row>
    <row r="2211" customHeight="1" spans="1:11">
      <c r="A2211" s="185" t="str">
        <f>IF(B2211="","",COUNTA($B$5:B2211))</f>
        <v/>
      </c>
      <c r="B2211" s="213"/>
      <c r="C2211" s="214"/>
      <c r="D2211" s="214"/>
      <c r="E2211" s="214"/>
      <c r="F2211" s="224"/>
      <c r="G2211" s="216"/>
      <c r="H2211" s="217" t="str">
        <f>IFERROR(VLOOKUP($C2211,$C$5:$H$18,6,0)+SUMIF($C$19:$C2211,$C2211,$F$19:$F2211)-SUMIF($C$19:$C2211,$C2211,$G$19:$G2211),"")</f>
        <v/>
      </c>
      <c r="I2211" s="214"/>
      <c r="J2211" s="214"/>
      <c r="K2211" s="218"/>
    </row>
    <row r="2212" customHeight="1" spans="1:11">
      <c r="A2212" s="185" t="str">
        <f>IF(B2212="","",COUNTA($B$5:B2212))</f>
        <v/>
      </c>
      <c r="B2212" s="219"/>
      <c r="C2212" s="220"/>
      <c r="D2212" s="220"/>
      <c r="E2212" s="220"/>
      <c r="F2212" s="225"/>
      <c r="G2212" s="222"/>
      <c r="H2212" s="217" t="str">
        <f>IFERROR(VLOOKUP($C2212,$C$5:$H$18,6,0)+SUMIF($C$19:$C2212,$C2212,$F$19:$F2212)-SUMIF($C$19:$C2212,$C2212,$G$19:$G2212),"")</f>
        <v/>
      </c>
      <c r="I2212" s="220"/>
      <c r="J2212" s="220"/>
      <c r="K2212" s="223"/>
    </row>
    <row r="2213" customHeight="1" spans="1:11">
      <c r="A2213" s="185" t="str">
        <f>IF(B2213="","",COUNTA($B$5:B2213))</f>
        <v/>
      </c>
      <c r="B2213" s="213"/>
      <c r="C2213" s="214"/>
      <c r="D2213" s="214"/>
      <c r="E2213" s="214"/>
      <c r="F2213" s="224"/>
      <c r="G2213" s="216"/>
      <c r="H2213" s="217" t="str">
        <f>IFERROR(VLOOKUP($C2213,$C$5:$H$18,6,0)+SUMIF($C$19:$C2213,$C2213,$F$19:$F2213)-SUMIF($C$19:$C2213,$C2213,$G$19:$G2213),"")</f>
        <v/>
      </c>
      <c r="I2213" s="214"/>
      <c r="J2213" s="214"/>
      <c r="K2213" s="218"/>
    </row>
    <row r="2214" customHeight="1" spans="1:11">
      <c r="A2214" s="185" t="str">
        <f>IF(B2214="","",COUNTA($B$5:B2214))</f>
        <v/>
      </c>
      <c r="B2214" s="219"/>
      <c r="C2214" s="220"/>
      <c r="D2214" s="220"/>
      <c r="E2214" s="220"/>
      <c r="F2214" s="225"/>
      <c r="G2214" s="222"/>
      <c r="H2214" s="217" t="str">
        <f>IFERROR(VLOOKUP($C2214,$C$5:$H$18,6,0)+SUMIF($C$19:$C2214,$C2214,$F$19:$F2214)-SUMIF($C$19:$C2214,$C2214,$G$19:$G2214),"")</f>
        <v/>
      </c>
      <c r="I2214" s="220"/>
      <c r="J2214" s="220"/>
      <c r="K2214" s="223"/>
    </row>
    <row r="2215" customHeight="1" spans="1:11">
      <c r="A2215" s="185" t="str">
        <f>IF(B2215="","",COUNTA($B$5:B2215))</f>
        <v/>
      </c>
      <c r="B2215" s="213"/>
      <c r="C2215" s="214"/>
      <c r="D2215" s="214"/>
      <c r="E2215" s="214"/>
      <c r="F2215" s="224"/>
      <c r="G2215" s="216"/>
      <c r="H2215" s="217" t="str">
        <f>IFERROR(VLOOKUP($C2215,$C$5:$H$18,6,0)+SUMIF($C$19:$C2215,$C2215,$F$19:$F2215)-SUMIF($C$19:$C2215,$C2215,$G$19:$G2215),"")</f>
        <v/>
      </c>
      <c r="I2215" s="214"/>
      <c r="J2215" s="214"/>
      <c r="K2215" s="218"/>
    </row>
    <row r="2216" customHeight="1" spans="1:11">
      <c r="A2216" s="185" t="str">
        <f>IF(B2216="","",COUNTA($B$5:B2216))</f>
        <v/>
      </c>
      <c r="B2216" s="219"/>
      <c r="C2216" s="220"/>
      <c r="D2216" s="220"/>
      <c r="E2216" s="220"/>
      <c r="F2216" s="225"/>
      <c r="G2216" s="222"/>
      <c r="H2216" s="217" t="str">
        <f>IFERROR(VLOOKUP($C2216,$C$5:$H$18,6,0)+SUMIF($C$19:$C2216,$C2216,$F$19:$F2216)-SUMIF($C$19:$C2216,$C2216,$G$19:$G2216),"")</f>
        <v/>
      </c>
      <c r="I2216" s="220"/>
      <c r="J2216" s="220"/>
      <c r="K2216" s="223"/>
    </row>
    <row r="2217" customHeight="1" spans="1:11">
      <c r="A2217" s="185" t="str">
        <f>IF(B2217="","",COUNTA($B$5:B2217))</f>
        <v/>
      </c>
      <c r="B2217" s="213"/>
      <c r="C2217" s="214"/>
      <c r="D2217" s="214"/>
      <c r="E2217" s="214"/>
      <c r="F2217" s="224"/>
      <c r="G2217" s="216"/>
      <c r="H2217" s="217" t="str">
        <f>IFERROR(VLOOKUP($C2217,$C$5:$H$18,6,0)+SUMIF($C$19:$C2217,$C2217,$F$19:$F2217)-SUMIF($C$19:$C2217,$C2217,$G$19:$G2217),"")</f>
        <v/>
      </c>
      <c r="I2217" s="214"/>
      <c r="J2217" s="214"/>
      <c r="K2217" s="218"/>
    </row>
    <row r="2218" customHeight="1" spans="1:11">
      <c r="A2218" s="185" t="str">
        <f>IF(B2218="","",COUNTA($B$5:B2218))</f>
        <v/>
      </c>
      <c r="B2218" s="219"/>
      <c r="C2218" s="220"/>
      <c r="D2218" s="220"/>
      <c r="E2218" s="220"/>
      <c r="F2218" s="225"/>
      <c r="G2218" s="222"/>
      <c r="H2218" s="217" t="str">
        <f>IFERROR(VLOOKUP($C2218,$C$5:$H$18,6,0)+SUMIF($C$19:$C2218,$C2218,$F$19:$F2218)-SUMIF($C$19:$C2218,$C2218,$G$19:$G2218),"")</f>
        <v/>
      </c>
      <c r="I2218" s="220"/>
      <c r="J2218" s="220"/>
      <c r="K2218" s="223"/>
    </row>
    <row r="2219" customHeight="1" spans="1:11">
      <c r="A2219" s="185" t="str">
        <f>IF(B2219="","",COUNTA($B$5:B2219))</f>
        <v/>
      </c>
      <c r="B2219" s="213"/>
      <c r="C2219" s="214"/>
      <c r="D2219" s="214"/>
      <c r="E2219" s="214"/>
      <c r="F2219" s="224"/>
      <c r="G2219" s="216"/>
      <c r="H2219" s="217" t="str">
        <f>IFERROR(VLOOKUP($C2219,$C$5:$H$18,6,0)+SUMIF($C$19:$C2219,$C2219,$F$19:$F2219)-SUMIF($C$19:$C2219,$C2219,$G$19:$G2219),"")</f>
        <v/>
      </c>
      <c r="I2219" s="214"/>
      <c r="J2219" s="214"/>
      <c r="K2219" s="218"/>
    </row>
    <row r="2220" customHeight="1" spans="1:11">
      <c r="A2220" s="185" t="str">
        <f>IF(B2220="","",COUNTA($B$5:B2220))</f>
        <v/>
      </c>
      <c r="B2220" s="219"/>
      <c r="C2220" s="220"/>
      <c r="D2220" s="220"/>
      <c r="E2220" s="220"/>
      <c r="F2220" s="225"/>
      <c r="G2220" s="222"/>
      <c r="H2220" s="217" t="str">
        <f>IFERROR(VLOOKUP($C2220,$C$5:$H$18,6,0)+SUMIF($C$19:$C2220,$C2220,$F$19:$F2220)-SUMIF($C$19:$C2220,$C2220,$G$19:$G2220),"")</f>
        <v/>
      </c>
      <c r="I2220" s="220"/>
      <c r="J2220" s="220"/>
      <c r="K2220" s="223"/>
    </row>
    <row r="2221" customHeight="1" spans="1:11">
      <c r="A2221" s="185" t="str">
        <f>IF(B2221="","",COUNTA($B$5:B2221))</f>
        <v/>
      </c>
      <c r="B2221" s="213"/>
      <c r="C2221" s="214"/>
      <c r="D2221" s="214"/>
      <c r="E2221" s="214"/>
      <c r="F2221" s="224"/>
      <c r="G2221" s="216"/>
      <c r="H2221" s="217" t="str">
        <f>IFERROR(VLOOKUP($C2221,$C$5:$H$18,6,0)+SUMIF($C$19:$C2221,$C2221,$F$19:$F2221)-SUMIF($C$19:$C2221,$C2221,$G$19:$G2221),"")</f>
        <v/>
      </c>
      <c r="I2221" s="214"/>
      <c r="J2221" s="214"/>
      <c r="K2221" s="218"/>
    </row>
    <row r="2222" customHeight="1" spans="1:11">
      <c r="A2222" s="185" t="str">
        <f>IF(B2222="","",COUNTA($B$5:B2222))</f>
        <v/>
      </c>
      <c r="B2222" s="219"/>
      <c r="C2222" s="220"/>
      <c r="D2222" s="220"/>
      <c r="E2222" s="220"/>
      <c r="F2222" s="225"/>
      <c r="G2222" s="222"/>
      <c r="H2222" s="217" t="str">
        <f>IFERROR(VLOOKUP($C2222,$C$5:$H$18,6,0)+SUMIF($C$19:$C2222,$C2222,$F$19:$F2222)-SUMIF($C$19:$C2222,$C2222,$G$19:$G2222),"")</f>
        <v/>
      </c>
      <c r="I2222" s="220"/>
      <c r="J2222" s="220"/>
      <c r="K2222" s="223"/>
    </row>
    <row r="2223" customHeight="1" spans="1:11">
      <c r="A2223" s="185" t="str">
        <f>IF(B2223="","",COUNTA($B$5:B2223))</f>
        <v/>
      </c>
      <c r="B2223" s="213"/>
      <c r="C2223" s="214"/>
      <c r="D2223" s="214"/>
      <c r="E2223" s="214"/>
      <c r="F2223" s="224"/>
      <c r="G2223" s="216"/>
      <c r="H2223" s="217" t="str">
        <f>IFERROR(VLOOKUP($C2223,$C$5:$H$18,6,0)+SUMIF($C$19:$C2223,$C2223,$F$19:$F2223)-SUMIF($C$19:$C2223,$C2223,$G$19:$G2223),"")</f>
        <v/>
      </c>
      <c r="I2223" s="214"/>
      <c r="J2223" s="214"/>
      <c r="K2223" s="218"/>
    </row>
    <row r="2224" customHeight="1" spans="1:11">
      <c r="A2224" s="185" t="str">
        <f>IF(B2224="","",COUNTA($B$5:B2224))</f>
        <v/>
      </c>
      <c r="B2224" s="219"/>
      <c r="C2224" s="220"/>
      <c r="D2224" s="220"/>
      <c r="E2224" s="220"/>
      <c r="F2224" s="225"/>
      <c r="G2224" s="222"/>
      <c r="H2224" s="217" t="str">
        <f>IFERROR(VLOOKUP($C2224,$C$5:$H$18,6,0)+SUMIF($C$19:$C2224,$C2224,$F$19:$F2224)-SUMIF($C$19:$C2224,$C2224,$G$19:$G2224),"")</f>
        <v/>
      </c>
      <c r="I2224" s="220"/>
      <c r="J2224" s="220"/>
      <c r="K2224" s="223"/>
    </row>
    <row r="2225" customHeight="1" spans="1:11">
      <c r="A2225" s="185" t="str">
        <f>IF(B2225="","",COUNTA($B$5:B2225))</f>
        <v/>
      </c>
      <c r="B2225" s="213"/>
      <c r="C2225" s="214"/>
      <c r="D2225" s="214"/>
      <c r="E2225" s="214"/>
      <c r="F2225" s="224"/>
      <c r="G2225" s="216"/>
      <c r="H2225" s="217" t="str">
        <f>IFERROR(VLOOKUP($C2225,$C$5:$H$18,6,0)+SUMIF($C$19:$C2225,$C2225,$F$19:$F2225)-SUMIF($C$19:$C2225,$C2225,$G$19:$G2225),"")</f>
        <v/>
      </c>
      <c r="I2225" s="214"/>
      <c r="J2225" s="214"/>
      <c r="K2225" s="218"/>
    </row>
    <row r="2226" customHeight="1" spans="1:11">
      <c r="A2226" s="185" t="str">
        <f>IF(B2226="","",COUNTA($B$5:B2226))</f>
        <v/>
      </c>
      <c r="B2226" s="219"/>
      <c r="C2226" s="220"/>
      <c r="D2226" s="220"/>
      <c r="E2226" s="220"/>
      <c r="F2226" s="225"/>
      <c r="G2226" s="222"/>
      <c r="H2226" s="217" t="str">
        <f>IFERROR(VLOOKUP($C2226,$C$5:$H$18,6,0)+SUMIF($C$19:$C2226,$C2226,$F$19:$F2226)-SUMIF($C$19:$C2226,$C2226,$G$19:$G2226),"")</f>
        <v/>
      </c>
      <c r="I2226" s="220"/>
      <c r="J2226" s="220"/>
      <c r="K2226" s="223"/>
    </row>
    <row r="2227" customHeight="1" spans="1:11">
      <c r="A2227" s="185" t="str">
        <f>IF(B2227="","",COUNTA($B$5:B2227))</f>
        <v/>
      </c>
      <c r="B2227" s="213"/>
      <c r="C2227" s="214"/>
      <c r="D2227" s="214"/>
      <c r="E2227" s="214"/>
      <c r="F2227" s="224"/>
      <c r="G2227" s="216"/>
      <c r="H2227" s="217" t="str">
        <f>IFERROR(VLOOKUP($C2227,$C$5:$H$18,6,0)+SUMIF($C$19:$C2227,$C2227,$F$19:$F2227)-SUMIF($C$19:$C2227,$C2227,$G$19:$G2227),"")</f>
        <v/>
      </c>
      <c r="I2227" s="214"/>
      <c r="J2227" s="214"/>
      <c r="K2227" s="218"/>
    </row>
    <row r="2228" customHeight="1" spans="1:11">
      <c r="A2228" s="185" t="str">
        <f>IF(B2228="","",COUNTA($B$5:B2228))</f>
        <v/>
      </c>
      <c r="B2228" s="219"/>
      <c r="C2228" s="220"/>
      <c r="D2228" s="220"/>
      <c r="E2228" s="220"/>
      <c r="F2228" s="225"/>
      <c r="G2228" s="222"/>
      <c r="H2228" s="217" t="str">
        <f>IFERROR(VLOOKUP($C2228,$C$5:$H$18,6,0)+SUMIF($C$19:$C2228,$C2228,$F$19:$F2228)-SUMIF($C$19:$C2228,$C2228,$G$19:$G2228),"")</f>
        <v/>
      </c>
      <c r="I2228" s="220"/>
      <c r="J2228" s="220"/>
      <c r="K2228" s="223"/>
    </row>
    <row r="2229" customHeight="1" spans="1:11">
      <c r="A2229" s="185" t="str">
        <f>IF(B2229="","",COUNTA($B$5:B2229))</f>
        <v/>
      </c>
      <c r="B2229" s="213"/>
      <c r="C2229" s="214"/>
      <c r="D2229" s="214"/>
      <c r="E2229" s="214"/>
      <c r="F2229" s="224"/>
      <c r="G2229" s="216"/>
      <c r="H2229" s="217" t="str">
        <f>IFERROR(VLOOKUP($C2229,$C$5:$H$18,6,0)+SUMIF($C$19:$C2229,$C2229,$F$19:$F2229)-SUMIF($C$19:$C2229,$C2229,$G$19:$G2229),"")</f>
        <v/>
      </c>
      <c r="I2229" s="214"/>
      <c r="J2229" s="214"/>
      <c r="K2229" s="218"/>
    </row>
    <row r="2230" customHeight="1" spans="1:11">
      <c r="A2230" s="185" t="str">
        <f>IF(B2230="","",COUNTA($B$5:B2230))</f>
        <v/>
      </c>
      <c r="B2230" s="219"/>
      <c r="C2230" s="220"/>
      <c r="D2230" s="220"/>
      <c r="E2230" s="220"/>
      <c r="F2230" s="225"/>
      <c r="G2230" s="222"/>
      <c r="H2230" s="217" t="str">
        <f>IFERROR(VLOOKUP($C2230,$C$5:$H$18,6,0)+SUMIF($C$19:$C2230,$C2230,$F$19:$F2230)-SUMIF($C$19:$C2230,$C2230,$G$19:$G2230),"")</f>
        <v/>
      </c>
      <c r="I2230" s="220"/>
      <c r="J2230" s="220"/>
      <c r="K2230" s="223"/>
    </row>
    <row r="2231" customHeight="1" spans="1:11">
      <c r="A2231" s="185" t="str">
        <f>IF(B2231="","",COUNTA($B$5:B2231))</f>
        <v/>
      </c>
      <c r="B2231" s="213"/>
      <c r="C2231" s="214"/>
      <c r="D2231" s="214"/>
      <c r="E2231" s="214"/>
      <c r="F2231" s="224"/>
      <c r="G2231" s="216"/>
      <c r="H2231" s="217" t="str">
        <f>IFERROR(VLOOKUP($C2231,$C$5:$H$18,6,0)+SUMIF($C$19:$C2231,$C2231,$F$19:$F2231)-SUMIF($C$19:$C2231,$C2231,$G$19:$G2231),"")</f>
        <v/>
      </c>
      <c r="I2231" s="214"/>
      <c r="J2231" s="214"/>
      <c r="K2231" s="218"/>
    </row>
    <row r="2232" customHeight="1" spans="1:11">
      <c r="A2232" s="185" t="str">
        <f>IF(B2232="","",COUNTA($B$5:B2232))</f>
        <v/>
      </c>
      <c r="B2232" s="219"/>
      <c r="C2232" s="220"/>
      <c r="D2232" s="220"/>
      <c r="E2232" s="220"/>
      <c r="F2232" s="225"/>
      <c r="G2232" s="222"/>
      <c r="H2232" s="217" t="str">
        <f>IFERROR(VLOOKUP($C2232,$C$5:$H$18,6,0)+SUMIF($C$19:$C2232,$C2232,$F$19:$F2232)-SUMIF($C$19:$C2232,$C2232,$G$19:$G2232),"")</f>
        <v/>
      </c>
      <c r="I2232" s="220"/>
      <c r="J2232" s="220"/>
      <c r="K2232" s="223"/>
    </row>
    <row r="2233" customHeight="1" spans="1:11">
      <c r="A2233" s="185" t="str">
        <f>IF(B2233="","",COUNTA($B$5:B2233))</f>
        <v/>
      </c>
      <c r="B2233" s="213"/>
      <c r="C2233" s="214"/>
      <c r="D2233" s="214"/>
      <c r="E2233" s="214"/>
      <c r="F2233" s="224"/>
      <c r="G2233" s="216"/>
      <c r="H2233" s="217" t="str">
        <f>IFERROR(VLOOKUP($C2233,$C$5:$H$18,6,0)+SUMIF($C$19:$C2233,$C2233,$F$19:$F2233)-SUMIF($C$19:$C2233,$C2233,$G$19:$G2233),"")</f>
        <v/>
      </c>
      <c r="I2233" s="214"/>
      <c r="J2233" s="214"/>
      <c r="K2233" s="218"/>
    </row>
    <row r="2234" customHeight="1" spans="1:11">
      <c r="A2234" s="185" t="str">
        <f>IF(B2234="","",COUNTA($B$5:B2234))</f>
        <v/>
      </c>
      <c r="B2234" s="219"/>
      <c r="C2234" s="220"/>
      <c r="D2234" s="220"/>
      <c r="E2234" s="220"/>
      <c r="F2234" s="225"/>
      <c r="G2234" s="222"/>
      <c r="H2234" s="217" t="str">
        <f>IFERROR(VLOOKUP($C2234,$C$5:$H$18,6,0)+SUMIF($C$19:$C2234,$C2234,$F$19:$F2234)-SUMIF($C$19:$C2234,$C2234,$G$19:$G2234),"")</f>
        <v/>
      </c>
      <c r="I2234" s="220"/>
      <c r="J2234" s="220"/>
      <c r="K2234" s="223"/>
    </row>
    <row r="2235" customHeight="1" spans="1:11">
      <c r="A2235" s="185" t="str">
        <f>IF(B2235="","",COUNTA($B$5:B2235))</f>
        <v/>
      </c>
      <c r="B2235" s="213"/>
      <c r="C2235" s="214"/>
      <c r="D2235" s="214"/>
      <c r="E2235" s="214"/>
      <c r="F2235" s="224"/>
      <c r="G2235" s="216"/>
      <c r="H2235" s="217" t="str">
        <f>IFERROR(VLOOKUP($C2235,$C$5:$H$18,6,0)+SUMIF($C$19:$C2235,$C2235,$F$19:$F2235)-SUMIF($C$19:$C2235,$C2235,$G$19:$G2235),"")</f>
        <v/>
      </c>
      <c r="I2235" s="214"/>
      <c r="J2235" s="214"/>
      <c r="K2235" s="218"/>
    </row>
    <row r="2236" customHeight="1" spans="1:11">
      <c r="A2236" s="185" t="str">
        <f>IF(B2236="","",COUNTA($B$5:B2236))</f>
        <v/>
      </c>
      <c r="B2236" s="219"/>
      <c r="C2236" s="220"/>
      <c r="D2236" s="220"/>
      <c r="E2236" s="220"/>
      <c r="F2236" s="225"/>
      <c r="G2236" s="222"/>
      <c r="H2236" s="217" t="str">
        <f>IFERROR(VLOOKUP($C2236,$C$5:$H$18,6,0)+SUMIF($C$19:$C2236,$C2236,$F$19:$F2236)-SUMIF($C$19:$C2236,$C2236,$G$19:$G2236),"")</f>
        <v/>
      </c>
      <c r="I2236" s="220"/>
      <c r="J2236" s="220"/>
      <c r="K2236" s="223"/>
    </row>
    <row r="2237" customHeight="1" spans="1:11">
      <c r="A2237" s="185" t="str">
        <f>IF(B2237="","",COUNTA($B$5:B2237))</f>
        <v/>
      </c>
      <c r="B2237" s="213"/>
      <c r="C2237" s="214"/>
      <c r="D2237" s="214"/>
      <c r="E2237" s="214"/>
      <c r="F2237" s="224"/>
      <c r="G2237" s="216"/>
      <c r="H2237" s="217" t="str">
        <f>IFERROR(VLOOKUP($C2237,$C$5:$H$18,6,0)+SUMIF($C$19:$C2237,$C2237,$F$19:$F2237)-SUMIF($C$19:$C2237,$C2237,$G$19:$G2237),"")</f>
        <v/>
      </c>
      <c r="I2237" s="214"/>
      <c r="J2237" s="214"/>
      <c r="K2237" s="218"/>
    </row>
    <row r="2238" customHeight="1" spans="1:11">
      <c r="A2238" s="185" t="str">
        <f>IF(B2238="","",COUNTA($B$5:B2238))</f>
        <v/>
      </c>
      <c r="B2238" s="219"/>
      <c r="C2238" s="220"/>
      <c r="D2238" s="220"/>
      <c r="E2238" s="220"/>
      <c r="F2238" s="225"/>
      <c r="G2238" s="222"/>
      <c r="H2238" s="217" t="str">
        <f>IFERROR(VLOOKUP($C2238,$C$5:$H$18,6,0)+SUMIF($C$19:$C2238,$C2238,$F$19:$F2238)-SUMIF($C$19:$C2238,$C2238,$G$19:$G2238),"")</f>
        <v/>
      </c>
      <c r="I2238" s="220"/>
      <c r="J2238" s="220"/>
      <c r="K2238" s="223"/>
    </row>
    <row r="2239" customHeight="1" spans="1:11">
      <c r="A2239" s="185" t="str">
        <f>IF(B2239="","",COUNTA($B$5:B2239))</f>
        <v/>
      </c>
      <c r="B2239" s="213"/>
      <c r="C2239" s="214"/>
      <c r="D2239" s="214"/>
      <c r="E2239" s="214"/>
      <c r="F2239" s="224"/>
      <c r="G2239" s="216"/>
      <c r="H2239" s="217" t="str">
        <f>IFERROR(VLOOKUP($C2239,$C$5:$H$18,6,0)+SUMIF($C$19:$C2239,$C2239,$F$19:$F2239)-SUMIF($C$19:$C2239,$C2239,$G$19:$G2239),"")</f>
        <v/>
      </c>
      <c r="I2239" s="214"/>
      <c r="J2239" s="214"/>
      <c r="K2239" s="218"/>
    </row>
    <row r="2240" customHeight="1" spans="1:11">
      <c r="A2240" s="185" t="str">
        <f>IF(B2240="","",COUNTA($B$5:B2240))</f>
        <v/>
      </c>
      <c r="B2240" s="219"/>
      <c r="C2240" s="220"/>
      <c r="D2240" s="220"/>
      <c r="E2240" s="220"/>
      <c r="F2240" s="225"/>
      <c r="G2240" s="222"/>
      <c r="H2240" s="217" t="str">
        <f>IFERROR(VLOOKUP($C2240,$C$5:$H$18,6,0)+SUMIF($C$19:$C2240,$C2240,$F$19:$F2240)-SUMIF($C$19:$C2240,$C2240,$G$19:$G2240),"")</f>
        <v/>
      </c>
      <c r="I2240" s="220"/>
      <c r="J2240" s="220"/>
      <c r="K2240" s="223"/>
    </row>
    <row r="2241" customHeight="1" spans="1:11">
      <c r="A2241" s="185" t="str">
        <f>IF(B2241="","",COUNTA($B$5:B2241))</f>
        <v/>
      </c>
      <c r="B2241" s="213"/>
      <c r="C2241" s="214"/>
      <c r="D2241" s="214"/>
      <c r="E2241" s="214"/>
      <c r="F2241" s="224"/>
      <c r="G2241" s="216"/>
      <c r="H2241" s="217" t="str">
        <f>IFERROR(VLOOKUP($C2241,$C$5:$H$18,6,0)+SUMIF($C$19:$C2241,$C2241,$F$19:$F2241)-SUMIF($C$19:$C2241,$C2241,$G$19:$G2241),"")</f>
        <v/>
      </c>
      <c r="I2241" s="214"/>
      <c r="J2241" s="214"/>
      <c r="K2241" s="218"/>
    </row>
    <row r="2242" customHeight="1" spans="1:11">
      <c r="A2242" s="185" t="str">
        <f>IF(B2242="","",COUNTA($B$5:B2242))</f>
        <v/>
      </c>
      <c r="B2242" s="219"/>
      <c r="C2242" s="220"/>
      <c r="D2242" s="220"/>
      <c r="E2242" s="220"/>
      <c r="F2242" s="225"/>
      <c r="G2242" s="222"/>
      <c r="H2242" s="217" t="str">
        <f>IFERROR(VLOOKUP($C2242,$C$5:$H$18,6,0)+SUMIF($C$19:$C2242,$C2242,$F$19:$F2242)-SUMIF($C$19:$C2242,$C2242,$G$19:$G2242),"")</f>
        <v/>
      </c>
      <c r="I2242" s="220"/>
      <c r="J2242" s="220"/>
      <c r="K2242" s="223"/>
    </row>
    <row r="2243" customHeight="1" spans="1:11">
      <c r="A2243" s="185" t="str">
        <f>IF(B2243="","",COUNTA($B$5:B2243))</f>
        <v/>
      </c>
      <c r="B2243" s="213"/>
      <c r="C2243" s="214"/>
      <c r="D2243" s="214"/>
      <c r="E2243" s="214"/>
      <c r="F2243" s="224"/>
      <c r="G2243" s="216"/>
      <c r="H2243" s="217" t="str">
        <f>IFERROR(VLOOKUP($C2243,$C$5:$H$18,6,0)+SUMIF($C$19:$C2243,$C2243,$F$19:$F2243)-SUMIF($C$19:$C2243,$C2243,$G$19:$G2243),"")</f>
        <v/>
      </c>
      <c r="I2243" s="214"/>
      <c r="J2243" s="214"/>
      <c r="K2243" s="218"/>
    </row>
    <row r="2244" customHeight="1" spans="1:11">
      <c r="A2244" s="185" t="str">
        <f>IF(B2244="","",COUNTA($B$5:B2244))</f>
        <v/>
      </c>
      <c r="B2244" s="219"/>
      <c r="C2244" s="220"/>
      <c r="D2244" s="220"/>
      <c r="E2244" s="220"/>
      <c r="F2244" s="225"/>
      <c r="G2244" s="222"/>
      <c r="H2244" s="217" t="str">
        <f>IFERROR(VLOOKUP($C2244,$C$5:$H$18,6,0)+SUMIF($C$19:$C2244,$C2244,$F$19:$F2244)-SUMIF($C$19:$C2244,$C2244,$G$19:$G2244),"")</f>
        <v/>
      </c>
      <c r="I2244" s="220"/>
      <c r="J2244" s="220"/>
      <c r="K2244" s="223"/>
    </row>
    <row r="2245" customHeight="1" spans="1:11">
      <c r="A2245" s="185" t="str">
        <f>IF(B2245="","",COUNTA($B$5:B2245))</f>
        <v/>
      </c>
      <c r="B2245" s="213"/>
      <c r="C2245" s="214"/>
      <c r="D2245" s="214"/>
      <c r="E2245" s="214"/>
      <c r="F2245" s="224"/>
      <c r="G2245" s="216"/>
      <c r="H2245" s="217" t="str">
        <f>IFERROR(VLOOKUP($C2245,$C$5:$H$18,6,0)+SUMIF($C$19:$C2245,$C2245,$F$19:$F2245)-SUMIF($C$19:$C2245,$C2245,$G$19:$G2245),"")</f>
        <v/>
      </c>
      <c r="I2245" s="214"/>
      <c r="J2245" s="214"/>
      <c r="K2245" s="218"/>
    </row>
    <row r="2246" customHeight="1" spans="1:11">
      <c r="A2246" s="185" t="str">
        <f>IF(B2246="","",COUNTA($B$5:B2246))</f>
        <v/>
      </c>
      <c r="B2246" s="219"/>
      <c r="C2246" s="220"/>
      <c r="D2246" s="220"/>
      <c r="E2246" s="220"/>
      <c r="F2246" s="225"/>
      <c r="G2246" s="222"/>
      <c r="H2246" s="217" t="str">
        <f>IFERROR(VLOOKUP($C2246,$C$5:$H$18,6,0)+SUMIF($C$19:$C2246,$C2246,$F$19:$F2246)-SUMIF($C$19:$C2246,$C2246,$G$19:$G2246),"")</f>
        <v/>
      </c>
      <c r="I2246" s="220"/>
      <c r="J2246" s="220"/>
      <c r="K2246" s="223"/>
    </row>
    <row r="2247" customHeight="1" spans="1:11">
      <c r="A2247" s="185" t="str">
        <f>IF(B2247="","",COUNTA($B$5:B2247))</f>
        <v/>
      </c>
      <c r="B2247" s="213"/>
      <c r="C2247" s="214"/>
      <c r="D2247" s="214"/>
      <c r="E2247" s="214"/>
      <c r="F2247" s="224"/>
      <c r="G2247" s="216"/>
      <c r="H2247" s="217" t="str">
        <f>IFERROR(VLOOKUP($C2247,$C$5:$H$18,6,0)+SUMIF($C$19:$C2247,$C2247,$F$19:$F2247)-SUMIF($C$19:$C2247,$C2247,$G$19:$G2247),"")</f>
        <v/>
      </c>
      <c r="I2247" s="214"/>
      <c r="J2247" s="214"/>
      <c r="K2247" s="218"/>
    </row>
    <row r="2248" customHeight="1" spans="1:11">
      <c r="A2248" s="185" t="str">
        <f>IF(B2248="","",COUNTA($B$5:B2248))</f>
        <v/>
      </c>
      <c r="B2248" s="219"/>
      <c r="C2248" s="220"/>
      <c r="D2248" s="220"/>
      <c r="E2248" s="220"/>
      <c r="F2248" s="225"/>
      <c r="G2248" s="222"/>
      <c r="H2248" s="217" t="str">
        <f>IFERROR(VLOOKUP($C2248,$C$5:$H$18,6,0)+SUMIF($C$19:$C2248,$C2248,$F$19:$F2248)-SUMIF($C$19:$C2248,$C2248,$G$19:$G2248),"")</f>
        <v/>
      </c>
      <c r="I2248" s="220"/>
      <c r="J2248" s="220"/>
      <c r="K2248" s="223"/>
    </row>
    <row r="2249" customHeight="1" spans="1:11">
      <c r="A2249" s="185" t="str">
        <f>IF(B2249="","",COUNTA($B$5:B2249))</f>
        <v/>
      </c>
      <c r="B2249" s="213"/>
      <c r="C2249" s="214"/>
      <c r="D2249" s="214"/>
      <c r="E2249" s="214"/>
      <c r="F2249" s="224"/>
      <c r="G2249" s="216"/>
      <c r="H2249" s="217" t="str">
        <f>IFERROR(VLOOKUP($C2249,$C$5:$H$18,6,0)+SUMIF($C$19:$C2249,$C2249,$F$19:$F2249)-SUMIF($C$19:$C2249,$C2249,$G$19:$G2249),"")</f>
        <v/>
      </c>
      <c r="I2249" s="214"/>
      <c r="J2249" s="214"/>
      <c r="K2249" s="218"/>
    </row>
    <row r="2250" customHeight="1" spans="1:11">
      <c r="A2250" s="185" t="str">
        <f>IF(B2250="","",COUNTA($B$5:B2250))</f>
        <v/>
      </c>
      <c r="B2250" s="219"/>
      <c r="C2250" s="220"/>
      <c r="D2250" s="220"/>
      <c r="E2250" s="220"/>
      <c r="F2250" s="225"/>
      <c r="G2250" s="222"/>
      <c r="H2250" s="217" t="str">
        <f>IFERROR(VLOOKUP($C2250,$C$5:$H$18,6,0)+SUMIF($C$19:$C2250,$C2250,$F$19:$F2250)-SUMIF($C$19:$C2250,$C2250,$G$19:$G2250),"")</f>
        <v/>
      </c>
      <c r="I2250" s="220"/>
      <c r="J2250" s="220"/>
      <c r="K2250" s="223"/>
    </row>
    <row r="2251" customHeight="1" spans="1:11">
      <c r="A2251" s="185" t="str">
        <f>IF(B2251="","",COUNTA($B$5:B2251))</f>
        <v/>
      </c>
      <c r="B2251" s="213"/>
      <c r="C2251" s="214"/>
      <c r="D2251" s="214"/>
      <c r="E2251" s="214"/>
      <c r="F2251" s="224"/>
      <c r="G2251" s="216"/>
      <c r="H2251" s="217" t="str">
        <f>IFERROR(VLOOKUP($C2251,$C$5:$H$18,6,0)+SUMIF($C$19:$C2251,$C2251,$F$19:$F2251)-SUMIF($C$19:$C2251,$C2251,$G$19:$G2251),"")</f>
        <v/>
      </c>
      <c r="I2251" s="214"/>
      <c r="J2251" s="214"/>
      <c r="K2251" s="218"/>
    </row>
    <row r="2252" customHeight="1" spans="1:11">
      <c r="A2252" s="185" t="str">
        <f>IF(B2252="","",COUNTA($B$5:B2252))</f>
        <v/>
      </c>
      <c r="B2252" s="219"/>
      <c r="C2252" s="220"/>
      <c r="D2252" s="220"/>
      <c r="E2252" s="220"/>
      <c r="F2252" s="225"/>
      <c r="G2252" s="222"/>
      <c r="H2252" s="217" t="str">
        <f>IFERROR(VLOOKUP($C2252,$C$5:$H$18,6,0)+SUMIF($C$19:$C2252,$C2252,$F$19:$F2252)-SUMIF($C$19:$C2252,$C2252,$G$19:$G2252),"")</f>
        <v/>
      </c>
      <c r="I2252" s="220"/>
      <c r="J2252" s="220"/>
      <c r="K2252" s="223"/>
    </row>
    <row r="2253" customHeight="1" spans="1:11">
      <c r="A2253" s="185" t="str">
        <f>IF(B2253="","",COUNTA($B$5:B2253))</f>
        <v/>
      </c>
      <c r="B2253" s="213"/>
      <c r="C2253" s="214"/>
      <c r="D2253" s="214"/>
      <c r="E2253" s="214"/>
      <c r="F2253" s="224"/>
      <c r="G2253" s="216"/>
      <c r="H2253" s="217" t="str">
        <f>IFERROR(VLOOKUP($C2253,$C$5:$H$18,6,0)+SUMIF($C$19:$C2253,$C2253,$F$19:$F2253)-SUMIF($C$19:$C2253,$C2253,$G$19:$G2253),"")</f>
        <v/>
      </c>
      <c r="I2253" s="214"/>
      <c r="J2253" s="214"/>
      <c r="K2253" s="218"/>
    </row>
    <row r="2254" customHeight="1" spans="1:11">
      <c r="A2254" s="185" t="str">
        <f>IF(B2254="","",COUNTA($B$5:B2254))</f>
        <v/>
      </c>
      <c r="B2254" s="219"/>
      <c r="C2254" s="220"/>
      <c r="D2254" s="220"/>
      <c r="E2254" s="220"/>
      <c r="F2254" s="225"/>
      <c r="G2254" s="222"/>
      <c r="H2254" s="217" t="str">
        <f>IFERROR(VLOOKUP($C2254,$C$5:$H$18,6,0)+SUMIF($C$19:$C2254,$C2254,$F$19:$F2254)-SUMIF($C$19:$C2254,$C2254,$G$19:$G2254),"")</f>
        <v/>
      </c>
      <c r="I2254" s="220"/>
      <c r="J2254" s="220"/>
      <c r="K2254" s="223"/>
    </row>
    <row r="2255" customHeight="1" spans="1:11">
      <c r="A2255" s="185" t="str">
        <f>IF(B2255="","",COUNTA($B$5:B2255))</f>
        <v/>
      </c>
      <c r="B2255" s="213"/>
      <c r="C2255" s="214"/>
      <c r="D2255" s="214"/>
      <c r="E2255" s="214"/>
      <c r="F2255" s="224"/>
      <c r="G2255" s="216"/>
      <c r="H2255" s="217" t="str">
        <f>IFERROR(VLOOKUP($C2255,$C$5:$H$18,6,0)+SUMIF($C$19:$C2255,$C2255,$F$19:$F2255)-SUMIF($C$19:$C2255,$C2255,$G$19:$G2255),"")</f>
        <v/>
      </c>
      <c r="I2255" s="214"/>
      <c r="J2255" s="214"/>
      <c r="K2255" s="218"/>
    </row>
    <row r="2256" customHeight="1" spans="1:11">
      <c r="A2256" s="185" t="str">
        <f>IF(B2256="","",COUNTA($B$5:B2256))</f>
        <v/>
      </c>
      <c r="B2256" s="219"/>
      <c r="C2256" s="220"/>
      <c r="D2256" s="220"/>
      <c r="E2256" s="220"/>
      <c r="F2256" s="225"/>
      <c r="G2256" s="222"/>
      <c r="H2256" s="217" t="str">
        <f>IFERROR(VLOOKUP($C2256,$C$5:$H$18,6,0)+SUMIF($C$19:$C2256,$C2256,$F$19:$F2256)-SUMIF($C$19:$C2256,$C2256,$G$19:$G2256),"")</f>
        <v/>
      </c>
      <c r="I2256" s="220"/>
      <c r="J2256" s="220"/>
      <c r="K2256" s="223"/>
    </row>
    <row r="2257" customHeight="1" spans="1:11">
      <c r="A2257" s="185" t="str">
        <f>IF(B2257="","",COUNTA($B$5:B2257))</f>
        <v/>
      </c>
      <c r="B2257" s="213"/>
      <c r="C2257" s="214"/>
      <c r="D2257" s="214"/>
      <c r="E2257" s="214"/>
      <c r="F2257" s="224"/>
      <c r="G2257" s="216"/>
      <c r="H2257" s="217" t="str">
        <f>IFERROR(VLOOKUP($C2257,$C$5:$H$18,6,0)+SUMIF($C$19:$C2257,$C2257,$F$19:$F2257)-SUMIF($C$19:$C2257,$C2257,$G$19:$G2257),"")</f>
        <v/>
      </c>
      <c r="I2257" s="214"/>
      <c r="J2257" s="214"/>
      <c r="K2257" s="218"/>
    </row>
    <row r="2258" customHeight="1" spans="1:11">
      <c r="A2258" s="185" t="str">
        <f>IF(B2258="","",COUNTA($B$5:B2258))</f>
        <v/>
      </c>
      <c r="B2258" s="219"/>
      <c r="C2258" s="220"/>
      <c r="D2258" s="220"/>
      <c r="E2258" s="220"/>
      <c r="F2258" s="225"/>
      <c r="G2258" s="222"/>
      <c r="H2258" s="217" t="str">
        <f>IFERROR(VLOOKUP($C2258,$C$5:$H$18,6,0)+SUMIF($C$19:$C2258,$C2258,$F$19:$F2258)-SUMIF($C$19:$C2258,$C2258,$G$19:$G2258),"")</f>
        <v/>
      </c>
      <c r="I2258" s="220"/>
      <c r="J2258" s="220"/>
      <c r="K2258" s="223"/>
    </row>
    <row r="2259" customHeight="1" spans="1:11">
      <c r="A2259" s="185" t="str">
        <f>IF(B2259="","",COUNTA($B$5:B2259))</f>
        <v/>
      </c>
      <c r="B2259" s="213"/>
      <c r="C2259" s="214"/>
      <c r="D2259" s="214"/>
      <c r="E2259" s="214"/>
      <c r="F2259" s="224"/>
      <c r="G2259" s="216"/>
      <c r="H2259" s="217" t="str">
        <f>IFERROR(VLOOKUP($C2259,$C$5:$H$18,6,0)+SUMIF($C$19:$C2259,$C2259,$F$19:$F2259)-SUMIF($C$19:$C2259,$C2259,$G$19:$G2259),"")</f>
        <v/>
      </c>
      <c r="I2259" s="214"/>
      <c r="J2259" s="214"/>
      <c r="K2259" s="218"/>
    </row>
    <row r="2260" customHeight="1" spans="1:11">
      <c r="A2260" s="185" t="str">
        <f>IF(B2260="","",COUNTA($B$5:B2260))</f>
        <v/>
      </c>
      <c r="B2260" s="219"/>
      <c r="C2260" s="220"/>
      <c r="D2260" s="220"/>
      <c r="E2260" s="220"/>
      <c r="F2260" s="225"/>
      <c r="G2260" s="222"/>
      <c r="H2260" s="217" t="str">
        <f>IFERROR(VLOOKUP($C2260,$C$5:$H$18,6,0)+SUMIF($C$19:$C2260,$C2260,$F$19:$F2260)-SUMIF($C$19:$C2260,$C2260,$G$19:$G2260),"")</f>
        <v/>
      </c>
      <c r="I2260" s="220"/>
      <c r="J2260" s="220"/>
      <c r="K2260" s="223"/>
    </row>
    <row r="2261" customHeight="1" spans="1:11">
      <c r="A2261" s="185" t="str">
        <f>IF(B2261="","",COUNTA($B$5:B2261))</f>
        <v/>
      </c>
      <c r="B2261" s="213"/>
      <c r="C2261" s="214"/>
      <c r="D2261" s="214"/>
      <c r="E2261" s="214"/>
      <c r="F2261" s="224"/>
      <c r="G2261" s="216"/>
      <c r="H2261" s="217" t="str">
        <f>IFERROR(VLOOKUP($C2261,$C$5:$H$18,6,0)+SUMIF($C$19:$C2261,$C2261,$F$19:$F2261)-SUMIF($C$19:$C2261,$C2261,$G$19:$G2261),"")</f>
        <v/>
      </c>
      <c r="I2261" s="214"/>
      <c r="J2261" s="214"/>
      <c r="K2261" s="218"/>
    </row>
    <row r="2262" customHeight="1" spans="1:11">
      <c r="A2262" s="185" t="str">
        <f>IF(B2262="","",COUNTA($B$5:B2262))</f>
        <v/>
      </c>
      <c r="B2262" s="219"/>
      <c r="C2262" s="220"/>
      <c r="D2262" s="220"/>
      <c r="E2262" s="220"/>
      <c r="F2262" s="225"/>
      <c r="G2262" s="222"/>
      <c r="H2262" s="217" t="str">
        <f>IFERROR(VLOOKUP($C2262,$C$5:$H$18,6,0)+SUMIF($C$19:$C2262,$C2262,$F$19:$F2262)-SUMIF($C$19:$C2262,$C2262,$G$19:$G2262),"")</f>
        <v/>
      </c>
      <c r="I2262" s="220"/>
      <c r="J2262" s="220"/>
      <c r="K2262" s="223"/>
    </row>
    <row r="2263" customHeight="1" spans="1:11">
      <c r="A2263" s="185" t="str">
        <f>IF(B2263="","",COUNTA($B$5:B2263))</f>
        <v/>
      </c>
      <c r="B2263" s="213"/>
      <c r="C2263" s="214"/>
      <c r="D2263" s="214"/>
      <c r="E2263" s="214"/>
      <c r="F2263" s="224"/>
      <c r="G2263" s="216"/>
      <c r="H2263" s="217" t="str">
        <f>IFERROR(VLOOKUP($C2263,$C$5:$H$18,6,0)+SUMIF($C$19:$C2263,$C2263,$F$19:$F2263)-SUMIF($C$19:$C2263,$C2263,$G$19:$G2263),"")</f>
        <v/>
      </c>
      <c r="I2263" s="214"/>
      <c r="J2263" s="214"/>
      <c r="K2263" s="218"/>
    </row>
    <row r="2264" customHeight="1" spans="1:11">
      <c r="A2264" s="185" t="str">
        <f>IF(B2264="","",COUNTA($B$5:B2264))</f>
        <v/>
      </c>
      <c r="B2264" s="219"/>
      <c r="C2264" s="220"/>
      <c r="D2264" s="220"/>
      <c r="E2264" s="220"/>
      <c r="F2264" s="225"/>
      <c r="G2264" s="222"/>
      <c r="H2264" s="217" t="str">
        <f>IFERROR(VLOOKUP($C2264,$C$5:$H$18,6,0)+SUMIF($C$19:$C2264,$C2264,$F$19:$F2264)-SUMIF($C$19:$C2264,$C2264,$G$19:$G2264),"")</f>
        <v/>
      </c>
      <c r="I2264" s="220"/>
      <c r="J2264" s="220"/>
      <c r="K2264" s="223"/>
    </row>
    <row r="2265" customHeight="1" spans="1:11">
      <c r="A2265" s="185" t="str">
        <f>IF(B2265="","",COUNTA($B$5:B2265))</f>
        <v/>
      </c>
      <c r="B2265" s="213"/>
      <c r="C2265" s="214"/>
      <c r="D2265" s="214"/>
      <c r="E2265" s="214"/>
      <c r="F2265" s="224"/>
      <c r="G2265" s="216"/>
      <c r="H2265" s="217" t="str">
        <f>IFERROR(VLOOKUP($C2265,$C$5:$H$18,6,0)+SUMIF($C$19:$C2265,$C2265,$F$19:$F2265)-SUMIF($C$19:$C2265,$C2265,$G$19:$G2265),"")</f>
        <v/>
      </c>
      <c r="I2265" s="214"/>
      <c r="J2265" s="214"/>
      <c r="K2265" s="218"/>
    </row>
    <row r="2266" customHeight="1" spans="1:11">
      <c r="A2266" s="185" t="str">
        <f>IF(B2266="","",COUNTA($B$5:B2266))</f>
        <v/>
      </c>
      <c r="B2266" s="219"/>
      <c r="C2266" s="220"/>
      <c r="D2266" s="220"/>
      <c r="E2266" s="220"/>
      <c r="F2266" s="225"/>
      <c r="G2266" s="222"/>
      <c r="H2266" s="217" t="str">
        <f>IFERROR(VLOOKUP($C2266,$C$5:$H$18,6,0)+SUMIF($C$19:$C2266,$C2266,$F$19:$F2266)-SUMIF($C$19:$C2266,$C2266,$G$19:$G2266),"")</f>
        <v/>
      </c>
      <c r="I2266" s="220"/>
      <c r="J2266" s="220"/>
      <c r="K2266" s="223"/>
    </row>
    <row r="2267" customHeight="1" spans="1:11">
      <c r="A2267" s="185" t="str">
        <f>IF(B2267="","",COUNTA($B$5:B2267))</f>
        <v/>
      </c>
      <c r="B2267" s="213"/>
      <c r="C2267" s="214"/>
      <c r="D2267" s="214"/>
      <c r="E2267" s="214"/>
      <c r="F2267" s="224"/>
      <c r="G2267" s="216"/>
      <c r="H2267" s="217" t="str">
        <f>IFERROR(VLOOKUP($C2267,$C$5:$H$18,6,0)+SUMIF($C$19:$C2267,$C2267,$F$19:$F2267)-SUMIF($C$19:$C2267,$C2267,$G$19:$G2267),"")</f>
        <v/>
      </c>
      <c r="I2267" s="214"/>
      <c r="J2267" s="214"/>
      <c r="K2267" s="218"/>
    </row>
    <row r="2268" customHeight="1" spans="1:11">
      <c r="A2268" s="185" t="str">
        <f>IF(B2268="","",COUNTA($B$5:B2268))</f>
        <v/>
      </c>
      <c r="B2268" s="219"/>
      <c r="C2268" s="220"/>
      <c r="D2268" s="220"/>
      <c r="E2268" s="220"/>
      <c r="F2268" s="225"/>
      <c r="G2268" s="222"/>
      <c r="H2268" s="217" t="str">
        <f>IFERROR(VLOOKUP($C2268,$C$5:$H$18,6,0)+SUMIF($C$19:$C2268,$C2268,$F$19:$F2268)-SUMIF($C$19:$C2268,$C2268,$G$19:$G2268),"")</f>
        <v/>
      </c>
      <c r="I2268" s="220"/>
      <c r="J2268" s="220"/>
      <c r="K2268" s="223"/>
    </row>
    <row r="2269" customHeight="1" spans="1:11">
      <c r="A2269" s="185" t="str">
        <f>IF(B2269="","",COUNTA($B$5:B2269))</f>
        <v/>
      </c>
      <c r="B2269" s="213"/>
      <c r="C2269" s="214"/>
      <c r="D2269" s="214"/>
      <c r="E2269" s="214"/>
      <c r="F2269" s="224"/>
      <c r="G2269" s="216"/>
      <c r="H2269" s="217" t="str">
        <f>IFERROR(VLOOKUP($C2269,$C$5:$H$18,6,0)+SUMIF($C$19:$C2269,$C2269,$F$19:$F2269)-SUMIF($C$19:$C2269,$C2269,$G$19:$G2269),"")</f>
        <v/>
      </c>
      <c r="I2269" s="214"/>
      <c r="J2269" s="214"/>
      <c r="K2269" s="218"/>
    </row>
    <row r="2270" customHeight="1" spans="1:11">
      <c r="A2270" s="185" t="str">
        <f>IF(B2270="","",COUNTA($B$5:B2270))</f>
        <v/>
      </c>
      <c r="B2270" s="219"/>
      <c r="C2270" s="220"/>
      <c r="D2270" s="220"/>
      <c r="E2270" s="220"/>
      <c r="F2270" s="225"/>
      <c r="G2270" s="222"/>
      <c r="H2270" s="217" t="str">
        <f>IFERROR(VLOOKUP($C2270,$C$5:$H$18,6,0)+SUMIF($C$19:$C2270,$C2270,$F$19:$F2270)-SUMIF($C$19:$C2270,$C2270,$G$19:$G2270),"")</f>
        <v/>
      </c>
      <c r="I2270" s="220"/>
      <c r="J2270" s="220"/>
      <c r="K2270" s="223"/>
    </row>
    <row r="2271" customHeight="1" spans="1:11">
      <c r="A2271" s="185" t="str">
        <f>IF(B2271="","",COUNTA($B$5:B2271))</f>
        <v/>
      </c>
      <c r="B2271" s="213"/>
      <c r="C2271" s="214"/>
      <c r="D2271" s="214"/>
      <c r="E2271" s="214"/>
      <c r="F2271" s="224"/>
      <c r="G2271" s="216"/>
      <c r="H2271" s="217" t="str">
        <f>IFERROR(VLOOKUP($C2271,$C$5:$H$18,6,0)+SUMIF($C$19:$C2271,$C2271,$F$19:$F2271)-SUMIF($C$19:$C2271,$C2271,$G$19:$G2271),"")</f>
        <v/>
      </c>
      <c r="I2271" s="214"/>
      <c r="J2271" s="214"/>
      <c r="K2271" s="218"/>
    </row>
    <row r="2272" customHeight="1" spans="1:11">
      <c r="A2272" s="185" t="str">
        <f>IF(B2272="","",COUNTA($B$5:B2272))</f>
        <v/>
      </c>
      <c r="B2272" s="219"/>
      <c r="C2272" s="220"/>
      <c r="D2272" s="220"/>
      <c r="E2272" s="220"/>
      <c r="F2272" s="225"/>
      <c r="G2272" s="222"/>
      <c r="H2272" s="217" t="str">
        <f>IFERROR(VLOOKUP($C2272,$C$5:$H$18,6,0)+SUMIF($C$19:$C2272,$C2272,$F$19:$F2272)-SUMIF($C$19:$C2272,$C2272,$G$19:$G2272),"")</f>
        <v/>
      </c>
      <c r="I2272" s="220"/>
      <c r="J2272" s="220"/>
      <c r="K2272" s="223"/>
    </row>
    <row r="2273" customHeight="1" spans="1:11">
      <c r="A2273" s="185" t="str">
        <f>IF(B2273="","",COUNTA($B$5:B2273))</f>
        <v/>
      </c>
      <c r="B2273" s="213"/>
      <c r="C2273" s="214"/>
      <c r="D2273" s="214"/>
      <c r="E2273" s="214"/>
      <c r="F2273" s="224"/>
      <c r="G2273" s="216"/>
      <c r="H2273" s="217" t="str">
        <f>IFERROR(VLOOKUP($C2273,$C$5:$H$18,6,0)+SUMIF($C$19:$C2273,$C2273,$F$19:$F2273)-SUMIF($C$19:$C2273,$C2273,$G$19:$G2273),"")</f>
        <v/>
      </c>
      <c r="I2273" s="214"/>
      <c r="J2273" s="214"/>
      <c r="K2273" s="218"/>
    </row>
    <row r="2274" customHeight="1" spans="1:11">
      <c r="A2274" s="185" t="str">
        <f>IF(B2274="","",COUNTA($B$5:B2274))</f>
        <v/>
      </c>
      <c r="B2274" s="219"/>
      <c r="C2274" s="220"/>
      <c r="D2274" s="220"/>
      <c r="E2274" s="220"/>
      <c r="F2274" s="225"/>
      <c r="G2274" s="222"/>
      <c r="H2274" s="217" t="str">
        <f>IFERROR(VLOOKUP($C2274,$C$5:$H$18,6,0)+SUMIF($C$19:$C2274,$C2274,$F$19:$F2274)-SUMIF($C$19:$C2274,$C2274,$G$19:$G2274),"")</f>
        <v/>
      </c>
      <c r="I2274" s="220"/>
      <c r="J2274" s="220"/>
      <c r="K2274" s="223"/>
    </row>
    <row r="2275" customHeight="1" spans="1:11">
      <c r="A2275" s="185" t="str">
        <f>IF(B2275="","",COUNTA($B$5:B2275))</f>
        <v/>
      </c>
      <c r="B2275" s="213"/>
      <c r="C2275" s="214"/>
      <c r="D2275" s="214"/>
      <c r="E2275" s="214"/>
      <c r="F2275" s="224"/>
      <c r="G2275" s="216"/>
      <c r="H2275" s="217" t="str">
        <f>IFERROR(VLOOKUP($C2275,$C$5:$H$18,6,0)+SUMIF($C$19:$C2275,$C2275,$F$19:$F2275)-SUMIF($C$19:$C2275,$C2275,$G$19:$G2275),"")</f>
        <v/>
      </c>
      <c r="I2275" s="214"/>
      <c r="J2275" s="214"/>
      <c r="K2275" s="218"/>
    </row>
    <row r="2276" customHeight="1" spans="1:11">
      <c r="A2276" s="185" t="str">
        <f>IF(B2276="","",COUNTA($B$5:B2276))</f>
        <v/>
      </c>
      <c r="B2276" s="219"/>
      <c r="C2276" s="220"/>
      <c r="D2276" s="220"/>
      <c r="E2276" s="220"/>
      <c r="F2276" s="225"/>
      <c r="G2276" s="222"/>
      <c r="H2276" s="217" t="str">
        <f>IFERROR(VLOOKUP($C2276,$C$5:$H$18,6,0)+SUMIF($C$19:$C2276,$C2276,$F$19:$F2276)-SUMIF($C$19:$C2276,$C2276,$G$19:$G2276),"")</f>
        <v/>
      </c>
      <c r="I2276" s="220"/>
      <c r="J2276" s="220"/>
      <c r="K2276" s="223"/>
    </row>
    <row r="2277" customHeight="1" spans="1:11">
      <c r="A2277" s="185" t="str">
        <f>IF(B2277="","",COUNTA($B$5:B2277))</f>
        <v/>
      </c>
      <c r="B2277" s="213"/>
      <c r="C2277" s="214"/>
      <c r="D2277" s="214"/>
      <c r="E2277" s="214"/>
      <c r="F2277" s="224"/>
      <c r="G2277" s="216"/>
      <c r="H2277" s="217" t="str">
        <f>IFERROR(VLOOKUP($C2277,$C$5:$H$18,6,0)+SUMIF($C$19:$C2277,$C2277,$F$19:$F2277)-SUMIF($C$19:$C2277,$C2277,$G$19:$G2277),"")</f>
        <v/>
      </c>
      <c r="I2277" s="214"/>
      <c r="J2277" s="214"/>
      <c r="K2277" s="218"/>
    </row>
    <row r="2278" customHeight="1" spans="1:11">
      <c r="A2278" s="185" t="str">
        <f>IF(B2278="","",COUNTA($B$5:B2278))</f>
        <v/>
      </c>
      <c r="B2278" s="219"/>
      <c r="C2278" s="220"/>
      <c r="D2278" s="220"/>
      <c r="E2278" s="220"/>
      <c r="F2278" s="225"/>
      <c r="G2278" s="222"/>
      <c r="H2278" s="217" t="str">
        <f>IFERROR(VLOOKUP($C2278,$C$5:$H$18,6,0)+SUMIF($C$19:$C2278,$C2278,$F$19:$F2278)-SUMIF($C$19:$C2278,$C2278,$G$19:$G2278),"")</f>
        <v/>
      </c>
      <c r="I2278" s="220"/>
      <c r="J2278" s="220"/>
      <c r="K2278" s="223"/>
    </row>
    <row r="2279" customHeight="1" spans="1:11">
      <c r="A2279" s="185" t="str">
        <f>IF(B2279="","",COUNTA($B$5:B2279))</f>
        <v/>
      </c>
      <c r="B2279" s="213"/>
      <c r="C2279" s="214"/>
      <c r="D2279" s="214"/>
      <c r="E2279" s="214"/>
      <c r="F2279" s="224"/>
      <c r="G2279" s="216"/>
      <c r="H2279" s="217" t="str">
        <f>IFERROR(VLOOKUP($C2279,$C$5:$H$18,6,0)+SUMIF($C$19:$C2279,$C2279,$F$19:$F2279)-SUMIF($C$19:$C2279,$C2279,$G$19:$G2279),"")</f>
        <v/>
      </c>
      <c r="I2279" s="214"/>
      <c r="J2279" s="214"/>
      <c r="K2279" s="218"/>
    </row>
    <row r="2280" customHeight="1" spans="1:11">
      <c r="A2280" s="185" t="str">
        <f>IF(B2280="","",COUNTA($B$5:B2280))</f>
        <v/>
      </c>
      <c r="B2280" s="219"/>
      <c r="C2280" s="220"/>
      <c r="D2280" s="220"/>
      <c r="E2280" s="220"/>
      <c r="F2280" s="225"/>
      <c r="G2280" s="222"/>
      <c r="H2280" s="217" t="str">
        <f>IFERROR(VLOOKUP($C2280,$C$5:$H$18,6,0)+SUMIF($C$19:$C2280,$C2280,$F$19:$F2280)-SUMIF($C$19:$C2280,$C2280,$G$19:$G2280),"")</f>
        <v/>
      </c>
      <c r="I2280" s="220"/>
      <c r="J2280" s="220"/>
      <c r="K2280" s="223"/>
    </row>
    <row r="2281" customHeight="1" spans="1:11">
      <c r="A2281" s="185" t="str">
        <f>IF(B2281="","",COUNTA($B$5:B2281))</f>
        <v/>
      </c>
      <c r="B2281" s="213"/>
      <c r="C2281" s="214"/>
      <c r="D2281" s="214"/>
      <c r="E2281" s="214"/>
      <c r="F2281" s="224"/>
      <c r="G2281" s="216"/>
      <c r="H2281" s="217" t="str">
        <f>IFERROR(VLOOKUP($C2281,$C$5:$H$18,6,0)+SUMIF($C$19:$C2281,$C2281,$F$19:$F2281)-SUMIF($C$19:$C2281,$C2281,$G$19:$G2281),"")</f>
        <v/>
      </c>
      <c r="I2281" s="214"/>
      <c r="J2281" s="214"/>
      <c r="K2281" s="218"/>
    </row>
    <row r="2282" customHeight="1" spans="1:11">
      <c r="A2282" s="185" t="str">
        <f>IF(B2282="","",COUNTA($B$5:B2282))</f>
        <v/>
      </c>
      <c r="B2282" s="219"/>
      <c r="C2282" s="220"/>
      <c r="D2282" s="220"/>
      <c r="E2282" s="220"/>
      <c r="F2282" s="225"/>
      <c r="G2282" s="222"/>
      <c r="H2282" s="217" t="str">
        <f>IFERROR(VLOOKUP($C2282,$C$5:$H$18,6,0)+SUMIF($C$19:$C2282,$C2282,$F$19:$F2282)-SUMIF($C$19:$C2282,$C2282,$G$19:$G2282),"")</f>
        <v/>
      </c>
      <c r="I2282" s="220"/>
      <c r="J2282" s="220"/>
      <c r="K2282" s="223"/>
    </row>
    <row r="2283" customHeight="1" spans="1:11">
      <c r="A2283" s="185" t="str">
        <f>IF(B2283="","",COUNTA($B$5:B2283))</f>
        <v/>
      </c>
      <c r="B2283" s="213"/>
      <c r="C2283" s="214"/>
      <c r="D2283" s="214"/>
      <c r="E2283" s="214"/>
      <c r="F2283" s="224"/>
      <c r="G2283" s="216"/>
      <c r="H2283" s="217" t="str">
        <f>IFERROR(VLOOKUP($C2283,$C$5:$H$18,6,0)+SUMIF($C$19:$C2283,$C2283,$F$19:$F2283)-SUMIF($C$19:$C2283,$C2283,$G$19:$G2283),"")</f>
        <v/>
      </c>
      <c r="I2283" s="214"/>
      <c r="J2283" s="214"/>
      <c r="K2283" s="218"/>
    </row>
    <row r="2284" customHeight="1" spans="1:11">
      <c r="A2284" s="185" t="str">
        <f>IF(B2284="","",COUNTA($B$5:B2284))</f>
        <v/>
      </c>
      <c r="B2284" s="219"/>
      <c r="C2284" s="220"/>
      <c r="D2284" s="220"/>
      <c r="E2284" s="220"/>
      <c r="F2284" s="225"/>
      <c r="G2284" s="222"/>
      <c r="H2284" s="217" t="str">
        <f>IFERROR(VLOOKUP($C2284,$C$5:$H$18,6,0)+SUMIF($C$19:$C2284,$C2284,$F$19:$F2284)-SUMIF($C$19:$C2284,$C2284,$G$19:$G2284),"")</f>
        <v/>
      </c>
      <c r="I2284" s="220"/>
      <c r="J2284" s="220"/>
      <c r="K2284" s="223"/>
    </row>
    <row r="2285" customHeight="1" spans="1:11">
      <c r="A2285" s="185" t="str">
        <f>IF(B2285="","",COUNTA($B$5:B2285))</f>
        <v/>
      </c>
      <c r="B2285" s="213"/>
      <c r="C2285" s="214"/>
      <c r="D2285" s="214"/>
      <c r="E2285" s="214"/>
      <c r="F2285" s="224"/>
      <c r="G2285" s="216"/>
      <c r="H2285" s="217" t="str">
        <f>IFERROR(VLOOKUP($C2285,$C$5:$H$18,6,0)+SUMIF($C$19:$C2285,$C2285,$F$19:$F2285)-SUMIF($C$19:$C2285,$C2285,$G$19:$G2285),"")</f>
        <v/>
      </c>
      <c r="I2285" s="214"/>
      <c r="J2285" s="214"/>
      <c r="K2285" s="218"/>
    </row>
    <row r="2286" customHeight="1" spans="1:11">
      <c r="A2286" s="185" t="str">
        <f>IF(B2286="","",COUNTA($B$5:B2286))</f>
        <v/>
      </c>
      <c r="B2286" s="219"/>
      <c r="C2286" s="220"/>
      <c r="D2286" s="220"/>
      <c r="E2286" s="220"/>
      <c r="F2286" s="225"/>
      <c r="G2286" s="222"/>
      <c r="H2286" s="217" t="str">
        <f>IFERROR(VLOOKUP($C2286,$C$5:$H$18,6,0)+SUMIF($C$19:$C2286,$C2286,$F$19:$F2286)-SUMIF($C$19:$C2286,$C2286,$G$19:$G2286),"")</f>
        <v/>
      </c>
      <c r="I2286" s="220"/>
      <c r="J2286" s="220"/>
      <c r="K2286" s="223"/>
    </row>
    <row r="2287" customHeight="1" spans="1:11">
      <c r="A2287" s="185" t="str">
        <f>IF(B2287="","",COUNTA($B$5:B2287))</f>
        <v/>
      </c>
      <c r="B2287" s="213"/>
      <c r="C2287" s="214"/>
      <c r="D2287" s="214"/>
      <c r="E2287" s="214"/>
      <c r="F2287" s="224"/>
      <c r="G2287" s="216"/>
      <c r="H2287" s="217" t="str">
        <f>IFERROR(VLOOKUP($C2287,$C$5:$H$18,6,0)+SUMIF($C$19:$C2287,$C2287,$F$19:$F2287)-SUMIF($C$19:$C2287,$C2287,$G$19:$G2287),"")</f>
        <v/>
      </c>
      <c r="I2287" s="214"/>
      <c r="J2287" s="214"/>
      <c r="K2287" s="218"/>
    </row>
    <row r="2288" customHeight="1" spans="1:11">
      <c r="A2288" s="185" t="str">
        <f>IF(B2288="","",COUNTA($B$5:B2288))</f>
        <v/>
      </c>
      <c r="B2288" s="219"/>
      <c r="C2288" s="220"/>
      <c r="D2288" s="220"/>
      <c r="E2288" s="220"/>
      <c r="F2288" s="225"/>
      <c r="G2288" s="222"/>
      <c r="H2288" s="217" t="str">
        <f>IFERROR(VLOOKUP($C2288,$C$5:$H$18,6,0)+SUMIF($C$19:$C2288,$C2288,$F$19:$F2288)-SUMIF($C$19:$C2288,$C2288,$G$19:$G2288),"")</f>
        <v/>
      </c>
      <c r="I2288" s="220"/>
      <c r="J2288" s="220"/>
      <c r="K2288" s="223"/>
    </row>
    <row r="2289" customHeight="1" spans="1:11">
      <c r="A2289" s="185" t="str">
        <f>IF(B2289="","",COUNTA($B$5:B2289))</f>
        <v/>
      </c>
      <c r="B2289" s="213"/>
      <c r="C2289" s="214"/>
      <c r="D2289" s="214"/>
      <c r="E2289" s="214"/>
      <c r="F2289" s="224"/>
      <c r="G2289" s="216"/>
      <c r="H2289" s="217" t="str">
        <f>IFERROR(VLOOKUP($C2289,$C$5:$H$18,6,0)+SUMIF($C$19:$C2289,$C2289,$F$19:$F2289)-SUMIF($C$19:$C2289,$C2289,$G$19:$G2289),"")</f>
        <v/>
      </c>
      <c r="I2289" s="214"/>
      <c r="J2289" s="214"/>
      <c r="K2289" s="218"/>
    </row>
    <row r="2290" customHeight="1" spans="1:11">
      <c r="A2290" s="185" t="str">
        <f>IF(B2290="","",COUNTA($B$5:B2290))</f>
        <v/>
      </c>
      <c r="B2290" s="219"/>
      <c r="C2290" s="220"/>
      <c r="D2290" s="220"/>
      <c r="E2290" s="220"/>
      <c r="F2290" s="225"/>
      <c r="G2290" s="222"/>
      <c r="H2290" s="217" t="str">
        <f>IFERROR(VLOOKUP($C2290,$C$5:$H$18,6,0)+SUMIF($C$19:$C2290,$C2290,$F$19:$F2290)-SUMIF($C$19:$C2290,$C2290,$G$19:$G2290),"")</f>
        <v/>
      </c>
      <c r="I2290" s="220"/>
      <c r="J2290" s="220"/>
      <c r="K2290" s="223"/>
    </row>
    <row r="2291" customHeight="1" spans="1:11">
      <c r="A2291" s="185" t="str">
        <f>IF(B2291="","",COUNTA($B$5:B2291))</f>
        <v/>
      </c>
      <c r="B2291" s="213"/>
      <c r="C2291" s="214"/>
      <c r="D2291" s="214"/>
      <c r="E2291" s="214"/>
      <c r="F2291" s="224"/>
      <c r="G2291" s="216"/>
      <c r="H2291" s="217" t="str">
        <f>IFERROR(VLOOKUP($C2291,$C$5:$H$18,6,0)+SUMIF($C$19:$C2291,$C2291,$F$19:$F2291)-SUMIF($C$19:$C2291,$C2291,$G$19:$G2291),"")</f>
        <v/>
      </c>
      <c r="I2291" s="214"/>
      <c r="J2291" s="214"/>
      <c r="K2291" s="218"/>
    </row>
    <row r="2292" customHeight="1" spans="1:11">
      <c r="A2292" s="185" t="str">
        <f>IF(B2292="","",COUNTA($B$5:B2292))</f>
        <v/>
      </c>
      <c r="B2292" s="219"/>
      <c r="C2292" s="220"/>
      <c r="D2292" s="220"/>
      <c r="E2292" s="220"/>
      <c r="F2292" s="225"/>
      <c r="G2292" s="222"/>
      <c r="H2292" s="217" t="str">
        <f>IFERROR(VLOOKUP($C2292,$C$5:$H$18,6,0)+SUMIF($C$19:$C2292,$C2292,$F$19:$F2292)-SUMIF($C$19:$C2292,$C2292,$G$19:$G2292),"")</f>
        <v/>
      </c>
      <c r="I2292" s="220"/>
      <c r="J2292" s="220"/>
      <c r="K2292" s="223"/>
    </row>
    <row r="2293" customHeight="1" spans="1:11">
      <c r="A2293" s="185" t="str">
        <f>IF(B2293="","",COUNTA($B$5:B2293))</f>
        <v/>
      </c>
      <c r="B2293" s="213"/>
      <c r="C2293" s="214"/>
      <c r="D2293" s="214"/>
      <c r="E2293" s="214"/>
      <c r="F2293" s="224"/>
      <c r="G2293" s="216"/>
      <c r="H2293" s="217" t="str">
        <f>IFERROR(VLOOKUP($C2293,$C$5:$H$18,6,0)+SUMIF($C$19:$C2293,$C2293,$F$19:$F2293)-SUMIF($C$19:$C2293,$C2293,$G$19:$G2293),"")</f>
        <v/>
      </c>
      <c r="I2293" s="214"/>
      <c r="J2293" s="214"/>
      <c r="K2293" s="218"/>
    </row>
    <row r="2294" customHeight="1" spans="1:11">
      <c r="A2294" s="185" t="str">
        <f>IF(B2294="","",COUNTA($B$5:B2294))</f>
        <v/>
      </c>
      <c r="B2294" s="219"/>
      <c r="C2294" s="220"/>
      <c r="D2294" s="220"/>
      <c r="E2294" s="220"/>
      <c r="F2294" s="225"/>
      <c r="G2294" s="222"/>
      <c r="H2294" s="217" t="str">
        <f>IFERROR(VLOOKUP($C2294,$C$5:$H$18,6,0)+SUMIF($C$19:$C2294,$C2294,$F$19:$F2294)-SUMIF($C$19:$C2294,$C2294,$G$19:$G2294),"")</f>
        <v/>
      </c>
      <c r="I2294" s="220"/>
      <c r="J2294" s="220"/>
      <c r="K2294" s="223"/>
    </row>
    <row r="2295" customHeight="1" spans="1:11">
      <c r="A2295" s="185" t="str">
        <f>IF(B2295="","",COUNTA($B$5:B2295))</f>
        <v/>
      </c>
      <c r="B2295" s="213"/>
      <c r="C2295" s="214"/>
      <c r="D2295" s="214"/>
      <c r="E2295" s="214"/>
      <c r="F2295" s="224"/>
      <c r="G2295" s="216"/>
      <c r="H2295" s="217" t="str">
        <f>IFERROR(VLOOKUP($C2295,$C$5:$H$18,6,0)+SUMIF($C$19:$C2295,$C2295,$F$19:$F2295)-SUMIF($C$19:$C2295,$C2295,$G$19:$G2295),"")</f>
        <v/>
      </c>
      <c r="I2295" s="214"/>
      <c r="J2295" s="214"/>
      <c r="K2295" s="218"/>
    </row>
    <row r="2296" customHeight="1" spans="1:11">
      <c r="A2296" s="185" t="str">
        <f>IF(B2296="","",COUNTA($B$5:B2296))</f>
        <v/>
      </c>
      <c r="B2296" s="219"/>
      <c r="C2296" s="220"/>
      <c r="D2296" s="220"/>
      <c r="E2296" s="220"/>
      <c r="F2296" s="225"/>
      <c r="G2296" s="222"/>
      <c r="H2296" s="217" t="str">
        <f>IFERROR(VLOOKUP($C2296,$C$5:$H$18,6,0)+SUMIF($C$19:$C2296,$C2296,$F$19:$F2296)-SUMIF($C$19:$C2296,$C2296,$G$19:$G2296),"")</f>
        <v/>
      </c>
      <c r="I2296" s="220"/>
      <c r="J2296" s="220"/>
      <c r="K2296" s="223"/>
    </row>
    <row r="2297" customHeight="1" spans="1:11">
      <c r="A2297" s="185" t="str">
        <f>IF(B2297="","",COUNTA($B$5:B2297))</f>
        <v/>
      </c>
      <c r="B2297" s="213"/>
      <c r="C2297" s="214"/>
      <c r="D2297" s="214"/>
      <c r="E2297" s="214"/>
      <c r="F2297" s="224"/>
      <c r="G2297" s="216"/>
      <c r="H2297" s="217" t="str">
        <f>IFERROR(VLOOKUP($C2297,$C$5:$H$18,6,0)+SUMIF($C$19:$C2297,$C2297,$F$19:$F2297)-SUMIF($C$19:$C2297,$C2297,$G$19:$G2297),"")</f>
        <v/>
      </c>
      <c r="I2297" s="214"/>
      <c r="J2297" s="214"/>
      <c r="K2297" s="218"/>
    </row>
    <row r="2298" customHeight="1" spans="1:11">
      <c r="A2298" s="185" t="str">
        <f>IF(B2298="","",COUNTA($B$5:B2298))</f>
        <v/>
      </c>
      <c r="B2298" s="219"/>
      <c r="C2298" s="220"/>
      <c r="D2298" s="220"/>
      <c r="E2298" s="220"/>
      <c r="F2298" s="225"/>
      <c r="G2298" s="222"/>
      <c r="H2298" s="217" t="str">
        <f>IFERROR(VLOOKUP($C2298,$C$5:$H$18,6,0)+SUMIF($C$19:$C2298,$C2298,$F$19:$F2298)-SUMIF($C$19:$C2298,$C2298,$G$19:$G2298),"")</f>
        <v/>
      </c>
      <c r="I2298" s="220"/>
      <c r="J2298" s="220"/>
      <c r="K2298" s="223"/>
    </row>
    <row r="2299" customHeight="1" spans="1:11">
      <c r="A2299" s="185" t="str">
        <f>IF(B2299="","",COUNTA($B$5:B2299))</f>
        <v/>
      </c>
      <c r="B2299" s="213"/>
      <c r="C2299" s="214"/>
      <c r="D2299" s="214"/>
      <c r="E2299" s="214"/>
      <c r="F2299" s="224"/>
      <c r="G2299" s="216"/>
      <c r="H2299" s="217" t="str">
        <f>IFERROR(VLOOKUP($C2299,$C$5:$H$18,6,0)+SUMIF($C$19:$C2299,$C2299,$F$19:$F2299)-SUMIF($C$19:$C2299,$C2299,$G$19:$G2299),"")</f>
        <v/>
      </c>
      <c r="I2299" s="214"/>
      <c r="J2299" s="214"/>
      <c r="K2299" s="218"/>
    </row>
    <row r="2300" customHeight="1" spans="1:11">
      <c r="A2300" s="185" t="str">
        <f>IF(B2300="","",COUNTA($B$5:B2300))</f>
        <v/>
      </c>
      <c r="B2300" s="219"/>
      <c r="C2300" s="220"/>
      <c r="D2300" s="220"/>
      <c r="E2300" s="220"/>
      <c r="F2300" s="225"/>
      <c r="G2300" s="222"/>
      <c r="H2300" s="217" t="str">
        <f>IFERROR(VLOOKUP($C2300,$C$5:$H$18,6,0)+SUMIF($C$19:$C2300,$C2300,$F$19:$F2300)-SUMIF($C$19:$C2300,$C2300,$G$19:$G2300),"")</f>
        <v/>
      </c>
      <c r="I2300" s="220"/>
      <c r="J2300" s="220"/>
      <c r="K2300" s="223"/>
    </row>
    <row r="2301" customHeight="1" spans="1:11">
      <c r="A2301" s="185" t="str">
        <f>IF(B2301="","",COUNTA($B$5:B2301))</f>
        <v/>
      </c>
      <c r="B2301" s="213"/>
      <c r="C2301" s="214"/>
      <c r="D2301" s="214"/>
      <c r="E2301" s="214"/>
      <c r="F2301" s="224"/>
      <c r="G2301" s="216"/>
      <c r="H2301" s="217" t="str">
        <f>IFERROR(VLOOKUP($C2301,$C$5:$H$18,6,0)+SUMIF($C$19:$C2301,$C2301,$F$19:$F2301)-SUMIF($C$19:$C2301,$C2301,$G$19:$G2301),"")</f>
        <v/>
      </c>
      <c r="I2301" s="214"/>
      <c r="J2301" s="214"/>
      <c r="K2301" s="218"/>
    </row>
    <row r="2302" customHeight="1" spans="1:11">
      <c r="A2302" s="185" t="str">
        <f>IF(B2302="","",COUNTA($B$5:B2302))</f>
        <v/>
      </c>
      <c r="B2302" s="219"/>
      <c r="C2302" s="220"/>
      <c r="D2302" s="220"/>
      <c r="E2302" s="220"/>
      <c r="F2302" s="225"/>
      <c r="G2302" s="222"/>
      <c r="H2302" s="217" t="str">
        <f>IFERROR(VLOOKUP($C2302,$C$5:$H$18,6,0)+SUMIF($C$19:$C2302,$C2302,$F$19:$F2302)-SUMIF($C$19:$C2302,$C2302,$G$19:$G2302),"")</f>
        <v/>
      </c>
      <c r="I2302" s="220"/>
      <c r="J2302" s="220"/>
      <c r="K2302" s="223"/>
    </row>
    <row r="2303" customHeight="1" spans="1:11">
      <c r="A2303" s="185" t="str">
        <f>IF(B2303="","",COUNTA($B$5:B2303))</f>
        <v/>
      </c>
      <c r="B2303" s="213"/>
      <c r="C2303" s="214"/>
      <c r="D2303" s="214"/>
      <c r="E2303" s="214"/>
      <c r="F2303" s="224"/>
      <c r="G2303" s="216"/>
      <c r="H2303" s="217" t="str">
        <f>IFERROR(VLOOKUP($C2303,$C$5:$H$18,6,0)+SUMIF($C$19:$C2303,$C2303,$F$19:$F2303)-SUMIF($C$19:$C2303,$C2303,$G$19:$G2303),"")</f>
        <v/>
      </c>
      <c r="I2303" s="214"/>
      <c r="J2303" s="214"/>
      <c r="K2303" s="218"/>
    </row>
    <row r="2304" customHeight="1" spans="1:11">
      <c r="A2304" s="185" t="str">
        <f>IF(B2304="","",COUNTA($B$5:B2304))</f>
        <v/>
      </c>
      <c r="B2304" s="219"/>
      <c r="C2304" s="220"/>
      <c r="D2304" s="220"/>
      <c r="E2304" s="220"/>
      <c r="F2304" s="225"/>
      <c r="G2304" s="222"/>
      <c r="H2304" s="217" t="str">
        <f>IFERROR(VLOOKUP($C2304,$C$5:$H$18,6,0)+SUMIF($C$19:$C2304,$C2304,$F$19:$F2304)-SUMIF($C$19:$C2304,$C2304,$G$19:$G2304),"")</f>
        <v/>
      </c>
      <c r="I2304" s="220"/>
      <c r="J2304" s="220"/>
      <c r="K2304" s="223"/>
    </row>
    <row r="2305" customHeight="1" spans="1:11">
      <c r="A2305" s="185" t="str">
        <f>IF(B2305="","",COUNTA($B$5:B2305))</f>
        <v/>
      </c>
      <c r="B2305" s="213"/>
      <c r="C2305" s="214"/>
      <c r="D2305" s="214"/>
      <c r="E2305" s="214"/>
      <c r="F2305" s="224"/>
      <c r="G2305" s="216"/>
      <c r="H2305" s="217" t="str">
        <f>IFERROR(VLOOKUP($C2305,$C$5:$H$18,6,0)+SUMIF($C$19:$C2305,$C2305,$F$19:$F2305)-SUMIF($C$19:$C2305,$C2305,$G$19:$G2305),"")</f>
        <v/>
      </c>
      <c r="I2305" s="214"/>
      <c r="J2305" s="214"/>
      <c r="K2305" s="218"/>
    </row>
    <row r="2306" customHeight="1" spans="1:11">
      <c r="A2306" s="185" t="str">
        <f>IF(B2306="","",COUNTA($B$5:B2306))</f>
        <v/>
      </c>
      <c r="B2306" s="219"/>
      <c r="C2306" s="220"/>
      <c r="D2306" s="220"/>
      <c r="E2306" s="220"/>
      <c r="F2306" s="225"/>
      <c r="G2306" s="222"/>
      <c r="H2306" s="217" t="str">
        <f>IFERROR(VLOOKUP($C2306,$C$5:$H$18,6,0)+SUMIF($C$19:$C2306,$C2306,$F$19:$F2306)-SUMIF($C$19:$C2306,$C2306,$G$19:$G2306),"")</f>
        <v/>
      </c>
      <c r="I2306" s="220"/>
      <c r="J2306" s="220"/>
      <c r="K2306" s="223"/>
    </row>
    <row r="2307" customHeight="1" spans="1:11">
      <c r="A2307" s="185" t="str">
        <f>IF(B2307="","",COUNTA($B$5:B2307))</f>
        <v/>
      </c>
      <c r="B2307" s="213"/>
      <c r="C2307" s="214"/>
      <c r="D2307" s="214"/>
      <c r="E2307" s="214"/>
      <c r="F2307" s="224"/>
      <c r="G2307" s="216"/>
      <c r="H2307" s="217" t="str">
        <f>IFERROR(VLOOKUP($C2307,$C$5:$H$18,6,0)+SUMIF($C$19:$C2307,$C2307,$F$19:$F2307)-SUMIF($C$19:$C2307,$C2307,$G$19:$G2307),"")</f>
        <v/>
      </c>
      <c r="I2307" s="214"/>
      <c r="J2307" s="214"/>
      <c r="K2307" s="218"/>
    </row>
    <row r="2308" customHeight="1" spans="1:11">
      <c r="A2308" s="185" t="str">
        <f>IF(B2308="","",COUNTA($B$5:B2308))</f>
        <v/>
      </c>
      <c r="B2308" s="219"/>
      <c r="C2308" s="220"/>
      <c r="D2308" s="220"/>
      <c r="E2308" s="220"/>
      <c r="F2308" s="225"/>
      <c r="G2308" s="222"/>
      <c r="H2308" s="217" t="str">
        <f>IFERROR(VLOOKUP($C2308,$C$5:$H$18,6,0)+SUMIF($C$19:$C2308,$C2308,$F$19:$F2308)-SUMIF($C$19:$C2308,$C2308,$G$19:$G2308),"")</f>
        <v/>
      </c>
      <c r="I2308" s="220"/>
      <c r="J2308" s="220"/>
      <c r="K2308" s="223"/>
    </row>
    <row r="2309" customHeight="1" spans="1:11">
      <c r="A2309" s="185" t="str">
        <f>IF(B2309="","",COUNTA($B$5:B2309))</f>
        <v/>
      </c>
      <c r="B2309" s="213"/>
      <c r="C2309" s="214"/>
      <c r="D2309" s="214"/>
      <c r="E2309" s="214"/>
      <c r="F2309" s="224"/>
      <c r="G2309" s="216"/>
      <c r="H2309" s="217" t="str">
        <f>IFERROR(VLOOKUP($C2309,$C$5:$H$18,6,0)+SUMIF($C$19:$C2309,$C2309,$F$19:$F2309)-SUMIF($C$19:$C2309,$C2309,$G$19:$G2309),"")</f>
        <v/>
      </c>
      <c r="I2309" s="214"/>
      <c r="J2309" s="214"/>
      <c r="K2309" s="218"/>
    </row>
    <row r="2310" customHeight="1" spans="1:11">
      <c r="A2310" s="185" t="str">
        <f>IF(B2310="","",COUNTA($B$5:B2310))</f>
        <v/>
      </c>
      <c r="B2310" s="219"/>
      <c r="C2310" s="220"/>
      <c r="D2310" s="220"/>
      <c r="E2310" s="220"/>
      <c r="F2310" s="225"/>
      <c r="G2310" s="222"/>
      <c r="H2310" s="217" t="str">
        <f>IFERROR(VLOOKUP($C2310,$C$5:$H$18,6,0)+SUMIF($C$19:$C2310,$C2310,$F$19:$F2310)-SUMIF($C$19:$C2310,$C2310,$G$19:$G2310),"")</f>
        <v/>
      </c>
      <c r="I2310" s="220"/>
      <c r="J2310" s="220"/>
      <c r="K2310" s="223"/>
    </row>
    <row r="2311" customHeight="1" spans="1:11">
      <c r="A2311" s="185" t="str">
        <f>IF(B2311="","",COUNTA($B$5:B2311))</f>
        <v/>
      </c>
      <c r="B2311" s="213"/>
      <c r="C2311" s="214"/>
      <c r="D2311" s="214"/>
      <c r="E2311" s="214"/>
      <c r="F2311" s="224"/>
      <c r="G2311" s="216"/>
      <c r="H2311" s="217" t="str">
        <f>IFERROR(VLOOKUP($C2311,$C$5:$H$18,6,0)+SUMIF($C$19:$C2311,$C2311,$F$19:$F2311)-SUMIF($C$19:$C2311,$C2311,$G$19:$G2311),"")</f>
        <v/>
      </c>
      <c r="I2311" s="214"/>
      <c r="J2311" s="214"/>
      <c r="K2311" s="218"/>
    </row>
    <row r="2312" customHeight="1" spans="1:11">
      <c r="A2312" s="185" t="str">
        <f>IF(B2312="","",COUNTA($B$5:B2312))</f>
        <v/>
      </c>
      <c r="B2312" s="219"/>
      <c r="C2312" s="220"/>
      <c r="D2312" s="220"/>
      <c r="E2312" s="220"/>
      <c r="F2312" s="225"/>
      <c r="G2312" s="222"/>
      <c r="H2312" s="217" t="str">
        <f>IFERROR(VLOOKUP($C2312,$C$5:$H$18,6,0)+SUMIF($C$19:$C2312,$C2312,$F$19:$F2312)-SUMIF($C$19:$C2312,$C2312,$G$19:$G2312),"")</f>
        <v/>
      </c>
      <c r="I2312" s="220"/>
      <c r="J2312" s="220"/>
      <c r="K2312" s="223"/>
    </row>
    <row r="2313" customHeight="1" spans="1:11">
      <c r="A2313" s="185" t="str">
        <f>IF(B2313="","",COUNTA($B$5:B2313))</f>
        <v/>
      </c>
      <c r="B2313" s="213"/>
      <c r="C2313" s="214"/>
      <c r="D2313" s="214"/>
      <c r="E2313" s="214"/>
      <c r="F2313" s="224"/>
      <c r="G2313" s="216"/>
      <c r="H2313" s="217" t="str">
        <f>IFERROR(VLOOKUP($C2313,$C$5:$H$18,6,0)+SUMIF($C$19:$C2313,$C2313,$F$19:$F2313)-SUMIF($C$19:$C2313,$C2313,$G$19:$G2313),"")</f>
        <v/>
      </c>
      <c r="I2313" s="214"/>
      <c r="J2313" s="214"/>
      <c r="K2313" s="218"/>
    </row>
    <row r="2314" customHeight="1" spans="1:11">
      <c r="A2314" s="185" t="str">
        <f>IF(B2314="","",COUNTA($B$5:B2314))</f>
        <v/>
      </c>
      <c r="B2314" s="219"/>
      <c r="C2314" s="220"/>
      <c r="D2314" s="220"/>
      <c r="E2314" s="220"/>
      <c r="F2314" s="225"/>
      <c r="G2314" s="222"/>
      <c r="H2314" s="217" t="str">
        <f>IFERROR(VLOOKUP($C2314,$C$5:$H$18,6,0)+SUMIF($C$19:$C2314,$C2314,$F$19:$F2314)-SUMIF($C$19:$C2314,$C2314,$G$19:$G2314),"")</f>
        <v/>
      </c>
      <c r="I2314" s="220"/>
      <c r="J2314" s="220"/>
      <c r="K2314" s="223"/>
    </row>
    <row r="2315" customHeight="1" spans="1:11">
      <c r="A2315" s="185" t="str">
        <f>IF(B2315="","",COUNTA($B$5:B2315))</f>
        <v/>
      </c>
      <c r="B2315" s="213"/>
      <c r="C2315" s="214"/>
      <c r="D2315" s="214"/>
      <c r="E2315" s="214"/>
      <c r="F2315" s="224"/>
      <c r="G2315" s="216"/>
      <c r="H2315" s="217" t="str">
        <f>IFERROR(VLOOKUP($C2315,$C$5:$H$18,6,0)+SUMIF($C$19:$C2315,$C2315,$F$19:$F2315)-SUMIF($C$19:$C2315,$C2315,$G$19:$G2315),"")</f>
        <v/>
      </c>
      <c r="I2315" s="214"/>
      <c r="J2315" s="214"/>
      <c r="K2315" s="218"/>
    </row>
    <row r="2316" customHeight="1" spans="1:11">
      <c r="A2316" s="185" t="str">
        <f>IF(B2316="","",COUNTA($B$5:B2316))</f>
        <v/>
      </c>
      <c r="B2316" s="219"/>
      <c r="C2316" s="220"/>
      <c r="D2316" s="220"/>
      <c r="E2316" s="220"/>
      <c r="F2316" s="225"/>
      <c r="G2316" s="222"/>
      <c r="H2316" s="217" t="str">
        <f>IFERROR(VLOOKUP($C2316,$C$5:$H$18,6,0)+SUMIF($C$19:$C2316,$C2316,$F$19:$F2316)-SUMIF($C$19:$C2316,$C2316,$G$19:$G2316),"")</f>
        <v/>
      </c>
      <c r="I2316" s="220"/>
      <c r="J2316" s="220"/>
      <c r="K2316" s="223"/>
    </row>
    <row r="2317" customHeight="1" spans="1:11">
      <c r="A2317" s="185" t="str">
        <f>IF(B2317="","",COUNTA($B$5:B2317))</f>
        <v/>
      </c>
      <c r="B2317" s="213"/>
      <c r="C2317" s="214"/>
      <c r="D2317" s="214"/>
      <c r="E2317" s="214"/>
      <c r="F2317" s="224"/>
      <c r="G2317" s="216"/>
      <c r="H2317" s="217" t="str">
        <f>IFERROR(VLOOKUP($C2317,$C$5:$H$18,6,0)+SUMIF($C$19:$C2317,$C2317,$F$19:$F2317)-SUMIF($C$19:$C2317,$C2317,$G$19:$G2317),"")</f>
        <v/>
      </c>
      <c r="I2317" s="214"/>
      <c r="J2317" s="214"/>
      <c r="K2317" s="218"/>
    </row>
    <row r="2318" customHeight="1" spans="1:11">
      <c r="A2318" s="185" t="str">
        <f>IF(B2318="","",COUNTA($B$5:B2318))</f>
        <v/>
      </c>
      <c r="B2318" s="219"/>
      <c r="C2318" s="220"/>
      <c r="D2318" s="220"/>
      <c r="E2318" s="220"/>
      <c r="F2318" s="225"/>
      <c r="G2318" s="222"/>
      <c r="H2318" s="217" t="str">
        <f>IFERROR(VLOOKUP($C2318,$C$5:$H$18,6,0)+SUMIF($C$19:$C2318,$C2318,$F$19:$F2318)-SUMIF($C$19:$C2318,$C2318,$G$19:$G2318),"")</f>
        <v/>
      </c>
      <c r="I2318" s="220"/>
      <c r="J2318" s="220"/>
      <c r="K2318" s="223"/>
    </row>
    <row r="2319" customHeight="1" spans="1:11">
      <c r="A2319" s="185" t="str">
        <f>IF(B2319="","",COUNTA($B$5:B2319))</f>
        <v/>
      </c>
      <c r="B2319" s="213"/>
      <c r="C2319" s="214"/>
      <c r="D2319" s="214"/>
      <c r="E2319" s="214"/>
      <c r="F2319" s="224"/>
      <c r="G2319" s="216"/>
      <c r="H2319" s="217" t="str">
        <f>IFERROR(VLOOKUP($C2319,$C$5:$H$18,6,0)+SUMIF($C$19:$C2319,$C2319,$F$19:$F2319)-SUMIF($C$19:$C2319,$C2319,$G$19:$G2319),"")</f>
        <v/>
      </c>
      <c r="I2319" s="214"/>
      <c r="J2319" s="214"/>
      <c r="K2319" s="218"/>
    </row>
    <row r="2320" customHeight="1" spans="1:11">
      <c r="A2320" s="185" t="str">
        <f>IF(B2320="","",COUNTA($B$5:B2320))</f>
        <v/>
      </c>
      <c r="B2320" s="219"/>
      <c r="C2320" s="220"/>
      <c r="D2320" s="220"/>
      <c r="E2320" s="220"/>
      <c r="F2320" s="225"/>
      <c r="G2320" s="222"/>
      <c r="H2320" s="217" t="str">
        <f>IFERROR(VLOOKUP($C2320,$C$5:$H$18,6,0)+SUMIF($C$19:$C2320,$C2320,$F$19:$F2320)-SUMIF($C$19:$C2320,$C2320,$G$19:$G2320),"")</f>
        <v/>
      </c>
      <c r="I2320" s="220"/>
      <c r="J2320" s="220"/>
      <c r="K2320" s="223"/>
    </row>
    <row r="2321" customHeight="1" spans="1:11">
      <c r="A2321" s="185" t="str">
        <f>IF(B2321="","",COUNTA($B$5:B2321))</f>
        <v/>
      </c>
      <c r="B2321" s="213"/>
      <c r="C2321" s="214"/>
      <c r="D2321" s="214"/>
      <c r="E2321" s="214"/>
      <c r="F2321" s="224"/>
      <c r="G2321" s="216"/>
      <c r="H2321" s="217" t="str">
        <f>IFERROR(VLOOKUP($C2321,$C$5:$H$18,6,0)+SUMIF($C$19:$C2321,$C2321,$F$19:$F2321)-SUMIF($C$19:$C2321,$C2321,$G$19:$G2321),"")</f>
        <v/>
      </c>
      <c r="I2321" s="214"/>
      <c r="J2321" s="214"/>
      <c r="K2321" s="218"/>
    </row>
    <row r="2322" customHeight="1" spans="1:11">
      <c r="A2322" s="185" t="str">
        <f>IF(B2322="","",COUNTA($B$5:B2322))</f>
        <v/>
      </c>
      <c r="B2322" s="219"/>
      <c r="C2322" s="220"/>
      <c r="D2322" s="220"/>
      <c r="E2322" s="220"/>
      <c r="F2322" s="225"/>
      <c r="G2322" s="222"/>
      <c r="H2322" s="217" t="str">
        <f>IFERROR(VLOOKUP($C2322,$C$5:$H$18,6,0)+SUMIF($C$19:$C2322,$C2322,$F$19:$F2322)-SUMIF($C$19:$C2322,$C2322,$G$19:$G2322),"")</f>
        <v/>
      </c>
      <c r="I2322" s="220"/>
      <c r="J2322" s="220"/>
      <c r="K2322" s="223"/>
    </row>
    <row r="2323" customHeight="1" spans="1:11">
      <c r="A2323" s="185" t="str">
        <f>IF(B2323="","",COUNTA($B$5:B2323))</f>
        <v/>
      </c>
      <c r="B2323" s="213"/>
      <c r="C2323" s="214"/>
      <c r="D2323" s="214"/>
      <c r="E2323" s="214"/>
      <c r="F2323" s="224"/>
      <c r="G2323" s="216"/>
      <c r="H2323" s="217" t="str">
        <f>IFERROR(VLOOKUP($C2323,$C$5:$H$18,6,0)+SUMIF($C$19:$C2323,$C2323,$F$19:$F2323)-SUMIF($C$19:$C2323,$C2323,$G$19:$G2323),"")</f>
        <v/>
      </c>
      <c r="I2323" s="214"/>
      <c r="J2323" s="214"/>
      <c r="K2323" s="218"/>
    </row>
    <row r="2324" customHeight="1" spans="1:11">
      <c r="A2324" s="185" t="str">
        <f>IF(B2324="","",COUNTA($B$5:B2324))</f>
        <v/>
      </c>
      <c r="B2324" s="219"/>
      <c r="C2324" s="220"/>
      <c r="D2324" s="220"/>
      <c r="E2324" s="220"/>
      <c r="F2324" s="225"/>
      <c r="G2324" s="222"/>
      <c r="H2324" s="217" t="str">
        <f>IFERROR(VLOOKUP($C2324,$C$5:$H$18,6,0)+SUMIF($C$19:$C2324,$C2324,$F$19:$F2324)-SUMIF($C$19:$C2324,$C2324,$G$19:$G2324),"")</f>
        <v/>
      </c>
      <c r="I2324" s="220"/>
      <c r="J2324" s="220"/>
      <c r="K2324" s="223"/>
    </row>
    <row r="2325" customHeight="1" spans="1:11">
      <c r="A2325" s="185" t="str">
        <f>IF(B2325="","",COUNTA($B$5:B2325))</f>
        <v/>
      </c>
      <c r="B2325" s="213"/>
      <c r="C2325" s="214"/>
      <c r="D2325" s="214"/>
      <c r="E2325" s="214"/>
      <c r="F2325" s="224"/>
      <c r="G2325" s="216"/>
      <c r="H2325" s="217" t="str">
        <f>IFERROR(VLOOKUP($C2325,$C$5:$H$18,6,0)+SUMIF($C$19:$C2325,$C2325,$F$19:$F2325)-SUMIF($C$19:$C2325,$C2325,$G$19:$G2325),"")</f>
        <v/>
      </c>
      <c r="I2325" s="214"/>
      <c r="J2325" s="214"/>
      <c r="K2325" s="218"/>
    </row>
    <row r="2326" customHeight="1" spans="1:11">
      <c r="A2326" s="185" t="str">
        <f>IF(B2326="","",COUNTA($B$5:B2326))</f>
        <v/>
      </c>
      <c r="B2326" s="219"/>
      <c r="C2326" s="220"/>
      <c r="D2326" s="220"/>
      <c r="E2326" s="220"/>
      <c r="F2326" s="225"/>
      <c r="G2326" s="222"/>
      <c r="H2326" s="217" t="str">
        <f>IFERROR(VLOOKUP($C2326,$C$5:$H$18,6,0)+SUMIF($C$19:$C2326,$C2326,$F$19:$F2326)-SUMIF($C$19:$C2326,$C2326,$G$19:$G2326),"")</f>
        <v/>
      </c>
      <c r="I2326" s="220"/>
      <c r="J2326" s="220"/>
      <c r="K2326" s="223"/>
    </row>
    <row r="2327" customHeight="1" spans="1:11">
      <c r="A2327" s="185" t="str">
        <f>IF(B2327="","",COUNTA($B$5:B2327))</f>
        <v/>
      </c>
      <c r="B2327" s="213"/>
      <c r="C2327" s="214"/>
      <c r="D2327" s="214"/>
      <c r="E2327" s="214"/>
      <c r="F2327" s="224"/>
      <c r="G2327" s="216"/>
      <c r="H2327" s="217" t="str">
        <f>IFERROR(VLOOKUP($C2327,$C$5:$H$18,6,0)+SUMIF($C$19:$C2327,$C2327,$F$19:$F2327)-SUMIF($C$19:$C2327,$C2327,$G$19:$G2327),"")</f>
        <v/>
      </c>
      <c r="I2327" s="214"/>
      <c r="J2327" s="214"/>
      <c r="K2327" s="218"/>
    </row>
    <row r="2328" customHeight="1" spans="1:11">
      <c r="A2328" s="185" t="str">
        <f>IF(B2328="","",COUNTA($B$5:B2328))</f>
        <v/>
      </c>
      <c r="B2328" s="219"/>
      <c r="C2328" s="220"/>
      <c r="D2328" s="220"/>
      <c r="E2328" s="220"/>
      <c r="F2328" s="225"/>
      <c r="G2328" s="222"/>
      <c r="H2328" s="217" t="str">
        <f>IFERROR(VLOOKUP($C2328,$C$5:$H$18,6,0)+SUMIF($C$19:$C2328,$C2328,$F$19:$F2328)-SUMIF($C$19:$C2328,$C2328,$G$19:$G2328),"")</f>
        <v/>
      </c>
      <c r="I2328" s="220"/>
      <c r="J2328" s="220"/>
      <c r="K2328" s="223"/>
    </row>
    <row r="2329" customHeight="1" spans="1:11">
      <c r="A2329" s="185" t="str">
        <f>IF(B2329="","",COUNTA($B$5:B2329))</f>
        <v/>
      </c>
      <c r="B2329" s="213"/>
      <c r="C2329" s="214"/>
      <c r="D2329" s="214"/>
      <c r="E2329" s="214"/>
      <c r="F2329" s="224"/>
      <c r="G2329" s="216"/>
      <c r="H2329" s="217" t="str">
        <f>IFERROR(VLOOKUP($C2329,$C$5:$H$18,6,0)+SUMIF($C$19:$C2329,$C2329,$F$19:$F2329)-SUMIF($C$19:$C2329,$C2329,$G$19:$G2329),"")</f>
        <v/>
      </c>
      <c r="I2329" s="214"/>
      <c r="J2329" s="214"/>
      <c r="K2329" s="218"/>
    </row>
    <row r="2330" customHeight="1" spans="1:11">
      <c r="A2330" s="185" t="str">
        <f>IF(B2330="","",COUNTA($B$5:B2330))</f>
        <v/>
      </c>
      <c r="B2330" s="219"/>
      <c r="C2330" s="220"/>
      <c r="D2330" s="220"/>
      <c r="E2330" s="220"/>
      <c r="F2330" s="225"/>
      <c r="G2330" s="222"/>
      <c r="H2330" s="217" t="str">
        <f>IFERROR(VLOOKUP($C2330,$C$5:$H$18,6,0)+SUMIF($C$19:$C2330,$C2330,$F$19:$F2330)-SUMIF($C$19:$C2330,$C2330,$G$19:$G2330),"")</f>
        <v/>
      </c>
      <c r="I2330" s="220"/>
      <c r="J2330" s="220"/>
      <c r="K2330" s="223"/>
    </row>
    <row r="2331" customHeight="1" spans="1:11">
      <c r="A2331" s="185" t="str">
        <f>IF(B2331="","",COUNTA($B$5:B2331))</f>
        <v/>
      </c>
      <c r="B2331" s="213"/>
      <c r="C2331" s="214"/>
      <c r="D2331" s="214"/>
      <c r="E2331" s="214"/>
      <c r="F2331" s="224"/>
      <c r="G2331" s="216"/>
      <c r="H2331" s="217" t="str">
        <f>IFERROR(VLOOKUP($C2331,$C$5:$H$18,6,0)+SUMIF($C$19:$C2331,$C2331,$F$19:$F2331)-SUMIF($C$19:$C2331,$C2331,$G$19:$G2331),"")</f>
        <v/>
      </c>
      <c r="I2331" s="214"/>
      <c r="J2331" s="214"/>
      <c r="K2331" s="218"/>
    </row>
    <row r="2332" customHeight="1" spans="1:11">
      <c r="A2332" s="185" t="str">
        <f>IF(B2332="","",COUNTA($B$5:B2332))</f>
        <v/>
      </c>
      <c r="B2332" s="219"/>
      <c r="C2332" s="220"/>
      <c r="D2332" s="220"/>
      <c r="E2332" s="220"/>
      <c r="F2332" s="225"/>
      <c r="G2332" s="222"/>
      <c r="H2332" s="217" t="str">
        <f>IFERROR(VLOOKUP($C2332,$C$5:$H$18,6,0)+SUMIF($C$19:$C2332,$C2332,$F$19:$F2332)-SUMIF($C$19:$C2332,$C2332,$G$19:$G2332),"")</f>
        <v/>
      </c>
      <c r="I2332" s="220"/>
      <c r="J2332" s="220"/>
      <c r="K2332" s="223"/>
    </row>
    <row r="2333" customHeight="1" spans="1:11">
      <c r="A2333" s="185" t="str">
        <f>IF(B2333="","",COUNTA($B$5:B2333))</f>
        <v/>
      </c>
      <c r="B2333" s="213"/>
      <c r="C2333" s="214"/>
      <c r="D2333" s="214"/>
      <c r="E2333" s="214"/>
      <c r="F2333" s="224"/>
      <c r="G2333" s="216"/>
      <c r="H2333" s="217" t="str">
        <f>IFERROR(VLOOKUP($C2333,$C$5:$H$18,6,0)+SUMIF($C$19:$C2333,$C2333,$F$19:$F2333)-SUMIF($C$19:$C2333,$C2333,$G$19:$G2333),"")</f>
        <v/>
      </c>
      <c r="I2333" s="214"/>
      <c r="J2333" s="214"/>
      <c r="K2333" s="218"/>
    </row>
    <row r="2334" customHeight="1" spans="1:11">
      <c r="A2334" s="185" t="str">
        <f>IF(B2334="","",COUNTA($B$5:B2334))</f>
        <v/>
      </c>
      <c r="B2334" s="219"/>
      <c r="C2334" s="220"/>
      <c r="D2334" s="220"/>
      <c r="E2334" s="220"/>
      <c r="F2334" s="225"/>
      <c r="G2334" s="222"/>
      <c r="H2334" s="217" t="str">
        <f>IFERROR(VLOOKUP($C2334,$C$5:$H$18,6,0)+SUMIF($C$19:$C2334,$C2334,$F$19:$F2334)-SUMIF($C$19:$C2334,$C2334,$G$19:$G2334),"")</f>
        <v/>
      </c>
      <c r="I2334" s="220"/>
      <c r="J2334" s="220"/>
      <c r="K2334" s="223"/>
    </row>
    <row r="2335" customHeight="1" spans="1:11">
      <c r="A2335" s="185" t="str">
        <f>IF(B2335="","",COUNTA($B$5:B2335))</f>
        <v/>
      </c>
      <c r="B2335" s="213"/>
      <c r="C2335" s="214"/>
      <c r="D2335" s="214"/>
      <c r="E2335" s="214"/>
      <c r="F2335" s="224"/>
      <c r="G2335" s="216"/>
      <c r="H2335" s="217" t="str">
        <f>IFERROR(VLOOKUP($C2335,$C$5:$H$18,6,0)+SUMIF($C$19:$C2335,$C2335,$F$19:$F2335)-SUMIF($C$19:$C2335,$C2335,$G$19:$G2335),"")</f>
        <v/>
      </c>
      <c r="I2335" s="214"/>
      <c r="J2335" s="214"/>
      <c r="K2335" s="218"/>
    </row>
    <row r="2336" customHeight="1" spans="1:11">
      <c r="A2336" s="185" t="str">
        <f>IF(B2336="","",COUNTA($B$5:B2336))</f>
        <v/>
      </c>
      <c r="B2336" s="219"/>
      <c r="C2336" s="220"/>
      <c r="D2336" s="220"/>
      <c r="E2336" s="220"/>
      <c r="F2336" s="225"/>
      <c r="G2336" s="222"/>
      <c r="H2336" s="217" t="str">
        <f>IFERROR(VLOOKUP($C2336,$C$5:$H$18,6,0)+SUMIF($C$19:$C2336,$C2336,$F$19:$F2336)-SUMIF($C$19:$C2336,$C2336,$G$19:$G2336),"")</f>
        <v/>
      </c>
      <c r="I2336" s="220"/>
      <c r="J2336" s="220"/>
      <c r="K2336" s="223"/>
    </row>
    <row r="2337" customHeight="1" spans="1:11">
      <c r="A2337" s="185" t="str">
        <f>IF(B2337="","",COUNTA($B$5:B2337))</f>
        <v/>
      </c>
      <c r="B2337" s="213"/>
      <c r="C2337" s="214"/>
      <c r="D2337" s="214"/>
      <c r="E2337" s="214"/>
      <c r="F2337" s="224"/>
      <c r="G2337" s="216"/>
      <c r="H2337" s="217" t="str">
        <f>IFERROR(VLOOKUP($C2337,$C$5:$H$18,6,0)+SUMIF($C$19:$C2337,$C2337,$F$19:$F2337)-SUMIF($C$19:$C2337,$C2337,$G$19:$G2337),"")</f>
        <v/>
      </c>
      <c r="I2337" s="214"/>
      <c r="J2337" s="214"/>
      <c r="K2337" s="218"/>
    </row>
    <row r="2338" customHeight="1" spans="1:11">
      <c r="A2338" s="185" t="str">
        <f>IF(B2338="","",COUNTA($B$5:B2338))</f>
        <v/>
      </c>
      <c r="B2338" s="219"/>
      <c r="C2338" s="220"/>
      <c r="D2338" s="220"/>
      <c r="E2338" s="220"/>
      <c r="F2338" s="225"/>
      <c r="G2338" s="222"/>
      <c r="H2338" s="217" t="str">
        <f>IFERROR(VLOOKUP($C2338,$C$5:$H$18,6,0)+SUMIF($C$19:$C2338,$C2338,$F$19:$F2338)-SUMIF($C$19:$C2338,$C2338,$G$19:$G2338),"")</f>
        <v/>
      </c>
      <c r="I2338" s="220"/>
      <c r="J2338" s="220"/>
      <c r="K2338" s="223"/>
    </row>
    <row r="2339" customHeight="1" spans="1:11">
      <c r="A2339" s="185" t="str">
        <f>IF(B2339="","",COUNTA($B$5:B2339))</f>
        <v/>
      </c>
      <c r="B2339" s="213"/>
      <c r="C2339" s="214"/>
      <c r="D2339" s="214"/>
      <c r="E2339" s="214"/>
      <c r="F2339" s="224"/>
      <c r="G2339" s="216"/>
      <c r="H2339" s="217" t="str">
        <f>IFERROR(VLOOKUP($C2339,$C$5:$H$18,6,0)+SUMIF($C$19:$C2339,$C2339,$F$19:$F2339)-SUMIF($C$19:$C2339,$C2339,$G$19:$G2339),"")</f>
        <v/>
      </c>
      <c r="I2339" s="214"/>
      <c r="J2339" s="214"/>
      <c r="K2339" s="218"/>
    </row>
    <row r="2340" customHeight="1" spans="1:11">
      <c r="A2340" s="185" t="str">
        <f>IF(B2340="","",COUNTA($B$5:B2340))</f>
        <v/>
      </c>
      <c r="B2340" s="219"/>
      <c r="C2340" s="220"/>
      <c r="D2340" s="220"/>
      <c r="E2340" s="220"/>
      <c r="F2340" s="225"/>
      <c r="G2340" s="222"/>
      <c r="H2340" s="217" t="str">
        <f>IFERROR(VLOOKUP($C2340,$C$5:$H$18,6,0)+SUMIF($C$19:$C2340,$C2340,$F$19:$F2340)-SUMIF($C$19:$C2340,$C2340,$G$19:$G2340),"")</f>
        <v/>
      </c>
      <c r="I2340" s="220"/>
      <c r="J2340" s="220"/>
      <c r="K2340" s="223"/>
    </row>
    <row r="2341" customHeight="1" spans="1:11">
      <c r="A2341" s="185" t="str">
        <f>IF(B2341="","",COUNTA($B$5:B2341))</f>
        <v/>
      </c>
      <c r="B2341" s="213"/>
      <c r="C2341" s="214"/>
      <c r="D2341" s="214"/>
      <c r="E2341" s="214"/>
      <c r="F2341" s="224"/>
      <c r="G2341" s="216"/>
      <c r="H2341" s="217" t="str">
        <f>IFERROR(VLOOKUP($C2341,$C$5:$H$18,6,0)+SUMIF($C$19:$C2341,$C2341,$F$19:$F2341)-SUMIF($C$19:$C2341,$C2341,$G$19:$G2341),"")</f>
        <v/>
      </c>
      <c r="I2341" s="214"/>
      <c r="J2341" s="214"/>
      <c r="K2341" s="218"/>
    </row>
    <row r="2342" customHeight="1" spans="1:11">
      <c r="A2342" s="185" t="str">
        <f>IF(B2342="","",COUNTA($B$5:B2342))</f>
        <v/>
      </c>
      <c r="B2342" s="219"/>
      <c r="C2342" s="220"/>
      <c r="D2342" s="220"/>
      <c r="E2342" s="220"/>
      <c r="F2342" s="225"/>
      <c r="G2342" s="222"/>
      <c r="H2342" s="217" t="str">
        <f>IFERROR(VLOOKUP($C2342,$C$5:$H$18,6,0)+SUMIF($C$19:$C2342,$C2342,$F$19:$F2342)-SUMIF($C$19:$C2342,$C2342,$G$19:$G2342),"")</f>
        <v/>
      </c>
      <c r="I2342" s="220"/>
      <c r="J2342" s="220"/>
      <c r="K2342" s="223"/>
    </row>
    <row r="2343" customHeight="1" spans="1:11">
      <c r="A2343" s="185" t="str">
        <f>IF(B2343="","",COUNTA($B$5:B2343))</f>
        <v/>
      </c>
      <c r="B2343" s="213"/>
      <c r="C2343" s="214"/>
      <c r="D2343" s="214"/>
      <c r="E2343" s="214"/>
      <c r="F2343" s="224"/>
      <c r="G2343" s="216"/>
      <c r="H2343" s="217" t="str">
        <f>IFERROR(VLOOKUP($C2343,$C$5:$H$18,6,0)+SUMIF($C$19:$C2343,$C2343,$F$19:$F2343)-SUMIF($C$19:$C2343,$C2343,$G$19:$G2343),"")</f>
        <v/>
      </c>
      <c r="I2343" s="214"/>
      <c r="J2343" s="214"/>
      <c r="K2343" s="218"/>
    </row>
    <row r="2344" customHeight="1" spans="1:11">
      <c r="A2344" s="185" t="str">
        <f>IF(B2344="","",COUNTA($B$5:B2344))</f>
        <v/>
      </c>
      <c r="B2344" s="219"/>
      <c r="C2344" s="220"/>
      <c r="D2344" s="220"/>
      <c r="E2344" s="220"/>
      <c r="F2344" s="225"/>
      <c r="G2344" s="222"/>
      <c r="H2344" s="217" t="str">
        <f>IFERROR(VLOOKUP($C2344,$C$5:$H$18,6,0)+SUMIF($C$19:$C2344,$C2344,$F$19:$F2344)-SUMIF($C$19:$C2344,$C2344,$G$19:$G2344),"")</f>
        <v/>
      </c>
      <c r="I2344" s="220"/>
      <c r="J2344" s="220"/>
      <c r="K2344" s="223"/>
    </row>
    <row r="2345" customHeight="1" spans="1:11">
      <c r="A2345" s="185" t="str">
        <f>IF(B2345="","",COUNTA($B$5:B2345))</f>
        <v/>
      </c>
      <c r="B2345" s="213"/>
      <c r="C2345" s="214"/>
      <c r="D2345" s="214"/>
      <c r="E2345" s="214"/>
      <c r="F2345" s="224"/>
      <c r="G2345" s="216"/>
      <c r="H2345" s="217" t="str">
        <f>IFERROR(VLOOKUP($C2345,$C$5:$H$18,6,0)+SUMIF($C$19:$C2345,$C2345,$F$19:$F2345)-SUMIF($C$19:$C2345,$C2345,$G$19:$G2345),"")</f>
        <v/>
      </c>
      <c r="I2345" s="214"/>
      <c r="J2345" s="214"/>
      <c r="K2345" s="218"/>
    </row>
    <row r="2346" customHeight="1" spans="1:11">
      <c r="A2346" s="185" t="str">
        <f>IF(B2346="","",COUNTA($B$5:B2346))</f>
        <v/>
      </c>
      <c r="B2346" s="219"/>
      <c r="C2346" s="220"/>
      <c r="D2346" s="220"/>
      <c r="E2346" s="220"/>
      <c r="F2346" s="225"/>
      <c r="G2346" s="222"/>
      <c r="H2346" s="217" t="str">
        <f>IFERROR(VLOOKUP($C2346,$C$5:$H$18,6,0)+SUMIF($C$19:$C2346,$C2346,$F$19:$F2346)-SUMIF($C$19:$C2346,$C2346,$G$19:$G2346),"")</f>
        <v/>
      </c>
      <c r="I2346" s="220"/>
      <c r="J2346" s="220"/>
      <c r="K2346" s="223"/>
    </row>
    <row r="2347" customHeight="1" spans="1:11">
      <c r="A2347" s="185" t="str">
        <f>IF(B2347="","",COUNTA($B$5:B2347))</f>
        <v/>
      </c>
      <c r="B2347" s="213"/>
      <c r="C2347" s="214"/>
      <c r="D2347" s="214"/>
      <c r="E2347" s="214"/>
      <c r="F2347" s="224"/>
      <c r="G2347" s="216"/>
      <c r="H2347" s="217" t="str">
        <f>IFERROR(VLOOKUP($C2347,$C$5:$H$18,6,0)+SUMIF($C$19:$C2347,$C2347,$F$19:$F2347)-SUMIF($C$19:$C2347,$C2347,$G$19:$G2347),"")</f>
        <v/>
      </c>
      <c r="I2347" s="214"/>
      <c r="J2347" s="214"/>
      <c r="K2347" s="218"/>
    </row>
    <row r="2348" customHeight="1" spans="1:11">
      <c r="A2348" s="185" t="str">
        <f>IF(B2348="","",COUNTA($B$5:B2348))</f>
        <v/>
      </c>
      <c r="B2348" s="219"/>
      <c r="C2348" s="220"/>
      <c r="D2348" s="220"/>
      <c r="E2348" s="220"/>
      <c r="F2348" s="225"/>
      <c r="G2348" s="222"/>
      <c r="H2348" s="217" t="str">
        <f>IFERROR(VLOOKUP($C2348,$C$5:$H$18,6,0)+SUMIF($C$19:$C2348,$C2348,$F$19:$F2348)-SUMIF($C$19:$C2348,$C2348,$G$19:$G2348),"")</f>
        <v/>
      </c>
      <c r="I2348" s="220"/>
      <c r="J2348" s="220"/>
      <c r="K2348" s="223"/>
    </row>
    <row r="2349" customHeight="1" spans="1:11">
      <c r="A2349" s="185" t="str">
        <f>IF(B2349="","",COUNTA($B$5:B2349))</f>
        <v/>
      </c>
      <c r="B2349" s="213"/>
      <c r="C2349" s="214"/>
      <c r="D2349" s="214"/>
      <c r="E2349" s="214"/>
      <c r="F2349" s="224"/>
      <c r="G2349" s="216"/>
      <c r="H2349" s="217" t="str">
        <f>IFERROR(VLOOKUP($C2349,$C$5:$H$18,6,0)+SUMIF($C$19:$C2349,$C2349,$F$19:$F2349)-SUMIF($C$19:$C2349,$C2349,$G$19:$G2349),"")</f>
        <v/>
      </c>
      <c r="I2349" s="214"/>
      <c r="J2349" s="214"/>
      <c r="K2349" s="218"/>
    </row>
    <row r="2350" customHeight="1" spans="1:11">
      <c r="A2350" s="185" t="str">
        <f>IF(B2350="","",COUNTA($B$5:B2350))</f>
        <v/>
      </c>
      <c r="B2350" s="219"/>
      <c r="C2350" s="220"/>
      <c r="D2350" s="220"/>
      <c r="E2350" s="220"/>
      <c r="F2350" s="225"/>
      <c r="G2350" s="222"/>
      <c r="H2350" s="217" t="str">
        <f>IFERROR(VLOOKUP($C2350,$C$5:$H$18,6,0)+SUMIF($C$19:$C2350,$C2350,$F$19:$F2350)-SUMIF($C$19:$C2350,$C2350,$G$19:$G2350),"")</f>
        <v/>
      </c>
      <c r="I2350" s="220"/>
      <c r="J2350" s="220"/>
      <c r="K2350" s="223"/>
    </row>
    <row r="2351" customHeight="1" spans="1:11">
      <c r="A2351" s="185" t="str">
        <f>IF(B2351="","",COUNTA($B$5:B2351))</f>
        <v/>
      </c>
      <c r="B2351" s="213"/>
      <c r="C2351" s="214"/>
      <c r="D2351" s="214"/>
      <c r="E2351" s="214"/>
      <c r="F2351" s="224"/>
      <c r="G2351" s="216"/>
      <c r="H2351" s="217" t="str">
        <f>IFERROR(VLOOKUP($C2351,$C$5:$H$18,6,0)+SUMIF($C$19:$C2351,$C2351,$F$19:$F2351)-SUMIF($C$19:$C2351,$C2351,$G$19:$G2351),"")</f>
        <v/>
      </c>
      <c r="I2351" s="214"/>
      <c r="J2351" s="214"/>
      <c r="K2351" s="218"/>
    </row>
    <row r="2352" customHeight="1" spans="1:11">
      <c r="A2352" s="185" t="str">
        <f>IF(B2352="","",COUNTA($B$5:B2352))</f>
        <v/>
      </c>
      <c r="B2352" s="219"/>
      <c r="C2352" s="220"/>
      <c r="D2352" s="220"/>
      <c r="E2352" s="220"/>
      <c r="F2352" s="225"/>
      <c r="G2352" s="222"/>
      <c r="H2352" s="217" t="str">
        <f>IFERROR(VLOOKUP($C2352,$C$5:$H$18,6,0)+SUMIF($C$19:$C2352,$C2352,$F$19:$F2352)-SUMIF($C$19:$C2352,$C2352,$G$19:$G2352),"")</f>
        <v/>
      </c>
      <c r="I2352" s="220"/>
      <c r="J2352" s="220"/>
      <c r="K2352" s="223"/>
    </row>
    <row r="2353" customHeight="1" spans="1:11">
      <c r="A2353" s="185" t="str">
        <f>IF(B2353="","",COUNTA($B$5:B2353))</f>
        <v/>
      </c>
      <c r="B2353" s="213"/>
      <c r="C2353" s="214"/>
      <c r="D2353" s="214"/>
      <c r="E2353" s="214"/>
      <c r="F2353" s="224"/>
      <c r="G2353" s="216"/>
      <c r="H2353" s="217" t="str">
        <f>IFERROR(VLOOKUP($C2353,$C$5:$H$18,6,0)+SUMIF($C$19:$C2353,$C2353,$F$19:$F2353)-SUMIF($C$19:$C2353,$C2353,$G$19:$G2353),"")</f>
        <v/>
      </c>
      <c r="I2353" s="214"/>
      <c r="J2353" s="214"/>
      <c r="K2353" s="218"/>
    </row>
    <row r="2354" customHeight="1" spans="1:11">
      <c r="A2354" s="185" t="str">
        <f>IF(B2354="","",COUNTA($B$5:B2354))</f>
        <v/>
      </c>
      <c r="B2354" s="219"/>
      <c r="C2354" s="220"/>
      <c r="D2354" s="220"/>
      <c r="E2354" s="220"/>
      <c r="F2354" s="225"/>
      <c r="G2354" s="222"/>
      <c r="H2354" s="217" t="str">
        <f>IFERROR(VLOOKUP($C2354,$C$5:$H$18,6,0)+SUMIF($C$19:$C2354,$C2354,$F$19:$F2354)-SUMIF($C$19:$C2354,$C2354,$G$19:$G2354),"")</f>
        <v/>
      </c>
      <c r="I2354" s="220"/>
      <c r="J2354" s="220"/>
      <c r="K2354" s="223"/>
    </row>
    <row r="2355" customHeight="1" spans="1:11">
      <c r="A2355" s="185" t="str">
        <f>IF(B2355="","",COUNTA($B$5:B2355))</f>
        <v/>
      </c>
      <c r="B2355" s="213"/>
      <c r="C2355" s="214"/>
      <c r="D2355" s="214"/>
      <c r="E2355" s="214"/>
      <c r="F2355" s="224"/>
      <c r="G2355" s="216"/>
      <c r="H2355" s="217" t="str">
        <f>IFERROR(VLOOKUP($C2355,$C$5:$H$18,6,0)+SUMIF($C$19:$C2355,$C2355,$F$19:$F2355)-SUMIF($C$19:$C2355,$C2355,$G$19:$G2355),"")</f>
        <v/>
      </c>
      <c r="I2355" s="214"/>
      <c r="J2355" s="214"/>
      <c r="K2355" s="218"/>
    </row>
    <row r="2356" customHeight="1" spans="1:11">
      <c r="A2356" s="185" t="str">
        <f>IF(B2356="","",COUNTA($B$5:B2356))</f>
        <v/>
      </c>
      <c r="B2356" s="219"/>
      <c r="C2356" s="220"/>
      <c r="D2356" s="220"/>
      <c r="E2356" s="220"/>
      <c r="F2356" s="225"/>
      <c r="G2356" s="222"/>
      <c r="H2356" s="217" t="str">
        <f>IFERROR(VLOOKUP($C2356,$C$5:$H$18,6,0)+SUMIF($C$19:$C2356,$C2356,$F$19:$F2356)-SUMIF($C$19:$C2356,$C2356,$G$19:$G2356),"")</f>
        <v/>
      </c>
      <c r="I2356" s="220"/>
      <c r="J2356" s="220"/>
      <c r="K2356" s="223"/>
    </row>
    <row r="2357" customHeight="1" spans="1:11">
      <c r="A2357" s="185" t="str">
        <f>IF(B2357="","",COUNTA($B$5:B2357))</f>
        <v/>
      </c>
      <c r="B2357" s="213"/>
      <c r="C2357" s="214"/>
      <c r="D2357" s="214"/>
      <c r="E2357" s="214"/>
      <c r="F2357" s="224"/>
      <c r="G2357" s="216"/>
      <c r="H2357" s="217" t="str">
        <f>IFERROR(VLOOKUP($C2357,$C$5:$H$18,6,0)+SUMIF($C$19:$C2357,$C2357,$F$19:$F2357)-SUMIF($C$19:$C2357,$C2357,$G$19:$G2357),"")</f>
        <v/>
      </c>
      <c r="I2357" s="214"/>
      <c r="J2357" s="214"/>
      <c r="K2357" s="218"/>
    </row>
    <row r="2358" customHeight="1" spans="1:11">
      <c r="A2358" s="185" t="str">
        <f>IF(B2358="","",COUNTA($B$5:B2358))</f>
        <v/>
      </c>
      <c r="B2358" s="219"/>
      <c r="C2358" s="220"/>
      <c r="D2358" s="220"/>
      <c r="E2358" s="220"/>
      <c r="F2358" s="225"/>
      <c r="G2358" s="222"/>
      <c r="H2358" s="217" t="str">
        <f>IFERROR(VLOOKUP($C2358,$C$5:$H$18,6,0)+SUMIF($C$19:$C2358,$C2358,$F$19:$F2358)-SUMIF($C$19:$C2358,$C2358,$G$19:$G2358),"")</f>
        <v/>
      </c>
      <c r="I2358" s="220"/>
      <c r="J2358" s="220"/>
      <c r="K2358" s="223"/>
    </row>
    <row r="2359" customHeight="1" spans="1:11">
      <c r="A2359" s="185" t="str">
        <f>IF(B2359="","",COUNTA($B$5:B2359))</f>
        <v/>
      </c>
      <c r="B2359" s="213"/>
      <c r="C2359" s="214"/>
      <c r="D2359" s="214"/>
      <c r="E2359" s="214"/>
      <c r="F2359" s="224"/>
      <c r="G2359" s="216"/>
      <c r="H2359" s="217" t="str">
        <f>IFERROR(VLOOKUP($C2359,$C$5:$H$18,6,0)+SUMIF($C$19:$C2359,$C2359,$F$19:$F2359)-SUMIF($C$19:$C2359,$C2359,$G$19:$G2359),"")</f>
        <v/>
      </c>
      <c r="I2359" s="214"/>
      <c r="J2359" s="214"/>
      <c r="K2359" s="218"/>
    </row>
    <row r="2360" customHeight="1" spans="1:11">
      <c r="A2360" s="185" t="str">
        <f>IF(B2360="","",COUNTA($B$5:B2360))</f>
        <v/>
      </c>
      <c r="B2360" s="219"/>
      <c r="C2360" s="220"/>
      <c r="D2360" s="220"/>
      <c r="E2360" s="220"/>
      <c r="F2360" s="225"/>
      <c r="G2360" s="222"/>
      <c r="H2360" s="217" t="str">
        <f>IFERROR(VLOOKUP($C2360,$C$5:$H$18,6,0)+SUMIF($C$19:$C2360,$C2360,$F$19:$F2360)-SUMIF($C$19:$C2360,$C2360,$G$19:$G2360),"")</f>
        <v/>
      </c>
      <c r="I2360" s="220"/>
      <c r="J2360" s="220"/>
      <c r="K2360" s="223"/>
    </row>
    <row r="2361" customHeight="1" spans="1:11">
      <c r="A2361" s="185" t="str">
        <f>IF(B2361="","",COUNTA($B$5:B2361))</f>
        <v/>
      </c>
      <c r="B2361" s="213"/>
      <c r="C2361" s="214"/>
      <c r="D2361" s="214"/>
      <c r="E2361" s="214"/>
      <c r="F2361" s="224"/>
      <c r="G2361" s="216"/>
      <c r="H2361" s="217" t="str">
        <f>IFERROR(VLOOKUP($C2361,$C$5:$H$18,6,0)+SUMIF($C$19:$C2361,$C2361,$F$19:$F2361)-SUMIF($C$19:$C2361,$C2361,$G$19:$G2361),"")</f>
        <v/>
      </c>
      <c r="I2361" s="214"/>
      <c r="J2361" s="214"/>
      <c r="K2361" s="218"/>
    </row>
    <row r="2362" customHeight="1" spans="1:11">
      <c r="A2362" s="185" t="str">
        <f>IF(B2362="","",COUNTA($B$5:B2362))</f>
        <v/>
      </c>
      <c r="B2362" s="219"/>
      <c r="C2362" s="220"/>
      <c r="D2362" s="220"/>
      <c r="E2362" s="220"/>
      <c r="F2362" s="225"/>
      <c r="G2362" s="222"/>
      <c r="H2362" s="217" t="str">
        <f>IFERROR(VLOOKUP($C2362,$C$5:$H$18,6,0)+SUMIF($C$19:$C2362,$C2362,$F$19:$F2362)-SUMIF($C$19:$C2362,$C2362,$G$19:$G2362),"")</f>
        <v/>
      </c>
      <c r="I2362" s="220"/>
      <c r="J2362" s="220"/>
      <c r="K2362" s="223"/>
    </row>
    <row r="2363" customHeight="1" spans="1:11">
      <c r="A2363" s="185" t="str">
        <f>IF(B2363="","",COUNTA($B$5:B2363))</f>
        <v/>
      </c>
      <c r="B2363" s="213"/>
      <c r="C2363" s="214"/>
      <c r="D2363" s="214"/>
      <c r="E2363" s="214"/>
      <c r="F2363" s="224"/>
      <c r="G2363" s="216"/>
      <c r="H2363" s="217" t="str">
        <f>IFERROR(VLOOKUP($C2363,$C$5:$H$18,6,0)+SUMIF($C$19:$C2363,$C2363,$F$19:$F2363)-SUMIF($C$19:$C2363,$C2363,$G$19:$G2363),"")</f>
        <v/>
      </c>
      <c r="I2363" s="214"/>
      <c r="J2363" s="214"/>
      <c r="K2363" s="218"/>
    </row>
    <row r="2364" customHeight="1" spans="1:11">
      <c r="A2364" s="185" t="str">
        <f>IF(B2364="","",COUNTA($B$5:B2364))</f>
        <v/>
      </c>
      <c r="B2364" s="219"/>
      <c r="C2364" s="220"/>
      <c r="D2364" s="220"/>
      <c r="E2364" s="220"/>
      <c r="F2364" s="225"/>
      <c r="G2364" s="222"/>
      <c r="H2364" s="217" t="str">
        <f>IFERROR(VLOOKUP($C2364,$C$5:$H$18,6,0)+SUMIF($C$19:$C2364,$C2364,$F$19:$F2364)-SUMIF($C$19:$C2364,$C2364,$G$19:$G2364),"")</f>
        <v/>
      </c>
      <c r="I2364" s="220"/>
      <c r="J2364" s="220"/>
      <c r="K2364" s="223"/>
    </row>
    <row r="2365" customHeight="1" spans="1:11">
      <c r="A2365" s="185" t="str">
        <f>IF(B2365="","",COUNTA($B$5:B2365))</f>
        <v/>
      </c>
      <c r="B2365" s="213"/>
      <c r="C2365" s="214"/>
      <c r="D2365" s="214"/>
      <c r="E2365" s="214"/>
      <c r="F2365" s="224"/>
      <c r="G2365" s="216"/>
      <c r="H2365" s="217" t="str">
        <f>IFERROR(VLOOKUP($C2365,$C$5:$H$18,6,0)+SUMIF($C$19:$C2365,$C2365,$F$19:$F2365)-SUMIF($C$19:$C2365,$C2365,$G$19:$G2365),"")</f>
        <v/>
      </c>
      <c r="I2365" s="214"/>
      <c r="J2365" s="214"/>
      <c r="K2365" s="218"/>
    </row>
    <row r="2366" customHeight="1" spans="1:11">
      <c r="A2366" s="185" t="str">
        <f>IF(B2366="","",COUNTA($B$5:B2366))</f>
        <v/>
      </c>
      <c r="B2366" s="219"/>
      <c r="C2366" s="220"/>
      <c r="D2366" s="220"/>
      <c r="E2366" s="220"/>
      <c r="F2366" s="225"/>
      <c r="G2366" s="222"/>
      <c r="H2366" s="217" t="str">
        <f>IFERROR(VLOOKUP($C2366,$C$5:$H$18,6,0)+SUMIF($C$19:$C2366,$C2366,$F$19:$F2366)-SUMIF($C$19:$C2366,$C2366,$G$19:$G2366),"")</f>
        <v/>
      </c>
      <c r="I2366" s="220"/>
      <c r="J2366" s="220"/>
      <c r="K2366" s="223"/>
    </row>
    <row r="2367" customHeight="1" spans="1:11">
      <c r="A2367" s="185" t="str">
        <f>IF(B2367="","",COUNTA($B$5:B2367))</f>
        <v/>
      </c>
      <c r="B2367" s="213"/>
      <c r="C2367" s="214"/>
      <c r="D2367" s="214"/>
      <c r="E2367" s="214"/>
      <c r="F2367" s="224"/>
      <c r="G2367" s="216"/>
      <c r="H2367" s="217" t="str">
        <f>IFERROR(VLOOKUP($C2367,$C$5:$H$18,6,0)+SUMIF($C$19:$C2367,$C2367,$F$19:$F2367)-SUMIF($C$19:$C2367,$C2367,$G$19:$G2367),"")</f>
        <v/>
      </c>
      <c r="I2367" s="214"/>
      <c r="J2367" s="214"/>
      <c r="K2367" s="218"/>
    </row>
    <row r="2368" customHeight="1" spans="1:11">
      <c r="A2368" s="185" t="str">
        <f>IF(B2368="","",COUNTA($B$5:B2368))</f>
        <v/>
      </c>
      <c r="B2368" s="219"/>
      <c r="C2368" s="220"/>
      <c r="D2368" s="220"/>
      <c r="E2368" s="220"/>
      <c r="F2368" s="225"/>
      <c r="G2368" s="222"/>
      <c r="H2368" s="217" t="str">
        <f>IFERROR(VLOOKUP($C2368,$C$5:$H$18,6,0)+SUMIF($C$19:$C2368,$C2368,$F$19:$F2368)-SUMIF($C$19:$C2368,$C2368,$G$19:$G2368),"")</f>
        <v/>
      </c>
      <c r="I2368" s="220"/>
      <c r="J2368" s="220"/>
      <c r="K2368" s="223"/>
    </row>
    <row r="2369" customHeight="1" spans="1:11">
      <c r="A2369" s="185" t="str">
        <f>IF(B2369="","",COUNTA($B$5:B2369))</f>
        <v/>
      </c>
      <c r="B2369" s="213"/>
      <c r="C2369" s="214"/>
      <c r="D2369" s="214"/>
      <c r="E2369" s="214"/>
      <c r="F2369" s="224"/>
      <c r="G2369" s="216"/>
      <c r="H2369" s="217" t="str">
        <f>IFERROR(VLOOKUP($C2369,$C$5:$H$18,6,0)+SUMIF($C$19:$C2369,$C2369,$F$19:$F2369)-SUMIF($C$19:$C2369,$C2369,$G$19:$G2369),"")</f>
        <v/>
      </c>
      <c r="I2369" s="214"/>
      <c r="J2369" s="214"/>
      <c r="K2369" s="218"/>
    </row>
    <row r="2370" customHeight="1" spans="1:11">
      <c r="A2370" s="185" t="str">
        <f>IF(B2370="","",COUNTA($B$5:B2370))</f>
        <v/>
      </c>
      <c r="B2370" s="219"/>
      <c r="C2370" s="220"/>
      <c r="D2370" s="220"/>
      <c r="E2370" s="220"/>
      <c r="F2370" s="225"/>
      <c r="G2370" s="222"/>
      <c r="H2370" s="217" t="str">
        <f>IFERROR(VLOOKUP($C2370,$C$5:$H$18,6,0)+SUMIF($C$19:$C2370,$C2370,$F$19:$F2370)-SUMIF($C$19:$C2370,$C2370,$G$19:$G2370),"")</f>
        <v/>
      </c>
      <c r="I2370" s="220"/>
      <c r="J2370" s="220"/>
      <c r="K2370" s="223"/>
    </row>
    <row r="2371" customHeight="1" spans="1:11">
      <c r="A2371" s="185" t="str">
        <f>IF(B2371="","",COUNTA($B$5:B2371))</f>
        <v/>
      </c>
      <c r="B2371" s="213"/>
      <c r="C2371" s="214"/>
      <c r="D2371" s="214"/>
      <c r="E2371" s="214"/>
      <c r="F2371" s="224"/>
      <c r="G2371" s="216"/>
      <c r="H2371" s="217" t="str">
        <f>IFERROR(VLOOKUP($C2371,$C$5:$H$18,6,0)+SUMIF($C$19:$C2371,$C2371,$F$19:$F2371)-SUMIF($C$19:$C2371,$C2371,$G$19:$G2371),"")</f>
        <v/>
      </c>
      <c r="I2371" s="214"/>
      <c r="J2371" s="214"/>
      <c r="K2371" s="218"/>
    </row>
    <row r="2372" customHeight="1" spans="1:11">
      <c r="A2372" s="185" t="str">
        <f>IF(B2372="","",COUNTA($B$5:B2372))</f>
        <v/>
      </c>
      <c r="B2372" s="219"/>
      <c r="C2372" s="220"/>
      <c r="D2372" s="220"/>
      <c r="E2372" s="220"/>
      <c r="F2372" s="225"/>
      <c r="G2372" s="222"/>
      <c r="H2372" s="217" t="str">
        <f>IFERROR(VLOOKUP($C2372,$C$5:$H$18,6,0)+SUMIF($C$19:$C2372,$C2372,$F$19:$F2372)-SUMIF($C$19:$C2372,$C2372,$G$19:$G2372),"")</f>
        <v/>
      </c>
      <c r="I2372" s="220"/>
      <c r="J2372" s="220"/>
      <c r="K2372" s="223"/>
    </row>
    <row r="2373" customHeight="1" spans="1:11">
      <c r="A2373" s="185" t="str">
        <f>IF(B2373="","",COUNTA($B$5:B2373))</f>
        <v/>
      </c>
      <c r="B2373" s="213"/>
      <c r="C2373" s="214"/>
      <c r="D2373" s="214"/>
      <c r="E2373" s="214"/>
      <c r="F2373" s="224"/>
      <c r="G2373" s="216"/>
      <c r="H2373" s="217" t="str">
        <f>IFERROR(VLOOKUP($C2373,$C$5:$H$18,6,0)+SUMIF($C$19:$C2373,$C2373,$F$19:$F2373)-SUMIF($C$19:$C2373,$C2373,$G$19:$G2373),"")</f>
        <v/>
      </c>
      <c r="I2373" s="214"/>
      <c r="J2373" s="214"/>
      <c r="K2373" s="218"/>
    </row>
    <row r="2374" customHeight="1" spans="1:11">
      <c r="A2374" s="185" t="str">
        <f>IF(B2374="","",COUNTA($B$5:B2374))</f>
        <v/>
      </c>
      <c r="B2374" s="219"/>
      <c r="C2374" s="220"/>
      <c r="D2374" s="220"/>
      <c r="E2374" s="220"/>
      <c r="F2374" s="225"/>
      <c r="G2374" s="222"/>
      <c r="H2374" s="217" t="str">
        <f>IFERROR(VLOOKUP($C2374,$C$5:$H$18,6,0)+SUMIF($C$19:$C2374,$C2374,$F$19:$F2374)-SUMIF($C$19:$C2374,$C2374,$G$19:$G2374),"")</f>
        <v/>
      </c>
      <c r="I2374" s="220"/>
      <c r="J2374" s="220"/>
      <c r="K2374" s="223"/>
    </row>
    <row r="2375" customHeight="1" spans="1:11">
      <c r="A2375" s="185" t="str">
        <f>IF(B2375="","",COUNTA($B$5:B2375))</f>
        <v/>
      </c>
      <c r="B2375" s="213"/>
      <c r="C2375" s="214"/>
      <c r="D2375" s="214"/>
      <c r="E2375" s="214"/>
      <c r="F2375" s="224"/>
      <c r="G2375" s="216"/>
      <c r="H2375" s="217" t="str">
        <f>IFERROR(VLOOKUP($C2375,$C$5:$H$18,6,0)+SUMIF($C$19:$C2375,$C2375,$F$19:$F2375)-SUMIF($C$19:$C2375,$C2375,$G$19:$G2375),"")</f>
        <v/>
      </c>
      <c r="I2375" s="214"/>
      <c r="J2375" s="214"/>
      <c r="K2375" s="218"/>
    </row>
    <row r="2376" customHeight="1" spans="1:11">
      <c r="A2376" s="185" t="str">
        <f>IF(B2376="","",COUNTA($B$5:B2376))</f>
        <v/>
      </c>
      <c r="B2376" s="219"/>
      <c r="C2376" s="220"/>
      <c r="D2376" s="220"/>
      <c r="E2376" s="220"/>
      <c r="F2376" s="225"/>
      <c r="G2376" s="222"/>
      <c r="H2376" s="217" t="str">
        <f>IFERROR(VLOOKUP($C2376,$C$5:$H$18,6,0)+SUMIF($C$19:$C2376,$C2376,$F$19:$F2376)-SUMIF($C$19:$C2376,$C2376,$G$19:$G2376),"")</f>
        <v/>
      </c>
      <c r="I2376" s="220"/>
      <c r="J2376" s="220"/>
      <c r="K2376" s="223"/>
    </row>
    <row r="2377" customHeight="1" spans="1:11">
      <c r="A2377" s="185" t="str">
        <f>IF(B2377="","",COUNTA($B$5:B2377))</f>
        <v/>
      </c>
      <c r="B2377" s="213"/>
      <c r="C2377" s="214"/>
      <c r="D2377" s="214"/>
      <c r="E2377" s="214"/>
      <c r="F2377" s="224"/>
      <c r="G2377" s="216"/>
      <c r="H2377" s="217" t="str">
        <f>IFERROR(VLOOKUP($C2377,$C$5:$H$18,6,0)+SUMIF($C$19:$C2377,$C2377,$F$19:$F2377)-SUMIF($C$19:$C2377,$C2377,$G$19:$G2377),"")</f>
        <v/>
      </c>
      <c r="I2377" s="214"/>
      <c r="J2377" s="214"/>
      <c r="K2377" s="218"/>
    </row>
    <row r="2378" customHeight="1" spans="1:11">
      <c r="A2378" s="185" t="str">
        <f>IF(B2378="","",COUNTA($B$5:B2378))</f>
        <v/>
      </c>
      <c r="B2378" s="219"/>
      <c r="C2378" s="220"/>
      <c r="D2378" s="220"/>
      <c r="E2378" s="220"/>
      <c r="F2378" s="225"/>
      <c r="G2378" s="222"/>
      <c r="H2378" s="217" t="str">
        <f>IFERROR(VLOOKUP($C2378,$C$5:$H$18,6,0)+SUMIF($C$19:$C2378,$C2378,$F$19:$F2378)-SUMIF($C$19:$C2378,$C2378,$G$19:$G2378),"")</f>
        <v/>
      </c>
      <c r="I2378" s="220"/>
      <c r="J2378" s="220"/>
      <c r="K2378" s="223"/>
    </row>
    <row r="2379" customHeight="1" spans="1:11">
      <c r="A2379" s="185" t="str">
        <f>IF(B2379="","",COUNTA($B$5:B2379))</f>
        <v/>
      </c>
      <c r="B2379" s="213"/>
      <c r="C2379" s="214"/>
      <c r="D2379" s="214"/>
      <c r="E2379" s="214"/>
      <c r="F2379" s="224"/>
      <c r="G2379" s="216"/>
      <c r="H2379" s="217" t="str">
        <f>IFERROR(VLOOKUP($C2379,$C$5:$H$18,6,0)+SUMIF($C$19:$C2379,$C2379,$F$19:$F2379)-SUMIF($C$19:$C2379,$C2379,$G$19:$G2379),"")</f>
        <v/>
      </c>
      <c r="I2379" s="214"/>
      <c r="J2379" s="214"/>
      <c r="K2379" s="218"/>
    </row>
    <row r="2380" customHeight="1" spans="1:11">
      <c r="A2380" s="185" t="str">
        <f>IF(B2380="","",COUNTA($B$5:B2380))</f>
        <v/>
      </c>
      <c r="B2380" s="219"/>
      <c r="C2380" s="220"/>
      <c r="D2380" s="220"/>
      <c r="E2380" s="220"/>
      <c r="F2380" s="225"/>
      <c r="G2380" s="222"/>
      <c r="H2380" s="217" t="str">
        <f>IFERROR(VLOOKUP($C2380,$C$5:$H$18,6,0)+SUMIF($C$19:$C2380,$C2380,$F$19:$F2380)-SUMIF($C$19:$C2380,$C2380,$G$19:$G2380),"")</f>
        <v/>
      </c>
      <c r="I2380" s="220"/>
      <c r="J2380" s="220"/>
      <c r="K2380" s="223"/>
    </row>
    <row r="2381" customHeight="1" spans="1:11">
      <c r="A2381" s="185" t="str">
        <f>IF(B2381="","",COUNTA($B$5:B2381))</f>
        <v/>
      </c>
      <c r="B2381" s="213"/>
      <c r="C2381" s="214"/>
      <c r="D2381" s="214"/>
      <c r="E2381" s="214"/>
      <c r="F2381" s="224"/>
      <c r="G2381" s="216"/>
      <c r="H2381" s="217" t="str">
        <f>IFERROR(VLOOKUP($C2381,$C$5:$H$18,6,0)+SUMIF($C$19:$C2381,$C2381,$F$19:$F2381)-SUMIF($C$19:$C2381,$C2381,$G$19:$G2381),"")</f>
        <v/>
      </c>
      <c r="I2381" s="214"/>
      <c r="J2381" s="214"/>
      <c r="K2381" s="218"/>
    </row>
    <row r="2382" customHeight="1" spans="1:11">
      <c r="A2382" s="185" t="str">
        <f>IF(B2382="","",COUNTA($B$5:B2382))</f>
        <v/>
      </c>
      <c r="B2382" s="219"/>
      <c r="C2382" s="220"/>
      <c r="D2382" s="220"/>
      <c r="E2382" s="220"/>
      <c r="F2382" s="225"/>
      <c r="G2382" s="222"/>
      <c r="H2382" s="217" t="str">
        <f>IFERROR(VLOOKUP($C2382,$C$5:$H$18,6,0)+SUMIF($C$19:$C2382,$C2382,$F$19:$F2382)-SUMIF($C$19:$C2382,$C2382,$G$19:$G2382),"")</f>
        <v/>
      </c>
      <c r="I2382" s="220"/>
      <c r="J2382" s="220"/>
      <c r="K2382" s="223"/>
    </row>
    <row r="2383" customHeight="1" spans="1:11">
      <c r="A2383" s="185" t="str">
        <f>IF(B2383="","",COUNTA($B$5:B2383))</f>
        <v/>
      </c>
      <c r="B2383" s="213"/>
      <c r="C2383" s="214"/>
      <c r="D2383" s="214"/>
      <c r="E2383" s="214"/>
      <c r="F2383" s="224"/>
      <c r="G2383" s="216"/>
      <c r="H2383" s="217" t="str">
        <f>IFERROR(VLOOKUP($C2383,$C$5:$H$18,6,0)+SUMIF($C$19:$C2383,$C2383,$F$19:$F2383)-SUMIF($C$19:$C2383,$C2383,$G$19:$G2383),"")</f>
        <v/>
      </c>
      <c r="I2383" s="214"/>
      <c r="J2383" s="214"/>
      <c r="K2383" s="218"/>
    </row>
    <row r="2384" customHeight="1" spans="1:11">
      <c r="A2384" s="185" t="str">
        <f>IF(B2384="","",COUNTA($B$5:B2384))</f>
        <v/>
      </c>
      <c r="B2384" s="219"/>
      <c r="C2384" s="220"/>
      <c r="D2384" s="220"/>
      <c r="E2384" s="220"/>
      <c r="F2384" s="225"/>
      <c r="G2384" s="222"/>
      <c r="H2384" s="217" t="str">
        <f>IFERROR(VLOOKUP($C2384,$C$5:$H$18,6,0)+SUMIF($C$19:$C2384,$C2384,$F$19:$F2384)-SUMIF($C$19:$C2384,$C2384,$G$19:$G2384),"")</f>
        <v/>
      </c>
      <c r="I2384" s="220"/>
      <c r="J2384" s="220"/>
      <c r="K2384" s="223"/>
    </row>
    <row r="2385" customHeight="1" spans="1:11">
      <c r="A2385" s="185" t="str">
        <f>IF(B2385="","",COUNTA($B$5:B2385))</f>
        <v/>
      </c>
      <c r="B2385" s="213"/>
      <c r="C2385" s="214"/>
      <c r="D2385" s="214"/>
      <c r="E2385" s="214"/>
      <c r="F2385" s="224"/>
      <c r="G2385" s="216"/>
      <c r="H2385" s="217" t="str">
        <f>IFERROR(VLOOKUP($C2385,$C$5:$H$18,6,0)+SUMIF($C$19:$C2385,$C2385,$F$19:$F2385)-SUMIF($C$19:$C2385,$C2385,$G$19:$G2385),"")</f>
        <v/>
      </c>
      <c r="I2385" s="214"/>
      <c r="J2385" s="214"/>
      <c r="K2385" s="218"/>
    </row>
    <row r="2386" customHeight="1" spans="1:11">
      <c r="A2386" s="185" t="str">
        <f>IF(B2386="","",COUNTA($B$5:B2386))</f>
        <v/>
      </c>
      <c r="B2386" s="219"/>
      <c r="C2386" s="220"/>
      <c r="D2386" s="220"/>
      <c r="E2386" s="220"/>
      <c r="F2386" s="225"/>
      <c r="G2386" s="222"/>
      <c r="H2386" s="217" t="str">
        <f>IFERROR(VLOOKUP($C2386,$C$5:$H$18,6,0)+SUMIF($C$19:$C2386,$C2386,$F$19:$F2386)-SUMIF($C$19:$C2386,$C2386,$G$19:$G2386),"")</f>
        <v/>
      </c>
      <c r="I2386" s="220"/>
      <c r="J2386" s="220"/>
      <c r="K2386" s="223"/>
    </row>
    <row r="2387" customHeight="1" spans="1:11">
      <c r="A2387" s="185" t="str">
        <f>IF(B2387="","",COUNTA($B$5:B2387))</f>
        <v/>
      </c>
      <c r="B2387" s="213"/>
      <c r="C2387" s="214"/>
      <c r="D2387" s="214"/>
      <c r="E2387" s="214"/>
      <c r="F2387" s="224"/>
      <c r="G2387" s="216"/>
      <c r="H2387" s="217" t="str">
        <f>IFERROR(VLOOKUP($C2387,$C$5:$H$18,6,0)+SUMIF($C$19:$C2387,$C2387,$F$19:$F2387)-SUMIF($C$19:$C2387,$C2387,$G$19:$G2387),"")</f>
        <v/>
      </c>
      <c r="I2387" s="214"/>
      <c r="J2387" s="214"/>
      <c r="K2387" s="218"/>
    </row>
    <row r="2388" customHeight="1" spans="1:11">
      <c r="A2388" s="185" t="str">
        <f>IF(B2388="","",COUNTA($B$5:B2388))</f>
        <v/>
      </c>
      <c r="B2388" s="219"/>
      <c r="C2388" s="220"/>
      <c r="D2388" s="220"/>
      <c r="E2388" s="220"/>
      <c r="F2388" s="225"/>
      <c r="G2388" s="222"/>
      <c r="H2388" s="217" t="str">
        <f>IFERROR(VLOOKUP($C2388,$C$5:$H$18,6,0)+SUMIF($C$19:$C2388,$C2388,$F$19:$F2388)-SUMIF($C$19:$C2388,$C2388,$G$19:$G2388),"")</f>
        <v/>
      </c>
      <c r="I2388" s="220"/>
      <c r="J2388" s="220"/>
      <c r="K2388" s="223"/>
    </row>
    <row r="2389" customHeight="1" spans="1:11">
      <c r="A2389" s="185" t="str">
        <f>IF(B2389="","",COUNTA($B$5:B2389))</f>
        <v/>
      </c>
      <c r="B2389" s="213"/>
      <c r="C2389" s="214"/>
      <c r="D2389" s="214"/>
      <c r="E2389" s="214"/>
      <c r="F2389" s="224"/>
      <c r="G2389" s="216"/>
      <c r="H2389" s="217" t="str">
        <f>IFERROR(VLOOKUP($C2389,$C$5:$H$18,6,0)+SUMIF($C$19:$C2389,$C2389,$F$19:$F2389)-SUMIF($C$19:$C2389,$C2389,$G$19:$G2389),"")</f>
        <v/>
      </c>
      <c r="I2389" s="214"/>
      <c r="J2389" s="214"/>
      <c r="K2389" s="218"/>
    </row>
    <row r="2390" customHeight="1" spans="1:11">
      <c r="A2390" s="185" t="str">
        <f>IF(B2390="","",COUNTA($B$5:B2390))</f>
        <v/>
      </c>
      <c r="B2390" s="219"/>
      <c r="C2390" s="220"/>
      <c r="D2390" s="220"/>
      <c r="E2390" s="220"/>
      <c r="F2390" s="225"/>
      <c r="G2390" s="222"/>
      <c r="H2390" s="217" t="str">
        <f>IFERROR(VLOOKUP($C2390,$C$5:$H$18,6,0)+SUMIF($C$19:$C2390,$C2390,$F$19:$F2390)-SUMIF($C$19:$C2390,$C2390,$G$19:$G2390),"")</f>
        <v/>
      </c>
      <c r="I2390" s="220"/>
      <c r="J2390" s="220"/>
      <c r="K2390" s="223"/>
    </row>
    <row r="2391" customHeight="1" spans="1:11">
      <c r="A2391" s="185" t="str">
        <f>IF(B2391="","",COUNTA($B$5:B2391))</f>
        <v/>
      </c>
      <c r="B2391" s="213"/>
      <c r="C2391" s="214"/>
      <c r="D2391" s="214"/>
      <c r="E2391" s="214"/>
      <c r="F2391" s="224"/>
      <c r="G2391" s="216"/>
      <c r="H2391" s="217" t="str">
        <f>IFERROR(VLOOKUP($C2391,$C$5:$H$18,6,0)+SUMIF($C$19:$C2391,$C2391,$F$19:$F2391)-SUMIF($C$19:$C2391,$C2391,$G$19:$G2391),"")</f>
        <v/>
      </c>
      <c r="I2391" s="214"/>
      <c r="J2391" s="214"/>
      <c r="K2391" s="218"/>
    </row>
    <row r="2392" customHeight="1" spans="1:11">
      <c r="A2392" s="185" t="str">
        <f>IF(B2392="","",COUNTA($B$5:B2392))</f>
        <v/>
      </c>
      <c r="B2392" s="219"/>
      <c r="C2392" s="220"/>
      <c r="D2392" s="220"/>
      <c r="E2392" s="220"/>
      <c r="F2392" s="225"/>
      <c r="G2392" s="222"/>
      <c r="H2392" s="217" t="str">
        <f>IFERROR(VLOOKUP($C2392,$C$5:$H$18,6,0)+SUMIF($C$19:$C2392,$C2392,$F$19:$F2392)-SUMIF($C$19:$C2392,$C2392,$G$19:$G2392),"")</f>
        <v/>
      </c>
      <c r="I2392" s="220"/>
      <c r="J2392" s="220"/>
      <c r="K2392" s="223"/>
    </row>
    <row r="2393" customHeight="1" spans="1:11">
      <c r="A2393" s="185" t="str">
        <f>IF(B2393="","",COUNTA($B$5:B2393))</f>
        <v/>
      </c>
      <c r="B2393" s="213"/>
      <c r="C2393" s="214"/>
      <c r="D2393" s="214"/>
      <c r="E2393" s="214"/>
      <c r="F2393" s="224"/>
      <c r="G2393" s="216"/>
      <c r="H2393" s="217" t="str">
        <f>IFERROR(VLOOKUP($C2393,$C$5:$H$18,6,0)+SUMIF($C$19:$C2393,$C2393,$F$19:$F2393)-SUMIF($C$19:$C2393,$C2393,$G$19:$G2393),"")</f>
        <v/>
      </c>
      <c r="I2393" s="214"/>
      <c r="J2393" s="214"/>
      <c r="K2393" s="218"/>
    </row>
    <row r="2394" customHeight="1" spans="1:11">
      <c r="A2394" s="185" t="str">
        <f>IF(B2394="","",COUNTA($B$5:B2394))</f>
        <v/>
      </c>
      <c r="B2394" s="219"/>
      <c r="C2394" s="220"/>
      <c r="D2394" s="220"/>
      <c r="E2394" s="220"/>
      <c r="F2394" s="225"/>
      <c r="G2394" s="222"/>
      <c r="H2394" s="217" t="str">
        <f>IFERROR(VLOOKUP($C2394,$C$5:$H$18,6,0)+SUMIF($C$19:$C2394,$C2394,$F$19:$F2394)-SUMIF($C$19:$C2394,$C2394,$G$19:$G2394),"")</f>
        <v/>
      </c>
      <c r="I2394" s="220"/>
      <c r="J2394" s="220"/>
      <c r="K2394" s="223"/>
    </row>
    <row r="2395" customHeight="1" spans="1:11">
      <c r="A2395" s="185" t="str">
        <f>IF(B2395="","",COUNTA($B$5:B2395))</f>
        <v/>
      </c>
      <c r="B2395" s="213"/>
      <c r="C2395" s="214"/>
      <c r="D2395" s="214"/>
      <c r="E2395" s="214"/>
      <c r="F2395" s="224"/>
      <c r="G2395" s="216"/>
      <c r="H2395" s="217" t="str">
        <f>IFERROR(VLOOKUP($C2395,$C$5:$H$18,6,0)+SUMIF($C$19:$C2395,$C2395,$F$19:$F2395)-SUMIF($C$19:$C2395,$C2395,$G$19:$G2395),"")</f>
        <v/>
      </c>
      <c r="I2395" s="214"/>
      <c r="J2395" s="214"/>
      <c r="K2395" s="218"/>
    </row>
    <row r="2396" customHeight="1" spans="1:11">
      <c r="A2396" s="185" t="str">
        <f>IF(B2396="","",COUNTA($B$5:B2396))</f>
        <v/>
      </c>
      <c r="B2396" s="219"/>
      <c r="C2396" s="220"/>
      <c r="D2396" s="220"/>
      <c r="E2396" s="220"/>
      <c r="F2396" s="225"/>
      <c r="G2396" s="222"/>
      <c r="H2396" s="217" t="str">
        <f>IFERROR(VLOOKUP($C2396,$C$5:$H$18,6,0)+SUMIF($C$19:$C2396,$C2396,$F$19:$F2396)-SUMIF($C$19:$C2396,$C2396,$G$19:$G2396),"")</f>
        <v/>
      </c>
      <c r="I2396" s="220"/>
      <c r="J2396" s="220"/>
      <c r="K2396" s="223"/>
    </row>
    <row r="2397" customHeight="1" spans="1:11">
      <c r="A2397" s="185" t="str">
        <f>IF(B2397="","",COUNTA($B$5:B2397))</f>
        <v/>
      </c>
      <c r="B2397" s="213"/>
      <c r="C2397" s="214"/>
      <c r="D2397" s="214"/>
      <c r="E2397" s="214"/>
      <c r="F2397" s="224"/>
      <c r="G2397" s="216"/>
      <c r="H2397" s="217" t="str">
        <f>IFERROR(VLOOKUP($C2397,$C$5:$H$18,6,0)+SUMIF($C$19:$C2397,$C2397,$F$19:$F2397)-SUMIF($C$19:$C2397,$C2397,$G$19:$G2397),"")</f>
        <v/>
      </c>
      <c r="I2397" s="214"/>
      <c r="J2397" s="214"/>
      <c r="K2397" s="218"/>
    </row>
    <row r="2398" customHeight="1" spans="1:11">
      <c r="A2398" s="185" t="str">
        <f>IF(B2398="","",COUNTA($B$5:B2398))</f>
        <v/>
      </c>
      <c r="B2398" s="219"/>
      <c r="C2398" s="220"/>
      <c r="D2398" s="220"/>
      <c r="E2398" s="220"/>
      <c r="F2398" s="225"/>
      <c r="G2398" s="222"/>
      <c r="H2398" s="217" t="str">
        <f>IFERROR(VLOOKUP($C2398,$C$5:$H$18,6,0)+SUMIF($C$19:$C2398,$C2398,$F$19:$F2398)-SUMIF($C$19:$C2398,$C2398,$G$19:$G2398),"")</f>
        <v/>
      </c>
      <c r="I2398" s="220"/>
      <c r="J2398" s="220"/>
      <c r="K2398" s="223"/>
    </row>
    <row r="2399" customHeight="1" spans="1:11">
      <c r="A2399" s="185" t="str">
        <f>IF(B2399="","",COUNTA($B$5:B2399))</f>
        <v/>
      </c>
      <c r="B2399" s="213"/>
      <c r="C2399" s="214"/>
      <c r="D2399" s="214"/>
      <c r="E2399" s="214"/>
      <c r="F2399" s="224"/>
      <c r="G2399" s="216"/>
      <c r="H2399" s="217" t="str">
        <f>IFERROR(VLOOKUP($C2399,$C$5:$H$18,6,0)+SUMIF($C$19:$C2399,$C2399,$F$19:$F2399)-SUMIF($C$19:$C2399,$C2399,$G$19:$G2399),"")</f>
        <v/>
      </c>
      <c r="I2399" s="214"/>
      <c r="J2399" s="214"/>
      <c r="K2399" s="218"/>
    </row>
    <row r="2400" customHeight="1" spans="1:11">
      <c r="A2400" s="185" t="str">
        <f>IF(B2400="","",COUNTA($B$5:B2400))</f>
        <v/>
      </c>
      <c r="B2400" s="219"/>
      <c r="C2400" s="220"/>
      <c r="D2400" s="220"/>
      <c r="E2400" s="220"/>
      <c r="F2400" s="225"/>
      <c r="G2400" s="222"/>
      <c r="H2400" s="217" t="str">
        <f>IFERROR(VLOOKUP($C2400,$C$5:$H$18,6,0)+SUMIF($C$19:$C2400,$C2400,$F$19:$F2400)-SUMIF($C$19:$C2400,$C2400,$G$19:$G2400),"")</f>
        <v/>
      </c>
      <c r="I2400" s="220"/>
      <c r="J2400" s="220"/>
      <c r="K2400" s="223"/>
    </row>
    <row r="2401" customHeight="1" spans="1:11">
      <c r="A2401" s="185" t="str">
        <f>IF(B2401="","",COUNTA($B$5:B2401))</f>
        <v/>
      </c>
      <c r="B2401" s="213"/>
      <c r="C2401" s="214"/>
      <c r="D2401" s="214"/>
      <c r="E2401" s="214"/>
      <c r="F2401" s="224"/>
      <c r="G2401" s="216"/>
      <c r="H2401" s="217" t="str">
        <f>IFERROR(VLOOKUP($C2401,$C$5:$H$18,6,0)+SUMIF($C$19:$C2401,$C2401,$F$19:$F2401)-SUMIF($C$19:$C2401,$C2401,$G$19:$G2401),"")</f>
        <v/>
      </c>
      <c r="I2401" s="214"/>
      <c r="J2401" s="214"/>
      <c r="K2401" s="218"/>
    </row>
    <row r="2402" customHeight="1" spans="1:11">
      <c r="A2402" s="185" t="str">
        <f>IF(B2402="","",COUNTA($B$5:B2402))</f>
        <v/>
      </c>
      <c r="B2402" s="219"/>
      <c r="C2402" s="220"/>
      <c r="D2402" s="220"/>
      <c r="E2402" s="220"/>
      <c r="F2402" s="225"/>
      <c r="G2402" s="222"/>
      <c r="H2402" s="217" t="str">
        <f>IFERROR(VLOOKUP($C2402,$C$5:$H$18,6,0)+SUMIF($C$19:$C2402,$C2402,$F$19:$F2402)-SUMIF($C$19:$C2402,$C2402,$G$19:$G2402),"")</f>
        <v/>
      </c>
      <c r="I2402" s="220"/>
      <c r="J2402" s="220"/>
      <c r="K2402" s="223"/>
    </row>
    <row r="2403" customHeight="1" spans="1:11">
      <c r="A2403" s="185" t="str">
        <f>IF(B2403="","",COUNTA($B$5:B2403))</f>
        <v/>
      </c>
      <c r="B2403" s="213"/>
      <c r="C2403" s="214"/>
      <c r="D2403" s="214"/>
      <c r="E2403" s="214"/>
      <c r="F2403" s="224"/>
      <c r="G2403" s="216"/>
      <c r="H2403" s="217" t="str">
        <f>IFERROR(VLOOKUP($C2403,$C$5:$H$18,6,0)+SUMIF($C$19:$C2403,$C2403,$F$19:$F2403)-SUMIF($C$19:$C2403,$C2403,$G$19:$G2403),"")</f>
        <v/>
      </c>
      <c r="I2403" s="214"/>
      <c r="J2403" s="214"/>
      <c r="K2403" s="218"/>
    </row>
    <row r="2404" customHeight="1" spans="1:11">
      <c r="A2404" s="185" t="str">
        <f>IF(B2404="","",COUNTA($B$5:B2404))</f>
        <v/>
      </c>
      <c r="B2404" s="219"/>
      <c r="C2404" s="220"/>
      <c r="D2404" s="220"/>
      <c r="E2404" s="220"/>
      <c r="F2404" s="225"/>
      <c r="G2404" s="222"/>
      <c r="H2404" s="217" t="str">
        <f>IFERROR(VLOOKUP($C2404,$C$5:$H$18,6,0)+SUMIF($C$19:$C2404,$C2404,$F$19:$F2404)-SUMIF($C$19:$C2404,$C2404,$G$19:$G2404),"")</f>
        <v/>
      </c>
      <c r="I2404" s="220"/>
      <c r="J2404" s="220"/>
      <c r="K2404" s="223"/>
    </row>
    <row r="2405" customHeight="1" spans="1:11">
      <c r="A2405" s="185" t="str">
        <f>IF(B2405="","",COUNTA($B$5:B2405))</f>
        <v/>
      </c>
      <c r="B2405" s="213"/>
      <c r="C2405" s="214"/>
      <c r="D2405" s="214"/>
      <c r="E2405" s="214"/>
      <c r="F2405" s="224"/>
      <c r="G2405" s="216"/>
      <c r="H2405" s="217" t="str">
        <f>IFERROR(VLOOKUP($C2405,$C$5:$H$18,6,0)+SUMIF($C$19:$C2405,$C2405,$F$19:$F2405)-SUMIF($C$19:$C2405,$C2405,$G$19:$G2405),"")</f>
        <v/>
      </c>
      <c r="I2405" s="214"/>
      <c r="J2405" s="214"/>
      <c r="K2405" s="218"/>
    </row>
    <row r="2406" customHeight="1" spans="1:11">
      <c r="A2406" s="185" t="str">
        <f>IF(B2406="","",COUNTA($B$5:B2406))</f>
        <v/>
      </c>
      <c r="B2406" s="219"/>
      <c r="C2406" s="220"/>
      <c r="D2406" s="220"/>
      <c r="E2406" s="220"/>
      <c r="F2406" s="225"/>
      <c r="G2406" s="222"/>
      <c r="H2406" s="217" t="str">
        <f>IFERROR(VLOOKUP($C2406,$C$5:$H$18,6,0)+SUMIF($C$19:$C2406,$C2406,$F$19:$F2406)-SUMIF($C$19:$C2406,$C2406,$G$19:$G2406),"")</f>
        <v/>
      </c>
      <c r="I2406" s="220"/>
      <c r="J2406" s="220"/>
      <c r="K2406" s="223"/>
    </row>
    <row r="2407" customHeight="1" spans="1:11">
      <c r="A2407" s="185" t="str">
        <f>IF(B2407="","",COUNTA($B$5:B2407))</f>
        <v/>
      </c>
      <c r="B2407" s="213"/>
      <c r="C2407" s="214"/>
      <c r="D2407" s="214"/>
      <c r="E2407" s="214"/>
      <c r="F2407" s="224"/>
      <c r="G2407" s="216"/>
      <c r="H2407" s="217" t="str">
        <f>IFERROR(VLOOKUP($C2407,$C$5:$H$18,6,0)+SUMIF($C$19:$C2407,$C2407,$F$19:$F2407)-SUMIF($C$19:$C2407,$C2407,$G$19:$G2407),"")</f>
        <v/>
      </c>
      <c r="I2407" s="214"/>
      <c r="J2407" s="214"/>
      <c r="K2407" s="218"/>
    </row>
    <row r="2408" customHeight="1" spans="1:11">
      <c r="A2408" s="185" t="str">
        <f>IF(B2408="","",COUNTA($B$5:B2408))</f>
        <v/>
      </c>
      <c r="B2408" s="219"/>
      <c r="C2408" s="220"/>
      <c r="D2408" s="220"/>
      <c r="E2408" s="220"/>
      <c r="F2408" s="225"/>
      <c r="G2408" s="222"/>
      <c r="H2408" s="217" t="str">
        <f>IFERROR(VLOOKUP($C2408,$C$5:$H$18,6,0)+SUMIF($C$19:$C2408,$C2408,$F$19:$F2408)-SUMIF($C$19:$C2408,$C2408,$G$19:$G2408),"")</f>
        <v/>
      </c>
      <c r="I2408" s="220"/>
      <c r="J2408" s="220"/>
      <c r="K2408" s="223"/>
    </row>
    <row r="2409" customHeight="1" spans="1:11">
      <c r="A2409" s="185" t="str">
        <f>IF(B2409="","",COUNTA($B$5:B2409))</f>
        <v/>
      </c>
      <c r="B2409" s="213"/>
      <c r="C2409" s="214"/>
      <c r="D2409" s="214"/>
      <c r="E2409" s="214"/>
      <c r="F2409" s="224"/>
      <c r="G2409" s="216"/>
      <c r="H2409" s="217" t="str">
        <f>IFERROR(VLOOKUP($C2409,$C$5:$H$18,6,0)+SUMIF($C$19:$C2409,$C2409,$F$19:$F2409)-SUMIF($C$19:$C2409,$C2409,$G$19:$G2409),"")</f>
        <v/>
      </c>
      <c r="I2409" s="214"/>
      <c r="J2409" s="214"/>
      <c r="K2409" s="218"/>
    </row>
    <row r="2410" customHeight="1" spans="1:11">
      <c r="A2410" s="185" t="str">
        <f>IF(B2410="","",COUNTA($B$5:B2410))</f>
        <v/>
      </c>
      <c r="B2410" s="219"/>
      <c r="C2410" s="220"/>
      <c r="D2410" s="220"/>
      <c r="E2410" s="220"/>
      <c r="F2410" s="225"/>
      <c r="G2410" s="222"/>
      <c r="H2410" s="217" t="str">
        <f>IFERROR(VLOOKUP($C2410,$C$5:$H$18,6,0)+SUMIF($C$19:$C2410,$C2410,$F$19:$F2410)-SUMIF($C$19:$C2410,$C2410,$G$19:$G2410),"")</f>
        <v/>
      </c>
      <c r="I2410" s="220"/>
      <c r="J2410" s="220"/>
      <c r="K2410" s="223"/>
    </row>
    <row r="2411" customHeight="1" spans="1:11">
      <c r="A2411" s="185" t="str">
        <f>IF(B2411="","",COUNTA($B$5:B2411))</f>
        <v/>
      </c>
      <c r="B2411" s="213"/>
      <c r="C2411" s="214"/>
      <c r="D2411" s="214"/>
      <c r="E2411" s="214"/>
      <c r="F2411" s="224"/>
      <c r="G2411" s="216"/>
      <c r="H2411" s="217" t="str">
        <f>IFERROR(VLOOKUP($C2411,$C$5:$H$18,6,0)+SUMIF($C$19:$C2411,$C2411,$F$19:$F2411)-SUMIF($C$19:$C2411,$C2411,$G$19:$G2411),"")</f>
        <v/>
      </c>
      <c r="I2411" s="214"/>
      <c r="J2411" s="214"/>
      <c r="K2411" s="218"/>
    </row>
    <row r="2412" customHeight="1" spans="1:11">
      <c r="A2412" s="185" t="str">
        <f>IF(B2412="","",COUNTA($B$5:B2412))</f>
        <v/>
      </c>
      <c r="B2412" s="219"/>
      <c r="C2412" s="220"/>
      <c r="D2412" s="220"/>
      <c r="E2412" s="220"/>
      <c r="F2412" s="225"/>
      <c r="G2412" s="222"/>
      <c r="H2412" s="217" t="str">
        <f>IFERROR(VLOOKUP($C2412,$C$5:$H$18,6,0)+SUMIF($C$19:$C2412,$C2412,$F$19:$F2412)-SUMIF($C$19:$C2412,$C2412,$G$19:$G2412),"")</f>
        <v/>
      </c>
      <c r="I2412" s="220"/>
      <c r="J2412" s="220"/>
      <c r="K2412" s="223"/>
    </row>
    <row r="2413" customHeight="1" spans="1:11">
      <c r="A2413" s="185" t="str">
        <f>IF(B2413="","",COUNTA($B$5:B2413))</f>
        <v/>
      </c>
      <c r="B2413" s="213"/>
      <c r="C2413" s="214"/>
      <c r="D2413" s="214"/>
      <c r="E2413" s="214"/>
      <c r="F2413" s="224"/>
      <c r="G2413" s="216"/>
      <c r="H2413" s="217" t="str">
        <f>IFERROR(VLOOKUP($C2413,$C$5:$H$18,6,0)+SUMIF($C$19:$C2413,$C2413,$F$19:$F2413)-SUMIF($C$19:$C2413,$C2413,$G$19:$G2413),"")</f>
        <v/>
      </c>
      <c r="I2413" s="214"/>
      <c r="J2413" s="214"/>
      <c r="K2413" s="218"/>
    </row>
    <row r="2414" customHeight="1" spans="1:11">
      <c r="A2414" s="185" t="str">
        <f>IF(B2414="","",COUNTA($B$5:B2414))</f>
        <v/>
      </c>
      <c r="B2414" s="219"/>
      <c r="C2414" s="220"/>
      <c r="D2414" s="220"/>
      <c r="E2414" s="220"/>
      <c r="F2414" s="225"/>
      <c r="G2414" s="222"/>
      <c r="H2414" s="217" t="str">
        <f>IFERROR(VLOOKUP($C2414,$C$5:$H$18,6,0)+SUMIF($C$19:$C2414,$C2414,$F$19:$F2414)-SUMIF($C$19:$C2414,$C2414,$G$19:$G2414),"")</f>
        <v/>
      </c>
      <c r="I2414" s="220"/>
      <c r="J2414" s="220"/>
      <c r="K2414" s="223"/>
    </row>
    <row r="2415" customHeight="1" spans="1:11">
      <c r="A2415" s="185" t="str">
        <f>IF(B2415="","",COUNTA($B$5:B2415))</f>
        <v/>
      </c>
      <c r="B2415" s="213"/>
      <c r="C2415" s="214"/>
      <c r="D2415" s="214"/>
      <c r="E2415" s="214"/>
      <c r="F2415" s="224"/>
      <c r="G2415" s="216"/>
      <c r="H2415" s="217" t="str">
        <f>IFERROR(VLOOKUP($C2415,$C$5:$H$18,6,0)+SUMIF($C$19:$C2415,$C2415,$F$19:$F2415)-SUMIF($C$19:$C2415,$C2415,$G$19:$G2415),"")</f>
        <v/>
      </c>
      <c r="I2415" s="214"/>
      <c r="J2415" s="214"/>
      <c r="K2415" s="218"/>
    </row>
    <row r="2416" customHeight="1" spans="1:11">
      <c r="A2416" s="185" t="str">
        <f>IF(B2416="","",COUNTA($B$5:B2416))</f>
        <v/>
      </c>
      <c r="B2416" s="219"/>
      <c r="C2416" s="220"/>
      <c r="D2416" s="220"/>
      <c r="E2416" s="220"/>
      <c r="F2416" s="225"/>
      <c r="G2416" s="222"/>
      <c r="H2416" s="217" t="str">
        <f>IFERROR(VLOOKUP($C2416,$C$5:$H$18,6,0)+SUMIF($C$19:$C2416,$C2416,$F$19:$F2416)-SUMIF($C$19:$C2416,$C2416,$G$19:$G2416),"")</f>
        <v/>
      </c>
      <c r="I2416" s="220"/>
      <c r="J2416" s="220"/>
      <c r="K2416" s="223"/>
    </row>
    <row r="2417" customHeight="1" spans="1:11">
      <c r="A2417" s="185" t="str">
        <f>IF(B2417="","",COUNTA($B$5:B2417))</f>
        <v/>
      </c>
      <c r="B2417" s="213"/>
      <c r="C2417" s="214"/>
      <c r="D2417" s="214"/>
      <c r="E2417" s="214"/>
      <c r="F2417" s="224"/>
      <c r="G2417" s="216"/>
      <c r="H2417" s="217" t="str">
        <f>IFERROR(VLOOKUP($C2417,$C$5:$H$18,6,0)+SUMIF($C$19:$C2417,$C2417,$F$19:$F2417)-SUMIF($C$19:$C2417,$C2417,$G$19:$G2417),"")</f>
        <v/>
      </c>
      <c r="I2417" s="214"/>
      <c r="J2417" s="214"/>
      <c r="K2417" s="218"/>
    </row>
    <row r="2418" customHeight="1" spans="1:11">
      <c r="A2418" s="185" t="str">
        <f>IF(B2418="","",COUNTA($B$5:B2418))</f>
        <v/>
      </c>
      <c r="B2418" s="219"/>
      <c r="C2418" s="220"/>
      <c r="D2418" s="220"/>
      <c r="E2418" s="220"/>
      <c r="F2418" s="225"/>
      <c r="G2418" s="222"/>
      <c r="H2418" s="217" t="str">
        <f>IFERROR(VLOOKUP($C2418,$C$5:$H$18,6,0)+SUMIF($C$19:$C2418,$C2418,$F$19:$F2418)-SUMIF($C$19:$C2418,$C2418,$G$19:$G2418),"")</f>
        <v/>
      </c>
      <c r="I2418" s="220"/>
      <c r="J2418" s="220"/>
      <c r="K2418" s="223"/>
    </row>
    <row r="2419" customHeight="1" spans="1:11">
      <c r="A2419" s="185" t="str">
        <f>IF(B2419="","",COUNTA($B$5:B2419))</f>
        <v/>
      </c>
      <c r="B2419" s="213"/>
      <c r="C2419" s="214"/>
      <c r="D2419" s="214"/>
      <c r="E2419" s="214"/>
      <c r="F2419" s="224"/>
      <c r="G2419" s="216"/>
      <c r="H2419" s="217" t="str">
        <f>IFERROR(VLOOKUP($C2419,$C$5:$H$18,6,0)+SUMIF($C$19:$C2419,$C2419,$F$19:$F2419)-SUMIF($C$19:$C2419,$C2419,$G$19:$G2419),"")</f>
        <v/>
      </c>
      <c r="I2419" s="214"/>
      <c r="J2419" s="214"/>
      <c r="K2419" s="218"/>
    </row>
    <row r="2420" customHeight="1" spans="1:11">
      <c r="A2420" s="185" t="str">
        <f>IF(B2420="","",COUNTA($B$5:B2420))</f>
        <v/>
      </c>
      <c r="B2420" s="219"/>
      <c r="C2420" s="220"/>
      <c r="D2420" s="220"/>
      <c r="E2420" s="220"/>
      <c r="F2420" s="225"/>
      <c r="G2420" s="222"/>
      <c r="H2420" s="217" t="str">
        <f>IFERROR(VLOOKUP($C2420,$C$5:$H$18,6,0)+SUMIF($C$19:$C2420,$C2420,$F$19:$F2420)-SUMIF($C$19:$C2420,$C2420,$G$19:$G2420),"")</f>
        <v/>
      </c>
      <c r="I2420" s="220"/>
      <c r="J2420" s="220"/>
      <c r="K2420" s="223"/>
    </row>
    <row r="2421" customHeight="1" spans="1:11">
      <c r="A2421" s="185" t="str">
        <f>IF(B2421="","",COUNTA($B$5:B2421))</f>
        <v/>
      </c>
      <c r="B2421" s="213"/>
      <c r="C2421" s="214"/>
      <c r="D2421" s="214"/>
      <c r="E2421" s="214"/>
      <c r="F2421" s="224"/>
      <c r="G2421" s="216"/>
      <c r="H2421" s="217" t="str">
        <f>IFERROR(VLOOKUP($C2421,$C$5:$H$18,6,0)+SUMIF($C$19:$C2421,$C2421,$F$19:$F2421)-SUMIF($C$19:$C2421,$C2421,$G$19:$G2421),"")</f>
        <v/>
      </c>
      <c r="I2421" s="214"/>
      <c r="J2421" s="214"/>
      <c r="K2421" s="218"/>
    </row>
    <row r="2422" customHeight="1" spans="1:11">
      <c r="A2422" s="185" t="str">
        <f>IF(B2422="","",COUNTA($B$5:B2422))</f>
        <v/>
      </c>
      <c r="B2422" s="219"/>
      <c r="C2422" s="220"/>
      <c r="D2422" s="220"/>
      <c r="E2422" s="220"/>
      <c r="F2422" s="225"/>
      <c r="G2422" s="222"/>
      <c r="H2422" s="217" t="str">
        <f>IFERROR(VLOOKUP($C2422,$C$5:$H$18,6,0)+SUMIF($C$19:$C2422,$C2422,$F$19:$F2422)-SUMIF($C$19:$C2422,$C2422,$G$19:$G2422),"")</f>
        <v/>
      </c>
      <c r="I2422" s="220"/>
      <c r="J2422" s="220"/>
      <c r="K2422" s="223"/>
    </row>
    <row r="2423" customHeight="1" spans="1:11">
      <c r="A2423" s="185" t="str">
        <f>IF(B2423="","",COUNTA($B$5:B2423))</f>
        <v/>
      </c>
      <c r="B2423" s="213"/>
      <c r="C2423" s="214"/>
      <c r="D2423" s="214"/>
      <c r="E2423" s="214"/>
      <c r="F2423" s="224"/>
      <c r="G2423" s="216"/>
      <c r="H2423" s="217" t="str">
        <f>IFERROR(VLOOKUP($C2423,$C$5:$H$18,6,0)+SUMIF($C$19:$C2423,$C2423,$F$19:$F2423)-SUMIF($C$19:$C2423,$C2423,$G$19:$G2423),"")</f>
        <v/>
      </c>
      <c r="I2423" s="214"/>
      <c r="J2423" s="214"/>
      <c r="K2423" s="218"/>
    </row>
    <row r="2424" customHeight="1" spans="1:11">
      <c r="A2424" s="185" t="str">
        <f>IF(B2424="","",COUNTA($B$5:B2424))</f>
        <v/>
      </c>
      <c r="B2424" s="219"/>
      <c r="C2424" s="220"/>
      <c r="D2424" s="220"/>
      <c r="E2424" s="220"/>
      <c r="F2424" s="225"/>
      <c r="G2424" s="222"/>
      <c r="H2424" s="217" t="str">
        <f>IFERROR(VLOOKUP($C2424,$C$5:$H$18,6,0)+SUMIF($C$19:$C2424,$C2424,$F$19:$F2424)-SUMIF($C$19:$C2424,$C2424,$G$19:$G2424),"")</f>
        <v/>
      </c>
      <c r="I2424" s="220"/>
      <c r="J2424" s="220"/>
      <c r="K2424" s="223"/>
    </row>
    <row r="2425" customHeight="1" spans="1:11">
      <c r="A2425" s="185" t="str">
        <f>IF(B2425="","",COUNTA($B$5:B2425))</f>
        <v/>
      </c>
      <c r="B2425" s="213"/>
      <c r="C2425" s="214"/>
      <c r="D2425" s="214"/>
      <c r="E2425" s="214"/>
      <c r="F2425" s="224"/>
      <c r="G2425" s="216"/>
      <c r="H2425" s="217" t="str">
        <f>IFERROR(VLOOKUP($C2425,$C$5:$H$18,6,0)+SUMIF($C$19:$C2425,$C2425,$F$19:$F2425)-SUMIF($C$19:$C2425,$C2425,$G$19:$G2425),"")</f>
        <v/>
      </c>
      <c r="I2425" s="214"/>
      <c r="J2425" s="214"/>
      <c r="K2425" s="218"/>
    </row>
    <row r="2426" customHeight="1" spans="1:11">
      <c r="A2426" s="185" t="str">
        <f>IF(B2426="","",COUNTA($B$5:B2426))</f>
        <v/>
      </c>
      <c r="B2426" s="219"/>
      <c r="C2426" s="220"/>
      <c r="D2426" s="220"/>
      <c r="E2426" s="220"/>
      <c r="F2426" s="225"/>
      <c r="G2426" s="222"/>
      <c r="H2426" s="217" t="str">
        <f>IFERROR(VLOOKUP($C2426,$C$5:$H$18,6,0)+SUMIF($C$19:$C2426,$C2426,$F$19:$F2426)-SUMIF($C$19:$C2426,$C2426,$G$19:$G2426),"")</f>
        <v/>
      </c>
      <c r="I2426" s="220"/>
      <c r="J2426" s="220"/>
      <c r="K2426" s="223"/>
    </row>
    <row r="2427" customHeight="1" spans="1:11">
      <c r="A2427" s="185" t="str">
        <f>IF(B2427="","",COUNTA($B$5:B2427))</f>
        <v/>
      </c>
      <c r="B2427" s="213"/>
      <c r="C2427" s="214"/>
      <c r="D2427" s="214"/>
      <c r="E2427" s="214"/>
      <c r="F2427" s="224"/>
      <c r="G2427" s="216"/>
      <c r="H2427" s="217" t="str">
        <f>IFERROR(VLOOKUP($C2427,$C$5:$H$18,6,0)+SUMIF($C$19:$C2427,$C2427,$F$19:$F2427)-SUMIF($C$19:$C2427,$C2427,$G$19:$G2427),"")</f>
        <v/>
      </c>
      <c r="I2427" s="214"/>
      <c r="J2427" s="214"/>
      <c r="K2427" s="218"/>
    </row>
    <row r="2428" customHeight="1" spans="1:11">
      <c r="A2428" s="185" t="str">
        <f>IF(B2428="","",COUNTA($B$5:B2428))</f>
        <v/>
      </c>
      <c r="B2428" s="219"/>
      <c r="C2428" s="220"/>
      <c r="D2428" s="220"/>
      <c r="E2428" s="220"/>
      <c r="F2428" s="225"/>
      <c r="G2428" s="222"/>
      <c r="H2428" s="217" t="str">
        <f>IFERROR(VLOOKUP($C2428,$C$5:$H$18,6,0)+SUMIF($C$19:$C2428,$C2428,$F$19:$F2428)-SUMIF($C$19:$C2428,$C2428,$G$19:$G2428),"")</f>
        <v/>
      </c>
      <c r="I2428" s="220"/>
      <c r="J2428" s="220"/>
      <c r="K2428" s="223"/>
    </row>
    <row r="2429" customHeight="1" spans="1:11">
      <c r="A2429" s="185" t="str">
        <f>IF(B2429="","",COUNTA($B$5:B2429))</f>
        <v/>
      </c>
      <c r="B2429" s="213"/>
      <c r="C2429" s="214"/>
      <c r="D2429" s="214"/>
      <c r="E2429" s="214"/>
      <c r="F2429" s="224"/>
      <c r="G2429" s="216"/>
      <c r="H2429" s="217" t="str">
        <f>IFERROR(VLOOKUP($C2429,$C$5:$H$18,6,0)+SUMIF($C$19:$C2429,$C2429,$F$19:$F2429)-SUMIF($C$19:$C2429,$C2429,$G$19:$G2429),"")</f>
        <v/>
      </c>
      <c r="I2429" s="214"/>
      <c r="J2429" s="214"/>
      <c r="K2429" s="218"/>
    </row>
    <row r="2430" customHeight="1" spans="1:11">
      <c r="A2430" s="185" t="str">
        <f>IF(B2430="","",COUNTA($B$5:B2430))</f>
        <v/>
      </c>
      <c r="B2430" s="219"/>
      <c r="C2430" s="220"/>
      <c r="D2430" s="220"/>
      <c r="E2430" s="220"/>
      <c r="F2430" s="225"/>
      <c r="G2430" s="222"/>
      <c r="H2430" s="217" t="str">
        <f>IFERROR(VLOOKUP($C2430,$C$5:$H$18,6,0)+SUMIF($C$19:$C2430,$C2430,$F$19:$F2430)-SUMIF($C$19:$C2430,$C2430,$G$19:$G2430),"")</f>
        <v/>
      </c>
      <c r="I2430" s="220"/>
      <c r="J2430" s="220"/>
      <c r="K2430" s="223"/>
    </row>
    <row r="2431" customHeight="1" spans="1:11">
      <c r="A2431" s="185" t="str">
        <f>IF(B2431="","",COUNTA($B$5:B2431))</f>
        <v/>
      </c>
      <c r="B2431" s="213"/>
      <c r="C2431" s="214"/>
      <c r="D2431" s="214"/>
      <c r="E2431" s="214"/>
      <c r="F2431" s="224"/>
      <c r="G2431" s="216"/>
      <c r="H2431" s="217" t="str">
        <f>IFERROR(VLOOKUP($C2431,$C$5:$H$18,6,0)+SUMIF($C$19:$C2431,$C2431,$F$19:$F2431)-SUMIF($C$19:$C2431,$C2431,$G$19:$G2431),"")</f>
        <v/>
      </c>
      <c r="I2431" s="214"/>
      <c r="J2431" s="214"/>
      <c r="K2431" s="218"/>
    </row>
    <row r="2432" customHeight="1" spans="1:11">
      <c r="A2432" s="185" t="str">
        <f>IF(B2432="","",COUNTA($B$5:B2432))</f>
        <v/>
      </c>
      <c r="B2432" s="219"/>
      <c r="C2432" s="220"/>
      <c r="D2432" s="220"/>
      <c r="E2432" s="220"/>
      <c r="F2432" s="225"/>
      <c r="G2432" s="222"/>
      <c r="H2432" s="217" t="str">
        <f>IFERROR(VLOOKUP($C2432,$C$5:$H$18,6,0)+SUMIF($C$19:$C2432,$C2432,$F$19:$F2432)-SUMIF($C$19:$C2432,$C2432,$G$19:$G2432),"")</f>
        <v/>
      </c>
      <c r="I2432" s="220"/>
      <c r="J2432" s="220"/>
      <c r="K2432" s="223"/>
    </row>
    <row r="2433" customHeight="1" spans="1:11">
      <c r="A2433" s="185" t="str">
        <f>IF(B2433="","",COUNTA($B$5:B2433))</f>
        <v/>
      </c>
      <c r="B2433" s="213"/>
      <c r="C2433" s="214"/>
      <c r="D2433" s="214"/>
      <c r="E2433" s="214"/>
      <c r="F2433" s="224"/>
      <c r="G2433" s="216"/>
      <c r="H2433" s="217" t="str">
        <f>IFERROR(VLOOKUP($C2433,$C$5:$H$18,6,0)+SUMIF($C$19:$C2433,$C2433,$F$19:$F2433)-SUMIF($C$19:$C2433,$C2433,$G$19:$G2433),"")</f>
        <v/>
      </c>
      <c r="I2433" s="214"/>
      <c r="J2433" s="214"/>
      <c r="K2433" s="218"/>
    </row>
    <row r="2434" customHeight="1" spans="1:11">
      <c r="A2434" s="185" t="str">
        <f>IF(B2434="","",COUNTA($B$5:B2434))</f>
        <v/>
      </c>
      <c r="B2434" s="219"/>
      <c r="C2434" s="220"/>
      <c r="D2434" s="220"/>
      <c r="E2434" s="220"/>
      <c r="F2434" s="225"/>
      <c r="G2434" s="222"/>
      <c r="H2434" s="217" t="str">
        <f>IFERROR(VLOOKUP($C2434,$C$5:$H$18,6,0)+SUMIF($C$19:$C2434,$C2434,$F$19:$F2434)-SUMIF($C$19:$C2434,$C2434,$G$19:$G2434),"")</f>
        <v/>
      </c>
      <c r="I2434" s="220"/>
      <c r="J2434" s="220"/>
      <c r="K2434" s="223"/>
    </row>
    <row r="2435" customHeight="1" spans="1:11">
      <c r="A2435" s="185" t="str">
        <f>IF(B2435="","",COUNTA($B$5:B2435))</f>
        <v/>
      </c>
      <c r="B2435" s="213"/>
      <c r="C2435" s="214"/>
      <c r="D2435" s="214"/>
      <c r="E2435" s="214"/>
      <c r="F2435" s="224"/>
      <c r="G2435" s="216"/>
      <c r="H2435" s="217" t="str">
        <f>IFERROR(VLOOKUP($C2435,$C$5:$H$18,6,0)+SUMIF($C$19:$C2435,$C2435,$F$19:$F2435)-SUMIF($C$19:$C2435,$C2435,$G$19:$G2435),"")</f>
        <v/>
      </c>
      <c r="I2435" s="214"/>
      <c r="J2435" s="214"/>
      <c r="K2435" s="218"/>
    </row>
    <row r="2436" customHeight="1" spans="1:11">
      <c r="A2436" s="185" t="str">
        <f>IF(B2436="","",COUNTA($B$5:B2436))</f>
        <v/>
      </c>
      <c r="B2436" s="219"/>
      <c r="C2436" s="220"/>
      <c r="D2436" s="220"/>
      <c r="E2436" s="220"/>
      <c r="F2436" s="225"/>
      <c r="G2436" s="222"/>
      <c r="H2436" s="217" t="str">
        <f>IFERROR(VLOOKUP($C2436,$C$5:$H$18,6,0)+SUMIF($C$19:$C2436,$C2436,$F$19:$F2436)-SUMIF($C$19:$C2436,$C2436,$G$19:$G2436),"")</f>
        <v/>
      </c>
      <c r="I2436" s="220"/>
      <c r="J2436" s="220"/>
      <c r="K2436" s="223"/>
    </row>
    <row r="2437" customHeight="1" spans="1:11">
      <c r="A2437" s="185" t="str">
        <f>IF(B2437="","",COUNTA($B$5:B2437))</f>
        <v/>
      </c>
      <c r="B2437" s="213"/>
      <c r="C2437" s="214"/>
      <c r="D2437" s="214"/>
      <c r="E2437" s="214"/>
      <c r="F2437" s="224"/>
      <c r="G2437" s="216"/>
      <c r="H2437" s="217" t="str">
        <f>IFERROR(VLOOKUP($C2437,$C$5:$H$18,6,0)+SUMIF($C$19:$C2437,$C2437,$F$19:$F2437)-SUMIF($C$19:$C2437,$C2437,$G$19:$G2437),"")</f>
        <v/>
      </c>
      <c r="I2437" s="214"/>
      <c r="J2437" s="214"/>
      <c r="K2437" s="218"/>
    </row>
    <row r="2438" customHeight="1" spans="1:11">
      <c r="A2438" s="185" t="str">
        <f>IF(B2438="","",COUNTA($B$5:B2438))</f>
        <v/>
      </c>
      <c r="B2438" s="219"/>
      <c r="C2438" s="220"/>
      <c r="D2438" s="220"/>
      <c r="E2438" s="220"/>
      <c r="F2438" s="225"/>
      <c r="G2438" s="222"/>
      <c r="H2438" s="217" t="str">
        <f>IFERROR(VLOOKUP($C2438,$C$5:$H$18,6,0)+SUMIF($C$19:$C2438,$C2438,$F$19:$F2438)-SUMIF($C$19:$C2438,$C2438,$G$19:$G2438),"")</f>
        <v/>
      </c>
      <c r="I2438" s="220"/>
      <c r="J2438" s="220"/>
      <c r="K2438" s="223"/>
    </row>
    <row r="2439" customHeight="1" spans="1:11">
      <c r="A2439" s="185" t="str">
        <f>IF(B2439="","",COUNTA($B$5:B2439))</f>
        <v/>
      </c>
      <c r="B2439" s="213"/>
      <c r="C2439" s="214"/>
      <c r="D2439" s="214"/>
      <c r="E2439" s="214"/>
      <c r="F2439" s="224"/>
      <c r="G2439" s="216"/>
      <c r="H2439" s="217" t="str">
        <f>IFERROR(VLOOKUP($C2439,$C$5:$H$18,6,0)+SUMIF($C$19:$C2439,$C2439,$F$19:$F2439)-SUMIF($C$19:$C2439,$C2439,$G$19:$G2439),"")</f>
        <v/>
      </c>
      <c r="I2439" s="214"/>
      <c r="J2439" s="214"/>
      <c r="K2439" s="218"/>
    </row>
    <row r="2440" customHeight="1" spans="1:11">
      <c r="A2440" s="185" t="str">
        <f>IF(B2440="","",COUNTA($B$5:B2440))</f>
        <v/>
      </c>
      <c r="B2440" s="219"/>
      <c r="C2440" s="220"/>
      <c r="D2440" s="220"/>
      <c r="E2440" s="220"/>
      <c r="F2440" s="225"/>
      <c r="G2440" s="222"/>
      <c r="H2440" s="217" t="str">
        <f>IFERROR(VLOOKUP($C2440,$C$5:$H$18,6,0)+SUMIF($C$19:$C2440,$C2440,$F$19:$F2440)-SUMIF($C$19:$C2440,$C2440,$G$19:$G2440),"")</f>
        <v/>
      </c>
      <c r="I2440" s="220"/>
      <c r="J2440" s="220"/>
      <c r="K2440" s="223"/>
    </row>
    <row r="2441" customHeight="1" spans="1:11">
      <c r="A2441" s="185" t="str">
        <f>IF(B2441="","",COUNTA($B$5:B2441))</f>
        <v/>
      </c>
      <c r="B2441" s="213"/>
      <c r="C2441" s="214"/>
      <c r="D2441" s="214"/>
      <c r="E2441" s="214"/>
      <c r="F2441" s="224"/>
      <c r="G2441" s="216"/>
      <c r="H2441" s="217" t="str">
        <f>IFERROR(VLOOKUP($C2441,$C$5:$H$18,6,0)+SUMIF($C$19:$C2441,$C2441,$F$19:$F2441)-SUMIF($C$19:$C2441,$C2441,$G$19:$G2441),"")</f>
        <v/>
      </c>
      <c r="I2441" s="214"/>
      <c r="J2441" s="214"/>
      <c r="K2441" s="218"/>
    </row>
    <row r="2442" customHeight="1" spans="1:11">
      <c r="A2442" s="185" t="str">
        <f>IF(B2442="","",COUNTA($B$5:B2442))</f>
        <v/>
      </c>
      <c r="B2442" s="219"/>
      <c r="C2442" s="220"/>
      <c r="D2442" s="220"/>
      <c r="E2442" s="220"/>
      <c r="F2442" s="225"/>
      <c r="G2442" s="222"/>
      <c r="H2442" s="217" t="str">
        <f>IFERROR(VLOOKUP($C2442,$C$5:$H$18,6,0)+SUMIF($C$19:$C2442,$C2442,$F$19:$F2442)-SUMIF($C$19:$C2442,$C2442,$G$19:$G2442),"")</f>
        <v/>
      </c>
      <c r="I2442" s="220"/>
      <c r="J2442" s="220"/>
      <c r="K2442" s="223"/>
    </row>
    <row r="2443" customHeight="1" spans="1:11">
      <c r="A2443" s="185" t="str">
        <f>IF(B2443="","",COUNTA($B$5:B2443))</f>
        <v/>
      </c>
      <c r="B2443" s="213"/>
      <c r="C2443" s="214"/>
      <c r="D2443" s="214"/>
      <c r="E2443" s="214"/>
      <c r="F2443" s="224"/>
      <c r="G2443" s="216"/>
      <c r="H2443" s="217" t="str">
        <f>IFERROR(VLOOKUP($C2443,$C$5:$H$18,6,0)+SUMIF($C$19:$C2443,$C2443,$F$19:$F2443)-SUMIF($C$19:$C2443,$C2443,$G$19:$G2443),"")</f>
        <v/>
      </c>
      <c r="I2443" s="214"/>
      <c r="J2443" s="214"/>
      <c r="K2443" s="218"/>
    </row>
    <row r="2444" customHeight="1" spans="1:11">
      <c r="A2444" s="185" t="str">
        <f>IF(B2444="","",COUNTA($B$5:B2444))</f>
        <v/>
      </c>
      <c r="B2444" s="219"/>
      <c r="C2444" s="220"/>
      <c r="D2444" s="220"/>
      <c r="E2444" s="220"/>
      <c r="F2444" s="225"/>
      <c r="G2444" s="222"/>
      <c r="H2444" s="217" t="str">
        <f>IFERROR(VLOOKUP($C2444,$C$5:$H$18,6,0)+SUMIF($C$19:$C2444,$C2444,$F$19:$F2444)-SUMIF($C$19:$C2444,$C2444,$G$19:$G2444),"")</f>
        <v/>
      </c>
      <c r="I2444" s="220"/>
      <c r="J2444" s="220"/>
      <c r="K2444" s="223"/>
    </row>
    <row r="2445" customHeight="1" spans="1:11">
      <c r="A2445" s="185" t="str">
        <f>IF(B2445="","",COUNTA($B$5:B2445))</f>
        <v/>
      </c>
      <c r="B2445" s="213"/>
      <c r="C2445" s="214"/>
      <c r="D2445" s="214"/>
      <c r="E2445" s="214"/>
      <c r="F2445" s="224"/>
      <c r="G2445" s="216"/>
      <c r="H2445" s="217" t="str">
        <f>IFERROR(VLOOKUP($C2445,$C$5:$H$18,6,0)+SUMIF($C$19:$C2445,$C2445,$F$19:$F2445)-SUMIF($C$19:$C2445,$C2445,$G$19:$G2445),"")</f>
        <v/>
      </c>
      <c r="I2445" s="214"/>
      <c r="J2445" s="214"/>
      <c r="K2445" s="218"/>
    </row>
    <row r="2446" customHeight="1" spans="1:11">
      <c r="A2446" s="185" t="str">
        <f>IF(B2446="","",COUNTA($B$5:B2446))</f>
        <v/>
      </c>
      <c r="B2446" s="219"/>
      <c r="C2446" s="220"/>
      <c r="D2446" s="220"/>
      <c r="E2446" s="220"/>
      <c r="F2446" s="225"/>
      <c r="G2446" s="222"/>
      <c r="H2446" s="217" t="str">
        <f>IFERROR(VLOOKUP($C2446,$C$5:$H$18,6,0)+SUMIF($C$19:$C2446,$C2446,$F$19:$F2446)-SUMIF($C$19:$C2446,$C2446,$G$19:$G2446),"")</f>
        <v/>
      </c>
      <c r="I2446" s="220"/>
      <c r="J2446" s="220"/>
      <c r="K2446" s="223"/>
    </row>
    <row r="2447" customHeight="1" spans="1:11">
      <c r="A2447" s="185" t="str">
        <f>IF(B2447="","",COUNTA($B$5:B2447))</f>
        <v/>
      </c>
      <c r="B2447" s="213"/>
      <c r="C2447" s="214"/>
      <c r="D2447" s="214"/>
      <c r="E2447" s="214"/>
      <c r="F2447" s="224"/>
      <c r="G2447" s="216"/>
      <c r="H2447" s="217" t="str">
        <f>IFERROR(VLOOKUP($C2447,$C$5:$H$18,6,0)+SUMIF($C$19:$C2447,$C2447,$F$19:$F2447)-SUMIF($C$19:$C2447,$C2447,$G$19:$G2447),"")</f>
        <v/>
      </c>
      <c r="I2447" s="214"/>
      <c r="J2447" s="214"/>
      <c r="K2447" s="218"/>
    </row>
    <row r="2448" customHeight="1" spans="1:11">
      <c r="A2448" s="185" t="str">
        <f>IF(B2448="","",COUNTA($B$5:B2448))</f>
        <v/>
      </c>
      <c r="B2448" s="219"/>
      <c r="C2448" s="220"/>
      <c r="D2448" s="220"/>
      <c r="E2448" s="220"/>
      <c r="F2448" s="225"/>
      <c r="G2448" s="222"/>
      <c r="H2448" s="217" t="str">
        <f>IFERROR(VLOOKUP($C2448,$C$5:$H$18,6,0)+SUMIF($C$19:$C2448,$C2448,$F$19:$F2448)-SUMIF($C$19:$C2448,$C2448,$G$19:$G2448),"")</f>
        <v/>
      </c>
      <c r="I2448" s="220"/>
      <c r="J2448" s="220"/>
      <c r="K2448" s="223"/>
    </row>
    <row r="2449" customHeight="1" spans="1:11">
      <c r="A2449" s="185" t="str">
        <f>IF(B2449="","",COUNTA($B$5:B2449))</f>
        <v/>
      </c>
      <c r="B2449" s="213"/>
      <c r="C2449" s="214"/>
      <c r="D2449" s="214"/>
      <c r="E2449" s="214"/>
      <c r="F2449" s="224"/>
      <c r="G2449" s="216"/>
      <c r="H2449" s="217" t="str">
        <f>IFERROR(VLOOKUP($C2449,$C$5:$H$18,6,0)+SUMIF($C$19:$C2449,$C2449,$F$19:$F2449)-SUMIF($C$19:$C2449,$C2449,$G$19:$G2449),"")</f>
        <v/>
      </c>
      <c r="I2449" s="214"/>
      <c r="J2449" s="214"/>
      <c r="K2449" s="218"/>
    </row>
    <row r="2450" customHeight="1" spans="1:11">
      <c r="A2450" s="185" t="str">
        <f>IF(B2450="","",COUNTA($B$5:B2450))</f>
        <v/>
      </c>
      <c r="B2450" s="219"/>
      <c r="C2450" s="220"/>
      <c r="D2450" s="220"/>
      <c r="E2450" s="220"/>
      <c r="F2450" s="225"/>
      <c r="G2450" s="222"/>
      <c r="H2450" s="217" t="str">
        <f>IFERROR(VLOOKUP($C2450,$C$5:$H$18,6,0)+SUMIF($C$19:$C2450,$C2450,$F$19:$F2450)-SUMIF($C$19:$C2450,$C2450,$G$19:$G2450),"")</f>
        <v/>
      </c>
      <c r="I2450" s="220"/>
      <c r="J2450" s="220"/>
      <c r="K2450" s="223"/>
    </row>
    <row r="2451" customHeight="1" spans="1:11">
      <c r="A2451" s="185" t="str">
        <f>IF(B2451="","",COUNTA($B$5:B2451))</f>
        <v/>
      </c>
      <c r="B2451" s="213"/>
      <c r="C2451" s="214"/>
      <c r="D2451" s="214"/>
      <c r="E2451" s="214"/>
      <c r="F2451" s="224"/>
      <c r="G2451" s="216"/>
      <c r="H2451" s="217" t="str">
        <f>IFERROR(VLOOKUP($C2451,$C$5:$H$18,6,0)+SUMIF($C$19:$C2451,$C2451,$F$19:$F2451)-SUMIF($C$19:$C2451,$C2451,$G$19:$G2451),"")</f>
        <v/>
      </c>
      <c r="I2451" s="214"/>
      <c r="J2451" s="214"/>
      <c r="K2451" s="218"/>
    </row>
    <row r="2452" customHeight="1" spans="1:11">
      <c r="A2452" s="185" t="str">
        <f>IF(B2452="","",COUNTA($B$5:B2452))</f>
        <v/>
      </c>
      <c r="B2452" s="219"/>
      <c r="C2452" s="220"/>
      <c r="D2452" s="220"/>
      <c r="E2452" s="220"/>
      <c r="F2452" s="225"/>
      <c r="G2452" s="222"/>
      <c r="H2452" s="217" t="str">
        <f>IFERROR(VLOOKUP($C2452,$C$5:$H$18,6,0)+SUMIF($C$19:$C2452,$C2452,$F$19:$F2452)-SUMIF($C$19:$C2452,$C2452,$G$19:$G2452),"")</f>
        <v/>
      </c>
      <c r="I2452" s="220"/>
      <c r="J2452" s="220"/>
      <c r="K2452" s="223"/>
    </row>
    <row r="2453" customHeight="1" spans="1:11">
      <c r="A2453" s="185" t="str">
        <f>IF(B2453="","",COUNTA($B$5:B2453))</f>
        <v/>
      </c>
      <c r="B2453" s="213"/>
      <c r="C2453" s="214"/>
      <c r="D2453" s="214"/>
      <c r="E2453" s="214"/>
      <c r="F2453" s="224"/>
      <c r="G2453" s="216"/>
      <c r="H2453" s="217" t="str">
        <f>IFERROR(VLOOKUP($C2453,$C$5:$H$18,6,0)+SUMIF($C$19:$C2453,$C2453,$F$19:$F2453)-SUMIF($C$19:$C2453,$C2453,$G$19:$G2453),"")</f>
        <v/>
      </c>
      <c r="I2453" s="214"/>
      <c r="J2453" s="214"/>
      <c r="K2453" s="218"/>
    </row>
    <row r="2454" customHeight="1" spans="1:11">
      <c r="A2454" s="185" t="str">
        <f>IF(B2454="","",COUNTA($B$5:B2454))</f>
        <v/>
      </c>
      <c r="B2454" s="219"/>
      <c r="C2454" s="220"/>
      <c r="D2454" s="220"/>
      <c r="E2454" s="220"/>
      <c r="F2454" s="225"/>
      <c r="G2454" s="222"/>
      <c r="H2454" s="217" t="str">
        <f>IFERROR(VLOOKUP($C2454,$C$5:$H$18,6,0)+SUMIF($C$19:$C2454,$C2454,$F$19:$F2454)-SUMIF($C$19:$C2454,$C2454,$G$19:$G2454),"")</f>
        <v/>
      </c>
      <c r="I2454" s="220"/>
      <c r="J2454" s="220"/>
      <c r="K2454" s="223"/>
    </row>
    <row r="2455" customHeight="1" spans="1:11">
      <c r="A2455" s="185" t="str">
        <f>IF(B2455="","",COUNTA($B$5:B2455))</f>
        <v/>
      </c>
      <c r="B2455" s="213"/>
      <c r="C2455" s="214"/>
      <c r="D2455" s="214"/>
      <c r="E2455" s="214"/>
      <c r="F2455" s="224"/>
      <c r="G2455" s="216"/>
      <c r="H2455" s="217" t="str">
        <f>IFERROR(VLOOKUP($C2455,$C$5:$H$18,6,0)+SUMIF($C$19:$C2455,$C2455,$F$19:$F2455)-SUMIF($C$19:$C2455,$C2455,$G$19:$G2455),"")</f>
        <v/>
      </c>
      <c r="I2455" s="214"/>
      <c r="J2455" s="214"/>
      <c r="K2455" s="218"/>
    </row>
    <row r="2456" customHeight="1" spans="1:11">
      <c r="A2456" s="185" t="str">
        <f>IF(B2456="","",COUNTA($B$5:B2456))</f>
        <v/>
      </c>
      <c r="B2456" s="219"/>
      <c r="C2456" s="220"/>
      <c r="D2456" s="220"/>
      <c r="E2456" s="220"/>
      <c r="F2456" s="225"/>
      <c r="G2456" s="222"/>
      <c r="H2456" s="217" t="str">
        <f>IFERROR(VLOOKUP($C2456,$C$5:$H$18,6,0)+SUMIF($C$19:$C2456,$C2456,$F$19:$F2456)-SUMIF($C$19:$C2456,$C2456,$G$19:$G2456),"")</f>
        <v/>
      </c>
      <c r="I2456" s="220"/>
      <c r="J2456" s="220"/>
      <c r="K2456" s="223"/>
    </row>
    <row r="2457" customHeight="1" spans="1:11">
      <c r="A2457" s="185" t="str">
        <f>IF(B2457="","",COUNTA($B$5:B2457))</f>
        <v/>
      </c>
      <c r="B2457" s="213"/>
      <c r="C2457" s="214"/>
      <c r="D2457" s="214"/>
      <c r="E2457" s="214"/>
      <c r="F2457" s="224"/>
      <c r="G2457" s="216"/>
      <c r="H2457" s="217" t="str">
        <f>IFERROR(VLOOKUP($C2457,$C$5:$H$18,6,0)+SUMIF($C$19:$C2457,$C2457,$F$19:$F2457)-SUMIF($C$19:$C2457,$C2457,$G$19:$G2457),"")</f>
        <v/>
      </c>
      <c r="I2457" s="214"/>
      <c r="J2457" s="214"/>
      <c r="K2457" s="218"/>
    </row>
    <row r="2458" customHeight="1" spans="1:11">
      <c r="A2458" s="185" t="str">
        <f>IF(B2458="","",COUNTA($B$5:B2458))</f>
        <v/>
      </c>
      <c r="B2458" s="219"/>
      <c r="C2458" s="220"/>
      <c r="D2458" s="220"/>
      <c r="E2458" s="220"/>
      <c r="F2458" s="225"/>
      <c r="G2458" s="222"/>
      <c r="H2458" s="217" t="str">
        <f>IFERROR(VLOOKUP($C2458,$C$5:$H$18,6,0)+SUMIF($C$19:$C2458,$C2458,$F$19:$F2458)-SUMIF($C$19:$C2458,$C2458,$G$19:$G2458),"")</f>
        <v/>
      </c>
      <c r="I2458" s="220"/>
      <c r="J2458" s="220"/>
      <c r="K2458" s="223"/>
    </row>
    <row r="2459" customHeight="1" spans="1:11">
      <c r="A2459" s="185" t="str">
        <f>IF(B2459="","",COUNTA($B$5:B2459))</f>
        <v/>
      </c>
      <c r="B2459" s="213"/>
      <c r="C2459" s="214"/>
      <c r="D2459" s="214"/>
      <c r="E2459" s="214"/>
      <c r="F2459" s="224"/>
      <c r="G2459" s="216"/>
      <c r="H2459" s="217" t="str">
        <f>IFERROR(VLOOKUP($C2459,$C$5:$H$18,6,0)+SUMIF($C$19:$C2459,$C2459,$F$19:$F2459)-SUMIF($C$19:$C2459,$C2459,$G$19:$G2459),"")</f>
        <v/>
      </c>
      <c r="I2459" s="214"/>
      <c r="J2459" s="214"/>
      <c r="K2459" s="218"/>
    </row>
    <row r="2460" customHeight="1" spans="1:11">
      <c r="A2460" s="185" t="str">
        <f>IF(B2460="","",COUNTA($B$5:B2460))</f>
        <v/>
      </c>
      <c r="B2460" s="219"/>
      <c r="C2460" s="220"/>
      <c r="D2460" s="220"/>
      <c r="E2460" s="220"/>
      <c r="F2460" s="225"/>
      <c r="G2460" s="222"/>
      <c r="H2460" s="217" t="str">
        <f>IFERROR(VLOOKUP($C2460,$C$5:$H$18,6,0)+SUMIF($C$19:$C2460,$C2460,$F$19:$F2460)-SUMIF($C$19:$C2460,$C2460,$G$19:$G2460),"")</f>
        <v/>
      </c>
      <c r="I2460" s="220"/>
      <c r="J2460" s="220"/>
      <c r="K2460" s="223"/>
    </row>
    <row r="2461" customHeight="1" spans="1:11">
      <c r="A2461" s="185" t="str">
        <f>IF(B2461="","",COUNTA($B$5:B2461))</f>
        <v/>
      </c>
      <c r="B2461" s="213"/>
      <c r="C2461" s="214"/>
      <c r="D2461" s="214"/>
      <c r="E2461" s="214"/>
      <c r="F2461" s="224"/>
      <c r="G2461" s="216"/>
      <c r="H2461" s="217" t="str">
        <f>IFERROR(VLOOKUP($C2461,$C$5:$H$18,6,0)+SUMIF($C$19:$C2461,$C2461,$F$19:$F2461)-SUMIF($C$19:$C2461,$C2461,$G$19:$G2461),"")</f>
        <v/>
      </c>
      <c r="I2461" s="214"/>
      <c r="J2461" s="214"/>
      <c r="K2461" s="218"/>
    </row>
    <row r="2462" customHeight="1" spans="1:11">
      <c r="A2462" s="185" t="str">
        <f>IF(B2462="","",COUNTA($B$5:B2462))</f>
        <v/>
      </c>
      <c r="B2462" s="219"/>
      <c r="C2462" s="220"/>
      <c r="D2462" s="220"/>
      <c r="E2462" s="220"/>
      <c r="F2462" s="225"/>
      <c r="G2462" s="222"/>
      <c r="H2462" s="217" t="str">
        <f>IFERROR(VLOOKUP($C2462,$C$5:$H$18,6,0)+SUMIF($C$19:$C2462,$C2462,$F$19:$F2462)-SUMIF($C$19:$C2462,$C2462,$G$19:$G2462),"")</f>
        <v/>
      </c>
      <c r="I2462" s="220"/>
      <c r="J2462" s="220"/>
      <c r="K2462" s="223"/>
    </row>
    <row r="2463" customHeight="1" spans="1:11">
      <c r="A2463" s="185" t="str">
        <f>IF(B2463="","",COUNTA($B$5:B2463))</f>
        <v/>
      </c>
      <c r="B2463" s="213"/>
      <c r="C2463" s="214"/>
      <c r="D2463" s="214"/>
      <c r="E2463" s="214"/>
      <c r="F2463" s="224"/>
      <c r="G2463" s="216"/>
      <c r="H2463" s="217" t="str">
        <f>IFERROR(VLOOKUP($C2463,$C$5:$H$18,6,0)+SUMIF($C$19:$C2463,$C2463,$F$19:$F2463)-SUMIF($C$19:$C2463,$C2463,$G$19:$G2463),"")</f>
        <v/>
      </c>
      <c r="I2463" s="214"/>
      <c r="J2463" s="214"/>
      <c r="K2463" s="218"/>
    </row>
    <row r="2464" customHeight="1" spans="1:11">
      <c r="A2464" s="185" t="str">
        <f>IF(B2464="","",COUNTA($B$5:B2464))</f>
        <v/>
      </c>
      <c r="B2464" s="219"/>
      <c r="C2464" s="220"/>
      <c r="D2464" s="220"/>
      <c r="E2464" s="220"/>
      <c r="F2464" s="225"/>
      <c r="G2464" s="222"/>
      <c r="H2464" s="217" t="str">
        <f>IFERROR(VLOOKUP($C2464,$C$5:$H$18,6,0)+SUMIF($C$19:$C2464,$C2464,$F$19:$F2464)-SUMIF($C$19:$C2464,$C2464,$G$19:$G2464),"")</f>
        <v/>
      </c>
      <c r="I2464" s="220"/>
      <c r="J2464" s="220"/>
      <c r="K2464" s="223"/>
    </row>
    <row r="2465" customHeight="1" spans="1:11">
      <c r="A2465" s="185" t="str">
        <f>IF(B2465="","",COUNTA($B$5:B2465))</f>
        <v/>
      </c>
      <c r="B2465" s="213"/>
      <c r="C2465" s="214"/>
      <c r="D2465" s="214"/>
      <c r="E2465" s="214"/>
      <c r="F2465" s="224"/>
      <c r="G2465" s="216"/>
      <c r="H2465" s="217" t="str">
        <f>IFERROR(VLOOKUP($C2465,$C$5:$H$18,6,0)+SUMIF($C$19:$C2465,$C2465,$F$19:$F2465)-SUMIF($C$19:$C2465,$C2465,$G$19:$G2465),"")</f>
        <v/>
      </c>
      <c r="I2465" s="214"/>
      <c r="J2465" s="214"/>
      <c r="K2465" s="218"/>
    </row>
    <row r="2466" customHeight="1" spans="1:11">
      <c r="A2466" s="185" t="str">
        <f>IF(B2466="","",COUNTA($B$5:B2466))</f>
        <v/>
      </c>
      <c r="B2466" s="219"/>
      <c r="C2466" s="220"/>
      <c r="D2466" s="220"/>
      <c r="E2466" s="220"/>
      <c r="F2466" s="225"/>
      <c r="G2466" s="222"/>
      <c r="H2466" s="217" t="str">
        <f>IFERROR(VLOOKUP($C2466,$C$5:$H$18,6,0)+SUMIF($C$19:$C2466,$C2466,$F$19:$F2466)-SUMIF($C$19:$C2466,$C2466,$G$19:$G2466),"")</f>
        <v/>
      </c>
      <c r="I2466" s="220"/>
      <c r="J2466" s="220"/>
      <c r="K2466" s="223"/>
    </row>
    <row r="2467" customHeight="1" spans="1:11">
      <c r="A2467" s="185" t="str">
        <f>IF(B2467="","",COUNTA($B$5:B2467))</f>
        <v/>
      </c>
      <c r="B2467" s="213"/>
      <c r="C2467" s="214"/>
      <c r="D2467" s="214"/>
      <c r="E2467" s="214"/>
      <c r="F2467" s="224"/>
      <c r="G2467" s="216"/>
      <c r="H2467" s="217" t="str">
        <f>IFERROR(VLOOKUP($C2467,$C$5:$H$18,6,0)+SUMIF($C$19:$C2467,$C2467,$F$19:$F2467)-SUMIF($C$19:$C2467,$C2467,$G$19:$G2467),"")</f>
        <v/>
      </c>
      <c r="I2467" s="214"/>
      <c r="J2467" s="214"/>
      <c r="K2467" s="218"/>
    </row>
    <row r="2468" customHeight="1" spans="1:11">
      <c r="A2468" s="185" t="str">
        <f>IF(B2468="","",COUNTA($B$5:B2468))</f>
        <v/>
      </c>
      <c r="B2468" s="219"/>
      <c r="C2468" s="220"/>
      <c r="D2468" s="220"/>
      <c r="E2468" s="220"/>
      <c r="F2468" s="225"/>
      <c r="G2468" s="222"/>
      <c r="H2468" s="217" t="str">
        <f>IFERROR(VLOOKUP($C2468,$C$5:$H$18,6,0)+SUMIF($C$19:$C2468,$C2468,$F$19:$F2468)-SUMIF($C$19:$C2468,$C2468,$G$19:$G2468),"")</f>
        <v/>
      </c>
      <c r="I2468" s="220"/>
      <c r="J2468" s="220"/>
      <c r="K2468" s="223"/>
    </row>
    <row r="2469" customHeight="1" spans="1:11">
      <c r="A2469" s="185" t="str">
        <f>IF(B2469="","",COUNTA($B$5:B2469))</f>
        <v/>
      </c>
      <c r="B2469" s="213"/>
      <c r="C2469" s="214"/>
      <c r="D2469" s="214"/>
      <c r="E2469" s="214"/>
      <c r="F2469" s="224"/>
      <c r="G2469" s="216"/>
      <c r="H2469" s="217" t="str">
        <f>IFERROR(VLOOKUP($C2469,$C$5:$H$18,6,0)+SUMIF($C$19:$C2469,$C2469,$F$19:$F2469)-SUMIF($C$19:$C2469,$C2469,$G$19:$G2469),"")</f>
        <v/>
      </c>
      <c r="I2469" s="214"/>
      <c r="J2469" s="214"/>
      <c r="K2469" s="218"/>
    </row>
    <row r="2470" customHeight="1" spans="1:11">
      <c r="A2470" s="185" t="str">
        <f>IF(B2470="","",COUNTA($B$5:B2470))</f>
        <v/>
      </c>
      <c r="B2470" s="219"/>
      <c r="C2470" s="220"/>
      <c r="D2470" s="220"/>
      <c r="E2470" s="220"/>
      <c r="F2470" s="225"/>
      <c r="G2470" s="222"/>
      <c r="H2470" s="217" t="str">
        <f>IFERROR(VLOOKUP($C2470,$C$5:$H$18,6,0)+SUMIF($C$19:$C2470,$C2470,$F$19:$F2470)-SUMIF($C$19:$C2470,$C2470,$G$19:$G2470),"")</f>
        <v/>
      </c>
      <c r="I2470" s="220"/>
      <c r="J2470" s="220"/>
      <c r="K2470" s="223"/>
    </row>
    <row r="2471" customHeight="1" spans="1:11">
      <c r="A2471" s="185" t="str">
        <f>IF(B2471="","",COUNTA($B$5:B2471))</f>
        <v/>
      </c>
      <c r="B2471" s="213"/>
      <c r="C2471" s="214"/>
      <c r="D2471" s="214"/>
      <c r="E2471" s="214"/>
      <c r="F2471" s="224"/>
      <c r="G2471" s="216"/>
      <c r="H2471" s="217" t="str">
        <f>IFERROR(VLOOKUP($C2471,$C$5:$H$18,6,0)+SUMIF($C$19:$C2471,$C2471,$F$19:$F2471)-SUMIF($C$19:$C2471,$C2471,$G$19:$G2471),"")</f>
        <v/>
      </c>
      <c r="I2471" s="214"/>
      <c r="J2471" s="214"/>
      <c r="K2471" s="218"/>
    </row>
    <row r="2472" customHeight="1" spans="1:11">
      <c r="A2472" s="185" t="str">
        <f>IF(B2472="","",COUNTA($B$5:B2472))</f>
        <v/>
      </c>
      <c r="B2472" s="219"/>
      <c r="C2472" s="220"/>
      <c r="D2472" s="220"/>
      <c r="E2472" s="220"/>
      <c r="F2472" s="225"/>
      <c r="G2472" s="222"/>
      <c r="H2472" s="217" t="str">
        <f>IFERROR(VLOOKUP($C2472,$C$5:$H$18,6,0)+SUMIF($C$19:$C2472,$C2472,$F$19:$F2472)-SUMIF($C$19:$C2472,$C2472,$G$19:$G2472),"")</f>
        <v/>
      </c>
      <c r="I2472" s="220"/>
      <c r="J2472" s="220"/>
      <c r="K2472" s="223"/>
    </row>
    <row r="2473" customHeight="1" spans="1:11">
      <c r="A2473" s="185" t="str">
        <f>IF(B2473="","",COUNTA($B$5:B2473))</f>
        <v/>
      </c>
      <c r="B2473" s="213"/>
      <c r="C2473" s="214"/>
      <c r="D2473" s="214"/>
      <c r="E2473" s="214"/>
      <c r="F2473" s="224"/>
      <c r="G2473" s="216"/>
      <c r="H2473" s="217" t="str">
        <f>IFERROR(VLOOKUP($C2473,$C$5:$H$18,6,0)+SUMIF($C$19:$C2473,$C2473,$F$19:$F2473)-SUMIF($C$19:$C2473,$C2473,$G$19:$G2473),"")</f>
        <v/>
      </c>
      <c r="I2473" s="214"/>
      <c r="J2473" s="214"/>
      <c r="K2473" s="218"/>
    </row>
    <row r="2474" customHeight="1" spans="1:11">
      <c r="A2474" s="185" t="str">
        <f>IF(B2474="","",COUNTA($B$5:B2474))</f>
        <v/>
      </c>
      <c r="B2474" s="219"/>
      <c r="C2474" s="220"/>
      <c r="D2474" s="220"/>
      <c r="E2474" s="220"/>
      <c r="F2474" s="225"/>
      <c r="G2474" s="222"/>
      <c r="H2474" s="217" t="str">
        <f>IFERROR(VLOOKUP($C2474,$C$5:$H$18,6,0)+SUMIF($C$19:$C2474,$C2474,$F$19:$F2474)-SUMIF($C$19:$C2474,$C2474,$G$19:$G2474),"")</f>
        <v/>
      </c>
      <c r="I2474" s="220"/>
      <c r="J2474" s="220"/>
      <c r="K2474" s="223"/>
    </row>
    <row r="2475" customHeight="1" spans="1:11">
      <c r="A2475" s="185" t="str">
        <f>IF(B2475="","",COUNTA($B$5:B2475))</f>
        <v/>
      </c>
      <c r="B2475" s="213"/>
      <c r="C2475" s="214"/>
      <c r="D2475" s="214"/>
      <c r="E2475" s="214"/>
      <c r="F2475" s="224"/>
      <c r="G2475" s="216"/>
      <c r="H2475" s="217" t="str">
        <f>IFERROR(VLOOKUP($C2475,$C$5:$H$18,6,0)+SUMIF($C$19:$C2475,$C2475,$F$19:$F2475)-SUMIF($C$19:$C2475,$C2475,$G$19:$G2475),"")</f>
        <v/>
      </c>
      <c r="I2475" s="214"/>
      <c r="J2475" s="214"/>
      <c r="K2475" s="218"/>
    </row>
    <row r="2476" customHeight="1" spans="1:11">
      <c r="A2476" s="185" t="str">
        <f>IF(B2476="","",COUNTA($B$5:B2476))</f>
        <v/>
      </c>
      <c r="B2476" s="219"/>
      <c r="C2476" s="220"/>
      <c r="D2476" s="220"/>
      <c r="E2476" s="220"/>
      <c r="F2476" s="225"/>
      <c r="G2476" s="222"/>
      <c r="H2476" s="217" t="str">
        <f>IFERROR(VLOOKUP($C2476,$C$5:$H$18,6,0)+SUMIF($C$19:$C2476,$C2476,$F$19:$F2476)-SUMIF($C$19:$C2476,$C2476,$G$19:$G2476),"")</f>
        <v/>
      </c>
      <c r="I2476" s="220"/>
      <c r="J2476" s="220"/>
      <c r="K2476" s="223"/>
    </row>
    <row r="2477" customHeight="1" spans="1:11">
      <c r="A2477" s="185" t="str">
        <f>IF(B2477="","",COUNTA($B$5:B2477))</f>
        <v/>
      </c>
      <c r="B2477" s="213"/>
      <c r="C2477" s="214"/>
      <c r="D2477" s="214"/>
      <c r="E2477" s="214"/>
      <c r="F2477" s="224"/>
      <c r="G2477" s="216"/>
      <c r="H2477" s="217" t="str">
        <f>IFERROR(VLOOKUP($C2477,$C$5:$H$18,6,0)+SUMIF($C$19:$C2477,$C2477,$F$19:$F2477)-SUMIF($C$19:$C2477,$C2477,$G$19:$G2477),"")</f>
        <v/>
      </c>
      <c r="I2477" s="214"/>
      <c r="J2477" s="214"/>
      <c r="K2477" s="218"/>
    </row>
    <row r="2478" customHeight="1" spans="1:11">
      <c r="A2478" s="185" t="str">
        <f>IF(B2478="","",COUNTA($B$5:B2478))</f>
        <v/>
      </c>
      <c r="B2478" s="219"/>
      <c r="C2478" s="220"/>
      <c r="D2478" s="220"/>
      <c r="E2478" s="220"/>
      <c r="F2478" s="225"/>
      <c r="G2478" s="222"/>
      <c r="H2478" s="217" t="str">
        <f>IFERROR(VLOOKUP($C2478,$C$5:$H$18,6,0)+SUMIF($C$19:$C2478,$C2478,$F$19:$F2478)-SUMIF($C$19:$C2478,$C2478,$G$19:$G2478),"")</f>
        <v/>
      </c>
      <c r="I2478" s="220"/>
      <c r="J2478" s="220"/>
      <c r="K2478" s="223"/>
    </row>
    <row r="2479" customHeight="1" spans="1:11">
      <c r="A2479" s="185" t="str">
        <f>IF(B2479="","",COUNTA($B$5:B2479))</f>
        <v/>
      </c>
      <c r="B2479" s="213"/>
      <c r="C2479" s="214"/>
      <c r="D2479" s="214"/>
      <c r="E2479" s="214"/>
      <c r="F2479" s="224"/>
      <c r="G2479" s="216"/>
      <c r="H2479" s="217" t="str">
        <f>IFERROR(VLOOKUP($C2479,$C$5:$H$18,6,0)+SUMIF($C$19:$C2479,$C2479,$F$19:$F2479)-SUMIF($C$19:$C2479,$C2479,$G$19:$G2479),"")</f>
        <v/>
      </c>
      <c r="I2479" s="214"/>
      <c r="J2479" s="214"/>
      <c r="K2479" s="218"/>
    </row>
    <row r="2480" customHeight="1" spans="1:11">
      <c r="A2480" s="185" t="str">
        <f>IF(B2480="","",COUNTA($B$5:B2480))</f>
        <v/>
      </c>
      <c r="B2480" s="219"/>
      <c r="C2480" s="220"/>
      <c r="D2480" s="220"/>
      <c r="E2480" s="220"/>
      <c r="F2480" s="225"/>
      <c r="G2480" s="222"/>
      <c r="H2480" s="217" t="str">
        <f>IFERROR(VLOOKUP($C2480,$C$5:$H$18,6,0)+SUMIF($C$19:$C2480,$C2480,$F$19:$F2480)-SUMIF($C$19:$C2480,$C2480,$G$19:$G2480),"")</f>
        <v/>
      </c>
      <c r="I2480" s="220"/>
      <c r="J2480" s="220"/>
      <c r="K2480" s="223"/>
    </row>
    <row r="2481" customHeight="1" spans="1:11">
      <c r="A2481" s="185" t="str">
        <f>IF(B2481="","",COUNTA($B$5:B2481))</f>
        <v/>
      </c>
      <c r="B2481" s="213"/>
      <c r="C2481" s="214"/>
      <c r="D2481" s="214"/>
      <c r="E2481" s="214"/>
      <c r="F2481" s="224"/>
      <c r="G2481" s="216"/>
      <c r="H2481" s="217" t="str">
        <f>IFERROR(VLOOKUP($C2481,$C$5:$H$18,6,0)+SUMIF($C$19:$C2481,$C2481,$F$19:$F2481)-SUMIF($C$19:$C2481,$C2481,$G$19:$G2481),"")</f>
        <v/>
      </c>
      <c r="I2481" s="214"/>
      <c r="J2481" s="214"/>
      <c r="K2481" s="218"/>
    </row>
    <row r="2482" customHeight="1" spans="1:11">
      <c r="A2482" s="185" t="str">
        <f>IF(B2482="","",COUNTA($B$5:B2482))</f>
        <v/>
      </c>
      <c r="B2482" s="219"/>
      <c r="C2482" s="220"/>
      <c r="D2482" s="220"/>
      <c r="E2482" s="220"/>
      <c r="F2482" s="225"/>
      <c r="G2482" s="222"/>
      <c r="H2482" s="217" t="str">
        <f>IFERROR(VLOOKUP($C2482,$C$5:$H$18,6,0)+SUMIF($C$19:$C2482,$C2482,$F$19:$F2482)-SUMIF($C$19:$C2482,$C2482,$G$19:$G2482),"")</f>
        <v/>
      </c>
      <c r="I2482" s="220"/>
      <c r="J2482" s="220"/>
      <c r="K2482" s="223"/>
    </row>
    <row r="2483" customHeight="1" spans="1:11">
      <c r="A2483" s="185" t="str">
        <f>IF(B2483="","",COUNTA($B$5:B2483))</f>
        <v/>
      </c>
      <c r="B2483" s="213"/>
      <c r="C2483" s="214"/>
      <c r="D2483" s="214"/>
      <c r="E2483" s="214"/>
      <c r="F2483" s="224"/>
      <c r="G2483" s="216"/>
      <c r="H2483" s="217" t="str">
        <f>IFERROR(VLOOKUP($C2483,$C$5:$H$18,6,0)+SUMIF($C$19:$C2483,$C2483,$F$19:$F2483)-SUMIF($C$19:$C2483,$C2483,$G$19:$G2483),"")</f>
        <v/>
      </c>
      <c r="I2483" s="214"/>
      <c r="J2483" s="214"/>
      <c r="K2483" s="218"/>
    </row>
    <row r="2484" customHeight="1" spans="1:11">
      <c r="A2484" s="185" t="str">
        <f>IF(B2484="","",COUNTA($B$5:B2484))</f>
        <v/>
      </c>
      <c r="B2484" s="219"/>
      <c r="C2484" s="220"/>
      <c r="D2484" s="220"/>
      <c r="E2484" s="220"/>
      <c r="F2484" s="225"/>
      <c r="G2484" s="222"/>
      <c r="H2484" s="217" t="str">
        <f>IFERROR(VLOOKUP($C2484,$C$5:$H$18,6,0)+SUMIF($C$19:$C2484,$C2484,$F$19:$F2484)-SUMIF($C$19:$C2484,$C2484,$G$19:$G2484),"")</f>
        <v/>
      </c>
      <c r="I2484" s="220"/>
      <c r="J2484" s="220"/>
      <c r="K2484" s="223"/>
    </row>
    <row r="2485" customHeight="1" spans="1:11">
      <c r="A2485" s="185" t="str">
        <f>IF(B2485="","",COUNTA($B$5:B2485))</f>
        <v/>
      </c>
      <c r="B2485" s="213"/>
      <c r="C2485" s="214"/>
      <c r="D2485" s="214"/>
      <c r="E2485" s="214"/>
      <c r="F2485" s="224"/>
      <c r="G2485" s="216"/>
      <c r="H2485" s="217" t="str">
        <f>IFERROR(VLOOKUP($C2485,$C$5:$H$18,6,0)+SUMIF($C$19:$C2485,$C2485,$F$19:$F2485)-SUMIF($C$19:$C2485,$C2485,$G$19:$G2485),"")</f>
        <v/>
      </c>
      <c r="I2485" s="214"/>
      <c r="J2485" s="214"/>
      <c r="K2485" s="218"/>
    </row>
    <row r="2486" customHeight="1" spans="1:11">
      <c r="A2486" s="185" t="str">
        <f>IF(B2486="","",COUNTA($B$5:B2486))</f>
        <v/>
      </c>
      <c r="B2486" s="219"/>
      <c r="C2486" s="220"/>
      <c r="D2486" s="220"/>
      <c r="E2486" s="220"/>
      <c r="F2486" s="225"/>
      <c r="G2486" s="222"/>
      <c r="H2486" s="217" t="str">
        <f>IFERROR(VLOOKUP($C2486,$C$5:$H$18,6,0)+SUMIF($C$19:$C2486,$C2486,$F$19:$F2486)-SUMIF($C$19:$C2486,$C2486,$G$19:$G2486),"")</f>
        <v/>
      </c>
      <c r="I2486" s="220"/>
      <c r="J2486" s="220"/>
      <c r="K2486" s="223"/>
    </row>
    <row r="2487" customHeight="1" spans="1:11">
      <c r="A2487" s="185" t="str">
        <f>IF(B2487="","",COUNTA($B$5:B2487))</f>
        <v/>
      </c>
      <c r="B2487" s="213"/>
      <c r="C2487" s="214"/>
      <c r="D2487" s="214"/>
      <c r="E2487" s="214"/>
      <c r="F2487" s="224"/>
      <c r="G2487" s="216"/>
      <c r="H2487" s="217" t="str">
        <f>IFERROR(VLOOKUP($C2487,$C$5:$H$18,6,0)+SUMIF($C$19:$C2487,$C2487,$F$19:$F2487)-SUMIF($C$19:$C2487,$C2487,$G$19:$G2487),"")</f>
        <v/>
      </c>
      <c r="I2487" s="214"/>
      <c r="J2487" s="214"/>
      <c r="K2487" s="218"/>
    </row>
    <row r="2488" customHeight="1" spans="1:11">
      <c r="A2488" s="185" t="str">
        <f>IF(B2488="","",COUNTA($B$5:B2488))</f>
        <v/>
      </c>
      <c r="B2488" s="219"/>
      <c r="C2488" s="220"/>
      <c r="D2488" s="220"/>
      <c r="E2488" s="220"/>
      <c r="F2488" s="225"/>
      <c r="G2488" s="222"/>
      <c r="H2488" s="217" t="str">
        <f>IFERROR(VLOOKUP($C2488,$C$5:$H$18,6,0)+SUMIF($C$19:$C2488,$C2488,$F$19:$F2488)-SUMIF($C$19:$C2488,$C2488,$G$19:$G2488),"")</f>
        <v/>
      </c>
      <c r="I2488" s="220"/>
      <c r="J2488" s="220"/>
      <c r="K2488" s="223"/>
    </row>
    <row r="2489" customHeight="1" spans="1:11">
      <c r="A2489" s="185" t="str">
        <f>IF(B2489="","",COUNTA($B$5:B2489))</f>
        <v/>
      </c>
      <c r="B2489" s="213"/>
      <c r="C2489" s="214"/>
      <c r="D2489" s="214"/>
      <c r="E2489" s="214"/>
      <c r="F2489" s="224"/>
      <c r="G2489" s="216"/>
      <c r="H2489" s="217" t="str">
        <f>IFERROR(VLOOKUP($C2489,$C$5:$H$18,6,0)+SUMIF($C$19:$C2489,$C2489,$F$19:$F2489)-SUMIF($C$19:$C2489,$C2489,$G$19:$G2489),"")</f>
        <v/>
      </c>
      <c r="I2489" s="214"/>
      <c r="J2489" s="214"/>
      <c r="K2489" s="218"/>
    </row>
    <row r="2490" customHeight="1" spans="1:11">
      <c r="A2490" s="185" t="str">
        <f>IF(B2490="","",COUNTA($B$5:B2490))</f>
        <v/>
      </c>
      <c r="B2490" s="219"/>
      <c r="C2490" s="220"/>
      <c r="D2490" s="220"/>
      <c r="E2490" s="220"/>
      <c r="F2490" s="225"/>
      <c r="G2490" s="222"/>
      <c r="H2490" s="217" t="str">
        <f>IFERROR(VLOOKUP($C2490,$C$5:$H$18,6,0)+SUMIF($C$19:$C2490,$C2490,$F$19:$F2490)-SUMIF($C$19:$C2490,$C2490,$G$19:$G2490),"")</f>
        <v/>
      </c>
      <c r="I2490" s="220"/>
      <c r="J2490" s="220"/>
      <c r="K2490" s="223"/>
    </row>
    <row r="2491" customHeight="1" spans="1:11">
      <c r="A2491" s="185" t="str">
        <f>IF(B2491="","",COUNTA($B$5:B2491))</f>
        <v/>
      </c>
      <c r="B2491" s="213"/>
      <c r="C2491" s="214"/>
      <c r="D2491" s="214"/>
      <c r="E2491" s="214"/>
      <c r="F2491" s="224"/>
      <c r="G2491" s="216"/>
      <c r="H2491" s="217" t="str">
        <f>IFERROR(VLOOKUP($C2491,$C$5:$H$18,6,0)+SUMIF($C$19:$C2491,$C2491,$F$19:$F2491)-SUMIF($C$19:$C2491,$C2491,$G$19:$G2491),"")</f>
        <v/>
      </c>
      <c r="I2491" s="214"/>
      <c r="J2491" s="214"/>
      <c r="K2491" s="218"/>
    </row>
    <row r="2492" customHeight="1" spans="1:11">
      <c r="A2492" s="185" t="str">
        <f>IF(B2492="","",COUNTA($B$5:B2492))</f>
        <v/>
      </c>
      <c r="B2492" s="219"/>
      <c r="C2492" s="220"/>
      <c r="D2492" s="220"/>
      <c r="E2492" s="220"/>
      <c r="F2492" s="225"/>
      <c r="G2492" s="222"/>
      <c r="H2492" s="217" t="str">
        <f>IFERROR(VLOOKUP($C2492,$C$5:$H$18,6,0)+SUMIF($C$19:$C2492,$C2492,$F$19:$F2492)-SUMIF($C$19:$C2492,$C2492,$G$19:$G2492),"")</f>
        <v/>
      </c>
      <c r="I2492" s="220"/>
      <c r="J2492" s="220"/>
      <c r="K2492" s="223"/>
    </row>
    <row r="2493" customHeight="1" spans="1:11">
      <c r="A2493" s="185" t="str">
        <f>IF(B2493="","",COUNTA($B$5:B2493))</f>
        <v/>
      </c>
      <c r="B2493" s="213"/>
      <c r="C2493" s="214"/>
      <c r="D2493" s="214"/>
      <c r="E2493" s="214"/>
      <c r="F2493" s="224"/>
      <c r="G2493" s="216"/>
      <c r="H2493" s="217" t="str">
        <f>IFERROR(VLOOKUP($C2493,$C$5:$H$18,6,0)+SUMIF($C$19:$C2493,$C2493,$F$19:$F2493)-SUMIF($C$19:$C2493,$C2493,$G$19:$G2493),"")</f>
        <v/>
      </c>
      <c r="I2493" s="214"/>
      <c r="J2493" s="214"/>
      <c r="K2493" s="218"/>
    </row>
    <row r="2494" customHeight="1" spans="1:11">
      <c r="A2494" s="185" t="str">
        <f>IF(B2494="","",COUNTA($B$5:B2494))</f>
        <v/>
      </c>
      <c r="B2494" s="219"/>
      <c r="C2494" s="220"/>
      <c r="D2494" s="220"/>
      <c r="E2494" s="220"/>
      <c r="F2494" s="225"/>
      <c r="G2494" s="222"/>
      <c r="H2494" s="217" t="str">
        <f>IFERROR(VLOOKUP($C2494,$C$5:$H$18,6,0)+SUMIF($C$19:$C2494,$C2494,$F$19:$F2494)-SUMIF($C$19:$C2494,$C2494,$G$19:$G2494),"")</f>
        <v/>
      </c>
      <c r="I2494" s="220"/>
      <c r="J2494" s="220"/>
      <c r="K2494" s="223"/>
    </row>
    <row r="2495" customHeight="1" spans="1:11">
      <c r="A2495" s="185" t="str">
        <f>IF(B2495="","",COUNTA($B$5:B2495))</f>
        <v/>
      </c>
      <c r="B2495" s="213"/>
      <c r="C2495" s="214"/>
      <c r="D2495" s="214"/>
      <c r="E2495" s="214"/>
      <c r="F2495" s="224"/>
      <c r="G2495" s="216"/>
      <c r="H2495" s="217" t="str">
        <f>IFERROR(VLOOKUP($C2495,$C$5:$H$18,6,0)+SUMIF($C$19:$C2495,$C2495,$F$19:$F2495)-SUMIF($C$19:$C2495,$C2495,$G$19:$G2495),"")</f>
        <v/>
      </c>
      <c r="I2495" s="214"/>
      <c r="J2495" s="214"/>
      <c r="K2495" s="218"/>
    </row>
    <row r="2496" customHeight="1" spans="1:11">
      <c r="A2496" s="185" t="str">
        <f>IF(B2496="","",COUNTA($B$5:B2496))</f>
        <v/>
      </c>
      <c r="B2496" s="219"/>
      <c r="C2496" s="220"/>
      <c r="D2496" s="220"/>
      <c r="E2496" s="220"/>
      <c r="F2496" s="225"/>
      <c r="G2496" s="222"/>
      <c r="H2496" s="217" t="str">
        <f>IFERROR(VLOOKUP($C2496,$C$5:$H$18,6,0)+SUMIF($C$19:$C2496,$C2496,$F$19:$F2496)-SUMIF($C$19:$C2496,$C2496,$G$19:$G2496),"")</f>
        <v/>
      </c>
      <c r="I2496" s="220"/>
      <c r="J2496" s="220"/>
      <c r="K2496" s="223"/>
    </row>
    <row r="2497" customHeight="1" spans="1:11">
      <c r="A2497" s="185" t="str">
        <f>IF(B2497="","",COUNTA($B$5:B2497))</f>
        <v/>
      </c>
      <c r="B2497" s="213"/>
      <c r="C2497" s="214"/>
      <c r="D2497" s="214"/>
      <c r="E2497" s="214"/>
      <c r="F2497" s="224"/>
      <c r="G2497" s="216"/>
      <c r="H2497" s="217" t="str">
        <f>IFERROR(VLOOKUP($C2497,$C$5:$H$18,6,0)+SUMIF($C$19:$C2497,$C2497,$F$19:$F2497)-SUMIF($C$19:$C2497,$C2497,$G$19:$G2497),"")</f>
        <v/>
      </c>
      <c r="I2497" s="214"/>
      <c r="J2497" s="214"/>
      <c r="K2497" s="218"/>
    </row>
    <row r="2498" customHeight="1" spans="1:11">
      <c r="A2498" s="185" t="str">
        <f>IF(B2498="","",COUNTA($B$5:B2498))</f>
        <v/>
      </c>
      <c r="B2498" s="219"/>
      <c r="C2498" s="220"/>
      <c r="D2498" s="220"/>
      <c r="E2498" s="220"/>
      <c r="F2498" s="225"/>
      <c r="G2498" s="222"/>
      <c r="H2498" s="217" t="str">
        <f>IFERROR(VLOOKUP($C2498,$C$5:$H$18,6,0)+SUMIF($C$19:$C2498,$C2498,$F$19:$F2498)-SUMIF($C$19:$C2498,$C2498,$G$19:$G2498),"")</f>
        <v/>
      </c>
      <c r="I2498" s="220"/>
      <c r="J2498" s="220"/>
      <c r="K2498" s="223"/>
    </row>
    <row r="2499" customHeight="1" spans="1:11">
      <c r="A2499" s="185" t="str">
        <f>IF(B2499="","",COUNTA($B$5:B2499))</f>
        <v/>
      </c>
      <c r="B2499" s="213"/>
      <c r="C2499" s="214"/>
      <c r="D2499" s="214"/>
      <c r="E2499" s="214"/>
      <c r="F2499" s="224"/>
      <c r="G2499" s="216"/>
      <c r="H2499" s="217" t="str">
        <f>IFERROR(VLOOKUP($C2499,$C$5:$H$18,6,0)+SUMIF($C$19:$C2499,$C2499,$F$19:$F2499)-SUMIF($C$19:$C2499,$C2499,$G$19:$G2499),"")</f>
        <v/>
      </c>
      <c r="I2499" s="214"/>
      <c r="J2499" s="214"/>
      <c r="K2499" s="218"/>
    </row>
    <row r="2500" customHeight="1" spans="1:11">
      <c r="A2500" s="185" t="str">
        <f>IF(B2500="","",COUNTA($B$5:B2500))</f>
        <v/>
      </c>
      <c r="B2500" s="219"/>
      <c r="C2500" s="220"/>
      <c r="D2500" s="220"/>
      <c r="E2500" s="220"/>
      <c r="F2500" s="225"/>
      <c r="G2500" s="222"/>
      <c r="H2500" s="217" t="str">
        <f>IFERROR(VLOOKUP($C2500,$C$5:$H$18,6,0)+SUMIF($C$19:$C2500,$C2500,$F$19:$F2500)-SUMIF($C$19:$C2500,$C2500,$G$19:$G2500),"")</f>
        <v/>
      </c>
      <c r="I2500" s="220"/>
      <c r="J2500" s="220"/>
      <c r="K2500" s="223"/>
    </row>
    <row r="2501" customHeight="1" spans="1:11">
      <c r="A2501" s="185" t="str">
        <f>IF(B2501="","",COUNTA($B$5:B2501))</f>
        <v/>
      </c>
      <c r="B2501" s="213"/>
      <c r="C2501" s="214"/>
      <c r="D2501" s="214"/>
      <c r="E2501" s="214"/>
      <c r="F2501" s="224"/>
      <c r="G2501" s="216"/>
      <c r="H2501" s="217" t="str">
        <f>IFERROR(VLOOKUP($C2501,$C$5:$H$18,6,0)+SUMIF($C$19:$C2501,$C2501,$F$19:$F2501)-SUMIF($C$19:$C2501,$C2501,$G$19:$G2501),"")</f>
        <v/>
      </c>
      <c r="I2501" s="214"/>
      <c r="J2501" s="214"/>
      <c r="K2501" s="218"/>
    </row>
    <row r="2502" customHeight="1" spans="1:11">
      <c r="A2502" s="185" t="str">
        <f>IF(B2502="","",COUNTA($B$5:B2502))</f>
        <v/>
      </c>
      <c r="B2502" s="219"/>
      <c r="C2502" s="220"/>
      <c r="D2502" s="220"/>
      <c r="E2502" s="220"/>
      <c r="F2502" s="225"/>
      <c r="G2502" s="222"/>
      <c r="H2502" s="217" t="str">
        <f>IFERROR(VLOOKUP($C2502,$C$5:$H$18,6,0)+SUMIF($C$19:$C2502,$C2502,$F$19:$F2502)-SUMIF($C$19:$C2502,$C2502,$G$19:$G2502),"")</f>
        <v/>
      </c>
      <c r="I2502" s="220"/>
      <c r="J2502" s="220"/>
      <c r="K2502" s="223"/>
    </row>
    <row r="2503" customHeight="1" spans="1:11">
      <c r="A2503" s="185" t="str">
        <f>IF(B2503="","",COUNTA($B$5:B2503))</f>
        <v/>
      </c>
      <c r="B2503" s="213"/>
      <c r="C2503" s="214"/>
      <c r="D2503" s="214"/>
      <c r="E2503" s="214"/>
      <c r="F2503" s="224"/>
      <c r="G2503" s="216"/>
      <c r="H2503" s="217" t="str">
        <f>IFERROR(VLOOKUP($C2503,$C$5:$H$18,6,0)+SUMIF($C$19:$C2503,$C2503,$F$19:$F2503)-SUMIF($C$19:$C2503,$C2503,$G$19:$G2503),"")</f>
        <v/>
      </c>
      <c r="I2503" s="214"/>
      <c r="J2503" s="214"/>
      <c r="K2503" s="218"/>
    </row>
    <row r="2504" customHeight="1" spans="1:11">
      <c r="A2504" s="185" t="str">
        <f>IF(B2504="","",COUNTA($B$5:B2504))</f>
        <v/>
      </c>
      <c r="B2504" s="219"/>
      <c r="C2504" s="220"/>
      <c r="D2504" s="220"/>
      <c r="E2504" s="220"/>
      <c r="F2504" s="225"/>
      <c r="G2504" s="222"/>
      <c r="H2504" s="217" t="str">
        <f>IFERROR(VLOOKUP($C2504,$C$5:$H$18,6,0)+SUMIF($C$19:$C2504,$C2504,$F$19:$F2504)-SUMIF($C$19:$C2504,$C2504,$G$19:$G2504),"")</f>
        <v/>
      </c>
      <c r="I2504" s="220"/>
      <c r="J2504" s="220"/>
      <c r="K2504" s="223"/>
    </row>
    <row r="2505" customHeight="1" spans="1:11">
      <c r="A2505" s="185" t="str">
        <f>IF(B2505="","",COUNTA($B$5:B2505))</f>
        <v/>
      </c>
      <c r="B2505" s="213"/>
      <c r="C2505" s="214"/>
      <c r="D2505" s="214"/>
      <c r="E2505" s="214"/>
      <c r="F2505" s="224"/>
      <c r="G2505" s="216"/>
      <c r="H2505" s="217" t="str">
        <f>IFERROR(VLOOKUP($C2505,$C$5:$H$18,6,0)+SUMIF($C$19:$C2505,$C2505,$F$19:$F2505)-SUMIF($C$19:$C2505,$C2505,$G$19:$G2505),"")</f>
        <v/>
      </c>
      <c r="I2505" s="214"/>
      <c r="J2505" s="214"/>
      <c r="K2505" s="218"/>
    </row>
    <row r="2506" customHeight="1" spans="1:11">
      <c r="A2506" s="185" t="str">
        <f>IF(B2506="","",COUNTA($B$5:B2506))</f>
        <v/>
      </c>
      <c r="B2506" s="219"/>
      <c r="C2506" s="220"/>
      <c r="D2506" s="220"/>
      <c r="E2506" s="220"/>
      <c r="F2506" s="225"/>
      <c r="G2506" s="222"/>
      <c r="H2506" s="217" t="str">
        <f>IFERROR(VLOOKUP($C2506,$C$5:$H$18,6,0)+SUMIF($C$19:$C2506,$C2506,$F$19:$F2506)-SUMIF($C$19:$C2506,$C2506,$G$19:$G2506),"")</f>
        <v/>
      </c>
      <c r="I2506" s="220"/>
      <c r="J2506" s="220"/>
      <c r="K2506" s="223"/>
    </row>
    <row r="2507" customHeight="1" spans="1:11">
      <c r="A2507" s="185" t="str">
        <f>IF(B2507="","",COUNTA($B$5:B2507))</f>
        <v/>
      </c>
      <c r="B2507" s="213"/>
      <c r="C2507" s="214"/>
      <c r="D2507" s="214"/>
      <c r="E2507" s="214"/>
      <c r="F2507" s="224"/>
      <c r="G2507" s="216"/>
      <c r="H2507" s="217" t="str">
        <f>IFERROR(VLOOKUP($C2507,$C$5:$H$18,6,0)+SUMIF($C$19:$C2507,$C2507,$F$19:$F2507)-SUMIF($C$19:$C2507,$C2507,$G$19:$G2507),"")</f>
        <v/>
      </c>
      <c r="I2507" s="214"/>
      <c r="J2507" s="214"/>
      <c r="K2507" s="218"/>
    </row>
    <row r="2508" customHeight="1" spans="1:11">
      <c r="A2508" s="185" t="str">
        <f>IF(B2508="","",COUNTA($B$5:B2508))</f>
        <v/>
      </c>
      <c r="B2508" s="219"/>
      <c r="C2508" s="220"/>
      <c r="D2508" s="220"/>
      <c r="E2508" s="220"/>
      <c r="F2508" s="225"/>
      <c r="G2508" s="222"/>
      <c r="H2508" s="217" t="str">
        <f>IFERROR(VLOOKUP($C2508,$C$5:$H$18,6,0)+SUMIF($C$19:$C2508,$C2508,$F$19:$F2508)-SUMIF($C$19:$C2508,$C2508,$G$19:$G2508),"")</f>
        <v/>
      </c>
      <c r="I2508" s="220"/>
      <c r="J2508" s="220"/>
      <c r="K2508" s="223"/>
    </row>
    <row r="2509" customHeight="1" spans="1:11">
      <c r="A2509" s="185" t="str">
        <f>IF(B2509="","",COUNTA($B$5:B2509))</f>
        <v/>
      </c>
      <c r="B2509" s="213"/>
      <c r="C2509" s="214"/>
      <c r="D2509" s="214"/>
      <c r="E2509" s="214"/>
      <c r="F2509" s="224"/>
      <c r="G2509" s="216"/>
      <c r="H2509" s="217" t="str">
        <f>IFERROR(VLOOKUP($C2509,$C$5:$H$18,6,0)+SUMIF($C$19:$C2509,$C2509,$F$19:$F2509)-SUMIF($C$19:$C2509,$C2509,$G$19:$G2509),"")</f>
        <v/>
      </c>
      <c r="I2509" s="214"/>
      <c r="J2509" s="214"/>
      <c r="K2509" s="218"/>
    </row>
    <row r="2510" customHeight="1" spans="1:11">
      <c r="A2510" s="185" t="str">
        <f>IF(B2510="","",COUNTA($B$5:B2510))</f>
        <v/>
      </c>
      <c r="B2510" s="219"/>
      <c r="C2510" s="220"/>
      <c r="D2510" s="220"/>
      <c r="E2510" s="220"/>
      <c r="F2510" s="225"/>
      <c r="G2510" s="222"/>
      <c r="H2510" s="217" t="str">
        <f>IFERROR(VLOOKUP($C2510,$C$5:$H$18,6,0)+SUMIF($C$19:$C2510,$C2510,$F$19:$F2510)-SUMIF($C$19:$C2510,$C2510,$G$19:$G2510),"")</f>
        <v/>
      </c>
      <c r="I2510" s="220"/>
      <c r="J2510" s="220"/>
      <c r="K2510" s="223"/>
    </row>
    <row r="2511" customHeight="1" spans="1:11">
      <c r="A2511" s="185" t="str">
        <f>IF(B2511="","",COUNTA($B$5:B2511))</f>
        <v/>
      </c>
      <c r="B2511" s="213"/>
      <c r="C2511" s="214"/>
      <c r="D2511" s="214"/>
      <c r="E2511" s="214"/>
      <c r="F2511" s="224"/>
      <c r="G2511" s="216"/>
      <c r="H2511" s="217" t="str">
        <f>IFERROR(VLOOKUP($C2511,$C$5:$H$18,6,0)+SUMIF($C$19:$C2511,$C2511,$F$19:$F2511)-SUMIF($C$19:$C2511,$C2511,$G$19:$G2511),"")</f>
        <v/>
      </c>
      <c r="I2511" s="214"/>
      <c r="J2511" s="214"/>
      <c r="K2511" s="218"/>
    </row>
    <row r="2512" customHeight="1" spans="1:11">
      <c r="A2512" s="185" t="str">
        <f>IF(B2512="","",COUNTA($B$5:B2512))</f>
        <v/>
      </c>
      <c r="B2512" s="219"/>
      <c r="C2512" s="220"/>
      <c r="D2512" s="220"/>
      <c r="E2512" s="220"/>
      <c r="F2512" s="225"/>
      <c r="G2512" s="222"/>
      <c r="H2512" s="217" t="str">
        <f>IFERROR(VLOOKUP($C2512,$C$5:$H$18,6,0)+SUMIF($C$19:$C2512,$C2512,$F$19:$F2512)-SUMIF($C$19:$C2512,$C2512,$G$19:$G2512),"")</f>
        <v/>
      </c>
      <c r="I2512" s="220"/>
      <c r="J2512" s="220"/>
      <c r="K2512" s="223"/>
    </row>
    <row r="2513" customHeight="1" spans="1:11">
      <c r="A2513" s="185" t="str">
        <f>IF(B2513="","",COUNTA($B$5:B2513))</f>
        <v/>
      </c>
      <c r="B2513" s="213"/>
      <c r="C2513" s="214"/>
      <c r="D2513" s="214"/>
      <c r="E2513" s="214"/>
      <c r="F2513" s="224"/>
      <c r="G2513" s="216"/>
      <c r="H2513" s="217" t="str">
        <f>IFERROR(VLOOKUP($C2513,$C$5:$H$18,6,0)+SUMIF($C$19:$C2513,$C2513,$F$19:$F2513)-SUMIF($C$19:$C2513,$C2513,$G$19:$G2513),"")</f>
        <v/>
      </c>
      <c r="I2513" s="214"/>
      <c r="J2513" s="214"/>
      <c r="K2513" s="218"/>
    </row>
    <row r="2514" customHeight="1" spans="1:11">
      <c r="A2514" s="185" t="str">
        <f>IF(B2514="","",COUNTA($B$5:B2514))</f>
        <v/>
      </c>
      <c r="B2514" s="219"/>
      <c r="C2514" s="220"/>
      <c r="D2514" s="220"/>
      <c r="E2514" s="220"/>
      <c r="F2514" s="225"/>
      <c r="G2514" s="222"/>
      <c r="H2514" s="217" t="str">
        <f>IFERROR(VLOOKUP($C2514,$C$5:$H$18,6,0)+SUMIF($C$19:$C2514,$C2514,$F$19:$F2514)-SUMIF($C$19:$C2514,$C2514,$G$19:$G2514),"")</f>
        <v/>
      </c>
      <c r="I2514" s="220"/>
      <c r="J2514" s="220"/>
      <c r="K2514" s="223"/>
    </row>
    <row r="2515" customHeight="1" spans="1:11">
      <c r="A2515" s="185" t="str">
        <f>IF(B2515="","",COUNTA($B$5:B2515))</f>
        <v/>
      </c>
      <c r="B2515" s="213"/>
      <c r="C2515" s="214"/>
      <c r="D2515" s="214"/>
      <c r="E2515" s="214"/>
      <c r="F2515" s="224"/>
      <c r="G2515" s="216"/>
      <c r="H2515" s="217" t="str">
        <f>IFERROR(VLOOKUP($C2515,$C$5:$H$18,6,0)+SUMIF($C$19:$C2515,$C2515,$F$19:$F2515)-SUMIF($C$19:$C2515,$C2515,$G$19:$G2515),"")</f>
        <v/>
      </c>
      <c r="I2515" s="214"/>
      <c r="J2515" s="214"/>
      <c r="K2515" s="218"/>
    </row>
    <row r="2516" customHeight="1" spans="1:11">
      <c r="A2516" s="185" t="str">
        <f>IF(B2516="","",COUNTA($B$5:B2516))</f>
        <v/>
      </c>
      <c r="B2516" s="219"/>
      <c r="C2516" s="220"/>
      <c r="D2516" s="220"/>
      <c r="E2516" s="220"/>
      <c r="F2516" s="225"/>
      <c r="G2516" s="222"/>
      <c r="H2516" s="217" t="str">
        <f>IFERROR(VLOOKUP($C2516,$C$5:$H$18,6,0)+SUMIF($C$19:$C2516,$C2516,$F$19:$F2516)-SUMIF($C$19:$C2516,$C2516,$G$19:$G2516),"")</f>
        <v/>
      </c>
      <c r="I2516" s="220"/>
      <c r="J2516" s="220"/>
      <c r="K2516" s="223"/>
    </row>
    <row r="2517" customHeight="1" spans="1:11">
      <c r="A2517" s="185" t="str">
        <f>IF(B2517="","",COUNTA($B$5:B2517))</f>
        <v/>
      </c>
      <c r="B2517" s="213"/>
      <c r="C2517" s="214"/>
      <c r="D2517" s="214"/>
      <c r="E2517" s="214"/>
      <c r="F2517" s="224"/>
      <c r="G2517" s="216"/>
      <c r="H2517" s="217" t="str">
        <f>IFERROR(VLOOKUP($C2517,$C$5:$H$18,6,0)+SUMIF($C$19:$C2517,$C2517,$F$19:$F2517)-SUMIF($C$19:$C2517,$C2517,$G$19:$G2517),"")</f>
        <v/>
      </c>
      <c r="I2517" s="214"/>
      <c r="J2517" s="214"/>
      <c r="K2517" s="218"/>
    </row>
    <row r="2518" customHeight="1" spans="1:11">
      <c r="A2518" s="185" t="str">
        <f>IF(B2518="","",COUNTA($B$5:B2518))</f>
        <v/>
      </c>
      <c r="B2518" s="219"/>
      <c r="C2518" s="220"/>
      <c r="D2518" s="220"/>
      <c r="E2518" s="220"/>
      <c r="F2518" s="225"/>
      <c r="G2518" s="222"/>
      <c r="H2518" s="217" t="str">
        <f>IFERROR(VLOOKUP($C2518,$C$5:$H$18,6,0)+SUMIF($C$19:$C2518,$C2518,$F$19:$F2518)-SUMIF($C$19:$C2518,$C2518,$G$19:$G2518),"")</f>
        <v/>
      </c>
      <c r="I2518" s="220"/>
      <c r="J2518" s="220"/>
      <c r="K2518" s="223"/>
    </row>
    <row r="2519" customHeight="1" spans="1:11">
      <c r="A2519" s="185" t="str">
        <f>IF(B2519="","",COUNTA($B$5:B2519))</f>
        <v/>
      </c>
      <c r="B2519" s="213"/>
      <c r="C2519" s="214"/>
      <c r="D2519" s="214"/>
      <c r="E2519" s="214"/>
      <c r="F2519" s="224"/>
      <c r="G2519" s="216"/>
      <c r="H2519" s="217" t="str">
        <f>IFERROR(VLOOKUP($C2519,$C$5:$H$18,6,0)+SUMIF($C$19:$C2519,$C2519,$F$19:$F2519)-SUMIF($C$19:$C2519,$C2519,$G$19:$G2519),"")</f>
        <v/>
      </c>
      <c r="I2519" s="214"/>
      <c r="J2519" s="214"/>
      <c r="K2519" s="218"/>
    </row>
    <row r="2520" customHeight="1" spans="1:11">
      <c r="A2520" s="185" t="str">
        <f>IF(B2520="","",COUNTA($B$5:B2520))</f>
        <v/>
      </c>
      <c r="B2520" s="219"/>
      <c r="C2520" s="220"/>
      <c r="D2520" s="220"/>
      <c r="E2520" s="220"/>
      <c r="F2520" s="225"/>
      <c r="G2520" s="222"/>
      <c r="H2520" s="217" t="str">
        <f>IFERROR(VLOOKUP($C2520,$C$5:$H$18,6,0)+SUMIF($C$19:$C2520,$C2520,$F$19:$F2520)-SUMIF($C$19:$C2520,$C2520,$G$19:$G2520),"")</f>
        <v/>
      </c>
      <c r="I2520" s="220"/>
      <c r="J2520" s="220"/>
      <c r="K2520" s="223"/>
    </row>
    <row r="2521" customHeight="1" spans="1:11">
      <c r="A2521" s="185" t="str">
        <f>IF(B2521="","",COUNTA($B$5:B2521))</f>
        <v/>
      </c>
      <c r="B2521" s="213"/>
      <c r="C2521" s="214"/>
      <c r="D2521" s="214"/>
      <c r="E2521" s="214"/>
      <c r="F2521" s="224"/>
      <c r="G2521" s="216"/>
      <c r="H2521" s="217" t="str">
        <f>IFERROR(VLOOKUP($C2521,$C$5:$H$18,6,0)+SUMIF($C$19:$C2521,$C2521,$F$19:$F2521)-SUMIF($C$19:$C2521,$C2521,$G$19:$G2521),"")</f>
        <v/>
      </c>
      <c r="I2521" s="214"/>
      <c r="J2521" s="214"/>
      <c r="K2521" s="218"/>
    </row>
    <row r="2522" customHeight="1" spans="1:11">
      <c r="A2522" s="185" t="str">
        <f>IF(B2522="","",COUNTA($B$5:B2522))</f>
        <v/>
      </c>
      <c r="B2522" s="219"/>
      <c r="C2522" s="220"/>
      <c r="D2522" s="220"/>
      <c r="E2522" s="220"/>
      <c r="F2522" s="225"/>
      <c r="G2522" s="222"/>
      <c r="H2522" s="217" t="str">
        <f>IFERROR(VLOOKUP($C2522,$C$5:$H$18,6,0)+SUMIF($C$19:$C2522,$C2522,$F$19:$F2522)-SUMIF($C$19:$C2522,$C2522,$G$19:$G2522),"")</f>
        <v/>
      </c>
      <c r="I2522" s="220"/>
      <c r="J2522" s="220"/>
      <c r="K2522" s="223"/>
    </row>
    <row r="2523" customHeight="1" spans="1:11">
      <c r="A2523" s="185" t="str">
        <f>IF(B2523="","",COUNTA($B$5:B2523))</f>
        <v/>
      </c>
      <c r="B2523" s="213"/>
      <c r="C2523" s="214"/>
      <c r="D2523" s="214"/>
      <c r="E2523" s="214"/>
      <c r="F2523" s="224"/>
      <c r="G2523" s="216"/>
      <c r="H2523" s="217" t="str">
        <f>IFERROR(VLOOKUP($C2523,$C$5:$H$18,6,0)+SUMIF($C$19:$C2523,$C2523,$F$19:$F2523)-SUMIF($C$19:$C2523,$C2523,$G$19:$G2523),"")</f>
        <v/>
      </c>
      <c r="I2523" s="214"/>
      <c r="J2523" s="214"/>
      <c r="K2523" s="218"/>
    </row>
    <row r="2524" customHeight="1" spans="1:11">
      <c r="A2524" s="185" t="str">
        <f>IF(B2524="","",COUNTA($B$5:B2524))</f>
        <v/>
      </c>
      <c r="B2524" s="219"/>
      <c r="C2524" s="220"/>
      <c r="D2524" s="220"/>
      <c r="E2524" s="220"/>
      <c r="F2524" s="225"/>
      <c r="G2524" s="222"/>
      <c r="H2524" s="217" t="str">
        <f>IFERROR(VLOOKUP($C2524,$C$5:$H$18,6,0)+SUMIF($C$19:$C2524,$C2524,$F$19:$F2524)-SUMIF($C$19:$C2524,$C2524,$G$19:$G2524),"")</f>
        <v/>
      </c>
      <c r="I2524" s="220"/>
      <c r="J2524" s="220"/>
      <c r="K2524" s="223"/>
    </row>
    <row r="2525" customHeight="1" spans="1:11">
      <c r="A2525" s="185" t="str">
        <f>IF(B2525="","",COUNTA($B$5:B2525))</f>
        <v/>
      </c>
      <c r="B2525" s="213"/>
      <c r="C2525" s="214"/>
      <c r="D2525" s="214"/>
      <c r="E2525" s="214"/>
      <c r="F2525" s="224"/>
      <c r="G2525" s="216"/>
      <c r="H2525" s="217" t="str">
        <f>IFERROR(VLOOKUP($C2525,$C$5:$H$18,6,0)+SUMIF($C$19:$C2525,$C2525,$F$19:$F2525)-SUMIF($C$19:$C2525,$C2525,$G$19:$G2525),"")</f>
        <v/>
      </c>
      <c r="I2525" s="214"/>
      <c r="J2525" s="214"/>
      <c r="K2525" s="218"/>
    </row>
    <row r="2526" customHeight="1" spans="1:11">
      <c r="A2526" s="185" t="str">
        <f>IF(B2526="","",COUNTA($B$5:B2526))</f>
        <v/>
      </c>
      <c r="B2526" s="219"/>
      <c r="C2526" s="220"/>
      <c r="D2526" s="220"/>
      <c r="E2526" s="220"/>
      <c r="F2526" s="225"/>
      <c r="G2526" s="222"/>
      <c r="H2526" s="217" t="str">
        <f>IFERROR(VLOOKUP($C2526,$C$5:$H$18,6,0)+SUMIF($C$19:$C2526,$C2526,$F$19:$F2526)-SUMIF($C$19:$C2526,$C2526,$G$19:$G2526),"")</f>
        <v/>
      </c>
      <c r="I2526" s="220"/>
      <c r="J2526" s="220"/>
      <c r="K2526" s="223"/>
    </row>
    <row r="2527" customHeight="1" spans="1:11">
      <c r="A2527" s="185" t="str">
        <f>IF(B2527="","",COUNTA($B$5:B2527))</f>
        <v/>
      </c>
      <c r="B2527" s="213"/>
      <c r="C2527" s="214"/>
      <c r="D2527" s="214"/>
      <c r="E2527" s="214"/>
      <c r="F2527" s="224"/>
      <c r="G2527" s="216"/>
      <c r="H2527" s="217" t="str">
        <f>IFERROR(VLOOKUP($C2527,$C$5:$H$18,6,0)+SUMIF($C$19:$C2527,$C2527,$F$19:$F2527)-SUMIF($C$19:$C2527,$C2527,$G$19:$G2527),"")</f>
        <v/>
      </c>
      <c r="I2527" s="214"/>
      <c r="J2527" s="214"/>
      <c r="K2527" s="218"/>
    </row>
    <row r="2528" customHeight="1" spans="1:11">
      <c r="A2528" s="185" t="str">
        <f>IF(B2528="","",COUNTA($B$5:B2528))</f>
        <v/>
      </c>
      <c r="B2528" s="219"/>
      <c r="C2528" s="220"/>
      <c r="D2528" s="220"/>
      <c r="E2528" s="220"/>
      <c r="F2528" s="225"/>
      <c r="G2528" s="222"/>
      <c r="H2528" s="217" t="str">
        <f>IFERROR(VLOOKUP($C2528,$C$5:$H$18,6,0)+SUMIF($C$19:$C2528,$C2528,$F$19:$F2528)-SUMIF($C$19:$C2528,$C2528,$G$19:$G2528),"")</f>
        <v/>
      </c>
      <c r="I2528" s="220"/>
      <c r="J2528" s="220"/>
      <c r="K2528" s="223"/>
    </row>
    <row r="2529" customHeight="1" spans="1:11">
      <c r="A2529" s="185" t="str">
        <f>IF(B2529="","",COUNTA($B$5:B2529))</f>
        <v/>
      </c>
      <c r="B2529" s="213"/>
      <c r="C2529" s="214"/>
      <c r="D2529" s="214"/>
      <c r="E2529" s="214"/>
      <c r="F2529" s="224"/>
      <c r="G2529" s="216"/>
      <c r="H2529" s="217" t="str">
        <f>IFERROR(VLOOKUP($C2529,$C$5:$H$18,6,0)+SUMIF($C$19:$C2529,$C2529,$F$19:$F2529)-SUMIF($C$19:$C2529,$C2529,$G$19:$G2529),"")</f>
        <v/>
      </c>
      <c r="I2529" s="214"/>
      <c r="J2529" s="214"/>
      <c r="K2529" s="218"/>
    </row>
    <row r="2530" customHeight="1" spans="1:11">
      <c r="A2530" s="185" t="str">
        <f>IF(B2530="","",COUNTA($B$5:B2530))</f>
        <v/>
      </c>
      <c r="B2530" s="219"/>
      <c r="C2530" s="220"/>
      <c r="D2530" s="220"/>
      <c r="E2530" s="220"/>
      <c r="F2530" s="225"/>
      <c r="G2530" s="222"/>
      <c r="H2530" s="217" t="str">
        <f>IFERROR(VLOOKUP($C2530,$C$5:$H$18,6,0)+SUMIF($C$19:$C2530,$C2530,$F$19:$F2530)-SUMIF($C$19:$C2530,$C2530,$G$19:$G2530),"")</f>
        <v/>
      </c>
      <c r="I2530" s="220"/>
      <c r="J2530" s="220"/>
      <c r="K2530" s="223"/>
    </row>
    <row r="2531" customHeight="1" spans="1:11">
      <c r="A2531" s="185" t="str">
        <f>IF(B2531="","",COUNTA($B$5:B2531))</f>
        <v/>
      </c>
      <c r="B2531" s="213"/>
      <c r="C2531" s="214"/>
      <c r="D2531" s="214"/>
      <c r="E2531" s="214"/>
      <c r="F2531" s="224"/>
      <c r="G2531" s="216"/>
      <c r="H2531" s="217" t="str">
        <f>IFERROR(VLOOKUP($C2531,$C$5:$H$18,6,0)+SUMIF($C$19:$C2531,$C2531,$F$19:$F2531)-SUMIF($C$19:$C2531,$C2531,$G$19:$G2531),"")</f>
        <v/>
      </c>
      <c r="I2531" s="214"/>
      <c r="J2531" s="214"/>
      <c r="K2531" s="218"/>
    </row>
    <row r="2532" customHeight="1" spans="1:11">
      <c r="A2532" s="185" t="str">
        <f>IF(B2532="","",COUNTA($B$5:B2532))</f>
        <v/>
      </c>
      <c r="B2532" s="219"/>
      <c r="C2532" s="220"/>
      <c r="D2532" s="220"/>
      <c r="E2532" s="220"/>
      <c r="F2532" s="225"/>
      <c r="G2532" s="222"/>
      <c r="H2532" s="217" t="str">
        <f>IFERROR(VLOOKUP($C2532,$C$5:$H$18,6,0)+SUMIF($C$19:$C2532,$C2532,$F$19:$F2532)-SUMIF($C$19:$C2532,$C2532,$G$19:$G2532),"")</f>
        <v/>
      </c>
      <c r="I2532" s="220"/>
      <c r="J2532" s="220"/>
      <c r="K2532" s="223"/>
    </row>
    <row r="2533" customHeight="1" spans="1:11">
      <c r="A2533" s="185" t="str">
        <f>IF(B2533="","",COUNTA($B$5:B2533))</f>
        <v/>
      </c>
      <c r="B2533" s="213"/>
      <c r="C2533" s="214"/>
      <c r="D2533" s="214"/>
      <c r="E2533" s="214"/>
      <c r="F2533" s="224"/>
      <c r="G2533" s="216"/>
      <c r="H2533" s="217" t="str">
        <f>IFERROR(VLOOKUP($C2533,$C$5:$H$18,6,0)+SUMIF($C$19:$C2533,$C2533,$F$19:$F2533)-SUMIF($C$19:$C2533,$C2533,$G$19:$G2533),"")</f>
        <v/>
      </c>
      <c r="I2533" s="214"/>
      <c r="J2533" s="214"/>
      <c r="K2533" s="218"/>
    </row>
    <row r="2534" customHeight="1" spans="1:11">
      <c r="A2534" s="185" t="str">
        <f>IF(B2534="","",COUNTA($B$5:B2534))</f>
        <v/>
      </c>
      <c r="B2534" s="219"/>
      <c r="C2534" s="220"/>
      <c r="D2534" s="220"/>
      <c r="E2534" s="220"/>
      <c r="F2534" s="225"/>
      <c r="G2534" s="222"/>
      <c r="H2534" s="217" t="str">
        <f>IFERROR(VLOOKUP($C2534,$C$5:$H$18,6,0)+SUMIF($C$19:$C2534,$C2534,$F$19:$F2534)-SUMIF($C$19:$C2534,$C2534,$G$19:$G2534),"")</f>
        <v/>
      </c>
      <c r="I2534" s="220"/>
      <c r="J2534" s="220"/>
      <c r="K2534" s="223"/>
    </row>
    <row r="2535" customHeight="1" spans="1:11">
      <c r="A2535" s="185" t="str">
        <f>IF(B2535="","",COUNTA($B$5:B2535))</f>
        <v/>
      </c>
      <c r="B2535" s="213"/>
      <c r="C2535" s="214"/>
      <c r="D2535" s="214"/>
      <c r="E2535" s="214"/>
      <c r="F2535" s="224"/>
      <c r="G2535" s="216"/>
      <c r="H2535" s="217" t="str">
        <f>IFERROR(VLOOKUP($C2535,$C$5:$H$18,6,0)+SUMIF($C$19:$C2535,$C2535,$F$19:$F2535)-SUMIF($C$19:$C2535,$C2535,$G$19:$G2535),"")</f>
        <v/>
      </c>
      <c r="I2535" s="214"/>
      <c r="J2535" s="214"/>
      <c r="K2535" s="218"/>
    </row>
    <row r="2536" customHeight="1" spans="1:11">
      <c r="A2536" s="185" t="str">
        <f>IF(B2536="","",COUNTA($B$5:B2536))</f>
        <v/>
      </c>
      <c r="B2536" s="219"/>
      <c r="C2536" s="220"/>
      <c r="D2536" s="220"/>
      <c r="E2536" s="220"/>
      <c r="F2536" s="225"/>
      <c r="G2536" s="222"/>
      <c r="H2536" s="217" t="str">
        <f>IFERROR(VLOOKUP($C2536,$C$5:$H$18,6,0)+SUMIF($C$19:$C2536,$C2536,$F$19:$F2536)-SUMIF($C$19:$C2536,$C2536,$G$19:$G2536),"")</f>
        <v/>
      </c>
      <c r="I2536" s="220"/>
      <c r="J2536" s="220"/>
      <c r="K2536" s="223"/>
    </row>
    <row r="2537" customHeight="1" spans="1:11">
      <c r="A2537" s="185" t="str">
        <f>IF(B2537="","",COUNTA($B$5:B2537))</f>
        <v/>
      </c>
      <c r="B2537" s="213"/>
      <c r="C2537" s="214"/>
      <c r="D2537" s="214"/>
      <c r="E2537" s="214"/>
      <c r="F2537" s="224"/>
      <c r="G2537" s="216"/>
      <c r="H2537" s="217" t="str">
        <f>IFERROR(VLOOKUP($C2537,$C$5:$H$18,6,0)+SUMIF($C$19:$C2537,$C2537,$F$19:$F2537)-SUMIF($C$19:$C2537,$C2537,$G$19:$G2537),"")</f>
        <v/>
      </c>
      <c r="I2537" s="214"/>
      <c r="J2537" s="214"/>
      <c r="K2537" s="218"/>
    </row>
    <row r="2538" customHeight="1" spans="1:11">
      <c r="A2538" s="185" t="str">
        <f>IF(B2538="","",COUNTA($B$5:B2538))</f>
        <v/>
      </c>
      <c r="B2538" s="219"/>
      <c r="C2538" s="220"/>
      <c r="D2538" s="220"/>
      <c r="E2538" s="220"/>
      <c r="F2538" s="225"/>
      <c r="G2538" s="222"/>
      <c r="H2538" s="217" t="str">
        <f>IFERROR(VLOOKUP($C2538,$C$5:$H$18,6,0)+SUMIF($C$19:$C2538,$C2538,$F$19:$F2538)-SUMIF($C$19:$C2538,$C2538,$G$19:$G2538),"")</f>
        <v/>
      </c>
      <c r="I2538" s="220"/>
      <c r="J2538" s="220"/>
      <c r="K2538" s="223"/>
    </row>
    <row r="2539" customHeight="1" spans="1:11">
      <c r="A2539" s="185" t="str">
        <f>IF(B2539="","",COUNTA($B$5:B2539))</f>
        <v/>
      </c>
      <c r="B2539" s="213"/>
      <c r="C2539" s="214"/>
      <c r="D2539" s="214"/>
      <c r="E2539" s="214"/>
      <c r="F2539" s="224"/>
      <c r="G2539" s="216"/>
      <c r="H2539" s="217" t="str">
        <f>IFERROR(VLOOKUP($C2539,$C$5:$H$18,6,0)+SUMIF($C$19:$C2539,$C2539,$F$19:$F2539)-SUMIF($C$19:$C2539,$C2539,$G$19:$G2539),"")</f>
        <v/>
      </c>
      <c r="I2539" s="214"/>
      <c r="J2539" s="214"/>
      <c r="K2539" s="218"/>
    </row>
    <row r="2540" customHeight="1" spans="1:11">
      <c r="A2540" s="185" t="str">
        <f>IF(B2540="","",COUNTA($B$5:B2540))</f>
        <v/>
      </c>
      <c r="B2540" s="219"/>
      <c r="C2540" s="220"/>
      <c r="D2540" s="220"/>
      <c r="E2540" s="220"/>
      <c r="F2540" s="225"/>
      <c r="G2540" s="222"/>
      <c r="H2540" s="217" t="str">
        <f>IFERROR(VLOOKUP($C2540,$C$5:$H$18,6,0)+SUMIF($C$19:$C2540,$C2540,$F$19:$F2540)-SUMIF($C$19:$C2540,$C2540,$G$19:$G2540),"")</f>
        <v/>
      </c>
      <c r="I2540" s="220"/>
      <c r="J2540" s="220"/>
      <c r="K2540" s="223"/>
    </row>
    <row r="2541" customHeight="1" spans="1:11">
      <c r="A2541" s="185" t="str">
        <f>IF(B2541="","",COUNTA($B$5:B2541))</f>
        <v/>
      </c>
      <c r="B2541" s="213"/>
      <c r="C2541" s="214"/>
      <c r="D2541" s="214"/>
      <c r="E2541" s="214"/>
      <c r="F2541" s="224"/>
      <c r="G2541" s="216"/>
      <c r="H2541" s="217" t="str">
        <f>IFERROR(VLOOKUP($C2541,$C$5:$H$18,6,0)+SUMIF($C$19:$C2541,$C2541,$F$19:$F2541)-SUMIF($C$19:$C2541,$C2541,$G$19:$G2541),"")</f>
        <v/>
      </c>
      <c r="I2541" s="214"/>
      <c r="J2541" s="214"/>
      <c r="K2541" s="218"/>
    </row>
    <row r="2542" customHeight="1" spans="1:11">
      <c r="A2542" s="185" t="str">
        <f>IF(B2542="","",COUNTA($B$5:B2542))</f>
        <v/>
      </c>
      <c r="B2542" s="219"/>
      <c r="C2542" s="220"/>
      <c r="D2542" s="220"/>
      <c r="E2542" s="220"/>
      <c r="F2542" s="225"/>
      <c r="G2542" s="222"/>
      <c r="H2542" s="217" t="str">
        <f>IFERROR(VLOOKUP($C2542,$C$5:$H$18,6,0)+SUMIF($C$19:$C2542,$C2542,$F$19:$F2542)-SUMIF($C$19:$C2542,$C2542,$G$19:$G2542),"")</f>
        <v/>
      </c>
      <c r="I2542" s="220"/>
      <c r="J2542" s="220"/>
      <c r="K2542" s="223"/>
    </row>
    <row r="2543" customHeight="1" spans="1:11">
      <c r="A2543" s="185" t="str">
        <f>IF(B2543="","",COUNTA($B$5:B2543))</f>
        <v/>
      </c>
      <c r="B2543" s="213"/>
      <c r="C2543" s="214"/>
      <c r="D2543" s="214"/>
      <c r="E2543" s="214"/>
      <c r="F2543" s="224"/>
      <c r="G2543" s="216"/>
      <c r="H2543" s="217" t="str">
        <f>IFERROR(VLOOKUP($C2543,$C$5:$H$18,6,0)+SUMIF($C$19:$C2543,$C2543,$F$19:$F2543)-SUMIF($C$19:$C2543,$C2543,$G$19:$G2543),"")</f>
        <v/>
      </c>
      <c r="I2543" s="214"/>
      <c r="J2543" s="214"/>
      <c r="K2543" s="218"/>
    </row>
    <row r="2544" customHeight="1" spans="1:11">
      <c r="A2544" s="185" t="str">
        <f>IF(B2544="","",COUNTA($B$5:B2544))</f>
        <v/>
      </c>
      <c r="B2544" s="219"/>
      <c r="C2544" s="220"/>
      <c r="D2544" s="220"/>
      <c r="E2544" s="220"/>
      <c r="F2544" s="225"/>
      <c r="G2544" s="222"/>
      <c r="H2544" s="217" t="str">
        <f>IFERROR(VLOOKUP($C2544,$C$5:$H$18,6,0)+SUMIF($C$19:$C2544,$C2544,$F$19:$F2544)-SUMIF($C$19:$C2544,$C2544,$G$19:$G2544),"")</f>
        <v/>
      </c>
      <c r="I2544" s="220"/>
      <c r="J2544" s="220"/>
      <c r="K2544" s="223"/>
    </row>
    <row r="2545" customHeight="1" spans="1:11">
      <c r="A2545" s="185" t="str">
        <f>IF(B2545="","",COUNTA($B$5:B2545))</f>
        <v/>
      </c>
      <c r="B2545" s="213"/>
      <c r="C2545" s="214"/>
      <c r="D2545" s="214"/>
      <c r="E2545" s="214"/>
      <c r="F2545" s="224"/>
      <c r="G2545" s="216"/>
      <c r="H2545" s="217" t="str">
        <f>IFERROR(VLOOKUP($C2545,$C$5:$H$18,6,0)+SUMIF($C$19:$C2545,$C2545,$F$19:$F2545)-SUMIF($C$19:$C2545,$C2545,$G$19:$G2545),"")</f>
        <v/>
      </c>
      <c r="I2545" s="214"/>
      <c r="J2545" s="214"/>
      <c r="K2545" s="218"/>
    </row>
    <row r="2546" customHeight="1" spans="1:11">
      <c r="A2546" s="185" t="str">
        <f>IF(B2546="","",COUNTA($B$5:B2546))</f>
        <v/>
      </c>
      <c r="B2546" s="219"/>
      <c r="C2546" s="220"/>
      <c r="D2546" s="220"/>
      <c r="E2546" s="220"/>
      <c r="F2546" s="225"/>
      <c r="G2546" s="222"/>
      <c r="H2546" s="217" t="str">
        <f>IFERROR(VLOOKUP($C2546,$C$5:$H$18,6,0)+SUMIF($C$19:$C2546,$C2546,$F$19:$F2546)-SUMIF($C$19:$C2546,$C2546,$G$19:$G2546),"")</f>
        <v/>
      </c>
      <c r="I2546" s="220"/>
      <c r="J2546" s="220"/>
      <c r="K2546" s="223"/>
    </row>
    <row r="2547" customHeight="1" spans="1:11">
      <c r="A2547" s="185" t="str">
        <f>IF(B2547="","",COUNTA($B$5:B2547))</f>
        <v/>
      </c>
      <c r="B2547" s="213"/>
      <c r="C2547" s="214"/>
      <c r="D2547" s="214"/>
      <c r="E2547" s="214"/>
      <c r="F2547" s="224"/>
      <c r="G2547" s="216"/>
      <c r="H2547" s="217" t="str">
        <f>IFERROR(VLOOKUP($C2547,$C$5:$H$18,6,0)+SUMIF($C$19:$C2547,$C2547,$F$19:$F2547)-SUMIF($C$19:$C2547,$C2547,$G$19:$G2547),"")</f>
        <v/>
      </c>
      <c r="I2547" s="214"/>
      <c r="J2547" s="214"/>
      <c r="K2547" s="218"/>
    </row>
    <row r="2548" customHeight="1" spans="1:11">
      <c r="A2548" s="185" t="str">
        <f>IF(B2548="","",COUNTA($B$5:B2548))</f>
        <v/>
      </c>
      <c r="B2548" s="219"/>
      <c r="C2548" s="220"/>
      <c r="D2548" s="220"/>
      <c r="E2548" s="220"/>
      <c r="F2548" s="225"/>
      <c r="G2548" s="222"/>
      <c r="H2548" s="217" t="str">
        <f>IFERROR(VLOOKUP($C2548,$C$5:$H$18,6,0)+SUMIF($C$19:$C2548,$C2548,$F$19:$F2548)-SUMIF($C$19:$C2548,$C2548,$G$19:$G2548),"")</f>
        <v/>
      </c>
      <c r="I2548" s="220"/>
      <c r="J2548" s="220"/>
      <c r="K2548" s="223"/>
    </row>
    <row r="2549" customHeight="1" spans="1:11">
      <c r="A2549" s="185" t="str">
        <f>IF(B2549="","",COUNTA($B$5:B2549))</f>
        <v/>
      </c>
      <c r="B2549" s="213"/>
      <c r="C2549" s="214"/>
      <c r="D2549" s="214"/>
      <c r="E2549" s="214"/>
      <c r="F2549" s="224"/>
      <c r="G2549" s="216"/>
      <c r="H2549" s="217" t="str">
        <f>IFERROR(VLOOKUP($C2549,$C$5:$H$18,6,0)+SUMIF($C$19:$C2549,$C2549,$F$19:$F2549)-SUMIF($C$19:$C2549,$C2549,$G$19:$G2549),"")</f>
        <v/>
      </c>
      <c r="I2549" s="214"/>
      <c r="J2549" s="214"/>
      <c r="K2549" s="218"/>
    </row>
    <row r="2550" customHeight="1" spans="1:11">
      <c r="A2550" s="185" t="str">
        <f>IF(B2550="","",COUNTA($B$5:B2550))</f>
        <v/>
      </c>
      <c r="B2550" s="219"/>
      <c r="C2550" s="220"/>
      <c r="D2550" s="220"/>
      <c r="E2550" s="220"/>
      <c r="F2550" s="225"/>
      <c r="G2550" s="222"/>
      <c r="H2550" s="217" t="str">
        <f>IFERROR(VLOOKUP($C2550,$C$5:$H$18,6,0)+SUMIF($C$19:$C2550,$C2550,$F$19:$F2550)-SUMIF($C$19:$C2550,$C2550,$G$19:$G2550),"")</f>
        <v/>
      </c>
      <c r="I2550" s="220"/>
      <c r="J2550" s="220"/>
      <c r="K2550" s="223"/>
    </row>
    <row r="2551" customHeight="1" spans="1:11">
      <c r="A2551" s="185" t="str">
        <f>IF(B2551="","",COUNTA($B$5:B2551))</f>
        <v/>
      </c>
      <c r="B2551" s="213"/>
      <c r="C2551" s="214"/>
      <c r="D2551" s="214"/>
      <c r="E2551" s="214"/>
      <c r="F2551" s="224"/>
      <c r="G2551" s="216"/>
      <c r="H2551" s="217" t="str">
        <f>IFERROR(VLOOKUP($C2551,$C$5:$H$18,6,0)+SUMIF($C$19:$C2551,$C2551,$F$19:$F2551)-SUMIF($C$19:$C2551,$C2551,$G$19:$G2551),"")</f>
        <v/>
      </c>
      <c r="I2551" s="214"/>
      <c r="J2551" s="214"/>
      <c r="K2551" s="218"/>
    </row>
    <row r="2552" customHeight="1" spans="1:11">
      <c r="A2552" s="185" t="str">
        <f>IF(B2552="","",COUNTA($B$5:B2552))</f>
        <v/>
      </c>
      <c r="B2552" s="219"/>
      <c r="C2552" s="220"/>
      <c r="D2552" s="220"/>
      <c r="E2552" s="220"/>
      <c r="F2552" s="225"/>
      <c r="G2552" s="222"/>
      <c r="H2552" s="217" t="str">
        <f>IFERROR(VLOOKUP($C2552,$C$5:$H$18,6,0)+SUMIF($C$19:$C2552,$C2552,$F$19:$F2552)-SUMIF($C$19:$C2552,$C2552,$G$19:$G2552),"")</f>
        <v/>
      </c>
      <c r="I2552" s="220"/>
      <c r="J2552" s="220"/>
      <c r="K2552" s="223"/>
    </row>
    <row r="2553" customHeight="1" spans="1:11">
      <c r="A2553" s="185" t="str">
        <f>IF(B2553="","",COUNTA($B$5:B2553))</f>
        <v/>
      </c>
      <c r="B2553" s="213"/>
      <c r="C2553" s="214"/>
      <c r="D2553" s="214"/>
      <c r="E2553" s="214"/>
      <c r="F2553" s="224"/>
      <c r="G2553" s="216"/>
      <c r="H2553" s="217" t="str">
        <f>IFERROR(VLOOKUP($C2553,$C$5:$H$18,6,0)+SUMIF($C$19:$C2553,$C2553,$F$19:$F2553)-SUMIF($C$19:$C2553,$C2553,$G$19:$G2553),"")</f>
        <v/>
      </c>
      <c r="I2553" s="214"/>
      <c r="J2553" s="214"/>
      <c r="K2553" s="218"/>
    </row>
    <row r="2554" customHeight="1" spans="1:11">
      <c r="A2554" s="185" t="str">
        <f>IF(B2554="","",COUNTA($B$5:B2554))</f>
        <v/>
      </c>
      <c r="B2554" s="219"/>
      <c r="C2554" s="220"/>
      <c r="D2554" s="220"/>
      <c r="E2554" s="220"/>
      <c r="F2554" s="225"/>
      <c r="G2554" s="222"/>
      <c r="H2554" s="217" t="str">
        <f>IFERROR(VLOOKUP($C2554,$C$5:$H$18,6,0)+SUMIF($C$19:$C2554,$C2554,$F$19:$F2554)-SUMIF($C$19:$C2554,$C2554,$G$19:$G2554),"")</f>
        <v/>
      </c>
      <c r="I2554" s="220"/>
      <c r="J2554" s="220"/>
      <c r="K2554" s="223"/>
    </row>
    <row r="2555" customHeight="1" spans="1:11">
      <c r="A2555" s="185" t="str">
        <f>IF(B2555="","",COUNTA($B$5:B2555))</f>
        <v/>
      </c>
      <c r="B2555" s="213"/>
      <c r="C2555" s="214"/>
      <c r="D2555" s="214"/>
      <c r="E2555" s="214"/>
      <c r="F2555" s="224"/>
      <c r="G2555" s="216"/>
      <c r="H2555" s="217" t="str">
        <f>IFERROR(VLOOKUP($C2555,$C$5:$H$18,6,0)+SUMIF($C$19:$C2555,$C2555,$F$19:$F2555)-SUMIF($C$19:$C2555,$C2555,$G$19:$G2555),"")</f>
        <v/>
      </c>
      <c r="I2555" s="214"/>
      <c r="J2555" s="214"/>
      <c r="K2555" s="218"/>
    </row>
    <row r="2556" customHeight="1" spans="1:11">
      <c r="A2556" s="185" t="str">
        <f>IF(B2556="","",COUNTA($B$5:B2556))</f>
        <v/>
      </c>
      <c r="B2556" s="219"/>
      <c r="C2556" s="220"/>
      <c r="D2556" s="220"/>
      <c r="E2556" s="220"/>
      <c r="F2556" s="225"/>
      <c r="G2556" s="222"/>
      <c r="H2556" s="217" t="str">
        <f>IFERROR(VLOOKUP($C2556,$C$5:$H$18,6,0)+SUMIF($C$19:$C2556,$C2556,$F$19:$F2556)-SUMIF($C$19:$C2556,$C2556,$G$19:$G2556),"")</f>
        <v/>
      </c>
      <c r="I2556" s="220"/>
      <c r="J2556" s="220"/>
      <c r="K2556" s="223"/>
    </row>
    <row r="2557" customHeight="1" spans="1:11">
      <c r="A2557" s="185" t="str">
        <f>IF(B2557="","",COUNTA($B$5:B2557))</f>
        <v/>
      </c>
      <c r="B2557" s="213"/>
      <c r="C2557" s="214"/>
      <c r="D2557" s="214"/>
      <c r="E2557" s="214"/>
      <c r="F2557" s="224"/>
      <c r="G2557" s="216"/>
      <c r="H2557" s="217" t="str">
        <f>IFERROR(VLOOKUP($C2557,$C$5:$H$18,6,0)+SUMIF($C$19:$C2557,$C2557,$F$19:$F2557)-SUMIF($C$19:$C2557,$C2557,$G$19:$G2557),"")</f>
        <v/>
      </c>
      <c r="I2557" s="214"/>
      <c r="J2557" s="214"/>
      <c r="K2557" s="218"/>
    </row>
    <row r="2558" customHeight="1" spans="1:11">
      <c r="A2558" s="185" t="str">
        <f>IF(B2558="","",COUNTA($B$5:B2558))</f>
        <v/>
      </c>
      <c r="B2558" s="219"/>
      <c r="C2558" s="220"/>
      <c r="D2558" s="220"/>
      <c r="E2558" s="220"/>
      <c r="F2558" s="225"/>
      <c r="G2558" s="222"/>
      <c r="H2558" s="217" t="str">
        <f>IFERROR(VLOOKUP($C2558,$C$5:$H$18,6,0)+SUMIF($C$19:$C2558,$C2558,$F$19:$F2558)-SUMIF($C$19:$C2558,$C2558,$G$19:$G2558),"")</f>
        <v/>
      </c>
      <c r="I2558" s="220"/>
      <c r="J2558" s="220"/>
      <c r="K2558" s="223"/>
    </row>
    <row r="2559" customHeight="1" spans="1:11">
      <c r="A2559" s="185" t="str">
        <f>IF(B2559="","",COUNTA($B$5:B2559))</f>
        <v/>
      </c>
      <c r="B2559" s="213"/>
      <c r="C2559" s="214"/>
      <c r="D2559" s="214"/>
      <c r="E2559" s="214"/>
      <c r="F2559" s="224"/>
      <c r="G2559" s="216"/>
      <c r="H2559" s="217" t="str">
        <f>IFERROR(VLOOKUP($C2559,$C$5:$H$18,6,0)+SUMIF($C$19:$C2559,$C2559,$F$19:$F2559)-SUMIF($C$19:$C2559,$C2559,$G$19:$G2559),"")</f>
        <v/>
      </c>
      <c r="I2559" s="214"/>
      <c r="J2559" s="214"/>
      <c r="K2559" s="218"/>
    </row>
    <row r="2560" customHeight="1" spans="1:11">
      <c r="A2560" s="185" t="str">
        <f>IF(B2560="","",COUNTA($B$5:B2560))</f>
        <v/>
      </c>
      <c r="B2560" s="219"/>
      <c r="C2560" s="220"/>
      <c r="D2560" s="220"/>
      <c r="E2560" s="220"/>
      <c r="F2560" s="225"/>
      <c r="G2560" s="222"/>
      <c r="H2560" s="217" t="str">
        <f>IFERROR(VLOOKUP($C2560,$C$5:$H$18,6,0)+SUMIF($C$19:$C2560,$C2560,$F$19:$F2560)-SUMIF($C$19:$C2560,$C2560,$G$19:$G2560),"")</f>
        <v/>
      </c>
      <c r="I2560" s="220"/>
      <c r="J2560" s="220"/>
      <c r="K2560" s="223"/>
    </row>
    <row r="2561" customHeight="1" spans="1:11">
      <c r="A2561" s="185" t="str">
        <f>IF(B2561="","",COUNTA($B$5:B2561))</f>
        <v/>
      </c>
      <c r="B2561" s="213"/>
      <c r="C2561" s="214"/>
      <c r="D2561" s="214"/>
      <c r="E2561" s="214"/>
      <c r="F2561" s="224"/>
      <c r="G2561" s="216"/>
      <c r="H2561" s="217" t="str">
        <f>IFERROR(VLOOKUP($C2561,$C$5:$H$18,6,0)+SUMIF($C$19:$C2561,$C2561,$F$19:$F2561)-SUMIF($C$19:$C2561,$C2561,$G$19:$G2561),"")</f>
        <v/>
      </c>
      <c r="I2561" s="214"/>
      <c r="J2561" s="214"/>
      <c r="K2561" s="218"/>
    </row>
    <row r="2562" customHeight="1" spans="1:11">
      <c r="A2562" s="185" t="str">
        <f>IF(B2562="","",COUNTA($B$5:B2562))</f>
        <v/>
      </c>
      <c r="B2562" s="219"/>
      <c r="C2562" s="220"/>
      <c r="D2562" s="220"/>
      <c r="E2562" s="220"/>
      <c r="F2562" s="225"/>
      <c r="G2562" s="222"/>
      <c r="H2562" s="217" t="str">
        <f>IFERROR(VLOOKUP($C2562,$C$5:$H$18,6,0)+SUMIF($C$19:$C2562,$C2562,$F$19:$F2562)-SUMIF($C$19:$C2562,$C2562,$G$19:$G2562),"")</f>
        <v/>
      </c>
      <c r="I2562" s="220"/>
      <c r="J2562" s="220"/>
      <c r="K2562" s="223"/>
    </row>
    <row r="2563" customHeight="1" spans="1:11">
      <c r="A2563" s="185" t="str">
        <f>IF(B2563="","",COUNTA($B$5:B2563))</f>
        <v/>
      </c>
      <c r="B2563" s="213"/>
      <c r="C2563" s="214"/>
      <c r="D2563" s="214"/>
      <c r="E2563" s="214"/>
      <c r="F2563" s="224"/>
      <c r="G2563" s="216"/>
      <c r="H2563" s="217" t="str">
        <f>IFERROR(VLOOKUP($C2563,$C$5:$H$18,6,0)+SUMIF($C$19:$C2563,$C2563,$F$19:$F2563)-SUMIF($C$19:$C2563,$C2563,$G$19:$G2563),"")</f>
        <v/>
      </c>
      <c r="I2563" s="214"/>
      <c r="J2563" s="214"/>
      <c r="K2563" s="218"/>
    </row>
    <row r="2564" customHeight="1" spans="1:11">
      <c r="A2564" s="185" t="str">
        <f>IF(B2564="","",COUNTA($B$5:B2564))</f>
        <v/>
      </c>
      <c r="B2564" s="219"/>
      <c r="C2564" s="220"/>
      <c r="D2564" s="220"/>
      <c r="E2564" s="220"/>
      <c r="F2564" s="225"/>
      <c r="G2564" s="222"/>
      <c r="H2564" s="217" t="str">
        <f>IFERROR(VLOOKUP($C2564,$C$5:$H$18,6,0)+SUMIF($C$19:$C2564,$C2564,$F$19:$F2564)-SUMIF($C$19:$C2564,$C2564,$G$19:$G2564),"")</f>
        <v/>
      </c>
      <c r="I2564" s="220"/>
      <c r="J2564" s="220"/>
      <c r="K2564" s="223"/>
    </row>
    <row r="2565" customHeight="1" spans="1:11">
      <c r="A2565" s="185" t="str">
        <f>IF(B2565="","",COUNTA($B$5:B2565))</f>
        <v/>
      </c>
      <c r="B2565" s="213"/>
      <c r="C2565" s="214"/>
      <c r="D2565" s="214"/>
      <c r="E2565" s="214"/>
      <c r="F2565" s="224"/>
      <c r="G2565" s="216"/>
      <c r="H2565" s="217" t="str">
        <f>IFERROR(VLOOKUP($C2565,$C$5:$H$18,6,0)+SUMIF($C$19:$C2565,$C2565,$F$19:$F2565)-SUMIF($C$19:$C2565,$C2565,$G$19:$G2565),"")</f>
        <v/>
      </c>
      <c r="I2565" s="214"/>
      <c r="J2565" s="214"/>
      <c r="K2565" s="218"/>
    </row>
    <row r="2566" customHeight="1" spans="1:11">
      <c r="A2566" s="185" t="str">
        <f>IF(B2566="","",COUNTA($B$5:B2566))</f>
        <v/>
      </c>
      <c r="B2566" s="219"/>
      <c r="C2566" s="220"/>
      <c r="D2566" s="220"/>
      <c r="E2566" s="220"/>
      <c r="F2566" s="225"/>
      <c r="G2566" s="222"/>
      <c r="H2566" s="217" t="str">
        <f>IFERROR(VLOOKUP($C2566,$C$5:$H$18,6,0)+SUMIF($C$19:$C2566,$C2566,$F$19:$F2566)-SUMIF($C$19:$C2566,$C2566,$G$19:$G2566),"")</f>
        <v/>
      </c>
      <c r="I2566" s="220"/>
      <c r="J2566" s="220"/>
      <c r="K2566" s="223"/>
    </row>
    <row r="2567" customHeight="1" spans="1:11">
      <c r="A2567" s="185" t="str">
        <f>IF(B2567="","",COUNTA($B$5:B2567))</f>
        <v/>
      </c>
      <c r="B2567" s="213"/>
      <c r="C2567" s="214"/>
      <c r="D2567" s="214"/>
      <c r="E2567" s="214"/>
      <c r="F2567" s="224"/>
      <c r="G2567" s="216"/>
      <c r="H2567" s="217" t="str">
        <f>IFERROR(VLOOKUP($C2567,$C$5:$H$18,6,0)+SUMIF($C$19:$C2567,$C2567,$F$19:$F2567)-SUMIF($C$19:$C2567,$C2567,$G$19:$G2567),"")</f>
        <v/>
      </c>
      <c r="I2567" s="214"/>
      <c r="J2567" s="214"/>
      <c r="K2567" s="218"/>
    </row>
    <row r="2568" customHeight="1" spans="1:11">
      <c r="A2568" s="185" t="str">
        <f>IF(B2568="","",COUNTA($B$5:B2568))</f>
        <v/>
      </c>
      <c r="B2568" s="219"/>
      <c r="C2568" s="220"/>
      <c r="D2568" s="220"/>
      <c r="E2568" s="220"/>
      <c r="F2568" s="225"/>
      <c r="G2568" s="222"/>
      <c r="H2568" s="217" t="str">
        <f>IFERROR(VLOOKUP($C2568,$C$5:$H$18,6,0)+SUMIF($C$19:$C2568,$C2568,$F$19:$F2568)-SUMIF($C$19:$C2568,$C2568,$G$19:$G2568),"")</f>
        <v/>
      </c>
      <c r="I2568" s="220"/>
      <c r="J2568" s="220"/>
      <c r="K2568" s="223"/>
    </row>
    <row r="2569" customHeight="1" spans="1:11">
      <c r="A2569" s="185" t="str">
        <f>IF(B2569="","",COUNTA($B$5:B2569))</f>
        <v/>
      </c>
      <c r="B2569" s="213"/>
      <c r="C2569" s="214"/>
      <c r="D2569" s="214"/>
      <c r="E2569" s="214"/>
      <c r="F2569" s="224"/>
      <c r="G2569" s="216"/>
      <c r="H2569" s="217" t="str">
        <f>IFERROR(VLOOKUP($C2569,$C$5:$H$18,6,0)+SUMIF($C$19:$C2569,$C2569,$F$19:$F2569)-SUMIF($C$19:$C2569,$C2569,$G$19:$G2569),"")</f>
        <v/>
      </c>
      <c r="I2569" s="214"/>
      <c r="J2569" s="214"/>
      <c r="K2569" s="218"/>
    </row>
    <row r="2570" customHeight="1" spans="1:11">
      <c r="A2570" s="185" t="str">
        <f>IF(B2570="","",COUNTA($B$5:B2570))</f>
        <v/>
      </c>
      <c r="B2570" s="219"/>
      <c r="C2570" s="220"/>
      <c r="D2570" s="220"/>
      <c r="E2570" s="220"/>
      <c r="F2570" s="225"/>
      <c r="G2570" s="222"/>
      <c r="H2570" s="217" t="str">
        <f>IFERROR(VLOOKUP($C2570,$C$5:$H$18,6,0)+SUMIF($C$19:$C2570,$C2570,$F$19:$F2570)-SUMIF($C$19:$C2570,$C2570,$G$19:$G2570),"")</f>
        <v/>
      </c>
      <c r="I2570" s="220"/>
      <c r="J2570" s="220"/>
      <c r="K2570" s="223"/>
    </row>
    <row r="2571" customHeight="1" spans="1:11">
      <c r="A2571" s="185" t="str">
        <f>IF(B2571="","",COUNTA($B$5:B2571))</f>
        <v/>
      </c>
      <c r="B2571" s="213"/>
      <c r="C2571" s="214"/>
      <c r="D2571" s="214"/>
      <c r="E2571" s="214"/>
      <c r="F2571" s="224"/>
      <c r="G2571" s="216"/>
      <c r="H2571" s="217" t="str">
        <f>IFERROR(VLOOKUP($C2571,$C$5:$H$18,6,0)+SUMIF($C$19:$C2571,$C2571,$F$19:$F2571)-SUMIF($C$19:$C2571,$C2571,$G$19:$G2571),"")</f>
        <v/>
      </c>
      <c r="I2571" s="214"/>
      <c r="J2571" s="214"/>
      <c r="K2571" s="218"/>
    </row>
    <row r="2572" customHeight="1" spans="1:11">
      <c r="A2572" s="185" t="str">
        <f>IF(B2572="","",COUNTA($B$5:B2572))</f>
        <v/>
      </c>
      <c r="B2572" s="219"/>
      <c r="C2572" s="220"/>
      <c r="D2572" s="220"/>
      <c r="E2572" s="220"/>
      <c r="F2572" s="225"/>
      <c r="G2572" s="222"/>
      <c r="H2572" s="217" t="str">
        <f>IFERROR(VLOOKUP($C2572,$C$5:$H$18,6,0)+SUMIF($C$19:$C2572,$C2572,$F$19:$F2572)-SUMIF($C$19:$C2572,$C2572,$G$19:$G2572),"")</f>
        <v/>
      </c>
      <c r="I2572" s="220"/>
      <c r="J2572" s="220"/>
      <c r="K2572" s="223"/>
    </row>
    <row r="2573" customHeight="1" spans="1:11">
      <c r="A2573" s="185" t="str">
        <f>IF(B2573="","",COUNTA($B$5:B2573))</f>
        <v/>
      </c>
      <c r="B2573" s="213"/>
      <c r="C2573" s="214"/>
      <c r="D2573" s="214"/>
      <c r="E2573" s="214"/>
      <c r="F2573" s="224"/>
      <c r="G2573" s="216"/>
      <c r="H2573" s="217" t="str">
        <f>IFERROR(VLOOKUP($C2573,$C$5:$H$18,6,0)+SUMIF($C$19:$C2573,$C2573,$F$19:$F2573)-SUMIF($C$19:$C2573,$C2573,$G$19:$G2573),"")</f>
        <v/>
      </c>
      <c r="I2573" s="214"/>
      <c r="J2573" s="214"/>
      <c r="K2573" s="218"/>
    </row>
    <row r="2574" customHeight="1" spans="1:11">
      <c r="A2574" s="185" t="str">
        <f>IF(B2574="","",COUNTA($B$5:B2574))</f>
        <v/>
      </c>
      <c r="B2574" s="219"/>
      <c r="C2574" s="220"/>
      <c r="D2574" s="220"/>
      <c r="E2574" s="220"/>
      <c r="F2574" s="225"/>
      <c r="G2574" s="222"/>
      <c r="H2574" s="217" t="str">
        <f>IFERROR(VLOOKUP($C2574,$C$5:$H$18,6,0)+SUMIF($C$19:$C2574,$C2574,$F$19:$F2574)-SUMIF($C$19:$C2574,$C2574,$G$19:$G2574),"")</f>
        <v/>
      </c>
      <c r="I2574" s="220"/>
      <c r="J2574" s="220"/>
      <c r="K2574" s="223"/>
    </row>
    <row r="2575" customHeight="1" spans="1:11">
      <c r="A2575" s="185" t="str">
        <f>IF(B2575="","",COUNTA($B$5:B2575))</f>
        <v/>
      </c>
      <c r="B2575" s="213"/>
      <c r="C2575" s="214"/>
      <c r="D2575" s="214"/>
      <c r="E2575" s="214"/>
      <c r="F2575" s="224"/>
      <c r="G2575" s="216"/>
      <c r="H2575" s="217" t="str">
        <f>IFERROR(VLOOKUP($C2575,$C$5:$H$18,6,0)+SUMIF($C$19:$C2575,$C2575,$F$19:$F2575)-SUMIF($C$19:$C2575,$C2575,$G$19:$G2575),"")</f>
        <v/>
      </c>
      <c r="I2575" s="214"/>
      <c r="J2575" s="214"/>
      <c r="K2575" s="218"/>
    </row>
    <row r="2576" customHeight="1" spans="1:11">
      <c r="A2576" s="185" t="str">
        <f>IF(B2576="","",COUNTA($B$5:B2576))</f>
        <v/>
      </c>
      <c r="B2576" s="219"/>
      <c r="C2576" s="220"/>
      <c r="D2576" s="220"/>
      <c r="E2576" s="220"/>
      <c r="F2576" s="225"/>
      <c r="G2576" s="222"/>
      <c r="H2576" s="217" t="str">
        <f>IFERROR(VLOOKUP($C2576,$C$5:$H$18,6,0)+SUMIF($C$19:$C2576,$C2576,$F$19:$F2576)-SUMIF($C$19:$C2576,$C2576,$G$19:$G2576),"")</f>
        <v/>
      </c>
      <c r="I2576" s="220"/>
      <c r="J2576" s="220"/>
      <c r="K2576" s="223"/>
    </row>
    <row r="2577" customHeight="1" spans="1:11">
      <c r="A2577" s="185" t="str">
        <f>IF(B2577="","",COUNTA($B$5:B2577))</f>
        <v/>
      </c>
      <c r="B2577" s="213"/>
      <c r="C2577" s="214"/>
      <c r="D2577" s="214"/>
      <c r="E2577" s="214"/>
      <c r="F2577" s="224"/>
      <c r="G2577" s="216"/>
      <c r="H2577" s="217" t="str">
        <f>IFERROR(VLOOKUP($C2577,$C$5:$H$18,6,0)+SUMIF($C$19:$C2577,$C2577,$F$19:$F2577)-SUMIF($C$19:$C2577,$C2577,$G$19:$G2577),"")</f>
        <v/>
      </c>
      <c r="I2577" s="214"/>
      <c r="J2577" s="214"/>
      <c r="K2577" s="218"/>
    </row>
    <row r="2578" customHeight="1" spans="1:11">
      <c r="A2578" s="185" t="str">
        <f>IF(B2578="","",COUNTA($B$5:B2578))</f>
        <v/>
      </c>
      <c r="B2578" s="219"/>
      <c r="C2578" s="220"/>
      <c r="D2578" s="220"/>
      <c r="E2578" s="220"/>
      <c r="F2578" s="225"/>
      <c r="G2578" s="222"/>
      <c r="H2578" s="217" t="str">
        <f>IFERROR(VLOOKUP($C2578,$C$5:$H$18,6,0)+SUMIF($C$19:$C2578,$C2578,$F$19:$F2578)-SUMIF($C$19:$C2578,$C2578,$G$19:$G2578),"")</f>
        <v/>
      </c>
      <c r="I2578" s="220"/>
      <c r="J2578" s="220"/>
      <c r="K2578" s="223"/>
    </row>
    <row r="2579" customHeight="1" spans="1:11">
      <c r="A2579" s="185" t="str">
        <f>IF(B2579="","",COUNTA($B$5:B2579))</f>
        <v/>
      </c>
      <c r="B2579" s="213"/>
      <c r="C2579" s="214"/>
      <c r="D2579" s="214"/>
      <c r="E2579" s="214"/>
      <c r="F2579" s="224"/>
      <c r="G2579" s="216"/>
      <c r="H2579" s="217" t="str">
        <f>IFERROR(VLOOKUP($C2579,$C$5:$H$18,6,0)+SUMIF($C$19:$C2579,$C2579,$F$19:$F2579)-SUMIF($C$19:$C2579,$C2579,$G$19:$G2579),"")</f>
        <v/>
      </c>
      <c r="I2579" s="214"/>
      <c r="J2579" s="214"/>
      <c r="K2579" s="218"/>
    </row>
    <row r="2580" customHeight="1" spans="1:11">
      <c r="A2580" s="185" t="str">
        <f>IF(B2580="","",COUNTA($B$5:B2580))</f>
        <v/>
      </c>
      <c r="B2580" s="219"/>
      <c r="C2580" s="220"/>
      <c r="D2580" s="220"/>
      <c r="E2580" s="220"/>
      <c r="F2580" s="225"/>
      <c r="G2580" s="222"/>
      <c r="H2580" s="217" t="str">
        <f>IFERROR(VLOOKUP($C2580,$C$5:$H$18,6,0)+SUMIF($C$19:$C2580,$C2580,$F$19:$F2580)-SUMIF($C$19:$C2580,$C2580,$G$19:$G2580),"")</f>
        <v/>
      </c>
      <c r="I2580" s="220"/>
      <c r="J2580" s="220"/>
      <c r="K2580" s="223"/>
    </row>
    <row r="2581" customHeight="1" spans="1:11">
      <c r="A2581" s="185" t="str">
        <f>IF(B2581="","",COUNTA($B$5:B2581))</f>
        <v/>
      </c>
      <c r="B2581" s="213"/>
      <c r="C2581" s="214"/>
      <c r="D2581" s="214"/>
      <c r="E2581" s="214"/>
      <c r="F2581" s="224"/>
      <c r="G2581" s="216"/>
      <c r="H2581" s="217" t="str">
        <f>IFERROR(VLOOKUP($C2581,$C$5:$H$18,6,0)+SUMIF($C$19:$C2581,$C2581,$F$19:$F2581)-SUMIF($C$19:$C2581,$C2581,$G$19:$G2581),"")</f>
        <v/>
      </c>
      <c r="I2581" s="214"/>
      <c r="J2581" s="214"/>
      <c r="K2581" s="218"/>
    </row>
    <row r="2582" customHeight="1" spans="1:11">
      <c r="A2582" s="185" t="str">
        <f>IF(B2582="","",COUNTA($B$5:B2582))</f>
        <v/>
      </c>
      <c r="B2582" s="219"/>
      <c r="C2582" s="220"/>
      <c r="D2582" s="220"/>
      <c r="E2582" s="220"/>
      <c r="F2582" s="225"/>
      <c r="G2582" s="222"/>
      <c r="H2582" s="217" t="str">
        <f>IFERROR(VLOOKUP($C2582,$C$5:$H$18,6,0)+SUMIF($C$19:$C2582,$C2582,$F$19:$F2582)-SUMIF($C$19:$C2582,$C2582,$G$19:$G2582),"")</f>
        <v/>
      </c>
      <c r="I2582" s="220"/>
      <c r="J2582" s="220"/>
      <c r="K2582" s="223"/>
    </row>
    <row r="2583" customHeight="1" spans="1:11">
      <c r="A2583" s="185" t="str">
        <f>IF(B2583="","",COUNTA($B$5:B2583))</f>
        <v/>
      </c>
      <c r="B2583" s="213"/>
      <c r="C2583" s="214"/>
      <c r="D2583" s="214"/>
      <c r="E2583" s="214"/>
      <c r="F2583" s="224"/>
      <c r="G2583" s="216"/>
      <c r="H2583" s="217" t="str">
        <f>IFERROR(VLOOKUP($C2583,$C$5:$H$18,6,0)+SUMIF($C$19:$C2583,$C2583,$F$19:$F2583)-SUMIF($C$19:$C2583,$C2583,$G$19:$G2583),"")</f>
        <v/>
      </c>
      <c r="I2583" s="214"/>
      <c r="J2583" s="214"/>
      <c r="K2583" s="218"/>
    </row>
    <row r="2584" customHeight="1" spans="1:11">
      <c r="A2584" s="185" t="str">
        <f>IF(B2584="","",COUNTA($B$5:B2584))</f>
        <v/>
      </c>
      <c r="B2584" s="219"/>
      <c r="C2584" s="220"/>
      <c r="D2584" s="220"/>
      <c r="E2584" s="220"/>
      <c r="F2584" s="225"/>
      <c r="G2584" s="222"/>
      <c r="H2584" s="217" t="str">
        <f>IFERROR(VLOOKUP($C2584,$C$5:$H$18,6,0)+SUMIF($C$19:$C2584,$C2584,$F$19:$F2584)-SUMIF($C$19:$C2584,$C2584,$G$19:$G2584),"")</f>
        <v/>
      </c>
      <c r="I2584" s="220"/>
      <c r="J2584" s="220"/>
      <c r="K2584" s="223"/>
    </row>
    <row r="2585" customHeight="1" spans="1:11">
      <c r="A2585" s="185" t="str">
        <f>IF(B2585="","",COUNTA($B$5:B2585))</f>
        <v/>
      </c>
      <c r="B2585" s="213"/>
      <c r="C2585" s="214"/>
      <c r="D2585" s="214"/>
      <c r="E2585" s="214"/>
      <c r="F2585" s="224"/>
      <c r="G2585" s="216"/>
      <c r="H2585" s="217" t="str">
        <f>IFERROR(VLOOKUP($C2585,$C$5:$H$18,6,0)+SUMIF($C$19:$C2585,$C2585,$F$19:$F2585)-SUMIF($C$19:$C2585,$C2585,$G$19:$G2585),"")</f>
        <v/>
      </c>
      <c r="I2585" s="214"/>
      <c r="J2585" s="214"/>
      <c r="K2585" s="218"/>
    </row>
    <row r="2586" customHeight="1" spans="1:11">
      <c r="A2586" s="185" t="str">
        <f>IF(B2586="","",COUNTA($B$5:B2586))</f>
        <v/>
      </c>
      <c r="B2586" s="219"/>
      <c r="C2586" s="220"/>
      <c r="D2586" s="220"/>
      <c r="E2586" s="220"/>
      <c r="F2586" s="225"/>
      <c r="G2586" s="222"/>
      <c r="H2586" s="217" t="str">
        <f>IFERROR(VLOOKUP($C2586,$C$5:$H$18,6,0)+SUMIF($C$19:$C2586,$C2586,$F$19:$F2586)-SUMIF($C$19:$C2586,$C2586,$G$19:$G2586),"")</f>
        <v/>
      </c>
      <c r="I2586" s="220"/>
      <c r="J2586" s="220"/>
      <c r="K2586" s="223"/>
    </row>
    <row r="2587" customHeight="1" spans="1:11">
      <c r="A2587" s="185" t="str">
        <f>IF(B2587="","",COUNTA($B$5:B2587))</f>
        <v/>
      </c>
      <c r="B2587" s="213"/>
      <c r="C2587" s="214"/>
      <c r="D2587" s="214"/>
      <c r="E2587" s="214"/>
      <c r="F2587" s="224"/>
      <c r="G2587" s="216"/>
      <c r="H2587" s="217" t="str">
        <f>IFERROR(VLOOKUP($C2587,$C$5:$H$18,6,0)+SUMIF($C$19:$C2587,$C2587,$F$19:$F2587)-SUMIF($C$19:$C2587,$C2587,$G$19:$G2587),"")</f>
        <v/>
      </c>
      <c r="I2587" s="214"/>
      <c r="J2587" s="214"/>
      <c r="K2587" s="218"/>
    </row>
    <row r="2588" customHeight="1" spans="1:11">
      <c r="A2588" s="185" t="str">
        <f>IF(B2588="","",COUNTA($B$5:B2588))</f>
        <v/>
      </c>
      <c r="B2588" s="219"/>
      <c r="C2588" s="220"/>
      <c r="D2588" s="220"/>
      <c r="E2588" s="220"/>
      <c r="F2588" s="225"/>
      <c r="G2588" s="222"/>
      <c r="H2588" s="217" t="str">
        <f>IFERROR(VLOOKUP($C2588,$C$5:$H$18,6,0)+SUMIF($C$19:$C2588,$C2588,$F$19:$F2588)-SUMIF($C$19:$C2588,$C2588,$G$19:$G2588),"")</f>
        <v/>
      </c>
      <c r="I2588" s="220"/>
      <c r="J2588" s="220"/>
      <c r="K2588" s="223"/>
    </row>
    <row r="2589" customHeight="1" spans="1:11">
      <c r="A2589" s="185" t="str">
        <f>IF(B2589="","",COUNTA($B$5:B2589))</f>
        <v/>
      </c>
      <c r="B2589" s="213"/>
      <c r="C2589" s="214"/>
      <c r="D2589" s="214"/>
      <c r="E2589" s="214"/>
      <c r="F2589" s="224"/>
      <c r="G2589" s="216"/>
      <c r="H2589" s="217" t="str">
        <f>IFERROR(VLOOKUP($C2589,$C$5:$H$18,6,0)+SUMIF($C$19:$C2589,$C2589,$F$19:$F2589)-SUMIF($C$19:$C2589,$C2589,$G$19:$G2589),"")</f>
        <v/>
      </c>
      <c r="I2589" s="214"/>
      <c r="J2589" s="214"/>
      <c r="K2589" s="218"/>
    </row>
    <row r="2590" customHeight="1" spans="1:11">
      <c r="A2590" s="185" t="str">
        <f>IF(B2590="","",COUNTA($B$5:B2590))</f>
        <v/>
      </c>
      <c r="B2590" s="219"/>
      <c r="C2590" s="220"/>
      <c r="D2590" s="220"/>
      <c r="E2590" s="220"/>
      <c r="F2590" s="225"/>
      <c r="G2590" s="222"/>
      <c r="H2590" s="217" t="str">
        <f>IFERROR(VLOOKUP($C2590,$C$5:$H$18,6,0)+SUMIF($C$19:$C2590,$C2590,$F$19:$F2590)-SUMIF($C$19:$C2590,$C2590,$G$19:$G2590),"")</f>
        <v/>
      </c>
      <c r="I2590" s="220"/>
      <c r="J2590" s="220"/>
      <c r="K2590" s="223"/>
    </row>
    <row r="2591" customHeight="1" spans="1:11">
      <c r="A2591" s="185" t="str">
        <f>IF(B2591="","",COUNTA($B$5:B2591))</f>
        <v/>
      </c>
      <c r="B2591" s="213"/>
      <c r="C2591" s="214"/>
      <c r="D2591" s="214"/>
      <c r="E2591" s="214"/>
      <c r="F2591" s="224"/>
      <c r="G2591" s="216"/>
      <c r="H2591" s="217" t="str">
        <f>IFERROR(VLOOKUP($C2591,$C$5:$H$18,6,0)+SUMIF($C$19:$C2591,$C2591,$F$19:$F2591)-SUMIF($C$19:$C2591,$C2591,$G$19:$G2591),"")</f>
        <v/>
      </c>
      <c r="I2591" s="214"/>
      <c r="J2591" s="214"/>
      <c r="K2591" s="218"/>
    </row>
    <row r="2592" customHeight="1" spans="1:11">
      <c r="A2592" s="185" t="str">
        <f>IF(B2592="","",COUNTA($B$5:B2592))</f>
        <v/>
      </c>
      <c r="B2592" s="219"/>
      <c r="C2592" s="220"/>
      <c r="D2592" s="220"/>
      <c r="E2592" s="220"/>
      <c r="F2592" s="225"/>
      <c r="G2592" s="222"/>
      <c r="H2592" s="217" t="str">
        <f>IFERROR(VLOOKUP($C2592,$C$5:$H$18,6,0)+SUMIF($C$19:$C2592,$C2592,$F$19:$F2592)-SUMIF($C$19:$C2592,$C2592,$G$19:$G2592),"")</f>
        <v/>
      </c>
      <c r="I2592" s="220"/>
      <c r="J2592" s="220"/>
      <c r="K2592" s="223"/>
    </row>
    <row r="2593" customHeight="1" spans="1:11">
      <c r="A2593" s="185" t="str">
        <f>IF(B2593="","",COUNTA($B$5:B2593))</f>
        <v/>
      </c>
      <c r="B2593" s="213"/>
      <c r="C2593" s="214"/>
      <c r="D2593" s="214"/>
      <c r="E2593" s="214"/>
      <c r="F2593" s="224"/>
      <c r="G2593" s="216"/>
      <c r="H2593" s="217" t="str">
        <f>IFERROR(VLOOKUP($C2593,$C$5:$H$18,6,0)+SUMIF($C$19:$C2593,$C2593,$F$19:$F2593)-SUMIF($C$19:$C2593,$C2593,$G$19:$G2593),"")</f>
        <v/>
      </c>
      <c r="I2593" s="214"/>
      <c r="J2593" s="214"/>
      <c r="K2593" s="218"/>
    </row>
    <row r="2594" customHeight="1" spans="1:11">
      <c r="A2594" s="185" t="str">
        <f>IF(B2594="","",COUNTA($B$5:B2594))</f>
        <v/>
      </c>
      <c r="B2594" s="219"/>
      <c r="C2594" s="220"/>
      <c r="D2594" s="220"/>
      <c r="E2594" s="220"/>
      <c r="F2594" s="225"/>
      <c r="G2594" s="222"/>
      <c r="H2594" s="217" t="str">
        <f>IFERROR(VLOOKUP($C2594,$C$5:$H$18,6,0)+SUMIF($C$19:$C2594,$C2594,$F$19:$F2594)-SUMIF($C$19:$C2594,$C2594,$G$19:$G2594),"")</f>
        <v/>
      </c>
      <c r="I2594" s="220"/>
      <c r="J2594" s="220"/>
      <c r="K2594" s="223"/>
    </row>
    <row r="2595" customHeight="1" spans="1:11">
      <c r="A2595" s="185" t="str">
        <f>IF(B2595="","",COUNTA($B$5:B2595))</f>
        <v/>
      </c>
      <c r="B2595" s="213"/>
      <c r="C2595" s="214"/>
      <c r="D2595" s="214"/>
      <c r="E2595" s="214"/>
      <c r="F2595" s="224"/>
      <c r="G2595" s="216"/>
      <c r="H2595" s="217" t="str">
        <f>IFERROR(VLOOKUP($C2595,$C$5:$H$18,6,0)+SUMIF($C$19:$C2595,$C2595,$F$19:$F2595)-SUMIF($C$19:$C2595,$C2595,$G$19:$G2595),"")</f>
        <v/>
      </c>
      <c r="I2595" s="214"/>
      <c r="J2595" s="214"/>
      <c r="K2595" s="218"/>
    </row>
    <row r="2596" customHeight="1" spans="1:11">
      <c r="A2596" s="185" t="str">
        <f>IF(B2596="","",COUNTA($B$5:B2596))</f>
        <v/>
      </c>
      <c r="B2596" s="219"/>
      <c r="C2596" s="220"/>
      <c r="D2596" s="220"/>
      <c r="E2596" s="220"/>
      <c r="F2596" s="225"/>
      <c r="G2596" s="222"/>
      <c r="H2596" s="217" t="str">
        <f>IFERROR(VLOOKUP($C2596,$C$5:$H$18,6,0)+SUMIF($C$19:$C2596,$C2596,$F$19:$F2596)-SUMIF($C$19:$C2596,$C2596,$G$19:$G2596),"")</f>
        <v/>
      </c>
      <c r="I2596" s="220"/>
      <c r="J2596" s="220"/>
      <c r="K2596" s="223"/>
    </row>
    <row r="2597" customHeight="1" spans="1:11">
      <c r="A2597" s="185" t="str">
        <f>IF(B2597="","",COUNTA($B$5:B2597))</f>
        <v/>
      </c>
      <c r="B2597" s="213"/>
      <c r="C2597" s="214"/>
      <c r="D2597" s="214"/>
      <c r="E2597" s="214"/>
      <c r="F2597" s="224"/>
      <c r="G2597" s="216"/>
      <c r="H2597" s="217" t="str">
        <f>IFERROR(VLOOKUP($C2597,$C$5:$H$18,6,0)+SUMIF($C$19:$C2597,$C2597,$F$19:$F2597)-SUMIF($C$19:$C2597,$C2597,$G$19:$G2597),"")</f>
        <v/>
      </c>
      <c r="I2597" s="214"/>
      <c r="J2597" s="214"/>
      <c r="K2597" s="218"/>
    </row>
    <row r="2598" customHeight="1" spans="1:11">
      <c r="A2598" s="185" t="str">
        <f>IF(B2598="","",COUNTA($B$5:B2598))</f>
        <v/>
      </c>
      <c r="B2598" s="219"/>
      <c r="C2598" s="220"/>
      <c r="D2598" s="220"/>
      <c r="E2598" s="220"/>
      <c r="F2598" s="225"/>
      <c r="G2598" s="222"/>
      <c r="H2598" s="217" t="str">
        <f>IFERROR(VLOOKUP($C2598,$C$5:$H$18,6,0)+SUMIF($C$19:$C2598,$C2598,$F$19:$F2598)-SUMIF($C$19:$C2598,$C2598,$G$19:$G2598),"")</f>
        <v/>
      </c>
      <c r="I2598" s="220"/>
      <c r="J2598" s="220"/>
      <c r="K2598" s="223"/>
    </row>
    <row r="2599" customHeight="1" spans="1:11">
      <c r="A2599" s="185" t="str">
        <f>IF(B2599="","",COUNTA($B$5:B2599))</f>
        <v/>
      </c>
      <c r="B2599" s="213"/>
      <c r="C2599" s="214"/>
      <c r="D2599" s="214"/>
      <c r="E2599" s="214"/>
      <c r="F2599" s="224"/>
      <c r="G2599" s="216"/>
      <c r="H2599" s="217" t="str">
        <f>IFERROR(VLOOKUP($C2599,$C$5:$H$18,6,0)+SUMIF($C$19:$C2599,$C2599,$F$19:$F2599)-SUMIF($C$19:$C2599,$C2599,$G$19:$G2599),"")</f>
        <v/>
      </c>
      <c r="I2599" s="214"/>
      <c r="J2599" s="214"/>
      <c r="K2599" s="218"/>
    </row>
    <row r="2600" customHeight="1" spans="1:11">
      <c r="A2600" s="185" t="str">
        <f>IF(B2600="","",COUNTA($B$5:B2600))</f>
        <v/>
      </c>
      <c r="B2600" s="219"/>
      <c r="C2600" s="220"/>
      <c r="D2600" s="220"/>
      <c r="E2600" s="220"/>
      <c r="F2600" s="225"/>
      <c r="G2600" s="222"/>
      <c r="H2600" s="217" t="str">
        <f>IFERROR(VLOOKUP($C2600,$C$5:$H$18,6,0)+SUMIF($C$19:$C2600,$C2600,$F$19:$F2600)-SUMIF($C$19:$C2600,$C2600,$G$19:$G2600),"")</f>
        <v/>
      </c>
      <c r="I2600" s="220"/>
      <c r="J2600" s="220"/>
      <c r="K2600" s="223"/>
    </row>
    <row r="2601" customHeight="1" spans="1:11">
      <c r="A2601" s="185" t="str">
        <f>IF(B2601="","",COUNTA($B$5:B2601))</f>
        <v/>
      </c>
      <c r="B2601" s="213"/>
      <c r="C2601" s="214"/>
      <c r="D2601" s="214"/>
      <c r="E2601" s="214"/>
      <c r="F2601" s="224"/>
      <c r="G2601" s="216"/>
      <c r="H2601" s="217" t="str">
        <f>IFERROR(VLOOKUP($C2601,$C$5:$H$18,6,0)+SUMIF($C$19:$C2601,$C2601,$F$19:$F2601)-SUMIF($C$19:$C2601,$C2601,$G$19:$G2601),"")</f>
        <v/>
      </c>
      <c r="I2601" s="214"/>
      <c r="J2601" s="214"/>
      <c r="K2601" s="218"/>
    </row>
    <row r="2602" customHeight="1" spans="1:11">
      <c r="A2602" s="185" t="str">
        <f>IF(B2602="","",COUNTA($B$5:B2602))</f>
        <v/>
      </c>
      <c r="B2602" s="219"/>
      <c r="C2602" s="220"/>
      <c r="D2602" s="220"/>
      <c r="E2602" s="220"/>
      <c r="F2602" s="225"/>
      <c r="G2602" s="222"/>
      <c r="H2602" s="217" t="str">
        <f>IFERROR(VLOOKUP($C2602,$C$5:$H$18,6,0)+SUMIF($C$19:$C2602,$C2602,$F$19:$F2602)-SUMIF($C$19:$C2602,$C2602,$G$19:$G2602),"")</f>
        <v/>
      </c>
      <c r="I2602" s="220"/>
      <c r="J2602" s="220"/>
      <c r="K2602" s="223"/>
    </row>
    <row r="2603" customHeight="1" spans="1:11">
      <c r="A2603" s="185" t="str">
        <f>IF(B2603="","",COUNTA($B$5:B2603))</f>
        <v/>
      </c>
      <c r="B2603" s="213"/>
      <c r="C2603" s="214"/>
      <c r="D2603" s="214"/>
      <c r="E2603" s="214"/>
      <c r="F2603" s="224"/>
      <c r="G2603" s="216"/>
      <c r="H2603" s="217" t="str">
        <f>IFERROR(VLOOKUP($C2603,$C$5:$H$18,6,0)+SUMIF($C$19:$C2603,$C2603,$F$19:$F2603)-SUMIF($C$19:$C2603,$C2603,$G$19:$G2603),"")</f>
        <v/>
      </c>
      <c r="I2603" s="214"/>
      <c r="J2603" s="214"/>
      <c r="K2603" s="218"/>
    </row>
    <row r="2604" customHeight="1" spans="1:11">
      <c r="A2604" s="185" t="str">
        <f>IF(B2604="","",COUNTA($B$5:B2604))</f>
        <v/>
      </c>
      <c r="B2604" s="219"/>
      <c r="C2604" s="220"/>
      <c r="D2604" s="220"/>
      <c r="E2604" s="220"/>
      <c r="F2604" s="225"/>
      <c r="G2604" s="222"/>
      <c r="H2604" s="217" t="str">
        <f>IFERROR(VLOOKUP($C2604,$C$5:$H$18,6,0)+SUMIF($C$19:$C2604,$C2604,$F$19:$F2604)-SUMIF($C$19:$C2604,$C2604,$G$19:$G2604),"")</f>
        <v/>
      </c>
      <c r="I2604" s="220"/>
      <c r="J2604" s="220"/>
      <c r="K2604" s="223"/>
    </row>
    <row r="2605" customHeight="1" spans="1:11">
      <c r="A2605" s="185" t="str">
        <f>IF(B2605="","",COUNTA($B$5:B2605))</f>
        <v/>
      </c>
      <c r="B2605" s="213"/>
      <c r="C2605" s="214"/>
      <c r="D2605" s="214"/>
      <c r="E2605" s="214"/>
      <c r="F2605" s="224"/>
      <c r="G2605" s="216"/>
      <c r="H2605" s="217" t="str">
        <f>IFERROR(VLOOKUP($C2605,$C$5:$H$18,6,0)+SUMIF($C$19:$C2605,$C2605,$F$19:$F2605)-SUMIF($C$19:$C2605,$C2605,$G$19:$G2605),"")</f>
        <v/>
      </c>
      <c r="I2605" s="214"/>
      <c r="J2605" s="214"/>
      <c r="K2605" s="218"/>
    </row>
    <row r="2606" customHeight="1" spans="1:11">
      <c r="A2606" s="185" t="str">
        <f>IF(B2606="","",COUNTA($B$5:B2606))</f>
        <v/>
      </c>
      <c r="B2606" s="219"/>
      <c r="C2606" s="220"/>
      <c r="D2606" s="220"/>
      <c r="E2606" s="220"/>
      <c r="F2606" s="225"/>
      <c r="G2606" s="222"/>
      <c r="H2606" s="217" t="str">
        <f>IFERROR(VLOOKUP($C2606,$C$5:$H$18,6,0)+SUMIF($C$19:$C2606,$C2606,$F$19:$F2606)-SUMIF($C$19:$C2606,$C2606,$G$19:$G2606),"")</f>
        <v/>
      </c>
      <c r="I2606" s="220"/>
      <c r="J2606" s="220"/>
      <c r="K2606" s="223"/>
    </row>
    <row r="2607" customHeight="1" spans="1:11">
      <c r="A2607" s="185" t="str">
        <f>IF(B2607="","",COUNTA($B$5:B2607))</f>
        <v/>
      </c>
      <c r="B2607" s="213"/>
      <c r="C2607" s="214"/>
      <c r="D2607" s="214"/>
      <c r="E2607" s="214"/>
      <c r="F2607" s="224"/>
      <c r="G2607" s="216"/>
      <c r="H2607" s="217" t="str">
        <f>IFERROR(VLOOKUP($C2607,$C$5:$H$18,6,0)+SUMIF($C$19:$C2607,$C2607,$F$19:$F2607)-SUMIF($C$19:$C2607,$C2607,$G$19:$G2607),"")</f>
        <v/>
      </c>
      <c r="I2607" s="214"/>
      <c r="J2607" s="214"/>
      <c r="K2607" s="218"/>
    </row>
    <row r="2608" customHeight="1" spans="1:11">
      <c r="A2608" s="185" t="str">
        <f>IF(B2608="","",COUNTA($B$5:B2608))</f>
        <v/>
      </c>
      <c r="B2608" s="219"/>
      <c r="C2608" s="220"/>
      <c r="D2608" s="220"/>
      <c r="E2608" s="220"/>
      <c r="F2608" s="225"/>
      <c r="G2608" s="222"/>
      <c r="H2608" s="217" t="str">
        <f>IFERROR(VLOOKUP($C2608,$C$5:$H$18,6,0)+SUMIF($C$19:$C2608,$C2608,$F$19:$F2608)-SUMIF($C$19:$C2608,$C2608,$G$19:$G2608),"")</f>
        <v/>
      </c>
      <c r="I2608" s="220"/>
      <c r="J2608" s="220"/>
      <c r="K2608" s="223"/>
    </row>
    <row r="2609" customHeight="1" spans="1:11">
      <c r="A2609" s="185" t="str">
        <f>IF(B2609="","",COUNTA($B$5:B2609))</f>
        <v/>
      </c>
      <c r="B2609" s="213"/>
      <c r="C2609" s="214"/>
      <c r="D2609" s="214"/>
      <c r="E2609" s="214"/>
      <c r="F2609" s="224"/>
      <c r="G2609" s="216"/>
      <c r="H2609" s="217" t="str">
        <f>IFERROR(VLOOKUP($C2609,$C$5:$H$18,6,0)+SUMIF($C$19:$C2609,$C2609,$F$19:$F2609)-SUMIF($C$19:$C2609,$C2609,$G$19:$G2609),"")</f>
        <v/>
      </c>
      <c r="I2609" s="214"/>
      <c r="J2609" s="214"/>
      <c r="K2609" s="218"/>
    </row>
    <row r="2610" customHeight="1" spans="1:11">
      <c r="A2610" s="185" t="str">
        <f>IF(B2610="","",COUNTA($B$5:B2610))</f>
        <v/>
      </c>
      <c r="B2610" s="219"/>
      <c r="C2610" s="220"/>
      <c r="D2610" s="220"/>
      <c r="E2610" s="220"/>
      <c r="F2610" s="225"/>
      <c r="G2610" s="222"/>
      <c r="H2610" s="217" t="str">
        <f>IFERROR(VLOOKUP($C2610,$C$5:$H$18,6,0)+SUMIF($C$19:$C2610,$C2610,$F$19:$F2610)-SUMIF($C$19:$C2610,$C2610,$G$19:$G2610),"")</f>
        <v/>
      </c>
      <c r="I2610" s="220"/>
      <c r="J2610" s="220"/>
      <c r="K2610" s="223"/>
    </row>
    <row r="2611" customHeight="1" spans="1:11">
      <c r="A2611" s="185" t="str">
        <f>IF(B2611="","",COUNTA($B$5:B2611))</f>
        <v/>
      </c>
      <c r="B2611" s="213"/>
      <c r="C2611" s="214"/>
      <c r="D2611" s="214"/>
      <c r="E2611" s="214"/>
      <c r="F2611" s="224"/>
      <c r="G2611" s="216"/>
      <c r="H2611" s="217" t="str">
        <f>IFERROR(VLOOKUP($C2611,$C$5:$H$18,6,0)+SUMIF($C$19:$C2611,$C2611,$F$19:$F2611)-SUMIF($C$19:$C2611,$C2611,$G$19:$G2611),"")</f>
        <v/>
      </c>
      <c r="I2611" s="214"/>
      <c r="J2611" s="214"/>
      <c r="K2611" s="218"/>
    </row>
    <row r="2612" customHeight="1" spans="1:11">
      <c r="A2612" s="185" t="str">
        <f>IF(B2612="","",COUNTA($B$5:B2612))</f>
        <v/>
      </c>
      <c r="B2612" s="219"/>
      <c r="C2612" s="220"/>
      <c r="D2612" s="220"/>
      <c r="E2612" s="220"/>
      <c r="F2612" s="225"/>
      <c r="G2612" s="222"/>
      <c r="H2612" s="217" t="str">
        <f>IFERROR(VLOOKUP($C2612,$C$5:$H$18,6,0)+SUMIF($C$19:$C2612,$C2612,$F$19:$F2612)-SUMIF($C$19:$C2612,$C2612,$G$19:$G2612),"")</f>
        <v/>
      </c>
      <c r="I2612" s="220"/>
      <c r="J2612" s="220"/>
      <c r="K2612" s="223"/>
    </row>
    <row r="2613" customHeight="1" spans="1:11">
      <c r="A2613" s="185" t="str">
        <f>IF(B2613="","",COUNTA($B$5:B2613))</f>
        <v/>
      </c>
      <c r="B2613" s="213"/>
      <c r="C2613" s="214"/>
      <c r="D2613" s="214"/>
      <c r="E2613" s="214"/>
      <c r="F2613" s="224"/>
      <c r="G2613" s="216"/>
      <c r="H2613" s="217" t="str">
        <f>IFERROR(VLOOKUP($C2613,$C$5:$H$18,6,0)+SUMIF($C$19:$C2613,$C2613,$F$19:$F2613)-SUMIF($C$19:$C2613,$C2613,$G$19:$G2613),"")</f>
        <v/>
      </c>
      <c r="I2613" s="214"/>
      <c r="J2613" s="214"/>
      <c r="K2613" s="218"/>
    </row>
    <row r="2614" customHeight="1" spans="1:11">
      <c r="A2614" s="185" t="str">
        <f>IF(B2614="","",COUNTA($B$5:B2614))</f>
        <v/>
      </c>
      <c r="B2614" s="219"/>
      <c r="C2614" s="220"/>
      <c r="D2614" s="220"/>
      <c r="E2614" s="220"/>
      <c r="F2614" s="225"/>
      <c r="G2614" s="222"/>
      <c r="H2614" s="217" t="str">
        <f>IFERROR(VLOOKUP($C2614,$C$5:$H$18,6,0)+SUMIF($C$19:$C2614,$C2614,$F$19:$F2614)-SUMIF($C$19:$C2614,$C2614,$G$19:$G2614),"")</f>
        <v/>
      </c>
      <c r="I2614" s="220"/>
      <c r="J2614" s="220"/>
      <c r="K2614" s="223"/>
    </row>
    <row r="2615" customHeight="1" spans="1:11">
      <c r="A2615" s="185" t="str">
        <f>IF(B2615="","",COUNTA($B$5:B2615))</f>
        <v/>
      </c>
      <c r="B2615" s="213"/>
      <c r="C2615" s="214"/>
      <c r="D2615" s="214"/>
      <c r="E2615" s="214"/>
      <c r="F2615" s="224"/>
      <c r="G2615" s="216"/>
      <c r="H2615" s="217" t="str">
        <f>IFERROR(VLOOKUP($C2615,$C$5:$H$18,6,0)+SUMIF($C$19:$C2615,$C2615,$F$19:$F2615)-SUMIF($C$19:$C2615,$C2615,$G$19:$G2615),"")</f>
        <v/>
      </c>
      <c r="I2615" s="214"/>
      <c r="J2615" s="214"/>
      <c r="K2615" s="218"/>
    </row>
    <row r="2616" customHeight="1" spans="1:11">
      <c r="A2616" s="185" t="str">
        <f>IF(B2616="","",COUNTA($B$5:B2616))</f>
        <v/>
      </c>
      <c r="B2616" s="219"/>
      <c r="C2616" s="220"/>
      <c r="D2616" s="220"/>
      <c r="E2616" s="220"/>
      <c r="F2616" s="225"/>
      <c r="G2616" s="222"/>
      <c r="H2616" s="217" t="str">
        <f>IFERROR(VLOOKUP($C2616,$C$5:$H$18,6,0)+SUMIF($C$19:$C2616,$C2616,$F$19:$F2616)-SUMIF($C$19:$C2616,$C2616,$G$19:$G2616),"")</f>
        <v/>
      </c>
      <c r="I2616" s="220"/>
      <c r="J2616" s="220"/>
      <c r="K2616" s="223"/>
    </row>
    <row r="2617" customHeight="1" spans="1:11">
      <c r="A2617" s="185" t="str">
        <f>IF(B2617="","",COUNTA($B$5:B2617))</f>
        <v/>
      </c>
      <c r="B2617" s="213"/>
      <c r="C2617" s="214"/>
      <c r="D2617" s="214"/>
      <c r="E2617" s="214"/>
      <c r="F2617" s="224"/>
      <c r="G2617" s="216"/>
      <c r="H2617" s="217" t="str">
        <f>IFERROR(VLOOKUP($C2617,$C$5:$H$18,6,0)+SUMIF($C$19:$C2617,$C2617,$F$19:$F2617)-SUMIF($C$19:$C2617,$C2617,$G$19:$G2617),"")</f>
        <v/>
      </c>
      <c r="I2617" s="214"/>
      <c r="J2617" s="214"/>
      <c r="K2617" s="218"/>
    </row>
    <row r="2618" customHeight="1" spans="1:11">
      <c r="A2618" s="185" t="str">
        <f>IF(B2618="","",COUNTA($B$5:B2618))</f>
        <v/>
      </c>
      <c r="B2618" s="219"/>
      <c r="C2618" s="220"/>
      <c r="D2618" s="220"/>
      <c r="E2618" s="220"/>
      <c r="F2618" s="225"/>
      <c r="G2618" s="222"/>
      <c r="H2618" s="217" t="str">
        <f>IFERROR(VLOOKUP($C2618,$C$5:$H$18,6,0)+SUMIF($C$19:$C2618,$C2618,$F$19:$F2618)-SUMIF($C$19:$C2618,$C2618,$G$19:$G2618),"")</f>
        <v/>
      </c>
      <c r="I2618" s="220"/>
      <c r="J2618" s="220"/>
      <c r="K2618" s="223"/>
    </row>
    <row r="2619" customHeight="1" spans="1:11">
      <c r="A2619" s="185" t="str">
        <f>IF(B2619="","",COUNTA($B$5:B2619))</f>
        <v/>
      </c>
      <c r="B2619" s="213"/>
      <c r="C2619" s="214"/>
      <c r="D2619" s="214"/>
      <c r="E2619" s="214"/>
      <c r="F2619" s="224"/>
      <c r="G2619" s="216"/>
      <c r="H2619" s="217" t="str">
        <f>IFERROR(VLOOKUP($C2619,$C$5:$H$18,6,0)+SUMIF($C$19:$C2619,$C2619,$F$19:$F2619)-SUMIF($C$19:$C2619,$C2619,$G$19:$G2619),"")</f>
        <v/>
      </c>
      <c r="I2619" s="214"/>
      <c r="J2619" s="214"/>
      <c r="K2619" s="218"/>
    </row>
    <row r="2620" customHeight="1" spans="1:11">
      <c r="A2620" s="185" t="str">
        <f>IF(B2620="","",COUNTA($B$5:B2620))</f>
        <v/>
      </c>
      <c r="B2620" s="219"/>
      <c r="C2620" s="220"/>
      <c r="D2620" s="220"/>
      <c r="E2620" s="220"/>
      <c r="F2620" s="225"/>
      <c r="G2620" s="222"/>
      <c r="H2620" s="217" t="str">
        <f>IFERROR(VLOOKUP($C2620,$C$5:$H$18,6,0)+SUMIF($C$19:$C2620,$C2620,$F$19:$F2620)-SUMIF($C$19:$C2620,$C2620,$G$19:$G2620),"")</f>
        <v/>
      </c>
      <c r="I2620" s="220"/>
      <c r="J2620" s="220"/>
      <c r="K2620" s="223"/>
    </row>
    <row r="2621" customHeight="1" spans="1:11">
      <c r="A2621" s="185" t="str">
        <f>IF(B2621="","",COUNTA($B$5:B2621))</f>
        <v/>
      </c>
      <c r="B2621" s="213"/>
      <c r="C2621" s="214"/>
      <c r="D2621" s="214"/>
      <c r="E2621" s="214"/>
      <c r="F2621" s="224"/>
      <c r="G2621" s="216"/>
      <c r="H2621" s="217" t="str">
        <f>IFERROR(VLOOKUP($C2621,$C$5:$H$18,6,0)+SUMIF($C$19:$C2621,$C2621,$F$19:$F2621)-SUMIF($C$19:$C2621,$C2621,$G$19:$G2621),"")</f>
        <v/>
      </c>
      <c r="I2621" s="214"/>
      <c r="J2621" s="214"/>
      <c r="K2621" s="218"/>
    </row>
    <row r="2622" customHeight="1" spans="1:11">
      <c r="A2622" s="185" t="str">
        <f>IF(B2622="","",COUNTA($B$5:B2622))</f>
        <v/>
      </c>
      <c r="B2622" s="219"/>
      <c r="C2622" s="220"/>
      <c r="D2622" s="220"/>
      <c r="E2622" s="220"/>
      <c r="F2622" s="225"/>
      <c r="G2622" s="222"/>
      <c r="H2622" s="217" t="str">
        <f>IFERROR(VLOOKUP($C2622,$C$5:$H$18,6,0)+SUMIF($C$19:$C2622,$C2622,$F$19:$F2622)-SUMIF($C$19:$C2622,$C2622,$G$19:$G2622),"")</f>
        <v/>
      </c>
      <c r="I2622" s="220"/>
      <c r="J2622" s="220"/>
      <c r="K2622" s="223"/>
    </row>
    <row r="2623" customHeight="1" spans="1:11">
      <c r="A2623" s="185" t="str">
        <f>IF(B2623="","",COUNTA($B$5:B2623))</f>
        <v/>
      </c>
      <c r="B2623" s="213"/>
      <c r="C2623" s="214"/>
      <c r="D2623" s="214"/>
      <c r="E2623" s="214"/>
      <c r="F2623" s="224"/>
      <c r="G2623" s="216"/>
      <c r="H2623" s="217" t="str">
        <f>IFERROR(VLOOKUP($C2623,$C$5:$H$18,6,0)+SUMIF($C$19:$C2623,$C2623,$F$19:$F2623)-SUMIF($C$19:$C2623,$C2623,$G$19:$G2623),"")</f>
        <v/>
      </c>
      <c r="I2623" s="214"/>
      <c r="J2623" s="214"/>
      <c r="K2623" s="218"/>
    </row>
    <row r="2624" customHeight="1" spans="1:11">
      <c r="A2624" s="185" t="str">
        <f>IF(B2624="","",COUNTA($B$5:B2624))</f>
        <v/>
      </c>
      <c r="B2624" s="219"/>
      <c r="C2624" s="220"/>
      <c r="D2624" s="220"/>
      <c r="E2624" s="220"/>
      <c r="F2624" s="225"/>
      <c r="G2624" s="222"/>
      <c r="H2624" s="217" t="str">
        <f>IFERROR(VLOOKUP($C2624,$C$5:$H$18,6,0)+SUMIF($C$19:$C2624,$C2624,$F$19:$F2624)-SUMIF($C$19:$C2624,$C2624,$G$19:$G2624),"")</f>
        <v/>
      </c>
      <c r="I2624" s="220"/>
      <c r="J2624" s="220"/>
      <c r="K2624" s="223"/>
    </row>
    <row r="2625" customHeight="1" spans="1:11">
      <c r="A2625" s="185" t="str">
        <f>IF(B2625="","",COUNTA($B$5:B2625))</f>
        <v/>
      </c>
      <c r="B2625" s="213"/>
      <c r="C2625" s="214"/>
      <c r="D2625" s="214"/>
      <c r="E2625" s="214"/>
      <c r="F2625" s="224"/>
      <c r="G2625" s="216"/>
      <c r="H2625" s="217" t="str">
        <f>IFERROR(VLOOKUP($C2625,$C$5:$H$18,6,0)+SUMIF($C$19:$C2625,$C2625,$F$19:$F2625)-SUMIF($C$19:$C2625,$C2625,$G$19:$G2625),"")</f>
        <v/>
      </c>
      <c r="I2625" s="214"/>
      <c r="J2625" s="214"/>
      <c r="K2625" s="218"/>
    </row>
    <row r="2626" customHeight="1" spans="1:11">
      <c r="A2626" s="185" t="str">
        <f>IF(B2626="","",COUNTA($B$5:B2626))</f>
        <v/>
      </c>
      <c r="B2626" s="219"/>
      <c r="C2626" s="220"/>
      <c r="D2626" s="220"/>
      <c r="E2626" s="220"/>
      <c r="F2626" s="225"/>
      <c r="G2626" s="222"/>
      <c r="H2626" s="217" t="str">
        <f>IFERROR(VLOOKUP($C2626,$C$5:$H$18,6,0)+SUMIF($C$19:$C2626,$C2626,$F$19:$F2626)-SUMIF($C$19:$C2626,$C2626,$G$19:$G2626),"")</f>
        <v/>
      </c>
      <c r="I2626" s="220"/>
      <c r="J2626" s="220"/>
      <c r="K2626" s="223"/>
    </row>
    <row r="2627" customHeight="1" spans="1:11">
      <c r="A2627" s="185" t="str">
        <f>IF(B2627="","",COUNTA($B$5:B2627))</f>
        <v/>
      </c>
      <c r="B2627" s="213"/>
      <c r="C2627" s="214"/>
      <c r="D2627" s="214"/>
      <c r="E2627" s="214"/>
      <c r="F2627" s="224"/>
      <c r="G2627" s="216"/>
      <c r="H2627" s="217" t="str">
        <f>IFERROR(VLOOKUP($C2627,$C$5:$H$18,6,0)+SUMIF($C$19:$C2627,$C2627,$F$19:$F2627)-SUMIF($C$19:$C2627,$C2627,$G$19:$G2627),"")</f>
        <v/>
      </c>
      <c r="I2627" s="214"/>
      <c r="J2627" s="214"/>
      <c r="K2627" s="218"/>
    </row>
    <row r="2628" customHeight="1" spans="1:11">
      <c r="A2628" s="185" t="str">
        <f>IF(B2628="","",COUNTA($B$5:B2628))</f>
        <v/>
      </c>
      <c r="B2628" s="219"/>
      <c r="C2628" s="220"/>
      <c r="D2628" s="220"/>
      <c r="E2628" s="220"/>
      <c r="F2628" s="225"/>
      <c r="G2628" s="222"/>
      <c r="H2628" s="217" t="str">
        <f>IFERROR(VLOOKUP($C2628,$C$5:$H$18,6,0)+SUMIF($C$19:$C2628,$C2628,$F$19:$F2628)-SUMIF($C$19:$C2628,$C2628,$G$19:$G2628),"")</f>
        <v/>
      </c>
      <c r="I2628" s="220"/>
      <c r="J2628" s="220"/>
      <c r="K2628" s="223"/>
    </row>
    <row r="2629" customHeight="1" spans="1:11">
      <c r="A2629" s="185" t="str">
        <f>IF(B2629="","",COUNTA($B$5:B2629))</f>
        <v/>
      </c>
      <c r="B2629" s="213"/>
      <c r="C2629" s="214"/>
      <c r="D2629" s="214"/>
      <c r="E2629" s="214"/>
      <c r="F2629" s="224"/>
      <c r="G2629" s="216"/>
      <c r="H2629" s="217" t="str">
        <f>IFERROR(VLOOKUP($C2629,$C$5:$H$18,6,0)+SUMIF($C$19:$C2629,$C2629,$F$19:$F2629)-SUMIF($C$19:$C2629,$C2629,$G$19:$G2629),"")</f>
        <v/>
      </c>
      <c r="I2629" s="214"/>
      <c r="J2629" s="214"/>
      <c r="K2629" s="218"/>
    </row>
    <row r="2630" customHeight="1" spans="1:11">
      <c r="A2630" s="185" t="str">
        <f>IF(B2630="","",COUNTA($B$5:B2630))</f>
        <v/>
      </c>
      <c r="B2630" s="219"/>
      <c r="C2630" s="220"/>
      <c r="D2630" s="220"/>
      <c r="E2630" s="220"/>
      <c r="F2630" s="225"/>
      <c r="G2630" s="222"/>
      <c r="H2630" s="217" t="str">
        <f>IFERROR(VLOOKUP($C2630,$C$5:$H$18,6,0)+SUMIF($C$19:$C2630,$C2630,$F$19:$F2630)-SUMIF($C$19:$C2630,$C2630,$G$19:$G2630),"")</f>
        <v/>
      </c>
      <c r="I2630" s="220"/>
      <c r="J2630" s="220"/>
      <c r="K2630" s="223"/>
    </row>
    <row r="2631" customHeight="1" spans="1:11">
      <c r="A2631" s="185" t="str">
        <f>IF(B2631="","",COUNTA($B$5:B2631))</f>
        <v/>
      </c>
      <c r="B2631" s="213"/>
      <c r="C2631" s="214"/>
      <c r="D2631" s="214"/>
      <c r="E2631" s="214"/>
      <c r="F2631" s="224"/>
      <c r="G2631" s="216"/>
      <c r="H2631" s="217" t="str">
        <f>IFERROR(VLOOKUP($C2631,$C$5:$H$18,6,0)+SUMIF($C$19:$C2631,$C2631,$F$19:$F2631)-SUMIF($C$19:$C2631,$C2631,$G$19:$G2631),"")</f>
        <v/>
      </c>
      <c r="I2631" s="214"/>
      <c r="J2631" s="214"/>
      <c r="K2631" s="218"/>
    </row>
    <row r="2632" customHeight="1" spans="1:11">
      <c r="A2632" s="185" t="str">
        <f>IF(B2632="","",COUNTA($B$5:B2632))</f>
        <v/>
      </c>
      <c r="B2632" s="219"/>
      <c r="C2632" s="220"/>
      <c r="D2632" s="220"/>
      <c r="E2632" s="220"/>
      <c r="F2632" s="225"/>
      <c r="G2632" s="222"/>
      <c r="H2632" s="217" t="str">
        <f>IFERROR(VLOOKUP($C2632,$C$5:$H$18,6,0)+SUMIF($C$19:$C2632,$C2632,$F$19:$F2632)-SUMIF($C$19:$C2632,$C2632,$G$19:$G2632),"")</f>
        <v/>
      </c>
      <c r="I2632" s="220"/>
      <c r="J2632" s="220"/>
      <c r="K2632" s="223"/>
    </row>
    <row r="2633" customHeight="1" spans="1:11">
      <c r="A2633" s="185" t="str">
        <f>IF(B2633="","",COUNTA($B$5:B2633))</f>
        <v/>
      </c>
      <c r="B2633" s="213"/>
      <c r="C2633" s="214"/>
      <c r="D2633" s="214"/>
      <c r="E2633" s="214"/>
      <c r="F2633" s="224"/>
      <c r="G2633" s="216"/>
      <c r="H2633" s="217" t="str">
        <f>IFERROR(VLOOKUP($C2633,$C$5:$H$18,6,0)+SUMIF($C$19:$C2633,$C2633,$F$19:$F2633)-SUMIF($C$19:$C2633,$C2633,$G$19:$G2633),"")</f>
        <v/>
      </c>
      <c r="I2633" s="214"/>
      <c r="J2633" s="214"/>
      <c r="K2633" s="218"/>
    </row>
    <row r="2634" customHeight="1" spans="1:11">
      <c r="A2634" s="185" t="str">
        <f>IF(B2634="","",COUNTA($B$5:B2634))</f>
        <v/>
      </c>
      <c r="B2634" s="219"/>
      <c r="C2634" s="220"/>
      <c r="D2634" s="220"/>
      <c r="E2634" s="220"/>
      <c r="F2634" s="225"/>
      <c r="G2634" s="222"/>
      <c r="H2634" s="217" t="str">
        <f>IFERROR(VLOOKUP($C2634,$C$5:$H$18,6,0)+SUMIF($C$19:$C2634,$C2634,$F$19:$F2634)-SUMIF($C$19:$C2634,$C2634,$G$19:$G2634),"")</f>
        <v/>
      </c>
      <c r="I2634" s="220"/>
      <c r="J2634" s="220"/>
      <c r="K2634" s="223"/>
    </row>
    <row r="2635" customHeight="1" spans="1:11">
      <c r="A2635" s="185" t="str">
        <f>IF(B2635="","",COUNTA($B$5:B2635))</f>
        <v/>
      </c>
      <c r="B2635" s="213"/>
      <c r="C2635" s="214"/>
      <c r="D2635" s="214"/>
      <c r="E2635" s="214"/>
      <c r="F2635" s="224"/>
      <c r="G2635" s="216"/>
      <c r="H2635" s="217" t="str">
        <f>IFERROR(VLOOKUP($C2635,$C$5:$H$18,6,0)+SUMIF($C$19:$C2635,$C2635,$F$19:$F2635)-SUMIF($C$19:$C2635,$C2635,$G$19:$G2635),"")</f>
        <v/>
      </c>
      <c r="I2635" s="214"/>
      <c r="J2635" s="214"/>
      <c r="K2635" s="218"/>
    </row>
    <row r="2636" customHeight="1" spans="1:11">
      <c r="A2636" s="185" t="str">
        <f>IF(B2636="","",COUNTA($B$5:B2636))</f>
        <v/>
      </c>
      <c r="B2636" s="219"/>
      <c r="C2636" s="220"/>
      <c r="D2636" s="220"/>
      <c r="E2636" s="220"/>
      <c r="F2636" s="225"/>
      <c r="G2636" s="222"/>
      <c r="H2636" s="217" t="str">
        <f>IFERROR(VLOOKUP($C2636,$C$5:$H$18,6,0)+SUMIF($C$19:$C2636,$C2636,$F$19:$F2636)-SUMIF($C$19:$C2636,$C2636,$G$19:$G2636),"")</f>
        <v/>
      </c>
      <c r="I2636" s="220"/>
      <c r="J2636" s="220"/>
      <c r="K2636" s="223"/>
    </row>
    <row r="2637" customHeight="1" spans="1:11">
      <c r="A2637" s="185" t="str">
        <f>IF(B2637="","",COUNTA($B$5:B2637))</f>
        <v/>
      </c>
      <c r="B2637" s="213"/>
      <c r="C2637" s="214"/>
      <c r="D2637" s="214"/>
      <c r="E2637" s="214"/>
      <c r="F2637" s="224"/>
      <c r="G2637" s="216"/>
      <c r="H2637" s="217" t="str">
        <f>IFERROR(VLOOKUP($C2637,$C$5:$H$18,6,0)+SUMIF($C$19:$C2637,$C2637,$F$19:$F2637)-SUMIF($C$19:$C2637,$C2637,$G$19:$G2637),"")</f>
        <v/>
      </c>
      <c r="I2637" s="214"/>
      <c r="J2637" s="214"/>
      <c r="K2637" s="218"/>
    </row>
    <row r="2638" customHeight="1" spans="1:11">
      <c r="A2638" s="185" t="str">
        <f>IF(B2638="","",COUNTA($B$5:B2638))</f>
        <v/>
      </c>
      <c r="B2638" s="219"/>
      <c r="C2638" s="220"/>
      <c r="D2638" s="220"/>
      <c r="E2638" s="220"/>
      <c r="F2638" s="225"/>
      <c r="G2638" s="222"/>
      <c r="H2638" s="217" t="str">
        <f>IFERROR(VLOOKUP($C2638,$C$5:$H$18,6,0)+SUMIF($C$19:$C2638,$C2638,$F$19:$F2638)-SUMIF($C$19:$C2638,$C2638,$G$19:$G2638),"")</f>
        <v/>
      </c>
      <c r="I2638" s="220"/>
      <c r="J2638" s="220"/>
      <c r="K2638" s="223"/>
    </row>
    <row r="2639" customHeight="1" spans="1:11">
      <c r="A2639" s="185" t="str">
        <f>IF(B2639="","",COUNTA($B$5:B2639))</f>
        <v/>
      </c>
      <c r="B2639" s="213"/>
      <c r="C2639" s="214"/>
      <c r="D2639" s="214"/>
      <c r="E2639" s="214"/>
      <c r="F2639" s="224"/>
      <c r="G2639" s="216"/>
      <c r="H2639" s="217" t="str">
        <f>IFERROR(VLOOKUP($C2639,$C$5:$H$18,6,0)+SUMIF($C$19:$C2639,$C2639,$F$19:$F2639)-SUMIF($C$19:$C2639,$C2639,$G$19:$G2639),"")</f>
        <v/>
      </c>
      <c r="I2639" s="214"/>
      <c r="J2639" s="214"/>
      <c r="K2639" s="218"/>
    </row>
    <row r="2640" customHeight="1" spans="1:11">
      <c r="A2640" s="185" t="str">
        <f>IF(B2640="","",COUNTA($B$5:B2640))</f>
        <v/>
      </c>
      <c r="B2640" s="219"/>
      <c r="C2640" s="220"/>
      <c r="D2640" s="220"/>
      <c r="E2640" s="220"/>
      <c r="F2640" s="225"/>
      <c r="G2640" s="222"/>
      <c r="H2640" s="217" t="str">
        <f>IFERROR(VLOOKUP($C2640,$C$5:$H$18,6,0)+SUMIF($C$19:$C2640,$C2640,$F$19:$F2640)-SUMIF($C$19:$C2640,$C2640,$G$19:$G2640),"")</f>
        <v/>
      </c>
      <c r="I2640" s="220"/>
      <c r="J2640" s="220"/>
      <c r="K2640" s="223"/>
    </row>
    <row r="2641" customHeight="1" spans="1:11">
      <c r="A2641" s="185" t="str">
        <f>IF(B2641="","",COUNTA($B$5:B2641))</f>
        <v/>
      </c>
      <c r="B2641" s="213"/>
      <c r="C2641" s="214"/>
      <c r="D2641" s="214"/>
      <c r="E2641" s="214"/>
      <c r="F2641" s="224"/>
      <c r="G2641" s="216"/>
      <c r="H2641" s="217" t="str">
        <f>IFERROR(VLOOKUP($C2641,$C$5:$H$18,6,0)+SUMIF($C$19:$C2641,$C2641,$F$19:$F2641)-SUMIF($C$19:$C2641,$C2641,$G$19:$G2641),"")</f>
        <v/>
      </c>
      <c r="I2641" s="214"/>
      <c r="J2641" s="214"/>
      <c r="K2641" s="218"/>
    </row>
    <row r="2642" customHeight="1" spans="1:11">
      <c r="A2642" s="185" t="str">
        <f>IF(B2642="","",COUNTA($B$5:B2642))</f>
        <v/>
      </c>
      <c r="B2642" s="219"/>
      <c r="C2642" s="220"/>
      <c r="D2642" s="220"/>
      <c r="E2642" s="220"/>
      <c r="F2642" s="225"/>
      <c r="G2642" s="222"/>
      <c r="H2642" s="217" t="str">
        <f>IFERROR(VLOOKUP($C2642,$C$5:$H$18,6,0)+SUMIF($C$19:$C2642,$C2642,$F$19:$F2642)-SUMIF($C$19:$C2642,$C2642,$G$19:$G2642),"")</f>
        <v/>
      </c>
      <c r="I2642" s="220"/>
      <c r="J2642" s="220"/>
      <c r="K2642" s="223"/>
    </row>
    <row r="2643" customHeight="1" spans="1:11">
      <c r="A2643" s="185" t="str">
        <f>IF(B2643="","",COUNTA($B$5:B2643))</f>
        <v/>
      </c>
      <c r="B2643" s="213"/>
      <c r="C2643" s="214"/>
      <c r="D2643" s="214"/>
      <c r="E2643" s="214"/>
      <c r="F2643" s="224"/>
      <c r="G2643" s="216"/>
      <c r="H2643" s="217" t="str">
        <f>IFERROR(VLOOKUP($C2643,$C$5:$H$18,6,0)+SUMIF($C$19:$C2643,$C2643,$F$19:$F2643)-SUMIF($C$19:$C2643,$C2643,$G$19:$G2643),"")</f>
        <v/>
      </c>
      <c r="I2643" s="214"/>
      <c r="J2643" s="214"/>
      <c r="K2643" s="218"/>
    </row>
    <row r="2644" customHeight="1" spans="1:11">
      <c r="A2644" s="185" t="str">
        <f>IF(B2644="","",COUNTA($B$5:B2644))</f>
        <v/>
      </c>
      <c r="B2644" s="219"/>
      <c r="C2644" s="220"/>
      <c r="D2644" s="220"/>
      <c r="E2644" s="220"/>
      <c r="F2644" s="225"/>
      <c r="G2644" s="222"/>
      <c r="H2644" s="217" t="str">
        <f>IFERROR(VLOOKUP($C2644,$C$5:$H$18,6,0)+SUMIF($C$19:$C2644,$C2644,$F$19:$F2644)-SUMIF($C$19:$C2644,$C2644,$G$19:$G2644),"")</f>
        <v/>
      </c>
      <c r="I2644" s="220"/>
      <c r="J2644" s="220"/>
      <c r="K2644" s="223"/>
    </row>
    <row r="2645" customHeight="1" spans="1:11">
      <c r="A2645" s="185" t="str">
        <f>IF(B2645="","",COUNTA($B$5:B2645))</f>
        <v/>
      </c>
      <c r="B2645" s="213"/>
      <c r="C2645" s="214"/>
      <c r="D2645" s="214"/>
      <c r="E2645" s="214"/>
      <c r="F2645" s="224"/>
      <c r="G2645" s="216"/>
      <c r="H2645" s="217" t="str">
        <f>IFERROR(VLOOKUP($C2645,$C$5:$H$18,6,0)+SUMIF($C$19:$C2645,$C2645,$F$19:$F2645)-SUMIF($C$19:$C2645,$C2645,$G$19:$G2645),"")</f>
        <v/>
      </c>
      <c r="I2645" s="214"/>
      <c r="J2645" s="214"/>
      <c r="K2645" s="218"/>
    </row>
    <row r="2646" customHeight="1" spans="1:11">
      <c r="A2646" s="185" t="str">
        <f>IF(B2646="","",COUNTA($B$5:B2646))</f>
        <v/>
      </c>
      <c r="B2646" s="219"/>
      <c r="C2646" s="220"/>
      <c r="D2646" s="220"/>
      <c r="E2646" s="220"/>
      <c r="F2646" s="225"/>
      <c r="G2646" s="222"/>
      <c r="H2646" s="217" t="str">
        <f>IFERROR(VLOOKUP($C2646,$C$5:$H$18,6,0)+SUMIF($C$19:$C2646,$C2646,$F$19:$F2646)-SUMIF($C$19:$C2646,$C2646,$G$19:$G2646),"")</f>
        <v/>
      </c>
      <c r="I2646" s="220"/>
      <c r="J2646" s="220"/>
      <c r="K2646" s="223"/>
    </row>
    <row r="2647" customHeight="1" spans="1:11">
      <c r="A2647" s="185" t="str">
        <f>IF(B2647="","",COUNTA($B$5:B2647))</f>
        <v/>
      </c>
      <c r="B2647" s="213"/>
      <c r="C2647" s="214"/>
      <c r="D2647" s="214"/>
      <c r="E2647" s="214"/>
      <c r="F2647" s="224"/>
      <c r="G2647" s="216"/>
      <c r="H2647" s="217" t="str">
        <f>IFERROR(VLOOKUP($C2647,$C$5:$H$18,6,0)+SUMIF($C$19:$C2647,$C2647,$F$19:$F2647)-SUMIF($C$19:$C2647,$C2647,$G$19:$G2647),"")</f>
        <v/>
      </c>
      <c r="I2647" s="214"/>
      <c r="J2647" s="214"/>
      <c r="K2647" s="218"/>
    </row>
    <row r="2648" customHeight="1" spans="1:11">
      <c r="A2648" s="185" t="str">
        <f>IF(B2648="","",COUNTA($B$5:B2648))</f>
        <v/>
      </c>
      <c r="B2648" s="219"/>
      <c r="C2648" s="220"/>
      <c r="D2648" s="220"/>
      <c r="E2648" s="220"/>
      <c r="F2648" s="225"/>
      <c r="G2648" s="222"/>
      <c r="H2648" s="217" t="str">
        <f>IFERROR(VLOOKUP($C2648,$C$5:$H$18,6,0)+SUMIF($C$19:$C2648,$C2648,$F$19:$F2648)-SUMIF($C$19:$C2648,$C2648,$G$19:$G2648),"")</f>
        <v/>
      </c>
      <c r="I2648" s="220"/>
      <c r="J2648" s="220"/>
      <c r="K2648" s="223"/>
    </row>
    <row r="2649" customHeight="1" spans="1:11">
      <c r="A2649" s="185" t="str">
        <f>IF(B2649="","",COUNTA($B$5:B2649))</f>
        <v/>
      </c>
      <c r="B2649" s="213"/>
      <c r="C2649" s="214"/>
      <c r="D2649" s="214"/>
      <c r="E2649" s="214"/>
      <c r="F2649" s="224"/>
      <c r="G2649" s="216"/>
      <c r="H2649" s="217" t="str">
        <f>IFERROR(VLOOKUP($C2649,$C$5:$H$18,6,0)+SUMIF($C$19:$C2649,$C2649,$F$19:$F2649)-SUMIF($C$19:$C2649,$C2649,$G$19:$G2649),"")</f>
        <v/>
      </c>
      <c r="I2649" s="214"/>
      <c r="J2649" s="214"/>
      <c r="K2649" s="218"/>
    </row>
    <row r="2650" customHeight="1" spans="1:11">
      <c r="A2650" s="185" t="str">
        <f>IF(B2650="","",COUNTA($B$5:B2650))</f>
        <v/>
      </c>
      <c r="B2650" s="219"/>
      <c r="C2650" s="220"/>
      <c r="D2650" s="220"/>
      <c r="E2650" s="220"/>
      <c r="F2650" s="225"/>
      <c r="G2650" s="222"/>
      <c r="H2650" s="217" t="str">
        <f>IFERROR(VLOOKUP($C2650,$C$5:$H$18,6,0)+SUMIF($C$19:$C2650,$C2650,$F$19:$F2650)-SUMIF($C$19:$C2650,$C2650,$G$19:$G2650),"")</f>
        <v/>
      </c>
      <c r="I2650" s="220"/>
      <c r="J2650" s="220"/>
      <c r="K2650" s="223"/>
    </row>
    <row r="2651" customHeight="1" spans="1:11">
      <c r="A2651" s="185" t="str">
        <f>IF(B2651="","",COUNTA($B$5:B2651))</f>
        <v/>
      </c>
      <c r="B2651" s="213"/>
      <c r="C2651" s="214"/>
      <c r="D2651" s="214"/>
      <c r="E2651" s="214"/>
      <c r="F2651" s="224"/>
      <c r="G2651" s="216"/>
      <c r="H2651" s="217" t="str">
        <f>IFERROR(VLOOKUP($C2651,$C$5:$H$18,6,0)+SUMIF($C$19:$C2651,$C2651,$F$19:$F2651)-SUMIF($C$19:$C2651,$C2651,$G$19:$G2651),"")</f>
        <v/>
      </c>
      <c r="I2651" s="214"/>
      <c r="J2651" s="214"/>
      <c r="K2651" s="218"/>
    </row>
    <row r="2652" customHeight="1" spans="1:11">
      <c r="A2652" s="185" t="str">
        <f>IF(B2652="","",COUNTA($B$5:B2652))</f>
        <v/>
      </c>
      <c r="B2652" s="219"/>
      <c r="C2652" s="220"/>
      <c r="D2652" s="220"/>
      <c r="E2652" s="220"/>
      <c r="F2652" s="225"/>
      <c r="G2652" s="222"/>
      <c r="H2652" s="217" t="str">
        <f>IFERROR(VLOOKUP($C2652,$C$5:$H$18,6,0)+SUMIF($C$19:$C2652,$C2652,$F$19:$F2652)-SUMIF($C$19:$C2652,$C2652,$G$19:$G2652),"")</f>
        <v/>
      </c>
      <c r="I2652" s="220"/>
      <c r="J2652" s="220"/>
      <c r="K2652" s="223"/>
    </row>
    <row r="2653" customHeight="1" spans="1:11">
      <c r="A2653" s="185" t="str">
        <f>IF(B2653="","",COUNTA($B$5:B2653))</f>
        <v/>
      </c>
      <c r="B2653" s="213"/>
      <c r="C2653" s="214"/>
      <c r="D2653" s="214"/>
      <c r="E2653" s="214"/>
      <c r="F2653" s="224"/>
      <c r="G2653" s="216"/>
      <c r="H2653" s="217" t="str">
        <f>IFERROR(VLOOKUP($C2653,$C$5:$H$18,6,0)+SUMIF($C$19:$C2653,$C2653,$F$19:$F2653)-SUMIF($C$19:$C2653,$C2653,$G$19:$G2653),"")</f>
        <v/>
      </c>
      <c r="I2653" s="214"/>
      <c r="J2653" s="214"/>
      <c r="K2653" s="218"/>
    </row>
    <row r="2654" customHeight="1" spans="1:11">
      <c r="A2654" s="185" t="str">
        <f>IF(B2654="","",COUNTA($B$5:B2654))</f>
        <v/>
      </c>
      <c r="B2654" s="219"/>
      <c r="C2654" s="220"/>
      <c r="D2654" s="220"/>
      <c r="E2654" s="220"/>
      <c r="F2654" s="225"/>
      <c r="G2654" s="222"/>
      <c r="H2654" s="217" t="str">
        <f>IFERROR(VLOOKUP($C2654,$C$5:$H$18,6,0)+SUMIF($C$19:$C2654,$C2654,$F$19:$F2654)-SUMIF($C$19:$C2654,$C2654,$G$19:$G2654),"")</f>
        <v/>
      </c>
      <c r="I2654" s="220"/>
      <c r="J2654" s="220"/>
      <c r="K2654" s="223"/>
    </row>
    <row r="2655" customHeight="1" spans="1:11">
      <c r="A2655" s="185" t="str">
        <f>IF(B2655="","",COUNTA($B$5:B2655))</f>
        <v/>
      </c>
      <c r="B2655" s="213"/>
      <c r="C2655" s="214"/>
      <c r="D2655" s="214"/>
      <c r="E2655" s="214"/>
      <c r="F2655" s="224"/>
      <c r="G2655" s="216"/>
      <c r="H2655" s="217" t="str">
        <f>IFERROR(VLOOKUP($C2655,$C$5:$H$18,6,0)+SUMIF($C$19:$C2655,$C2655,$F$19:$F2655)-SUMIF($C$19:$C2655,$C2655,$G$19:$G2655),"")</f>
        <v/>
      </c>
      <c r="I2655" s="214"/>
      <c r="J2655" s="214"/>
      <c r="K2655" s="218"/>
    </row>
    <row r="2656" customHeight="1" spans="1:11">
      <c r="A2656" s="185" t="str">
        <f>IF(B2656="","",COUNTA($B$5:B2656))</f>
        <v/>
      </c>
      <c r="B2656" s="219"/>
      <c r="C2656" s="220"/>
      <c r="D2656" s="220"/>
      <c r="E2656" s="220"/>
      <c r="F2656" s="225"/>
      <c r="G2656" s="222"/>
      <c r="H2656" s="217" t="str">
        <f>IFERROR(VLOOKUP($C2656,$C$5:$H$18,6,0)+SUMIF($C$19:$C2656,$C2656,$F$19:$F2656)-SUMIF($C$19:$C2656,$C2656,$G$19:$G2656),"")</f>
        <v/>
      </c>
      <c r="I2656" s="220"/>
      <c r="J2656" s="220"/>
      <c r="K2656" s="223"/>
    </row>
    <row r="2657" customHeight="1" spans="1:11">
      <c r="A2657" s="185" t="str">
        <f>IF(B2657="","",COUNTA($B$5:B2657))</f>
        <v/>
      </c>
      <c r="B2657" s="213"/>
      <c r="C2657" s="214"/>
      <c r="D2657" s="214"/>
      <c r="E2657" s="214"/>
      <c r="F2657" s="224"/>
      <c r="G2657" s="216"/>
      <c r="H2657" s="217" t="str">
        <f>IFERROR(VLOOKUP($C2657,$C$5:$H$18,6,0)+SUMIF($C$19:$C2657,$C2657,$F$19:$F2657)-SUMIF($C$19:$C2657,$C2657,$G$19:$G2657),"")</f>
        <v/>
      </c>
      <c r="I2657" s="214"/>
      <c r="J2657" s="214"/>
      <c r="K2657" s="218"/>
    </row>
    <row r="2658" customHeight="1" spans="1:11">
      <c r="A2658" s="185" t="str">
        <f>IF(B2658="","",COUNTA($B$5:B2658))</f>
        <v/>
      </c>
      <c r="B2658" s="219"/>
      <c r="C2658" s="220"/>
      <c r="D2658" s="220"/>
      <c r="E2658" s="220"/>
      <c r="F2658" s="225"/>
      <c r="G2658" s="222"/>
      <c r="H2658" s="217" t="str">
        <f>IFERROR(VLOOKUP($C2658,$C$5:$H$18,6,0)+SUMIF($C$19:$C2658,$C2658,$F$19:$F2658)-SUMIF($C$19:$C2658,$C2658,$G$19:$G2658),"")</f>
        <v/>
      </c>
      <c r="I2658" s="220"/>
      <c r="J2658" s="220"/>
      <c r="K2658" s="223"/>
    </row>
    <row r="2659" customHeight="1" spans="1:11">
      <c r="A2659" s="185" t="str">
        <f>IF(B2659="","",COUNTA($B$5:B2659))</f>
        <v/>
      </c>
      <c r="B2659" s="213"/>
      <c r="C2659" s="214"/>
      <c r="D2659" s="214"/>
      <c r="E2659" s="214"/>
      <c r="F2659" s="224"/>
      <c r="G2659" s="216"/>
      <c r="H2659" s="217" t="str">
        <f>IFERROR(VLOOKUP($C2659,$C$5:$H$18,6,0)+SUMIF($C$19:$C2659,$C2659,$F$19:$F2659)-SUMIF($C$19:$C2659,$C2659,$G$19:$G2659),"")</f>
        <v/>
      </c>
      <c r="I2659" s="214"/>
      <c r="J2659" s="214"/>
      <c r="K2659" s="218"/>
    </row>
    <row r="2660" customHeight="1" spans="1:11">
      <c r="A2660" s="185" t="str">
        <f>IF(B2660="","",COUNTA($B$5:B2660))</f>
        <v/>
      </c>
      <c r="B2660" s="219"/>
      <c r="C2660" s="220"/>
      <c r="D2660" s="220"/>
      <c r="E2660" s="220"/>
      <c r="F2660" s="225"/>
      <c r="G2660" s="222"/>
      <c r="H2660" s="217" t="str">
        <f>IFERROR(VLOOKUP($C2660,$C$5:$H$18,6,0)+SUMIF($C$19:$C2660,$C2660,$F$19:$F2660)-SUMIF($C$19:$C2660,$C2660,$G$19:$G2660),"")</f>
        <v/>
      </c>
      <c r="I2660" s="220"/>
      <c r="J2660" s="220"/>
      <c r="K2660" s="223"/>
    </row>
    <row r="2661" customHeight="1" spans="1:11">
      <c r="A2661" s="185" t="str">
        <f>IF(B2661="","",COUNTA($B$5:B2661))</f>
        <v/>
      </c>
      <c r="B2661" s="213"/>
      <c r="C2661" s="214"/>
      <c r="D2661" s="214"/>
      <c r="E2661" s="214"/>
      <c r="F2661" s="224"/>
      <c r="G2661" s="216"/>
      <c r="H2661" s="217" t="str">
        <f>IFERROR(VLOOKUP($C2661,$C$5:$H$18,6,0)+SUMIF($C$19:$C2661,$C2661,$F$19:$F2661)-SUMIF($C$19:$C2661,$C2661,$G$19:$G2661),"")</f>
        <v/>
      </c>
      <c r="I2661" s="214"/>
      <c r="J2661" s="214"/>
      <c r="K2661" s="218"/>
    </row>
    <row r="2662" customHeight="1" spans="1:11">
      <c r="A2662" s="185" t="str">
        <f>IF(B2662="","",COUNTA($B$5:B2662))</f>
        <v/>
      </c>
      <c r="B2662" s="219"/>
      <c r="C2662" s="220"/>
      <c r="D2662" s="220"/>
      <c r="E2662" s="220"/>
      <c r="F2662" s="225"/>
      <c r="G2662" s="222"/>
      <c r="H2662" s="217" t="str">
        <f>IFERROR(VLOOKUP($C2662,$C$5:$H$18,6,0)+SUMIF($C$19:$C2662,$C2662,$F$19:$F2662)-SUMIF($C$19:$C2662,$C2662,$G$19:$G2662),"")</f>
        <v/>
      </c>
      <c r="I2662" s="220"/>
      <c r="J2662" s="220"/>
      <c r="K2662" s="223"/>
    </row>
    <row r="2663" customHeight="1" spans="1:11">
      <c r="A2663" s="185" t="str">
        <f>IF(B2663="","",COUNTA($B$5:B2663))</f>
        <v/>
      </c>
      <c r="B2663" s="213"/>
      <c r="C2663" s="214"/>
      <c r="D2663" s="214"/>
      <c r="E2663" s="214"/>
      <c r="F2663" s="224"/>
      <c r="G2663" s="216"/>
      <c r="H2663" s="217" t="str">
        <f>IFERROR(VLOOKUP($C2663,$C$5:$H$18,6,0)+SUMIF($C$19:$C2663,$C2663,$F$19:$F2663)-SUMIF($C$19:$C2663,$C2663,$G$19:$G2663),"")</f>
        <v/>
      </c>
      <c r="I2663" s="214"/>
      <c r="J2663" s="214"/>
      <c r="K2663" s="218"/>
    </row>
    <row r="2664" customHeight="1" spans="1:11">
      <c r="A2664" s="185" t="str">
        <f>IF(B2664="","",COUNTA($B$5:B2664))</f>
        <v/>
      </c>
      <c r="B2664" s="219"/>
      <c r="C2664" s="220"/>
      <c r="D2664" s="220"/>
      <c r="E2664" s="220"/>
      <c r="F2664" s="225"/>
      <c r="G2664" s="222"/>
      <c r="H2664" s="217" t="str">
        <f>IFERROR(VLOOKUP($C2664,$C$5:$H$18,6,0)+SUMIF($C$19:$C2664,$C2664,$F$19:$F2664)-SUMIF($C$19:$C2664,$C2664,$G$19:$G2664),"")</f>
        <v/>
      </c>
      <c r="I2664" s="220"/>
      <c r="J2664" s="220"/>
      <c r="K2664" s="223"/>
    </row>
    <row r="2665" customHeight="1" spans="1:11">
      <c r="A2665" s="185" t="str">
        <f>IF(B2665="","",COUNTA($B$5:B2665))</f>
        <v/>
      </c>
      <c r="B2665" s="213"/>
      <c r="C2665" s="214"/>
      <c r="D2665" s="214"/>
      <c r="E2665" s="214"/>
      <c r="F2665" s="224"/>
      <c r="G2665" s="216"/>
      <c r="H2665" s="217" t="str">
        <f>IFERROR(VLOOKUP($C2665,$C$5:$H$18,6,0)+SUMIF($C$19:$C2665,$C2665,$F$19:$F2665)-SUMIF($C$19:$C2665,$C2665,$G$19:$G2665),"")</f>
        <v/>
      </c>
      <c r="I2665" s="214"/>
      <c r="J2665" s="214"/>
      <c r="K2665" s="218"/>
    </row>
    <row r="2666" customHeight="1" spans="1:11">
      <c r="A2666" s="185" t="str">
        <f>IF(B2666="","",COUNTA($B$5:B2666))</f>
        <v/>
      </c>
      <c r="B2666" s="219"/>
      <c r="C2666" s="220"/>
      <c r="D2666" s="220"/>
      <c r="E2666" s="220"/>
      <c r="F2666" s="225"/>
      <c r="G2666" s="222"/>
      <c r="H2666" s="217" t="str">
        <f>IFERROR(VLOOKUP($C2666,$C$5:$H$18,6,0)+SUMIF($C$19:$C2666,$C2666,$F$19:$F2666)-SUMIF($C$19:$C2666,$C2666,$G$19:$G2666),"")</f>
        <v/>
      </c>
      <c r="I2666" s="220"/>
      <c r="J2666" s="220"/>
      <c r="K2666" s="223"/>
    </row>
    <row r="2667" customHeight="1" spans="1:11">
      <c r="A2667" s="185" t="str">
        <f>IF(B2667="","",COUNTA($B$5:B2667))</f>
        <v/>
      </c>
      <c r="B2667" s="213"/>
      <c r="C2667" s="214"/>
      <c r="D2667" s="214"/>
      <c r="E2667" s="214"/>
      <c r="F2667" s="224"/>
      <c r="G2667" s="216"/>
      <c r="H2667" s="217" t="str">
        <f>IFERROR(VLOOKUP($C2667,$C$5:$H$18,6,0)+SUMIF($C$19:$C2667,$C2667,$F$19:$F2667)-SUMIF($C$19:$C2667,$C2667,$G$19:$G2667),"")</f>
        <v/>
      </c>
      <c r="I2667" s="214"/>
      <c r="J2667" s="214"/>
      <c r="K2667" s="218"/>
    </row>
    <row r="2668" customHeight="1" spans="1:11">
      <c r="A2668" s="185" t="str">
        <f>IF(B2668="","",COUNTA($B$5:B2668))</f>
        <v/>
      </c>
      <c r="B2668" s="219"/>
      <c r="C2668" s="220"/>
      <c r="D2668" s="220"/>
      <c r="E2668" s="220"/>
      <c r="F2668" s="225"/>
      <c r="G2668" s="222"/>
      <c r="H2668" s="217" t="str">
        <f>IFERROR(VLOOKUP($C2668,$C$5:$H$18,6,0)+SUMIF($C$19:$C2668,$C2668,$F$19:$F2668)-SUMIF($C$19:$C2668,$C2668,$G$19:$G2668),"")</f>
        <v/>
      </c>
      <c r="I2668" s="220"/>
      <c r="J2668" s="220"/>
      <c r="K2668" s="223"/>
    </row>
    <row r="2669" customHeight="1" spans="1:11">
      <c r="A2669" s="185" t="str">
        <f>IF(B2669="","",COUNTA($B$5:B2669))</f>
        <v/>
      </c>
      <c r="B2669" s="213"/>
      <c r="C2669" s="214"/>
      <c r="D2669" s="214"/>
      <c r="E2669" s="214"/>
      <c r="F2669" s="224"/>
      <c r="G2669" s="216"/>
      <c r="H2669" s="217" t="str">
        <f>IFERROR(VLOOKUP($C2669,$C$5:$H$18,6,0)+SUMIF($C$19:$C2669,$C2669,$F$19:$F2669)-SUMIF($C$19:$C2669,$C2669,$G$19:$G2669),"")</f>
        <v/>
      </c>
      <c r="I2669" s="214"/>
      <c r="J2669" s="214"/>
      <c r="K2669" s="218"/>
    </row>
    <row r="2670" customHeight="1" spans="1:11">
      <c r="A2670" s="185" t="str">
        <f>IF(B2670="","",COUNTA($B$5:B2670))</f>
        <v/>
      </c>
      <c r="B2670" s="219"/>
      <c r="C2670" s="220"/>
      <c r="D2670" s="220"/>
      <c r="E2670" s="220"/>
      <c r="F2670" s="225"/>
      <c r="G2670" s="222"/>
      <c r="H2670" s="217" t="str">
        <f>IFERROR(VLOOKUP($C2670,$C$5:$H$18,6,0)+SUMIF($C$19:$C2670,$C2670,$F$19:$F2670)-SUMIF($C$19:$C2670,$C2670,$G$19:$G2670),"")</f>
        <v/>
      </c>
      <c r="I2670" s="220"/>
      <c r="J2670" s="220"/>
      <c r="K2670" s="223"/>
    </row>
    <row r="2671" customHeight="1" spans="1:11">
      <c r="A2671" s="185" t="str">
        <f>IF(B2671="","",COUNTA($B$5:B2671))</f>
        <v/>
      </c>
      <c r="B2671" s="213"/>
      <c r="C2671" s="214"/>
      <c r="D2671" s="214"/>
      <c r="E2671" s="214"/>
      <c r="F2671" s="224"/>
      <c r="G2671" s="216"/>
      <c r="H2671" s="217" t="str">
        <f>IFERROR(VLOOKUP($C2671,$C$5:$H$18,6,0)+SUMIF($C$19:$C2671,$C2671,$F$19:$F2671)-SUMIF($C$19:$C2671,$C2671,$G$19:$G2671),"")</f>
        <v/>
      </c>
      <c r="I2671" s="214"/>
      <c r="J2671" s="214"/>
      <c r="K2671" s="218"/>
    </row>
    <row r="2672" customHeight="1" spans="1:11">
      <c r="A2672" s="185" t="str">
        <f>IF(B2672="","",COUNTA($B$5:B2672))</f>
        <v/>
      </c>
      <c r="B2672" s="219"/>
      <c r="C2672" s="220"/>
      <c r="D2672" s="220"/>
      <c r="E2672" s="220"/>
      <c r="F2672" s="225"/>
      <c r="G2672" s="222"/>
      <c r="H2672" s="217" t="str">
        <f>IFERROR(VLOOKUP($C2672,$C$5:$H$18,6,0)+SUMIF($C$19:$C2672,$C2672,$F$19:$F2672)-SUMIF($C$19:$C2672,$C2672,$G$19:$G2672),"")</f>
        <v/>
      </c>
      <c r="I2672" s="220"/>
      <c r="J2672" s="220"/>
      <c r="K2672" s="223"/>
    </row>
    <row r="2673" customHeight="1" spans="1:11">
      <c r="A2673" s="185" t="str">
        <f>IF(B2673="","",COUNTA($B$5:B2673))</f>
        <v/>
      </c>
      <c r="B2673" s="213"/>
      <c r="C2673" s="214"/>
      <c r="D2673" s="214"/>
      <c r="E2673" s="214"/>
      <c r="F2673" s="224"/>
      <c r="G2673" s="216"/>
      <c r="H2673" s="217" t="str">
        <f>IFERROR(VLOOKUP($C2673,$C$5:$H$18,6,0)+SUMIF($C$19:$C2673,$C2673,$F$19:$F2673)-SUMIF($C$19:$C2673,$C2673,$G$19:$G2673),"")</f>
        <v/>
      </c>
      <c r="I2673" s="214"/>
      <c r="J2673" s="214"/>
      <c r="K2673" s="218"/>
    </row>
    <row r="2674" customHeight="1" spans="1:11">
      <c r="A2674" s="185" t="str">
        <f>IF(B2674="","",COUNTA($B$5:B2674))</f>
        <v/>
      </c>
      <c r="B2674" s="219"/>
      <c r="C2674" s="220"/>
      <c r="D2674" s="220"/>
      <c r="E2674" s="220"/>
      <c r="F2674" s="225"/>
      <c r="G2674" s="222"/>
      <c r="H2674" s="217" t="str">
        <f>IFERROR(VLOOKUP($C2674,$C$5:$H$18,6,0)+SUMIF($C$19:$C2674,$C2674,$F$19:$F2674)-SUMIF($C$19:$C2674,$C2674,$G$19:$G2674),"")</f>
        <v/>
      </c>
      <c r="I2674" s="220"/>
      <c r="J2674" s="220"/>
      <c r="K2674" s="223"/>
    </row>
    <row r="2675" customHeight="1" spans="1:11">
      <c r="A2675" s="185" t="str">
        <f>IF(B2675="","",COUNTA($B$5:B2675))</f>
        <v/>
      </c>
      <c r="B2675" s="213"/>
      <c r="C2675" s="214"/>
      <c r="D2675" s="214"/>
      <c r="E2675" s="214"/>
      <c r="F2675" s="224"/>
      <c r="G2675" s="216"/>
      <c r="H2675" s="217" t="str">
        <f>IFERROR(VLOOKUP($C2675,$C$5:$H$18,6,0)+SUMIF($C$19:$C2675,$C2675,$F$19:$F2675)-SUMIF($C$19:$C2675,$C2675,$G$19:$G2675),"")</f>
        <v/>
      </c>
      <c r="I2675" s="214"/>
      <c r="J2675" s="214"/>
      <c r="K2675" s="218"/>
    </row>
    <row r="2676" customHeight="1" spans="1:11">
      <c r="A2676" s="185" t="str">
        <f>IF(B2676="","",COUNTA($B$5:B2676))</f>
        <v/>
      </c>
      <c r="B2676" s="219"/>
      <c r="C2676" s="220"/>
      <c r="D2676" s="220"/>
      <c r="E2676" s="220"/>
      <c r="F2676" s="225"/>
      <c r="G2676" s="222"/>
      <c r="H2676" s="217" t="str">
        <f>IFERROR(VLOOKUP($C2676,$C$5:$H$18,6,0)+SUMIF($C$19:$C2676,$C2676,$F$19:$F2676)-SUMIF($C$19:$C2676,$C2676,$G$19:$G2676),"")</f>
        <v/>
      </c>
      <c r="I2676" s="220"/>
      <c r="J2676" s="220"/>
      <c r="K2676" s="223"/>
    </row>
    <row r="2677" customHeight="1" spans="1:11">
      <c r="A2677" s="185" t="str">
        <f>IF(B2677="","",COUNTA($B$5:B2677))</f>
        <v/>
      </c>
      <c r="B2677" s="213"/>
      <c r="C2677" s="214"/>
      <c r="D2677" s="214"/>
      <c r="E2677" s="214"/>
      <c r="F2677" s="224"/>
      <c r="G2677" s="216"/>
      <c r="H2677" s="217" t="str">
        <f>IFERROR(VLOOKUP($C2677,$C$5:$H$18,6,0)+SUMIF($C$19:$C2677,$C2677,$F$19:$F2677)-SUMIF($C$19:$C2677,$C2677,$G$19:$G2677),"")</f>
        <v/>
      </c>
      <c r="I2677" s="214"/>
      <c r="J2677" s="214"/>
      <c r="K2677" s="218"/>
    </row>
    <row r="2678" customHeight="1" spans="1:11">
      <c r="A2678" s="185" t="str">
        <f>IF(B2678="","",COUNTA($B$5:B2678))</f>
        <v/>
      </c>
      <c r="B2678" s="219"/>
      <c r="C2678" s="220"/>
      <c r="D2678" s="220"/>
      <c r="E2678" s="220"/>
      <c r="F2678" s="225"/>
      <c r="G2678" s="222"/>
      <c r="H2678" s="217" t="str">
        <f>IFERROR(VLOOKUP($C2678,$C$5:$H$18,6,0)+SUMIF($C$19:$C2678,$C2678,$F$19:$F2678)-SUMIF($C$19:$C2678,$C2678,$G$19:$G2678),"")</f>
        <v/>
      </c>
      <c r="I2678" s="220"/>
      <c r="J2678" s="220"/>
      <c r="K2678" s="223"/>
    </row>
    <row r="2679" customHeight="1" spans="1:11">
      <c r="A2679" s="185" t="str">
        <f>IF(B2679="","",COUNTA($B$5:B2679))</f>
        <v/>
      </c>
      <c r="B2679" s="213"/>
      <c r="C2679" s="214"/>
      <c r="D2679" s="214"/>
      <c r="E2679" s="214"/>
      <c r="F2679" s="224"/>
      <c r="G2679" s="216"/>
      <c r="H2679" s="217" t="str">
        <f>IFERROR(VLOOKUP($C2679,$C$5:$H$18,6,0)+SUMIF($C$19:$C2679,$C2679,$F$19:$F2679)-SUMIF($C$19:$C2679,$C2679,$G$19:$G2679),"")</f>
        <v/>
      </c>
      <c r="I2679" s="214"/>
      <c r="J2679" s="214"/>
      <c r="K2679" s="218"/>
    </row>
    <row r="2680" customHeight="1" spans="1:11">
      <c r="A2680" s="185" t="str">
        <f>IF(B2680="","",COUNTA($B$5:B2680))</f>
        <v/>
      </c>
      <c r="B2680" s="219"/>
      <c r="C2680" s="220"/>
      <c r="D2680" s="220"/>
      <c r="E2680" s="220"/>
      <c r="F2680" s="225"/>
      <c r="G2680" s="222"/>
      <c r="H2680" s="217" t="str">
        <f>IFERROR(VLOOKUP($C2680,$C$5:$H$18,6,0)+SUMIF($C$19:$C2680,$C2680,$F$19:$F2680)-SUMIF($C$19:$C2680,$C2680,$G$19:$G2680),"")</f>
        <v/>
      </c>
      <c r="I2680" s="220"/>
      <c r="J2680" s="220"/>
      <c r="K2680" s="223"/>
    </row>
    <row r="2681" customHeight="1" spans="1:11">
      <c r="A2681" s="185" t="str">
        <f>IF(B2681="","",COUNTA($B$5:B2681))</f>
        <v/>
      </c>
      <c r="B2681" s="213"/>
      <c r="C2681" s="214"/>
      <c r="D2681" s="214"/>
      <c r="E2681" s="214"/>
      <c r="F2681" s="224"/>
      <c r="G2681" s="216"/>
      <c r="H2681" s="217" t="str">
        <f>IFERROR(VLOOKUP($C2681,$C$5:$H$18,6,0)+SUMIF($C$19:$C2681,$C2681,$F$19:$F2681)-SUMIF($C$19:$C2681,$C2681,$G$19:$G2681),"")</f>
        <v/>
      </c>
      <c r="I2681" s="214"/>
      <c r="J2681" s="214"/>
      <c r="K2681" s="218"/>
    </row>
    <row r="2682" customHeight="1" spans="1:11">
      <c r="A2682" s="185" t="str">
        <f>IF(B2682="","",COUNTA($B$5:B2682))</f>
        <v/>
      </c>
      <c r="B2682" s="219"/>
      <c r="C2682" s="220"/>
      <c r="D2682" s="220"/>
      <c r="E2682" s="220"/>
      <c r="F2682" s="225"/>
      <c r="G2682" s="222"/>
      <c r="H2682" s="217" t="str">
        <f>IFERROR(VLOOKUP($C2682,$C$5:$H$18,6,0)+SUMIF($C$19:$C2682,$C2682,$F$19:$F2682)-SUMIF($C$19:$C2682,$C2682,$G$19:$G2682),"")</f>
        <v/>
      </c>
      <c r="I2682" s="220"/>
      <c r="J2682" s="220"/>
      <c r="K2682" s="223"/>
    </row>
    <row r="2683" customHeight="1" spans="1:11">
      <c r="A2683" s="185" t="str">
        <f>IF(B2683="","",COUNTA($B$5:B2683))</f>
        <v/>
      </c>
      <c r="B2683" s="213"/>
      <c r="C2683" s="214"/>
      <c r="D2683" s="214"/>
      <c r="E2683" s="214"/>
      <c r="F2683" s="224"/>
      <c r="G2683" s="216"/>
      <c r="H2683" s="217" t="str">
        <f>IFERROR(VLOOKUP($C2683,$C$5:$H$18,6,0)+SUMIF($C$19:$C2683,$C2683,$F$19:$F2683)-SUMIF($C$19:$C2683,$C2683,$G$19:$G2683),"")</f>
        <v/>
      </c>
      <c r="I2683" s="214"/>
      <c r="J2683" s="214"/>
      <c r="K2683" s="218"/>
    </row>
    <row r="2684" customHeight="1" spans="1:11">
      <c r="A2684" s="185" t="str">
        <f>IF(B2684="","",COUNTA($B$5:B2684))</f>
        <v/>
      </c>
      <c r="B2684" s="219"/>
      <c r="C2684" s="220"/>
      <c r="D2684" s="220"/>
      <c r="E2684" s="220"/>
      <c r="F2684" s="225"/>
      <c r="G2684" s="222"/>
      <c r="H2684" s="217" t="str">
        <f>IFERROR(VLOOKUP($C2684,$C$5:$H$18,6,0)+SUMIF($C$19:$C2684,$C2684,$F$19:$F2684)-SUMIF($C$19:$C2684,$C2684,$G$19:$G2684),"")</f>
        <v/>
      </c>
      <c r="I2684" s="220"/>
      <c r="J2684" s="220"/>
      <c r="K2684" s="223"/>
    </row>
    <row r="2685" customHeight="1" spans="1:11">
      <c r="A2685" s="185" t="str">
        <f>IF(B2685="","",COUNTA($B$5:B2685))</f>
        <v/>
      </c>
      <c r="B2685" s="213"/>
      <c r="C2685" s="214"/>
      <c r="D2685" s="214"/>
      <c r="E2685" s="214"/>
      <c r="F2685" s="224"/>
      <c r="G2685" s="216"/>
      <c r="H2685" s="217" t="str">
        <f>IFERROR(VLOOKUP($C2685,$C$5:$H$18,6,0)+SUMIF($C$19:$C2685,$C2685,$F$19:$F2685)-SUMIF($C$19:$C2685,$C2685,$G$19:$G2685),"")</f>
        <v/>
      </c>
      <c r="I2685" s="214"/>
      <c r="J2685" s="214"/>
      <c r="K2685" s="218"/>
    </row>
    <row r="2686" customHeight="1" spans="1:11">
      <c r="A2686" s="185" t="str">
        <f>IF(B2686="","",COUNTA($B$5:B2686))</f>
        <v/>
      </c>
      <c r="B2686" s="219"/>
      <c r="C2686" s="220"/>
      <c r="D2686" s="220"/>
      <c r="E2686" s="220"/>
      <c r="F2686" s="225"/>
      <c r="G2686" s="222"/>
      <c r="H2686" s="217" t="str">
        <f>IFERROR(VLOOKUP($C2686,$C$5:$H$18,6,0)+SUMIF($C$19:$C2686,$C2686,$F$19:$F2686)-SUMIF($C$19:$C2686,$C2686,$G$19:$G2686),"")</f>
        <v/>
      </c>
      <c r="I2686" s="220"/>
      <c r="J2686" s="220"/>
      <c r="K2686" s="223"/>
    </row>
    <row r="2687" customHeight="1" spans="1:11">
      <c r="A2687" s="185" t="str">
        <f>IF(B2687="","",COUNTA($B$5:B2687))</f>
        <v/>
      </c>
      <c r="B2687" s="213"/>
      <c r="C2687" s="214"/>
      <c r="D2687" s="214"/>
      <c r="E2687" s="214"/>
      <c r="F2687" s="224"/>
      <c r="G2687" s="216"/>
      <c r="H2687" s="217" t="str">
        <f>IFERROR(VLOOKUP($C2687,$C$5:$H$18,6,0)+SUMIF($C$19:$C2687,$C2687,$F$19:$F2687)-SUMIF($C$19:$C2687,$C2687,$G$19:$G2687),"")</f>
        <v/>
      </c>
      <c r="I2687" s="214"/>
      <c r="J2687" s="214"/>
      <c r="K2687" s="218"/>
    </row>
    <row r="2688" customHeight="1" spans="1:11">
      <c r="A2688" s="185" t="str">
        <f>IF(B2688="","",COUNTA($B$5:B2688))</f>
        <v/>
      </c>
      <c r="B2688" s="219"/>
      <c r="C2688" s="220"/>
      <c r="D2688" s="220"/>
      <c r="E2688" s="220"/>
      <c r="F2688" s="225"/>
      <c r="G2688" s="222"/>
      <c r="H2688" s="217" t="str">
        <f>IFERROR(VLOOKUP($C2688,$C$5:$H$18,6,0)+SUMIF($C$19:$C2688,$C2688,$F$19:$F2688)-SUMIF($C$19:$C2688,$C2688,$G$19:$G2688),"")</f>
        <v/>
      </c>
      <c r="I2688" s="220"/>
      <c r="J2688" s="220"/>
      <c r="K2688" s="223"/>
    </row>
    <row r="2689" customHeight="1" spans="1:11">
      <c r="A2689" s="185" t="str">
        <f>IF(B2689="","",COUNTA($B$5:B2689))</f>
        <v/>
      </c>
      <c r="B2689" s="213"/>
      <c r="C2689" s="214"/>
      <c r="D2689" s="214"/>
      <c r="E2689" s="214"/>
      <c r="F2689" s="224"/>
      <c r="G2689" s="216"/>
      <c r="H2689" s="217" t="str">
        <f>IFERROR(VLOOKUP($C2689,$C$5:$H$18,6,0)+SUMIF($C$19:$C2689,$C2689,$F$19:$F2689)-SUMIF($C$19:$C2689,$C2689,$G$19:$G2689),"")</f>
        <v/>
      </c>
      <c r="I2689" s="214"/>
      <c r="J2689" s="214"/>
      <c r="K2689" s="218"/>
    </row>
    <row r="2690" customHeight="1" spans="1:11">
      <c r="A2690" s="185" t="str">
        <f>IF(B2690="","",COUNTA($B$5:B2690))</f>
        <v/>
      </c>
      <c r="B2690" s="219"/>
      <c r="C2690" s="220"/>
      <c r="D2690" s="220"/>
      <c r="E2690" s="220"/>
      <c r="F2690" s="225"/>
      <c r="G2690" s="222"/>
      <c r="H2690" s="217" t="str">
        <f>IFERROR(VLOOKUP($C2690,$C$5:$H$18,6,0)+SUMIF($C$19:$C2690,$C2690,$F$19:$F2690)-SUMIF($C$19:$C2690,$C2690,$G$19:$G2690),"")</f>
        <v/>
      </c>
      <c r="I2690" s="220"/>
      <c r="J2690" s="220"/>
      <c r="K2690" s="223"/>
    </row>
    <row r="2691" customHeight="1" spans="1:11">
      <c r="A2691" s="185" t="str">
        <f>IF(B2691="","",COUNTA($B$5:B2691))</f>
        <v/>
      </c>
      <c r="B2691" s="213"/>
      <c r="C2691" s="214"/>
      <c r="D2691" s="214"/>
      <c r="E2691" s="214"/>
      <c r="F2691" s="224"/>
      <c r="G2691" s="216"/>
      <c r="H2691" s="217" t="str">
        <f>IFERROR(VLOOKUP($C2691,$C$5:$H$18,6,0)+SUMIF($C$19:$C2691,$C2691,$F$19:$F2691)-SUMIF($C$19:$C2691,$C2691,$G$19:$G2691),"")</f>
        <v/>
      </c>
      <c r="I2691" s="214"/>
      <c r="J2691" s="214"/>
      <c r="K2691" s="218"/>
    </row>
    <row r="2692" customHeight="1" spans="1:11">
      <c r="A2692" s="185" t="str">
        <f>IF(B2692="","",COUNTA($B$5:B2692))</f>
        <v/>
      </c>
      <c r="B2692" s="219"/>
      <c r="C2692" s="220"/>
      <c r="D2692" s="220"/>
      <c r="E2692" s="220"/>
      <c r="F2692" s="225"/>
      <c r="G2692" s="222"/>
      <c r="H2692" s="217" t="str">
        <f>IFERROR(VLOOKUP($C2692,$C$5:$H$18,6,0)+SUMIF($C$19:$C2692,$C2692,$F$19:$F2692)-SUMIF($C$19:$C2692,$C2692,$G$19:$G2692),"")</f>
        <v/>
      </c>
      <c r="I2692" s="220"/>
      <c r="J2692" s="220"/>
      <c r="K2692" s="223"/>
    </row>
    <row r="2693" customHeight="1" spans="1:11">
      <c r="A2693" s="185" t="str">
        <f>IF(B2693="","",COUNTA($B$5:B2693))</f>
        <v/>
      </c>
      <c r="B2693" s="213"/>
      <c r="C2693" s="214"/>
      <c r="D2693" s="214"/>
      <c r="E2693" s="214"/>
      <c r="F2693" s="224"/>
      <c r="G2693" s="216"/>
      <c r="H2693" s="217" t="str">
        <f>IFERROR(VLOOKUP($C2693,$C$5:$H$18,6,0)+SUMIF($C$19:$C2693,$C2693,$F$19:$F2693)-SUMIF($C$19:$C2693,$C2693,$G$19:$G2693),"")</f>
        <v/>
      </c>
      <c r="I2693" s="214"/>
      <c r="J2693" s="214"/>
      <c r="K2693" s="218"/>
    </row>
    <row r="2694" customHeight="1" spans="1:11">
      <c r="A2694" s="185" t="str">
        <f>IF(B2694="","",COUNTA($B$5:B2694))</f>
        <v/>
      </c>
      <c r="B2694" s="219"/>
      <c r="C2694" s="220"/>
      <c r="D2694" s="220"/>
      <c r="E2694" s="220"/>
      <c r="F2694" s="225"/>
      <c r="G2694" s="222"/>
      <c r="H2694" s="217" t="str">
        <f>IFERROR(VLOOKUP($C2694,$C$5:$H$18,6,0)+SUMIF($C$19:$C2694,$C2694,$F$19:$F2694)-SUMIF($C$19:$C2694,$C2694,$G$19:$G2694),"")</f>
        <v/>
      </c>
      <c r="I2694" s="220"/>
      <c r="J2694" s="220"/>
      <c r="K2694" s="223"/>
    </row>
    <row r="2695" customHeight="1" spans="1:11">
      <c r="A2695" s="185" t="str">
        <f>IF(B2695="","",COUNTA($B$5:B2695))</f>
        <v/>
      </c>
      <c r="B2695" s="213"/>
      <c r="C2695" s="214"/>
      <c r="D2695" s="214"/>
      <c r="E2695" s="214"/>
      <c r="F2695" s="224"/>
      <c r="G2695" s="216"/>
      <c r="H2695" s="217" t="str">
        <f>IFERROR(VLOOKUP($C2695,$C$5:$H$18,6,0)+SUMIF($C$19:$C2695,$C2695,$F$19:$F2695)-SUMIF($C$19:$C2695,$C2695,$G$19:$G2695),"")</f>
        <v/>
      </c>
      <c r="I2695" s="214"/>
      <c r="J2695" s="214"/>
      <c r="K2695" s="218"/>
    </row>
    <row r="2696" customHeight="1" spans="1:11">
      <c r="A2696" s="185" t="str">
        <f>IF(B2696="","",COUNTA($B$5:B2696))</f>
        <v/>
      </c>
      <c r="B2696" s="219"/>
      <c r="C2696" s="220"/>
      <c r="D2696" s="220"/>
      <c r="E2696" s="220"/>
      <c r="F2696" s="225"/>
      <c r="G2696" s="222"/>
      <c r="H2696" s="217" t="str">
        <f>IFERROR(VLOOKUP($C2696,$C$5:$H$18,6,0)+SUMIF($C$19:$C2696,$C2696,$F$19:$F2696)-SUMIF($C$19:$C2696,$C2696,$G$19:$G2696),"")</f>
        <v/>
      </c>
      <c r="I2696" s="220"/>
      <c r="J2696" s="220"/>
      <c r="K2696" s="223"/>
    </row>
    <row r="2697" customHeight="1" spans="1:11">
      <c r="A2697" s="185" t="str">
        <f>IF(B2697="","",COUNTA($B$5:B2697))</f>
        <v/>
      </c>
      <c r="B2697" s="213"/>
      <c r="C2697" s="214"/>
      <c r="D2697" s="214"/>
      <c r="E2697" s="214"/>
      <c r="F2697" s="224"/>
      <c r="G2697" s="216"/>
      <c r="H2697" s="217" t="str">
        <f>IFERROR(VLOOKUP($C2697,$C$5:$H$18,6,0)+SUMIF($C$19:$C2697,$C2697,$F$19:$F2697)-SUMIF($C$19:$C2697,$C2697,$G$19:$G2697),"")</f>
        <v/>
      </c>
      <c r="I2697" s="214"/>
      <c r="J2697" s="214"/>
      <c r="K2697" s="218"/>
    </row>
    <row r="2698" customHeight="1" spans="1:11">
      <c r="A2698" s="185" t="str">
        <f>IF(B2698="","",COUNTA($B$5:B2698))</f>
        <v/>
      </c>
      <c r="B2698" s="219"/>
      <c r="C2698" s="220"/>
      <c r="D2698" s="220"/>
      <c r="E2698" s="220"/>
      <c r="F2698" s="225"/>
      <c r="G2698" s="222"/>
      <c r="H2698" s="217" t="str">
        <f>IFERROR(VLOOKUP($C2698,$C$5:$H$18,6,0)+SUMIF($C$19:$C2698,$C2698,$F$19:$F2698)-SUMIF($C$19:$C2698,$C2698,$G$19:$G2698),"")</f>
        <v/>
      </c>
      <c r="I2698" s="220"/>
      <c r="J2698" s="220"/>
      <c r="K2698" s="223"/>
    </row>
    <row r="2699" customHeight="1" spans="1:11">
      <c r="A2699" s="185" t="str">
        <f>IF(B2699="","",COUNTA($B$5:B2699))</f>
        <v/>
      </c>
      <c r="B2699" s="213"/>
      <c r="C2699" s="214"/>
      <c r="D2699" s="214"/>
      <c r="E2699" s="214"/>
      <c r="F2699" s="224"/>
      <c r="G2699" s="216"/>
      <c r="H2699" s="217" t="str">
        <f>IFERROR(VLOOKUP($C2699,$C$5:$H$18,6,0)+SUMIF($C$19:$C2699,$C2699,$F$19:$F2699)-SUMIF($C$19:$C2699,$C2699,$G$19:$G2699),"")</f>
        <v/>
      </c>
      <c r="I2699" s="214"/>
      <c r="J2699" s="214"/>
      <c r="K2699" s="218"/>
    </row>
    <row r="2700" customHeight="1" spans="1:11">
      <c r="A2700" s="185" t="str">
        <f>IF(B2700="","",COUNTA($B$5:B2700))</f>
        <v/>
      </c>
      <c r="B2700" s="219"/>
      <c r="C2700" s="220"/>
      <c r="D2700" s="220"/>
      <c r="E2700" s="220"/>
      <c r="F2700" s="225"/>
      <c r="G2700" s="222"/>
      <c r="H2700" s="217" t="str">
        <f>IFERROR(VLOOKUP($C2700,$C$5:$H$18,6,0)+SUMIF($C$19:$C2700,$C2700,$F$19:$F2700)-SUMIF($C$19:$C2700,$C2700,$G$19:$G2700),"")</f>
        <v/>
      </c>
      <c r="I2700" s="220"/>
      <c r="J2700" s="220"/>
      <c r="K2700" s="223"/>
    </row>
    <row r="2701" customHeight="1" spans="1:11">
      <c r="A2701" s="185" t="str">
        <f>IF(B2701="","",COUNTA($B$5:B2701))</f>
        <v/>
      </c>
      <c r="B2701" s="213"/>
      <c r="C2701" s="214"/>
      <c r="D2701" s="214"/>
      <c r="E2701" s="214"/>
      <c r="F2701" s="224"/>
      <c r="G2701" s="216"/>
      <c r="H2701" s="217" t="str">
        <f>IFERROR(VLOOKUP($C2701,$C$5:$H$18,6,0)+SUMIF($C$19:$C2701,$C2701,$F$19:$F2701)-SUMIF($C$19:$C2701,$C2701,$G$19:$G2701),"")</f>
        <v/>
      </c>
      <c r="I2701" s="214"/>
      <c r="J2701" s="214"/>
      <c r="K2701" s="218"/>
    </row>
    <row r="2702" customHeight="1" spans="1:11">
      <c r="A2702" s="185" t="str">
        <f>IF(B2702="","",COUNTA($B$5:B2702))</f>
        <v/>
      </c>
      <c r="B2702" s="219"/>
      <c r="C2702" s="220"/>
      <c r="D2702" s="220"/>
      <c r="E2702" s="220"/>
      <c r="F2702" s="225"/>
      <c r="G2702" s="222"/>
      <c r="H2702" s="217" t="str">
        <f>IFERROR(VLOOKUP($C2702,$C$5:$H$18,6,0)+SUMIF($C$19:$C2702,$C2702,$F$19:$F2702)-SUMIF($C$19:$C2702,$C2702,$G$19:$G2702),"")</f>
        <v/>
      </c>
      <c r="I2702" s="220"/>
      <c r="J2702" s="220"/>
      <c r="K2702" s="223"/>
    </row>
    <row r="2703" customHeight="1" spans="1:11">
      <c r="A2703" s="185" t="str">
        <f>IF(B2703="","",COUNTA($B$5:B2703))</f>
        <v/>
      </c>
      <c r="B2703" s="213"/>
      <c r="C2703" s="214"/>
      <c r="D2703" s="214"/>
      <c r="E2703" s="214"/>
      <c r="F2703" s="224"/>
      <c r="G2703" s="216"/>
      <c r="H2703" s="217" t="str">
        <f>IFERROR(VLOOKUP($C2703,$C$5:$H$18,6,0)+SUMIF($C$19:$C2703,$C2703,$F$19:$F2703)-SUMIF($C$19:$C2703,$C2703,$G$19:$G2703),"")</f>
        <v/>
      </c>
      <c r="I2703" s="214"/>
      <c r="J2703" s="214"/>
      <c r="K2703" s="218"/>
    </row>
    <row r="2704" customHeight="1" spans="1:11">
      <c r="A2704" s="185" t="str">
        <f>IF(B2704="","",COUNTA($B$5:B2704))</f>
        <v/>
      </c>
      <c r="B2704" s="219"/>
      <c r="C2704" s="220"/>
      <c r="D2704" s="220"/>
      <c r="E2704" s="220"/>
      <c r="F2704" s="225"/>
      <c r="G2704" s="222"/>
      <c r="H2704" s="217" t="str">
        <f>IFERROR(VLOOKUP($C2704,$C$5:$H$18,6,0)+SUMIF($C$19:$C2704,$C2704,$F$19:$F2704)-SUMIF($C$19:$C2704,$C2704,$G$19:$G2704),"")</f>
        <v/>
      </c>
      <c r="I2704" s="220"/>
      <c r="J2704" s="220"/>
      <c r="K2704" s="223"/>
    </row>
    <row r="2705" customHeight="1" spans="1:11">
      <c r="A2705" s="185" t="str">
        <f>IF(B2705="","",COUNTA($B$5:B2705))</f>
        <v/>
      </c>
      <c r="B2705" s="213"/>
      <c r="C2705" s="214"/>
      <c r="D2705" s="214"/>
      <c r="E2705" s="214"/>
      <c r="F2705" s="224"/>
      <c r="G2705" s="216"/>
      <c r="H2705" s="217" t="str">
        <f>IFERROR(VLOOKUP($C2705,$C$5:$H$18,6,0)+SUMIF($C$19:$C2705,$C2705,$F$19:$F2705)-SUMIF($C$19:$C2705,$C2705,$G$19:$G2705),"")</f>
        <v/>
      </c>
      <c r="I2705" s="214"/>
      <c r="J2705" s="214"/>
      <c r="K2705" s="218"/>
    </row>
    <row r="2706" customHeight="1" spans="1:11">
      <c r="A2706" s="185" t="str">
        <f>IF(B2706="","",COUNTA($B$5:B2706))</f>
        <v/>
      </c>
      <c r="B2706" s="219"/>
      <c r="C2706" s="220"/>
      <c r="D2706" s="220"/>
      <c r="E2706" s="220"/>
      <c r="F2706" s="225"/>
      <c r="G2706" s="222"/>
      <c r="H2706" s="217" t="str">
        <f>IFERROR(VLOOKUP($C2706,$C$5:$H$18,6,0)+SUMIF($C$19:$C2706,$C2706,$F$19:$F2706)-SUMIF($C$19:$C2706,$C2706,$G$19:$G2706),"")</f>
        <v/>
      </c>
      <c r="I2706" s="220"/>
      <c r="J2706" s="220"/>
      <c r="K2706" s="223"/>
    </row>
    <row r="2707" customHeight="1" spans="1:11">
      <c r="A2707" s="185" t="str">
        <f>IF(B2707="","",COUNTA($B$5:B2707))</f>
        <v/>
      </c>
      <c r="B2707" s="213"/>
      <c r="C2707" s="214"/>
      <c r="D2707" s="214"/>
      <c r="E2707" s="214"/>
      <c r="F2707" s="224"/>
      <c r="G2707" s="216"/>
      <c r="H2707" s="217" t="str">
        <f>IFERROR(VLOOKUP($C2707,$C$5:$H$18,6,0)+SUMIF($C$19:$C2707,$C2707,$F$19:$F2707)-SUMIF($C$19:$C2707,$C2707,$G$19:$G2707),"")</f>
        <v/>
      </c>
      <c r="I2707" s="214"/>
      <c r="J2707" s="214"/>
      <c r="K2707" s="218"/>
    </row>
    <row r="2708" customHeight="1" spans="1:11">
      <c r="A2708" s="185" t="str">
        <f>IF(B2708="","",COUNTA($B$5:B2708))</f>
        <v/>
      </c>
      <c r="B2708" s="219"/>
      <c r="C2708" s="220"/>
      <c r="D2708" s="220"/>
      <c r="E2708" s="220"/>
      <c r="F2708" s="225"/>
      <c r="G2708" s="222"/>
      <c r="H2708" s="217" t="str">
        <f>IFERROR(VLOOKUP($C2708,$C$5:$H$18,6,0)+SUMIF($C$19:$C2708,$C2708,$F$19:$F2708)-SUMIF($C$19:$C2708,$C2708,$G$19:$G2708),"")</f>
        <v/>
      </c>
      <c r="I2708" s="220"/>
      <c r="J2708" s="220"/>
      <c r="K2708" s="223"/>
    </row>
    <row r="2709" customHeight="1" spans="1:11">
      <c r="A2709" s="185" t="str">
        <f>IF(B2709="","",COUNTA($B$5:B2709))</f>
        <v/>
      </c>
      <c r="B2709" s="213"/>
      <c r="C2709" s="214"/>
      <c r="D2709" s="214"/>
      <c r="E2709" s="214"/>
      <c r="F2709" s="224"/>
      <c r="G2709" s="216"/>
      <c r="H2709" s="217" t="str">
        <f>IFERROR(VLOOKUP($C2709,$C$5:$H$18,6,0)+SUMIF($C$19:$C2709,$C2709,$F$19:$F2709)-SUMIF($C$19:$C2709,$C2709,$G$19:$G2709),"")</f>
        <v/>
      </c>
      <c r="I2709" s="214"/>
      <c r="J2709" s="214"/>
      <c r="K2709" s="218"/>
    </row>
    <row r="2710" customHeight="1" spans="1:11">
      <c r="A2710" s="185" t="str">
        <f>IF(B2710="","",COUNTA($B$5:B2710))</f>
        <v/>
      </c>
      <c r="B2710" s="219"/>
      <c r="C2710" s="220"/>
      <c r="D2710" s="220"/>
      <c r="E2710" s="220"/>
      <c r="F2710" s="225"/>
      <c r="G2710" s="222"/>
      <c r="H2710" s="217" t="str">
        <f>IFERROR(VLOOKUP($C2710,$C$5:$H$18,6,0)+SUMIF($C$19:$C2710,$C2710,$F$19:$F2710)-SUMIF($C$19:$C2710,$C2710,$G$19:$G2710),"")</f>
        <v/>
      </c>
      <c r="I2710" s="220"/>
      <c r="J2710" s="220"/>
      <c r="K2710" s="223"/>
    </row>
    <row r="2711" customHeight="1" spans="1:11">
      <c r="A2711" s="185" t="str">
        <f>IF(B2711="","",COUNTA($B$5:B2711))</f>
        <v/>
      </c>
      <c r="B2711" s="213"/>
      <c r="C2711" s="214"/>
      <c r="D2711" s="214"/>
      <c r="E2711" s="214"/>
      <c r="F2711" s="224"/>
      <c r="G2711" s="216"/>
      <c r="H2711" s="217" t="str">
        <f>IFERROR(VLOOKUP($C2711,$C$5:$H$18,6,0)+SUMIF($C$19:$C2711,$C2711,$F$19:$F2711)-SUMIF($C$19:$C2711,$C2711,$G$19:$G2711),"")</f>
        <v/>
      </c>
      <c r="I2711" s="214"/>
      <c r="J2711" s="214"/>
      <c r="K2711" s="218"/>
    </row>
    <row r="2712" customHeight="1" spans="1:11">
      <c r="A2712" s="185" t="str">
        <f>IF(B2712="","",COUNTA($B$5:B2712))</f>
        <v/>
      </c>
      <c r="B2712" s="219"/>
      <c r="C2712" s="220"/>
      <c r="D2712" s="220"/>
      <c r="E2712" s="220"/>
      <c r="F2712" s="225"/>
      <c r="G2712" s="222"/>
      <c r="H2712" s="217" t="str">
        <f>IFERROR(VLOOKUP($C2712,$C$5:$H$18,6,0)+SUMIF($C$19:$C2712,$C2712,$F$19:$F2712)-SUMIF($C$19:$C2712,$C2712,$G$19:$G2712),"")</f>
        <v/>
      </c>
      <c r="I2712" s="220"/>
      <c r="J2712" s="220"/>
      <c r="K2712" s="223"/>
    </row>
    <row r="2713" customHeight="1" spans="1:11">
      <c r="A2713" s="185" t="str">
        <f>IF(B2713="","",COUNTA($B$5:B2713))</f>
        <v/>
      </c>
      <c r="B2713" s="213"/>
      <c r="C2713" s="214"/>
      <c r="D2713" s="214"/>
      <c r="E2713" s="214"/>
      <c r="F2713" s="224"/>
      <c r="G2713" s="216"/>
      <c r="H2713" s="217" t="str">
        <f>IFERROR(VLOOKUP($C2713,$C$5:$H$18,6,0)+SUMIF($C$19:$C2713,$C2713,$F$19:$F2713)-SUMIF($C$19:$C2713,$C2713,$G$19:$G2713),"")</f>
        <v/>
      </c>
      <c r="I2713" s="214"/>
      <c r="J2713" s="214"/>
      <c r="K2713" s="218"/>
    </row>
    <row r="2714" customHeight="1" spans="1:11">
      <c r="A2714" s="185" t="str">
        <f>IF(B2714="","",COUNTA($B$5:B2714))</f>
        <v/>
      </c>
      <c r="B2714" s="219"/>
      <c r="C2714" s="220"/>
      <c r="D2714" s="220"/>
      <c r="E2714" s="220"/>
      <c r="F2714" s="225"/>
      <c r="G2714" s="222"/>
      <c r="H2714" s="217" t="str">
        <f>IFERROR(VLOOKUP($C2714,$C$5:$H$18,6,0)+SUMIF($C$19:$C2714,$C2714,$F$19:$F2714)-SUMIF($C$19:$C2714,$C2714,$G$19:$G2714),"")</f>
        <v/>
      </c>
      <c r="I2714" s="220"/>
      <c r="J2714" s="220"/>
      <c r="K2714" s="223"/>
    </row>
    <row r="2715" customHeight="1" spans="1:11">
      <c r="A2715" s="185" t="str">
        <f>IF(B2715="","",COUNTA($B$5:B2715))</f>
        <v/>
      </c>
      <c r="B2715" s="213"/>
      <c r="C2715" s="214"/>
      <c r="D2715" s="214"/>
      <c r="E2715" s="214"/>
      <c r="F2715" s="224"/>
      <c r="G2715" s="216"/>
      <c r="H2715" s="217" t="str">
        <f>IFERROR(VLOOKUP($C2715,$C$5:$H$18,6,0)+SUMIF($C$19:$C2715,$C2715,$F$19:$F2715)-SUMIF($C$19:$C2715,$C2715,$G$19:$G2715),"")</f>
        <v/>
      </c>
      <c r="I2715" s="214"/>
      <c r="J2715" s="214"/>
      <c r="K2715" s="218"/>
    </row>
    <row r="2716" customHeight="1" spans="1:11">
      <c r="A2716" s="185" t="str">
        <f>IF(B2716="","",COUNTA($B$5:B2716))</f>
        <v/>
      </c>
      <c r="B2716" s="219"/>
      <c r="C2716" s="220"/>
      <c r="D2716" s="220"/>
      <c r="E2716" s="220"/>
      <c r="F2716" s="225"/>
      <c r="G2716" s="222"/>
      <c r="H2716" s="217" t="str">
        <f>IFERROR(VLOOKUP($C2716,$C$5:$H$18,6,0)+SUMIF($C$19:$C2716,$C2716,$F$19:$F2716)-SUMIF($C$19:$C2716,$C2716,$G$19:$G2716),"")</f>
        <v/>
      </c>
      <c r="I2716" s="220"/>
      <c r="J2716" s="220"/>
      <c r="K2716" s="223"/>
    </row>
    <row r="2717" customHeight="1" spans="1:11">
      <c r="A2717" s="185" t="str">
        <f>IF(B2717="","",COUNTA($B$5:B2717))</f>
        <v/>
      </c>
      <c r="B2717" s="213"/>
      <c r="C2717" s="214"/>
      <c r="D2717" s="214"/>
      <c r="E2717" s="214"/>
      <c r="F2717" s="224"/>
      <c r="G2717" s="216"/>
      <c r="H2717" s="217" t="str">
        <f>IFERROR(VLOOKUP($C2717,$C$5:$H$18,6,0)+SUMIF($C$19:$C2717,$C2717,$F$19:$F2717)-SUMIF($C$19:$C2717,$C2717,$G$19:$G2717),"")</f>
        <v/>
      </c>
      <c r="I2717" s="214"/>
      <c r="J2717" s="214"/>
      <c r="K2717" s="218"/>
    </row>
    <row r="2718" customHeight="1" spans="1:11">
      <c r="A2718" s="185" t="str">
        <f>IF(B2718="","",COUNTA($B$5:B2718))</f>
        <v/>
      </c>
      <c r="B2718" s="219"/>
      <c r="C2718" s="220"/>
      <c r="D2718" s="220"/>
      <c r="E2718" s="220"/>
      <c r="F2718" s="225"/>
      <c r="G2718" s="222"/>
      <c r="H2718" s="217" t="str">
        <f>IFERROR(VLOOKUP($C2718,$C$5:$H$18,6,0)+SUMIF($C$19:$C2718,$C2718,$F$19:$F2718)-SUMIF($C$19:$C2718,$C2718,$G$19:$G2718),"")</f>
        <v/>
      </c>
      <c r="I2718" s="220"/>
      <c r="J2718" s="220"/>
      <c r="K2718" s="223"/>
    </row>
    <row r="2719" customHeight="1" spans="1:11">
      <c r="A2719" s="185" t="str">
        <f>IF(B2719="","",COUNTA($B$5:B2719))</f>
        <v/>
      </c>
      <c r="B2719" s="213"/>
      <c r="C2719" s="214"/>
      <c r="D2719" s="214"/>
      <c r="E2719" s="214"/>
      <c r="F2719" s="224"/>
      <c r="G2719" s="216"/>
      <c r="H2719" s="217" t="str">
        <f>IFERROR(VLOOKUP($C2719,$C$5:$H$18,6,0)+SUMIF($C$19:$C2719,$C2719,$F$19:$F2719)-SUMIF($C$19:$C2719,$C2719,$G$19:$G2719),"")</f>
        <v/>
      </c>
      <c r="I2719" s="214"/>
      <c r="J2719" s="214"/>
      <c r="K2719" s="218"/>
    </row>
    <row r="2720" customHeight="1" spans="1:11">
      <c r="A2720" s="185" t="str">
        <f>IF(B2720="","",COUNTA($B$5:B2720))</f>
        <v/>
      </c>
      <c r="B2720" s="219"/>
      <c r="C2720" s="220"/>
      <c r="D2720" s="220"/>
      <c r="E2720" s="220"/>
      <c r="F2720" s="225"/>
      <c r="G2720" s="222"/>
      <c r="H2720" s="217" t="str">
        <f>IFERROR(VLOOKUP($C2720,$C$5:$H$18,6,0)+SUMIF($C$19:$C2720,$C2720,$F$19:$F2720)-SUMIF($C$19:$C2720,$C2720,$G$19:$G2720),"")</f>
        <v/>
      </c>
      <c r="I2720" s="220"/>
      <c r="J2720" s="220"/>
      <c r="K2720" s="223"/>
    </row>
    <row r="2721" customHeight="1" spans="1:11">
      <c r="A2721" s="185" t="str">
        <f>IF(B2721="","",COUNTA($B$5:B2721))</f>
        <v/>
      </c>
      <c r="B2721" s="213"/>
      <c r="C2721" s="214"/>
      <c r="D2721" s="214"/>
      <c r="E2721" s="214"/>
      <c r="F2721" s="224"/>
      <c r="G2721" s="216"/>
      <c r="H2721" s="217" t="str">
        <f>IFERROR(VLOOKUP($C2721,$C$5:$H$18,6,0)+SUMIF($C$19:$C2721,$C2721,$F$19:$F2721)-SUMIF($C$19:$C2721,$C2721,$G$19:$G2721),"")</f>
        <v/>
      </c>
      <c r="I2721" s="214"/>
      <c r="J2721" s="214"/>
      <c r="K2721" s="218"/>
    </row>
    <row r="2722" customHeight="1" spans="1:11">
      <c r="A2722" s="185" t="str">
        <f>IF(B2722="","",COUNTA($B$5:B2722))</f>
        <v/>
      </c>
      <c r="B2722" s="219"/>
      <c r="C2722" s="220"/>
      <c r="D2722" s="220"/>
      <c r="E2722" s="220"/>
      <c r="F2722" s="225"/>
      <c r="G2722" s="222"/>
      <c r="H2722" s="217" t="str">
        <f>IFERROR(VLOOKUP($C2722,$C$5:$H$18,6,0)+SUMIF($C$19:$C2722,$C2722,$F$19:$F2722)-SUMIF($C$19:$C2722,$C2722,$G$19:$G2722),"")</f>
        <v/>
      </c>
      <c r="I2722" s="220"/>
      <c r="J2722" s="220"/>
      <c r="K2722" s="223"/>
    </row>
    <row r="2723" customHeight="1" spans="1:11">
      <c r="A2723" s="185" t="str">
        <f>IF(B2723="","",COUNTA($B$5:B2723))</f>
        <v/>
      </c>
      <c r="B2723" s="213"/>
      <c r="C2723" s="214"/>
      <c r="D2723" s="214"/>
      <c r="E2723" s="214"/>
      <c r="F2723" s="224"/>
      <c r="G2723" s="216"/>
      <c r="H2723" s="217" t="str">
        <f>IFERROR(VLOOKUP($C2723,$C$5:$H$18,6,0)+SUMIF($C$19:$C2723,$C2723,$F$19:$F2723)-SUMIF($C$19:$C2723,$C2723,$G$19:$G2723),"")</f>
        <v/>
      </c>
      <c r="I2723" s="214"/>
      <c r="J2723" s="214"/>
      <c r="K2723" s="218"/>
    </row>
    <row r="2724" customHeight="1" spans="1:11">
      <c r="A2724" s="185" t="str">
        <f>IF(B2724="","",COUNTA($B$5:B2724))</f>
        <v/>
      </c>
      <c r="B2724" s="219"/>
      <c r="C2724" s="220"/>
      <c r="D2724" s="220"/>
      <c r="E2724" s="220"/>
      <c r="F2724" s="225"/>
      <c r="G2724" s="222"/>
      <c r="H2724" s="217" t="str">
        <f>IFERROR(VLOOKUP($C2724,$C$5:$H$18,6,0)+SUMIF($C$19:$C2724,$C2724,$F$19:$F2724)-SUMIF($C$19:$C2724,$C2724,$G$19:$G2724),"")</f>
        <v/>
      </c>
      <c r="I2724" s="220"/>
      <c r="J2724" s="220"/>
      <c r="K2724" s="223"/>
    </row>
    <row r="2725" customHeight="1" spans="1:11">
      <c r="A2725" s="185" t="str">
        <f>IF(B2725="","",COUNTA($B$5:B2725))</f>
        <v/>
      </c>
      <c r="B2725" s="213"/>
      <c r="C2725" s="214"/>
      <c r="D2725" s="214"/>
      <c r="E2725" s="214"/>
      <c r="F2725" s="224"/>
      <c r="G2725" s="216"/>
      <c r="H2725" s="217" t="str">
        <f>IFERROR(VLOOKUP($C2725,$C$5:$H$18,6,0)+SUMIF($C$19:$C2725,$C2725,$F$19:$F2725)-SUMIF($C$19:$C2725,$C2725,$G$19:$G2725),"")</f>
        <v/>
      </c>
      <c r="I2725" s="214"/>
      <c r="J2725" s="214"/>
      <c r="K2725" s="218"/>
    </row>
    <row r="2726" customHeight="1" spans="1:11">
      <c r="A2726" s="185" t="str">
        <f>IF(B2726="","",COUNTA($B$5:B2726))</f>
        <v/>
      </c>
      <c r="B2726" s="219"/>
      <c r="C2726" s="220"/>
      <c r="D2726" s="220"/>
      <c r="E2726" s="220"/>
      <c r="F2726" s="225"/>
      <c r="G2726" s="222"/>
      <c r="H2726" s="217" t="str">
        <f>IFERROR(VLOOKUP($C2726,$C$5:$H$18,6,0)+SUMIF($C$19:$C2726,$C2726,$F$19:$F2726)-SUMIF($C$19:$C2726,$C2726,$G$19:$G2726),"")</f>
        <v/>
      </c>
      <c r="I2726" s="220"/>
      <c r="J2726" s="220"/>
      <c r="K2726" s="223"/>
    </row>
    <row r="2727" customHeight="1" spans="1:11">
      <c r="A2727" s="185" t="str">
        <f>IF(B2727="","",COUNTA($B$5:B2727))</f>
        <v/>
      </c>
      <c r="B2727" s="213"/>
      <c r="C2727" s="214"/>
      <c r="D2727" s="214"/>
      <c r="E2727" s="214"/>
      <c r="F2727" s="224"/>
      <c r="G2727" s="216"/>
      <c r="H2727" s="217" t="str">
        <f>IFERROR(VLOOKUP($C2727,$C$5:$H$18,6,0)+SUMIF($C$19:$C2727,$C2727,$F$19:$F2727)-SUMIF($C$19:$C2727,$C2727,$G$19:$G2727),"")</f>
        <v/>
      </c>
      <c r="I2727" s="214"/>
      <c r="J2727" s="214"/>
      <c r="K2727" s="218"/>
    </row>
    <row r="2728" customHeight="1" spans="1:11">
      <c r="A2728" s="185" t="str">
        <f>IF(B2728="","",COUNTA($B$5:B2728))</f>
        <v/>
      </c>
      <c r="B2728" s="219"/>
      <c r="C2728" s="220"/>
      <c r="D2728" s="220"/>
      <c r="E2728" s="220"/>
      <c r="F2728" s="225"/>
      <c r="G2728" s="222"/>
      <c r="H2728" s="217" t="str">
        <f>IFERROR(VLOOKUP($C2728,$C$5:$H$18,6,0)+SUMIF($C$19:$C2728,$C2728,$F$19:$F2728)-SUMIF($C$19:$C2728,$C2728,$G$19:$G2728),"")</f>
        <v/>
      </c>
      <c r="I2728" s="220"/>
      <c r="J2728" s="220"/>
      <c r="K2728" s="223"/>
    </row>
    <row r="2729" customHeight="1" spans="1:11">
      <c r="A2729" s="185" t="str">
        <f>IF(B2729="","",COUNTA($B$5:B2729))</f>
        <v/>
      </c>
      <c r="B2729" s="213"/>
      <c r="C2729" s="214"/>
      <c r="D2729" s="214"/>
      <c r="E2729" s="214"/>
      <c r="F2729" s="224"/>
      <c r="G2729" s="216"/>
      <c r="H2729" s="217" t="str">
        <f>IFERROR(VLOOKUP($C2729,$C$5:$H$18,6,0)+SUMIF($C$19:$C2729,$C2729,$F$19:$F2729)-SUMIF($C$19:$C2729,$C2729,$G$19:$G2729),"")</f>
        <v/>
      </c>
      <c r="I2729" s="214"/>
      <c r="J2729" s="214"/>
      <c r="K2729" s="218"/>
    </row>
    <row r="2730" customHeight="1" spans="1:11">
      <c r="A2730" s="185" t="str">
        <f>IF(B2730="","",COUNTA($B$5:B2730))</f>
        <v/>
      </c>
      <c r="B2730" s="219"/>
      <c r="C2730" s="220"/>
      <c r="D2730" s="220"/>
      <c r="E2730" s="220"/>
      <c r="F2730" s="225"/>
      <c r="G2730" s="222"/>
      <c r="H2730" s="217" t="str">
        <f>IFERROR(VLOOKUP($C2730,$C$5:$H$18,6,0)+SUMIF($C$19:$C2730,$C2730,$F$19:$F2730)-SUMIF($C$19:$C2730,$C2730,$G$19:$G2730),"")</f>
        <v/>
      </c>
      <c r="I2730" s="220"/>
      <c r="J2730" s="220"/>
      <c r="K2730" s="223"/>
    </row>
    <row r="2731" customHeight="1" spans="1:11">
      <c r="A2731" s="185" t="str">
        <f>IF(B2731="","",COUNTA($B$5:B2731))</f>
        <v/>
      </c>
      <c r="B2731" s="213"/>
      <c r="C2731" s="214"/>
      <c r="D2731" s="214"/>
      <c r="E2731" s="214"/>
      <c r="F2731" s="224"/>
      <c r="G2731" s="216"/>
      <c r="H2731" s="217" t="str">
        <f>IFERROR(VLOOKUP($C2731,$C$5:$H$18,6,0)+SUMIF($C$19:$C2731,$C2731,$F$19:$F2731)-SUMIF($C$19:$C2731,$C2731,$G$19:$G2731),"")</f>
        <v/>
      </c>
      <c r="I2731" s="214"/>
      <c r="J2731" s="214"/>
      <c r="K2731" s="218"/>
    </row>
    <row r="2732" customHeight="1" spans="1:11">
      <c r="A2732" s="185" t="str">
        <f>IF(B2732="","",COUNTA($B$5:B2732))</f>
        <v/>
      </c>
      <c r="B2732" s="219"/>
      <c r="C2732" s="220"/>
      <c r="D2732" s="220"/>
      <c r="E2732" s="220"/>
      <c r="F2732" s="225"/>
      <c r="G2732" s="222"/>
      <c r="H2732" s="217" t="str">
        <f>IFERROR(VLOOKUP($C2732,$C$5:$H$18,6,0)+SUMIF($C$19:$C2732,$C2732,$F$19:$F2732)-SUMIF($C$19:$C2732,$C2732,$G$19:$G2732),"")</f>
        <v/>
      </c>
      <c r="I2732" s="220"/>
      <c r="J2732" s="220"/>
      <c r="K2732" s="223"/>
    </row>
    <row r="2733" customHeight="1" spans="1:11">
      <c r="A2733" s="185" t="str">
        <f>IF(B2733="","",COUNTA($B$5:B2733))</f>
        <v/>
      </c>
      <c r="B2733" s="213"/>
      <c r="C2733" s="214"/>
      <c r="D2733" s="214"/>
      <c r="E2733" s="214"/>
      <c r="F2733" s="224"/>
      <c r="G2733" s="216"/>
      <c r="H2733" s="217" t="str">
        <f>IFERROR(VLOOKUP($C2733,$C$5:$H$18,6,0)+SUMIF($C$19:$C2733,$C2733,$F$19:$F2733)-SUMIF($C$19:$C2733,$C2733,$G$19:$G2733),"")</f>
        <v/>
      </c>
      <c r="I2733" s="214"/>
      <c r="J2733" s="214"/>
      <c r="K2733" s="218"/>
    </row>
    <row r="2734" customHeight="1" spans="1:11">
      <c r="A2734" s="185" t="str">
        <f>IF(B2734="","",COUNTA($B$5:B2734))</f>
        <v/>
      </c>
      <c r="B2734" s="219"/>
      <c r="C2734" s="220"/>
      <c r="D2734" s="220"/>
      <c r="E2734" s="220"/>
      <c r="F2734" s="225"/>
      <c r="G2734" s="222"/>
      <c r="H2734" s="217" t="str">
        <f>IFERROR(VLOOKUP($C2734,$C$5:$H$18,6,0)+SUMIF($C$19:$C2734,$C2734,$F$19:$F2734)-SUMIF($C$19:$C2734,$C2734,$G$19:$G2734),"")</f>
        <v/>
      </c>
      <c r="I2734" s="220"/>
      <c r="J2734" s="220"/>
      <c r="K2734" s="223"/>
    </row>
    <row r="2735" customHeight="1" spans="1:11">
      <c r="A2735" s="185" t="str">
        <f>IF(B2735="","",COUNTA($B$5:B2735))</f>
        <v/>
      </c>
      <c r="B2735" s="213"/>
      <c r="C2735" s="214"/>
      <c r="D2735" s="214"/>
      <c r="E2735" s="214"/>
      <c r="F2735" s="224"/>
      <c r="G2735" s="216"/>
      <c r="H2735" s="217" t="str">
        <f>IFERROR(VLOOKUP($C2735,$C$5:$H$18,6,0)+SUMIF($C$19:$C2735,$C2735,$F$19:$F2735)-SUMIF($C$19:$C2735,$C2735,$G$19:$G2735),"")</f>
        <v/>
      </c>
      <c r="I2735" s="214"/>
      <c r="J2735" s="214"/>
      <c r="K2735" s="218"/>
    </row>
    <row r="2736" customHeight="1" spans="1:11">
      <c r="A2736" s="185" t="str">
        <f>IF(B2736="","",COUNTA($B$5:B2736))</f>
        <v/>
      </c>
      <c r="B2736" s="219"/>
      <c r="C2736" s="220"/>
      <c r="D2736" s="220"/>
      <c r="E2736" s="220"/>
      <c r="F2736" s="225"/>
      <c r="G2736" s="222"/>
      <c r="H2736" s="217" t="str">
        <f>IFERROR(VLOOKUP($C2736,$C$5:$H$18,6,0)+SUMIF($C$19:$C2736,$C2736,$F$19:$F2736)-SUMIF($C$19:$C2736,$C2736,$G$19:$G2736),"")</f>
        <v/>
      </c>
      <c r="I2736" s="220"/>
      <c r="J2736" s="220"/>
      <c r="K2736" s="223"/>
    </row>
    <row r="2737" customHeight="1" spans="1:11">
      <c r="A2737" s="185" t="str">
        <f>IF(B2737="","",COUNTA($B$5:B2737))</f>
        <v/>
      </c>
      <c r="B2737" s="213"/>
      <c r="C2737" s="214"/>
      <c r="D2737" s="214"/>
      <c r="E2737" s="214"/>
      <c r="F2737" s="224"/>
      <c r="G2737" s="216"/>
      <c r="H2737" s="217" t="str">
        <f>IFERROR(VLOOKUP($C2737,$C$5:$H$18,6,0)+SUMIF($C$19:$C2737,$C2737,$F$19:$F2737)-SUMIF($C$19:$C2737,$C2737,$G$19:$G2737),"")</f>
        <v/>
      </c>
      <c r="I2737" s="214"/>
      <c r="J2737" s="214"/>
      <c r="K2737" s="218"/>
    </row>
    <row r="2738" customHeight="1" spans="1:11">
      <c r="A2738" s="185" t="str">
        <f>IF(B2738="","",COUNTA($B$5:B2738))</f>
        <v/>
      </c>
      <c r="B2738" s="219"/>
      <c r="C2738" s="220"/>
      <c r="D2738" s="220"/>
      <c r="E2738" s="220"/>
      <c r="F2738" s="225"/>
      <c r="G2738" s="222"/>
      <c r="H2738" s="217" t="str">
        <f>IFERROR(VLOOKUP($C2738,$C$5:$H$18,6,0)+SUMIF($C$19:$C2738,$C2738,$F$19:$F2738)-SUMIF($C$19:$C2738,$C2738,$G$19:$G2738),"")</f>
        <v/>
      </c>
      <c r="I2738" s="220"/>
      <c r="J2738" s="220"/>
      <c r="K2738" s="223"/>
    </row>
    <row r="2739" customHeight="1" spans="1:11">
      <c r="A2739" s="185" t="str">
        <f>IF(B2739="","",COUNTA($B$5:B2739))</f>
        <v/>
      </c>
      <c r="B2739" s="213"/>
      <c r="C2739" s="214"/>
      <c r="D2739" s="214"/>
      <c r="E2739" s="214"/>
      <c r="F2739" s="224"/>
      <c r="G2739" s="216"/>
      <c r="H2739" s="217" t="str">
        <f>IFERROR(VLOOKUP($C2739,$C$5:$H$18,6,0)+SUMIF($C$19:$C2739,$C2739,$F$19:$F2739)-SUMIF($C$19:$C2739,$C2739,$G$19:$G2739),"")</f>
        <v/>
      </c>
      <c r="I2739" s="214"/>
      <c r="J2739" s="214"/>
      <c r="K2739" s="218"/>
    </row>
    <row r="2740" customHeight="1" spans="1:11">
      <c r="A2740" s="185" t="str">
        <f>IF(B2740="","",COUNTA($B$5:B2740))</f>
        <v/>
      </c>
      <c r="B2740" s="219"/>
      <c r="C2740" s="220"/>
      <c r="D2740" s="220"/>
      <c r="E2740" s="220"/>
      <c r="F2740" s="225"/>
      <c r="G2740" s="222"/>
      <c r="H2740" s="217" t="str">
        <f>IFERROR(VLOOKUP($C2740,$C$5:$H$18,6,0)+SUMIF($C$19:$C2740,$C2740,$F$19:$F2740)-SUMIF($C$19:$C2740,$C2740,$G$19:$G2740),"")</f>
        <v/>
      </c>
      <c r="I2740" s="220"/>
      <c r="J2740" s="220"/>
      <c r="K2740" s="223"/>
    </row>
    <row r="2741" customHeight="1" spans="1:11">
      <c r="A2741" s="185" t="str">
        <f>IF(B2741="","",COUNTA($B$5:B2741))</f>
        <v/>
      </c>
      <c r="B2741" s="213"/>
      <c r="C2741" s="214"/>
      <c r="D2741" s="214"/>
      <c r="E2741" s="214"/>
      <c r="F2741" s="224"/>
      <c r="G2741" s="216"/>
      <c r="H2741" s="217" t="str">
        <f>IFERROR(VLOOKUP($C2741,$C$5:$H$18,6,0)+SUMIF($C$19:$C2741,$C2741,$F$19:$F2741)-SUMIF($C$19:$C2741,$C2741,$G$19:$G2741),"")</f>
        <v/>
      </c>
      <c r="I2741" s="214"/>
      <c r="J2741" s="214"/>
      <c r="K2741" s="218"/>
    </row>
    <row r="2742" customHeight="1" spans="1:11">
      <c r="A2742" s="185" t="str">
        <f>IF(B2742="","",COUNTA($B$5:B2742))</f>
        <v/>
      </c>
      <c r="B2742" s="219"/>
      <c r="C2742" s="220"/>
      <c r="D2742" s="220"/>
      <c r="E2742" s="220"/>
      <c r="F2742" s="225"/>
      <c r="G2742" s="222"/>
      <c r="H2742" s="217" t="str">
        <f>IFERROR(VLOOKUP($C2742,$C$5:$H$18,6,0)+SUMIF($C$19:$C2742,$C2742,$F$19:$F2742)-SUMIF($C$19:$C2742,$C2742,$G$19:$G2742),"")</f>
        <v/>
      </c>
      <c r="I2742" s="220"/>
      <c r="J2742" s="220"/>
      <c r="K2742" s="223"/>
    </row>
    <row r="2743" customHeight="1" spans="1:11">
      <c r="A2743" s="185" t="str">
        <f>IF(B2743="","",COUNTA($B$5:B2743))</f>
        <v/>
      </c>
      <c r="B2743" s="213"/>
      <c r="C2743" s="214"/>
      <c r="D2743" s="214"/>
      <c r="E2743" s="214"/>
      <c r="F2743" s="224"/>
      <c r="G2743" s="216"/>
      <c r="H2743" s="217" t="str">
        <f>IFERROR(VLOOKUP($C2743,$C$5:$H$18,6,0)+SUMIF($C$19:$C2743,$C2743,$F$19:$F2743)-SUMIF($C$19:$C2743,$C2743,$G$19:$G2743),"")</f>
        <v/>
      </c>
      <c r="I2743" s="214"/>
      <c r="J2743" s="214"/>
      <c r="K2743" s="218"/>
    </row>
    <row r="2744" customHeight="1" spans="1:11">
      <c r="A2744" s="185" t="str">
        <f>IF(B2744="","",COUNTA($B$5:B2744))</f>
        <v/>
      </c>
      <c r="B2744" s="219"/>
      <c r="C2744" s="220"/>
      <c r="D2744" s="220"/>
      <c r="E2744" s="220"/>
      <c r="F2744" s="225"/>
      <c r="G2744" s="222"/>
      <c r="H2744" s="217" t="str">
        <f>IFERROR(VLOOKUP($C2744,$C$5:$H$18,6,0)+SUMIF($C$19:$C2744,$C2744,$F$19:$F2744)-SUMIF($C$19:$C2744,$C2744,$G$19:$G2744),"")</f>
        <v/>
      </c>
      <c r="I2744" s="220"/>
      <c r="J2744" s="220"/>
      <c r="K2744" s="223"/>
    </row>
    <row r="2745" customHeight="1" spans="1:11">
      <c r="A2745" s="185" t="str">
        <f>IF(B2745="","",COUNTA($B$5:B2745))</f>
        <v/>
      </c>
      <c r="B2745" s="213"/>
      <c r="C2745" s="214"/>
      <c r="D2745" s="214"/>
      <c r="E2745" s="214"/>
      <c r="F2745" s="224"/>
      <c r="G2745" s="216"/>
      <c r="H2745" s="217" t="str">
        <f>IFERROR(VLOOKUP($C2745,$C$5:$H$18,6,0)+SUMIF($C$19:$C2745,$C2745,$F$19:$F2745)-SUMIF($C$19:$C2745,$C2745,$G$19:$G2745),"")</f>
        <v/>
      </c>
      <c r="I2745" s="214"/>
      <c r="J2745" s="214"/>
      <c r="K2745" s="218"/>
    </row>
    <row r="2746" customHeight="1" spans="1:11">
      <c r="A2746" s="185" t="str">
        <f>IF(B2746="","",COUNTA($B$5:B2746))</f>
        <v/>
      </c>
      <c r="B2746" s="219"/>
      <c r="C2746" s="220"/>
      <c r="D2746" s="220"/>
      <c r="E2746" s="220"/>
      <c r="F2746" s="225"/>
      <c r="G2746" s="222"/>
      <c r="H2746" s="217" t="str">
        <f>IFERROR(VLOOKUP($C2746,$C$5:$H$18,6,0)+SUMIF($C$19:$C2746,$C2746,$F$19:$F2746)-SUMIF($C$19:$C2746,$C2746,$G$19:$G2746),"")</f>
        <v/>
      </c>
      <c r="I2746" s="220"/>
      <c r="J2746" s="220"/>
      <c r="K2746" s="223"/>
    </row>
    <row r="2747" customHeight="1" spans="1:11">
      <c r="A2747" s="185" t="str">
        <f>IF(B2747="","",COUNTA($B$5:B2747))</f>
        <v/>
      </c>
      <c r="B2747" s="213"/>
      <c r="C2747" s="214"/>
      <c r="D2747" s="214"/>
      <c r="E2747" s="214"/>
      <c r="F2747" s="224"/>
      <c r="G2747" s="216"/>
      <c r="H2747" s="217" t="str">
        <f>IFERROR(VLOOKUP($C2747,$C$5:$H$18,6,0)+SUMIF($C$19:$C2747,$C2747,$F$19:$F2747)-SUMIF($C$19:$C2747,$C2747,$G$19:$G2747),"")</f>
        <v/>
      </c>
      <c r="I2747" s="214"/>
      <c r="J2747" s="214"/>
      <c r="K2747" s="218"/>
    </row>
    <row r="2748" customHeight="1" spans="1:11">
      <c r="A2748" s="185" t="str">
        <f>IF(B2748="","",COUNTA($B$5:B2748))</f>
        <v/>
      </c>
      <c r="B2748" s="219"/>
      <c r="C2748" s="220"/>
      <c r="D2748" s="220"/>
      <c r="E2748" s="220"/>
      <c r="F2748" s="225"/>
      <c r="G2748" s="222"/>
      <c r="H2748" s="217" t="str">
        <f>IFERROR(VLOOKUP($C2748,$C$5:$H$18,6,0)+SUMIF($C$19:$C2748,$C2748,$F$19:$F2748)-SUMIF($C$19:$C2748,$C2748,$G$19:$G2748),"")</f>
        <v/>
      </c>
      <c r="I2748" s="220"/>
      <c r="J2748" s="220"/>
      <c r="K2748" s="223"/>
    </row>
    <row r="2749" customHeight="1" spans="1:11">
      <c r="A2749" s="185" t="str">
        <f>IF(B2749="","",COUNTA($B$5:B2749))</f>
        <v/>
      </c>
      <c r="B2749" s="213"/>
      <c r="C2749" s="214"/>
      <c r="D2749" s="214"/>
      <c r="E2749" s="214"/>
      <c r="F2749" s="224"/>
      <c r="G2749" s="216"/>
      <c r="H2749" s="217" t="str">
        <f>IFERROR(VLOOKUP($C2749,$C$5:$H$18,6,0)+SUMIF($C$19:$C2749,$C2749,$F$19:$F2749)-SUMIF($C$19:$C2749,$C2749,$G$19:$G2749),"")</f>
        <v/>
      </c>
      <c r="I2749" s="214"/>
      <c r="J2749" s="214"/>
      <c r="K2749" s="218"/>
    </row>
    <row r="2750" customHeight="1" spans="1:11">
      <c r="A2750" s="185" t="str">
        <f>IF(B2750="","",COUNTA($B$5:B2750))</f>
        <v/>
      </c>
      <c r="B2750" s="219"/>
      <c r="C2750" s="220"/>
      <c r="D2750" s="220"/>
      <c r="E2750" s="220"/>
      <c r="F2750" s="225"/>
      <c r="G2750" s="222"/>
      <c r="H2750" s="217" t="str">
        <f>IFERROR(VLOOKUP($C2750,$C$5:$H$18,6,0)+SUMIF($C$19:$C2750,$C2750,$F$19:$F2750)-SUMIF($C$19:$C2750,$C2750,$G$19:$G2750),"")</f>
        <v/>
      </c>
      <c r="I2750" s="220"/>
      <c r="J2750" s="220"/>
      <c r="K2750" s="223"/>
    </row>
    <row r="2751" customHeight="1" spans="1:11">
      <c r="A2751" s="185" t="str">
        <f>IF(B2751="","",COUNTA($B$5:B2751))</f>
        <v/>
      </c>
      <c r="B2751" s="213"/>
      <c r="C2751" s="214"/>
      <c r="D2751" s="214"/>
      <c r="E2751" s="214"/>
      <c r="F2751" s="224"/>
      <c r="G2751" s="216"/>
      <c r="H2751" s="217" t="str">
        <f>IFERROR(VLOOKUP($C2751,$C$5:$H$18,6,0)+SUMIF($C$19:$C2751,$C2751,$F$19:$F2751)-SUMIF($C$19:$C2751,$C2751,$G$19:$G2751),"")</f>
        <v/>
      </c>
      <c r="I2751" s="214"/>
      <c r="J2751" s="214"/>
      <c r="K2751" s="218"/>
    </row>
    <row r="2752" customHeight="1" spans="1:11">
      <c r="A2752" s="185" t="str">
        <f>IF(B2752="","",COUNTA($B$5:B2752))</f>
        <v/>
      </c>
      <c r="B2752" s="219"/>
      <c r="C2752" s="220"/>
      <c r="D2752" s="220"/>
      <c r="E2752" s="220"/>
      <c r="F2752" s="225"/>
      <c r="G2752" s="222"/>
      <c r="H2752" s="217" t="str">
        <f>IFERROR(VLOOKUP($C2752,$C$5:$H$18,6,0)+SUMIF($C$19:$C2752,$C2752,$F$19:$F2752)-SUMIF($C$19:$C2752,$C2752,$G$19:$G2752),"")</f>
        <v/>
      </c>
      <c r="I2752" s="220"/>
      <c r="J2752" s="220"/>
      <c r="K2752" s="223"/>
    </row>
    <row r="2753" customHeight="1" spans="1:11">
      <c r="A2753" s="185" t="str">
        <f>IF(B2753="","",COUNTA($B$5:B2753))</f>
        <v/>
      </c>
      <c r="B2753" s="213"/>
      <c r="C2753" s="214"/>
      <c r="D2753" s="214"/>
      <c r="E2753" s="214"/>
      <c r="F2753" s="224"/>
      <c r="G2753" s="216"/>
      <c r="H2753" s="217" t="str">
        <f>IFERROR(VLOOKUP($C2753,$C$5:$H$18,6,0)+SUMIF($C$19:$C2753,$C2753,$F$19:$F2753)-SUMIF($C$19:$C2753,$C2753,$G$19:$G2753),"")</f>
        <v/>
      </c>
      <c r="I2753" s="214"/>
      <c r="J2753" s="214"/>
      <c r="K2753" s="218"/>
    </row>
    <row r="2754" customHeight="1" spans="1:11">
      <c r="A2754" s="185" t="str">
        <f>IF(B2754="","",COUNTA($B$5:B2754))</f>
        <v/>
      </c>
      <c r="B2754" s="219"/>
      <c r="C2754" s="220"/>
      <c r="D2754" s="220"/>
      <c r="E2754" s="220"/>
      <c r="F2754" s="225"/>
      <c r="G2754" s="222"/>
      <c r="H2754" s="217" t="str">
        <f>IFERROR(VLOOKUP($C2754,$C$5:$H$18,6,0)+SUMIF($C$19:$C2754,$C2754,$F$19:$F2754)-SUMIF($C$19:$C2754,$C2754,$G$19:$G2754),"")</f>
        <v/>
      </c>
      <c r="I2754" s="220"/>
      <c r="J2754" s="220"/>
      <c r="K2754" s="223"/>
    </row>
    <row r="2755" customHeight="1" spans="1:11">
      <c r="A2755" s="185" t="str">
        <f>IF(B2755="","",COUNTA($B$5:B2755))</f>
        <v/>
      </c>
      <c r="B2755" s="213"/>
      <c r="C2755" s="214"/>
      <c r="D2755" s="214"/>
      <c r="E2755" s="214"/>
      <c r="F2755" s="224"/>
      <c r="G2755" s="216"/>
      <c r="H2755" s="217" t="str">
        <f>IFERROR(VLOOKUP($C2755,$C$5:$H$18,6,0)+SUMIF($C$19:$C2755,$C2755,$F$19:$F2755)-SUMIF($C$19:$C2755,$C2755,$G$19:$G2755),"")</f>
        <v/>
      </c>
      <c r="I2755" s="214"/>
      <c r="J2755" s="214"/>
      <c r="K2755" s="218"/>
    </row>
    <row r="2756" customHeight="1" spans="1:11">
      <c r="A2756" s="185" t="str">
        <f>IF(B2756="","",COUNTA($B$5:B2756))</f>
        <v/>
      </c>
      <c r="B2756" s="219"/>
      <c r="C2756" s="220"/>
      <c r="D2756" s="220"/>
      <c r="E2756" s="220"/>
      <c r="F2756" s="225"/>
      <c r="G2756" s="222"/>
      <c r="H2756" s="217" t="str">
        <f>IFERROR(VLOOKUP($C2756,$C$5:$H$18,6,0)+SUMIF($C$19:$C2756,$C2756,$F$19:$F2756)-SUMIF($C$19:$C2756,$C2756,$G$19:$G2756),"")</f>
        <v/>
      </c>
      <c r="I2756" s="220"/>
      <c r="J2756" s="220"/>
      <c r="K2756" s="223"/>
    </row>
    <row r="2757" customHeight="1" spans="1:11">
      <c r="A2757" s="185" t="str">
        <f>IF(B2757="","",COUNTA($B$5:B2757))</f>
        <v/>
      </c>
      <c r="B2757" s="213"/>
      <c r="C2757" s="214"/>
      <c r="D2757" s="214"/>
      <c r="E2757" s="214"/>
      <c r="F2757" s="224"/>
      <c r="G2757" s="216"/>
      <c r="H2757" s="217" t="str">
        <f>IFERROR(VLOOKUP($C2757,$C$5:$H$18,6,0)+SUMIF($C$19:$C2757,$C2757,$F$19:$F2757)-SUMIF($C$19:$C2757,$C2757,$G$19:$G2757),"")</f>
        <v/>
      </c>
      <c r="I2757" s="214"/>
      <c r="J2757" s="214"/>
      <c r="K2757" s="218"/>
    </row>
    <row r="2758" customHeight="1" spans="1:11">
      <c r="A2758" s="185" t="str">
        <f>IF(B2758="","",COUNTA($B$5:B2758))</f>
        <v/>
      </c>
      <c r="B2758" s="219"/>
      <c r="C2758" s="220"/>
      <c r="D2758" s="220"/>
      <c r="E2758" s="220"/>
      <c r="F2758" s="225"/>
      <c r="G2758" s="222"/>
      <c r="H2758" s="217" t="str">
        <f>IFERROR(VLOOKUP($C2758,$C$5:$H$18,6,0)+SUMIF($C$19:$C2758,$C2758,$F$19:$F2758)-SUMIF($C$19:$C2758,$C2758,$G$19:$G2758),"")</f>
        <v/>
      </c>
      <c r="I2758" s="220"/>
      <c r="J2758" s="220"/>
      <c r="K2758" s="223"/>
    </row>
    <row r="2759" customHeight="1" spans="1:11">
      <c r="A2759" s="185" t="str">
        <f>IF(B2759="","",COUNTA($B$5:B2759))</f>
        <v/>
      </c>
      <c r="B2759" s="213"/>
      <c r="C2759" s="214"/>
      <c r="D2759" s="214"/>
      <c r="E2759" s="214"/>
      <c r="F2759" s="224"/>
      <c r="G2759" s="216"/>
      <c r="H2759" s="217" t="str">
        <f>IFERROR(VLOOKUP($C2759,$C$5:$H$18,6,0)+SUMIF($C$19:$C2759,$C2759,$F$19:$F2759)-SUMIF($C$19:$C2759,$C2759,$G$19:$G2759),"")</f>
        <v/>
      </c>
      <c r="I2759" s="214"/>
      <c r="J2759" s="214"/>
      <c r="K2759" s="218"/>
    </row>
    <row r="2760" customHeight="1" spans="1:11">
      <c r="A2760" s="185" t="str">
        <f>IF(B2760="","",COUNTA($B$5:B2760))</f>
        <v/>
      </c>
      <c r="B2760" s="219"/>
      <c r="C2760" s="220"/>
      <c r="D2760" s="220"/>
      <c r="E2760" s="220"/>
      <c r="F2760" s="225"/>
      <c r="G2760" s="222"/>
      <c r="H2760" s="217" t="str">
        <f>IFERROR(VLOOKUP($C2760,$C$5:$H$18,6,0)+SUMIF($C$19:$C2760,$C2760,$F$19:$F2760)-SUMIF($C$19:$C2760,$C2760,$G$19:$G2760),"")</f>
        <v/>
      </c>
      <c r="I2760" s="220"/>
      <c r="J2760" s="220"/>
      <c r="K2760" s="223"/>
    </row>
    <row r="2761" customHeight="1" spans="1:11">
      <c r="A2761" s="185" t="str">
        <f>IF(B2761="","",COUNTA($B$5:B2761))</f>
        <v/>
      </c>
      <c r="B2761" s="213"/>
      <c r="C2761" s="214"/>
      <c r="D2761" s="214"/>
      <c r="E2761" s="214"/>
      <c r="F2761" s="224"/>
      <c r="G2761" s="216"/>
      <c r="H2761" s="217" t="str">
        <f>IFERROR(VLOOKUP($C2761,$C$5:$H$18,6,0)+SUMIF($C$19:$C2761,$C2761,$F$19:$F2761)-SUMIF($C$19:$C2761,$C2761,$G$19:$G2761),"")</f>
        <v/>
      </c>
      <c r="I2761" s="214"/>
      <c r="J2761" s="214"/>
      <c r="K2761" s="218"/>
    </row>
    <row r="2762" customHeight="1" spans="1:11">
      <c r="A2762" s="185" t="str">
        <f>IF(B2762="","",COUNTA($B$5:B2762))</f>
        <v/>
      </c>
      <c r="B2762" s="219"/>
      <c r="C2762" s="220"/>
      <c r="D2762" s="220"/>
      <c r="E2762" s="220"/>
      <c r="F2762" s="225"/>
      <c r="G2762" s="222"/>
      <c r="H2762" s="217" t="str">
        <f>IFERROR(VLOOKUP($C2762,$C$5:$H$18,6,0)+SUMIF($C$19:$C2762,$C2762,$F$19:$F2762)-SUMIF($C$19:$C2762,$C2762,$G$19:$G2762),"")</f>
        <v/>
      </c>
      <c r="I2762" s="220"/>
      <c r="J2762" s="220"/>
      <c r="K2762" s="223"/>
    </row>
    <row r="2763" customHeight="1" spans="1:11">
      <c r="A2763" s="185" t="str">
        <f>IF(B2763="","",COUNTA($B$5:B2763))</f>
        <v/>
      </c>
      <c r="B2763" s="213"/>
      <c r="C2763" s="214"/>
      <c r="D2763" s="214"/>
      <c r="E2763" s="214"/>
      <c r="F2763" s="224"/>
      <c r="G2763" s="216"/>
      <c r="H2763" s="217" t="str">
        <f>IFERROR(VLOOKUP($C2763,$C$5:$H$18,6,0)+SUMIF($C$19:$C2763,$C2763,$F$19:$F2763)-SUMIF($C$19:$C2763,$C2763,$G$19:$G2763),"")</f>
        <v/>
      </c>
      <c r="I2763" s="214"/>
      <c r="J2763" s="214"/>
      <c r="K2763" s="218"/>
    </row>
    <row r="2764" customHeight="1" spans="1:11">
      <c r="A2764" s="185" t="str">
        <f>IF(B2764="","",COUNTA($B$5:B2764))</f>
        <v/>
      </c>
      <c r="B2764" s="219"/>
      <c r="C2764" s="220"/>
      <c r="D2764" s="220"/>
      <c r="E2764" s="220"/>
      <c r="F2764" s="225"/>
      <c r="G2764" s="222"/>
      <c r="H2764" s="217" t="str">
        <f>IFERROR(VLOOKUP($C2764,$C$5:$H$18,6,0)+SUMIF($C$19:$C2764,$C2764,$F$19:$F2764)-SUMIF($C$19:$C2764,$C2764,$G$19:$G2764),"")</f>
        <v/>
      </c>
      <c r="I2764" s="220"/>
      <c r="J2764" s="220"/>
      <c r="K2764" s="223"/>
    </row>
    <row r="2765" customHeight="1" spans="1:11">
      <c r="A2765" s="185" t="str">
        <f>IF(B2765="","",COUNTA($B$5:B2765))</f>
        <v/>
      </c>
      <c r="B2765" s="213"/>
      <c r="C2765" s="214"/>
      <c r="D2765" s="214"/>
      <c r="E2765" s="214"/>
      <c r="F2765" s="224"/>
      <c r="G2765" s="216"/>
      <c r="H2765" s="217" t="str">
        <f>IFERROR(VLOOKUP($C2765,$C$5:$H$18,6,0)+SUMIF($C$19:$C2765,$C2765,$F$19:$F2765)-SUMIF($C$19:$C2765,$C2765,$G$19:$G2765),"")</f>
        <v/>
      </c>
      <c r="I2765" s="214"/>
      <c r="J2765" s="214"/>
      <c r="K2765" s="218"/>
    </row>
    <row r="2766" customHeight="1" spans="1:11">
      <c r="A2766" s="185" t="str">
        <f>IF(B2766="","",COUNTA($B$5:B2766))</f>
        <v/>
      </c>
      <c r="B2766" s="219"/>
      <c r="C2766" s="220"/>
      <c r="D2766" s="220"/>
      <c r="E2766" s="220"/>
      <c r="F2766" s="225"/>
      <c r="G2766" s="222"/>
      <c r="H2766" s="217" t="str">
        <f>IFERROR(VLOOKUP($C2766,$C$5:$H$18,6,0)+SUMIF($C$19:$C2766,$C2766,$F$19:$F2766)-SUMIF($C$19:$C2766,$C2766,$G$19:$G2766),"")</f>
        <v/>
      </c>
      <c r="I2766" s="220"/>
      <c r="J2766" s="220"/>
      <c r="K2766" s="223"/>
    </row>
    <row r="2767" customHeight="1" spans="1:11">
      <c r="A2767" s="185" t="str">
        <f>IF(B2767="","",COUNTA($B$5:B2767))</f>
        <v/>
      </c>
      <c r="B2767" s="213"/>
      <c r="C2767" s="214"/>
      <c r="D2767" s="214"/>
      <c r="E2767" s="214"/>
      <c r="F2767" s="224"/>
      <c r="G2767" s="216"/>
      <c r="H2767" s="217" t="str">
        <f>IFERROR(VLOOKUP($C2767,$C$5:$H$18,6,0)+SUMIF($C$19:$C2767,$C2767,$F$19:$F2767)-SUMIF($C$19:$C2767,$C2767,$G$19:$G2767),"")</f>
        <v/>
      </c>
      <c r="I2767" s="214"/>
      <c r="J2767" s="214"/>
      <c r="K2767" s="218"/>
    </row>
    <row r="2768" customHeight="1" spans="1:11">
      <c r="A2768" s="185" t="str">
        <f>IF(B2768="","",COUNTA($B$5:B2768))</f>
        <v/>
      </c>
      <c r="B2768" s="219"/>
      <c r="C2768" s="220"/>
      <c r="D2768" s="220"/>
      <c r="E2768" s="220"/>
      <c r="F2768" s="225"/>
      <c r="G2768" s="222"/>
      <c r="H2768" s="217" t="str">
        <f>IFERROR(VLOOKUP($C2768,$C$5:$H$18,6,0)+SUMIF($C$19:$C2768,$C2768,$F$19:$F2768)-SUMIF($C$19:$C2768,$C2768,$G$19:$G2768),"")</f>
        <v/>
      </c>
      <c r="I2768" s="220"/>
      <c r="J2768" s="220"/>
      <c r="K2768" s="223"/>
    </row>
    <row r="2769" customHeight="1" spans="1:11">
      <c r="A2769" s="185" t="str">
        <f>IF(B2769="","",COUNTA($B$5:B2769))</f>
        <v/>
      </c>
      <c r="B2769" s="213"/>
      <c r="C2769" s="214"/>
      <c r="D2769" s="214"/>
      <c r="E2769" s="214"/>
      <c r="F2769" s="224"/>
      <c r="G2769" s="216"/>
      <c r="H2769" s="217" t="str">
        <f>IFERROR(VLOOKUP($C2769,$C$5:$H$18,6,0)+SUMIF($C$19:$C2769,$C2769,$F$19:$F2769)-SUMIF($C$19:$C2769,$C2769,$G$19:$G2769),"")</f>
        <v/>
      </c>
      <c r="I2769" s="214"/>
      <c r="J2769" s="214"/>
      <c r="K2769" s="218"/>
    </row>
    <row r="2770" customHeight="1" spans="1:11">
      <c r="A2770" s="185" t="str">
        <f>IF(B2770="","",COUNTA($B$5:B2770))</f>
        <v/>
      </c>
      <c r="B2770" s="219"/>
      <c r="C2770" s="220"/>
      <c r="D2770" s="220"/>
      <c r="E2770" s="220"/>
      <c r="F2770" s="225"/>
      <c r="G2770" s="222"/>
      <c r="H2770" s="217" t="str">
        <f>IFERROR(VLOOKUP($C2770,$C$5:$H$18,6,0)+SUMIF($C$19:$C2770,$C2770,$F$19:$F2770)-SUMIF($C$19:$C2770,$C2770,$G$19:$G2770),"")</f>
        <v/>
      </c>
      <c r="I2770" s="220"/>
      <c r="J2770" s="220"/>
      <c r="K2770" s="223"/>
    </row>
    <row r="2771" customHeight="1" spans="1:11">
      <c r="A2771" s="185" t="str">
        <f>IF(B2771="","",COUNTA($B$5:B2771))</f>
        <v/>
      </c>
      <c r="B2771" s="213"/>
      <c r="C2771" s="214"/>
      <c r="D2771" s="214"/>
      <c r="E2771" s="214"/>
      <c r="F2771" s="224"/>
      <c r="G2771" s="216"/>
      <c r="H2771" s="217" t="str">
        <f>IFERROR(VLOOKUP($C2771,$C$5:$H$18,6,0)+SUMIF($C$19:$C2771,$C2771,$F$19:$F2771)-SUMIF($C$19:$C2771,$C2771,$G$19:$G2771),"")</f>
        <v/>
      </c>
      <c r="I2771" s="214"/>
      <c r="J2771" s="214"/>
      <c r="K2771" s="218"/>
    </row>
    <row r="2772" customHeight="1" spans="1:11">
      <c r="A2772" s="185" t="str">
        <f>IF(B2772="","",COUNTA($B$5:B2772))</f>
        <v/>
      </c>
      <c r="B2772" s="219"/>
      <c r="C2772" s="220"/>
      <c r="D2772" s="220"/>
      <c r="E2772" s="220"/>
      <c r="F2772" s="225"/>
      <c r="G2772" s="222"/>
      <c r="H2772" s="217" t="str">
        <f>IFERROR(VLOOKUP($C2772,$C$5:$H$18,6,0)+SUMIF($C$19:$C2772,$C2772,$F$19:$F2772)-SUMIF($C$19:$C2772,$C2772,$G$19:$G2772),"")</f>
        <v/>
      </c>
      <c r="I2772" s="220"/>
      <c r="J2772" s="220"/>
      <c r="K2772" s="223"/>
    </row>
    <row r="2773" customHeight="1" spans="1:11">
      <c r="A2773" s="185" t="str">
        <f>IF(B2773="","",COUNTA($B$5:B2773))</f>
        <v/>
      </c>
      <c r="B2773" s="213"/>
      <c r="C2773" s="214"/>
      <c r="D2773" s="214"/>
      <c r="E2773" s="214"/>
      <c r="F2773" s="224"/>
      <c r="G2773" s="216"/>
      <c r="H2773" s="217" t="str">
        <f>IFERROR(VLOOKUP($C2773,$C$5:$H$18,6,0)+SUMIF($C$19:$C2773,$C2773,$F$19:$F2773)-SUMIF($C$19:$C2773,$C2773,$G$19:$G2773),"")</f>
        <v/>
      </c>
      <c r="I2773" s="214"/>
      <c r="J2773" s="214"/>
      <c r="K2773" s="218"/>
    </row>
    <row r="2774" customHeight="1" spans="1:11">
      <c r="A2774" s="185" t="str">
        <f>IF(B2774="","",COUNTA($B$5:B2774))</f>
        <v/>
      </c>
      <c r="B2774" s="219"/>
      <c r="C2774" s="220"/>
      <c r="D2774" s="220"/>
      <c r="E2774" s="220"/>
      <c r="F2774" s="225"/>
      <c r="G2774" s="222"/>
      <c r="H2774" s="217" t="str">
        <f>IFERROR(VLOOKUP($C2774,$C$5:$H$18,6,0)+SUMIF($C$19:$C2774,$C2774,$F$19:$F2774)-SUMIF($C$19:$C2774,$C2774,$G$19:$G2774),"")</f>
        <v/>
      </c>
      <c r="I2774" s="220"/>
      <c r="J2774" s="220"/>
      <c r="K2774" s="223"/>
    </row>
    <row r="2775" customHeight="1" spans="1:11">
      <c r="A2775" s="185" t="str">
        <f>IF(B2775="","",COUNTA($B$5:B2775))</f>
        <v/>
      </c>
      <c r="B2775" s="213"/>
      <c r="C2775" s="214"/>
      <c r="D2775" s="214"/>
      <c r="E2775" s="214"/>
      <c r="F2775" s="224"/>
      <c r="G2775" s="216"/>
      <c r="H2775" s="217" t="str">
        <f>IFERROR(VLOOKUP($C2775,$C$5:$H$18,6,0)+SUMIF($C$19:$C2775,$C2775,$F$19:$F2775)-SUMIF($C$19:$C2775,$C2775,$G$19:$G2775),"")</f>
        <v/>
      </c>
      <c r="I2775" s="214"/>
      <c r="J2775" s="214"/>
      <c r="K2775" s="218"/>
    </row>
    <row r="2776" customHeight="1" spans="1:11">
      <c r="A2776" s="185" t="str">
        <f>IF(B2776="","",COUNTA($B$5:B2776))</f>
        <v/>
      </c>
      <c r="B2776" s="219"/>
      <c r="C2776" s="220"/>
      <c r="D2776" s="220"/>
      <c r="E2776" s="220"/>
      <c r="F2776" s="225"/>
      <c r="G2776" s="222"/>
      <c r="H2776" s="217" t="str">
        <f>IFERROR(VLOOKUP($C2776,$C$5:$H$18,6,0)+SUMIF($C$19:$C2776,$C2776,$F$19:$F2776)-SUMIF($C$19:$C2776,$C2776,$G$19:$G2776),"")</f>
        <v/>
      </c>
      <c r="I2776" s="220"/>
      <c r="J2776" s="220"/>
      <c r="K2776" s="223"/>
    </row>
    <row r="2777" customHeight="1" spans="1:11">
      <c r="A2777" s="185" t="str">
        <f>IF(B2777="","",COUNTA($B$5:B2777))</f>
        <v/>
      </c>
      <c r="B2777" s="213"/>
      <c r="C2777" s="214"/>
      <c r="D2777" s="214"/>
      <c r="E2777" s="214"/>
      <c r="F2777" s="224"/>
      <c r="G2777" s="216"/>
      <c r="H2777" s="217" t="str">
        <f>IFERROR(VLOOKUP($C2777,$C$5:$H$18,6,0)+SUMIF($C$19:$C2777,$C2777,$F$19:$F2777)-SUMIF($C$19:$C2777,$C2777,$G$19:$G2777),"")</f>
        <v/>
      </c>
      <c r="I2777" s="214"/>
      <c r="J2777" s="214"/>
      <c r="K2777" s="218"/>
    </row>
    <row r="2778" customHeight="1" spans="1:11">
      <c r="A2778" s="185" t="str">
        <f>IF(B2778="","",COUNTA($B$5:B2778))</f>
        <v/>
      </c>
      <c r="B2778" s="219"/>
      <c r="C2778" s="220"/>
      <c r="D2778" s="220"/>
      <c r="E2778" s="220"/>
      <c r="F2778" s="225"/>
      <c r="G2778" s="222"/>
      <c r="H2778" s="217" t="str">
        <f>IFERROR(VLOOKUP($C2778,$C$5:$H$18,6,0)+SUMIF($C$19:$C2778,$C2778,$F$19:$F2778)-SUMIF($C$19:$C2778,$C2778,$G$19:$G2778),"")</f>
        <v/>
      </c>
      <c r="I2778" s="220"/>
      <c r="J2778" s="220"/>
      <c r="K2778" s="223"/>
    </row>
    <row r="2779" customHeight="1" spans="1:11">
      <c r="A2779" s="185" t="str">
        <f>IF(B2779="","",COUNTA($B$5:B2779))</f>
        <v/>
      </c>
      <c r="B2779" s="213"/>
      <c r="C2779" s="214"/>
      <c r="D2779" s="214"/>
      <c r="E2779" s="214"/>
      <c r="F2779" s="224"/>
      <c r="G2779" s="216"/>
      <c r="H2779" s="217" t="str">
        <f>IFERROR(VLOOKUP($C2779,$C$5:$H$18,6,0)+SUMIF($C$19:$C2779,$C2779,$F$19:$F2779)-SUMIF($C$19:$C2779,$C2779,$G$19:$G2779),"")</f>
        <v/>
      </c>
      <c r="I2779" s="214"/>
      <c r="J2779" s="214"/>
      <c r="K2779" s="218"/>
    </row>
    <row r="2780" customHeight="1" spans="1:11">
      <c r="A2780" s="185" t="str">
        <f>IF(B2780="","",COUNTA($B$5:B2780))</f>
        <v/>
      </c>
      <c r="B2780" s="219"/>
      <c r="C2780" s="220"/>
      <c r="D2780" s="220"/>
      <c r="E2780" s="220"/>
      <c r="F2780" s="225"/>
      <c r="G2780" s="222"/>
      <c r="H2780" s="217" t="str">
        <f>IFERROR(VLOOKUP($C2780,$C$5:$H$18,6,0)+SUMIF($C$19:$C2780,$C2780,$F$19:$F2780)-SUMIF($C$19:$C2780,$C2780,$G$19:$G2780),"")</f>
        <v/>
      </c>
      <c r="I2780" s="220"/>
      <c r="J2780" s="220"/>
      <c r="K2780" s="223"/>
    </row>
    <row r="2781" customHeight="1" spans="1:11">
      <c r="A2781" s="185" t="str">
        <f>IF(B2781="","",COUNTA($B$5:B2781))</f>
        <v/>
      </c>
      <c r="B2781" s="213"/>
      <c r="C2781" s="214"/>
      <c r="D2781" s="214"/>
      <c r="E2781" s="214"/>
      <c r="F2781" s="224"/>
      <c r="G2781" s="216"/>
      <c r="H2781" s="217" t="str">
        <f>IFERROR(VLOOKUP($C2781,$C$5:$H$18,6,0)+SUMIF($C$19:$C2781,$C2781,$F$19:$F2781)-SUMIF($C$19:$C2781,$C2781,$G$19:$G2781),"")</f>
        <v/>
      </c>
      <c r="I2781" s="214"/>
      <c r="J2781" s="214"/>
      <c r="K2781" s="218"/>
    </row>
    <row r="2782" customHeight="1" spans="1:11">
      <c r="A2782" s="185" t="str">
        <f>IF(B2782="","",COUNTA($B$5:B2782))</f>
        <v/>
      </c>
      <c r="B2782" s="219"/>
      <c r="C2782" s="220"/>
      <c r="D2782" s="220"/>
      <c r="E2782" s="220"/>
      <c r="F2782" s="225"/>
      <c r="G2782" s="222"/>
      <c r="H2782" s="217" t="str">
        <f>IFERROR(VLOOKUP($C2782,$C$5:$H$18,6,0)+SUMIF($C$19:$C2782,$C2782,$F$19:$F2782)-SUMIF($C$19:$C2782,$C2782,$G$19:$G2782),"")</f>
        <v/>
      </c>
      <c r="I2782" s="220"/>
      <c r="J2782" s="220"/>
      <c r="K2782" s="223"/>
    </row>
    <row r="2783" customHeight="1" spans="1:11">
      <c r="A2783" s="185" t="str">
        <f>IF(B2783="","",COUNTA($B$5:B2783))</f>
        <v/>
      </c>
      <c r="B2783" s="213"/>
      <c r="C2783" s="214"/>
      <c r="D2783" s="214"/>
      <c r="E2783" s="214"/>
      <c r="F2783" s="224"/>
      <c r="G2783" s="216"/>
      <c r="H2783" s="217" t="str">
        <f>IFERROR(VLOOKUP($C2783,$C$5:$H$18,6,0)+SUMIF($C$19:$C2783,$C2783,$F$19:$F2783)-SUMIF($C$19:$C2783,$C2783,$G$19:$G2783),"")</f>
        <v/>
      </c>
      <c r="I2783" s="214"/>
      <c r="J2783" s="214"/>
      <c r="K2783" s="218"/>
    </row>
    <row r="2784" customHeight="1" spans="1:11">
      <c r="A2784" s="185" t="str">
        <f>IF(B2784="","",COUNTA($B$5:B2784))</f>
        <v/>
      </c>
      <c r="B2784" s="219"/>
      <c r="C2784" s="220"/>
      <c r="D2784" s="220"/>
      <c r="E2784" s="220"/>
      <c r="F2784" s="225"/>
      <c r="G2784" s="222"/>
      <c r="H2784" s="217" t="str">
        <f>IFERROR(VLOOKUP($C2784,$C$5:$H$18,6,0)+SUMIF($C$19:$C2784,$C2784,$F$19:$F2784)-SUMIF($C$19:$C2784,$C2784,$G$19:$G2784),"")</f>
        <v/>
      </c>
      <c r="I2784" s="220"/>
      <c r="J2784" s="220"/>
      <c r="K2784" s="223"/>
    </row>
    <row r="2785" customHeight="1" spans="1:11">
      <c r="A2785" s="185" t="str">
        <f>IF(B2785="","",COUNTA($B$5:B2785))</f>
        <v/>
      </c>
      <c r="B2785" s="213"/>
      <c r="C2785" s="214"/>
      <c r="D2785" s="214"/>
      <c r="E2785" s="214"/>
      <c r="F2785" s="224"/>
      <c r="G2785" s="216"/>
      <c r="H2785" s="217" t="str">
        <f>IFERROR(VLOOKUP($C2785,$C$5:$H$18,6,0)+SUMIF($C$19:$C2785,$C2785,$F$19:$F2785)-SUMIF($C$19:$C2785,$C2785,$G$19:$G2785),"")</f>
        <v/>
      </c>
      <c r="I2785" s="214"/>
      <c r="J2785" s="214"/>
      <c r="K2785" s="218"/>
    </row>
    <row r="2786" customHeight="1" spans="1:11">
      <c r="A2786" s="185" t="str">
        <f>IF(B2786="","",COUNTA($B$5:B2786))</f>
        <v/>
      </c>
      <c r="B2786" s="219"/>
      <c r="C2786" s="220"/>
      <c r="D2786" s="220"/>
      <c r="E2786" s="220"/>
      <c r="F2786" s="225"/>
      <c r="G2786" s="222"/>
      <c r="H2786" s="217" t="str">
        <f>IFERROR(VLOOKUP($C2786,$C$5:$H$18,6,0)+SUMIF($C$19:$C2786,$C2786,$F$19:$F2786)-SUMIF($C$19:$C2786,$C2786,$G$19:$G2786),"")</f>
        <v/>
      </c>
      <c r="I2786" s="220"/>
      <c r="J2786" s="220"/>
      <c r="K2786" s="223"/>
    </row>
    <row r="2787" customHeight="1" spans="1:11">
      <c r="A2787" s="185" t="str">
        <f>IF(B2787="","",COUNTA($B$5:B2787))</f>
        <v/>
      </c>
      <c r="B2787" s="213"/>
      <c r="C2787" s="214"/>
      <c r="D2787" s="214"/>
      <c r="E2787" s="214"/>
      <c r="F2787" s="224"/>
      <c r="G2787" s="216"/>
      <c r="H2787" s="217" t="str">
        <f>IFERROR(VLOOKUP($C2787,$C$5:$H$18,6,0)+SUMIF($C$19:$C2787,$C2787,$F$19:$F2787)-SUMIF($C$19:$C2787,$C2787,$G$19:$G2787),"")</f>
        <v/>
      </c>
      <c r="I2787" s="214"/>
      <c r="J2787" s="214"/>
      <c r="K2787" s="218"/>
    </row>
    <row r="2788" customHeight="1" spans="1:11">
      <c r="A2788" s="185" t="str">
        <f>IF(B2788="","",COUNTA($B$5:B2788))</f>
        <v/>
      </c>
      <c r="B2788" s="219"/>
      <c r="C2788" s="220"/>
      <c r="D2788" s="220"/>
      <c r="E2788" s="220"/>
      <c r="F2788" s="225"/>
      <c r="G2788" s="222"/>
      <c r="H2788" s="217" t="str">
        <f>IFERROR(VLOOKUP($C2788,$C$5:$H$18,6,0)+SUMIF($C$19:$C2788,$C2788,$F$19:$F2788)-SUMIF($C$19:$C2788,$C2788,$G$19:$G2788),"")</f>
        <v/>
      </c>
      <c r="I2788" s="220"/>
      <c r="J2788" s="220"/>
      <c r="K2788" s="223"/>
    </row>
    <row r="2789" customHeight="1" spans="1:11">
      <c r="A2789" s="185" t="str">
        <f>IF(B2789="","",COUNTA($B$5:B2789))</f>
        <v/>
      </c>
      <c r="B2789" s="213"/>
      <c r="C2789" s="214"/>
      <c r="D2789" s="214"/>
      <c r="E2789" s="214"/>
      <c r="F2789" s="224"/>
      <c r="G2789" s="216"/>
      <c r="H2789" s="217" t="str">
        <f>IFERROR(VLOOKUP($C2789,$C$5:$H$18,6,0)+SUMIF($C$19:$C2789,$C2789,$F$19:$F2789)-SUMIF($C$19:$C2789,$C2789,$G$19:$G2789),"")</f>
        <v/>
      </c>
      <c r="I2789" s="214"/>
      <c r="J2789" s="214"/>
      <c r="K2789" s="218"/>
    </row>
    <row r="2790" customHeight="1" spans="1:11">
      <c r="A2790" s="185" t="str">
        <f>IF(B2790="","",COUNTA($B$5:B2790))</f>
        <v/>
      </c>
      <c r="B2790" s="219"/>
      <c r="C2790" s="220"/>
      <c r="D2790" s="220"/>
      <c r="E2790" s="220"/>
      <c r="F2790" s="225"/>
      <c r="G2790" s="222"/>
      <c r="H2790" s="217" t="str">
        <f>IFERROR(VLOOKUP($C2790,$C$5:$H$18,6,0)+SUMIF($C$19:$C2790,$C2790,$F$19:$F2790)-SUMIF($C$19:$C2790,$C2790,$G$19:$G2790),"")</f>
        <v/>
      </c>
      <c r="I2790" s="220"/>
      <c r="J2790" s="220"/>
      <c r="K2790" s="223"/>
    </row>
    <row r="2791" customHeight="1" spans="1:11">
      <c r="A2791" s="185" t="str">
        <f>IF(B2791="","",COUNTA($B$5:B2791))</f>
        <v/>
      </c>
      <c r="B2791" s="213"/>
      <c r="C2791" s="214"/>
      <c r="D2791" s="214"/>
      <c r="E2791" s="214"/>
      <c r="F2791" s="224"/>
      <c r="G2791" s="216"/>
      <c r="H2791" s="217" t="str">
        <f>IFERROR(VLOOKUP($C2791,$C$5:$H$18,6,0)+SUMIF($C$19:$C2791,$C2791,$F$19:$F2791)-SUMIF($C$19:$C2791,$C2791,$G$19:$G2791),"")</f>
        <v/>
      </c>
      <c r="I2791" s="214"/>
      <c r="J2791" s="214"/>
      <c r="K2791" s="218"/>
    </row>
    <row r="2792" customHeight="1" spans="1:11">
      <c r="A2792" s="185" t="str">
        <f>IF(B2792="","",COUNTA($B$5:B2792))</f>
        <v/>
      </c>
      <c r="B2792" s="219"/>
      <c r="C2792" s="220"/>
      <c r="D2792" s="220"/>
      <c r="E2792" s="220"/>
      <c r="F2792" s="225"/>
      <c r="G2792" s="222"/>
      <c r="H2792" s="217" t="str">
        <f>IFERROR(VLOOKUP($C2792,$C$5:$H$18,6,0)+SUMIF($C$19:$C2792,$C2792,$F$19:$F2792)-SUMIF($C$19:$C2792,$C2792,$G$19:$G2792),"")</f>
        <v/>
      </c>
      <c r="I2792" s="220"/>
      <c r="J2792" s="220"/>
      <c r="K2792" s="223"/>
    </row>
    <row r="2793" customHeight="1" spans="1:11">
      <c r="A2793" s="185" t="str">
        <f>IF(B2793="","",COUNTA($B$5:B2793))</f>
        <v/>
      </c>
      <c r="B2793" s="213"/>
      <c r="C2793" s="214"/>
      <c r="D2793" s="214"/>
      <c r="E2793" s="214"/>
      <c r="F2793" s="224"/>
      <c r="G2793" s="216"/>
      <c r="H2793" s="217" t="str">
        <f>IFERROR(VLOOKUP($C2793,$C$5:$H$18,6,0)+SUMIF($C$19:$C2793,$C2793,$F$19:$F2793)-SUMIF($C$19:$C2793,$C2793,$G$19:$G2793),"")</f>
        <v/>
      </c>
      <c r="I2793" s="214"/>
      <c r="J2793" s="214"/>
      <c r="K2793" s="218"/>
    </row>
    <row r="2794" customHeight="1" spans="1:11">
      <c r="A2794" s="185" t="str">
        <f>IF(B2794="","",COUNTA($B$5:B2794))</f>
        <v/>
      </c>
      <c r="B2794" s="219"/>
      <c r="C2794" s="220"/>
      <c r="D2794" s="220"/>
      <c r="E2794" s="220"/>
      <c r="F2794" s="225"/>
      <c r="G2794" s="222"/>
      <c r="H2794" s="217" t="str">
        <f>IFERROR(VLOOKUP($C2794,$C$5:$H$18,6,0)+SUMIF($C$19:$C2794,$C2794,$F$19:$F2794)-SUMIF($C$19:$C2794,$C2794,$G$19:$G2794),"")</f>
        <v/>
      </c>
      <c r="I2794" s="220"/>
      <c r="J2794" s="220"/>
      <c r="K2794" s="223"/>
    </row>
    <row r="2795" customHeight="1" spans="1:11">
      <c r="A2795" s="185" t="str">
        <f>IF(B2795="","",COUNTA($B$5:B2795))</f>
        <v/>
      </c>
      <c r="B2795" s="213"/>
      <c r="C2795" s="214"/>
      <c r="D2795" s="214"/>
      <c r="E2795" s="214"/>
      <c r="F2795" s="224"/>
      <c r="G2795" s="216"/>
      <c r="H2795" s="217" t="str">
        <f>IFERROR(VLOOKUP($C2795,$C$5:$H$18,6,0)+SUMIF($C$19:$C2795,$C2795,$F$19:$F2795)-SUMIF($C$19:$C2795,$C2795,$G$19:$G2795),"")</f>
        <v/>
      </c>
      <c r="I2795" s="214"/>
      <c r="J2795" s="214"/>
      <c r="K2795" s="218"/>
    </row>
    <row r="2796" customHeight="1" spans="1:11">
      <c r="A2796" s="185" t="str">
        <f>IF(B2796="","",COUNTA($B$5:B2796))</f>
        <v/>
      </c>
      <c r="B2796" s="219"/>
      <c r="C2796" s="220"/>
      <c r="D2796" s="220"/>
      <c r="E2796" s="220"/>
      <c r="F2796" s="225"/>
      <c r="G2796" s="222"/>
      <c r="H2796" s="217" t="str">
        <f>IFERROR(VLOOKUP($C2796,$C$5:$H$18,6,0)+SUMIF($C$19:$C2796,$C2796,$F$19:$F2796)-SUMIF($C$19:$C2796,$C2796,$G$19:$G2796),"")</f>
        <v/>
      </c>
      <c r="I2796" s="220"/>
      <c r="J2796" s="220"/>
      <c r="K2796" s="223"/>
    </row>
    <row r="2797" customHeight="1" spans="1:11">
      <c r="A2797" s="185" t="str">
        <f>IF(B2797="","",COUNTA($B$5:B2797))</f>
        <v/>
      </c>
      <c r="B2797" s="213"/>
      <c r="C2797" s="214"/>
      <c r="D2797" s="214"/>
      <c r="E2797" s="214"/>
      <c r="F2797" s="224"/>
      <c r="G2797" s="216"/>
      <c r="H2797" s="217" t="str">
        <f>IFERROR(VLOOKUP($C2797,$C$5:$H$18,6,0)+SUMIF($C$19:$C2797,$C2797,$F$19:$F2797)-SUMIF($C$19:$C2797,$C2797,$G$19:$G2797),"")</f>
        <v/>
      </c>
      <c r="I2797" s="214"/>
      <c r="J2797" s="214"/>
      <c r="K2797" s="218"/>
    </row>
    <row r="2798" customHeight="1" spans="1:11">
      <c r="A2798" s="185" t="str">
        <f>IF(B2798="","",COUNTA($B$5:B2798))</f>
        <v/>
      </c>
      <c r="B2798" s="219"/>
      <c r="C2798" s="220"/>
      <c r="D2798" s="220"/>
      <c r="E2798" s="220"/>
      <c r="F2798" s="225"/>
      <c r="G2798" s="222"/>
      <c r="H2798" s="217" t="str">
        <f>IFERROR(VLOOKUP($C2798,$C$5:$H$18,6,0)+SUMIF($C$19:$C2798,$C2798,$F$19:$F2798)-SUMIF($C$19:$C2798,$C2798,$G$19:$G2798),"")</f>
        <v/>
      </c>
      <c r="I2798" s="220"/>
      <c r="J2798" s="220"/>
      <c r="K2798" s="223"/>
    </row>
    <row r="2799" customHeight="1" spans="1:11">
      <c r="A2799" s="185" t="str">
        <f>IF(B2799="","",COUNTA($B$5:B2799))</f>
        <v/>
      </c>
      <c r="B2799" s="213"/>
      <c r="C2799" s="214"/>
      <c r="D2799" s="214"/>
      <c r="E2799" s="214"/>
      <c r="F2799" s="224"/>
      <c r="G2799" s="216"/>
      <c r="H2799" s="217" t="str">
        <f>IFERROR(VLOOKUP($C2799,$C$5:$H$18,6,0)+SUMIF($C$19:$C2799,$C2799,$F$19:$F2799)-SUMIF($C$19:$C2799,$C2799,$G$19:$G2799),"")</f>
        <v/>
      </c>
      <c r="I2799" s="214"/>
      <c r="J2799" s="214"/>
      <c r="K2799" s="218"/>
    </row>
    <row r="2800" customHeight="1" spans="1:11">
      <c r="A2800" s="185" t="str">
        <f>IF(B2800="","",COUNTA($B$5:B2800))</f>
        <v/>
      </c>
      <c r="B2800" s="219"/>
      <c r="C2800" s="220"/>
      <c r="D2800" s="220"/>
      <c r="E2800" s="220"/>
      <c r="F2800" s="225"/>
      <c r="G2800" s="222"/>
      <c r="H2800" s="217" t="str">
        <f>IFERROR(VLOOKUP($C2800,$C$5:$H$18,6,0)+SUMIF($C$19:$C2800,$C2800,$F$19:$F2800)-SUMIF($C$19:$C2800,$C2800,$G$19:$G2800),"")</f>
        <v/>
      </c>
      <c r="I2800" s="220"/>
      <c r="J2800" s="220"/>
      <c r="K2800" s="223"/>
    </row>
    <row r="2801" customHeight="1" spans="1:11">
      <c r="A2801" s="185" t="str">
        <f>IF(B2801="","",COUNTA($B$5:B2801))</f>
        <v/>
      </c>
      <c r="B2801" s="213"/>
      <c r="C2801" s="214"/>
      <c r="D2801" s="214"/>
      <c r="E2801" s="214"/>
      <c r="F2801" s="224"/>
      <c r="G2801" s="216"/>
      <c r="H2801" s="217" t="str">
        <f>IFERROR(VLOOKUP($C2801,$C$5:$H$18,6,0)+SUMIF($C$19:$C2801,$C2801,$F$19:$F2801)-SUMIF($C$19:$C2801,$C2801,$G$19:$G2801),"")</f>
        <v/>
      </c>
      <c r="I2801" s="214"/>
      <c r="J2801" s="214"/>
      <c r="K2801" s="218"/>
    </row>
    <row r="2802" customHeight="1" spans="1:11">
      <c r="A2802" s="185" t="str">
        <f>IF(B2802="","",COUNTA($B$5:B2802))</f>
        <v/>
      </c>
      <c r="B2802" s="219"/>
      <c r="C2802" s="220"/>
      <c r="D2802" s="220"/>
      <c r="E2802" s="220"/>
      <c r="F2802" s="225"/>
      <c r="G2802" s="222"/>
      <c r="H2802" s="217" t="str">
        <f>IFERROR(VLOOKUP($C2802,$C$5:$H$18,6,0)+SUMIF($C$19:$C2802,$C2802,$F$19:$F2802)-SUMIF($C$19:$C2802,$C2802,$G$19:$G2802),"")</f>
        <v/>
      </c>
      <c r="I2802" s="220"/>
      <c r="J2802" s="220"/>
      <c r="K2802" s="223"/>
    </row>
    <row r="2803" customHeight="1" spans="1:11">
      <c r="A2803" s="185" t="str">
        <f>IF(B2803="","",COUNTA($B$5:B2803))</f>
        <v/>
      </c>
      <c r="B2803" s="213"/>
      <c r="C2803" s="214"/>
      <c r="D2803" s="214"/>
      <c r="E2803" s="214"/>
      <c r="F2803" s="224"/>
      <c r="G2803" s="216"/>
      <c r="H2803" s="217" t="str">
        <f>IFERROR(VLOOKUP($C2803,$C$5:$H$18,6,0)+SUMIF($C$19:$C2803,$C2803,$F$19:$F2803)-SUMIF($C$19:$C2803,$C2803,$G$19:$G2803),"")</f>
        <v/>
      </c>
      <c r="I2803" s="214"/>
      <c r="J2803" s="214"/>
      <c r="K2803" s="218"/>
    </row>
    <row r="2804" customHeight="1" spans="1:11">
      <c r="A2804" s="185" t="str">
        <f>IF(B2804="","",COUNTA($B$5:B2804))</f>
        <v/>
      </c>
      <c r="B2804" s="219"/>
      <c r="C2804" s="220"/>
      <c r="D2804" s="220"/>
      <c r="E2804" s="220"/>
      <c r="F2804" s="225"/>
      <c r="G2804" s="222"/>
      <c r="H2804" s="217" t="str">
        <f>IFERROR(VLOOKUP($C2804,$C$5:$H$18,6,0)+SUMIF($C$19:$C2804,$C2804,$F$19:$F2804)-SUMIF($C$19:$C2804,$C2804,$G$19:$G2804),"")</f>
        <v/>
      </c>
      <c r="I2804" s="220"/>
      <c r="J2804" s="220"/>
      <c r="K2804" s="223"/>
    </row>
    <row r="2805" customHeight="1" spans="1:11">
      <c r="A2805" s="185" t="str">
        <f>IF(B2805="","",COUNTA($B$5:B2805))</f>
        <v/>
      </c>
      <c r="B2805" s="213"/>
      <c r="C2805" s="214"/>
      <c r="D2805" s="214"/>
      <c r="E2805" s="214"/>
      <c r="F2805" s="224"/>
      <c r="G2805" s="216"/>
      <c r="H2805" s="217" t="str">
        <f>IFERROR(VLOOKUP($C2805,$C$5:$H$18,6,0)+SUMIF($C$19:$C2805,$C2805,$F$19:$F2805)-SUMIF($C$19:$C2805,$C2805,$G$19:$G2805),"")</f>
        <v/>
      </c>
      <c r="I2805" s="214"/>
      <c r="J2805" s="214"/>
      <c r="K2805" s="218"/>
    </row>
    <row r="2806" customHeight="1" spans="1:11">
      <c r="A2806" s="185" t="str">
        <f>IF(B2806="","",COUNTA($B$5:B2806))</f>
        <v/>
      </c>
      <c r="B2806" s="219"/>
      <c r="C2806" s="220"/>
      <c r="D2806" s="220"/>
      <c r="E2806" s="220"/>
      <c r="F2806" s="225"/>
      <c r="G2806" s="222"/>
      <c r="H2806" s="217" t="str">
        <f>IFERROR(VLOOKUP($C2806,$C$5:$H$18,6,0)+SUMIF($C$19:$C2806,$C2806,$F$19:$F2806)-SUMIF($C$19:$C2806,$C2806,$G$19:$G2806),"")</f>
        <v/>
      </c>
      <c r="I2806" s="220"/>
      <c r="J2806" s="220"/>
      <c r="K2806" s="223"/>
    </row>
    <row r="2807" customHeight="1" spans="1:11">
      <c r="A2807" s="185" t="str">
        <f>IF(B2807="","",COUNTA($B$5:B2807))</f>
        <v/>
      </c>
      <c r="B2807" s="213"/>
      <c r="C2807" s="214"/>
      <c r="D2807" s="214"/>
      <c r="E2807" s="214"/>
      <c r="F2807" s="224"/>
      <c r="G2807" s="216"/>
      <c r="H2807" s="217" t="str">
        <f>IFERROR(VLOOKUP($C2807,$C$5:$H$18,6,0)+SUMIF($C$19:$C2807,$C2807,$F$19:$F2807)-SUMIF($C$19:$C2807,$C2807,$G$19:$G2807),"")</f>
        <v/>
      </c>
      <c r="I2807" s="214"/>
      <c r="J2807" s="214"/>
      <c r="K2807" s="218"/>
    </row>
    <row r="2808" customHeight="1" spans="1:11">
      <c r="A2808" s="185" t="str">
        <f>IF(B2808="","",COUNTA($B$5:B2808))</f>
        <v/>
      </c>
      <c r="B2808" s="219"/>
      <c r="C2808" s="220"/>
      <c r="D2808" s="220"/>
      <c r="E2808" s="220"/>
      <c r="F2808" s="225"/>
      <c r="G2808" s="222"/>
      <c r="H2808" s="217" t="str">
        <f>IFERROR(VLOOKUP($C2808,$C$5:$H$18,6,0)+SUMIF($C$19:$C2808,$C2808,$F$19:$F2808)-SUMIF($C$19:$C2808,$C2808,$G$19:$G2808),"")</f>
        <v/>
      </c>
      <c r="I2808" s="220"/>
      <c r="J2808" s="220"/>
      <c r="K2808" s="223"/>
    </row>
    <row r="2809" customHeight="1" spans="1:11">
      <c r="A2809" s="185" t="str">
        <f>IF(B2809="","",COUNTA($B$5:B2809))</f>
        <v/>
      </c>
      <c r="B2809" s="213"/>
      <c r="C2809" s="214"/>
      <c r="D2809" s="214"/>
      <c r="E2809" s="214"/>
      <c r="F2809" s="224"/>
      <c r="G2809" s="216"/>
      <c r="H2809" s="217" t="str">
        <f>IFERROR(VLOOKUP($C2809,$C$5:$H$18,6,0)+SUMIF($C$19:$C2809,$C2809,$F$19:$F2809)-SUMIF($C$19:$C2809,$C2809,$G$19:$G2809),"")</f>
        <v/>
      </c>
      <c r="I2809" s="214"/>
      <c r="J2809" s="214"/>
      <c r="K2809" s="218"/>
    </row>
    <row r="2810" customHeight="1" spans="1:11">
      <c r="A2810" s="185" t="str">
        <f>IF(B2810="","",COUNTA($B$5:B2810))</f>
        <v/>
      </c>
      <c r="B2810" s="219"/>
      <c r="C2810" s="220"/>
      <c r="D2810" s="220"/>
      <c r="E2810" s="220"/>
      <c r="F2810" s="225"/>
      <c r="G2810" s="222"/>
      <c r="H2810" s="217" t="str">
        <f>IFERROR(VLOOKUP($C2810,$C$5:$H$18,6,0)+SUMIF($C$19:$C2810,$C2810,$F$19:$F2810)-SUMIF($C$19:$C2810,$C2810,$G$19:$G2810),"")</f>
        <v/>
      </c>
      <c r="I2810" s="220"/>
      <c r="J2810" s="220"/>
      <c r="K2810" s="223"/>
    </row>
    <row r="2811" customHeight="1" spans="1:11">
      <c r="A2811" s="185" t="str">
        <f>IF(B2811="","",COUNTA($B$5:B2811))</f>
        <v/>
      </c>
      <c r="B2811" s="213"/>
      <c r="C2811" s="214"/>
      <c r="D2811" s="214"/>
      <c r="E2811" s="214"/>
      <c r="F2811" s="224"/>
      <c r="G2811" s="216"/>
      <c r="H2811" s="217" t="str">
        <f>IFERROR(VLOOKUP($C2811,$C$5:$H$18,6,0)+SUMIF($C$19:$C2811,$C2811,$F$19:$F2811)-SUMIF($C$19:$C2811,$C2811,$G$19:$G2811),"")</f>
        <v/>
      </c>
      <c r="I2811" s="214"/>
      <c r="J2811" s="214"/>
      <c r="K2811" s="218"/>
    </row>
    <row r="2812" customHeight="1" spans="1:11">
      <c r="A2812" s="185" t="str">
        <f>IF(B2812="","",COUNTA($B$5:B2812))</f>
        <v/>
      </c>
      <c r="B2812" s="219"/>
      <c r="C2812" s="220"/>
      <c r="D2812" s="220"/>
      <c r="E2812" s="220"/>
      <c r="F2812" s="225"/>
      <c r="G2812" s="222"/>
      <c r="H2812" s="217" t="str">
        <f>IFERROR(VLOOKUP($C2812,$C$5:$H$18,6,0)+SUMIF($C$19:$C2812,$C2812,$F$19:$F2812)-SUMIF($C$19:$C2812,$C2812,$G$19:$G2812),"")</f>
        <v/>
      </c>
      <c r="I2812" s="220"/>
      <c r="J2812" s="220"/>
      <c r="K2812" s="223"/>
    </row>
    <row r="2813" customHeight="1" spans="1:11">
      <c r="A2813" s="185" t="str">
        <f>IF(B2813="","",COUNTA($B$5:B2813))</f>
        <v/>
      </c>
      <c r="B2813" s="213"/>
      <c r="C2813" s="214"/>
      <c r="D2813" s="214"/>
      <c r="E2813" s="214"/>
      <c r="F2813" s="224"/>
      <c r="G2813" s="216"/>
      <c r="H2813" s="217" t="str">
        <f>IFERROR(VLOOKUP($C2813,$C$5:$H$18,6,0)+SUMIF($C$19:$C2813,$C2813,$F$19:$F2813)-SUMIF($C$19:$C2813,$C2813,$G$19:$G2813),"")</f>
        <v/>
      </c>
      <c r="I2813" s="214"/>
      <c r="J2813" s="214"/>
      <c r="K2813" s="218"/>
    </row>
    <row r="2814" customHeight="1" spans="1:11">
      <c r="A2814" s="185" t="str">
        <f>IF(B2814="","",COUNTA($B$5:B2814))</f>
        <v/>
      </c>
      <c r="B2814" s="219"/>
      <c r="C2814" s="220"/>
      <c r="D2814" s="220"/>
      <c r="E2814" s="220"/>
      <c r="F2814" s="225"/>
      <c r="G2814" s="222"/>
      <c r="H2814" s="217" t="str">
        <f>IFERROR(VLOOKUP($C2814,$C$5:$H$18,6,0)+SUMIF($C$19:$C2814,$C2814,$F$19:$F2814)-SUMIF($C$19:$C2814,$C2814,$G$19:$G2814),"")</f>
        <v/>
      </c>
      <c r="I2814" s="220"/>
      <c r="J2814" s="220"/>
      <c r="K2814" s="223"/>
    </row>
    <row r="2815" customHeight="1" spans="1:11">
      <c r="A2815" s="185" t="str">
        <f>IF(B2815="","",COUNTA($B$5:B2815))</f>
        <v/>
      </c>
      <c r="B2815" s="213"/>
      <c r="C2815" s="214"/>
      <c r="D2815" s="214"/>
      <c r="E2815" s="214"/>
      <c r="F2815" s="224"/>
      <c r="G2815" s="216"/>
      <c r="H2815" s="217" t="str">
        <f>IFERROR(VLOOKUP($C2815,$C$5:$H$18,6,0)+SUMIF($C$19:$C2815,$C2815,$F$19:$F2815)-SUMIF($C$19:$C2815,$C2815,$G$19:$G2815),"")</f>
        <v/>
      </c>
      <c r="I2815" s="214"/>
      <c r="J2815" s="214"/>
      <c r="K2815" s="218"/>
    </row>
    <row r="2816" customHeight="1" spans="1:11">
      <c r="A2816" s="185" t="str">
        <f>IF(B2816="","",COUNTA($B$5:B2816))</f>
        <v/>
      </c>
      <c r="B2816" s="219"/>
      <c r="C2816" s="220"/>
      <c r="D2816" s="220"/>
      <c r="E2816" s="220"/>
      <c r="F2816" s="225"/>
      <c r="G2816" s="222"/>
      <c r="H2816" s="217" t="str">
        <f>IFERROR(VLOOKUP($C2816,$C$5:$H$18,6,0)+SUMIF($C$19:$C2816,$C2816,$F$19:$F2816)-SUMIF($C$19:$C2816,$C2816,$G$19:$G2816),"")</f>
        <v/>
      </c>
      <c r="I2816" s="220"/>
      <c r="J2816" s="220"/>
      <c r="K2816" s="223"/>
    </row>
    <row r="2817" customHeight="1" spans="1:11">
      <c r="A2817" s="185" t="str">
        <f>IF(B2817="","",COUNTA($B$5:B2817))</f>
        <v/>
      </c>
      <c r="B2817" s="213"/>
      <c r="C2817" s="214"/>
      <c r="D2817" s="214"/>
      <c r="E2817" s="214"/>
      <c r="F2817" s="224"/>
      <c r="G2817" s="216"/>
      <c r="H2817" s="217" t="str">
        <f>IFERROR(VLOOKUP($C2817,$C$5:$H$18,6,0)+SUMIF($C$19:$C2817,$C2817,$F$19:$F2817)-SUMIF($C$19:$C2817,$C2817,$G$19:$G2817),"")</f>
        <v/>
      </c>
      <c r="I2817" s="214"/>
      <c r="J2817" s="214"/>
      <c r="K2817" s="218"/>
    </row>
    <row r="2818" customHeight="1" spans="1:11">
      <c r="A2818" s="185" t="str">
        <f>IF(B2818="","",COUNTA($B$5:B2818))</f>
        <v/>
      </c>
      <c r="B2818" s="219"/>
      <c r="C2818" s="220"/>
      <c r="D2818" s="220"/>
      <c r="E2818" s="220"/>
      <c r="F2818" s="225"/>
      <c r="G2818" s="222"/>
      <c r="H2818" s="217" t="str">
        <f>IFERROR(VLOOKUP($C2818,$C$5:$H$18,6,0)+SUMIF($C$19:$C2818,$C2818,$F$19:$F2818)-SUMIF($C$19:$C2818,$C2818,$G$19:$G2818),"")</f>
        <v/>
      </c>
      <c r="I2818" s="220"/>
      <c r="J2818" s="220"/>
      <c r="K2818" s="223"/>
    </row>
    <row r="2819" customHeight="1" spans="1:11">
      <c r="A2819" s="185" t="str">
        <f>IF(B2819="","",COUNTA($B$5:B2819))</f>
        <v/>
      </c>
      <c r="B2819" s="213"/>
      <c r="C2819" s="214"/>
      <c r="D2819" s="214"/>
      <c r="E2819" s="214"/>
      <c r="F2819" s="224"/>
      <c r="G2819" s="216"/>
      <c r="H2819" s="217" t="str">
        <f>IFERROR(VLOOKUP($C2819,$C$5:$H$18,6,0)+SUMIF($C$19:$C2819,$C2819,$F$19:$F2819)-SUMIF($C$19:$C2819,$C2819,$G$19:$G2819),"")</f>
        <v/>
      </c>
      <c r="I2819" s="214"/>
      <c r="J2819" s="214"/>
      <c r="K2819" s="218"/>
    </row>
    <row r="2820" customHeight="1" spans="1:11">
      <c r="A2820" s="185" t="str">
        <f>IF(B2820="","",COUNTA($B$5:B2820))</f>
        <v/>
      </c>
      <c r="B2820" s="219"/>
      <c r="C2820" s="220"/>
      <c r="D2820" s="220"/>
      <c r="E2820" s="220"/>
      <c r="F2820" s="225"/>
      <c r="G2820" s="222"/>
      <c r="H2820" s="217" t="str">
        <f>IFERROR(VLOOKUP($C2820,$C$5:$H$18,6,0)+SUMIF($C$19:$C2820,$C2820,$F$19:$F2820)-SUMIF($C$19:$C2820,$C2820,$G$19:$G2820),"")</f>
        <v/>
      </c>
      <c r="I2820" s="220"/>
      <c r="J2820" s="220"/>
      <c r="K2820" s="223"/>
    </row>
    <row r="2821" customHeight="1" spans="1:11">
      <c r="A2821" s="185" t="str">
        <f>IF(B2821="","",COUNTA($B$5:B2821))</f>
        <v/>
      </c>
      <c r="B2821" s="213"/>
      <c r="C2821" s="214"/>
      <c r="D2821" s="214"/>
      <c r="E2821" s="214"/>
      <c r="F2821" s="224"/>
      <c r="G2821" s="216"/>
      <c r="H2821" s="217" t="str">
        <f>IFERROR(VLOOKUP($C2821,$C$5:$H$18,6,0)+SUMIF($C$19:$C2821,$C2821,$F$19:$F2821)-SUMIF($C$19:$C2821,$C2821,$G$19:$G2821),"")</f>
        <v/>
      </c>
      <c r="I2821" s="214"/>
      <c r="J2821" s="214"/>
      <c r="K2821" s="218"/>
    </row>
    <row r="2822" customHeight="1" spans="1:11">
      <c r="A2822" s="185" t="str">
        <f>IF(B2822="","",COUNTA($B$5:B2822))</f>
        <v/>
      </c>
      <c r="B2822" s="219"/>
      <c r="C2822" s="220"/>
      <c r="D2822" s="220"/>
      <c r="E2822" s="220"/>
      <c r="F2822" s="225"/>
      <c r="G2822" s="222"/>
      <c r="H2822" s="217" t="str">
        <f>IFERROR(VLOOKUP($C2822,$C$5:$H$18,6,0)+SUMIF($C$19:$C2822,$C2822,$F$19:$F2822)-SUMIF($C$19:$C2822,$C2822,$G$19:$G2822),"")</f>
        <v/>
      </c>
      <c r="I2822" s="220"/>
      <c r="J2822" s="220"/>
      <c r="K2822" s="223"/>
    </row>
    <row r="2823" customHeight="1" spans="1:11">
      <c r="A2823" s="185" t="str">
        <f>IF(B2823="","",COUNTA($B$5:B2823))</f>
        <v/>
      </c>
      <c r="B2823" s="213"/>
      <c r="C2823" s="214"/>
      <c r="D2823" s="214"/>
      <c r="E2823" s="214"/>
      <c r="F2823" s="224"/>
      <c r="G2823" s="216"/>
      <c r="H2823" s="217" t="str">
        <f>IFERROR(VLOOKUP($C2823,$C$5:$H$18,6,0)+SUMIF($C$19:$C2823,$C2823,$F$19:$F2823)-SUMIF($C$19:$C2823,$C2823,$G$19:$G2823),"")</f>
        <v/>
      </c>
      <c r="I2823" s="214"/>
      <c r="J2823" s="214"/>
      <c r="K2823" s="218"/>
    </row>
    <row r="2824" customHeight="1" spans="1:11">
      <c r="A2824" s="185" t="str">
        <f>IF(B2824="","",COUNTA($B$5:B2824))</f>
        <v/>
      </c>
      <c r="B2824" s="219"/>
      <c r="C2824" s="220"/>
      <c r="D2824" s="220"/>
      <c r="E2824" s="220"/>
      <c r="F2824" s="225"/>
      <c r="G2824" s="222"/>
      <c r="H2824" s="217" t="str">
        <f>IFERROR(VLOOKUP($C2824,$C$5:$H$18,6,0)+SUMIF($C$19:$C2824,$C2824,$F$19:$F2824)-SUMIF($C$19:$C2824,$C2824,$G$19:$G2824),"")</f>
        <v/>
      </c>
      <c r="I2824" s="220"/>
      <c r="J2824" s="220"/>
      <c r="K2824" s="223"/>
    </row>
    <row r="2825" customHeight="1" spans="1:11">
      <c r="A2825" s="185" t="str">
        <f>IF(B2825="","",COUNTA($B$5:B2825))</f>
        <v/>
      </c>
      <c r="B2825" s="213"/>
      <c r="C2825" s="214"/>
      <c r="D2825" s="214"/>
      <c r="E2825" s="214"/>
      <c r="F2825" s="224"/>
      <c r="G2825" s="216"/>
      <c r="H2825" s="217" t="str">
        <f>IFERROR(VLOOKUP($C2825,$C$5:$H$18,6,0)+SUMIF($C$19:$C2825,$C2825,$F$19:$F2825)-SUMIF($C$19:$C2825,$C2825,$G$19:$G2825),"")</f>
        <v/>
      </c>
      <c r="I2825" s="214"/>
      <c r="J2825" s="214"/>
      <c r="K2825" s="218"/>
    </row>
    <row r="2826" customHeight="1" spans="1:11">
      <c r="A2826" s="185" t="str">
        <f>IF(B2826="","",COUNTA($B$5:B2826))</f>
        <v/>
      </c>
      <c r="B2826" s="219"/>
      <c r="C2826" s="220"/>
      <c r="D2826" s="220"/>
      <c r="E2826" s="220"/>
      <c r="F2826" s="225"/>
      <c r="G2826" s="222"/>
      <c r="H2826" s="217" t="str">
        <f>IFERROR(VLOOKUP($C2826,$C$5:$H$18,6,0)+SUMIF($C$19:$C2826,$C2826,$F$19:$F2826)-SUMIF($C$19:$C2826,$C2826,$G$19:$G2826),"")</f>
        <v/>
      </c>
      <c r="I2826" s="220"/>
      <c r="J2826" s="220"/>
      <c r="K2826" s="223"/>
    </row>
    <row r="2827" customHeight="1" spans="1:11">
      <c r="A2827" s="185" t="str">
        <f>IF(B2827="","",COUNTA($B$5:B2827))</f>
        <v/>
      </c>
      <c r="B2827" s="213"/>
      <c r="C2827" s="214"/>
      <c r="D2827" s="214"/>
      <c r="E2827" s="214"/>
      <c r="F2827" s="224"/>
      <c r="G2827" s="216"/>
      <c r="H2827" s="217" t="str">
        <f>IFERROR(VLOOKUP($C2827,$C$5:$H$18,6,0)+SUMIF($C$19:$C2827,$C2827,$F$19:$F2827)-SUMIF($C$19:$C2827,$C2827,$G$19:$G2827),"")</f>
        <v/>
      </c>
      <c r="I2827" s="214"/>
      <c r="J2827" s="214"/>
      <c r="K2827" s="218"/>
    </row>
    <row r="2828" customHeight="1" spans="1:11">
      <c r="A2828" s="185" t="str">
        <f>IF(B2828="","",COUNTA($B$5:B2828))</f>
        <v/>
      </c>
      <c r="B2828" s="219"/>
      <c r="C2828" s="220"/>
      <c r="D2828" s="220"/>
      <c r="E2828" s="220"/>
      <c r="F2828" s="225"/>
      <c r="G2828" s="222"/>
      <c r="H2828" s="217" t="str">
        <f>IFERROR(VLOOKUP($C2828,$C$5:$H$18,6,0)+SUMIF($C$19:$C2828,$C2828,$F$19:$F2828)-SUMIF($C$19:$C2828,$C2828,$G$19:$G2828),"")</f>
        <v/>
      </c>
      <c r="I2828" s="220"/>
      <c r="J2828" s="220"/>
      <c r="K2828" s="223"/>
    </row>
    <row r="2829" customHeight="1" spans="1:11">
      <c r="A2829" s="185" t="str">
        <f>IF(B2829="","",COUNTA($B$5:B2829))</f>
        <v/>
      </c>
      <c r="B2829" s="213"/>
      <c r="C2829" s="214"/>
      <c r="D2829" s="214"/>
      <c r="E2829" s="214"/>
      <c r="F2829" s="224"/>
      <c r="G2829" s="216"/>
      <c r="H2829" s="217" t="str">
        <f>IFERROR(VLOOKUP($C2829,$C$5:$H$18,6,0)+SUMIF($C$19:$C2829,$C2829,$F$19:$F2829)-SUMIF($C$19:$C2829,$C2829,$G$19:$G2829),"")</f>
        <v/>
      </c>
      <c r="I2829" s="214"/>
      <c r="J2829" s="214"/>
      <c r="K2829" s="218"/>
    </row>
    <row r="2830" customHeight="1" spans="1:11">
      <c r="A2830" s="185" t="str">
        <f>IF(B2830="","",COUNTA($B$5:B2830))</f>
        <v/>
      </c>
      <c r="B2830" s="219"/>
      <c r="C2830" s="220"/>
      <c r="D2830" s="220"/>
      <c r="E2830" s="220"/>
      <c r="F2830" s="225"/>
      <c r="G2830" s="222"/>
      <c r="H2830" s="217" t="str">
        <f>IFERROR(VLOOKUP($C2830,$C$5:$H$18,6,0)+SUMIF($C$19:$C2830,$C2830,$F$19:$F2830)-SUMIF($C$19:$C2830,$C2830,$G$19:$G2830),"")</f>
        <v/>
      </c>
      <c r="I2830" s="220"/>
      <c r="J2830" s="220"/>
      <c r="K2830" s="223"/>
    </row>
    <row r="2831" customHeight="1" spans="1:11">
      <c r="A2831" s="185" t="str">
        <f>IF(B2831="","",COUNTA($B$5:B2831))</f>
        <v/>
      </c>
      <c r="B2831" s="213"/>
      <c r="C2831" s="214"/>
      <c r="D2831" s="214"/>
      <c r="E2831" s="214"/>
      <c r="F2831" s="224"/>
      <c r="G2831" s="216"/>
      <c r="H2831" s="217" t="str">
        <f>IFERROR(VLOOKUP($C2831,$C$5:$H$18,6,0)+SUMIF($C$19:$C2831,$C2831,$F$19:$F2831)-SUMIF($C$19:$C2831,$C2831,$G$19:$G2831),"")</f>
        <v/>
      </c>
      <c r="I2831" s="214"/>
      <c r="J2831" s="214"/>
      <c r="K2831" s="218"/>
    </row>
    <row r="2832" customHeight="1" spans="1:11">
      <c r="A2832" s="185" t="str">
        <f>IF(B2832="","",COUNTA($B$5:B2832))</f>
        <v/>
      </c>
      <c r="B2832" s="219"/>
      <c r="C2832" s="220"/>
      <c r="D2832" s="220"/>
      <c r="E2832" s="220"/>
      <c r="F2832" s="225"/>
      <c r="G2832" s="222"/>
      <c r="H2832" s="217" t="str">
        <f>IFERROR(VLOOKUP($C2832,$C$5:$H$18,6,0)+SUMIF($C$19:$C2832,$C2832,$F$19:$F2832)-SUMIF($C$19:$C2832,$C2832,$G$19:$G2832),"")</f>
        <v/>
      </c>
      <c r="I2832" s="220"/>
      <c r="J2832" s="220"/>
      <c r="K2832" s="223"/>
    </row>
    <row r="2833" customHeight="1" spans="1:11">
      <c r="A2833" s="185" t="str">
        <f>IF(B2833="","",COUNTA($B$5:B2833))</f>
        <v/>
      </c>
      <c r="B2833" s="213"/>
      <c r="C2833" s="214"/>
      <c r="D2833" s="214"/>
      <c r="E2833" s="214"/>
      <c r="F2833" s="224"/>
      <c r="G2833" s="216"/>
      <c r="H2833" s="217" t="str">
        <f>IFERROR(VLOOKUP($C2833,$C$5:$H$18,6,0)+SUMIF($C$19:$C2833,$C2833,$F$19:$F2833)-SUMIF($C$19:$C2833,$C2833,$G$19:$G2833),"")</f>
        <v/>
      </c>
      <c r="I2833" s="214"/>
      <c r="J2833" s="214"/>
      <c r="K2833" s="218"/>
    </row>
    <row r="2834" customHeight="1" spans="1:11">
      <c r="A2834" s="185" t="str">
        <f>IF(B2834="","",COUNTA($B$5:B2834))</f>
        <v/>
      </c>
      <c r="B2834" s="219"/>
      <c r="C2834" s="220"/>
      <c r="D2834" s="220"/>
      <c r="E2834" s="220"/>
      <c r="F2834" s="225"/>
      <c r="G2834" s="222"/>
      <c r="H2834" s="217" t="str">
        <f>IFERROR(VLOOKUP($C2834,$C$5:$H$18,6,0)+SUMIF($C$19:$C2834,$C2834,$F$19:$F2834)-SUMIF($C$19:$C2834,$C2834,$G$19:$G2834),"")</f>
        <v/>
      </c>
      <c r="I2834" s="220"/>
      <c r="J2834" s="220"/>
      <c r="K2834" s="223"/>
    </row>
    <row r="2835" customHeight="1" spans="1:11">
      <c r="A2835" s="185" t="str">
        <f>IF(B2835="","",COUNTA($B$5:B2835))</f>
        <v/>
      </c>
      <c r="B2835" s="213"/>
      <c r="C2835" s="214"/>
      <c r="D2835" s="214"/>
      <c r="E2835" s="214"/>
      <c r="F2835" s="224"/>
      <c r="G2835" s="216"/>
      <c r="H2835" s="217" t="str">
        <f>IFERROR(VLOOKUP($C2835,$C$5:$H$18,6,0)+SUMIF($C$19:$C2835,$C2835,$F$19:$F2835)-SUMIF($C$19:$C2835,$C2835,$G$19:$G2835),"")</f>
        <v/>
      </c>
      <c r="I2835" s="214"/>
      <c r="J2835" s="214"/>
      <c r="K2835" s="218"/>
    </row>
    <row r="2836" customHeight="1" spans="1:11">
      <c r="A2836" s="185" t="str">
        <f>IF(B2836="","",COUNTA($B$5:B2836))</f>
        <v/>
      </c>
      <c r="B2836" s="219"/>
      <c r="C2836" s="220"/>
      <c r="D2836" s="220"/>
      <c r="E2836" s="220"/>
      <c r="F2836" s="225"/>
      <c r="G2836" s="222"/>
      <c r="H2836" s="217" t="str">
        <f>IFERROR(VLOOKUP($C2836,$C$5:$H$18,6,0)+SUMIF($C$19:$C2836,$C2836,$F$19:$F2836)-SUMIF($C$19:$C2836,$C2836,$G$19:$G2836),"")</f>
        <v/>
      </c>
      <c r="I2836" s="220"/>
      <c r="J2836" s="220"/>
      <c r="K2836" s="223"/>
    </row>
    <row r="2837" customHeight="1" spans="1:11">
      <c r="A2837" s="185" t="str">
        <f>IF(B2837="","",COUNTA($B$5:B2837))</f>
        <v/>
      </c>
      <c r="B2837" s="213"/>
      <c r="C2837" s="214"/>
      <c r="D2837" s="214"/>
      <c r="E2837" s="214"/>
      <c r="F2837" s="224"/>
      <c r="G2837" s="216"/>
      <c r="H2837" s="217" t="str">
        <f>IFERROR(VLOOKUP($C2837,$C$5:$H$18,6,0)+SUMIF($C$19:$C2837,$C2837,$F$19:$F2837)-SUMIF($C$19:$C2837,$C2837,$G$19:$G2837),"")</f>
        <v/>
      </c>
      <c r="I2837" s="214"/>
      <c r="J2837" s="214"/>
      <c r="K2837" s="218"/>
    </row>
    <row r="2838" customHeight="1" spans="1:11">
      <c r="A2838" s="185" t="str">
        <f>IF(B2838="","",COUNTA($B$5:B2838))</f>
        <v/>
      </c>
      <c r="B2838" s="219"/>
      <c r="C2838" s="220"/>
      <c r="D2838" s="220"/>
      <c r="E2838" s="220"/>
      <c r="F2838" s="225"/>
      <c r="G2838" s="222"/>
      <c r="H2838" s="217" t="str">
        <f>IFERROR(VLOOKUP($C2838,$C$5:$H$18,6,0)+SUMIF($C$19:$C2838,$C2838,$F$19:$F2838)-SUMIF($C$19:$C2838,$C2838,$G$19:$G2838),"")</f>
        <v/>
      </c>
      <c r="I2838" s="220"/>
      <c r="J2838" s="220"/>
      <c r="K2838" s="223"/>
    </row>
    <row r="2839" customHeight="1" spans="1:11">
      <c r="A2839" s="185" t="str">
        <f>IF(B2839="","",COUNTA($B$5:B2839))</f>
        <v/>
      </c>
      <c r="B2839" s="213"/>
      <c r="C2839" s="214"/>
      <c r="D2839" s="214"/>
      <c r="E2839" s="214"/>
      <c r="F2839" s="224"/>
      <c r="G2839" s="216"/>
      <c r="H2839" s="217" t="str">
        <f>IFERROR(VLOOKUP($C2839,$C$5:$H$18,6,0)+SUMIF($C$19:$C2839,$C2839,$F$19:$F2839)-SUMIF($C$19:$C2839,$C2839,$G$19:$G2839),"")</f>
        <v/>
      </c>
      <c r="I2839" s="214"/>
      <c r="J2839" s="214"/>
      <c r="K2839" s="218"/>
    </row>
    <row r="2840" customHeight="1" spans="1:11">
      <c r="A2840" s="185" t="str">
        <f>IF(B2840="","",COUNTA($B$5:B2840))</f>
        <v/>
      </c>
      <c r="B2840" s="219"/>
      <c r="C2840" s="220"/>
      <c r="D2840" s="220"/>
      <c r="E2840" s="220"/>
      <c r="F2840" s="225"/>
      <c r="G2840" s="222"/>
      <c r="H2840" s="217" t="str">
        <f>IFERROR(VLOOKUP($C2840,$C$5:$H$18,6,0)+SUMIF($C$19:$C2840,$C2840,$F$19:$F2840)-SUMIF($C$19:$C2840,$C2840,$G$19:$G2840),"")</f>
        <v/>
      </c>
      <c r="I2840" s="220"/>
      <c r="J2840" s="220"/>
      <c r="K2840" s="223"/>
    </row>
    <row r="2841" customHeight="1" spans="1:11">
      <c r="A2841" s="185" t="str">
        <f>IF(B2841="","",COUNTA($B$5:B2841))</f>
        <v/>
      </c>
      <c r="B2841" s="213"/>
      <c r="C2841" s="214"/>
      <c r="D2841" s="214"/>
      <c r="E2841" s="214"/>
      <c r="F2841" s="224"/>
      <c r="G2841" s="216"/>
      <c r="H2841" s="217" t="str">
        <f>IFERROR(VLOOKUP($C2841,$C$5:$H$18,6,0)+SUMIF($C$19:$C2841,$C2841,$F$19:$F2841)-SUMIF($C$19:$C2841,$C2841,$G$19:$G2841),"")</f>
        <v/>
      </c>
      <c r="I2841" s="214"/>
      <c r="J2841" s="214"/>
      <c r="K2841" s="218"/>
    </row>
    <row r="2842" customHeight="1" spans="1:11">
      <c r="A2842" s="185" t="str">
        <f>IF(B2842="","",COUNTA($B$5:B2842))</f>
        <v/>
      </c>
      <c r="B2842" s="219"/>
      <c r="C2842" s="220"/>
      <c r="D2842" s="220"/>
      <c r="E2842" s="220"/>
      <c r="F2842" s="225"/>
      <c r="G2842" s="222"/>
      <c r="H2842" s="217" t="str">
        <f>IFERROR(VLOOKUP($C2842,$C$5:$H$18,6,0)+SUMIF($C$19:$C2842,$C2842,$F$19:$F2842)-SUMIF($C$19:$C2842,$C2842,$G$19:$G2842),"")</f>
        <v/>
      </c>
      <c r="I2842" s="220"/>
      <c r="J2842" s="220"/>
      <c r="K2842" s="223"/>
    </row>
    <row r="2843" customHeight="1" spans="1:11">
      <c r="A2843" s="185" t="str">
        <f>IF(B2843="","",COUNTA($B$5:B2843))</f>
        <v/>
      </c>
      <c r="B2843" s="213"/>
      <c r="C2843" s="214"/>
      <c r="D2843" s="214"/>
      <c r="E2843" s="214"/>
      <c r="F2843" s="224"/>
      <c r="G2843" s="216"/>
      <c r="H2843" s="217" t="str">
        <f>IFERROR(VLOOKUP($C2843,$C$5:$H$18,6,0)+SUMIF($C$19:$C2843,$C2843,$F$19:$F2843)-SUMIF($C$19:$C2843,$C2843,$G$19:$G2843),"")</f>
        <v/>
      </c>
      <c r="I2843" s="214"/>
      <c r="J2843" s="214"/>
      <c r="K2843" s="218"/>
    </row>
    <row r="2844" customHeight="1" spans="1:11">
      <c r="A2844" s="185" t="str">
        <f>IF(B2844="","",COUNTA($B$5:B2844))</f>
        <v/>
      </c>
      <c r="B2844" s="219"/>
      <c r="C2844" s="220"/>
      <c r="D2844" s="220"/>
      <c r="E2844" s="220"/>
      <c r="F2844" s="225"/>
      <c r="G2844" s="222"/>
      <c r="H2844" s="217" t="str">
        <f>IFERROR(VLOOKUP($C2844,$C$5:$H$18,6,0)+SUMIF($C$19:$C2844,$C2844,$F$19:$F2844)-SUMIF($C$19:$C2844,$C2844,$G$19:$G2844),"")</f>
        <v/>
      </c>
      <c r="I2844" s="220"/>
      <c r="J2844" s="220"/>
      <c r="K2844" s="223"/>
    </row>
    <row r="2845" customHeight="1" spans="1:11">
      <c r="A2845" s="185" t="str">
        <f>IF(B2845="","",COUNTA($B$5:B2845))</f>
        <v/>
      </c>
      <c r="B2845" s="213"/>
      <c r="C2845" s="214"/>
      <c r="D2845" s="214"/>
      <c r="E2845" s="214"/>
      <c r="F2845" s="224"/>
      <c r="G2845" s="216"/>
      <c r="H2845" s="217" t="str">
        <f>IFERROR(VLOOKUP($C2845,$C$5:$H$18,6,0)+SUMIF($C$19:$C2845,$C2845,$F$19:$F2845)-SUMIF($C$19:$C2845,$C2845,$G$19:$G2845),"")</f>
        <v/>
      </c>
      <c r="I2845" s="214"/>
      <c r="J2845" s="214"/>
      <c r="K2845" s="218"/>
    </row>
    <row r="2846" customHeight="1" spans="1:11">
      <c r="A2846" s="185" t="str">
        <f>IF(B2846="","",COUNTA($B$5:B2846))</f>
        <v/>
      </c>
      <c r="B2846" s="219"/>
      <c r="C2846" s="220"/>
      <c r="D2846" s="220"/>
      <c r="E2846" s="220"/>
      <c r="F2846" s="225"/>
      <c r="G2846" s="222"/>
      <c r="H2846" s="217" t="str">
        <f>IFERROR(VLOOKUP($C2846,$C$5:$H$18,6,0)+SUMIF($C$19:$C2846,$C2846,$F$19:$F2846)-SUMIF($C$19:$C2846,$C2846,$G$19:$G2846),"")</f>
        <v/>
      </c>
      <c r="I2846" s="220"/>
      <c r="J2846" s="220"/>
      <c r="K2846" s="223"/>
    </row>
    <row r="2847" customHeight="1" spans="1:11">
      <c r="A2847" s="185" t="str">
        <f>IF(B2847="","",COUNTA($B$5:B2847))</f>
        <v/>
      </c>
      <c r="B2847" s="213"/>
      <c r="C2847" s="214"/>
      <c r="D2847" s="214"/>
      <c r="E2847" s="214"/>
      <c r="F2847" s="224"/>
      <c r="G2847" s="216"/>
      <c r="H2847" s="217" t="str">
        <f>IFERROR(VLOOKUP($C2847,$C$5:$H$18,6,0)+SUMIF($C$19:$C2847,$C2847,$F$19:$F2847)-SUMIF($C$19:$C2847,$C2847,$G$19:$G2847),"")</f>
        <v/>
      </c>
      <c r="I2847" s="214"/>
      <c r="J2847" s="214"/>
      <c r="K2847" s="218"/>
    </row>
    <row r="2848" customHeight="1" spans="1:11">
      <c r="A2848" s="185" t="str">
        <f>IF(B2848="","",COUNTA($B$5:B2848))</f>
        <v/>
      </c>
      <c r="B2848" s="219"/>
      <c r="C2848" s="220"/>
      <c r="D2848" s="220"/>
      <c r="E2848" s="220"/>
      <c r="F2848" s="225"/>
      <c r="G2848" s="222"/>
      <c r="H2848" s="217" t="str">
        <f>IFERROR(VLOOKUP($C2848,$C$5:$H$18,6,0)+SUMIF($C$19:$C2848,$C2848,$F$19:$F2848)-SUMIF($C$19:$C2848,$C2848,$G$19:$G2848),"")</f>
        <v/>
      </c>
      <c r="I2848" s="220"/>
      <c r="J2848" s="220"/>
      <c r="K2848" s="223"/>
    </row>
    <row r="2849" customHeight="1" spans="1:11">
      <c r="A2849" s="185" t="str">
        <f>IF(B2849="","",COUNTA($B$5:B2849))</f>
        <v/>
      </c>
      <c r="B2849" s="213"/>
      <c r="C2849" s="214"/>
      <c r="D2849" s="214"/>
      <c r="E2849" s="214"/>
      <c r="F2849" s="224"/>
      <c r="G2849" s="216"/>
      <c r="H2849" s="217" t="str">
        <f>IFERROR(VLOOKUP($C2849,$C$5:$H$18,6,0)+SUMIF($C$19:$C2849,$C2849,$F$19:$F2849)-SUMIF($C$19:$C2849,$C2849,$G$19:$G2849),"")</f>
        <v/>
      </c>
      <c r="I2849" s="214"/>
      <c r="J2849" s="214"/>
      <c r="K2849" s="218"/>
    </row>
    <row r="2850" customHeight="1" spans="1:11">
      <c r="A2850" s="185" t="str">
        <f>IF(B2850="","",COUNTA($B$5:B2850))</f>
        <v/>
      </c>
      <c r="B2850" s="219"/>
      <c r="C2850" s="220"/>
      <c r="D2850" s="220"/>
      <c r="E2850" s="220"/>
      <c r="F2850" s="225"/>
      <c r="G2850" s="222"/>
      <c r="H2850" s="217" t="str">
        <f>IFERROR(VLOOKUP($C2850,$C$5:$H$18,6,0)+SUMIF($C$19:$C2850,$C2850,$F$19:$F2850)-SUMIF($C$19:$C2850,$C2850,$G$19:$G2850),"")</f>
        <v/>
      </c>
      <c r="I2850" s="220"/>
      <c r="J2850" s="220"/>
      <c r="K2850" s="223"/>
    </row>
    <row r="2851" customHeight="1" spans="1:11">
      <c r="A2851" s="185" t="str">
        <f>IF(B2851="","",COUNTA($B$5:B2851))</f>
        <v/>
      </c>
      <c r="B2851" s="213"/>
      <c r="C2851" s="214"/>
      <c r="D2851" s="214"/>
      <c r="E2851" s="214"/>
      <c r="F2851" s="224"/>
      <c r="G2851" s="216"/>
      <c r="H2851" s="217" t="str">
        <f>IFERROR(VLOOKUP($C2851,$C$5:$H$18,6,0)+SUMIF($C$19:$C2851,$C2851,$F$19:$F2851)-SUMIF($C$19:$C2851,$C2851,$G$19:$G2851),"")</f>
        <v/>
      </c>
      <c r="I2851" s="214"/>
      <c r="J2851" s="214"/>
      <c r="K2851" s="218"/>
    </row>
    <row r="2852" customHeight="1" spans="1:11">
      <c r="A2852" s="185" t="str">
        <f>IF(B2852="","",COUNTA($B$5:B2852))</f>
        <v/>
      </c>
      <c r="B2852" s="219"/>
      <c r="C2852" s="220"/>
      <c r="D2852" s="220"/>
      <c r="E2852" s="220"/>
      <c r="F2852" s="225"/>
      <c r="G2852" s="222"/>
      <c r="H2852" s="217" t="str">
        <f>IFERROR(VLOOKUP($C2852,$C$5:$H$18,6,0)+SUMIF($C$19:$C2852,$C2852,$F$19:$F2852)-SUMIF($C$19:$C2852,$C2852,$G$19:$G2852),"")</f>
        <v/>
      </c>
      <c r="I2852" s="220"/>
      <c r="J2852" s="220"/>
      <c r="K2852" s="223"/>
    </row>
    <row r="2853" customHeight="1" spans="1:11">
      <c r="A2853" s="185" t="str">
        <f>IF(B2853="","",COUNTA($B$5:B2853))</f>
        <v/>
      </c>
      <c r="B2853" s="213"/>
      <c r="C2853" s="214"/>
      <c r="D2853" s="214"/>
      <c r="E2853" s="214"/>
      <c r="F2853" s="224"/>
      <c r="G2853" s="216"/>
      <c r="H2853" s="217" t="str">
        <f>IFERROR(VLOOKUP($C2853,$C$5:$H$18,6,0)+SUMIF($C$19:$C2853,$C2853,$F$19:$F2853)-SUMIF($C$19:$C2853,$C2853,$G$19:$G2853),"")</f>
        <v/>
      </c>
      <c r="I2853" s="214"/>
      <c r="J2853" s="214"/>
      <c r="K2853" s="218"/>
    </row>
    <row r="2854" customHeight="1" spans="1:11">
      <c r="A2854" s="185" t="str">
        <f>IF(B2854="","",COUNTA($B$5:B2854))</f>
        <v/>
      </c>
      <c r="B2854" s="219"/>
      <c r="C2854" s="220"/>
      <c r="D2854" s="220"/>
      <c r="E2854" s="220"/>
      <c r="F2854" s="225"/>
      <c r="G2854" s="222"/>
      <c r="H2854" s="217" t="str">
        <f>IFERROR(VLOOKUP($C2854,$C$5:$H$18,6,0)+SUMIF($C$19:$C2854,$C2854,$F$19:$F2854)-SUMIF($C$19:$C2854,$C2854,$G$19:$G2854),"")</f>
        <v/>
      </c>
      <c r="I2854" s="220"/>
      <c r="J2854" s="220"/>
      <c r="K2854" s="223"/>
    </row>
    <row r="2855" customHeight="1" spans="1:11">
      <c r="A2855" s="185" t="str">
        <f>IF(B2855="","",COUNTA($B$5:B2855))</f>
        <v/>
      </c>
      <c r="B2855" s="213"/>
      <c r="C2855" s="214"/>
      <c r="D2855" s="214"/>
      <c r="E2855" s="214"/>
      <c r="F2855" s="224"/>
      <c r="G2855" s="216"/>
      <c r="H2855" s="217" t="str">
        <f>IFERROR(VLOOKUP($C2855,$C$5:$H$18,6,0)+SUMIF($C$19:$C2855,$C2855,$F$19:$F2855)-SUMIF($C$19:$C2855,$C2855,$G$19:$G2855),"")</f>
        <v/>
      </c>
      <c r="I2855" s="214"/>
      <c r="J2855" s="214"/>
      <c r="K2855" s="218"/>
    </row>
    <row r="2856" customHeight="1" spans="1:11">
      <c r="A2856" s="185" t="str">
        <f>IF(B2856="","",COUNTA($B$5:B2856))</f>
        <v/>
      </c>
      <c r="B2856" s="219"/>
      <c r="C2856" s="220"/>
      <c r="D2856" s="220"/>
      <c r="E2856" s="220"/>
      <c r="F2856" s="225"/>
      <c r="G2856" s="222"/>
      <c r="H2856" s="217" t="str">
        <f>IFERROR(VLOOKUP($C2856,$C$5:$H$18,6,0)+SUMIF($C$19:$C2856,$C2856,$F$19:$F2856)-SUMIF($C$19:$C2856,$C2856,$G$19:$G2856),"")</f>
        <v/>
      </c>
      <c r="I2856" s="220"/>
      <c r="J2856" s="220"/>
      <c r="K2856" s="223"/>
    </row>
    <row r="2857" customHeight="1" spans="1:11">
      <c r="A2857" s="185" t="str">
        <f>IF(B2857="","",COUNTA($B$5:B2857))</f>
        <v/>
      </c>
      <c r="B2857" s="213"/>
      <c r="C2857" s="214"/>
      <c r="D2857" s="214"/>
      <c r="E2857" s="214"/>
      <c r="F2857" s="224"/>
      <c r="G2857" s="216"/>
      <c r="H2857" s="217" t="str">
        <f>IFERROR(VLOOKUP($C2857,$C$5:$H$18,6,0)+SUMIF($C$19:$C2857,$C2857,$F$19:$F2857)-SUMIF($C$19:$C2857,$C2857,$G$19:$G2857),"")</f>
        <v/>
      </c>
      <c r="I2857" s="214"/>
      <c r="J2857" s="214"/>
      <c r="K2857" s="218"/>
    </row>
    <row r="2858" customHeight="1" spans="1:11">
      <c r="A2858" s="185" t="str">
        <f>IF(B2858="","",COUNTA($B$5:B2858))</f>
        <v/>
      </c>
      <c r="B2858" s="219"/>
      <c r="C2858" s="220"/>
      <c r="D2858" s="220"/>
      <c r="E2858" s="220"/>
      <c r="F2858" s="225"/>
      <c r="G2858" s="222"/>
      <c r="H2858" s="217" t="str">
        <f>IFERROR(VLOOKUP($C2858,$C$5:$H$18,6,0)+SUMIF($C$19:$C2858,$C2858,$F$19:$F2858)-SUMIF($C$19:$C2858,$C2858,$G$19:$G2858),"")</f>
        <v/>
      </c>
      <c r="I2858" s="220"/>
      <c r="J2858" s="220"/>
      <c r="K2858" s="223"/>
    </row>
    <row r="2859" customHeight="1" spans="1:11">
      <c r="A2859" s="185" t="str">
        <f>IF(B2859="","",COUNTA($B$5:B2859))</f>
        <v/>
      </c>
      <c r="B2859" s="213"/>
      <c r="C2859" s="214"/>
      <c r="D2859" s="214"/>
      <c r="E2859" s="214"/>
      <c r="F2859" s="224"/>
      <c r="G2859" s="216"/>
      <c r="H2859" s="217" t="str">
        <f>IFERROR(VLOOKUP($C2859,$C$5:$H$18,6,0)+SUMIF($C$19:$C2859,$C2859,$F$19:$F2859)-SUMIF($C$19:$C2859,$C2859,$G$19:$G2859),"")</f>
        <v/>
      </c>
      <c r="I2859" s="214"/>
      <c r="J2859" s="214"/>
      <c r="K2859" s="218"/>
    </row>
    <row r="2860" customHeight="1" spans="1:11">
      <c r="A2860" s="185" t="str">
        <f>IF(B2860="","",COUNTA($B$5:B2860))</f>
        <v/>
      </c>
      <c r="B2860" s="219"/>
      <c r="C2860" s="220"/>
      <c r="D2860" s="220"/>
      <c r="E2860" s="220"/>
      <c r="F2860" s="225"/>
      <c r="G2860" s="222"/>
      <c r="H2860" s="217" t="str">
        <f>IFERROR(VLOOKUP($C2860,$C$5:$H$18,6,0)+SUMIF($C$19:$C2860,$C2860,$F$19:$F2860)-SUMIF($C$19:$C2860,$C2860,$G$19:$G2860),"")</f>
        <v/>
      </c>
      <c r="I2860" s="220"/>
      <c r="J2860" s="220"/>
      <c r="K2860" s="223"/>
    </row>
    <row r="2861" customHeight="1" spans="1:11">
      <c r="A2861" s="185" t="str">
        <f>IF(B2861="","",COUNTA($B$5:B2861))</f>
        <v/>
      </c>
      <c r="B2861" s="213"/>
      <c r="C2861" s="214"/>
      <c r="D2861" s="214"/>
      <c r="E2861" s="214"/>
      <c r="F2861" s="224"/>
      <c r="G2861" s="216"/>
      <c r="H2861" s="217" t="str">
        <f>IFERROR(VLOOKUP($C2861,$C$5:$H$18,6,0)+SUMIF($C$19:$C2861,$C2861,$F$19:$F2861)-SUMIF($C$19:$C2861,$C2861,$G$19:$G2861),"")</f>
        <v/>
      </c>
      <c r="I2861" s="214"/>
      <c r="J2861" s="214"/>
      <c r="K2861" s="218"/>
    </row>
    <row r="2862" customHeight="1" spans="1:11">
      <c r="A2862" s="185" t="str">
        <f>IF(B2862="","",COUNTA($B$5:B2862))</f>
        <v/>
      </c>
      <c r="B2862" s="219"/>
      <c r="C2862" s="220"/>
      <c r="D2862" s="220"/>
      <c r="E2862" s="220"/>
      <c r="F2862" s="225"/>
      <c r="G2862" s="222"/>
      <c r="H2862" s="217" t="str">
        <f>IFERROR(VLOOKUP($C2862,$C$5:$H$18,6,0)+SUMIF($C$19:$C2862,$C2862,$F$19:$F2862)-SUMIF($C$19:$C2862,$C2862,$G$19:$G2862),"")</f>
        <v/>
      </c>
      <c r="I2862" s="220"/>
      <c r="J2862" s="220"/>
      <c r="K2862" s="223"/>
    </row>
    <row r="2863" customHeight="1" spans="1:11">
      <c r="A2863" s="185" t="str">
        <f>IF(B2863="","",COUNTA($B$5:B2863))</f>
        <v/>
      </c>
      <c r="B2863" s="213"/>
      <c r="C2863" s="214"/>
      <c r="D2863" s="214"/>
      <c r="E2863" s="214"/>
      <c r="F2863" s="224"/>
      <c r="G2863" s="216"/>
      <c r="H2863" s="217" t="str">
        <f>IFERROR(VLOOKUP($C2863,$C$5:$H$18,6,0)+SUMIF($C$19:$C2863,$C2863,$F$19:$F2863)-SUMIF($C$19:$C2863,$C2863,$G$19:$G2863),"")</f>
        <v/>
      </c>
      <c r="I2863" s="214"/>
      <c r="J2863" s="214"/>
      <c r="K2863" s="218"/>
    </row>
    <row r="2864" customHeight="1" spans="1:11">
      <c r="A2864" s="185" t="str">
        <f>IF(B2864="","",COUNTA($B$5:B2864))</f>
        <v/>
      </c>
      <c r="B2864" s="219"/>
      <c r="C2864" s="220"/>
      <c r="D2864" s="220"/>
      <c r="E2864" s="220"/>
      <c r="F2864" s="225"/>
      <c r="G2864" s="222"/>
      <c r="H2864" s="217" t="str">
        <f>IFERROR(VLOOKUP($C2864,$C$5:$H$18,6,0)+SUMIF($C$19:$C2864,$C2864,$F$19:$F2864)-SUMIF($C$19:$C2864,$C2864,$G$19:$G2864),"")</f>
        <v/>
      </c>
      <c r="I2864" s="220"/>
      <c r="J2864" s="220"/>
      <c r="K2864" s="223"/>
    </row>
    <row r="2865" customHeight="1" spans="1:11">
      <c r="A2865" s="185" t="str">
        <f>IF(B2865="","",COUNTA($B$5:B2865))</f>
        <v/>
      </c>
      <c r="B2865" s="213"/>
      <c r="C2865" s="214"/>
      <c r="D2865" s="214"/>
      <c r="E2865" s="214"/>
      <c r="F2865" s="224"/>
      <c r="G2865" s="216"/>
      <c r="H2865" s="217" t="str">
        <f>IFERROR(VLOOKUP($C2865,$C$5:$H$18,6,0)+SUMIF($C$19:$C2865,$C2865,$F$19:$F2865)-SUMIF($C$19:$C2865,$C2865,$G$19:$G2865),"")</f>
        <v/>
      </c>
      <c r="I2865" s="214"/>
      <c r="J2865" s="214"/>
      <c r="K2865" s="218"/>
    </row>
    <row r="2866" customHeight="1" spans="1:11">
      <c r="A2866" s="185" t="str">
        <f>IF(B2866="","",COUNTA($B$5:B2866))</f>
        <v/>
      </c>
      <c r="B2866" s="219"/>
      <c r="C2866" s="220"/>
      <c r="D2866" s="220"/>
      <c r="E2866" s="220"/>
      <c r="F2866" s="225"/>
      <c r="G2866" s="222"/>
      <c r="H2866" s="217" t="str">
        <f>IFERROR(VLOOKUP($C2866,$C$5:$H$18,6,0)+SUMIF($C$19:$C2866,$C2866,$F$19:$F2866)-SUMIF($C$19:$C2866,$C2866,$G$19:$G2866),"")</f>
        <v/>
      </c>
      <c r="I2866" s="220"/>
      <c r="J2866" s="220"/>
      <c r="K2866" s="223"/>
    </row>
    <row r="2867" customHeight="1" spans="1:11">
      <c r="A2867" s="185" t="str">
        <f>IF(B2867="","",COUNTA($B$5:B2867))</f>
        <v/>
      </c>
      <c r="B2867" s="213"/>
      <c r="C2867" s="214"/>
      <c r="D2867" s="214"/>
      <c r="E2867" s="214"/>
      <c r="F2867" s="224"/>
      <c r="G2867" s="216"/>
      <c r="H2867" s="217" t="str">
        <f>IFERROR(VLOOKUP($C2867,$C$5:$H$18,6,0)+SUMIF($C$19:$C2867,$C2867,$F$19:$F2867)-SUMIF($C$19:$C2867,$C2867,$G$19:$G2867),"")</f>
        <v/>
      </c>
      <c r="I2867" s="214"/>
      <c r="J2867" s="214"/>
      <c r="K2867" s="218"/>
    </row>
    <row r="2868" customHeight="1" spans="1:11">
      <c r="A2868" s="185" t="str">
        <f>IF(B2868="","",COUNTA($B$5:B2868))</f>
        <v/>
      </c>
      <c r="B2868" s="219"/>
      <c r="C2868" s="220"/>
      <c r="D2868" s="220"/>
      <c r="E2868" s="220"/>
      <c r="F2868" s="225"/>
      <c r="G2868" s="222"/>
      <c r="H2868" s="217" t="str">
        <f>IFERROR(VLOOKUP($C2868,$C$5:$H$18,6,0)+SUMIF($C$19:$C2868,$C2868,$F$19:$F2868)-SUMIF($C$19:$C2868,$C2868,$G$19:$G2868),"")</f>
        <v/>
      </c>
      <c r="I2868" s="220"/>
      <c r="J2868" s="220"/>
      <c r="K2868" s="223"/>
    </row>
    <row r="2869" customHeight="1" spans="1:11">
      <c r="A2869" s="185" t="str">
        <f>IF(B2869="","",COUNTA($B$5:B2869))</f>
        <v/>
      </c>
      <c r="B2869" s="213"/>
      <c r="C2869" s="214"/>
      <c r="D2869" s="214"/>
      <c r="E2869" s="214"/>
      <c r="F2869" s="224"/>
      <c r="G2869" s="216"/>
      <c r="H2869" s="217" t="str">
        <f>IFERROR(VLOOKUP($C2869,$C$5:$H$18,6,0)+SUMIF($C$19:$C2869,$C2869,$F$19:$F2869)-SUMIF($C$19:$C2869,$C2869,$G$19:$G2869),"")</f>
        <v/>
      </c>
      <c r="I2869" s="214"/>
      <c r="J2869" s="214"/>
      <c r="K2869" s="218"/>
    </row>
    <row r="2870" customHeight="1" spans="1:11">
      <c r="A2870" s="185" t="str">
        <f>IF(B2870="","",COUNTA($B$5:B2870))</f>
        <v/>
      </c>
      <c r="B2870" s="219"/>
      <c r="C2870" s="220"/>
      <c r="D2870" s="220"/>
      <c r="E2870" s="220"/>
      <c r="F2870" s="225"/>
      <c r="G2870" s="222"/>
      <c r="H2870" s="217" t="str">
        <f>IFERROR(VLOOKUP($C2870,$C$5:$H$18,6,0)+SUMIF($C$19:$C2870,$C2870,$F$19:$F2870)-SUMIF($C$19:$C2870,$C2870,$G$19:$G2870),"")</f>
        <v/>
      </c>
      <c r="I2870" s="220"/>
      <c r="J2870" s="220"/>
      <c r="K2870" s="223"/>
    </row>
    <row r="2871" customHeight="1" spans="1:11">
      <c r="A2871" s="185" t="str">
        <f>IF(B2871="","",COUNTA($B$5:B2871))</f>
        <v/>
      </c>
      <c r="B2871" s="213"/>
      <c r="C2871" s="214"/>
      <c r="D2871" s="214"/>
      <c r="E2871" s="214"/>
      <c r="F2871" s="224"/>
      <c r="G2871" s="216"/>
      <c r="H2871" s="217" t="str">
        <f>IFERROR(VLOOKUP($C2871,$C$5:$H$18,6,0)+SUMIF($C$19:$C2871,$C2871,$F$19:$F2871)-SUMIF($C$19:$C2871,$C2871,$G$19:$G2871),"")</f>
        <v/>
      </c>
      <c r="I2871" s="214"/>
      <c r="J2871" s="214"/>
      <c r="K2871" s="218"/>
    </row>
    <row r="2872" customHeight="1" spans="1:11">
      <c r="A2872" s="185" t="str">
        <f>IF(B2872="","",COUNTA($B$5:B2872))</f>
        <v/>
      </c>
      <c r="B2872" s="219"/>
      <c r="C2872" s="220"/>
      <c r="D2872" s="220"/>
      <c r="E2872" s="220"/>
      <c r="F2872" s="225"/>
      <c r="G2872" s="222"/>
      <c r="H2872" s="217" t="str">
        <f>IFERROR(VLOOKUP($C2872,$C$5:$H$18,6,0)+SUMIF($C$19:$C2872,$C2872,$F$19:$F2872)-SUMIF($C$19:$C2872,$C2872,$G$19:$G2872),"")</f>
        <v/>
      </c>
      <c r="I2872" s="220"/>
      <c r="J2872" s="220"/>
      <c r="K2872" s="223"/>
    </row>
    <row r="2873" customHeight="1" spans="1:11">
      <c r="A2873" s="185" t="str">
        <f>IF(B2873="","",COUNTA($B$5:B2873))</f>
        <v/>
      </c>
      <c r="B2873" s="213"/>
      <c r="C2873" s="214"/>
      <c r="D2873" s="214"/>
      <c r="E2873" s="214"/>
      <c r="F2873" s="224"/>
      <c r="G2873" s="216"/>
      <c r="H2873" s="217" t="str">
        <f>IFERROR(VLOOKUP($C2873,$C$5:$H$18,6,0)+SUMIF($C$19:$C2873,$C2873,$F$19:$F2873)-SUMIF($C$19:$C2873,$C2873,$G$19:$G2873),"")</f>
        <v/>
      </c>
      <c r="I2873" s="214"/>
      <c r="J2873" s="214"/>
      <c r="K2873" s="218"/>
    </row>
    <row r="2874" customHeight="1" spans="1:11">
      <c r="A2874" s="185" t="str">
        <f>IF(B2874="","",COUNTA($B$5:B2874))</f>
        <v/>
      </c>
      <c r="B2874" s="219"/>
      <c r="C2874" s="220"/>
      <c r="D2874" s="220"/>
      <c r="E2874" s="220"/>
      <c r="F2874" s="225"/>
      <c r="G2874" s="222"/>
      <c r="H2874" s="217" t="str">
        <f>IFERROR(VLOOKUP($C2874,$C$5:$H$18,6,0)+SUMIF($C$19:$C2874,$C2874,$F$19:$F2874)-SUMIF($C$19:$C2874,$C2874,$G$19:$G2874),"")</f>
        <v/>
      </c>
      <c r="I2874" s="220"/>
      <c r="J2874" s="220"/>
      <c r="K2874" s="223"/>
    </row>
    <row r="2875" customHeight="1" spans="1:11">
      <c r="A2875" s="185" t="str">
        <f>IF(B2875="","",COUNTA($B$5:B2875))</f>
        <v/>
      </c>
      <c r="B2875" s="213"/>
      <c r="C2875" s="214"/>
      <c r="D2875" s="214"/>
      <c r="E2875" s="214"/>
      <c r="F2875" s="224"/>
      <c r="G2875" s="216"/>
      <c r="H2875" s="217" t="str">
        <f>IFERROR(VLOOKUP($C2875,$C$5:$H$18,6,0)+SUMIF($C$19:$C2875,$C2875,$F$19:$F2875)-SUMIF($C$19:$C2875,$C2875,$G$19:$G2875),"")</f>
        <v/>
      </c>
      <c r="I2875" s="214"/>
      <c r="J2875" s="214"/>
      <c r="K2875" s="218"/>
    </row>
    <row r="2876" customHeight="1" spans="1:11">
      <c r="A2876" s="185" t="str">
        <f>IF(B2876="","",COUNTA($B$5:B2876))</f>
        <v/>
      </c>
      <c r="B2876" s="219"/>
      <c r="C2876" s="220"/>
      <c r="D2876" s="220"/>
      <c r="E2876" s="220"/>
      <c r="F2876" s="225"/>
      <c r="G2876" s="222"/>
      <c r="H2876" s="217" t="str">
        <f>IFERROR(VLOOKUP($C2876,$C$5:$H$18,6,0)+SUMIF($C$19:$C2876,$C2876,$F$19:$F2876)-SUMIF($C$19:$C2876,$C2876,$G$19:$G2876),"")</f>
        <v/>
      </c>
      <c r="I2876" s="220"/>
      <c r="J2876" s="220"/>
      <c r="K2876" s="223"/>
    </row>
    <row r="2877" customHeight="1" spans="1:11">
      <c r="A2877" s="185" t="str">
        <f>IF(B2877="","",COUNTA($B$5:B2877))</f>
        <v/>
      </c>
      <c r="B2877" s="213"/>
      <c r="C2877" s="214"/>
      <c r="D2877" s="214"/>
      <c r="E2877" s="214"/>
      <c r="F2877" s="224"/>
      <c r="G2877" s="216"/>
      <c r="H2877" s="217" t="str">
        <f>IFERROR(VLOOKUP($C2877,$C$5:$H$18,6,0)+SUMIF($C$19:$C2877,$C2877,$F$19:$F2877)-SUMIF($C$19:$C2877,$C2877,$G$19:$G2877),"")</f>
        <v/>
      </c>
      <c r="I2877" s="214"/>
      <c r="J2877" s="214"/>
      <c r="K2877" s="218"/>
    </row>
    <row r="2878" customHeight="1" spans="1:11">
      <c r="A2878" s="185" t="str">
        <f>IF(B2878="","",COUNTA($B$5:B2878))</f>
        <v/>
      </c>
      <c r="B2878" s="219"/>
      <c r="C2878" s="220"/>
      <c r="D2878" s="220"/>
      <c r="E2878" s="220"/>
      <c r="F2878" s="225"/>
      <c r="G2878" s="222"/>
      <c r="H2878" s="217" t="str">
        <f>IFERROR(VLOOKUP($C2878,$C$5:$H$18,6,0)+SUMIF($C$19:$C2878,$C2878,$F$19:$F2878)-SUMIF($C$19:$C2878,$C2878,$G$19:$G2878),"")</f>
        <v/>
      </c>
      <c r="I2878" s="220"/>
      <c r="J2878" s="220"/>
      <c r="K2878" s="223"/>
    </row>
    <row r="2879" customHeight="1" spans="1:11">
      <c r="A2879" s="185" t="str">
        <f>IF(B2879="","",COUNTA($B$5:B2879))</f>
        <v/>
      </c>
      <c r="B2879" s="213"/>
      <c r="C2879" s="214"/>
      <c r="D2879" s="214"/>
      <c r="E2879" s="214"/>
      <c r="F2879" s="224"/>
      <c r="G2879" s="216"/>
      <c r="H2879" s="217" t="str">
        <f>IFERROR(VLOOKUP($C2879,$C$5:$H$18,6,0)+SUMIF($C$19:$C2879,$C2879,$F$19:$F2879)-SUMIF($C$19:$C2879,$C2879,$G$19:$G2879),"")</f>
        <v/>
      </c>
      <c r="I2879" s="214"/>
      <c r="J2879" s="214"/>
      <c r="K2879" s="218"/>
    </row>
    <row r="2880" customHeight="1" spans="1:11">
      <c r="A2880" s="185" t="str">
        <f>IF(B2880="","",COUNTA($B$5:B2880))</f>
        <v/>
      </c>
      <c r="B2880" s="219"/>
      <c r="C2880" s="220"/>
      <c r="D2880" s="220"/>
      <c r="E2880" s="220"/>
      <c r="F2880" s="225"/>
      <c r="G2880" s="222"/>
      <c r="H2880" s="217" t="str">
        <f>IFERROR(VLOOKUP($C2880,$C$5:$H$18,6,0)+SUMIF($C$19:$C2880,$C2880,$F$19:$F2880)-SUMIF($C$19:$C2880,$C2880,$G$19:$G2880),"")</f>
        <v/>
      </c>
      <c r="I2880" s="220"/>
      <c r="J2880" s="220"/>
      <c r="K2880" s="223"/>
    </row>
    <row r="2881" customHeight="1" spans="1:11">
      <c r="A2881" s="185" t="str">
        <f>IF(B2881="","",COUNTA($B$5:B2881))</f>
        <v/>
      </c>
      <c r="B2881" s="213"/>
      <c r="C2881" s="214"/>
      <c r="D2881" s="214"/>
      <c r="E2881" s="214"/>
      <c r="F2881" s="224"/>
      <c r="G2881" s="216"/>
      <c r="H2881" s="217" t="str">
        <f>IFERROR(VLOOKUP($C2881,$C$5:$H$18,6,0)+SUMIF($C$19:$C2881,$C2881,$F$19:$F2881)-SUMIF($C$19:$C2881,$C2881,$G$19:$G2881),"")</f>
        <v/>
      </c>
      <c r="I2881" s="214"/>
      <c r="J2881" s="214"/>
      <c r="K2881" s="218"/>
    </row>
    <row r="2882" customHeight="1" spans="1:11">
      <c r="A2882" s="185" t="str">
        <f>IF(B2882="","",COUNTA($B$5:B2882))</f>
        <v/>
      </c>
      <c r="B2882" s="219"/>
      <c r="C2882" s="220"/>
      <c r="D2882" s="220"/>
      <c r="E2882" s="220"/>
      <c r="F2882" s="225"/>
      <c r="G2882" s="222"/>
      <c r="H2882" s="217" t="str">
        <f>IFERROR(VLOOKUP($C2882,$C$5:$H$18,6,0)+SUMIF($C$19:$C2882,$C2882,$F$19:$F2882)-SUMIF($C$19:$C2882,$C2882,$G$19:$G2882),"")</f>
        <v/>
      </c>
      <c r="I2882" s="220"/>
      <c r="J2882" s="220"/>
      <c r="K2882" s="223"/>
    </row>
    <row r="2883" customHeight="1" spans="1:11">
      <c r="A2883" s="185" t="str">
        <f>IF(B2883="","",COUNTA($B$5:B2883))</f>
        <v/>
      </c>
      <c r="B2883" s="213"/>
      <c r="C2883" s="214"/>
      <c r="D2883" s="214"/>
      <c r="E2883" s="214"/>
      <c r="F2883" s="224"/>
      <c r="G2883" s="216"/>
      <c r="H2883" s="217" t="str">
        <f>IFERROR(VLOOKUP($C2883,$C$5:$H$18,6,0)+SUMIF($C$19:$C2883,$C2883,$F$19:$F2883)-SUMIF($C$19:$C2883,$C2883,$G$19:$G2883),"")</f>
        <v/>
      </c>
      <c r="I2883" s="214"/>
      <c r="J2883" s="214"/>
      <c r="K2883" s="218"/>
    </row>
    <row r="2884" customHeight="1" spans="1:11">
      <c r="A2884" s="185" t="str">
        <f>IF(B2884="","",COUNTA($B$5:B2884))</f>
        <v/>
      </c>
      <c r="B2884" s="219"/>
      <c r="C2884" s="220"/>
      <c r="D2884" s="220"/>
      <c r="E2884" s="220"/>
      <c r="F2884" s="225"/>
      <c r="G2884" s="222"/>
      <c r="H2884" s="217" t="str">
        <f>IFERROR(VLOOKUP($C2884,$C$5:$H$18,6,0)+SUMIF($C$19:$C2884,$C2884,$F$19:$F2884)-SUMIF($C$19:$C2884,$C2884,$G$19:$G2884),"")</f>
        <v/>
      </c>
      <c r="I2884" s="220"/>
      <c r="J2884" s="220"/>
      <c r="K2884" s="223"/>
    </row>
    <row r="2885" customHeight="1" spans="1:11">
      <c r="A2885" s="185" t="str">
        <f>IF(B2885="","",COUNTA($B$5:B2885))</f>
        <v/>
      </c>
      <c r="B2885" s="213"/>
      <c r="C2885" s="214"/>
      <c r="D2885" s="214"/>
      <c r="E2885" s="214"/>
      <c r="F2885" s="224"/>
      <c r="G2885" s="216"/>
      <c r="H2885" s="217" t="str">
        <f>IFERROR(VLOOKUP($C2885,$C$5:$H$18,6,0)+SUMIF($C$19:$C2885,$C2885,$F$19:$F2885)-SUMIF($C$19:$C2885,$C2885,$G$19:$G2885),"")</f>
        <v/>
      </c>
      <c r="I2885" s="214"/>
      <c r="J2885" s="214"/>
      <c r="K2885" s="218"/>
    </row>
    <row r="2886" customHeight="1" spans="1:11">
      <c r="A2886" s="185" t="str">
        <f>IF(B2886="","",COUNTA($B$5:B2886))</f>
        <v/>
      </c>
      <c r="B2886" s="219"/>
      <c r="C2886" s="220"/>
      <c r="D2886" s="220"/>
      <c r="E2886" s="220"/>
      <c r="F2886" s="225"/>
      <c r="G2886" s="222"/>
      <c r="H2886" s="217" t="str">
        <f>IFERROR(VLOOKUP($C2886,$C$5:$H$18,6,0)+SUMIF($C$19:$C2886,$C2886,$F$19:$F2886)-SUMIF($C$19:$C2886,$C2886,$G$19:$G2886),"")</f>
        <v/>
      </c>
      <c r="I2886" s="220"/>
      <c r="J2886" s="220"/>
      <c r="K2886" s="223"/>
    </row>
    <row r="2887" customHeight="1" spans="1:11">
      <c r="A2887" s="185" t="str">
        <f>IF(B2887="","",COUNTA($B$5:B2887))</f>
        <v/>
      </c>
      <c r="B2887" s="213"/>
      <c r="C2887" s="214"/>
      <c r="D2887" s="214"/>
      <c r="E2887" s="214"/>
      <c r="F2887" s="224"/>
      <c r="G2887" s="216"/>
      <c r="H2887" s="217" t="str">
        <f>IFERROR(VLOOKUP($C2887,$C$5:$H$18,6,0)+SUMIF($C$19:$C2887,$C2887,$F$19:$F2887)-SUMIF($C$19:$C2887,$C2887,$G$19:$G2887),"")</f>
        <v/>
      </c>
      <c r="I2887" s="214"/>
      <c r="J2887" s="214"/>
      <c r="K2887" s="218"/>
    </row>
    <row r="2888" customHeight="1" spans="1:11">
      <c r="A2888" s="185" t="str">
        <f>IF(B2888="","",COUNTA($B$5:B2888))</f>
        <v/>
      </c>
      <c r="B2888" s="219"/>
      <c r="C2888" s="220"/>
      <c r="D2888" s="220"/>
      <c r="E2888" s="220"/>
      <c r="F2888" s="225"/>
      <c r="G2888" s="222"/>
      <c r="H2888" s="217" t="str">
        <f>IFERROR(VLOOKUP($C2888,$C$5:$H$18,6,0)+SUMIF($C$19:$C2888,$C2888,$F$19:$F2888)-SUMIF($C$19:$C2888,$C2888,$G$19:$G2888),"")</f>
        <v/>
      </c>
      <c r="I2888" s="220"/>
      <c r="J2888" s="220"/>
      <c r="K2888" s="223"/>
    </row>
    <row r="2889" customHeight="1" spans="1:11">
      <c r="A2889" s="185" t="str">
        <f>IF(B2889="","",COUNTA($B$5:B2889))</f>
        <v/>
      </c>
      <c r="B2889" s="213"/>
      <c r="C2889" s="214"/>
      <c r="D2889" s="214"/>
      <c r="E2889" s="214"/>
      <c r="F2889" s="224"/>
      <c r="G2889" s="216"/>
      <c r="H2889" s="217" t="str">
        <f>IFERROR(VLOOKUP($C2889,$C$5:$H$18,6,0)+SUMIF($C$19:$C2889,$C2889,$F$19:$F2889)-SUMIF($C$19:$C2889,$C2889,$G$19:$G2889),"")</f>
        <v/>
      </c>
      <c r="I2889" s="214"/>
      <c r="J2889" s="214"/>
      <c r="K2889" s="218"/>
    </row>
    <row r="2890" customHeight="1" spans="1:11">
      <c r="A2890" s="185" t="str">
        <f>IF(B2890="","",COUNTA($B$5:B2890))</f>
        <v/>
      </c>
      <c r="B2890" s="219"/>
      <c r="C2890" s="220"/>
      <c r="D2890" s="220"/>
      <c r="E2890" s="220"/>
      <c r="F2890" s="225"/>
      <c r="G2890" s="222"/>
      <c r="H2890" s="217" t="str">
        <f>IFERROR(VLOOKUP($C2890,$C$5:$H$18,6,0)+SUMIF($C$19:$C2890,$C2890,$F$19:$F2890)-SUMIF($C$19:$C2890,$C2890,$G$19:$G2890),"")</f>
        <v/>
      </c>
      <c r="I2890" s="220"/>
      <c r="J2890" s="220"/>
      <c r="K2890" s="223"/>
    </row>
    <row r="2891" customHeight="1" spans="1:11">
      <c r="A2891" s="185" t="str">
        <f>IF(B2891="","",COUNTA($B$5:B2891))</f>
        <v/>
      </c>
      <c r="B2891" s="213"/>
      <c r="C2891" s="214"/>
      <c r="D2891" s="214"/>
      <c r="E2891" s="214"/>
      <c r="F2891" s="224"/>
      <c r="G2891" s="216"/>
      <c r="H2891" s="217" t="str">
        <f>IFERROR(VLOOKUP($C2891,$C$5:$H$18,6,0)+SUMIF($C$19:$C2891,$C2891,$F$19:$F2891)-SUMIF($C$19:$C2891,$C2891,$G$19:$G2891),"")</f>
        <v/>
      </c>
      <c r="I2891" s="214"/>
      <c r="J2891" s="214"/>
      <c r="K2891" s="218"/>
    </row>
    <row r="2892" customHeight="1" spans="1:11">
      <c r="A2892" s="185" t="str">
        <f>IF(B2892="","",COUNTA($B$5:B2892))</f>
        <v/>
      </c>
      <c r="B2892" s="219"/>
      <c r="C2892" s="220"/>
      <c r="D2892" s="220"/>
      <c r="E2892" s="220"/>
      <c r="F2892" s="225"/>
      <c r="G2892" s="222"/>
      <c r="H2892" s="217" t="str">
        <f>IFERROR(VLOOKUP($C2892,$C$5:$H$18,6,0)+SUMIF($C$19:$C2892,$C2892,$F$19:$F2892)-SUMIF($C$19:$C2892,$C2892,$G$19:$G2892),"")</f>
        <v/>
      </c>
      <c r="I2892" s="220"/>
      <c r="J2892" s="220"/>
      <c r="K2892" s="223"/>
    </row>
    <row r="2893" customHeight="1" spans="1:11">
      <c r="A2893" s="185" t="str">
        <f>IF(B2893="","",COUNTA($B$5:B2893))</f>
        <v/>
      </c>
      <c r="B2893" s="213"/>
      <c r="C2893" s="214"/>
      <c r="D2893" s="214"/>
      <c r="E2893" s="214"/>
      <c r="F2893" s="224"/>
      <c r="G2893" s="216"/>
      <c r="H2893" s="217" t="str">
        <f>IFERROR(VLOOKUP($C2893,$C$5:$H$18,6,0)+SUMIF($C$19:$C2893,$C2893,$F$19:$F2893)-SUMIF($C$19:$C2893,$C2893,$G$19:$G2893),"")</f>
        <v/>
      </c>
      <c r="I2893" s="214"/>
      <c r="J2893" s="214"/>
      <c r="K2893" s="218"/>
    </row>
    <row r="2894" customHeight="1" spans="1:11">
      <c r="A2894" s="185" t="str">
        <f>IF(B2894="","",COUNTA($B$5:B2894))</f>
        <v/>
      </c>
      <c r="B2894" s="219"/>
      <c r="C2894" s="220"/>
      <c r="D2894" s="220"/>
      <c r="E2894" s="220"/>
      <c r="F2894" s="225"/>
      <c r="G2894" s="222"/>
      <c r="H2894" s="217" t="str">
        <f>IFERROR(VLOOKUP($C2894,$C$5:$H$18,6,0)+SUMIF($C$19:$C2894,$C2894,$F$19:$F2894)-SUMIF($C$19:$C2894,$C2894,$G$19:$G2894),"")</f>
        <v/>
      </c>
      <c r="I2894" s="220"/>
      <c r="J2894" s="220"/>
      <c r="K2894" s="223"/>
    </row>
    <row r="2895" customHeight="1" spans="1:11">
      <c r="A2895" s="185" t="str">
        <f>IF(B2895="","",COUNTA($B$5:B2895))</f>
        <v/>
      </c>
      <c r="B2895" s="213"/>
      <c r="C2895" s="214"/>
      <c r="D2895" s="214"/>
      <c r="E2895" s="214"/>
      <c r="F2895" s="224"/>
      <c r="G2895" s="216"/>
      <c r="H2895" s="217" t="str">
        <f>IFERROR(VLOOKUP($C2895,$C$5:$H$18,6,0)+SUMIF($C$19:$C2895,$C2895,$F$19:$F2895)-SUMIF($C$19:$C2895,$C2895,$G$19:$G2895),"")</f>
        <v/>
      </c>
      <c r="I2895" s="214"/>
      <c r="J2895" s="214"/>
      <c r="K2895" s="218"/>
    </row>
    <row r="2896" customHeight="1" spans="1:11">
      <c r="A2896" s="185" t="str">
        <f>IF(B2896="","",COUNTA($B$5:B2896))</f>
        <v/>
      </c>
      <c r="B2896" s="219"/>
      <c r="C2896" s="220"/>
      <c r="D2896" s="220"/>
      <c r="E2896" s="220"/>
      <c r="F2896" s="225"/>
      <c r="G2896" s="222"/>
      <c r="H2896" s="217" t="str">
        <f>IFERROR(VLOOKUP($C2896,$C$5:$H$18,6,0)+SUMIF($C$19:$C2896,$C2896,$F$19:$F2896)-SUMIF($C$19:$C2896,$C2896,$G$19:$G2896),"")</f>
        <v/>
      </c>
      <c r="I2896" s="220"/>
      <c r="J2896" s="220"/>
      <c r="K2896" s="223"/>
    </row>
    <row r="2897" customHeight="1" spans="1:11">
      <c r="A2897" s="185" t="str">
        <f>IF(B2897="","",COUNTA($B$5:B2897))</f>
        <v/>
      </c>
      <c r="B2897" s="213"/>
      <c r="C2897" s="214"/>
      <c r="D2897" s="214"/>
      <c r="E2897" s="214"/>
      <c r="F2897" s="224"/>
      <c r="G2897" s="216"/>
      <c r="H2897" s="217" t="str">
        <f>IFERROR(VLOOKUP($C2897,$C$5:$H$18,6,0)+SUMIF($C$19:$C2897,$C2897,$F$19:$F2897)-SUMIF($C$19:$C2897,$C2897,$G$19:$G2897),"")</f>
        <v/>
      </c>
      <c r="I2897" s="214"/>
      <c r="J2897" s="214"/>
      <c r="K2897" s="218"/>
    </row>
    <row r="2898" customHeight="1" spans="1:11">
      <c r="A2898" s="185" t="str">
        <f>IF(B2898="","",COUNTA($B$5:B2898))</f>
        <v/>
      </c>
      <c r="B2898" s="219"/>
      <c r="C2898" s="220"/>
      <c r="D2898" s="220"/>
      <c r="E2898" s="220"/>
      <c r="F2898" s="225"/>
      <c r="G2898" s="222"/>
      <c r="H2898" s="217" t="str">
        <f>IFERROR(VLOOKUP($C2898,$C$5:$H$18,6,0)+SUMIF($C$19:$C2898,$C2898,$F$19:$F2898)-SUMIF($C$19:$C2898,$C2898,$G$19:$G2898),"")</f>
        <v/>
      </c>
      <c r="I2898" s="220"/>
      <c r="J2898" s="220"/>
      <c r="K2898" s="223"/>
    </row>
    <row r="2899" customHeight="1" spans="1:11">
      <c r="A2899" s="185" t="str">
        <f>IF(B2899="","",COUNTA($B$5:B2899))</f>
        <v/>
      </c>
      <c r="B2899" s="213"/>
      <c r="C2899" s="214"/>
      <c r="D2899" s="214"/>
      <c r="E2899" s="214"/>
      <c r="F2899" s="224"/>
      <c r="G2899" s="216"/>
      <c r="H2899" s="217" t="str">
        <f>IFERROR(VLOOKUP($C2899,$C$5:$H$18,6,0)+SUMIF($C$19:$C2899,$C2899,$F$19:$F2899)-SUMIF($C$19:$C2899,$C2899,$G$19:$G2899),"")</f>
        <v/>
      </c>
      <c r="I2899" s="214"/>
      <c r="J2899" s="214"/>
      <c r="K2899" s="218"/>
    </row>
    <row r="2900" customHeight="1" spans="1:11">
      <c r="A2900" s="185" t="str">
        <f>IF(B2900="","",COUNTA($B$5:B2900))</f>
        <v/>
      </c>
      <c r="B2900" s="219"/>
      <c r="C2900" s="220"/>
      <c r="D2900" s="220"/>
      <c r="E2900" s="220"/>
      <c r="F2900" s="225"/>
      <c r="G2900" s="222"/>
      <c r="H2900" s="217" t="str">
        <f>IFERROR(VLOOKUP($C2900,$C$5:$H$18,6,0)+SUMIF($C$19:$C2900,$C2900,$F$19:$F2900)-SUMIF($C$19:$C2900,$C2900,$G$19:$G2900),"")</f>
        <v/>
      </c>
      <c r="I2900" s="220"/>
      <c r="J2900" s="220"/>
      <c r="K2900" s="223"/>
    </row>
    <row r="2901" customHeight="1" spans="1:11">
      <c r="A2901" s="185" t="str">
        <f>IF(B2901="","",COUNTA($B$5:B2901))</f>
        <v/>
      </c>
      <c r="B2901" s="213"/>
      <c r="C2901" s="214"/>
      <c r="D2901" s="214"/>
      <c r="E2901" s="214"/>
      <c r="F2901" s="224"/>
      <c r="G2901" s="216"/>
      <c r="H2901" s="217" t="str">
        <f>IFERROR(VLOOKUP($C2901,$C$5:$H$18,6,0)+SUMIF($C$19:$C2901,$C2901,$F$19:$F2901)-SUMIF($C$19:$C2901,$C2901,$G$19:$G2901),"")</f>
        <v/>
      </c>
      <c r="I2901" s="214"/>
      <c r="J2901" s="214"/>
      <c r="K2901" s="218"/>
    </row>
    <row r="2902" customHeight="1" spans="1:11">
      <c r="A2902" s="185" t="str">
        <f>IF(B2902="","",COUNTA($B$5:B2902))</f>
        <v/>
      </c>
      <c r="B2902" s="219"/>
      <c r="C2902" s="220"/>
      <c r="D2902" s="220"/>
      <c r="E2902" s="220"/>
      <c r="F2902" s="225"/>
      <c r="G2902" s="222"/>
      <c r="H2902" s="217" t="str">
        <f>IFERROR(VLOOKUP($C2902,$C$5:$H$18,6,0)+SUMIF($C$19:$C2902,$C2902,$F$19:$F2902)-SUMIF($C$19:$C2902,$C2902,$G$19:$G2902),"")</f>
        <v/>
      </c>
      <c r="I2902" s="220"/>
      <c r="J2902" s="220"/>
      <c r="K2902" s="223"/>
    </row>
    <row r="2903" customHeight="1" spans="1:11">
      <c r="A2903" s="185" t="str">
        <f>IF(B2903="","",COUNTA($B$5:B2903))</f>
        <v/>
      </c>
      <c r="B2903" s="213"/>
      <c r="C2903" s="214"/>
      <c r="D2903" s="214"/>
      <c r="E2903" s="214"/>
      <c r="F2903" s="224"/>
      <c r="G2903" s="216"/>
      <c r="H2903" s="217" t="str">
        <f>IFERROR(VLOOKUP($C2903,$C$5:$H$18,6,0)+SUMIF($C$19:$C2903,$C2903,$F$19:$F2903)-SUMIF($C$19:$C2903,$C2903,$G$19:$G2903),"")</f>
        <v/>
      </c>
      <c r="I2903" s="214"/>
      <c r="J2903" s="214"/>
      <c r="K2903" s="218"/>
    </row>
    <row r="2904" customHeight="1" spans="1:11">
      <c r="A2904" s="185" t="str">
        <f>IF(B2904="","",COUNTA($B$5:B2904))</f>
        <v/>
      </c>
      <c r="B2904" s="219"/>
      <c r="C2904" s="220"/>
      <c r="D2904" s="220"/>
      <c r="E2904" s="220"/>
      <c r="F2904" s="225"/>
      <c r="G2904" s="222"/>
      <c r="H2904" s="217" t="str">
        <f>IFERROR(VLOOKUP($C2904,$C$5:$H$18,6,0)+SUMIF($C$19:$C2904,$C2904,$F$19:$F2904)-SUMIF($C$19:$C2904,$C2904,$G$19:$G2904),"")</f>
        <v/>
      </c>
      <c r="I2904" s="220"/>
      <c r="J2904" s="220"/>
      <c r="K2904" s="223"/>
    </row>
    <row r="2905" customHeight="1" spans="1:11">
      <c r="A2905" s="185" t="str">
        <f>IF(B2905="","",COUNTA($B$5:B2905))</f>
        <v/>
      </c>
      <c r="B2905" s="213"/>
      <c r="C2905" s="214"/>
      <c r="D2905" s="214"/>
      <c r="E2905" s="214"/>
      <c r="F2905" s="224"/>
      <c r="G2905" s="216"/>
      <c r="H2905" s="217" t="str">
        <f>IFERROR(VLOOKUP($C2905,$C$5:$H$18,6,0)+SUMIF($C$19:$C2905,$C2905,$F$19:$F2905)-SUMIF($C$19:$C2905,$C2905,$G$19:$G2905),"")</f>
        <v/>
      </c>
      <c r="I2905" s="214"/>
      <c r="J2905" s="214"/>
      <c r="K2905" s="218"/>
    </row>
    <row r="2906" customHeight="1" spans="1:11">
      <c r="A2906" s="185" t="str">
        <f>IF(B2906="","",COUNTA($B$5:B2906))</f>
        <v/>
      </c>
      <c r="B2906" s="219"/>
      <c r="C2906" s="220"/>
      <c r="D2906" s="220"/>
      <c r="E2906" s="220"/>
      <c r="F2906" s="225"/>
      <c r="G2906" s="222"/>
      <c r="H2906" s="217" t="str">
        <f>IFERROR(VLOOKUP($C2906,$C$5:$H$18,6,0)+SUMIF($C$19:$C2906,$C2906,$F$19:$F2906)-SUMIF($C$19:$C2906,$C2906,$G$19:$G2906),"")</f>
        <v/>
      </c>
      <c r="I2906" s="220"/>
      <c r="J2906" s="220"/>
      <c r="K2906" s="223"/>
    </row>
    <row r="2907" customHeight="1" spans="1:11">
      <c r="A2907" s="185" t="str">
        <f>IF(B2907="","",COUNTA($B$5:B2907))</f>
        <v/>
      </c>
      <c r="B2907" s="213"/>
      <c r="C2907" s="214"/>
      <c r="D2907" s="214"/>
      <c r="E2907" s="214"/>
      <c r="F2907" s="224"/>
      <c r="G2907" s="216"/>
      <c r="H2907" s="217" t="str">
        <f>IFERROR(VLOOKUP($C2907,$C$5:$H$18,6,0)+SUMIF($C$19:$C2907,$C2907,$F$19:$F2907)-SUMIF($C$19:$C2907,$C2907,$G$19:$G2907),"")</f>
        <v/>
      </c>
      <c r="I2907" s="214"/>
      <c r="J2907" s="214"/>
      <c r="K2907" s="218"/>
    </row>
    <row r="2908" customHeight="1" spans="1:11">
      <c r="A2908" s="185" t="str">
        <f>IF(B2908="","",COUNTA($B$5:B2908))</f>
        <v/>
      </c>
      <c r="B2908" s="219"/>
      <c r="C2908" s="220"/>
      <c r="D2908" s="220"/>
      <c r="E2908" s="220"/>
      <c r="F2908" s="225"/>
      <c r="G2908" s="222"/>
      <c r="H2908" s="217" t="str">
        <f>IFERROR(VLOOKUP($C2908,$C$5:$H$18,6,0)+SUMIF($C$19:$C2908,$C2908,$F$19:$F2908)-SUMIF($C$19:$C2908,$C2908,$G$19:$G2908),"")</f>
        <v/>
      </c>
      <c r="I2908" s="220"/>
      <c r="J2908" s="220"/>
      <c r="K2908" s="223"/>
    </row>
    <row r="2909" customHeight="1" spans="1:11">
      <c r="A2909" s="185" t="str">
        <f>IF(B2909="","",COUNTA($B$5:B2909))</f>
        <v/>
      </c>
      <c r="B2909" s="213"/>
      <c r="C2909" s="214"/>
      <c r="D2909" s="214"/>
      <c r="E2909" s="214"/>
      <c r="F2909" s="224"/>
      <c r="G2909" s="216"/>
      <c r="H2909" s="217" t="str">
        <f>IFERROR(VLOOKUP($C2909,$C$5:$H$18,6,0)+SUMIF($C$19:$C2909,$C2909,$F$19:$F2909)-SUMIF($C$19:$C2909,$C2909,$G$19:$G2909),"")</f>
        <v/>
      </c>
      <c r="I2909" s="214"/>
      <c r="J2909" s="214"/>
      <c r="K2909" s="218"/>
    </row>
    <row r="2910" customHeight="1" spans="1:11">
      <c r="A2910" s="185" t="str">
        <f>IF(B2910="","",COUNTA($B$5:B2910))</f>
        <v/>
      </c>
      <c r="B2910" s="219"/>
      <c r="C2910" s="220"/>
      <c r="D2910" s="220"/>
      <c r="E2910" s="220"/>
      <c r="F2910" s="225"/>
      <c r="G2910" s="222"/>
      <c r="H2910" s="217" t="str">
        <f>IFERROR(VLOOKUP($C2910,$C$5:$H$18,6,0)+SUMIF($C$19:$C2910,$C2910,$F$19:$F2910)-SUMIF($C$19:$C2910,$C2910,$G$19:$G2910),"")</f>
        <v/>
      </c>
      <c r="I2910" s="220"/>
      <c r="J2910" s="220"/>
      <c r="K2910" s="223"/>
    </row>
    <row r="2911" customHeight="1" spans="1:11">
      <c r="A2911" s="185" t="str">
        <f>IF(B2911="","",COUNTA($B$5:B2911))</f>
        <v/>
      </c>
      <c r="B2911" s="213"/>
      <c r="C2911" s="214"/>
      <c r="D2911" s="214"/>
      <c r="E2911" s="214"/>
      <c r="F2911" s="224"/>
      <c r="G2911" s="216"/>
      <c r="H2911" s="217" t="str">
        <f>IFERROR(VLOOKUP($C2911,$C$5:$H$18,6,0)+SUMIF($C$19:$C2911,$C2911,$F$19:$F2911)-SUMIF($C$19:$C2911,$C2911,$G$19:$G2911),"")</f>
        <v/>
      </c>
      <c r="I2911" s="214"/>
      <c r="J2911" s="214"/>
      <c r="K2911" s="218"/>
    </row>
    <row r="2912" customHeight="1" spans="1:11">
      <c r="A2912" s="185" t="str">
        <f>IF(B2912="","",COUNTA($B$5:B2912))</f>
        <v/>
      </c>
      <c r="B2912" s="219"/>
      <c r="C2912" s="220"/>
      <c r="D2912" s="220"/>
      <c r="E2912" s="220"/>
      <c r="F2912" s="225"/>
      <c r="G2912" s="222"/>
      <c r="H2912" s="217" t="str">
        <f>IFERROR(VLOOKUP($C2912,$C$5:$H$18,6,0)+SUMIF($C$19:$C2912,$C2912,$F$19:$F2912)-SUMIF($C$19:$C2912,$C2912,$G$19:$G2912),"")</f>
        <v/>
      </c>
      <c r="I2912" s="220"/>
      <c r="J2912" s="220"/>
      <c r="K2912" s="223"/>
    </row>
    <row r="2913" customHeight="1" spans="1:11">
      <c r="A2913" s="185" t="str">
        <f>IF(B2913="","",COUNTA($B$5:B2913))</f>
        <v/>
      </c>
      <c r="B2913" s="213"/>
      <c r="C2913" s="214"/>
      <c r="D2913" s="214"/>
      <c r="E2913" s="214"/>
      <c r="F2913" s="224"/>
      <c r="G2913" s="216"/>
      <c r="H2913" s="217" t="str">
        <f>IFERROR(VLOOKUP($C2913,$C$5:$H$18,6,0)+SUMIF($C$19:$C2913,$C2913,$F$19:$F2913)-SUMIF($C$19:$C2913,$C2913,$G$19:$G2913),"")</f>
        <v/>
      </c>
      <c r="I2913" s="214"/>
      <c r="J2913" s="214"/>
      <c r="K2913" s="218"/>
    </row>
    <row r="2914" customHeight="1" spans="1:11">
      <c r="A2914" s="185" t="str">
        <f>IF(B2914="","",COUNTA($B$5:B2914))</f>
        <v/>
      </c>
      <c r="B2914" s="219"/>
      <c r="C2914" s="220"/>
      <c r="D2914" s="220"/>
      <c r="E2914" s="220"/>
      <c r="F2914" s="225"/>
      <c r="G2914" s="222"/>
      <c r="H2914" s="217" t="str">
        <f>IFERROR(VLOOKUP($C2914,$C$5:$H$18,6,0)+SUMIF($C$19:$C2914,$C2914,$F$19:$F2914)-SUMIF($C$19:$C2914,$C2914,$G$19:$G2914),"")</f>
        <v/>
      </c>
      <c r="I2914" s="220"/>
      <c r="J2914" s="220"/>
      <c r="K2914" s="223"/>
    </row>
    <row r="2915" customHeight="1" spans="1:11">
      <c r="A2915" s="185" t="str">
        <f>IF(B2915="","",COUNTA($B$5:B2915))</f>
        <v/>
      </c>
      <c r="B2915" s="213"/>
      <c r="C2915" s="214"/>
      <c r="D2915" s="214"/>
      <c r="E2915" s="214"/>
      <c r="F2915" s="224"/>
      <c r="G2915" s="216"/>
      <c r="H2915" s="217" t="str">
        <f>IFERROR(VLOOKUP($C2915,$C$5:$H$18,6,0)+SUMIF($C$19:$C2915,$C2915,$F$19:$F2915)-SUMIF($C$19:$C2915,$C2915,$G$19:$G2915),"")</f>
        <v/>
      </c>
      <c r="I2915" s="214"/>
      <c r="J2915" s="214"/>
      <c r="K2915" s="218"/>
    </row>
    <row r="2916" customHeight="1" spans="1:11">
      <c r="A2916" s="185" t="str">
        <f>IF(B2916="","",COUNTA($B$5:B2916))</f>
        <v/>
      </c>
      <c r="B2916" s="219"/>
      <c r="C2916" s="220"/>
      <c r="D2916" s="220"/>
      <c r="E2916" s="220"/>
      <c r="F2916" s="225"/>
      <c r="G2916" s="222"/>
      <c r="H2916" s="217" t="str">
        <f>IFERROR(VLOOKUP($C2916,$C$5:$H$18,6,0)+SUMIF($C$19:$C2916,$C2916,$F$19:$F2916)-SUMIF($C$19:$C2916,$C2916,$G$19:$G2916),"")</f>
        <v/>
      </c>
      <c r="I2916" s="220"/>
      <c r="J2916" s="220"/>
      <c r="K2916" s="223"/>
    </row>
    <row r="2917" customHeight="1" spans="1:11">
      <c r="A2917" s="185" t="str">
        <f>IF(B2917="","",COUNTA($B$5:B2917))</f>
        <v/>
      </c>
      <c r="B2917" s="213"/>
      <c r="C2917" s="214"/>
      <c r="D2917" s="214"/>
      <c r="E2917" s="214"/>
      <c r="F2917" s="224"/>
      <c r="G2917" s="216"/>
      <c r="H2917" s="217" t="str">
        <f>IFERROR(VLOOKUP($C2917,$C$5:$H$18,6,0)+SUMIF($C$19:$C2917,$C2917,$F$19:$F2917)-SUMIF($C$19:$C2917,$C2917,$G$19:$G2917),"")</f>
        <v/>
      </c>
      <c r="I2917" s="214"/>
      <c r="J2917" s="214"/>
      <c r="K2917" s="218"/>
    </row>
    <row r="2918" customHeight="1" spans="1:11">
      <c r="A2918" s="185" t="str">
        <f>IF(B2918="","",COUNTA($B$5:B2918))</f>
        <v/>
      </c>
      <c r="B2918" s="219"/>
      <c r="C2918" s="220"/>
      <c r="D2918" s="220"/>
      <c r="E2918" s="220"/>
      <c r="F2918" s="225"/>
      <c r="G2918" s="222"/>
      <c r="H2918" s="217" t="str">
        <f>IFERROR(VLOOKUP($C2918,$C$5:$H$18,6,0)+SUMIF($C$19:$C2918,$C2918,$F$19:$F2918)-SUMIF($C$19:$C2918,$C2918,$G$19:$G2918),"")</f>
        <v/>
      </c>
      <c r="I2918" s="220"/>
      <c r="J2918" s="220"/>
      <c r="K2918" s="223"/>
    </row>
    <row r="2919" customHeight="1" spans="1:11">
      <c r="A2919" s="185" t="str">
        <f>IF(B2919="","",COUNTA($B$5:B2919))</f>
        <v/>
      </c>
      <c r="B2919" s="213"/>
      <c r="C2919" s="214"/>
      <c r="D2919" s="214"/>
      <c r="E2919" s="214"/>
      <c r="F2919" s="224"/>
      <c r="G2919" s="216"/>
      <c r="H2919" s="217" t="str">
        <f>IFERROR(VLOOKUP($C2919,$C$5:$H$18,6,0)+SUMIF($C$19:$C2919,$C2919,$F$19:$F2919)-SUMIF($C$19:$C2919,$C2919,$G$19:$G2919),"")</f>
        <v/>
      </c>
      <c r="I2919" s="214"/>
      <c r="J2919" s="214"/>
      <c r="K2919" s="218"/>
    </row>
    <row r="2920" customHeight="1" spans="1:11">
      <c r="A2920" s="185" t="str">
        <f>IF(B2920="","",COUNTA($B$5:B2920))</f>
        <v/>
      </c>
      <c r="B2920" s="219"/>
      <c r="C2920" s="220"/>
      <c r="D2920" s="220"/>
      <c r="E2920" s="220"/>
      <c r="F2920" s="225"/>
      <c r="G2920" s="222"/>
      <c r="H2920" s="217" t="str">
        <f>IFERROR(VLOOKUP($C2920,$C$5:$H$18,6,0)+SUMIF($C$19:$C2920,$C2920,$F$19:$F2920)-SUMIF($C$19:$C2920,$C2920,$G$19:$G2920),"")</f>
        <v/>
      </c>
      <c r="I2920" s="220"/>
      <c r="J2920" s="220"/>
      <c r="K2920" s="223"/>
    </row>
    <row r="2921" customHeight="1" spans="1:11">
      <c r="A2921" s="185" t="str">
        <f>IF(B2921="","",COUNTA($B$5:B2921))</f>
        <v/>
      </c>
      <c r="B2921" s="213"/>
      <c r="C2921" s="214"/>
      <c r="D2921" s="214"/>
      <c r="E2921" s="214"/>
      <c r="F2921" s="224"/>
      <c r="G2921" s="216"/>
      <c r="H2921" s="217" t="str">
        <f>IFERROR(VLOOKUP($C2921,$C$5:$H$18,6,0)+SUMIF($C$19:$C2921,$C2921,$F$19:$F2921)-SUMIF($C$19:$C2921,$C2921,$G$19:$G2921),"")</f>
        <v/>
      </c>
      <c r="I2921" s="214"/>
      <c r="J2921" s="214"/>
      <c r="K2921" s="218"/>
    </row>
    <row r="2922" customHeight="1" spans="1:11">
      <c r="A2922" s="185" t="str">
        <f>IF(B2922="","",COUNTA($B$5:B2922))</f>
        <v/>
      </c>
      <c r="B2922" s="219"/>
      <c r="C2922" s="220"/>
      <c r="D2922" s="220"/>
      <c r="E2922" s="220"/>
      <c r="F2922" s="225"/>
      <c r="G2922" s="222"/>
      <c r="H2922" s="217" t="str">
        <f>IFERROR(VLOOKUP($C2922,$C$5:$H$18,6,0)+SUMIF($C$19:$C2922,$C2922,$F$19:$F2922)-SUMIF($C$19:$C2922,$C2922,$G$19:$G2922),"")</f>
        <v/>
      </c>
      <c r="I2922" s="220"/>
      <c r="J2922" s="220"/>
      <c r="K2922" s="223"/>
    </row>
    <row r="2923" customHeight="1" spans="1:11">
      <c r="A2923" s="185" t="str">
        <f>IF(B2923="","",COUNTA($B$5:B2923))</f>
        <v/>
      </c>
      <c r="B2923" s="213"/>
      <c r="C2923" s="214"/>
      <c r="D2923" s="214"/>
      <c r="E2923" s="214"/>
      <c r="F2923" s="224"/>
      <c r="G2923" s="216"/>
      <c r="H2923" s="217" t="str">
        <f>IFERROR(VLOOKUP($C2923,$C$5:$H$18,6,0)+SUMIF($C$19:$C2923,$C2923,$F$19:$F2923)-SUMIF($C$19:$C2923,$C2923,$G$19:$G2923),"")</f>
        <v/>
      </c>
      <c r="I2923" s="214"/>
      <c r="J2923" s="214"/>
      <c r="K2923" s="218"/>
    </row>
    <row r="2924" customHeight="1" spans="1:11">
      <c r="A2924" s="185" t="str">
        <f>IF(B2924="","",COUNTA($B$5:B2924))</f>
        <v/>
      </c>
      <c r="B2924" s="219"/>
      <c r="C2924" s="220"/>
      <c r="D2924" s="220"/>
      <c r="E2924" s="220"/>
      <c r="F2924" s="225"/>
      <c r="G2924" s="222"/>
      <c r="H2924" s="217" t="str">
        <f>IFERROR(VLOOKUP($C2924,$C$5:$H$18,6,0)+SUMIF($C$19:$C2924,$C2924,$F$19:$F2924)-SUMIF($C$19:$C2924,$C2924,$G$19:$G2924),"")</f>
        <v/>
      </c>
      <c r="I2924" s="220"/>
      <c r="J2924" s="220"/>
      <c r="K2924" s="223"/>
    </row>
    <row r="2925" customHeight="1" spans="1:11">
      <c r="A2925" s="185" t="str">
        <f>IF(B2925="","",COUNTA($B$5:B2925))</f>
        <v/>
      </c>
      <c r="B2925" s="213"/>
      <c r="C2925" s="214"/>
      <c r="D2925" s="214"/>
      <c r="E2925" s="214"/>
      <c r="F2925" s="224"/>
      <c r="G2925" s="216"/>
      <c r="H2925" s="217" t="str">
        <f>IFERROR(VLOOKUP($C2925,$C$5:$H$18,6,0)+SUMIF($C$19:$C2925,$C2925,$F$19:$F2925)-SUMIF($C$19:$C2925,$C2925,$G$19:$G2925),"")</f>
        <v/>
      </c>
      <c r="I2925" s="214"/>
      <c r="J2925" s="214"/>
      <c r="K2925" s="218"/>
    </row>
    <row r="2926" customHeight="1" spans="1:11">
      <c r="A2926" s="185" t="str">
        <f>IF(B2926="","",COUNTA($B$5:B2926))</f>
        <v/>
      </c>
      <c r="B2926" s="219"/>
      <c r="C2926" s="220"/>
      <c r="D2926" s="220"/>
      <c r="E2926" s="220"/>
      <c r="F2926" s="225"/>
      <c r="G2926" s="222"/>
      <c r="H2926" s="217" t="str">
        <f>IFERROR(VLOOKUP($C2926,$C$5:$H$18,6,0)+SUMIF($C$19:$C2926,$C2926,$F$19:$F2926)-SUMIF($C$19:$C2926,$C2926,$G$19:$G2926),"")</f>
        <v/>
      </c>
      <c r="I2926" s="220"/>
      <c r="J2926" s="220"/>
      <c r="K2926" s="223"/>
    </row>
    <row r="2927" customHeight="1" spans="1:11">
      <c r="A2927" s="185" t="str">
        <f>IF(B2927="","",COUNTA($B$5:B2927))</f>
        <v/>
      </c>
      <c r="B2927" s="213"/>
      <c r="C2927" s="214"/>
      <c r="D2927" s="214"/>
      <c r="E2927" s="214"/>
      <c r="F2927" s="224"/>
      <c r="G2927" s="216"/>
      <c r="H2927" s="217" t="str">
        <f>IFERROR(VLOOKUP($C2927,$C$5:$H$18,6,0)+SUMIF($C$19:$C2927,$C2927,$F$19:$F2927)-SUMIF($C$19:$C2927,$C2927,$G$19:$G2927),"")</f>
        <v/>
      </c>
      <c r="I2927" s="214"/>
      <c r="J2927" s="214"/>
      <c r="K2927" s="218"/>
    </row>
    <row r="2928" customHeight="1" spans="1:11">
      <c r="A2928" s="185" t="str">
        <f>IF(B2928="","",COUNTA($B$5:B2928))</f>
        <v/>
      </c>
      <c r="B2928" s="219"/>
      <c r="C2928" s="220"/>
      <c r="D2928" s="220"/>
      <c r="E2928" s="220"/>
      <c r="F2928" s="225"/>
      <c r="G2928" s="222"/>
      <c r="H2928" s="217" t="str">
        <f>IFERROR(VLOOKUP($C2928,$C$5:$H$18,6,0)+SUMIF($C$19:$C2928,$C2928,$F$19:$F2928)-SUMIF($C$19:$C2928,$C2928,$G$19:$G2928),"")</f>
        <v/>
      </c>
      <c r="I2928" s="220"/>
      <c r="J2928" s="220"/>
      <c r="K2928" s="223"/>
    </row>
    <row r="2929" customHeight="1" spans="1:11">
      <c r="A2929" s="185" t="str">
        <f>IF(B2929="","",COUNTA($B$5:B2929))</f>
        <v/>
      </c>
      <c r="B2929" s="213"/>
      <c r="C2929" s="214"/>
      <c r="D2929" s="214"/>
      <c r="E2929" s="214"/>
      <c r="F2929" s="224"/>
      <c r="G2929" s="216"/>
      <c r="H2929" s="217" t="str">
        <f>IFERROR(VLOOKUP($C2929,$C$5:$H$18,6,0)+SUMIF($C$19:$C2929,$C2929,$F$19:$F2929)-SUMIF($C$19:$C2929,$C2929,$G$19:$G2929),"")</f>
        <v/>
      </c>
      <c r="I2929" s="214"/>
      <c r="J2929" s="214"/>
      <c r="K2929" s="218"/>
    </row>
    <row r="2930" customHeight="1" spans="1:11">
      <c r="A2930" s="185" t="str">
        <f>IF(B2930="","",COUNTA($B$5:B2930))</f>
        <v/>
      </c>
      <c r="B2930" s="219"/>
      <c r="C2930" s="220"/>
      <c r="D2930" s="220"/>
      <c r="E2930" s="220"/>
      <c r="F2930" s="225"/>
      <c r="G2930" s="222"/>
      <c r="H2930" s="217" t="str">
        <f>IFERROR(VLOOKUP($C2930,$C$5:$H$18,6,0)+SUMIF($C$19:$C2930,$C2930,$F$19:$F2930)-SUMIF($C$19:$C2930,$C2930,$G$19:$G2930),"")</f>
        <v/>
      </c>
      <c r="I2930" s="220"/>
      <c r="J2930" s="220"/>
      <c r="K2930" s="223"/>
    </row>
    <row r="2931" customHeight="1" spans="1:11">
      <c r="A2931" s="185" t="str">
        <f>IF(B2931="","",COUNTA($B$5:B2931))</f>
        <v/>
      </c>
      <c r="B2931" s="213"/>
      <c r="C2931" s="214"/>
      <c r="D2931" s="214"/>
      <c r="E2931" s="214"/>
      <c r="F2931" s="224"/>
      <c r="G2931" s="216"/>
      <c r="H2931" s="217" t="str">
        <f>IFERROR(VLOOKUP($C2931,$C$5:$H$18,6,0)+SUMIF($C$19:$C2931,$C2931,$F$19:$F2931)-SUMIF($C$19:$C2931,$C2931,$G$19:$G2931),"")</f>
        <v/>
      </c>
      <c r="I2931" s="214"/>
      <c r="J2931" s="214"/>
      <c r="K2931" s="218"/>
    </row>
    <row r="2932" customHeight="1" spans="1:11">
      <c r="A2932" s="185" t="str">
        <f>IF(B2932="","",COUNTA($B$5:B2932))</f>
        <v/>
      </c>
      <c r="B2932" s="219"/>
      <c r="C2932" s="220"/>
      <c r="D2932" s="220"/>
      <c r="E2932" s="220"/>
      <c r="F2932" s="225"/>
      <c r="G2932" s="222"/>
      <c r="H2932" s="217" t="str">
        <f>IFERROR(VLOOKUP($C2932,$C$5:$H$18,6,0)+SUMIF($C$19:$C2932,$C2932,$F$19:$F2932)-SUMIF($C$19:$C2932,$C2932,$G$19:$G2932),"")</f>
        <v/>
      </c>
      <c r="I2932" s="220"/>
      <c r="J2932" s="220"/>
      <c r="K2932" s="223"/>
    </row>
    <row r="2933" customHeight="1" spans="1:11">
      <c r="A2933" s="185" t="str">
        <f>IF(B2933="","",COUNTA($B$5:B2933))</f>
        <v/>
      </c>
      <c r="B2933" s="213"/>
      <c r="C2933" s="214"/>
      <c r="D2933" s="214"/>
      <c r="E2933" s="214"/>
      <c r="F2933" s="224"/>
      <c r="G2933" s="216"/>
      <c r="H2933" s="217" t="str">
        <f>IFERROR(VLOOKUP($C2933,$C$5:$H$18,6,0)+SUMIF($C$19:$C2933,$C2933,$F$19:$F2933)-SUMIF($C$19:$C2933,$C2933,$G$19:$G2933),"")</f>
        <v/>
      </c>
      <c r="I2933" s="214"/>
      <c r="J2933" s="214"/>
      <c r="K2933" s="218"/>
    </row>
    <row r="2934" customHeight="1" spans="1:11">
      <c r="A2934" s="185" t="str">
        <f>IF(B2934="","",COUNTA($B$5:B2934))</f>
        <v/>
      </c>
      <c r="B2934" s="219"/>
      <c r="C2934" s="220"/>
      <c r="D2934" s="220"/>
      <c r="E2934" s="220"/>
      <c r="F2934" s="225"/>
      <c r="G2934" s="222"/>
      <c r="H2934" s="217" t="str">
        <f>IFERROR(VLOOKUP($C2934,$C$5:$H$18,6,0)+SUMIF($C$19:$C2934,$C2934,$F$19:$F2934)-SUMIF($C$19:$C2934,$C2934,$G$19:$G2934),"")</f>
        <v/>
      </c>
      <c r="I2934" s="220"/>
      <c r="J2934" s="220"/>
      <c r="K2934" s="223"/>
    </row>
    <row r="2935" customHeight="1" spans="1:11">
      <c r="A2935" s="185" t="str">
        <f>IF(B2935="","",COUNTA($B$5:B2935))</f>
        <v/>
      </c>
      <c r="B2935" s="213"/>
      <c r="C2935" s="214"/>
      <c r="D2935" s="214"/>
      <c r="E2935" s="214"/>
      <c r="F2935" s="224"/>
      <c r="G2935" s="216"/>
      <c r="H2935" s="217" t="str">
        <f>IFERROR(VLOOKUP($C2935,$C$5:$H$18,6,0)+SUMIF($C$19:$C2935,$C2935,$F$19:$F2935)-SUMIF($C$19:$C2935,$C2935,$G$19:$G2935),"")</f>
        <v/>
      </c>
      <c r="I2935" s="214"/>
      <c r="J2935" s="214"/>
      <c r="K2935" s="218"/>
    </row>
    <row r="2936" customHeight="1" spans="1:11">
      <c r="A2936" s="185" t="str">
        <f>IF(B2936="","",COUNTA($B$5:B2936))</f>
        <v/>
      </c>
      <c r="B2936" s="219"/>
      <c r="C2936" s="220"/>
      <c r="D2936" s="220"/>
      <c r="E2936" s="220"/>
      <c r="F2936" s="225"/>
      <c r="G2936" s="222"/>
      <c r="H2936" s="217" t="str">
        <f>IFERROR(VLOOKUP($C2936,$C$5:$H$18,6,0)+SUMIF($C$19:$C2936,$C2936,$F$19:$F2936)-SUMIF($C$19:$C2936,$C2936,$G$19:$G2936),"")</f>
        <v/>
      </c>
      <c r="I2936" s="220"/>
      <c r="J2936" s="220"/>
      <c r="K2936" s="223"/>
    </row>
    <row r="2937" customHeight="1" spans="1:11">
      <c r="A2937" s="185" t="str">
        <f>IF(B2937="","",COUNTA($B$5:B2937))</f>
        <v/>
      </c>
      <c r="B2937" s="213"/>
      <c r="C2937" s="214"/>
      <c r="D2937" s="214"/>
      <c r="E2937" s="214"/>
      <c r="F2937" s="224"/>
      <c r="G2937" s="216"/>
      <c r="H2937" s="217" t="str">
        <f>IFERROR(VLOOKUP($C2937,$C$5:$H$18,6,0)+SUMIF($C$19:$C2937,$C2937,$F$19:$F2937)-SUMIF($C$19:$C2937,$C2937,$G$19:$G2937),"")</f>
        <v/>
      </c>
      <c r="I2937" s="214"/>
      <c r="J2937" s="214"/>
      <c r="K2937" s="218"/>
    </row>
    <row r="2938" customHeight="1" spans="1:11">
      <c r="A2938" s="185" t="str">
        <f>IF(B2938="","",COUNTA($B$5:B2938))</f>
        <v/>
      </c>
      <c r="B2938" s="219"/>
      <c r="C2938" s="220"/>
      <c r="D2938" s="220"/>
      <c r="E2938" s="220"/>
      <c r="F2938" s="225"/>
      <c r="G2938" s="222"/>
      <c r="H2938" s="217" t="str">
        <f>IFERROR(VLOOKUP($C2938,$C$5:$H$18,6,0)+SUMIF($C$19:$C2938,$C2938,$F$19:$F2938)-SUMIF($C$19:$C2938,$C2938,$G$19:$G2938),"")</f>
        <v/>
      </c>
      <c r="I2938" s="220"/>
      <c r="J2938" s="220"/>
      <c r="K2938" s="223"/>
    </row>
    <row r="2939" customHeight="1" spans="1:11">
      <c r="A2939" s="185" t="str">
        <f>IF(B2939="","",COUNTA($B$5:B2939))</f>
        <v/>
      </c>
      <c r="B2939" s="213"/>
      <c r="C2939" s="214"/>
      <c r="D2939" s="214"/>
      <c r="E2939" s="214"/>
      <c r="F2939" s="224"/>
      <c r="G2939" s="216"/>
      <c r="H2939" s="217" t="str">
        <f>IFERROR(VLOOKUP($C2939,$C$5:$H$18,6,0)+SUMIF($C$19:$C2939,$C2939,$F$19:$F2939)-SUMIF($C$19:$C2939,$C2939,$G$19:$G2939),"")</f>
        <v/>
      </c>
      <c r="I2939" s="214"/>
      <c r="J2939" s="214"/>
      <c r="K2939" s="218"/>
    </row>
    <row r="2940" customHeight="1" spans="1:11">
      <c r="A2940" s="185" t="str">
        <f>IF(B2940="","",COUNTA($B$5:B2940))</f>
        <v/>
      </c>
      <c r="B2940" s="219"/>
      <c r="C2940" s="220"/>
      <c r="D2940" s="220"/>
      <c r="E2940" s="220"/>
      <c r="F2940" s="225"/>
      <c r="G2940" s="222"/>
      <c r="H2940" s="217" t="str">
        <f>IFERROR(VLOOKUP($C2940,$C$5:$H$18,6,0)+SUMIF($C$19:$C2940,$C2940,$F$19:$F2940)-SUMIF($C$19:$C2940,$C2940,$G$19:$G2940),"")</f>
        <v/>
      </c>
      <c r="I2940" s="220"/>
      <c r="J2940" s="220"/>
      <c r="K2940" s="223"/>
    </row>
    <row r="2941" customHeight="1" spans="1:11">
      <c r="A2941" s="185" t="str">
        <f>IF(B2941="","",COUNTA($B$5:B2941))</f>
        <v/>
      </c>
      <c r="B2941" s="213"/>
      <c r="C2941" s="214"/>
      <c r="D2941" s="214"/>
      <c r="E2941" s="214"/>
      <c r="F2941" s="224"/>
      <c r="G2941" s="216"/>
      <c r="H2941" s="217" t="str">
        <f>IFERROR(VLOOKUP($C2941,$C$5:$H$18,6,0)+SUMIF($C$19:$C2941,$C2941,$F$19:$F2941)-SUMIF($C$19:$C2941,$C2941,$G$19:$G2941),"")</f>
        <v/>
      </c>
      <c r="I2941" s="214"/>
      <c r="J2941" s="214"/>
      <c r="K2941" s="218"/>
    </row>
    <row r="2942" customHeight="1" spans="1:11">
      <c r="A2942" s="185" t="str">
        <f>IF(B2942="","",COUNTA($B$5:B2942))</f>
        <v/>
      </c>
      <c r="B2942" s="219"/>
      <c r="C2942" s="220"/>
      <c r="D2942" s="220"/>
      <c r="E2942" s="220"/>
      <c r="F2942" s="225"/>
      <c r="G2942" s="222"/>
      <c r="H2942" s="217" t="str">
        <f>IFERROR(VLOOKUP($C2942,$C$5:$H$18,6,0)+SUMIF($C$19:$C2942,$C2942,$F$19:$F2942)-SUMIF($C$19:$C2942,$C2942,$G$19:$G2942),"")</f>
        <v/>
      </c>
      <c r="I2942" s="220"/>
      <c r="J2942" s="220"/>
      <c r="K2942" s="223"/>
    </row>
    <row r="2943" customHeight="1" spans="1:11">
      <c r="A2943" s="185" t="str">
        <f>IF(B2943="","",COUNTA($B$5:B2943))</f>
        <v/>
      </c>
      <c r="B2943" s="213"/>
      <c r="C2943" s="214"/>
      <c r="D2943" s="214"/>
      <c r="E2943" s="214"/>
      <c r="F2943" s="224"/>
      <c r="G2943" s="216"/>
      <c r="H2943" s="217" t="str">
        <f>IFERROR(VLOOKUP($C2943,$C$5:$H$18,6,0)+SUMIF($C$19:$C2943,$C2943,$F$19:$F2943)-SUMIF($C$19:$C2943,$C2943,$G$19:$G2943),"")</f>
        <v/>
      </c>
      <c r="I2943" s="214"/>
      <c r="J2943" s="214"/>
      <c r="K2943" s="218"/>
    </row>
    <row r="2944" customHeight="1" spans="1:11">
      <c r="A2944" s="185" t="str">
        <f>IF(B2944="","",COUNTA($B$5:B2944))</f>
        <v/>
      </c>
      <c r="B2944" s="219"/>
      <c r="C2944" s="220"/>
      <c r="D2944" s="220"/>
      <c r="E2944" s="220"/>
      <c r="F2944" s="225"/>
      <c r="G2944" s="222"/>
      <c r="H2944" s="217" t="str">
        <f>IFERROR(VLOOKUP($C2944,$C$5:$H$18,6,0)+SUMIF($C$19:$C2944,$C2944,$F$19:$F2944)-SUMIF($C$19:$C2944,$C2944,$G$19:$G2944),"")</f>
        <v/>
      </c>
      <c r="I2944" s="220"/>
      <c r="J2944" s="220"/>
      <c r="K2944" s="223"/>
    </row>
    <row r="2945" customHeight="1" spans="1:11">
      <c r="A2945" s="185" t="str">
        <f>IF(B2945="","",COUNTA($B$5:B2945))</f>
        <v/>
      </c>
      <c r="B2945" s="213"/>
      <c r="C2945" s="214"/>
      <c r="D2945" s="214"/>
      <c r="E2945" s="214"/>
      <c r="F2945" s="224"/>
      <c r="G2945" s="216"/>
      <c r="H2945" s="217" t="str">
        <f>IFERROR(VLOOKUP($C2945,$C$5:$H$18,6,0)+SUMIF($C$19:$C2945,$C2945,$F$19:$F2945)-SUMIF($C$19:$C2945,$C2945,$G$19:$G2945),"")</f>
        <v/>
      </c>
      <c r="I2945" s="214"/>
      <c r="J2945" s="214"/>
      <c r="K2945" s="218"/>
    </row>
    <row r="2946" customHeight="1" spans="1:11">
      <c r="A2946" s="185" t="str">
        <f>IF(B2946="","",COUNTA($B$5:B2946))</f>
        <v/>
      </c>
      <c r="B2946" s="219"/>
      <c r="C2946" s="220"/>
      <c r="D2946" s="220"/>
      <c r="E2946" s="220"/>
      <c r="F2946" s="225"/>
      <c r="G2946" s="222"/>
      <c r="H2946" s="217" t="str">
        <f>IFERROR(VLOOKUP($C2946,$C$5:$H$18,6,0)+SUMIF($C$19:$C2946,$C2946,$F$19:$F2946)-SUMIF($C$19:$C2946,$C2946,$G$19:$G2946),"")</f>
        <v/>
      </c>
      <c r="I2946" s="220"/>
      <c r="J2946" s="220"/>
      <c r="K2946" s="223"/>
    </row>
    <row r="2947" customHeight="1" spans="1:11">
      <c r="A2947" s="185" t="str">
        <f>IF(B2947="","",COUNTA($B$5:B2947))</f>
        <v/>
      </c>
      <c r="B2947" s="213"/>
      <c r="C2947" s="214"/>
      <c r="D2947" s="214"/>
      <c r="E2947" s="214"/>
      <c r="F2947" s="224"/>
      <c r="G2947" s="216"/>
      <c r="H2947" s="217" t="str">
        <f>IFERROR(VLOOKUP($C2947,$C$5:$H$18,6,0)+SUMIF($C$19:$C2947,$C2947,$F$19:$F2947)-SUMIF($C$19:$C2947,$C2947,$G$19:$G2947),"")</f>
        <v/>
      </c>
      <c r="I2947" s="214"/>
      <c r="J2947" s="214"/>
      <c r="K2947" s="218"/>
    </row>
    <row r="2948" customHeight="1" spans="1:11">
      <c r="A2948" s="185" t="str">
        <f>IF(B2948="","",COUNTA($B$5:B2948))</f>
        <v/>
      </c>
      <c r="B2948" s="219"/>
      <c r="C2948" s="220"/>
      <c r="D2948" s="220"/>
      <c r="E2948" s="220"/>
      <c r="F2948" s="225"/>
      <c r="G2948" s="222"/>
      <c r="H2948" s="217" t="str">
        <f>IFERROR(VLOOKUP($C2948,$C$5:$H$18,6,0)+SUMIF($C$19:$C2948,$C2948,$F$19:$F2948)-SUMIF($C$19:$C2948,$C2948,$G$19:$G2948),"")</f>
        <v/>
      </c>
      <c r="I2948" s="220"/>
      <c r="J2948" s="220"/>
      <c r="K2948" s="223"/>
    </row>
    <row r="2949" customHeight="1" spans="1:11">
      <c r="A2949" s="185" t="str">
        <f>IF(B2949="","",COUNTA($B$5:B2949))</f>
        <v/>
      </c>
      <c r="B2949" s="213"/>
      <c r="C2949" s="214"/>
      <c r="D2949" s="214"/>
      <c r="E2949" s="214"/>
      <c r="F2949" s="224"/>
      <c r="G2949" s="216"/>
      <c r="H2949" s="217" t="str">
        <f>IFERROR(VLOOKUP($C2949,$C$5:$H$18,6,0)+SUMIF($C$19:$C2949,$C2949,$F$19:$F2949)-SUMIF($C$19:$C2949,$C2949,$G$19:$G2949),"")</f>
        <v/>
      </c>
      <c r="I2949" s="214"/>
      <c r="J2949" s="214"/>
      <c r="K2949" s="218"/>
    </row>
    <row r="2950" customHeight="1" spans="1:11">
      <c r="A2950" s="185" t="str">
        <f>IF(B2950="","",COUNTA($B$5:B2950))</f>
        <v/>
      </c>
      <c r="B2950" s="219"/>
      <c r="C2950" s="220"/>
      <c r="D2950" s="220"/>
      <c r="E2950" s="220"/>
      <c r="F2950" s="225"/>
      <c r="G2950" s="222"/>
      <c r="H2950" s="217" t="str">
        <f>IFERROR(VLOOKUP($C2950,$C$5:$H$18,6,0)+SUMIF($C$19:$C2950,$C2950,$F$19:$F2950)-SUMIF($C$19:$C2950,$C2950,$G$19:$G2950),"")</f>
        <v/>
      </c>
      <c r="I2950" s="220"/>
      <c r="J2950" s="220"/>
      <c r="K2950" s="223"/>
    </row>
    <row r="2951" customHeight="1" spans="1:11">
      <c r="A2951" s="185" t="str">
        <f>IF(B2951="","",COUNTA($B$5:B2951))</f>
        <v/>
      </c>
      <c r="B2951" s="213"/>
      <c r="C2951" s="214"/>
      <c r="D2951" s="214"/>
      <c r="E2951" s="214"/>
      <c r="F2951" s="224"/>
      <c r="G2951" s="216"/>
      <c r="H2951" s="217" t="str">
        <f>IFERROR(VLOOKUP($C2951,$C$5:$H$18,6,0)+SUMIF($C$19:$C2951,$C2951,$F$19:$F2951)-SUMIF($C$19:$C2951,$C2951,$G$19:$G2951),"")</f>
        <v/>
      </c>
      <c r="I2951" s="214"/>
      <c r="J2951" s="214"/>
      <c r="K2951" s="218"/>
    </row>
    <row r="2952" customHeight="1" spans="1:11">
      <c r="A2952" s="185" t="str">
        <f>IF(B2952="","",COUNTA($B$5:B2952))</f>
        <v/>
      </c>
      <c r="B2952" s="219"/>
      <c r="C2952" s="220"/>
      <c r="D2952" s="220"/>
      <c r="E2952" s="220"/>
      <c r="F2952" s="225"/>
      <c r="G2952" s="222"/>
      <c r="H2952" s="217" t="str">
        <f>IFERROR(VLOOKUP($C2952,$C$5:$H$18,6,0)+SUMIF($C$19:$C2952,$C2952,$F$19:$F2952)-SUMIF($C$19:$C2952,$C2952,$G$19:$G2952),"")</f>
        <v/>
      </c>
      <c r="I2952" s="220"/>
      <c r="J2952" s="220"/>
      <c r="K2952" s="223"/>
    </row>
    <row r="2953" customHeight="1" spans="1:11">
      <c r="A2953" s="185" t="str">
        <f>IF(B2953="","",COUNTA($B$5:B2953))</f>
        <v/>
      </c>
      <c r="B2953" s="213"/>
      <c r="C2953" s="214"/>
      <c r="D2953" s="214"/>
      <c r="E2953" s="214"/>
      <c r="F2953" s="224"/>
      <c r="G2953" s="216"/>
      <c r="H2953" s="217" t="str">
        <f>IFERROR(VLOOKUP($C2953,$C$5:$H$18,6,0)+SUMIF($C$19:$C2953,$C2953,$F$19:$F2953)-SUMIF($C$19:$C2953,$C2953,$G$19:$G2953),"")</f>
        <v/>
      </c>
      <c r="I2953" s="214"/>
      <c r="J2953" s="214"/>
      <c r="K2953" s="218"/>
    </row>
    <row r="2954" customHeight="1" spans="1:11">
      <c r="A2954" s="185" t="str">
        <f>IF(B2954="","",COUNTA($B$5:B2954))</f>
        <v/>
      </c>
      <c r="B2954" s="219"/>
      <c r="C2954" s="220"/>
      <c r="D2954" s="220"/>
      <c r="E2954" s="220"/>
      <c r="F2954" s="225"/>
      <c r="G2954" s="222"/>
      <c r="H2954" s="217" t="str">
        <f>IFERROR(VLOOKUP($C2954,$C$5:$H$18,6,0)+SUMIF($C$19:$C2954,$C2954,$F$19:$F2954)-SUMIF($C$19:$C2954,$C2954,$G$19:$G2954),"")</f>
        <v/>
      </c>
      <c r="I2954" s="220"/>
      <c r="J2954" s="220"/>
      <c r="K2954" s="223"/>
    </row>
    <row r="2955" customHeight="1" spans="1:11">
      <c r="A2955" s="185" t="str">
        <f>IF(B2955="","",COUNTA($B$5:B2955))</f>
        <v/>
      </c>
      <c r="B2955" s="213"/>
      <c r="C2955" s="214"/>
      <c r="D2955" s="214"/>
      <c r="E2955" s="214"/>
      <c r="F2955" s="224"/>
      <c r="G2955" s="216"/>
      <c r="H2955" s="217" t="str">
        <f>IFERROR(VLOOKUP($C2955,$C$5:$H$18,6,0)+SUMIF($C$19:$C2955,$C2955,$F$19:$F2955)-SUMIF($C$19:$C2955,$C2955,$G$19:$G2955),"")</f>
        <v/>
      </c>
      <c r="I2955" s="214"/>
      <c r="J2955" s="214"/>
      <c r="K2955" s="218"/>
    </row>
    <row r="2956" customHeight="1" spans="1:11">
      <c r="A2956" s="185" t="str">
        <f>IF(B2956="","",COUNTA($B$5:B2956))</f>
        <v/>
      </c>
      <c r="B2956" s="219"/>
      <c r="C2956" s="220"/>
      <c r="D2956" s="220"/>
      <c r="E2956" s="220"/>
      <c r="F2956" s="225"/>
      <c r="G2956" s="222"/>
      <c r="H2956" s="217" t="str">
        <f>IFERROR(VLOOKUP($C2956,$C$5:$H$18,6,0)+SUMIF($C$19:$C2956,$C2956,$F$19:$F2956)-SUMIF($C$19:$C2956,$C2956,$G$19:$G2956),"")</f>
        <v/>
      </c>
      <c r="I2956" s="220"/>
      <c r="J2956" s="220"/>
      <c r="K2956" s="223"/>
    </row>
    <row r="2957" customHeight="1" spans="1:11">
      <c r="A2957" s="185" t="str">
        <f>IF(B2957="","",COUNTA($B$5:B2957))</f>
        <v/>
      </c>
      <c r="B2957" s="213"/>
      <c r="C2957" s="214"/>
      <c r="D2957" s="214"/>
      <c r="E2957" s="214"/>
      <c r="F2957" s="224"/>
      <c r="G2957" s="216"/>
      <c r="H2957" s="217" t="str">
        <f>IFERROR(VLOOKUP($C2957,$C$5:$H$18,6,0)+SUMIF($C$19:$C2957,$C2957,$F$19:$F2957)-SUMIF($C$19:$C2957,$C2957,$G$19:$G2957),"")</f>
        <v/>
      </c>
      <c r="I2957" s="214"/>
      <c r="J2957" s="214"/>
      <c r="K2957" s="218"/>
    </row>
    <row r="2958" customHeight="1" spans="1:11">
      <c r="A2958" s="185" t="str">
        <f>IF(B2958="","",COUNTA($B$5:B2958))</f>
        <v/>
      </c>
      <c r="B2958" s="219"/>
      <c r="C2958" s="220"/>
      <c r="D2958" s="220"/>
      <c r="E2958" s="220"/>
      <c r="F2958" s="225"/>
      <c r="G2958" s="222"/>
      <c r="H2958" s="217" t="str">
        <f>IFERROR(VLOOKUP($C2958,$C$5:$H$18,6,0)+SUMIF($C$19:$C2958,$C2958,$F$19:$F2958)-SUMIF($C$19:$C2958,$C2958,$G$19:$G2958),"")</f>
        <v/>
      </c>
      <c r="I2958" s="220"/>
      <c r="J2958" s="220"/>
      <c r="K2958" s="223"/>
    </row>
    <row r="2959" customHeight="1" spans="1:11">
      <c r="A2959" s="185" t="str">
        <f>IF(B2959="","",COUNTA($B$5:B2959))</f>
        <v/>
      </c>
      <c r="B2959" s="213"/>
      <c r="C2959" s="214"/>
      <c r="D2959" s="214"/>
      <c r="E2959" s="214"/>
      <c r="F2959" s="224"/>
      <c r="G2959" s="216"/>
      <c r="H2959" s="217" t="str">
        <f>IFERROR(VLOOKUP($C2959,$C$5:$H$18,6,0)+SUMIF($C$19:$C2959,$C2959,$F$19:$F2959)-SUMIF($C$19:$C2959,$C2959,$G$19:$G2959),"")</f>
        <v/>
      </c>
      <c r="I2959" s="214"/>
      <c r="J2959" s="214"/>
      <c r="K2959" s="218"/>
    </row>
    <row r="2960" customHeight="1" spans="1:11">
      <c r="A2960" s="185" t="str">
        <f>IF(B2960="","",COUNTA($B$5:B2960))</f>
        <v/>
      </c>
      <c r="B2960" s="219"/>
      <c r="C2960" s="220"/>
      <c r="D2960" s="220"/>
      <c r="E2960" s="220"/>
      <c r="F2960" s="225"/>
      <c r="G2960" s="222"/>
      <c r="H2960" s="217" t="str">
        <f>IFERROR(VLOOKUP($C2960,$C$5:$H$18,6,0)+SUMIF($C$19:$C2960,$C2960,$F$19:$F2960)-SUMIF($C$19:$C2960,$C2960,$G$19:$G2960),"")</f>
        <v/>
      </c>
      <c r="I2960" s="220"/>
      <c r="J2960" s="220"/>
      <c r="K2960" s="223"/>
    </row>
    <row r="2961" customHeight="1" spans="1:11">
      <c r="A2961" s="185" t="str">
        <f>IF(B2961="","",COUNTA($B$5:B2961))</f>
        <v/>
      </c>
      <c r="B2961" s="213"/>
      <c r="C2961" s="214"/>
      <c r="D2961" s="214"/>
      <c r="E2961" s="214"/>
      <c r="F2961" s="224"/>
      <c r="G2961" s="216"/>
      <c r="H2961" s="217" t="str">
        <f>IFERROR(VLOOKUP($C2961,$C$5:$H$18,6,0)+SUMIF($C$19:$C2961,$C2961,$F$19:$F2961)-SUMIF($C$19:$C2961,$C2961,$G$19:$G2961),"")</f>
        <v/>
      </c>
      <c r="I2961" s="214"/>
      <c r="J2961" s="214"/>
      <c r="K2961" s="218"/>
    </row>
    <row r="2962" customHeight="1" spans="1:11">
      <c r="A2962" s="185" t="str">
        <f>IF(B2962="","",COUNTA($B$5:B2962))</f>
        <v/>
      </c>
      <c r="B2962" s="219"/>
      <c r="C2962" s="220"/>
      <c r="D2962" s="220"/>
      <c r="E2962" s="220"/>
      <c r="F2962" s="225"/>
      <c r="G2962" s="222"/>
      <c r="H2962" s="217" t="str">
        <f>IFERROR(VLOOKUP($C2962,$C$5:$H$18,6,0)+SUMIF($C$19:$C2962,$C2962,$F$19:$F2962)-SUMIF($C$19:$C2962,$C2962,$G$19:$G2962),"")</f>
        <v/>
      </c>
      <c r="I2962" s="220"/>
      <c r="J2962" s="220"/>
      <c r="K2962" s="223"/>
    </row>
    <row r="2963" customHeight="1" spans="1:11">
      <c r="A2963" s="185" t="str">
        <f>IF(B2963="","",COUNTA($B$5:B2963))</f>
        <v/>
      </c>
      <c r="B2963" s="213"/>
      <c r="C2963" s="214"/>
      <c r="D2963" s="214"/>
      <c r="E2963" s="214"/>
      <c r="F2963" s="224"/>
      <c r="G2963" s="216"/>
      <c r="H2963" s="217" t="str">
        <f>IFERROR(VLOOKUP($C2963,$C$5:$H$18,6,0)+SUMIF($C$19:$C2963,$C2963,$F$19:$F2963)-SUMIF($C$19:$C2963,$C2963,$G$19:$G2963),"")</f>
        <v/>
      </c>
      <c r="I2963" s="214"/>
      <c r="J2963" s="214"/>
      <c r="K2963" s="218"/>
    </row>
    <row r="2964" customHeight="1" spans="1:11">
      <c r="A2964" s="185" t="str">
        <f>IF(B2964="","",COUNTA($B$5:B2964))</f>
        <v/>
      </c>
      <c r="B2964" s="219"/>
      <c r="C2964" s="220"/>
      <c r="D2964" s="220"/>
      <c r="E2964" s="220"/>
      <c r="F2964" s="225"/>
      <c r="G2964" s="222"/>
      <c r="H2964" s="217" t="str">
        <f>IFERROR(VLOOKUP($C2964,$C$5:$H$18,6,0)+SUMIF($C$19:$C2964,$C2964,$F$19:$F2964)-SUMIF($C$19:$C2964,$C2964,$G$19:$G2964),"")</f>
        <v/>
      </c>
      <c r="I2964" s="220"/>
      <c r="J2964" s="220"/>
      <c r="K2964" s="223"/>
    </row>
    <row r="2965" customHeight="1" spans="1:11">
      <c r="A2965" s="185" t="str">
        <f>IF(B2965="","",COUNTA($B$5:B2965))</f>
        <v/>
      </c>
      <c r="B2965" s="213"/>
      <c r="C2965" s="214"/>
      <c r="D2965" s="214"/>
      <c r="E2965" s="214"/>
      <c r="F2965" s="224"/>
      <c r="G2965" s="216"/>
      <c r="H2965" s="217" t="str">
        <f>IFERROR(VLOOKUP($C2965,$C$5:$H$18,6,0)+SUMIF($C$19:$C2965,$C2965,$F$19:$F2965)-SUMIF($C$19:$C2965,$C2965,$G$19:$G2965),"")</f>
        <v/>
      </c>
      <c r="I2965" s="214"/>
      <c r="J2965" s="214"/>
      <c r="K2965" s="218"/>
    </row>
    <row r="2966" customHeight="1" spans="1:11">
      <c r="A2966" s="185" t="str">
        <f>IF(B2966="","",COUNTA($B$5:B2966))</f>
        <v/>
      </c>
      <c r="B2966" s="219"/>
      <c r="C2966" s="220"/>
      <c r="D2966" s="220"/>
      <c r="E2966" s="220"/>
      <c r="F2966" s="225"/>
      <c r="G2966" s="222"/>
      <c r="H2966" s="217" t="str">
        <f>IFERROR(VLOOKUP($C2966,$C$5:$H$18,6,0)+SUMIF($C$19:$C2966,$C2966,$F$19:$F2966)-SUMIF($C$19:$C2966,$C2966,$G$19:$G2966),"")</f>
        <v/>
      </c>
      <c r="I2966" s="220"/>
      <c r="J2966" s="220"/>
      <c r="K2966" s="223"/>
    </row>
    <row r="2967" customHeight="1" spans="1:11">
      <c r="A2967" s="185" t="str">
        <f>IF(B2967="","",COUNTA($B$5:B2967))</f>
        <v/>
      </c>
      <c r="B2967" s="213"/>
      <c r="C2967" s="214"/>
      <c r="D2967" s="214"/>
      <c r="E2967" s="214"/>
      <c r="F2967" s="224"/>
      <c r="G2967" s="216"/>
      <c r="H2967" s="217" t="str">
        <f>IFERROR(VLOOKUP($C2967,$C$5:$H$18,6,0)+SUMIF($C$19:$C2967,$C2967,$F$19:$F2967)-SUMIF($C$19:$C2967,$C2967,$G$19:$G2967),"")</f>
        <v/>
      </c>
      <c r="I2967" s="214"/>
      <c r="J2967" s="214"/>
      <c r="K2967" s="218"/>
    </row>
    <row r="2968" customHeight="1" spans="1:11">
      <c r="A2968" s="185" t="str">
        <f>IF(B2968="","",COUNTA($B$5:B2968))</f>
        <v/>
      </c>
      <c r="B2968" s="219"/>
      <c r="C2968" s="220"/>
      <c r="D2968" s="220"/>
      <c r="E2968" s="220"/>
      <c r="F2968" s="225"/>
      <c r="G2968" s="222"/>
      <c r="H2968" s="217" t="str">
        <f>IFERROR(VLOOKUP($C2968,$C$5:$H$18,6,0)+SUMIF($C$19:$C2968,$C2968,$F$19:$F2968)-SUMIF($C$19:$C2968,$C2968,$G$19:$G2968),"")</f>
        <v/>
      </c>
      <c r="I2968" s="220"/>
      <c r="J2968" s="220"/>
      <c r="K2968" s="223"/>
    </row>
    <row r="2969" customHeight="1" spans="1:11">
      <c r="A2969" s="185" t="str">
        <f>IF(B2969="","",COUNTA($B$5:B2969))</f>
        <v/>
      </c>
      <c r="B2969" s="213"/>
      <c r="C2969" s="214"/>
      <c r="D2969" s="214"/>
      <c r="E2969" s="214"/>
      <c r="F2969" s="224"/>
      <c r="G2969" s="216"/>
      <c r="H2969" s="217" t="str">
        <f>IFERROR(VLOOKUP($C2969,$C$5:$H$18,6,0)+SUMIF($C$19:$C2969,$C2969,$F$19:$F2969)-SUMIF($C$19:$C2969,$C2969,$G$19:$G2969),"")</f>
        <v/>
      </c>
      <c r="I2969" s="214"/>
      <c r="J2969" s="214"/>
      <c r="K2969" s="218"/>
    </row>
    <row r="2970" customHeight="1" spans="1:11">
      <c r="A2970" s="185" t="str">
        <f>IF(B2970="","",COUNTA($B$5:B2970))</f>
        <v/>
      </c>
      <c r="B2970" s="219"/>
      <c r="C2970" s="220"/>
      <c r="D2970" s="220"/>
      <c r="E2970" s="220"/>
      <c r="F2970" s="225"/>
      <c r="G2970" s="222"/>
      <c r="H2970" s="217" t="str">
        <f>IFERROR(VLOOKUP($C2970,$C$5:$H$18,6,0)+SUMIF($C$19:$C2970,$C2970,$F$19:$F2970)-SUMIF($C$19:$C2970,$C2970,$G$19:$G2970),"")</f>
        <v/>
      </c>
      <c r="I2970" s="220"/>
      <c r="J2970" s="220"/>
      <c r="K2970" s="223"/>
    </row>
    <row r="2971" customHeight="1" spans="1:11">
      <c r="A2971" s="185" t="str">
        <f>IF(B2971="","",COUNTA($B$5:B2971))</f>
        <v/>
      </c>
      <c r="B2971" s="213"/>
      <c r="C2971" s="214"/>
      <c r="D2971" s="214"/>
      <c r="E2971" s="214"/>
      <c r="F2971" s="224"/>
      <c r="G2971" s="216"/>
      <c r="H2971" s="217" t="str">
        <f>IFERROR(VLOOKUP($C2971,$C$5:$H$18,6,0)+SUMIF($C$19:$C2971,$C2971,$F$19:$F2971)-SUMIF($C$19:$C2971,$C2971,$G$19:$G2971),"")</f>
        <v/>
      </c>
      <c r="I2971" s="214"/>
      <c r="J2971" s="214"/>
      <c r="K2971" s="218"/>
    </row>
    <row r="2972" customHeight="1" spans="1:11">
      <c r="A2972" s="185" t="str">
        <f>IF(B2972="","",COUNTA($B$5:B2972))</f>
        <v/>
      </c>
      <c r="B2972" s="219"/>
      <c r="C2972" s="220"/>
      <c r="D2972" s="220"/>
      <c r="E2972" s="220"/>
      <c r="F2972" s="225"/>
      <c r="G2972" s="222"/>
      <c r="H2972" s="217" t="str">
        <f>IFERROR(VLOOKUP($C2972,$C$5:$H$18,6,0)+SUMIF($C$19:$C2972,$C2972,$F$19:$F2972)-SUMIF($C$19:$C2972,$C2972,$G$19:$G2972),"")</f>
        <v/>
      </c>
      <c r="I2972" s="220"/>
      <c r="J2972" s="220"/>
      <c r="K2972" s="223"/>
    </row>
    <row r="2973" customHeight="1" spans="1:11">
      <c r="A2973" s="185" t="str">
        <f>IF(B2973="","",COUNTA($B$5:B2973))</f>
        <v/>
      </c>
      <c r="B2973" s="213"/>
      <c r="C2973" s="214"/>
      <c r="D2973" s="214"/>
      <c r="E2973" s="214"/>
      <c r="F2973" s="224"/>
      <c r="G2973" s="216"/>
      <c r="H2973" s="217" t="str">
        <f>IFERROR(VLOOKUP($C2973,$C$5:$H$18,6,0)+SUMIF($C$19:$C2973,$C2973,$F$19:$F2973)-SUMIF($C$19:$C2973,$C2973,$G$19:$G2973),"")</f>
        <v/>
      </c>
      <c r="I2973" s="214"/>
      <c r="J2973" s="214"/>
      <c r="K2973" s="218"/>
    </row>
    <row r="2974" customHeight="1" spans="1:11">
      <c r="A2974" s="185" t="str">
        <f>IF(B2974="","",COUNTA($B$5:B2974))</f>
        <v/>
      </c>
      <c r="B2974" s="219"/>
      <c r="C2974" s="220"/>
      <c r="D2974" s="220"/>
      <c r="E2974" s="220"/>
      <c r="F2974" s="225"/>
      <c r="G2974" s="222"/>
      <c r="H2974" s="217" t="str">
        <f>IFERROR(VLOOKUP($C2974,$C$5:$H$18,6,0)+SUMIF($C$19:$C2974,$C2974,$F$19:$F2974)-SUMIF($C$19:$C2974,$C2974,$G$19:$G2974),"")</f>
        <v/>
      </c>
      <c r="I2974" s="220"/>
      <c r="J2974" s="220"/>
      <c r="K2974" s="223"/>
    </row>
    <row r="2975" customHeight="1" spans="1:11">
      <c r="A2975" s="185" t="str">
        <f>IF(B2975="","",COUNTA($B$5:B2975))</f>
        <v/>
      </c>
      <c r="B2975" s="213"/>
      <c r="C2975" s="214"/>
      <c r="D2975" s="214"/>
      <c r="E2975" s="214"/>
      <c r="F2975" s="224"/>
      <c r="G2975" s="216"/>
      <c r="H2975" s="217" t="str">
        <f>IFERROR(VLOOKUP($C2975,$C$5:$H$18,6,0)+SUMIF($C$19:$C2975,$C2975,$F$19:$F2975)-SUMIF($C$19:$C2975,$C2975,$G$19:$G2975),"")</f>
        <v/>
      </c>
      <c r="I2975" s="214"/>
      <c r="J2975" s="214"/>
      <c r="K2975" s="218"/>
    </row>
    <row r="2976" customHeight="1" spans="1:11">
      <c r="A2976" s="185" t="str">
        <f>IF(B2976="","",COUNTA($B$5:B2976))</f>
        <v/>
      </c>
      <c r="B2976" s="219"/>
      <c r="C2976" s="220"/>
      <c r="D2976" s="220"/>
      <c r="E2976" s="220"/>
      <c r="F2976" s="225"/>
      <c r="G2976" s="222"/>
      <c r="H2976" s="217" t="str">
        <f>IFERROR(VLOOKUP($C2976,$C$5:$H$18,6,0)+SUMIF($C$19:$C2976,$C2976,$F$19:$F2976)-SUMIF($C$19:$C2976,$C2976,$G$19:$G2976),"")</f>
        <v/>
      </c>
      <c r="I2976" s="220"/>
      <c r="J2976" s="220"/>
      <c r="K2976" s="223"/>
    </row>
    <row r="2977" customHeight="1" spans="1:11">
      <c r="A2977" s="185" t="str">
        <f>IF(B2977="","",COUNTA($B$5:B2977))</f>
        <v/>
      </c>
      <c r="B2977" s="213"/>
      <c r="C2977" s="214"/>
      <c r="D2977" s="214"/>
      <c r="E2977" s="214"/>
      <c r="F2977" s="224"/>
      <c r="G2977" s="216"/>
      <c r="H2977" s="217" t="str">
        <f>IFERROR(VLOOKUP($C2977,$C$5:$H$18,6,0)+SUMIF($C$19:$C2977,$C2977,$F$19:$F2977)-SUMIF($C$19:$C2977,$C2977,$G$19:$G2977),"")</f>
        <v/>
      </c>
      <c r="I2977" s="214"/>
      <c r="J2977" s="214"/>
      <c r="K2977" s="218"/>
    </row>
    <row r="2978" customHeight="1" spans="1:11">
      <c r="A2978" s="185" t="str">
        <f>IF(B2978="","",COUNTA($B$5:B2978))</f>
        <v/>
      </c>
      <c r="B2978" s="219"/>
      <c r="C2978" s="220"/>
      <c r="D2978" s="220"/>
      <c r="E2978" s="220"/>
      <c r="F2978" s="225"/>
      <c r="G2978" s="222"/>
      <c r="H2978" s="217" t="str">
        <f>IFERROR(VLOOKUP($C2978,$C$5:$H$18,6,0)+SUMIF($C$19:$C2978,$C2978,$F$19:$F2978)-SUMIF($C$19:$C2978,$C2978,$G$19:$G2978),"")</f>
        <v/>
      </c>
      <c r="I2978" s="220"/>
      <c r="J2978" s="220"/>
      <c r="K2978" s="223"/>
    </row>
    <row r="2979" customHeight="1" spans="1:11">
      <c r="A2979" s="185" t="str">
        <f>IF(B2979="","",COUNTA($B$5:B2979))</f>
        <v/>
      </c>
      <c r="B2979" s="213"/>
      <c r="C2979" s="214"/>
      <c r="D2979" s="214"/>
      <c r="E2979" s="214"/>
      <c r="F2979" s="224"/>
      <c r="G2979" s="216"/>
      <c r="H2979" s="217" t="str">
        <f>IFERROR(VLOOKUP($C2979,$C$5:$H$18,6,0)+SUMIF($C$19:$C2979,$C2979,$F$19:$F2979)-SUMIF($C$19:$C2979,$C2979,$G$19:$G2979),"")</f>
        <v/>
      </c>
      <c r="I2979" s="214"/>
      <c r="J2979" s="214"/>
      <c r="K2979" s="218"/>
    </row>
    <row r="2980" customHeight="1" spans="1:11">
      <c r="A2980" s="185" t="str">
        <f>IF(B2980="","",COUNTA($B$5:B2980))</f>
        <v/>
      </c>
      <c r="B2980" s="219"/>
      <c r="C2980" s="220"/>
      <c r="D2980" s="220"/>
      <c r="E2980" s="220"/>
      <c r="F2980" s="225"/>
      <c r="G2980" s="222"/>
      <c r="H2980" s="217" t="str">
        <f>IFERROR(VLOOKUP($C2980,$C$5:$H$18,6,0)+SUMIF($C$19:$C2980,$C2980,$F$19:$F2980)-SUMIF($C$19:$C2980,$C2980,$G$19:$G2980),"")</f>
        <v/>
      </c>
      <c r="I2980" s="220"/>
      <c r="J2980" s="220"/>
      <c r="K2980" s="223"/>
    </row>
    <row r="2981" customHeight="1" spans="1:11">
      <c r="A2981" s="185" t="str">
        <f>IF(B2981="","",COUNTA($B$5:B2981))</f>
        <v/>
      </c>
      <c r="B2981" s="213"/>
      <c r="C2981" s="214"/>
      <c r="D2981" s="214"/>
      <c r="E2981" s="214"/>
      <c r="F2981" s="224"/>
      <c r="G2981" s="216"/>
      <c r="H2981" s="217" t="str">
        <f>IFERROR(VLOOKUP($C2981,$C$5:$H$18,6,0)+SUMIF($C$19:$C2981,$C2981,$F$19:$F2981)-SUMIF($C$19:$C2981,$C2981,$G$19:$G2981),"")</f>
        <v/>
      </c>
      <c r="I2981" s="214"/>
      <c r="J2981" s="214"/>
      <c r="K2981" s="218"/>
    </row>
    <row r="2982" customHeight="1" spans="1:11">
      <c r="A2982" s="185" t="str">
        <f>IF(B2982="","",COUNTA($B$5:B2982))</f>
        <v/>
      </c>
      <c r="B2982" s="219"/>
      <c r="C2982" s="220"/>
      <c r="D2982" s="220"/>
      <c r="E2982" s="220"/>
      <c r="F2982" s="225"/>
      <c r="G2982" s="222"/>
      <c r="H2982" s="217" t="str">
        <f>IFERROR(VLOOKUP($C2982,$C$5:$H$18,6,0)+SUMIF($C$19:$C2982,$C2982,$F$19:$F2982)-SUMIF($C$19:$C2982,$C2982,$G$19:$G2982),"")</f>
        <v/>
      </c>
      <c r="I2982" s="220"/>
      <c r="J2982" s="220"/>
      <c r="K2982" s="223"/>
    </row>
    <row r="2983" customHeight="1" spans="1:11">
      <c r="A2983" s="185" t="str">
        <f>IF(B2983="","",COUNTA($B$5:B2983))</f>
        <v/>
      </c>
      <c r="B2983" s="213"/>
      <c r="C2983" s="214"/>
      <c r="D2983" s="214"/>
      <c r="E2983" s="214"/>
      <c r="F2983" s="224"/>
      <c r="G2983" s="216"/>
      <c r="H2983" s="217" t="str">
        <f>IFERROR(VLOOKUP($C2983,$C$5:$H$18,6,0)+SUMIF($C$19:$C2983,$C2983,$F$19:$F2983)-SUMIF($C$19:$C2983,$C2983,$G$19:$G2983),"")</f>
        <v/>
      </c>
      <c r="I2983" s="214"/>
      <c r="J2983" s="214"/>
      <c r="K2983" s="218"/>
    </row>
    <row r="2984" customHeight="1" spans="1:11">
      <c r="A2984" s="185" t="str">
        <f>IF(B2984="","",COUNTA($B$5:B2984))</f>
        <v/>
      </c>
      <c r="B2984" s="219"/>
      <c r="C2984" s="220"/>
      <c r="D2984" s="220"/>
      <c r="E2984" s="220"/>
      <c r="F2984" s="225"/>
      <c r="G2984" s="222"/>
      <c r="H2984" s="217" t="str">
        <f>IFERROR(VLOOKUP($C2984,$C$5:$H$18,6,0)+SUMIF($C$19:$C2984,$C2984,$F$19:$F2984)-SUMIF($C$19:$C2984,$C2984,$G$19:$G2984),"")</f>
        <v/>
      </c>
      <c r="I2984" s="220"/>
      <c r="J2984" s="220"/>
      <c r="K2984" s="223"/>
    </row>
    <row r="2985" customHeight="1" spans="1:11">
      <c r="A2985" s="185" t="str">
        <f>IF(B2985="","",COUNTA($B$5:B2985))</f>
        <v/>
      </c>
      <c r="B2985" s="213"/>
      <c r="C2985" s="214"/>
      <c r="D2985" s="214"/>
      <c r="E2985" s="214"/>
      <c r="F2985" s="224"/>
      <c r="G2985" s="216"/>
      <c r="H2985" s="217" t="str">
        <f>IFERROR(VLOOKUP($C2985,$C$5:$H$18,6,0)+SUMIF($C$19:$C2985,$C2985,$F$19:$F2985)-SUMIF($C$19:$C2985,$C2985,$G$19:$G2985),"")</f>
        <v/>
      </c>
      <c r="I2985" s="214"/>
      <c r="J2985" s="214"/>
      <c r="K2985" s="218"/>
    </row>
    <row r="2986" customHeight="1" spans="1:11">
      <c r="A2986" s="185" t="str">
        <f>IF(B2986="","",COUNTA($B$5:B2986))</f>
        <v/>
      </c>
      <c r="B2986" s="219"/>
      <c r="C2986" s="220"/>
      <c r="D2986" s="220"/>
      <c r="E2986" s="220"/>
      <c r="F2986" s="225"/>
      <c r="G2986" s="222"/>
      <c r="H2986" s="217" t="str">
        <f>IFERROR(VLOOKUP($C2986,$C$5:$H$18,6,0)+SUMIF($C$19:$C2986,$C2986,$F$19:$F2986)-SUMIF($C$19:$C2986,$C2986,$G$19:$G2986),"")</f>
        <v/>
      </c>
      <c r="I2986" s="220"/>
      <c r="J2986" s="220"/>
      <c r="K2986" s="223"/>
    </row>
    <row r="2987" customHeight="1" spans="1:11">
      <c r="A2987" s="185" t="str">
        <f>IF(B2987="","",COUNTA($B$5:B2987))</f>
        <v/>
      </c>
      <c r="B2987" s="213"/>
      <c r="C2987" s="214"/>
      <c r="D2987" s="214"/>
      <c r="E2987" s="214"/>
      <c r="F2987" s="224"/>
      <c r="G2987" s="216"/>
      <c r="H2987" s="217" t="str">
        <f>IFERROR(VLOOKUP($C2987,$C$5:$H$18,6,0)+SUMIF($C$19:$C2987,$C2987,$F$19:$F2987)-SUMIF($C$19:$C2987,$C2987,$G$19:$G2987),"")</f>
        <v/>
      </c>
      <c r="I2987" s="214"/>
      <c r="J2987" s="214"/>
      <c r="K2987" s="218"/>
    </row>
    <row r="2988" customHeight="1" spans="1:11">
      <c r="A2988" s="185" t="str">
        <f>IF(B2988="","",COUNTA($B$5:B2988))</f>
        <v/>
      </c>
      <c r="B2988" s="219"/>
      <c r="C2988" s="220"/>
      <c r="D2988" s="220"/>
      <c r="E2988" s="220"/>
      <c r="F2988" s="225"/>
      <c r="G2988" s="222"/>
      <c r="H2988" s="217" t="str">
        <f>IFERROR(VLOOKUP($C2988,$C$5:$H$18,6,0)+SUMIF($C$19:$C2988,$C2988,$F$19:$F2988)-SUMIF($C$19:$C2988,$C2988,$G$19:$G2988),"")</f>
        <v/>
      </c>
      <c r="I2988" s="220"/>
      <c r="J2988" s="220"/>
      <c r="K2988" s="223"/>
    </row>
    <row r="2989" customHeight="1" spans="1:11">
      <c r="A2989" s="185" t="str">
        <f>IF(B2989="","",COUNTA($B$5:B2989))</f>
        <v/>
      </c>
      <c r="B2989" s="213"/>
      <c r="C2989" s="214"/>
      <c r="D2989" s="214"/>
      <c r="E2989" s="214"/>
      <c r="F2989" s="224"/>
      <c r="G2989" s="216"/>
      <c r="H2989" s="217" t="str">
        <f>IFERROR(VLOOKUP($C2989,$C$5:$H$18,6,0)+SUMIF($C$19:$C2989,$C2989,$F$19:$F2989)-SUMIF($C$19:$C2989,$C2989,$G$19:$G2989),"")</f>
        <v/>
      </c>
      <c r="I2989" s="214"/>
      <c r="J2989" s="214"/>
      <c r="K2989" s="218"/>
    </row>
    <row r="2990" customHeight="1" spans="1:11">
      <c r="A2990" s="185" t="str">
        <f>IF(B2990="","",COUNTA($B$5:B2990))</f>
        <v/>
      </c>
      <c r="B2990" s="219"/>
      <c r="C2990" s="220"/>
      <c r="D2990" s="220"/>
      <c r="E2990" s="220"/>
      <c r="F2990" s="225"/>
      <c r="G2990" s="222"/>
      <c r="H2990" s="217" t="str">
        <f>IFERROR(VLOOKUP($C2990,$C$5:$H$18,6,0)+SUMIF($C$19:$C2990,$C2990,$F$19:$F2990)-SUMIF($C$19:$C2990,$C2990,$G$19:$G2990),"")</f>
        <v/>
      </c>
      <c r="I2990" s="220"/>
      <c r="J2990" s="220"/>
      <c r="K2990" s="223"/>
    </row>
    <row r="2991" customHeight="1" spans="1:11">
      <c r="A2991" s="185" t="str">
        <f>IF(B2991="","",COUNTA($B$5:B2991))</f>
        <v/>
      </c>
      <c r="B2991" s="213"/>
      <c r="C2991" s="214"/>
      <c r="D2991" s="214"/>
      <c r="E2991" s="214"/>
      <c r="F2991" s="224"/>
      <c r="G2991" s="216"/>
      <c r="H2991" s="217" t="str">
        <f>IFERROR(VLOOKUP($C2991,$C$5:$H$18,6,0)+SUMIF($C$19:$C2991,$C2991,$F$19:$F2991)-SUMIF($C$19:$C2991,$C2991,$G$19:$G2991),"")</f>
        <v/>
      </c>
      <c r="I2991" s="214"/>
      <c r="J2991" s="214"/>
      <c r="K2991" s="218"/>
    </row>
    <row r="2992" customHeight="1" spans="1:11">
      <c r="A2992" s="185" t="str">
        <f>IF(B2992="","",COUNTA($B$5:B2992))</f>
        <v/>
      </c>
      <c r="B2992" s="219"/>
      <c r="C2992" s="220"/>
      <c r="D2992" s="220"/>
      <c r="E2992" s="220"/>
      <c r="F2992" s="225"/>
      <c r="G2992" s="222"/>
      <c r="H2992" s="217" t="str">
        <f>IFERROR(VLOOKUP($C2992,$C$5:$H$18,6,0)+SUMIF($C$19:$C2992,$C2992,$F$19:$F2992)-SUMIF($C$19:$C2992,$C2992,$G$19:$G2992),"")</f>
        <v/>
      </c>
      <c r="I2992" s="220"/>
      <c r="J2992" s="220"/>
      <c r="K2992" s="223"/>
    </row>
    <row r="2993" customHeight="1" spans="1:11">
      <c r="A2993" s="185" t="str">
        <f>IF(B2993="","",COUNTA($B$5:B2993))</f>
        <v/>
      </c>
      <c r="B2993" s="213"/>
      <c r="C2993" s="214"/>
      <c r="D2993" s="214"/>
      <c r="E2993" s="214"/>
      <c r="F2993" s="224"/>
      <c r="G2993" s="216"/>
      <c r="H2993" s="217" t="str">
        <f>IFERROR(VLOOKUP($C2993,$C$5:$H$18,6,0)+SUMIF($C$19:$C2993,$C2993,$F$19:$F2993)-SUMIF($C$19:$C2993,$C2993,$G$19:$G2993),"")</f>
        <v/>
      </c>
      <c r="I2993" s="214"/>
      <c r="J2993" s="214"/>
      <c r="K2993" s="218"/>
    </row>
    <row r="2994" customHeight="1" spans="1:11">
      <c r="A2994" s="185" t="str">
        <f>IF(B2994="","",COUNTA($B$5:B2994))</f>
        <v/>
      </c>
      <c r="B2994" s="219"/>
      <c r="C2994" s="220"/>
      <c r="D2994" s="220"/>
      <c r="E2994" s="220"/>
      <c r="F2994" s="225"/>
      <c r="G2994" s="222"/>
      <c r="H2994" s="217" t="str">
        <f>IFERROR(VLOOKUP($C2994,$C$5:$H$18,6,0)+SUMIF($C$19:$C2994,$C2994,$F$19:$F2994)-SUMIF($C$19:$C2994,$C2994,$G$19:$G2994),"")</f>
        <v/>
      </c>
      <c r="I2994" s="220"/>
      <c r="J2994" s="220"/>
      <c r="K2994" s="223"/>
    </row>
    <row r="2995" customHeight="1" spans="1:11">
      <c r="A2995" s="185" t="str">
        <f>IF(B2995="","",COUNTA($B$5:B2995))</f>
        <v/>
      </c>
      <c r="B2995" s="213"/>
      <c r="C2995" s="214"/>
      <c r="D2995" s="214"/>
      <c r="E2995" s="214"/>
      <c r="F2995" s="224"/>
      <c r="G2995" s="216"/>
      <c r="H2995" s="217" t="str">
        <f>IFERROR(VLOOKUP($C2995,$C$5:$H$18,6,0)+SUMIF($C$19:$C2995,$C2995,$F$19:$F2995)-SUMIF($C$19:$C2995,$C2995,$G$19:$G2995),"")</f>
        <v/>
      </c>
      <c r="I2995" s="214"/>
      <c r="J2995" s="214"/>
      <c r="K2995" s="218"/>
    </row>
    <row r="2996" customHeight="1" spans="1:11">
      <c r="A2996" s="185" t="str">
        <f>IF(B2996="","",COUNTA($B$5:B2996))</f>
        <v/>
      </c>
      <c r="B2996" s="219"/>
      <c r="C2996" s="220"/>
      <c r="D2996" s="220"/>
      <c r="E2996" s="220"/>
      <c r="F2996" s="225"/>
      <c r="G2996" s="222"/>
      <c r="H2996" s="217" t="str">
        <f>IFERROR(VLOOKUP($C2996,$C$5:$H$18,6,0)+SUMIF($C$19:$C2996,$C2996,$F$19:$F2996)-SUMIF($C$19:$C2996,$C2996,$G$19:$G2996),"")</f>
        <v/>
      </c>
      <c r="I2996" s="220"/>
      <c r="J2996" s="220"/>
      <c r="K2996" s="223"/>
    </row>
    <row r="2997" customHeight="1" spans="1:11">
      <c r="A2997" s="185" t="str">
        <f>IF(B2997="","",COUNTA($B$5:B2997))</f>
        <v/>
      </c>
      <c r="B2997" s="213"/>
      <c r="C2997" s="214"/>
      <c r="D2997" s="214"/>
      <c r="E2997" s="214"/>
      <c r="F2997" s="224"/>
      <c r="G2997" s="216"/>
      <c r="H2997" s="217" t="str">
        <f>IFERROR(VLOOKUP($C2997,$C$5:$H$18,6,0)+SUMIF($C$19:$C2997,$C2997,$F$19:$F2997)-SUMIF($C$19:$C2997,$C2997,$G$19:$G2997),"")</f>
        <v/>
      </c>
      <c r="I2997" s="214"/>
      <c r="J2997" s="214"/>
      <c r="K2997" s="218"/>
    </row>
    <row r="2998" customHeight="1" spans="1:11">
      <c r="A2998" s="185" t="str">
        <f>IF(B2998="","",COUNTA($B$5:B2998))</f>
        <v/>
      </c>
      <c r="B2998" s="219"/>
      <c r="C2998" s="220"/>
      <c r="D2998" s="220"/>
      <c r="E2998" s="220"/>
      <c r="F2998" s="225"/>
      <c r="G2998" s="222"/>
      <c r="H2998" s="217" t="str">
        <f>IFERROR(VLOOKUP($C2998,$C$5:$H$18,6,0)+SUMIF($C$19:$C2998,$C2998,$F$19:$F2998)-SUMIF($C$19:$C2998,$C2998,$G$19:$G2998),"")</f>
        <v/>
      </c>
      <c r="I2998" s="220"/>
      <c r="J2998" s="220"/>
      <c r="K2998" s="223"/>
    </row>
    <row r="2999" customHeight="1" spans="1:11">
      <c r="A2999" s="185" t="str">
        <f>IF(B2999="","",COUNTA($B$5:B2999))</f>
        <v/>
      </c>
      <c r="B2999" s="213"/>
      <c r="C2999" s="214"/>
      <c r="D2999" s="214"/>
      <c r="E2999" s="214"/>
      <c r="F2999" s="224"/>
      <c r="G2999" s="216"/>
      <c r="H2999" s="217" t="str">
        <f>IFERROR(VLOOKUP($C2999,$C$5:$H$18,6,0)+SUMIF($C$19:$C2999,$C2999,$F$19:$F2999)-SUMIF($C$19:$C2999,$C2999,$G$19:$G2999),"")</f>
        <v/>
      </c>
      <c r="I2999" s="214"/>
      <c r="J2999" s="214"/>
      <c r="K2999" s="218"/>
    </row>
    <row r="3000" customHeight="1" spans="1:11">
      <c r="A3000" s="185" t="str">
        <f>IF(B3000="","",COUNTA($B$5:B3000))</f>
        <v/>
      </c>
      <c r="B3000" s="219"/>
      <c r="C3000" s="220"/>
      <c r="D3000" s="220"/>
      <c r="E3000" s="220"/>
      <c r="F3000" s="225"/>
      <c r="G3000" s="222"/>
      <c r="H3000" s="217" t="str">
        <f>IFERROR(VLOOKUP($C3000,$C$5:$H$18,6,0)+SUMIF($C$19:$C3000,$C3000,$F$19:$F3000)-SUMIF($C$19:$C3000,$C3000,$G$19:$G3000),"")</f>
        <v/>
      </c>
      <c r="I3000" s="220"/>
      <c r="J3000" s="220"/>
      <c r="K3000" s="223"/>
    </row>
    <row r="3001" customHeight="1" spans="1:11">
      <c r="A3001" s="185" t="str">
        <f>IF(B3001="","",COUNTA($B$5:B3001))</f>
        <v/>
      </c>
      <c r="B3001" s="213"/>
      <c r="C3001" s="214"/>
      <c r="D3001" s="214"/>
      <c r="E3001" s="214"/>
      <c r="F3001" s="224"/>
      <c r="G3001" s="216"/>
      <c r="H3001" s="217" t="str">
        <f>IFERROR(VLOOKUP($C3001,$C$5:$H$18,6,0)+SUMIF($C$19:$C3001,$C3001,$F$19:$F3001)-SUMIF($C$19:$C3001,$C3001,$G$19:$G3001),"")</f>
        <v/>
      </c>
      <c r="I3001" s="214"/>
      <c r="J3001" s="214"/>
      <c r="K3001" s="218"/>
    </row>
    <row r="3002" customHeight="1" spans="1:11">
      <c r="A3002" s="185" t="str">
        <f>IF(B3002="","",COUNTA($B$5:B3002))</f>
        <v/>
      </c>
      <c r="B3002" s="219"/>
      <c r="C3002" s="220"/>
      <c r="D3002" s="220"/>
      <c r="E3002" s="220"/>
      <c r="F3002" s="225"/>
      <c r="G3002" s="222"/>
      <c r="H3002" s="217" t="str">
        <f>IFERROR(VLOOKUP($C3002,$C$5:$H$18,6,0)+SUMIF($C$19:$C3002,$C3002,$F$19:$F3002)-SUMIF($C$19:$C3002,$C3002,$G$19:$G3002),"")</f>
        <v/>
      </c>
      <c r="I3002" s="220"/>
      <c r="J3002" s="220"/>
      <c r="K3002" s="223"/>
    </row>
    <row r="3003" customHeight="1" spans="1:11">
      <c r="A3003" s="185" t="str">
        <f>IF(B3003="","",COUNTA($B$5:B3003))</f>
        <v/>
      </c>
      <c r="B3003" s="213"/>
      <c r="C3003" s="214"/>
      <c r="D3003" s="214"/>
      <c r="E3003" s="214"/>
      <c r="F3003" s="224"/>
      <c r="G3003" s="216"/>
      <c r="H3003" s="217" t="str">
        <f>IFERROR(VLOOKUP($C3003,$C$5:$H$18,6,0)+SUMIF($C$19:$C3003,$C3003,$F$19:$F3003)-SUMIF($C$19:$C3003,$C3003,$G$19:$G3003),"")</f>
        <v/>
      </c>
      <c r="I3003" s="214"/>
      <c r="J3003" s="214"/>
      <c r="K3003" s="218"/>
    </row>
    <row r="3004" customHeight="1" spans="1:11">
      <c r="A3004" s="185" t="str">
        <f>IF(B3004="","",COUNTA($B$5:B3004))</f>
        <v/>
      </c>
      <c r="B3004" s="219"/>
      <c r="C3004" s="220"/>
      <c r="D3004" s="220"/>
      <c r="E3004" s="220"/>
      <c r="F3004" s="225"/>
      <c r="G3004" s="222"/>
      <c r="H3004" s="217" t="str">
        <f>IFERROR(VLOOKUP($C3004,$C$5:$H$18,6,0)+SUMIF($C$19:$C3004,$C3004,$F$19:$F3004)-SUMIF($C$19:$C3004,$C3004,$G$19:$G3004),"")</f>
        <v/>
      </c>
      <c r="I3004" s="220"/>
      <c r="J3004" s="220"/>
      <c r="K3004" s="223"/>
    </row>
    <row r="3005" customHeight="1" spans="1:11">
      <c r="A3005" s="185" t="str">
        <f>IF(B3005="","",COUNTA($B$5:B3005))</f>
        <v/>
      </c>
      <c r="B3005" s="213"/>
      <c r="C3005" s="214"/>
      <c r="D3005" s="214"/>
      <c r="E3005" s="214"/>
      <c r="F3005" s="224"/>
      <c r="G3005" s="216"/>
      <c r="H3005" s="217" t="str">
        <f>IFERROR(VLOOKUP($C3005,$C$5:$H$18,6,0)+SUMIF($C$19:$C3005,$C3005,$F$19:$F3005)-SUMIF($C$19:$C3005,$C3005,$G$19:$G3005),"")</f>
        <v/>
      </c>
      <c r="I3005" s="214"/>
      <c r="J3005" s="214"/>
      <c r="K3005" s="218"/>
    </row>
    <row r="3006" customHeight="1" spans="1:11">
      <c r="A3006" s="185" t="str">
        <f>IF(B3006="","",COUNTA($B$5:B3006))</f>
        <v/>
      </c>
      <c r="B3006" s="219"/>
      <c r="C3006" s="220"/>
      <c r="D3006" s="220"/>
      <c r="E3006" s="220"/>
      <c r="F3006" s="225"/>
      <c r="G3006" s="222"/>
      <c r="H3006" s="217" t="str">
        <f>IFERROR(VLOOKUP($C3006,$C$5:$H$18,6,0)+SUMIF($C$19:$C3006,$C3006,$F$19:$F3006)-SUMIF($C$19:$C3006,$C3006,$G$19:$G3006),"")</f>
        <v/>
      </c>
      <c r="I3006" s="220"/>
      <c r="J3006" s="220"/>
      <c r="K3006" s="223"/>
    </row>
    <row r="3007" customHeight="1" spans="1:11">
      <c r="A3007" s="185" t="str">
        <f>IF(B3007="","",COUNTA($B$5:B3007))</f>
        <v/>
      </c>
      <c r="B3007" s="213"/>
      <c r="C3007" s="214"/>
      <c r="D3007" s="214"/>
      <c r="E3007" s="214"/>
      <c r="F3007" s="224"/>
      <c r="G3007" s="216"/>
      <c r="H3007" s="217" t="str">
        <f>IFERROR(VLOOKUP($C3007,$C$5:$H$18,6,0)+SUMIF($C$19:$C3007,$C3007,$F$19:$F3007)-SUMIF($C$19:$C3007,$C3007,$G$19:$G3007),"")</f>
        <v/>
      </c>
      <c r="I3007" s="214"/>
      <c r="J3007" s="214"/>
      <c r="K3007" s="218"/>
    </row>
    <row r="3008" customHeight="1" spans="1:11">
      <c r="A3008" s="185" t="str">
        <f>IF(B3008="","",COUNTA($B$5:B3008))</f>
        <v/>
      </c>
      <c r="B3008" s="219"/>
      <c r="C3008" s="220"/>
      <c r="D3008" s="220"/>
      <c r="E3008" s="220"/>
      <c r="F3008" s="225"/>
      <c r="G3008" s="222"/>
      <c r="H3008" s="217" t="str">
        <f>IFERROR(VLOOKUP($C3008,$C$5:$H$18,6,0)+SUMIF($C$19:$C3008,$C3008,$F$19:$F3008)-SUMIF($C$19:$C3008,$C3008,$G$19:$G3008),"")</f>
        <v/>
      </c>
      <c r="I3008" s="220"/>
      <c r="J3008" s="220"/>
      <c r="K3008" s="223"/>
    </row>
    <row r="3009" customHeight="1" spans="1:11">
      <c r="A3009" s="185" t="str">
        <f>IF(B3009="","",COUNTA($B$5:B3009))</f>
        <v/>
      </c>
      <c r="B3009" s="213"/>
      <c r="C3009" s="214"/>
      <c r="D3009" s="214"/>
      <c r="E3009" s="214"/>
      <c r="F3009" s="224"/>
      <c r="G3009" s="216"/>
      <c r="H3009" s="217" t="str">
        <f>IFERROR(VLOOKUP($C3009,$C$5:$H$18,6,0)+SUMIF($C$19:$C3009,$C3009,$F$19:$F3009)-SUMIF($C$19:$C3009,$C3009,$G$19:$G3009),"")</f>
        <v/>
      </c>
      <c r="I3009" s="214"/>
      <c r="J3009" s="214"/>
      <c r="K3009" s="218"/>
    </row>
    <row r="3010" customHeight="1" spans="1:11">
      <c r="A3010" s="185" t="str">
        <f>IF(B3010="","",COUNTA($B$5:B3010))</f>
        <v/>
      </c>
      <c r="B3010" s="219"/>
      <c r="C3010" s="220"/>
      <c r="D3010" s="220"/>
      <c r="E3010" s="220"/>
      <c r="F3010" s="225"/>
      <c r="G3010" s="222"/>
      <c r="H3010" s="217" t="str">
        <f>IFERROR(VLOOKUP($C3010,$C$5:$H$18,6,0)+SUMIF($C$19:$C3010,$C3010,$F$19:$F3010)-SUMIF($C$19:$C3010,$C3010,$G$19:$G3010),"")</f>
        <v/>
      </c>
      <c r="I3010" s="220"/>
      <c r="J3010" s="220"/>
      <c r="K3010" s="223"/>
    </row>
    <row r="3011" customHeight="1" spans="1:11">
      <c r="A3011" s="185" t="str">
        <f>IF(B3011="","",COUNTA($B$5:B3011))</f>
        <v/>
      </c>
      <c r="B3011" s="213"/>
      <c r="C3011" s="214"/>
      <c r="D3011" s="214"/>
      <c r="E3011" s="214"/>
      <c r="F3011" s="224"/>
      <c r="G3011" s="216"/>
      <c r="H3011" s="217" t="str">
        <f>IFERROR(VLOOKUP($C3011,$C$5:$H$18,6,0)+SUMIF($C$19:$C3011,$C3011,$F$19:$F3011)-SUMIF($C$19:$C3011,$C3011,$G$19:$G3011),"")</f>
        <v/>
      </c>
      <c r="I3011" s="214"/>
      <c r="J3011" s="214"/>
      <c r="K3011" s="218"/>
    </row>
    <row r="3012" customHeight="1" spans="1:11">
      <c r="A3012" s="185" t="str">
        <f>IF(B3012="","",COUNTA($B$5:B3012))</f>
        <v/>
      </c>
      <c r="B3012" s="219"/>
      <c r="C3012" s="220"/>
      <c r="D3012" s="220"/>
      <c r="E3012" s="220"/>
      <c r="F3012" s="225"/>
      <c r="G3012" s="222"/>
      <c r="H3012" s="217" t="str">
        <f>IFERROR(VLOOKUP($C3012,$C$5:$H$18,6,0)+SUMIF($C$19:$C3012,$C3012,$F$19:$F3012)-SUMIF($C$19:$C3012,$C3012,$G$19:$G3012),"")</f>
        <v/>
      </c>
      <c r="I3012" s="220"/>
      <c r="J3012" s="220"/>
      <c r="K3012" s="223"/>
    </row>
    <row r="3013" customHeight="1" spans="1:11">
      <c r="A3013" s="185" t="str">
        <f>IF(B3013="","",COUNTA($B$5:B3013))</f>
        <v/>
      </c>
      <c r="B3013" s="213"/>
      <c r="C3013" s="214"/>
      <c r="D3013" s="214"/>
      <c r="E3013" s="214"/>
      <c r="F3013" s="224"/>
      <c r="G3013" s="216"/>
      <c r="H3013" s="217" t="str">
        <f>IFERROR(VLOOKUP($C3013,$C$5:$H$18,6,0)+SUMIF($C$19:$C3013,$C3013,$F$19:$F3013)-SUMIF($C$19:$C3013,$C3013,$G$19:$G3013),"")</f>
        <v/>
      </c>
      <c r="I3013" s="214"/>
      <c r="J3013" s="214"/>
      <c r="K3013" s="218"/>
    </row>
    <row r="3014" customHeight="1" spans="1:11">
      <c r="A3014" s="185" t="str">
        <f>IF(B3014="","",COUNTA($B$5:B3014))</f>
        <v/>
      </c>
      <c r="B3014" s="219"/>
      <c r="C3014" s="220"/>
      <c r="D3014" s="220"/>
      <c r="E3014" s="220"/>
      <c r="F3014" s="225"/>
      <c r="G3014" s="222"/>
      <c r="H3014" s="217" t="str">
        <f>IFERROR(VLOOKUP($C3014,$C$5:$H$18,6,0)+SUMIF($C$19:$C3014,$C3014,$F$19:$F3014)-SUMIF($C$19:$C3014,$C3014,$G$19:$G3014),"")</f>
        <v/>
      </c>
      <c r="I3014" s="220"/>
      <c r="J3014" s="220"/>
      <c r="K3014" s="223"/>
    </row>
    <row r="3015" customHeight="1" spans="1:11">
      <c r="A3015" s="185" t="str">
        <f>IF(B3015="","",COUNTA($B$5:B3015))</f>
        <v/>
      </c>
      <c r="B3015" s="213"/>
      <c r="C3015" s="214"/>
      <c r="D3015" s="214"/>
      <c r="E3015" s="214"/>
      <c r="F3015" s="224"/>
      <c r="G3015" s="216"/>
      <c r="H3015" s="217" t="str">
        <f>IFERROR(VLOOKUP($C3015,$C$5:$H$18,6,0)+SUMIF($C$19:$C3015,$C3015,$F$19:$F3015)-SUMIF($C$19:$C3015,$C3015,$G$19:$G3015),"")</f>
        <v/>
      </c>
      <c r="I3015" s="214"/>
      <c r="J3015" s="214"/>
      <c r="K3015" s="218"/>
    </row>
    <row r="3016" customHeight="1" spans="1:11">
      <c r="A3016" s="185" t="str">
        <f>IF(B3016="","",COUNTA($B$5:B3016))</f>
        <v/>
      </c>
      <c r="B3016" s="219"/>
      <c r="C3016" s="220"/>
      <c r="D3016" s="220"/>
      <c r="E3016" s="220"/>
      <c r="F3016" s="225"/>
      <c r="G3016" s="222"/>
      <c r="H3016" s="217" t="str">
        <f>IFERROR(VLOOKUP($C3016,$C$5:$H$18,6,0)+SUMIF($C$19:$C3016,$C3016,$F$19:$F3016)-SUMIF($C$19:$C3016,$C3016,$G$19:$G3016),"")</f>
        <v/>
      </c>
      <c r="I3016" s="220"/>
      <c r="J3016" s="220"/>
      <c r="K3016" s="223"/>
    </row>
    <row r="3017" customHeight="1" spans="1:11">
      <c r="A3017" s="185" t="str">
        <f>IF(B3017="","",COUNTA($B$5:B3017))</f>
        <v/>
      </c>
      <c r="B3017" s="213"/>
      <c r="C3017" s="214"/>
      <c r="D3017" s="214"/>
      <c r="E3017" s="214"/>
      <c r="F3017" s="224"/>
      <c r="G3017" s="216"/>
      <c r="H3017" s="217" t="str">
        <f>IFERROR(VLOOKUP($C3017,$C$5:$H$18,6,0)+SUMIF($C$19:$C3017,$C3017,$F$19:$F3017)-SUMIF($C$19:$C3017,$C3017,$G$19:$G3017),"")</f>
        <v/>
      </c>
      <c r="I3017" s="214"/>
      <c r="J3017" s="214"/>
      <c r="K3017" s="218"/>
    </row>
    <row r="3018" customHeight="1" spans="1:11">
      <c r="A3018" s="185" t="str">
        <f>IF(B3018="","",COUNTA($B$5:B3018))</f>
        <v/>
      </c>
      <c r="B3018" s="219"/>
      <c r="C3018" s="220"/>
      <c r="D3018" s="220"/>
      <c r="E3018" s="220"/>
      <c r="F3018" s="225"/>
      <c r="G3018" s="222"/>
      <c r="H3018" s="217" t="str">
        <f>IFERROR(VLOOKUP($C3018,$C$5:$H$18,6,0)+SUMIF($C$19:$C3018,$C3018,$F$19:$F3018)-SUMIF($C$19:$C3018,$C3018,$G$19:$G3018),"")</f>
        <v/>
      </c>
      <c r="I3018" s="220"/>
      <c r="J3018" s="220"/>
      <c r="K3018" s="223"/>
    </row>
    <row r="3019" customHeight="1" spans="1:11">
      <c r="A3019" s="185" t="str">
        <f>IF(B3019="","",COUNTA($B$5:B3019))</f>
        <v/>
      </c>
      <c r="B3019" s="213"/>
      <c r="C3019" s="214"/>
      <c r="D3019" s="214"/>
      <c r="E3019" s="214"/>
      <c r="F3019" s="224"/>
      <c r="G3019" s="216"/>
      <c r="H3019" s="217" t="str">
        <f>IFERROR(VLOOKUP($C3019,$C$5:$H$18,6,0)+SUMIF($C$19:$C3019,$C3019,$F$19:$F3019)-SUMIF($C$19:$C3019,$C3019,$G$19:$G3019),"")</f>
        <v/>
      </c>
      <c r="I3019" s="214"/>
      <c r="J3019" s="214"/>
      <c r="K3019" s="218"/>
    </row>
    <row r="3020" customHeight="1" spans="1:11">
      <c r="A3020" s="185" t="str">
        <f>IF(B3020="","",COUNTA($B$5:B3020))</f>
        <v/>
      </c>
      <c r="B3020" s="219"/>
      <c r="C3020" s="220"/>
      <c r="D3020" s="220"/>
      <c r="E3020" s="220"/>
      <c r="F3020" s="225"/>
      <c r="G3020" s="222"/>
      <c r="H3020" s="217" t="str">
        <f>IFERROR(VLOOKUP($C3020,$C$5:$H$18,6,0)+SUMIF($C$19:$C3020,$C3020,$F$19:$F3020)-SUMIF($C$19:$C3020,$C3020,$G$19:$G3020),"")</f>
        <v/>
      </c>
      <c r="I3020" s="220"/>
      <c r="J3020" s="220"/>
      <c r="K3020" s="223"/>
    </row>
    <row r="3021" customHeight="1" spans="1:11">
      <c r="A3021" s="185" t="str">
        <f>IF(B3021="","",COUNTA($B$5:B3021))</f>
        <v/>
      </c>
      <c r="B3021" s="213"/>
      <c r="C3021" s="214"/>
      <c r="D3021" s="214"/>
      <c r="E3021" s="214"/>
      <c r="F3021" s="224"/>
      <c r="G3021" s="216"/>
      <c r="H3021" s="217" t="str">
        <f>IFERROR(VLOOKUP($C3021,$C$5:$H$18,6,0)+SUMIF($C$19:$C3021,$C3021,$F$19:$F3021)-SUMIF($C$19:$C3021,$C3021,$G$19:$G3021),"")</f>
        <v/>
      </c>
      <c r="I3021" s="214"/>
      <c r="J3021" s="214"/>
      <c r="K3021" s="218"/>
    </row>
    <row r="3022" customHeight="1" spans="1:11">
      <c r="A3022" s="185" t="str">
        <f>IF(B3022="","",COUNTA($B$5:B3022))</f>
        <v/>
      </c>
      <c r="B3022" s="219"/>
      <c r="C3022" s="220"/>
      <c r="D3022" s="220"/>
      <c r="E3022" s="220"/>
      <c r="F3022" s="225"/>
      <c r="G3022" s="222"/>
      <c r="H3022" s="217" t="str">
        <f>IFERROR(VLOOKUP($C3022,$C$5:$H$18,6,0)+SUMIF($C$19:$C3022,$C3022,$F$19:$F3022)-SUMIF($C$19:$C3022,$C3022,$G$19:$G3022),"")</f>
        <v/>
      </c>
      <c r="I3022" s="220"/>
      <c r="J3022" s="220"/>
      <c r="K3022" s="223"/>
    </row>
    <row r="3023" customHeight="1" spans="1:11">
      <c r="A3023" s="185" t="str">
        <f>IF(B3023="","",COUNTA($B$5:B3023))</f>
        <v/>
      </c>
      <c r="B3023" s="213"/>
      <c r="C3023" s="214"/>
      <c r="D3023" s="214"/>
      <c r="E3023" s="214"/>
      <c r="F3023" s="224"/>
      <c r="G3023" s="216"/>
      <c r="H3023" s="217" t="str">
        <f>IFERROR(VLOOKUP($C3023,$C$5:$H$18,6,0)+SUMIF($C$19:$C3023,$C3023,$F$19:$F3023)-SUMIF($C$19:$C3023,$C3023,$G$19:$G3023),"")</f>
        <v/>
      </c>
      <c r="I3023" s="214"/>
      <c r="J3023" s="214"/>
      <c r="K3023" s="218"/>
    </row>
    <row r="3024" customHeight="1" spans="1:11">
      <c r="A3024" s="185" t="str">
        <f>IF(B3024="","",COUNTA($B$5:B3024))</f>
        <v/>
      </c>
      <c r="B3024" s="219"/>
      <c r="C3024" s="220"/>
      <c r="D3024" s="220"/>
      <c r="E3024" s="220"/>
      <c r="F3024" s="225"/>
      <c r="G3024" s="222"/>
      <c r="H3024" s="217" t="str">
        <f>IFERROR(VLOOKUP($C3024,$C$5:$H$18,6,0)+SUMIF($C$19:$C3024,$C3024,$F$19:$F3024)-SUMIF($C$19:$C3024,$C3024,$G$19:$G3024),"")</f>
        <v/>
      </c>
      <c r="I3024" s="220"/>
      <c r="J3024" s="220"/>
      <c r="K3024" s="223"/>
    </row>
    <row r="3025" customHeight="1" spans="1:11">
      <c r="A3025" s="185" t="str">
        <f>IF(B3025="","",COUNTA($B$5:B3025))</f>
        <v/>
      </c>
      <c r="B3025" s="213"/>
      <c r="C3025" s="214"/>
      <c r="D3025" s="214"/>
      <c r="E3025" s="214"/>
      <c r="F3025" s="224"/>
      <c r="G3025" s="216"/>
      <c r="H3025" s="217" t="str">
        <f>IFERROR(VLOOKUP($C3025,$C$5:$H$18,6,0)+SUMIF($C$19:$C3025,$C3025,$F$19:$F3025)-SUMIF($C$19:$C3025,$C3025,$G$19:$G3025),"")</f>
        <v/>
      </c>
      <c r="I3025" s="214"/>
      <c r="J3025" s="214"/>
      <c r="K3025" s="218"/>
    </row>
    <row r="3026" customHeight="1" spans="1:11">
      <c r="A3026" s="185" t="str">
        <f>IF(B3026="","",COUNTA($B$5:B3026))</f>
        <v/>
      </c>
      <c r="B3026" s="219"/>
      <c r="C3026" s="220"/>
      <c r="D3026" s="220"/>
      <c r="E3026" s="220"/>
      <c r="F3026" s="225"/>
      <c r="G3026" s="222"/>
      <c r="H3026" s="217" t="str">
        <f>IFERROR(VLOOKUP($C3026,$C$5:$H$18,6,0)+SUMIF($C$19:$C3026,$C3026,$F$19:$F3026)-SUMIF($C$19:$C3026,$C3026,$G$19:$G3026),"")</f>
        <v/>
      </c>
      <c r="I3026" s="220"/>
      <c r="J3026" s="220"/>
      <c r="K3026" s="223"/>
    </row>
    <row r="3027" customHeight="1" spans="1:11">
      <c r="A3027" s="185" t="str">
        <f>IF(B3027="","",COUNTA($B$5:B3027))</f>
        <v/>
      </c>
      <c r="B3027" s="213"/>
      <c r="C3027" s="214"/>
      <c r="D3027" s="214"/>
      <c r="E3027" s="214"/>
      <c r="F3027" s="224"/>
      <c r="G3027" s="216"/>
      <c r="H3027" s="217" t="str">
        <f>IFERROR(VLOOKUP($C3027,$C$5:$H$18,6,0)+SUMIF($C$19:$C3027,$C3027,$F$19:$F3027)-SUMIF($C$19:$C3027,$C3027,$G$19:$G3027),"")</f>
        <v/>
      </c>
      <c r="I3027" s="214"/>
      <c r="J3027" s="214"/>
      <c r="K3027" s="218"/>
    </row>
    <row r="3028" customHeight="1" spans="1:11">
      <c r="A3028" s="185" t="str">
        <f>IF(B3028="","",COUNTA($B$5:B3028))</f>
        <v/>
      </c>
      <c r="B3028" s="219"/>
      <c r="C3028" s="220"/>
      <c r="D3028" s="220"/>
      <c r="E3028" s="220"/>
      <c r="F3028" s="225"/>
      <c r="G3028" s="222"/>
      <c r="H3028" s="217" t="str">
        <f>IFERROR(VLOOKUP($C3028,$C$5:$H$18,6,0)+SUMIF($C$19:$C3028,$C3028,$F$19:$F3028)-SUMIF($C$19:$C3028,$C3028,$G$19:$G3028),"")</f>
        <v/>
      </c>
      <c r="I3028" s="220"/>
      <c r="J3028" s="220"/>
      <c r="K3028" s="223"/>
    </row>
    <row r="3029" customHeight="1" spans="1:11">
      <c r="A3029" s="185" t="str">
        <f>IF(B3029="","",COUNTA($B$5:B3029))</f>
        <v/>
      </c>
      <c r="B3029" s="213"/>
      <c r="C3029" s="214"/>
      <c r="D3029" s="214"/>
      <c r="E3029" s="214"/>
      <c r="F3029" s="224"/>
      <c r="G3029" s="216"/>
      <c r="H3029" s="217" t="str">
        <f>IFERROR(VLOOKUP($C3029,$C$5:$H$18,6,0)+SUMIF($C$19:$C3029,$C3029,$F$19:$F3029)-SUMIF($C$19:$C3029,$C3029,$G$19:$G3029),"")</f>
        <v/>
      </c>
      <c r="I3029" s="214"/>
      <c r="J3029" s="214"/>
      <c r="K3029" s="218"/>
    </row>
    <row r="3030" customHeight="1" spans="1:11">
      <c r="A3030" s="185" t="str">
        <f>IF(B3030="","",COUNTA($B$5:B3030))</f>
        <v/>
      </c>
      <c r="B3030" s="219"/>
      <c r="C3030" s="220"/>
      <c r="D3030" s="220"/>
      <c r="E3030" s="220"/>
      <c r="F3030" s="225"/>
      <c r="G3030" s="222"/>
      <c r="H3030" s="217" t="str">
        <f>IFERROR(VLOOKUP($C3030,$C$5:$H$18,6,0)+SUMIF($C$19:$C3030,$C3030,$F$19:$F3030)-SUMIF($C$19:$C3030,$C3030,$G$19:$G3030),"")</f>
        <v/>
      </c>
      <c r="I3030" s="220"/>
      <c r="J3030" s="220"/>
      <c r="K3030" s="223"/>
    </row>
    <row r="3031" customHeight="1" spans="1:11">
      <c r="A3031" s="185" t="str">
        <f>IF(B3031="","",COUNTA($B$5:B3031))</f>
        <v/>
      </c>
      <c r="B3031" s="213"/>
      <c r="C3031" s="214"/>
      <c r="D3031" s="214"/>
      <c r="E3031" s="214"/>
      <c r="F3031" s="224"/>
      <c r="G3031" s="216"/>
      <c r="H3031" s="217" t="str">
        <f>IFERROR(VLOOKUP($C3031,$C$5:$H$18,6,0)+SUMIF($C$19:$C3031,$C3031,$F$19:$F3031)-SUMIF($C$19:$C3031,$C3031,$G$19:$G3031),"")</f>
        <v/>
      </c>
      <c r="I3031" s="214"/>
      <c r="J3031" s="214"/>
      <c r="K3031" s="218"/>
    </row>
    <row r="3032" customHeight="1" spans="1:11">
      <c r="A3032" s="185" t="str">
        <f>IF(B3032="","",COUNTA($B$5:B3032))</f>
        <v/>
      </c>
      <c r="B3032" s="219"/>
      <c r="C3032" s="220"/>
      <c r="D3032" s="220"/>
      <c r="E3032" s="220"/>
      <c r="F3032" s="225"/>
      <c r="G3032" s="222"/>
      <c r="H3032" s="217" t="str">
        <f>IFERROR(VLOOKUP($C3032,$C$5:$H$18,6,0)+SUMIF($C$19:$C3032,$C3032,$F$19:$F3032)-SUMIF($C$19:$C3032,$C3032,$G$19:$G3032),"")</f>
        <v/>
      </c>
      <c r="I3032" s="220"/>
      <c r="J3032" s="220"/>
      <c r="K3032" s="223"/>
    </row>
    <row r="3033" customHeight="1" spans="1:11">
      <c r="A3033" s="185" t="str">
        <f>IF(B3033="","",COUNTA($B$5:B3033))</f>
        <v/>
      </c>
      <c r="B3033" s="213"/>
      <c r="C3033" s="214"/>
      <c r="D3033" s="214"/>
      <c r="E3033" s="214"/>
      <c r="F3033" s="224"/>
      <c r="G3033" s="216"/>
      <c r="H3033" s="217" t="str">
        <f>IFERROR(VLOOKUP($C3033,$C$5:$H$18,6,0)+SUMIF($C$19:$C3033,$C3033,$F$19:$F3033)-SUMIF($C$19:$C3033,$C3033,$G$19:$G3033),"")</f>
        <v/>
      </c>
      <c r="I3033" s="214"/>
      <c r="J3033" s="214"/>
      <c r="K3033" s="218"/>
    </row>
    <row r="3034" customHeight="1" spans="1:11">
      <c r="A3034" s="185" t="str">
        <f>IF(B3034="","",COUNTA($B$5:B3034))</f>
        <v/>
      </c>
      <c r="B3034" s="219"/>
      <c r="C3034" s="220"/>
      <c r="D3034" s="220"/>
      <c r="E3034" s="220"/>
      <c r="F3034" s="225"/>
      <c r="G3034" s="222"/>
      <c r="H3034" s="217" t="str">
        <f>IFERROR(VLOOKUP($C3034,$C$5:$H$18,6,0)+SUMIF($C$19:$C3034,$C3034,$F$19:$F3034)-SUMIF($C$19:$C3034,$C3034,$G$19:$G3034),"")</f>
        <v/>
      </c>
      <c r="I3034" s="220"/>
      <c r="J3034" s="220"/>
      <c r="K3034" s="223"/>
    </row>
    <row r="3035" customHeight="1" spans="1:11">
      <c r="A3035" s="185" t="str">
        <f>IF(B3035="","",COUNTA($B$5:B3035))</f>
        <v/>
      </c>
      <c r="B3035" s="213"/>
      <c r="C3035" s="214"/>
      <c r="D3035" s="214"/>
      <c r="E3035" s="214"/>
      <c r="F3035" s="224"/>
      <c r="G3035" s="216"/>
      <c r="H3035" s="217" t="str">
        <f>IFERROR(VLOOKUP($C3035,$C$5:$H$18,6,0)+SUMIF($C$19:$C3035,$C3035,$F$19:$F3035)-SUMIF($C$19:$C3035,$C3035,$G$19:$G3035),"")</f>
        <v/>
      </c>
      <c r="I3035" s="214"/>
      <c r="J3035" s="214"/>
      <c r="K3035" s="218"/>
    </row>
    <row r="3036" customHeight="1" spans="1:11">
      <c r="A3036" s="185" t="str">
        <f>IF(B3036="","",COUNTA($B$5:B3036))</f>
        <v/>
      </c>
      <c r="B3036" s="219"/>
      <c r="C3036" s="220"/>
      <c r="D3036" s="220"/>
      <c r="E3036" s="220"/>
      <c r="F3036" s="225"/>
      <c r="G3036" s="222"/>
      <c r="H3036" s="217" t="str">
        <f>IFERROR(VLOOKUP($C3036,$C$5:$H$18,6,0)+SUMIF($C$19:$C3036,$C3036,$F$19:$F3036)-SUMIF($C$19:$C3036,$C3036,$G$19:$G3036),"")</f>
        <v/>
      </c>
      <c r="I3036" s="220"/>
      <c r="J3036" s="220"/>
      <c r="K3036" s="223"/>
    </row>
    <row r="3037" customHeight="1" spans="1:11">
      <c r="A3037" s="185" t="str">
        <f>IF(B3037="","",COUNTA($B$5:B3037))</f>
        <v/>
      </c>
      <c r="B3037" s="213"/>
      <c r="C3037" s="214"/>
      <c r="D3037" s="214"/>
      <c r="E3037" s="214"/>
      <c r="F3037" s="224"/>
      <c r="G3037" s="216"/>
      <c r="H3037" s="217" t="str">
        <f>IFERROR(VLOOKUP($C3037,$C$5:$H$18,6,0)+SUMIF($C$19:$C3037,$C3037,$F$19:$F3037)-SUMIF($C$19:$C3037,$C3037,$G$19:$G3037),"")</f>
        <v/>
      </c>
      <c r="I3037" s="214"/>
      <c r="J3037" s="214"/>
      <c r="K3037" s="218"/>
    </row>
    <row r="3038" customHeight="1" spans="1:11">
      <c r="A3038" s="185" t="str">
        <f>IF(B3038="","",COUNTA($B$5:B3038))</f>
        <v/>
      </c>
      <c r="B3038" s="219"/>
      <c r="C3038" s="220"/>
      <c r="D3038" s="220"/>
      <c r="E3038" s="220"/>
      <c r="F3038" s="225"/>
      <c r="G3038" s="222"/>
      <c r="H3038" s="217" t="str">
        <f>IFERROR(VLOOKUP($C3038,$C$5:$H$18,6,0)+SUMIF($C$19:$C3038,$C3038,$F$19:$F3038)-SUMIF($C$19:$C3038,$C3038,$G$19:$G3038),"")</f>
        <v/>
      </c>
      <c r="I3038" s="220"/>
      <c r="J3038" s="220"/>
      <c r="K3038" s="223"/>
    </row>
    <row r="3039" customHeight="1" spans="1:11">
      <c r="A3039" s="185" t="str">
        <f>IF(B3039="","",COUNTA($B$5:B3039))</f>
        <v/>
      </c>
      <c r="B3039" s="213"/>
      <c r="C3039" s="214"/>
      <c r="D3039" s="214"/>
      <c r="E3039" s="214"/>
      <c r="F3039" s="224"/>
      <c r="G3039" s="216"/>
      <c r="H3039" s="217" t="str">
        <f>IFERROR(VLOOKUP($C3039,$C$5:$H$18,6,0)+SUMIF($C$19:$C3039,$C3039,$F$19:$F3039)-SUMIF($C$19:$C3039,$C3039,$G$19:$G3039),"")</f>
        <v/>
      </c>
      <c r="I3039" s="214"/>
      <c r="J3039" s="214"/>
      <c r="K3039" s="218"/>
    </row>
    <row r="3040" customHeight="1" spans="1:11">
      <c r="A3040" s="185" t="str">
        <f>IF(B3040="","",COUNTA($B$5:B3040))</f>
        <v/>
      </c>
      <c r="B3040" s="219"/>
      <c r="C3040" s="220"/>
      <c r="D3040" s="220"/>
      <c r="E3040" s="220"/>
      <c r="F3040" s="225"/>
      <c r="G3040" s="222"/>
      <c r="H3040" s="217" t="str">
        <f>IFERROR(VLOOKUP($C3040,$C$5:$H$18,6,0)+SUMIF($C$19:$C3040,$C3040,$F$19:$F3040)-SUMIF($C$19:$C3040,$C3040,$G$19:$G3040),"")</f>
        <v/>
      </c>
      <c r="I3040" s="220"/>
      <c r="J3040" s="220"/>
      <c r="K3040" s="223"/>
    </row>
    <row r="3041" customHeight="1" spans="1:11">
      <c r="A3041" s="185" t="str">
        <f>IF(B3041="","",COUNTA($B$5:B3041))</f>
        <v/>
      </c>
      <c r="B3041" s="213"/>
      <c r="C3041" s="214"/>
      <c r="D3041" s="214"/>
      <c r="E3041" s="214"/>
      <c r="F3041" s="224"/>
      <c r="G3041" s="216"/>
      <c r="H3041" s="217" t="str">
        <f>IFERROR(VLOOKUP($C3041,$C$5:$H$18,6,0)+SUMIF($C$19:$C3041,$C3041,$F$19:$F3041)-SUMIF($C$19:$C3041,$C3041,$G$19:$G3041),"")</f>
        <v/>
      </c>
      <c r="I3041" s="214"/>
      <c r="J3041" s="214"/>
      <c r="K3041" s="218"/>
    </row>
    <row r="3042" customHeight="1" spans="1:11">
      <c r="A3042" s="185" t="str">
        <f>IF(B3042="","",COUNTA($B$5:B3042))</f>
        <v/>
      </c>
      <c r="B3042" s="219"/>
      <c r="C3042" s="220"/>
      <c r="D3042" s="220"/>
      <c r="E3042" s="220"/>
      <c r="F3042" s="225"/>
      <c r="G3042" s="222"/>
      <c r="H3042" s="217" t="str">
        <f>IFERROR(VLOOKUP($C3042,$C$5:$H$18,6,0)+SUMIF($C$19:$C3042,$C3042,$F$19:$F3042)-SUMIF($C$19:$C3042,$C3042,$G$19:$G3042),"")</f>
        <v/>
      </c>
      <c r="I3042" s="220"/>
      <c r="J3042" s="220"/>
      <c r="K3042" s="223"/>
    </row>
    <row r="3043" customHeight="1" spans="1:11">
      <c r="A3043" s="185" t="str">
        <f>IF(B3043="","",COUNTA($B$5:B3043))</f>
        <v/>
      </c>
      <c r="B3043" s="213"/>
      <c r="C3043" s="214"/>
      <c r="D3043" s="214"/>
      <c r="E3043" s="214"/>
      <c r="F3043" s="224"/>
      <c r="G3043" s="216"/>
      <c r="H3043" s="217" t="str">
        <f>IFERROR(VLOOKUP($C3043,$C$5:$H$18,6,0)+SUMIF($C$19:$C3043,$C3043,$F$19:$F3043)-SUMIF($C$19:$C3043,$C3043,$G$19:$G3043),"")</f>
        <v/>
      </c>
      <c r="I3043" s="214"/>
      <c r="J3043" s="214"/>
      <c r="K3043" s="218"/>
    </row>
    <row r="3044" customHeight="1" spans="1:11">
      <c r="A3044" s="185" t="str">
        <f>IF(B3044="","",COUNTA($B$5:B3044))</f>
        <v/>
      </c>
      <c r="B3044" s="219"/>
      <c r="C3044" s="220"/>
      <c r="D3044" s="220"/>
      <c r="E3044" s="220"/>
      <c r="F3044" s="225"/>
      <c r="G3044" s="222"/>
      <c r="H3044" s="217" t="str">
        <f>IFERROR(VLOOKUP($C3044,$C$5:$H$18,6,0)+SUMIF($C$19:$C3044,$C3044,$F$19:$F3044)-SUMIF($C$19:$C3044,$C3044,$G$19:$G3044),"")</f>
        <v/>
      </c>
      <c r="I3044" s="220"/>
      <c r="J3044" s="220"/>
      <c r="K3044" s="223"/>
    </row>
    <row r="3045" customHeight="1" spans="1:11">
      <c r="A3045" s="185" t="str">
        <f>IF(B3045="","",COUNTA($B$5:B3045))</f>
        <v/>
      </c>
      <c r="B3045" s="213"/>
      <c r="C3045" s="214"/>
      <c r="D3045" s="214"/>
      <c r="E3045" s="214"/>
      <c r="F3045" s="224"/>
      <c r="G3045" s="216"/>
      <c r="H3045" s="217" t="str">
        <f>IFERROR(VLOOKUP($C3045,$C$5:$H$18,6,0)+SUMIF($C$19:$C3045,$C3045,$F$19:$F3045)-SUMIF($C$19:$C3045,$C3045,$G$19:$G3045),"")</f>
        <v/>
      </c>
      <c r="I3045" s="214"/>
      <c r="J3045" s="214"/>
      <c r="K3045" s="218"/>
    </row>
    <row r="3046" customHeight="1" spans="1:11">
      <c r="A3046" s="185" t="str">
        <f>IF(B3046="","",COUNTA($B$5:B3046))</f>
        <v/>
      </c>
      <c r="B3046" s="219"/>
      <c r="C3046" s="220"/>
      <c r="D3046" s="220"/>
      <c r="E3046" s="220"/>
      <c r="F3046" s="225"/>
      <c r="G3046" s="222"/>
      <c r="H3046" s="217" t="str">
        <f>IFERROR(VLOOKUP($C3046,$C$5:$H$18,6,0)+SUMIF($C$19:$C3046,$C3046,$F$19:$F3046)-SUMIF($C$19:$C3046,$C3046,$G$19:$G3046),"")</f>
        <v/>
      </c>
      <c r="I3046" s="220"/>
      <c r="J3046" s="220"/>
      <c r="K3046" s="223"/>
    </row>
    <row r="3047" customHeight="1" spans="1:11">
      <c r="A3047" s="185" t="str">
        <f>IF(B3047="","",COUNTA($B$5:B3047))</f>
        <v/>
      </c>
      <c r="B3047" s="213"/>
      <c r="C3047" s="214"/>
      <c r="D3047" s="214"/>
      <c r="E3047" s="214"/>
      <c r="F3047" s="224"/>
      <c r="G3047" s="216"/>
      <c r="H3047" s="217" t="str">
        <f>IFERROR(VLOOKUP($C3047,$C$5:$H$18,6,0)+SUMIF($C$19:$C3047,$C3047,$F$19:$F3047)-SUMIF($C$19:$C3047,$C3047,$G$19:$G3047),"")</f>
        <v/>
      </c>
      <c r="I3047" s="214"/>
      <c r="J3047" s="214"/>
      <c r="K3047" s="218"/>
    </row>
    <row r="3048" customHeight="1" spans="1:11">
      <c r="A3048" s="185" t="str">
        <f>IF(B3048="","",COUNTA($B$5:B3048))</f>
        <v/>
      </c>
      <c r="B3048" s="219"/>
      <c r="C3048" s="220"/>
      <c r="D3048" s="220"/>
      <c r="E3048" s="220"/>
      <c r="F3048" s="225"/>
      <c r="G3048" s="222"/>
      <c r="H3048" s="217" t="str">
        <f>IFERROR(VLOOKUP($C3048,$C$5:$H$18,6,0)+SUMIF($C$19:$C3048,$C3048,$F$19:$F3048)-SUMIF($C$19:$C3048,$C3048,$G$19:$G3048),"")</f>
        <v/>
      </c>
      <c r="I3048" s="220"/>
      <c r="J3048" s="220"/>
      <c r="K3048" s="223"/>
    </row>
    <row r="3049" customHeight="1" spans="1:11">
      <c r="A3049" s="185" t="str">
        <f>IF(B3049="","",COUNTA($B$5:B3049))</f>
        <v/>
      </c>
      <c r="B3049" s="213"/>
      <c r="C3049" s="214"/>
      <c r="D3049" s="214"/>
      <c r="E3049" s="214"/>
      <c r="F3049" s="224"/>
      <c r="G3049" s="216"/>
      <c r="H3049" s="217" t="str">
        <f>IFERROR(VLOOKUP($C3049,$C$5:$H$18,6,0)+SUMIF($C$19:$C3049,$C3049,$F$19:$F3049)-SUMIF($C$19:$C3049,$C3049,$G$19:$G3049),"")</f>
        <v/>
      </c>
      <c r="I3049" s="214"/>
      <c r="J3049" s="214"/>
      <c r="K3049" s="218"/>
    </row>
    <row r="3050" customHeight="1" spans="1:11">
      <c r="A3050" s="185" t="str">
        <f>IF(B3050="","",COUNTA($B$5:B3050))</f>
        <v/>
      </c>
      <c r="B3050" s="219"/>
      <c r="C3050" s="220"/>
      <c r="D3050" s="220"/>
      <c r="E3050" s="220"/>
      <c r="F3050" s="225"/>
      <c r="G3050" s="222"/>
      <c r="H3050" s="217" t="str">
        <f>IFERROR(VLOOKUP($C3050,$C$5:$H$18,6,0)+SUMIF($C$19:$C3050,$C3050,$F$19:$F3050)-SUMIF($C$19:$C3050,$C3050,$G$19:$G3050),"")</f>
        <v/>
      </c>
      <c r="I3050" s="220"/>
      <c r="J3050" s="220"/>
      <c r="K3050" s="223"/>
    </row>
    <row r="3051" customHeight="1" spans="1:11">
      <c r="A3051" s="185" t="str">
        <f>IF(B3051="","",COUNTA($B$5:B3051))</f>
        <v/>
      </c>
      <c r="B3051" s="213"/>
      <c r="C3051" s="214"/>
      <c r="D3051" s="214"/>
      <c r="E3051" s="214"/>
      <c r="F3051" s="224"/>
      <c r="G3051" s="216"/>
      <c r="H3051" s="217" t="str">
        <f>IFERROR(VLOOKUP($C3051,$C$5:$H$18,6,0)+SUMIF($C$19:$C3051,$C3051,$F$19:$F3051)-SUMIF($C$19:$C3051,$C3051,$G$19:$G3051),"")</f>
        <v/>
      </c>
      <c r="I3051" s="214"/>
      <c r="J3051" s="214"/>
      <c r="K3051" s="218"/>
    </row>
    <row r="3052" customHeight="1" spans="1:11">
      <c r="A3052" s="185" t="str">
        <f>IF(B3052="","",COUNTA($B$5:B3052))</f>
        <v/>
      </c>
      <c r="B3052" s="219"/>
      <c r="C3052" s="220"/>
      <c r="D3052" s="220"/>
      <c r="E3052" s="220"/>
      <c r="F3052" s="225"/>
      <c r="G3052" s="222"/>
      <c r="H3052" s="217" t="str">
        <f>IFERROR(VLOOKUP($C3052,$C$5:$H$18,6,0)+SUMIF($C$19:$C3052,$C3052,$F$19:$F3052)-SUMIF($C$19:$C3052,$C3052,$G$19:$G3052),"")</f>
        <v/>
      </c>
      <c r="I3052" s="220"/>
      <c r="J3052" s="220"/>
      <c r="K3052" s="223"/>
    </row>
    <row r="3053" customHeight="1" spans="1:11">
      <c r="A3053" s="185" t="str">
        <f>IF(B3053="","",COUNTA($B$5:B3053))</f>
        <v/>
      </c>
      <c r="B3053" s="213"/>
      <c r="C3053" s="214"/>
      <c r="D3053" s="214"/>
      <c r="E3053" s="214"/>
      <c r="F3053" s="224"/>
      <c r="G3053" s="216"/>
      <c r="H3053" s="217" t="str">
        <f>IFERROR(VLOOKUP($C3053,$C$5:$H$18,6,0)+SUMIF($C$19:$C3053,$C3053,$F$19:$F3053)-SUMIF($C$19:$C3053,$C3053,$G$19:$G3053),"")</f>
        <v/>
      </c>
      <c r="I3053" s="214"/>
      <c r="J3053" s="214"/>
      <c r="K3053" s="218"/>
    </row>
    <row r="3054" customHeight="1" spans="1:11">
      <c r="A3054" s="185" t="str">
        <f>IF(B3054="","",COUNTA($B$5:B3054))</f>
        <v/>
      </c>
      <c r="B3054" s="219"/>
      <c r="C3054" s="220"/>
      <c r="D3054" s="220"/>
      <c r="E3054" s="220"/>
      <c r="F3054" s="225"/>
      <c r="G3054" s="222"/>
      <c r="H3054" s="217" t="str">
        <f>IFERROR(VLOOKUP($C3054,$C$5:$H$18,6,0)+SUMIF($C$19:$C3054,$C3054,$F$19:$F3054)-SUMIF($C$19:$C3054,$C3054,$G$19:$G3054),"")</f>
        <v/>
      </c>
      <c r="I3054" s="220"/>
      <c r="J3054" s="220"/>
      <c r="K3054" s="223"/>
    </row>
    <row r="3055" customHeight="1" spans="1:11">
      <c r="A3055" s="185" t="str">
        <f>IF(B3055="","",COUNTA($B$5:B3055))</f>
        <v/>
      </c>
      <c r="B3055" s="213"/>
      <c r="C3055" s="214"/>
      <c r="D3055" s="214"/>
      <c r="E3055" s="214"/>
      <c r="F3055" s="224"/>
      <c r="G3055" s="216"/>
      <c r="H3055" s="217" t="str">
        <f>IFERROR(VLOOKUP($C3055,$C$5:$H$18,6,0)+SUMIF($C$19:$C3055,$C3055,$F$19:$F3055)-SUMIF($C$19:$C3055,$C3055,$G$19:$G3055),"")</f>
        <v/>
      </c>
      <c r="I3055" s="214"/>
      <c r="J3055" s="214"/>
      <c r="K3055" s="218"/>
    </row>
    <row r="3056" customHeight="1" spans="1:11">
      <c r="A3056" s="185" t="str">
        <f>IF(B3056="","",COUNTA($B$5:B3056))</f>
        <v/>
      </c>
      <c r="B3056" s="219"/>
      <c r="C3056" s="220"/>
      <c r="D3056" s="220"/>
      <c r="E3056" s="220"/>
      <c r="F3056" s="225"/>
      <c r="G3056" s="222"/>
      <c r="H3056" s="217" t="str">
        <f>IFERROR(VLOOKUP($C3056,$C$5:$H$18,6,0)+SUMIF($C$19:$C3056,$C3056,$F$19:$F3056)-SUMIF($C$19:$C3056,$C3056,$G$19:$G3056),"")</f>
        <v/>
      </c>
      <c r="I3056" s="220"/>
      <c r="J3056" s="220"/>
      <c r="K3056" s="223"/>
    </row>
    <row r="3057" customHeight="1" spans="1:11">
      <c r="A3057" s="185" t="str">
        <f>IF(B3057="","",COUNTA($B$5:B3057))</f>
        <v/>
      </c>
      <c r="B3057" s="213"/>
      <c r="C3057" s="214"/>
      <c r="D3057" s="214"/>
      <c r="E3057" s="214"/>
      <c r="F3057" s="224"/>
      <c r="G3057" s="216"/>
      <c r="H3057" s="217" t="str">
        <f>IFERROR(VLOOKUP($C3057,$C$5:$H$18,6,0)+SUMIF($C$19:$C3057,$C3057,$F$19:$F3057)-SUMIF($C$19:$C3057,$C3057,$G$19:$G3057),"")</f>
        <v/>
      </c>
      <c r="I3057" s="214"/>
      <c r="J3057" s="214"/>
      <c r="K3057" s="218"/>
    </row>
    <row r="3058" customHeight="1" spans="1:11">
      <c r="A3058" s="185" t="str">
        <f>IF(B3058="","",COUNTA($B$5:B3058))</f>
        <v/>
      </c>
      <c r="B3058" s="219"/>
      <c r="C3058" s="220"/>
      <c r="D3058" s="220"/>
      <c r="E3058" s="220"/>
      <c r="F3058" s="225"/>
      <c r="G3058" s="222"/>
      <c r="H3058" s="217" t="str">
        <f>IFERROR(VLOOKUP($C3058,$C$5:$H$18,6,0)+SUMIF($C$19:$C3058,$C3058,$F$19:$F3058)-SUMIF($C$19:$C3058,$C3058,$G$19:$G3058),"")</f>
        <v/>
      </c>
      <c r="I3058" s="220"/>
      <c r="J3058" s="220"/>
      <c r="K3058" s="223"/>
    </row>
    <row r="3059" customHeight="1" spans="1:11">
      <c r="A3059" s="185" t="str">
        <f>IF(B3059="","",COUNTA($B$5:B3059))</f>
        <v/>
      </c>
      <c r="B3059" s="213"/>
      <c r="C3059" s="214"/>
      <c r="D3059" s="214"/>
      <c r="E3059" s="214"/>
      <c r="F3059" s="224"/>
      <c r="G3059" s="216"/>
      <c r="H3059" s="217" t="str">
        <f>IFERROR(VLOOKUP($C3059,$C$5:$H$18,6,0)+SUMIF($C$19:$C3059,$C3059,$F$19:$F3059)-SUMIF($C$19:$C3059,$C3059,$G$19:$G3059),"")</f>
        <v/>
      </c>
      <c r="I3059" s="214"/>
      <c r="J3059" s="214"/>
      <c r="K3059" s="218"/>
    </row>
    <row r="3060" customHeight="1" spans="1:11">
      <c r="A3060" s="185" t="str">
        <f>IF(B3060="","",COUNTA($B$5:B3060))</f>
        <v/>
      </c>
      <c r="B3060" s="219"/>
      <c r="C3060" s="220"/>
      <c r="D3060" s="220"/>
      <c r="E3060" s="220"/>
      <c r="F3060" s="225"/>
      <c r="G3060" s="222"/>
      <c r="H3060" s="217" t="str">
        <f>IFERROR(VLOOKUP($C3060,$C$5:$H$18,6,0)+SUMIF($C$19:$C3060,$C3060,$F$19:$F3060)-SUMIF($C$19:$C3060,$C3060,$G$19:$G3060),"")</f>
        <v/>
      </c>
      <c r="I3060" s="220"/>
      <c r="J3060" s="220"/>
      <c r="K3060" s="223"/>
    </row>
    <row r="3061" customHeight="1" spans="1:11">
      <c r="A3061" s="185" t="str">
        <f>IF(B3061="","",COUNTA($B$5:B3061))</f>
        <v/>
      </c>
      <c r="B3061" s="213"/>
      <c r="C3061" s="214"/>
      <c r="D3061" s="214"/>
      <c r="E3061" s="214"/>
      <c r="F3061" s="224"/>
      <c r="G3061" s="216"/>
      <c r="H3061" s="217" t="str">
        <f>IFERROR(VLOOKUP($C3061,$C$5:$H$18,6,0)+SUMIF($C$19:$C3061,$C3061,$F$19:$F3061)-SUMIF($C$19:$C3061,$C3061,$G$19:$G3061),"")</f>
        <v/>
      </c>
      <c r="I3061" s="214"/>
      <c r="J3061" s="214"/>
      <c r="K3061" s="218"/>
    </row>
    <row r="3062" customHeight="1" spans="1:11">
      <c r="A3062" s="185" t="str">
        <f>IF(B3062="","",COUNTA($B$5:B3062))</f>
        <v/>
      </c>
      <c r="B3062" s="219"/>
      <c r="C3062" s="220"/>
      <c r="D3062" s="220"/>
      <c r="E3062" s="220"/>
      <c r="F3062" s="225"/>
      <c r="G3062" s="222"/>
      <c r="H3062" s="217" t="str">
        <f>IFERROR(VLOOKUP($C3062,$C$5:$H$18,6,0)+SUMIF($C$19:$C3062,$C3062,$F$19:$F3062)-SUMIF($C$19:$C3062,$C3062,$G$19:$G3062),"")</f>
        <v/>
      </c>
      <c r="I3062" s="220"/>
      <c r="J3062" s="220"/>
      <c r="K3062" s="223"/>
    </row>
    <row r="3063" customHeight="1" spans="1:11">
      <c r="A3063" s="185" t="str">
        <f>IF(B3063="","",COUNTA($B$5:B3063))</f>
        <v/>
      </c>
      <c r="B3063" s="213"/>
      <c r="C3063" s="214"/>
      <c r="D3063" s="214"/>
      <c r="E3063" s="214"/>
      <c r="F3063" s="224"/>
      <c r="G3063" s="216"/>
      <c r="H3063" s="217" t="str">
        <f>IFERROR(VLOOKUP($C3063,$C$5:$H$18,6,0)+SUMIF($C$19:$C3063,$C3063,$F$19:$F3063)-SUMIF($C$19:$C3063,$C3063,$G$19:$G3063),"")</f>
        <v/>
      </c>
      <c r="I3063" s="214"/>
      <c r="J3063" s="214"/>
      <c r="K3063" s="218"/>
    </row>
    <row r="3064" customHeight="1" spans="1:11">
      <c r="A3064" s="185" t="str">
        <f>IF(B3064="","",COUNTA($B$5:B3064))</f>
        <v/>
      </c>
      <c r="B3064" s="219"/>
      <c r="C3064" s="220"/>
      <c r="D3064" s="220"/>
      <c r="E3064" s="220"/>
      <c r="F3064" s="225"/>
      <c r="G3064" s="222"/>
      <c r="H3064" s="217" t="str">
        <f>IFERROR(VLOOKUP($C3064,$C$5:$H$18,6,0)+SUMIF($C$19:$C3064,$C3064,$F$19:$F3064)-SUMIF($C$19:$C3064,$C3064,$G$19:$G3064),"")</f>
        <v/>
      </c>
      <c r="I3064" s="220"/>
      <c r="J3064" s="220"/>
      <c r="K3064" s="223"/>
    </row>
    <row r="3065" customHeight="1" spans="1:11">
      <c r="A3065" s="185" t="str">
        <f>IF(B3065="","",COUNTA($B$5:B3065))</f>
        <v/>
      </c>
      <c r="B3065" s="213"/>
      <c r="C3065" s="214"/>
      <c r="D3065" s="214"/>
      <c r="E3065" s="214"/>
      <c r="F3065" s="224"/>
      <c r="G3065" s="216"/>
      <c r="H3065" s="217" t="str">
        <f>IFERROR(VLOOKUP($C3065,$C$5:$H$18,6,0)+SUMIF($C$19:$C3065,$C3065,$F$19:$F3065)-SUMIF($C$19:$C3065,$C3065,$G$19:$G3065),"")</f>
        <v/>
      </c>
      <c r="I3065" s="214"/>
      <c r="J3065" s="214"/>
      <c r="K3065" s="218"/>
    </row>
    <row r="3066" customHeight="1" spans="1:11">
      <c r="A3066" s="185" t="str">
        <f>IF(B3066="","",COUNTA($B$5:B3066))</f>
        <v/>
      </c>
      <c r="B3066" s="219"/>
      <c r="C3066" s="220"/>
      <c r="D3066" s="220"/>
      <c r="E3066" s="220"/>
      <c r="F3066" s="225"/>
      <c r="G3066" s="222"/>
      <c r="H3066" s="217" t="str">
        <f>IFERROR(VLOOKUP($C3066,$C$5:$H$18,6,0)+SUMIF($C$19:$C3066,$C3066,$F$19:$F3066)-SUMIF($C$19:$C3066,$C3066,$G$19:$G3066),"")</f>
        <v/>
      </c>
      <c r="I3066" s="220"/>
      <c r="J3066" s="220"/>
      <c r="K3066" s="223"/>
    </row>
    <row r="3067" customHeight="1" spans="1:11">
      <c r="A3067" s="185" t="str">
        <f>IF(B3067="","",COUNTA($B$5:B3067))</f>
        <v/>
      </c>
      <c r="B3067" s="213"/>
      <c r="C3067" s="214"/>
      <c r="D3067" s="214"/>
      <c r="E3067" s="214"/>
      <c r="F3067" s="224"/>
      <c r="G3067" s="216"/>
      <c r="H3067" s="217" t="str">
        <f>IFERROR(VLOOKUP($C3067,$C$5:$H$18,6,0)+SUMIF($C$19:$C3067,$C3067,$F$19:$F3067)-SUMIF($C$19:$C3067,$C3067,$G$19:$G3067),"")</f>
        <v/>
      </c>
      <c r="I3067" s="214"/>
      <c r="J3067" s="214"/>
      <c r="K3067" s="218"/>
    </row>
    <row r="3068" customHeight="1" spans="1:11">
      <c r="A3068" s="185" t="str">
        <f>IF(B3068="","",COUNTA($B$5:B3068))</f>
        <v/>
      </c>
      <c r="B3068" s="219"/>
      <c r="C3068" s="220"/>
      <c r="D3068" s="220"/>
      <c r="E3068" s="220"/>
      <c r="F3068" s="225"/>
      <c r="G3068" s="222"/>
      <c r="H3068" s="217" t="str">
        <f>IFERROR(VLOOKUP($C3068,$C$5:$H$18,6,0)+SUMIF($C$19:$C3068,$C3068,$F$19:$F3068)-SUMIF($C$19:$C3068,$C3068,$G$19:$G3068),"")</f>
        <v/>
      </c>
      <c r="I3068" s="220"/>
      <c r="J3068" s="220"/>
      <c r="K3068" s="223"/>
    </row>
    <row r="3069" customHeight="1" spans="1:11">
      <c r="A3069" s="185" t="str">
        <f>IF(B3069="","",COUNTA($B$5:B3069))</f>
        <v/>
      </c>
      <c r="B3069" s="213"/>
      <c r="C3069" s="214"/>
      <c r="D3069" s="214"/>
      <c r="E3069" s="214"/>
      <c r="F3069" s="224"/>
      <c r="G3069" s="216"/>
      <c r="H3069" s="217" t="str">
        <f>IFERROR(VLOOKUP($C3069,$C$5:$H$18,6,0)+SUMIF($C$19:$C3069,$C3069,$F$19:$F3069)-SUMIF($C$19:$C3069,$C3069,$G$19:$G3069),"")</f>
        <v/>
      </c>
      <c r="I3069" s="214"/>
      <c r="J3069" s="214"/>
      <c r="K3069" s="218"/>
    </row>
    <row r="3070" customHeight="1" spans="1:11">
      <c r="A3070" s="185" t="str">
        <f>IF(B3070="","",COUNTA($B$5:B3070))</f>
        <v/>
      </c>
      <c r="B3070" s="219"/>
      <c r="C3070" s="220"/>
      <c r="D3070" s="220"/>
      <c r="E3070" s="220"/>
      <c r="F3070" s="225"/>
      <c r="G3070" s="222"/>
      <c r="H3070" s="217" t="str">
        <f>IFERROR(VLOOKUP($C3070,$C$5:$H$18,6,0)+SUMIF($C$19:$C3070,$C3070,$F$19:$F3070)-SUMIF($C$19:$C3070,$C3070,$G$19:$G3070),"")</f>
        <v/>
      </c>
      <c r="I3070" s="220"/>
      <c r="J3070" s="220"/>
      <c r="K3070" s="223"/>
    </row>
    <row r="3071" customHeight="1" spans="1:11">
      <c r="A3071" s="185" t="str">
        <f>IF(B3071="","",COUNTA($B$5:B3071))</f>
        <v/>
      </c>
      <c r="B3071" s="213"/>
      <c r="C3071" s="214"/>
      <c r="D3071" s="214"/>
      <c r="E3071" s="214"/>
      <c r="F3071" s="224"/>
      <c r="G3071" s="216"/>
      <c r="H3071" s="217" t="str">
        <f>IFERROR(VLOOKUP($C3071,$C$5:$H$18,6,0)+SUMIF($C$19:$C3071,$C3071,$F$19:$F3071)-SUMIF($C$19:$C3071,$C3071,$G$19:$G3071),"")</f>
        <v/>
      </c>
      <c r="I3071" s="214"/>
      <c r="J3071" s="214"/>
      <c r="K3071" s="218"/>
    </row>
    <row r="3072" customHeight="1" spans="1:11">
      <c r="A3072" s="185" t="str">
        <f>IF(B3072="","",COUNTA($B$5:B3072))</f>
        <v/>
      </c>
      <c r="B3072" s="219"/>
      <c r="C3072" s="220"/>
      <c r="D3072" s="220"/>
      <c r="E3072" s="220"/>
      <c r="F3072" s="225"/>
      <c r="G3072" s="222"/>
      <c r="H3072" s="217" t="str">
        <f>IFERROR(VLOOKUP($C3072,$C$5:$H$18,6,0)+SUMIF($C$19:$C3072,$C3072,$F$19:$F3072)-SUMIF($C$19:$C3072,$C3072,$G$19:$G3072),"")</f>
        <v/>
      </c>
      <c r="I3072" s="220"/>
      <c r="J3072" s="220"/>
      <c r="K3072" s="223"/>
    </row>
    <row r="3073" customHeight="1" spans="1:11">
      <c r="A3073" s="185" t="str">
        <f>IF(B3073="","",COUNTA($B$5:B3073))</f>
        <v/>
      </c>
      <c r="B3073" s="213"/>
      <c r="C3073" s="214"/>
      <c r="D3073" s="214"/>
      <c r="E3073" s="214"/>
      <c r="F3073" s="224"/>
      <c r="G3073" s="216"/>
      <c r="H3073" s="217" t="str">
        <f>IFERROR(VLOOKUP($C3073,$C$5:$H$18,6,0)+SUMIF($C$19:$C3073,$C3073,$F$19:$F3073)-SUMIF($C$19:$C3073,$C3073,$G$19:$G3073),"")</f>
        <v/>
      </c>
      <c r="I3073" s="214"/>
      <c r="J3073" s="214"/>
      <c r="K3073" s="218"/>
    </row>
    <row r="3074" customHeight="1" spans="1:11">
      <c r="A3074" s="185" t="str">
        <f>IF(B3074="","",COUNTA($B$5:B3074))</f>
        <v/>
      </c>
      <c r="B3074" s="219"/>
      <c r="C3074" s="220"/>
      <c r="D3074" s="220"/>
      <c r="E3074" s="220"/>
      <c r="F3074" s="225"/>
      <c r="G3074" s="222"/>
      <c r="H3074" s="217" t="str">
        <f>IFERROR(VLOOKUP($C3074,$C$5:$H$18,6,0)+SUMIF($C$19:$C3074,$C3074,$F$19:$F3074)-SUMIF($C$19:$C3074,$C3074,$G$19:$G3074),"")</f>
        <v/>
      </c>
      <c r="I3074" s="220"/>
      <c r="J3074" s="220"/>
      <c r="K3074" s="223"/>
    </row>
    <row r="3075" customHeight="1" spans="1:11">
      <c r="A3075" s="185" t="str">
        <f>IF(B3075="","",COUNTA($B$5:B3075))</f>
        <v/>
      </c>
      <c r="B3075" s="213"/>
      <c r="C3075" s="214"/>
      <c r="D3075" s="214"/>
      <c r="E3075" s="214"/>
      <c r="F3075" s="224"/>
      <c r="G3075" s="216"/>
      <c r="H3075" s="217" t="str">
        <f>IFERROR(VLOOKUP($C3075,$C$5:$H$18,6,0)+SUMIF($C$19:$C3075,$C3075,$F$19:$F3075)-SUMIF($C$19:$C3075,$C3075,$G$19:$G3075),"")</f>
        <v/>
      </c>
      <c r="I3075" s="214"/>
      <c r="J3075" s="214"/>
      <c r="K3075" s="218"/>
    </row>
    <row r="3076" customHeight="1" spans="1:11">
      <c r="A3076" s="185" t="str">
        <f>IF(B3076="","",COUNTA($B$5:B3076))</f>
        <v/>
      </c>
      <c r="B3076" s="219"/>
      <c r="C3076" s="220"/>
      <c r="D3076" s="220"/>
      <c r="E3076" s="220"/>
      <c r="F3076" s="225"/>
      <c r="G3076" s="222"/>
      <c r="H3076" s="217" t="str">
        <f>IFERROR(VLOOKUP($C3076,$C$5:$H$18,6,0)+SUMIF($C$19:$C3076,$C3076,$F$19:$F3076)-SUMIF($C$19:$C3076,$C3076,$G$19:$G3076),"")</f>
        <v/>
      </c>
      <c r="I3076" s="220"/>
      <c r="J3076" s="220"/>
      <c r="K3076" s="223"/>
    </row>
    <row r="3077" customHeight="1" spans="1:11">
      <c r="A3077" s="185" t="str">
        <f>IF(B3077="","",COUNTA($B$5:B3077))</f>
        <v/>
      </c>
      <c r="B3077" s="213"/>
      <c r="C3077" s="214"/>
      <c r="D3077" s="214"/>
      <c r="E3077" s="214"/>
      <c r="F3077" s="224"/>
      <c r="G3077" s="216"/>
      <c r="H3077" s="217" t="str">
        <f>IFERROR(VLOOKUP($C3077,$C$5:$H$18,6,0)+SUMIF($C$19:$C3077,$C3077,$F$19:$F3077)-SUMIF($C$19:$C3077,$C3077,$G$19:$G3077),"")</f>
        <v/>
      </c>
      <c r="I3077" s="214"/>
      <c r="J3077" s="214"/>
      <c r="K3077" s="218"/>
    </row>
    <row r="3078" customHeight="1" spans="1:11">
      <c r="A3078" s="185" t="str">
        <f>IF(B3078="","",COUNTA($B$5:B3078))</f>
        <v/>
      </c>
      <c r="B3078" s="219"/>
      <c r="C3078" s="220"/>
      <c r="D3078" s="220"/>
      <c r="E3078" s="220"/>
      <c r="F3078" s="225"/>
      <c r="G3078" s="222"/>
      <c r="H3078" s="217" t="str">
        <f>IFERROR(VLOOKUP($C3078,$C$5:$H$18,6,0)+SUMIF($C$19:$C3078,$C3078,$F$19:$F3078)-SUMIF($C$19:$C3078,$C3078,$G$19:$G3078),"")</f>
        <v/>
      </c>
      <c r="I3078" s="220"/>
      <c r="J3078" s="220"/>
      <c r="K3078" s="223"/>
    </row>
    <row r="3079" customHeight="1" spans="1:11">
      <c r="A3079" s="185" t="str">
        <f>IF(B3079="","",COUNTA($B$5:B3079))</f>
        <v/>
      </c>
      <c r="B3079" s="213"/>
      <c r="C3079" s="214"/>
      <c r="D3079" s="214"/>
      <c r="E3079" s="214"/>
      <c r="F3079" s="224"/>
      <c r="G3079" s="216"/>
      <c r="H3079" s="217" t="str">
        <f>IFERROR(VLOOKUP($C3079,$C$5:$H$18,6,0)+SUMIF($C$19:$C3079,$C3079,$F$19:$F3079)-SUMIF($C$19:$C3079,$C3079,$G$19:$G3079),"")</f>
        <v/>
      </c>
      <c r="I3079" s="214"/>
      <c r="J3079" s="214"/>
      <c r="K3079" s="218"/>
    </row>
    <row r="3080" customHeight="1" spans="1:11">
      <c r="A3080" s="185" t="str">
        <f>IF(B3080="","",COUNTA($B$5:B3080))</f>
        <v/>
      </c>
      <c r="B3080" s="219"/>
      <c r="C3080" s="220"/>
      <c r="D3080" s="220"/>
      <c r="E3080" s="220"/>
      <c r="F3080" s="225"/>
      <c r="G3080" s="222"/>
      <c r="H3080" s="217" t="str">
        <f>IFERROR(VLOOKUP($C3080,$C$5:$H$18,6,0)+SUMIF($C$19:$C3080,$C3080,$F$19:$F3080)-SUMIF($C$19:$C3080,$C3080,$G$19:$G3080),"")</f>
        <v/>
      </c>
      <c r="I3080" s="220"/>
      <c r="J3080" s="220"/>
      <c r="K3080" s="223"/>
    </row>
    <row r="3081" customHeight="1" spans="1:11">
      <c r="A3081" s="185" t="str">
        <f>IF(B3081="","",COUNTA($B$5:B3081))</f>
        <v/>
      </c>
      <c r="B3081" s="213"/>
      <c r="C3081" s="214"/>
      <c r="D3081" s="214"/>
      <c r="E3081" s="214"/>
      <c r="F3081" s="224"/>
      <c r="G3081" s="216"/>
      <c r="H3081" s="217" t="str">
        <f>IFERROR(VLOOKUP($C3081,$C$5:$H$18,6,0)+SUMIF($C$19:$C3081,$C3081,$F$19:$F3081)-SUMIF($C$19:$C3081,$C3081,$G$19:$G3081),"")</f>
        <v/>
      </c>
      <c r="I3081" s="214"/>
      <c r="J3081" s="214"/>
      <c r="K3081" s="218"/>
    </row>
    <row r="3082" customHeight="1" spans="1:11">
      <c r="A3082" s="185" t="str">
        <f>IF(B3082="","",COUNTA($B$5:B3082))</f>
        <v/>
      </c>
      <c r="B3082" s="219"/>
      <c r="C3082" s="220"/>
      <c r="D3082" s="220"/>
      <c r="E3082" s="220"/>
      <c r="F3082" s="225"/>
      <c r="G3082" s="222"/>
      <c r="H3082" s="217" t="str">
        <f>IFERROR(VLOOKUP($C3082,$C$5:$H$18,6,0)+SUMIF($C$19:$C3082,$C3082,$F$19:$F3082)-SUMIF($C$19:$C3082,$C3082,$G$19:$G3082),"")</f>
        <v/>
      </c>
      <c r="I3082" s="220"/>
      <c r="J3082" s="220"/>
      <c r="K3082" s="223"/>
    </row>
    <row r="3083" customHeight="1" spans="1:11">
      <c r="A3083" s="185" t="str">
        <f>IF(B3083="","",COUNTA($B$5:B3083))</f>
        <v/>
      </c>
      <c r="B3083" s="213"/>
      <c r="C3083" s="214"/>
      <c r="D3083" s="214"/>
      <c r="E3083" s="214"/>
      <c r="F3083" s="224"/>
      <c r="G3083" s="216"/>
      <c r="H3083" s="217" t="str">
        <f>IFERROR(VLOOKUP($C3083,$C$5:$H$18,6,0)+SUMIF($C$19:$C3083,$C3083,$F$19:$F3083)-SUMIF($C$19:$C3083,$C3083,$G$19:$G3083),"")</f>
        <v/>
      </c>
      <c r="I3083" s="214"/>
      <c r="J3083" s="214"/>
      <c r="K3083" s="218"/>
    </row>
    <row r="3084" customHeight="1" spans="1:11">
      <c r="A3084" s="185" t="str">
        <f>IF(B3084="","",COUNTA($B$5:B3084))</f>
        <v/>
      </c>
      <c r="B3084" s="219"/>
      <c r="C3084" s="220"/>
      <c r="D3084" s="220"/>
      <c r="E3084" s="220"/>
      <c r="F3084" s="225"/>
      <c r="G3084" s="222"/>
      <c r="H3084" s="217" t="str">
        <f>IFERROR(VLOOKUP($C3084,$C$5:$H$18,6,0)+SUMIF($C$19:$C3084,$C3084,$F$19:$F3084)-SUMIF($C$19:$C3084,$C3084,$G$19:$G3084),"")</f>
        <v/>
      </c>
      <c r="I3084" s="220"/>
      <c r="J3084" s="220"/>
      <c r="K3084" s="223"/>
    </row>
    <row r="3085" customHeight="1" spans="1:11">
      <c r="A3085" s="185" t="str">
        <f>IF(B3085="","",COUNTA($B$5:B3085))</f>
        <v/>
      </c>
      <c r="B3085" s="213"/>
      <c r="C3085" s="214"/>
      <c r="D3085" s="214"/>
      <c r="E3085" s="214"/>
      <c r="F3085" s="224"/>
      <c r="G3085" s="216"/>
      <c r="H3085" s="217" t="str">
        <f>IFERROR(VLOOKUP($C3085,$C$5:$H$18,6,0)+SUMIF($C$19:$C3085,$C3085,$F$19:$F3085)-SUMIF($C$19:$C3085,$C3085,$G$19:$G3085),"")</f>
        <v/>
      </c>
      <c r="I3085" s="214"/>
      <c r="J3085" s="214"/>
      <c r="K3085" s="218"/>
    </row>
    <row r="3086" customHeight="1" spans="1:11">
      <c r="A3086" s="185" t="str">
        <f>IF(B3086="","",COUNTA($B$5:B3086))</f>
        <v/>
      </c>
      <c r="B3086" s="219"/>
      <c r="C3086" s="220"/>
      <c r="D3086" s="220"/>
      <c r="E3086" s="220"/>
      <c r="F3086" s="225"/>
      <c r="G3086" s="222"/>
      <c r="H3086" s="217" t="str">
        <f>IFERROR(VLOOKUP($C3086,$C$5:$H$18,6,0)+SUMIF($C$19:$C3086,$C3086,$F$19:$F3086)-SUMIF($C$19:$C3086,$C3086,$G$19:$G3086),"")</f>
        <v/>
      </c>
      <c r="I3086" s="220"/>
      <c r="J3086" s="220"/>
      <c r="K3086" s="223"/>
    </row>
    <row r="3087" customHeight="1" spans="1:11">
      <c r="A3087" s="185" t="str">
        <f>IF(B3087="","",COUNTA($B$5:B3087))</f>
        <v/>
      </c>
      <c r="B3087" s="213"/>
      <c r="C3087" s="214"/>
      <c r="D3087" s="214"/>
      <c r="E3087" s="214"/>
      <c r="F3087" s="224"/>
      <c r="G3087" s="216"/>
      <c r="H3087" s="217" t="str">
        <f>IFERROR(VLOOKUP($C3087,$C$5:$H$18,6,0)+SUMIF($C$19:$C3087,$C3087,$F$19:$F3087)-SUMIF($C$19:$C3087,$C3087,$G$19:$G3087),"")</f>
        <v/>
      </c>
      <c r="I3087" s="214"/>
      <c r="J3087" s="214"/>
      <c r="K3087" s="218"/>
    </row>
    <row r="3088" customHeight="1" spans="1:11">
      <c r="A3088" s="185" t="str">
        <f>IF(B3088="","",COUNTA($B$5:B3088))</f>
        <v/>
      </c>
      <c r="B3088" s="219"/>
      <c r="C3088" s="220"/>
      <c r="D3088" s="220"/>
      <c r="E3088" s="220"/>
      <c r="F3088" s="225"/>
      <c r="G3088" s="222"/>
      <c r="H3088" s="217" t="str">
        <f>IFERROR(VLOOKUP($C3088,$C$5:$H$18,6,0)+SUMIF($C$19:$C3088,$C3088,$F$19:$F3088)-SUMIF($C$19:$C3088,$C3088,$G$19:$G3088),"")</f>
        <v/>
      </c>
      <c r="I3088" s="220"/>
      <c r="J3088" s="220"/>
      <c r="K3088" s="223"/>
    </row>
    <row r="3089" customHeight="1" spans="1:11">
      <c r="A3089" s="185" t="str">
        <f>IF(B3089="","",COUNTA($B$5:B3089))</f>
        <v/>
      </c>
      <c r="B3089" s="213"/>
      <c r="C3089" s="214"/>
      <c r="D3089" s="214"/>
      <c r="E3089" s="214"/>
      <c r="F3089" s="224"/>
      <c r="G3089" s="216"/>
      <c r="H3089" s="217" t="str">
        <f>IFERROR(VLOOKUP($C3089,$C$5:$H$18,6,0)+SUMIF($C$19:$C3089,$C3089,$F$19:$F3089)-SUMIF($C$19:$C3089,$C3089,$G$19:$G3089),"")</f>
        <v/>
      </c>
      <c r="I3089" s="214"/>
      <c r="J3089" s="214"/>
      <c r="K3089" s="218"/>
    </row>
    <row r="3090" customHeight="1" spans="1:11">
      <c r="A3090" s="185" t="str">
        <f>IF(B3090="","",COUNTA($B$5:B3090))</f>
        <v/>
      </c>
      <c r="B3090" s="219"/>
      <c r="C3090" s="220"/>
      <c r="D3090" s="220"/>
      <c r="E3090" s="220"/>
      <c r="F3090" s="225"/>
      <c r="G3090" s="222"/>
      <c r="H3090" s="217" t="str">
        <f>IFERROR(VLOOKUP($C3090,$C$5:$H$18,6,0)+SUMIF($C$19:$C3090,$C3090,$F$19:$F3090)-SUMIF($C$19:$C3090,$C3090,$G$19:$G3090),"")</f>
        <v/>
      </c>
      <c r="I3090" s="220"/>
      <c r="J3090" s="220"/>
      <c r="K3090" s="223"/>
    </row>
    <row r="3091" customHeight="1" spans="1:11">
      <c r="A3091" s="185" t="str">
        <f>IF(B3091="","",COUNTA($B$5:B3091))</f>
        <v/>
      </c>
      <c r="B3091" s="213"/>
      <c r="C3091" s="214"/>
      <c r="D3091" s="214"/>
      <c r="E3091" s="214"/>
      <c r="F3091" s="224"/>
      <c r="G3091" s="216"/>
      <c r="H3091" s="217" t="str">
        <f>IFERROR(VLOOKUP($C3091,$C$5:$H$18,6,0)+SUMIF($C$19:$C3091,$C3091,$F$19:$F3091)-SUMIF($C$19:$C3091,$C3091,$G$19:$G3091),"")</f>
        <v/>
      </c>
      <c r="I3091" s="214"/>
      <c r="J3091" s="214"/>
      <c r="K3091" s="218"/>
    </row>
    <row r="3092" customHeight="1" spans="1:11">
      <c r="A3092" s="185" t="str">
        <f>IF(B3092="","",COUNTA($B$5:B3092))</f>
        <v/>
      </c>
      <c r="B3092" s="219"/>
      <c r="C3092" s="220"/>
      <c r="D3092" s="220"/>
      <c r="E3092" s="220"/>
      <c r="F3092" s="225"/>
      <c r="G3092" s="222"/>
      <c r="H3092" s="217" t="str">
        <f>IFERROR(VLOOKUP($C3092,$C$5:$H$18,6,0)+SUMIF($C$19:$C3092,$C3092,$F$19:$F3092)-SUMIF($C$19:$C3092,$C3092,$G$19:$G3092),"")</f>
        <v/>
      </c>
      <c r="I3092" s="220"/>
      <c r="J3092" s="220"/>
      <c r="K3092" s="223"/>
    </row>
    <row r="3093" customHeight="1" spans="1:11">
      <c r="A3093" s="185" t="str">
        <f>IF(B3093="","",COUNTA($B$5:B3093))</f>
        <v/>
      </c>
      <c r="B3093" s="213"/>
      <c r="C3093" s="214"/>
      <c r="D3093" s="214"/>
      <c r="E3093" s="214"/>
      <c r="F3093" s="224"/>
      <c r="G3093" s="216"/>
      <c r="H3093" s="217" t="str">
        <f>IFERROR(VLOOKUP($C3093,$C$5:$H$18,6,0)+SUMIF($C$19:$C3093,$C3093,$F$19:$F3093)-SUMIF($C$19:$C3093,$C3093,$G$19:$G3093),"")</f>
        <v/>
      </c>
      <c r="I3093" s="214"/>
      <c r="J3093" s="214"/>
      <c r="K3093" s="218"/>
    </row>
    <row r="3094" customHeight="1" spans="1:11">
      <c r="A3094" s="185" t="str">
        <f>IF(B3094="","",COUNTA($B$5:B3094))</f>
        <v/>
      </c>
      <c r="B3094" s="219"/>
      <c r="C3094" s="220"/>
      <c r="D3094" s="220"/>
      <c r="E3094" s="220"/>
      <c r="F3094" s="225"/>
      <c r="G3094" s="222"/>
      <c r="H3094" s="217" t="str">
        <f>IFERROR(VLOOKUP($C3094,$C$5:$H$18,6,0)+SUMIF($C$19:$C3094,$C3094,$F$19:$F3094)-SUMIF($C$19:$C3094,$C3094,$G$19:$G3094),"")</f>
        <v/>
      </c>
      <c r="I3094" s="220"/>
      <c r="J3094" s="220"/>
      <c r="K3094" s="223"/>
    </row>
    <row r="3095" customHeight="1" spans="1:11">
      <c r="A3095" s="185" t="str">
        <f>IF(B3095="","",COUNTA($B$5:B3095))</f>
        <v/>
      </c>
      <c r="B3095" s="213"/>
      <c r="C3095" s="214"/>
      <c r="D3095" s="214"/>
      <c r="E3095" s="214"/>
      <c r="F3095" s="224"/>
      <c r="G3095" s="216"/>
      <c r="H3095" s="217" t="str">
        <f>IFERROR(VLOOKUP($C3095,$C$5:$H$18,6,0)+SUMIF($C$19:$C3095,$C3095,$F$19:$F3095)-SUMIF($C$19:$C3095,$C3095,$G$19:$G3095),"")</f>
        <v/>
      </c>
      <c r="I3095" s="214"/>
      <c r="J3095" s="214"/>
      <c r="K3095" s="218"/>
    </row>
    <row r="3096" customHeight="1" spans="1:11">
      <c r="A3096" s="185" t="str">
        <f>IF(B3096="","",COUNTA($B$5:B3096))</f>
        <v/>
      </c>
      <c r="B3096" s="219"/>
      <c r="C3096" s="220"/>
      <c r="D3096" s="220"/>
      <c r="E3096" s="220"/>
      <c r="F3096" s="225"/>
      <c r="G3096" s="222"/>
      <c r="H3096" s="217" t="str">
        <f>IFERROR(VLOOKUP($C3096,$C$5:$H$18,6,0)+SUMIF($C$19:$C3096,$C3096,$F$19:$F3096)-SUMIF($C$19:$C3096,$C3096,$G$19:$G3096),"")</f>
        <v/>
      </c>
      <c r="I3096" s="220"/>
      <c r="J3096" s="220"/>
      <c r="K3096" s="223"/>
    </row>
    <row r="3097" customHeight="1" spans="1:11">
      <c r="A3097" s="185" t="str">
        <f>IF(B3097="","",COUNTA($B$5:B3097))</f>
        <v/>
      </c>
      <c r="B3097" s="213"/>
      <c r="C3097" s="214"/>
      <c r="D3097" s="214"/>
      <c r="E3097" s="214"/>
      <c r="F3097" s="224"/>
      <c r="G3097" s="216"/>
      <c r="H3097" s="217" t="str">
        <f>IFERROR(VLOOKUP($C3097,$C$5:$H$18,6,0)+SUMIF($C$19:$C3097,$C3097,$F$19:$F3097)-SUMIF($C$19:$C3097,$C3097,$G$19:$G3097),"")</f>
        <v/>
      </c>
      <c r="I3097" s="214"/>
      <c r="J3097" s="214"/>
      <c r="K3097" s="218"/>
    </row>
    <row r="3098" customHeight="1" spans="1:11">
      <c r="A3098" s="185" t="str">
        <f>IF(B3098="","",COUNTA($B$5:B3098))</f>
        <v/>
      </c>
      <c r="B3098" s="219"/>
      <c r="C3098" s="220"/>
      <c r="D3098" s="220"/>
      <c r="E3098" s="220"/>
      <c r="F3098" s="225"/>
      <c r="G3098" s="222"/>
      <c r="H3098" s="217" t="str">
        <f>IFERROR(VLOOKUP($C3098,$C$5:$H$18,6,0)+SUMIF($C$19:$C3098,$C3098,$F$19:$F3098)-SUMIF($C$19:$C3098,$C3098,$G$19:$G3098),"")</f>
        <v/>
      </c>
      <c r="I3098" s="220"/>
      <c r="J3098" s="220"/>
      <c r="K3098" s="223"/>
    </row>
    <row r="3099" customHeight="1" spans="1:11">
      <c r="A3099" s="185" t="str">
        <f>IF(B3099="","",COUNTA($B$5:B3099))</f>
        <v/>
      </c>
      <c r="B3099" s="213"/>
      <c r="C3099" s="214"/>
      <c r="D3099" s="214"/>
      <c r="E3099" s="214"/>
      <c r="F3099" s="224"/>
      <c r="G3099" s="216"/>
      <c r="H3099" s="217" t="str">
        <f>IFERROR(VLOOKUP($C3099,$C$5:$H$18,6,0)+SUMIF($C$19:$C3099,$C3099,$F$19:$F3099)-SUMIF($C$19:$C3099,$C3099,$G$19:$G3099),"")</f>
        <v/>
      </c>
      <c r="I3099" s="214"/>
      <c r="J3099" s="214"/>
      <c r="K3099" s="218"/>
    </row>
    <row r="3100" customHeight="1" spans="1:11">
      <c r="A3100" s="185" t="str">
        <f>IF(B3100="","",COUNTA($B$5:B3100))</f>
        <v/>
      </c>
      <c r="B3100" s="219"/>
      <c r="C3100" s="220"/>
      <c r="D3100" s="220"/>
      <c r="E3100" s="220"/>
      <c r="F3100" s="225"/>
      <c r="G3100" s="222"/>
      <c r="H3100" s="217" t="str">
        <f>IFERROR(VLOOKUP($C3100,$C$5:$H$18,6,0)+SUMIF($C$19:$C3100,$C3100,$F$19:$F3100)-SUMIF($C$19:$C3100,$C3100,$G$19:$G3100),"")</f>
        <v/>
      </c>
      <c r="I3100" s="220"/>
      <c r="J3100" s="220"/>
      <c r="K3100" s="223"/>
    </row>
    <row r="3101" customHeight="1" spans="1:11">
      <c r="A3101" s="185" t="str">
        <f>IF(B3101="","",COUNTA($B$5:B3101))</f>
        <v/>
      </c>
      <c r="B3101" s="213"/>
      <c r="C3101" s="214"/>
      <c r="D3101" s="214"/>
      <c r="E3101" s="214"/>
      <c r="F3101" s="224"/>
      <c r="G3101" s="216"/>
      <c r="H3101" s="217" t="str">
        <f>IFERROR(VLOOKUP($C3101,$C$5:$H$18,6,0)+SUMIF($C$19:$C3101,$C3101,$F$19:$F3101)-SUMIF($C$19:$C3101,$C3101,$G$19:$G3101),"")</f>
        <v/>
      </c>
      <c r="I3101" s="214"/>
      <c r="J3101" s="214"/>
      <c r="K3101" s="218"/>
    </row>
    <row r="3102" customHeight="1" spans="1:11">
      <c r="A3102" s="185" t="str">
        <f>IF(B3102="","",COUNTA($B$5:B3102))</f>
        <v/>
      </c>
      <c r="B3102" s="219"/>
      <c r="C3102" s="220"/>
      <c r="D3102" s="220"/>
      <c r="E3102" s="220"/>
      <c r="F3102" s="225"/>
      <c r="G3102" s="222"/>
      <c r="H3102" s="217" t="str">
        <f>IFERROR(VLOOKUP($C3102,$C$5:$H$18,6,0)+SUMIF($C$19:$C3102,$C3102,$F$19:$F3102)-SUMIF($C$19:$C3102,$C3102,$G$19:$G3102),"")</f>
        <v/>
      </c>
      <c r="I3102" s="220"/>
      <c r="J3102" s="220"/>
      <c r="K3102" s="223"/>
    </row>
    <row r="3103" customHeight="1" spans="1:11">
      <c r="A3103" s="185" t="str">
        <f>IF(B3103="","",COUNTA($B$5:B3103))</f>
        <v/>
      </c>
      <c r="B3103" s="213"/>
      <c r="C3103" s="214"/>
      <c r="D3103" s="214"/>
      <c r="E3103" s="214"/>
      <c r="F3103" s="224"/>
      <c r="G3103" s="216"/>
      <c r="H3103" s="217" t="str">
        <f>IFERROR(VLOOKUP($C3103,$C$5:$H$18,6,0)+SUMIF($C$19:$C3103,$C3103,$F$19:$F3103)-SUMIF($C$19:$C3103,$C3103,$G$19:$G3103),"")</f>
        <v/>
      </c>
      <c r="I3103" s="214"/>
      <c r="J3103" s="214"/>
      <c r="K3103" s="218"/>
    </row>
    <row r="3104" customHeight="1" spans="1:11">
      <c r="A3104" s="185" t="str">
        <f>IF(B3104="","",COUNTA($B$5:B3104))</f>
        <v/>
      </c>
      <c r="B3104" s="219"/>
      <c r="C3104" s="220"/>
      <c r="D3104" s="220"/>
      <c r="E3104" s="220"/>
      <c r="F3104" s="225"/>
      <c r="G3104" s="222"/>
      <c r="H3104" s="217" t="str">
        <f>IFERROR(VLOOKUP($C3104,$C$5:$H$18,6,0)+SUMIF($C$19:$C3104,$C3104,$F$19:$F3104)-SUMIF($C$19:$C3104,$C3104,$G$19:$G3104),"")</f>
        <v/>
      </c>
      <c r="I3104" s="220"/>
      <c r="J3104" s="220"/>
      <c r="K3104" s="223"/>
    </row>
    <row r="3105" customHeight="1" spans="1:11">
      <c r="A3105" s="185" t="str">
        <f>IF(B3105="","",COUNTA($B$5:B3105))</f>
        <v/>
      </c>
      <c r="B3105" s="213"/>
      <c r="C3105" s="214"/>
      <c r="D3105" s="214"/>
      <c r="E3105" s="214"/>
      <c r="F3105" s="224"/>
      <c r="G3105" s="216"/>
      <c r="H3105" s="217" t="str">
        <f>IFERROR(VLOOKUP($C3105,$C$5:$H$18,6,0)+SUMIF($C$19:$C3105,$C3105,$F$19:$F3105)-SUMIF($C$19:$C3105,$C3105,$G$19:$G3105),"")</f>
        <v/>
      </c>
      <c r="I3105" s="214"/>
      <c r="J3105" s="214"/>
      <c r="K3105" s="218"/>
    </row>
    <row r="3106" customHeight="1" spans="1:11">
      <c r="A3106" s="185" t="str">
        <f>IF(B3106="","",COUNTA($B$5:B3106))</f>
        <v/>
      </c>
      <c r="B3106" s="219"/>
      <c r="C3106" s="220"/>
      <c r="D3106" s="220"/>
      <c r="E3106" s="220"/>
      <c r="F3106" s="225"/>
      <c r="G3106" s="222"/>
      <c r="H3106" s="217" t="str">
        <f>IFERROR(VLOOKUP($C3106,$C$5:$H$18,6,0)+SUMIF($C$19:$C3106,$C3106,$F$19:$F3106)-SUMIF($C$19:$C3106,$C3106,$G$19:$G3106),"")</f>
        <v/>
      </c>
      <c r="I3106" s="220"/>
      <c r="J3106" s="220"/>
      <c r="K3106" s="223"/>
    </row>
    <row r="3107" customHeight="1" spans="1:11">
      <c r="A3107" s="185" t="str">
        <f>IF(B3107="","",COUNTA($B$5:B3107))</f>
        <v/>
      </c>
      <c r="B3107" s="213"/>
      <c r="C3107" s="214"/>
      <c r="D3107" s="214"/>
      <c r="E3107" s="214"/>
      <c r="F3107" s="224"/>
      <c r="G3107" s="216"/>
      <c r="H3107" s="217" t="str">
        <f>IFERROR(VLOOKUP($C3107,$C$5:$H$18,6,0)+SUMIF($C$19:$C3107,$C3107,$F$19:$F3107)-SUMIF($C$19:$C3107,$C3107,$G$19:$G3107),"")</f>
        <v/>
      </c>
      <c r="I3107" s="214"/>
      <c r="J3107" s="214"/>
      <c r="K3107" s="218"/>
    </row>
    <row r="3108" customHeight="1" spans="1:11">
      <c r="A3108" s="185" t="str">
        <f>IF(B3108="","",COUNTA($B$5:B3108))</f>
        <v/>
      </c>
      <c r="B3108" s="219"/>
      <c r="C3108" s="220"/>
      <c r="D3108" s="220"/>
      <c r="E3108" s="220"/>
      <c r="F3108" s="225"/>
      <c r="G3108" s="222"/>
      <c r="H3108" s="217" t="str">
        <f>IFERROR(VLOOKUP($C3108,$C$5:$H$18,6,0)+SUMIF($C$19:$C3108,$C3108,$F$19:$F3108)-SUMIF($C$19:$C3108,$C3108,$G$19:$G3108),"")</f>
        <v/>
      </c>
      <c r="I3108" s="220"/>
      <c r="J3108" s="220"/>
      <c r="K3108" s="223"/>
    </row>
    <row r="3109" customHeight="1" spans="1:11">
      <c r="A3109" s="185" t="str">
        <f>IF(B3109="","",COUNTA($B$5:B3109))</f>
        <v/>
      </c>
      <c r="B3109" s="213"/>
      <c r="C3109" s="214"/>
      <c r="D3109" s="214"/>
      <c r="E3109" s="214"/>
      <c r="F3109" s="224"/>
      <c r="G3109" s="216"/>
      <c r="H3109" s="217" t="str">
        <f>IFERROR(VLOOKUP($C3109,$C$5:$H$18,6,0)+SUMIF($C$19:$C3109,$C3109,$F$19:$F3109)-SUMIF($C$19:$C3109,$C3109,$G$19:$G3109),"")</f>
        <v/>
      </c>
      <c r="I3109" s="214"/>
      <c r="J3109" s="214"/>
      <c r="K3109" s="218"/>
    </row>
    <row r="3110" customHeight="1" spans="1:11">
      <c r="A3110" s="185" t="str">
        <f>IF(B3110="","",COUNTA($B$5:B3110))</f>
        <v/>
      </c>
      <c r="B3110" s="219"/>
      <c r="C3110" s="220"/>
      <c r="D3110" s="220"/>
      <c r="E3110" s="220"/>
      <c r="F3110" s="225"/>
      <c r="G3110" s="222"/>
      <c r="H3110" s="217" t="str">
        <f>IFERROR(VLOOKUP($C3110,$C$5:$H$18,6,0)+SUMIF($C$19:$C3110,$C3110,$F$19:$F3110)-SUMIF($C$19:$C3110,$C3110,$G$19:$G3110),"")</f>
        <v/>
      </c>
      <c r="I3110" s="220"/>
      <c r="J3110" s="220"/>
      <c r="K3110" s="223"/>
    </row>
    <row r="3111" customHeight="1" spans="1:11">
      <c r="A3111" s="185" t="str">
        <f>IF(B3111="","",COUNTA($B$5:B3111))</f>
        <v/>
      </c>
      <c r="B3111" s="213"/>
      <c r="C3111" s="214"/>
      <c r="D3111" s="214"/>
      <c r="E3111" s="214"/>
      <c r="F3111" s="224"/>
      <c r="G3111" s="216"/>
      <c r="H3111" s="217" t="str">
        <f>IFERROR(VLOOKUP($C3111,$C$5:$H$18,6,0)+SUMIF($C$19:$C3111,$C3111,$F$19:$F3111)-SUMIF($C$19:$C3111,$C3111,$G$19:$G3111),"")</f>
        <v/>
      </c>
      <c r="I3111" s="214"/>
      <c r="J3111" s="214"/>
      <c r="K3111" s="218"/>
    </row>
    <row r="3112" customHeight="1" spans="1:11">
      <c r="A3112" s="185" t="str">
        <f>IF(B3112="","",COUNTA($B$5:B3112))</f>
        <v/>
      </c>
      <c r="B3112" s="219"/>
      <c r="C3112" s="220"/>
      <c r="D3112" s="220"/>
      <c r="E3112" s="220"/>
      <c r="F3112" s="225"/>
      <c r="G3112" s="222"/>
      <c r="H3112" s="217" t="str">
        <f>IFERROR(VLOOKUP($C3112,$C$5:$H$18,6,0)+SUMIF($C$19:$C3112,$C3112,$F$19:$F3112)-SUMIF($C$19:$C3112,$C3112,$G$19:$G3112),"")</f>
        <v/>
      </c>
      <c r="I3112" s="220"/>
      <c r="J3112" s="220"/>
      <c r="K3112" s="223"/>
    </row>
    <row r="3113" customHeight="1" spans="1:11">
      <c r="A3113" s="185" t="str">
        <f>IF(B3113="","",COUNTA($B$5:B3113))</f>
        <v/>
      </c>
      <c r="B3113" s="213"/>
      <c r="C3113" s="214"/>
      <c r="D3113" s="214"/>
      <c r="E3113" s="214"/>
      <c r="F3113" s="224"/>
      <c r="G3113" s="216"/>
      <c r="H3113" s="217" t="str">
        <f>IFERROR(VLOOKUP($C3113,$C$5:$H$18,6,0)+SUMIF($C$19:$C3113,$C3113,$F$19:$F3113)-SUMIF($C$19:$C3113,$C3113,$G$19:$G3113),"")</f>
        <v/>
      </c>
      <c r="I3113" s="214"/>
      <c r="J3113" s="214"/>
      <c r="K3113" s="218"/>
    </row>
    <row r="3114" customHeight="1" spans="1:11">
      <c r="A3114" s="185" t="str">
        <f>IF(B3114="","",COUNTA($B$5:B3114))</f>
        <v/>
      </c>
      <c r="B3114" s="219"/>
      <c r="C3114" s="220"/>
      <c r="D3114" s="220"/>
      <c r="E3114" s="220"/>
      <c r="F3114" s="225"/>
      <c r="G3114" s="222"/>
      <c r="H3114" s="217" t="str">
        <f>IFERROR(VLOOKUP($C3114,$C$5:$H$18,6,0)+SUMIF($C$19:$C3114,$C3114,$F$19:$F3114)-SUMIF($C$19:$C3114,$C3114,$G$19:$G3114),"")</f>
        <v/>
      </c>
      <c r="I3114" s="220"/>
      <c r="J3114" s="220"/>
      <c r="K3114" s="223"/>
    </row>
    <row r="3115" customHeight="1" spans="1:11">
      <c r="A3115" s="185" t="str">
        <f>IF(B3115="","",COUNTA($B$5:B3115))</f>
        <v/>
      </c>
      <c r="B3115" s="213"/>
      <c r="C3115" s="214"/>
      <c r="D3115" s="214"/>
      <c r="E3115" s="214"/>
      <c r="F3115" s="224"/>
      <c r="G3115" s="216"/>
      <c r="H3115" s="217" t="str">
        <f>IFERROR(VLOOKUP($C3115,$C$5:$H$18,6,0)+SUMIF($C$19:$C3115,$C3115,$F$19:$F3115)-SUMIF($C$19:$C3115,$C3115,$G$19:$G3115),"")</f>
        <v/>
      </c>
      <c r="I3115" s="214"/>
      <c r="J3115" s="214"/>
      <c r="K3115" s="218"/>
    </row>
    <row r="3116" customHeight="1" spans="1:11">
      <c r="A3116" s="185" t="str">
        <f>IF(B3116="","",COUNTA($B$5:B3116))</f>
        <v/>
      </c>
      <c r="B3116" s="219"/>
      <c r="C3116" s="220"/>
      <c r="D3116" s="220"/>
      <c r="E3116" s="220"/>
      <c r="F3116" s="225"/>
      <c r="G3116" s="222"/>
      <c r="H3116" s="217" t="str">
        <f>IFERROR(VLOOKUP($C3116,$C$5:$H$18,6,0)+SUMIF($C$19:$C3116,$C3116,$F$19:$F3116)-SUMIF($C$19:$C3116,$C3116,$G$19:$G3116),"")</f>
        <v/>
      </c>
      <c r="I3116" s="220"/>
      <c r="J3116" s="220"/>
      <c r="K3116" s="223"/>
    </row>
    <row r="3117" customHeight="1" spans="1:11">
      <c r="A3117" s="185" t="str">
        <f>IF(B3117="","",COUNTA($B$5:B3117))</f>
        <v/>
      </c>
      <c r="B3117" s="213"/>
      <c r="C3117" s="214"/>
      <c r="D3117" s="214"/>
      <c r="E3117" s="214"/>
      <c r="F3117" s="224"/>
      <c r="G3117" s="216"/>
      <c r="H3117" s="217" t="str">
        <f>IFERROR(VLOOKUP($C3117,$C$5:$H$18,6,0)+SUMIF($C$19:$C3117,$C3117,$F$19:$F3117)-SUMIF($C$19:$C3117,$C3117,$G$19:$G3117),"")</f>
        <v/>
      </c>
      <c r="I3117" s="214"/>
      <c r="J3117" s="214"/>
      <c r="K3117" s="218"/>
    </row>
    <row r="3118" customHeight="1" spans="1:11">
      <c r="A3118" s="185" t="str">
        <f>IF(B3118="","",COUNTA($B$5:B3118))</f>
        <v/>
      </c>
      <c r="B3118" s="219"/>
      <c r="C3118" s="220"/>
      <c r="D3118" s="220"/>
      <c r="E3118" s="220"/>
      <c r="F3118" s="225"/>
      <c r="G3118" s="222"/>
      <c r="H3118" s="217" t="str">
        <f>IFERROR(VLOOKUP($C3118,$C$5:$H$18,6,0)+SUMIF($C$19:$C3118,$C3118,$F$19:$F3118)-SUMIF($C$19:$C3118,$C3118,$G$19:$G3118),"")</f>
        <v/>
      </c>
      <c r="I3118" s="220"/>
      <c r="J3118" s="220"/>
      <c r="K3118" s="223"/>
    </row>
    <row r="3119" customHeight="1" spans="1:11">
      <c r="A3119" s="185" t="str">
        <f>IF(B3119="","",COUNTA($B$5:B3119))</f>
        <v/>
      </c>
      <c r="B3119" s="213"/>
      <c r="C3119" s="214"/>
      <c r="D3119" s="214"/>
      <c r="E3119" s="214"/>
      <c r="F3119" s="224"/>
      <c r="G3119" s="216"/>
      <c r="H3119" s="217" t="str">
        <f>IFERROR(VLOOKUP($C3119,$C$5:$H$18,6,0)+SUMIF($C$19:$C3119,$C3119,$F$19:$F3119)-SUMIF($C$19:$C3119,$C3119,$G$19:$G3119),"")</f>
        <v/>
      </c>
      <c r="I3119" s="214"/>
      <c r="J3119" s="214"/>
      <c r="K3119" s="218"/>
    </row>
    <row r="3120" customHeight="1" spans="1:11">
      <c r="A3120" s="185" t="str">
        <f>IF(B3120="","",COUNTA($B$5:B3120))</f>
        <v/>
      </c>
      <c r="B3120" s="219"/>
      <c r="C3120" s="220"/>
      <c r="D3120" s="220"/>
      <c r="E3120" s="220"/>
      <c r="F3120" s="225"/>
      <c r="G3120" s="222"/>
      <c r="H3120" s="217" t="str">
        <f>IFERROR(VLOOKUP($C3120,$C$5:$H$18,6,0)+SUMIF($C$19:$C3120,$C3120,$F$19:$F3120)-SUMIF($C$19:$C3120,$C3120,$G$19:$G3120),"")</f>
        <v/>
      </c>
      <c r="I3120" s="220"/>
      <c r="J3120" s="220"/>
      <c r="K3120" s="223"/>
    </row>
    <row r="3121" customHeight="1" spans="1:11">
      <c r="A3121" s="185" t="str">
        <f>IF(B3121="","",COUNTA($B$5:B3121))</f>
        <v/>
      </c>
      <c r="B3121" s="213"/>
      <c r="C3121" s="214"/>
      <c r="D3121" s="214"/>
      <c r="E3121" s="214"/>
      <c r="F3121" s="224"/>
      <c r="G3121" s="216"/>
      <c r="H3121" s="217" t="str">
        <f>IFERROR(VLOOKUP($C3121,$C$5:$H$18,6,0)+SUMIF($C$19:$C3121,$C3121,$F$19:$F3121)-SUMIF($C$19:$C3121,$C3121,$G$19:$G3121),"")</f>
        <v/>
      </c>
      <c r="I3121" s="214"/>
      <c r="J3121" s="214"/>
      <c r="K3121" s="218"/>
    </row>
    <row r="3122" customHeight="1" spans="1:11">
      <c r="A3122" s="185" t="str">
        <f>IF(B3122="","",COUNTA($B$5:B3122))</f>
        <v/>
      </c>
      <c r="B3122" s="219"/>
      <c r="C3122" s="220"/>
      <c r="D3122" s="220"/>
      <c r="E3122" s="220"/>
      <c r="F3122" s="225"/>
      <c r="G3122" s="222"/>
      <c r="H3122" s="217" t="str">
        <f>IFERROR(VLOOKUP($C3122,$C$5:$H$18,6,0)+SUMIF($C$19:$C3122,$C3122,$F$19:$F3122)-SUMIF($C$19:$C3122,$C3122,$G$19:$G3122),"")</f>
        <v/>
      </c>
      <c r="I3122" s="220"/>
      <c r="J3122" s="220"/>
      <c r="K3122" s="223"/>
    </row>
    <row r="3123" customHeight="1" spans="1:11">
      <c r="A3123" s="185" t="str">
        <f>IF(B3123="","",COUNTA($B$5:B3123))</f>
        <v/>
      </c>
      <c r="B3123" s="213"/>
      <c r="C3123" s="214"/>
      <c r="D3123" s="214"/>
      <c r="E3123" s="214"/>
      <c r="F3123" s="224"/>
      <c r="G3123" s="216"/>
      <c r="H3123" s="217" t="str">
        <f>IFERROR(VLOOKUP($C3123,$C$5:$H$18,6,0)+SUMIF($C$19:$C3123,$C3123,$F$19:$F3123)-SUMIF($C$19:$C3123,$C3123,$G$19:$G3123),"")</f>
        <v/>
      </c>
      <c r="I3123" s="214"/>
      <c r="J3123" s="214"/>
      <c r="K3123" s="218"/>
    </row>
    <row r="3124" customHeight="1" spans="1:11">
      <c r="A3124" s="185" t="str">
        <f>IF(B3124="","",COUNTA($B$5:B3124))</f>
        <v/>
      </c>
      <c r="B3124" s="219"/>
      <c r="C3124" s="220"/>
      <c r="D3124" s="220"/>
      <c r="E3124" s="220"/>
      <c r="F3124" s="225"/>
      <c r="G3124" s="222"/>
      <c r="H3124" s="217" t="str">
        <f>IFERROR(VLOOKUP($C3124,$C$5:$H$18,6,0)+SUMIF($C$19:$C3124,$C3124,$F$19:$F3124)-SUMIF($C$19:$C3124,$C3124,$G$19:$G3124),"")</f>
        <v/>
      </c>
      <c r="I3124" s="220"/>
      <c r="J3124" s="220"/>
      <c r="K3124" s="223"/>
    </row>
    <row r="3125" customHeight="1" spans="1:11">
      <c r="A3125" s="185" t="str">
        <f>IF(B3125="","",COUNTA($B$5:B3125))</f>
        <v/>
      </c>
      <c r="B3125" s="213"/>
      <c r="C3125" s="214"/>
      <c r="D3125" s="214"/>
      <c r="E3125" s="214"/>
      <c r="F3125" s="224"/>
      <c r="G3125" s="216"/>
      <c r="H3125" s="217" t="str">
        <f>IFERROR(VLOOKUP($C3125,$C$5:$H$18,6,0)+SUMIF($C$19:$C3125,$C3125,$F$19:$F3125)-SUMIF($C$19:$C3125,$C3125,$G$19:$G3125),"")</f>
        <v/>
      </c>
      <c r="I3125" s="214"/>
      <c r="J3125" s="214"/>
      <c r="K3125" s="218"/>
    </row>
    <row r="3126" customHeight="1" spans="1:11">
      <c r="A3126" s="185" t="str">
        <f>IF(B3126="","",COUNTA($B$5:B3126))</f>
        <v/>
      </c>
      <c r="B3126" s="219"/>
      <c r="C3126" s="220"/>
      <c r="D3126" s="220"/>
      <c r="E3126" s="220"/>
      <c r="F3126" s="225"/>
      <c r="G3126" s="222"/>
      <c r="H3126" s="217" t="str">
        <f>IFERROR(VLOOKUP($C3126,$C$5:$H$18,6,0)+SUMIF($C$19:$C3126,$C3126,$F$19:$F3126)-SUMIF($C$19:$C3126,$C3126,$G$19:$G3126),"")</f>
        <v/>
      </c>
      <c r="I3126" s="220"/>
      <c r="J3126" s="220"/>
      <c r="K3126" s="223"/>
    </row>
    <row r="3127" customHeight="1" spans="1:11">
      <c r="A3127" s="185" t="str">
        <f>IF(B3127="","",COUNTA($B$5:B3127))</f>
        <v/>
      </c>
      <c r="B3127" s="213"/>
      <c r="C3127" s="214"/>
      <c r="D3127" s="214"/>
      <c r="E3127" s="214"/>
      <c r="F3127" s="224"/>
      <c r="G3127" s="216"/>
      <c r="H3127" s="217" t="str">
        <f>IFERROR(VLOOKUP($C3127,$C$5:$H$18,6,0)+SUMIF($C$19:$C3127,$C3127,$F$19:$F3127)-SUMIF($C$19:$C3127,$C3127,$G$19:$G3127),"")</f>
        <v/>
      </c>
      <c r="I3127" s="214"/>
      <c r="J3127" s="214"/>
      <c r="K3127" s="218"/>
    </row>
    <row r="3128" customHeight="1" spans="1:11">
      <c r="A3128" s="185" t="str">
        <f>IF(B3128="","",COUNTA($B$5:B3128))</f>
        <v/>
      </c>
      <c r="B3128" s="219"/>
      <c r="C3128" s="220"/>
      <c r="D3128" s="220"/>
      <c r="E3128" s="220"/>
      <c r="F3128" s="225"/>
      <c r="G3128" s="222"/>
      <c r="H3128" s="217" t="str">
        <f>IFERROR(VLOOKUP($C3128,$C$5:$H$18,6,0)+SUMIF($C$19:$C3128,$C3128,$F$19:$F3128)-SUMIF($C$19:$C3128,$C3128,$G$19:$G3128),"")</f>
        <v/>
      </c>
      <c r="I3128" s="220"/>
      <c r="J3128" s="220"/>
      <c r="K3128" s="223"/>
    </row>
    <row r="3129" customHeight="1" spans="1:11">
      <c r="A3129" s="185" t="str">
        <f>IF(B3129="","",COUNTA($B$5:B3129))</f>
        <v/>
      </c>
      <c r="B3129" s="213"/>
      <c r="C3129" s="214"/>
      <c r="D3129" s="214"/>
      <c r="E3129" s="214"/>
      <c r="F3129" s="224"/>
      <c r="G3129" s="216"/>
      <c r="H3129" s="217" t="str">
        <f>IFERROR(VLOOKUP($C3129,$C$5:$H$18,6,0)+SUMIF($C$19:$C3129,$C3129,$F$19:$F3129)-SUMIF($C$19:$C3129,$C3129,$G$19:$G3129),"")</f>
        <v/>
      </c>
      <c r="I3129" s="214"/>
      <c r="J3129" s="214"/>
      <c r="K3129" s="218"/>
    </row>
    <row r="3130" customHeight="1" spans="1:11">
      <c r="A3130" s="185" t="str">
        <f>IF(B3130="","",COUNTA($B$5:B3130))</f>
        <v/>
      </c>
      <c r="B3130" s="219"/>
      <c r="C3130" s="220"/>
      <c r="D3130" s="220"/>
      <c r="E3130" s="220"/>
      <c r="F3130" s="225"/>
      <c r="G3130" s="222"/>
      <c r="H3130" s="217" t="str">
        <f>IFERROR(VLOOKUP($C3130,$C$5:$H$18,6,0)+SUMIF($C$19:$C3130,$C3130,$F$19:$F3130)-SUMIF($C$19:$C3130,$C3130,$G$19:$G3130),"")</f>
        <v/>
      </c>
      <c r="I3130" s="220"/>
      <c r="J3130" s="220"/>
      <c r="K3130" s="223"/>
    </row>
    <row r="3131" customHeight="1" spans="1:11">
      <c r="A3131" s="185" t="str">
        <f>IF(B3131="","",COUNTA($B$5:B3131))</f>
        <v/>
      </c>
      <c r="B3131" s="213"/>
      <c r="C3131" s="214"/>
      <c r="D3131" s="214"/>
      <c r="E3131" s="214"/>
      <c r="F3131" s="224"/>
      <c r="G3131" s="216"/>
      <c r="H3131" s="217" t="str">
        <f>IFERROR(VLOOKUP($C3131,$C$5:$H$18,6,0)+SUMIF($C$19:$C3131,$C3131,$F$19:$F3131)-SUMIF($C$19:$C3131,$C3131,$G$19:$G3131),"")</f>
        <v/>
      </c>
      <c r="I3131" s="214"/>
      <c r="J3131" s="214"/>
      <c r="K3131" s="218"/>
    </row>
    <row r="3132" customHeight="1" spans="1:11">
      <c r="A3132" s="185" t="str">
        <f>IF(B3132="","",COUNTA($B$5:B3132))</f>
        <v/>
      </c>
      <c r="B3132" s="219"/>
      <c r="C3132" s="220"/>
      <c r="D3132" s="220"/>
      <c r="E3132" s="220"/>
      <c r="F3132" s="225"/>
      <c r="G3132" s="222"/>
      <c r="H3132" s="217" t="str">
        <f>IFERROR(VLOOKUP($C3132,$C$5:$H$18,6,0)+SUMIF($C$19:$C3132,$C3132,$F$19:$F3132)-SUMIF($C$19:$C3132,$C3132,$G$19:$G3132),"")</f>
        <v/>
      </c>
      <c r="I3132" s="220"/>
      <c r="J3132" s="220"/>
      <c r="K3132" s="223"/>
    </row>
    <row r="3133" customHeight="1" spans="1:11">
      <c r="A3133" s="185" t="str">
        <f>IF(B3133="","",COUNTA($B$5:B3133))</f>
        <v/>
      </c>
      <c r="B3133" s="213"/>
      <c r="C3133" s="214"/>
      <c r="D3133" s="214"/>
      <c r="E3133" s="214"/>
      <c r="F3133" s="224"/>
      <c r="G3133" s="216"/>
      <c r="H3133" s="217" t="str">
        <f>IFERROR(VLOOKUP($C3133,$C$5:$H$18,6,0)+SUMIF($C$19:$C3133,$C3133,$F$19:$F3133)-SUMIF($C$19:$C3133,$C3133,$G$19:$G3133),"")</f>
        <v/>
      </c>
      <c r="I3133" s="214"/>
      <c r="J3133" s="214"/>
      <c r="K3133" s="218"/>
    </row>
    <row r="3134" customHeight="1" spans="1:11">
      <c r="A3134" s="185" t="str">
        <f>IF(B3134="","",COUNTA($B$5:B3134))</f>
        <v/>
      </c>
      <c r="B3134" s="219"/>
      <c r="C3134" s="220"/>
      <c r="D3134" s="220"/>
      <c r="E3134" s="220"/>
      <c r="F3134" s="225"/>
      <c r="G3134" s="222"/>
      <c r="H3134" s="217" t="str">
        <f>IFERROR(VLOOKUP($C3134,$C$5:$H$18,6,0)+SUMIF($C$19:$C3134,$C3134,$F$19:$F3134)-SUMIF($C$19:$C3134,$C3134,$G$19:$G3134),"")</f>
        <v/>
      </c>
      <c r="I3134" s="220"/>
      <c r="J3134" s="220"/>
      <c r="K3134" s="223"/>
    </row>
    <row r="3135" customHeight="1" spans="1:11">
      <c r="A3135" s="185" t="str">
        <f>IF(B3135="","",COUNTA($B$5:B3135))</f>
        <v/>
      </c>
      <c r="B3135" s="213"/>
      <c r="C3135" s="214"/>
      <c r="D3135" s="214"/>
      <c r="E3135" s="214"/>
      <c r="F3135" s="224"/>
      <c r="G3135" s="216"/>
      <c r="H3135" s="217" t="str">
        <f>IFERROR(VLOOKUP($C3135,$C$5:$H$18,6,0)+SUMIF($C$19:$C3135,$C3135,$F$19:$F3135)-SUMIF($C$19:$C3135,$C3135,$G$19:$G3135),"")</f>
        <v/>
      </c>
      <c r="I3135" s="214"/>
      <c r="J3135" s="214"/>
      <c r="K3135" s="218"/>
    </row>
    <row r="3136" customHeight="1" spans="1:11">
      <c r="A3136" s="185" t="str">
        <f>IF(B3136="","",COUNTA($B$5:B3136))</f>
        <v/>
      </c>
      <c r="B3136" s="219"/>
      <c r="C3136" s="220"/>
      <c r="D3136" s="220"/>
      <c r="E3136" s="220"/>
      <c r="F3136" s="225"/>
      <c r="G3136" s="222"/>
      <c r="H3136" s="217" t="str">
        <f>IFERROR(VLOOKUP($C3136,$C$5:$H$18,6,0)+SUMIF($C$19:$C3136,$C3136,$F$19:$F3136)-SUMIF($C$19:$C3136,$C3136,$G$19:$G3136),"")</f>
        <v/>
      </c>
      <c r="I3136" s="220"/>
      <c r="J3136" s="220"/>
      <c r="K3136" s="223"/>
    </row>
    <row r="3137" customHeight="1" spans="1:11">
      <c r="A3137" s="185" t="str">
        <f>IF(B3137="","",COUNTA($B$5:B3137))</f>
        <v/>
      </c>
      <c r="B3137" s="213"/>
      <c r="C3137" s="214"/>
      <c r="D3137" s="214"/>
      <c r="E3137" s="214"/>
      <c r="F3137" s="224"/>
      <c r="G3137" s="216"/>
      <c r="H3137" s="217" t="str">
        <f>IFERROR(VLOOKUP($C3137,$C$5:$H$18,6,0)+SUMIF($C$19:$C3137,$C3137,$F$19:$F3137)-SUMIF($C$19:$C3137,$C3137,$G$19:$G3137),"")</f>
        <v/>
      </c>
      <c r="I3137" s="214"/>
      <c r="J3137" s="214"/>
      <c r="K3137" s="218"/>
    </row>
    <row r="3138" customHeight="1" spans="1:11">
      <c r="A3138" s="185" t="str">
        <f>IF(B3138="","",COUNTA($B$5:B3138))</f>
        <v/>
      </c>
      <c r="B3138" s="219"/>
      <c r="C3138" s="220"/>
      <c r="D3138" s="220"/>
      <c r="E3138" s="220"/>
      <c r="F3138" s="225"/>
      <c r="G3138" s="222"/>
      <c r="H3138" s="217" t="str">
        <f>IFERROR(VLOOKUP($C3138,$C$5:$H$18,6,0)+SUMIF($C$19:$C3138,$C3138,$F$19:$F3138)-SUMIF($C$19:$C3138,$C3138,$G$19:$G3138),"")</f>
        <v/>
      </c>
      <c r="I3138" s="220"/>
      <c r="J3138" s="220"/>
      <c r="K3138" s="223"/>
    </row>
    <row r="3139" customHeight="1" spans="1:11">
      <c r="A3139" s="185" t="str">
        <f>IF(B3139="","",COUNTA($B$5:B3139))</f>
        <v/>
      </c>
      <c r="B3139" s="213"/>
      <c r="C3139" s="214"/>
      <c r="D3139" s="214"/>
      <c r="E3139" s="214"/>
      <c r="F3139" s="224"/>
      <c r="G3139" s="216"/>
      <c r="H3139" s="217" t="str">
        <f>IFERROR(VLOOKUP($C3139,$C$5:$H$18,6,0)+SUMIF($C$19:$C3139,$C3139,$F$19:$F3139)-SUMIF($C$19:$C3139,$C3139,$G$19:$G3139),"")</f>
        <v/>
      </c>
      <c r="I3139" s="214"/>
      <c r="J3139" s="214"/>
      <c r="K3139" s="218"/>
    </row>
    <row r="3140" customHeight="1" spans="1:11">
      <c r="A3140" s="185" t="str">
        <f>IF(B3140="","",COUNTA($B$5:B3140))</f>
        <v/>
      </c>
      <c r="B3140" s="219"/>
      <c r="C3140" s="220"/>
      <c r="D3140" s="220"/>
      <c r="E3140" s="220"/>
      <c r="F3140" s="225"/>
      <c r="G3140" s="222"/>
      <c r="H3140" s="217" t="str">
        <f>IFERROR(VLOOKUP($C3140,$C$5:$H$18,6,0)+SUMIF($C$19:$C3140,$C3140,$F$19:$F3140)-SUMIF($C$19:$C3140,$C3140,$G$19:$G3140),"")</f>
        <v/>
      </c>
      <c r="I3140" s="220"/>
      <c r="J3140" s="220"/>
      <c r="K3140" s="223"/>
    </row>
    <row r="3141" customHeight="1" spans="1:11">
      <c r="A3141" s="185" t="str">
        <f>IF(B3141="","",COUNTA($B$5:B3141))</f>
        <v/>
      </c>
      <c r="B3141" s="213"/>
      <c r="C3141" s="214"/>
      <c r="D3141" s="214"/>
      <c r="E3141" s="214"/>
      <c r="F3141" s="224"/>
      <c r="G3141" s="216"/>
      <c r="H3141" s="217" t="str">
        <f>IFERROR(VLOOKUP($C3141,$C$5:$H$18,6,0)+SUMIF($C$19:$C3141,$C3141,$F$19:$F3141)-SUMIF($C$19:$C3141,$C3141,$G$19:$G3141),"")</f>
        <v/>
      </c>
      <c r="I3141" s="214"/>
      <c r="J3141" s="214"/>
      <c r="K3141" s="218"/>
    </row>
    <row r="3142" customHeight="1" spans="1:11">
      <c r="A3142" s="185" t="str">
        <f>IF(B3142="","",COUNTA($B$5:B3142))</f>
        <v/>
      </c>
      <c r="B3142" s="219"/>
      <c r="C3142" s="220"/>
      <c r="D3142" s="220"/>
      <c r="E3142" s="220"/>
      <c r="F3142" s="225"/>
      <c r="G3142" s="222"/>
      <c r="H3142" s="217" t="str">
        <f>IFERROR(VLOOKUP($C3142,$C$5:$H$18,6,0)+SUMIF($C$19:$C3142,$C3142,$F$19:$F3142)-SUMIF($C$19:$C3142,$C3142,$G$19:$G3142),"")</f>
        <v/>
      </c>
      <c r="I3142" s="220"/>
      <c r="J3142" s="220"/>
      <c r="K3142" s="223"/>
    </row>
    <row r="3143" customHeight="1" spans="1:11">
      <c r="A3143" s="185" t="str">
        <f>IF(B3143="","",COUNTA($B$5:B3143))</f>
        <v/>
      </c>
      <c r="B3143" s="213"/>
      <c r="C3143" s="214"/>
      <c r="D3143" s="214"/>
      <c r="E3143" s="214"/>
      <c r="F3143" s="224"/>
      <c r="G3143" s="216"/>
      <c r="H3143" s="217" t="str">
        <f>IFERROR(VLOOKUP($C3143,$C$5:$H$18,6,0)+SUMIF($C$19:$C3143,$C3143,$F$19:$F3143)-SUMIF($C$19:$C3143,$C3143,$G$19:$G3143),"")</f>
        <v/>
      </c>
      <c r="I3143" s="214"/>
      <c r="J3143" s="214"/>
      <c r="K3143" s="218"/>
    </row>
    <row r="3144" customHeight="1" spans="1:11">
      <c r="A3144" s="185" t="str">
        <f>IF(B3144="","",COUNTA($B$5:B3144))</f>
        <v/>
      </c>
      <c r="B3144" s="219"/>
      <c r="C3144" s="220"/>
      <c r="D3144" s="220"/>
      <c r="E3144" s="220"/>
      <c r="F3144" s="225"/>
      <c r="G3144" s="222"/>
      <c r="H3144" s="217" t="str">
        <f>IFERROR(VLOOKUP($C3144,$C$5:$H$18,6,0)+SUMIF($C$19:$C3144,$C3144,$F$19:$F3144)-SUMIF($C$19:$C3144,$C3144,$G$19:$G3144),"")</f>
        <v/>
      </c>
      <c r="I3144" s="220"/>
      <c r="J3144" s="220"/>
      <c r="K3144" s="223"/>
    </row>
    <row r="3145" customHeight="1" spans="1:11">
      <c r="A3145" s="185" t="str">
        <f>IF(B3145="","",COUNTA($B$5:B3145))</f>
        <v/>
      </c>
      <c r="B3145" s="213"/>
      <c r="C3145" s="214"/>
      <c r="D3145" s="214"/>
      <c r="E3145" s="214"/>
      <c r="F3145" s="224"/>
      <c r="G3145" s="216"/>
      <c r="H3145" s="217" t="str">
        <f>IFERROR(VLOOKUP($C3145,$C$5:$H$18,6,0)+SUMIF($C$19:$C3145,$C3145,$F$19:$F3145)-SUMIF($C$19:$C3145,$C3145,$G$19:$G3145),"")</f>
        <v/>
      </c>
      <c r="I3145" s="214"/>
      <c r="J3145" s="214"/>
      <c r="K3145" s="218"/>
    </row>
    <row r="3146" customHeight="1" spans="1:11">
      <c r="A3146" s="185" t="str">
        <f>IF(B3146="","",COUNTA($B$5:B3146))</f>
        <v/>
      </c>
      <c r="B3146" s="219"/>
      <c r="C3146" s="220"/>
      <c r="D3146" s="220"/>
      <c r="E3146" s="220"/>
      <c r="F3146" s="225"/>
      <c r="G3146" s="222"/>
      <c r="H3146" s="217" t="str">
        <f>IFERROR(VLOOKUP($C3146,$C$5:$H$18,6,0)+SUMIF($C$19:$C3146,$C3146,$F$19:$F3146)-SUMIF($C$19:$C3146,$C3146,$G$19:$G3146),"")</f>
        <v/>
      </c>
      <c r="I3146" s="220"/>
      <c r="J3146" s="220"/>
      <c r="K3146" s="223"/>
    </row>
    <row r="3147" customHeight="1" spans="1:11">
      <c r="A3147" s="185" t="str">
        <f>IF(B3147="","",COUNTA($B$5:B3147))</f>
        <v/>
      </c>
      <c r="B3147" s="213"/>
      <c r="C3147" s="214"/>
      <c r="D3147" s="214"/>
      <c r="E3147" s="214"/>
      <c r="F3147" s="224"/>
      <c r="G3147" s="216"/>
      <c r="H3147" s="217" t="str">
        <f>IFERROR(VLOOKUP($C3147,$C$5:$H$18,6,0)+SUMIF($C$19:$C3147,$C3147,$F$19:$F3147)-SUMIF($C$19:$C3147,$C3147,$G$19:$G3147),"")</f>
        <v/>
      </c>
      <c r="I3147" s="214"/>
      <c r="J3147" s="214"/>
      <c r="K3147" s="218"/>
    </row>
    <row r="3148" customHeight="1" spans="1:11">
      <c r="A3148" s="185" t="str">
        <f>IF(B3148="","",COUNTA($B$5:B3148))</f>
        <v/>
      </c>
      <c r="B3148" s="219"/>
      <c r="C3148" s="220"/>
      <c r="D3148" s="220"/>
      <c r="E3148" s="220"/>
      <c r="F3148" s="225"/>
      <c r="G3148" s="222"/>
      <c r="H3148" s="217" t="str">
        <f>IFERROR(VLOOKUP($C3148,$C$5:$H$18,6,0)+SUMIF($C$19:$C3148,$C3148,$F$19:$F3148)-SUMIF($C$19:$C3148,$C3148,$G$19:$G3148),"")</f>
        <v/>
      </c>
      <c r="I3148" s="220"/>
      <c r="J3148" s="220"/>
      <c r="K3148" s="223"/>
    </row>
    <row r="3149" customHeight="1" spans="1:11">
      <c r="A3149" s="185" t="str">
        <f>IF(B3149="","",COUNTA($B$5:B3149))</f>
        <v/>
      </c>
      <c r="B3149" s="213"/>
      <c r="C3149" s="214"/>
      <c r="D3149" s="214"/>
      <c r="E3149" s="214"/>
      <c r="F3149" s="224"/>
      <c r="G3149" s="216"/>
      <c r="H3149" s="217" t="str">
        <f>IFERROR(VLOOKUP($C3149,$C$5:$H$18,6,0)+SUMIF($C$19:$C3149,$C3149,$F$19:$F3149)-SUMIF($C$19:$C3149,$C3149,$G$19:$G3149),"")</f>
        <v/>
      </c>
      <c r="I3149" s="214"/>
      <c r="J3149" s="214"/>
      <c r="K3149" s="218"/>
    </row>
    <row r="3150" customHeight="1" spans="1:11">
      <c r="A3150" s="185" t="str">
        <f>IF(B3150="","",COUNTA($B$5:B3150))</f>
        <v/>
      </c>
      <c r="B3150" s="219"/>
      <c r="C3150" s="220"/>
      <c r="D3150" s="220"/>
      <c r="E3150" s="220"/>
      <c r="F3150" s="225"/>
      <c r="G3150" s="222"/>
      <c r="H3150" s="217" t="str">
        <f>IFERROR(VLOOKUP($C3150,$C$5:$H$18,6,0)+SUMIF($C$19:$C3150,$C3150,$F$19:$F3150)-SUMIF($C$19:$C3150,$C3150,$G$19:$G3150),"")</f>
        <v/>
      </c>
      <c r="I3150" s="220"/>
      <c r="J3150" s="220"/>
      <c r="K3150" s="223"/>
    </row>
    <row r="3151" customHeight="1" spans="1:11">
      <c r="A3151" s="185" t="str">
        <f>IF(B3151="","",COUNTA($B$5:B3151))</f>
        <v/>
      </c>
      <c r="B3151" s="213"/>
      <c r="C3151" s="214"/>
      <c r="D3151" s="214"/>
      <c r="E3151" s="214"/>
      <c r="F3151" s="224"/>
      <c r="G3151" s="216"/>
      <c r="H3151" s="217" t="str">
        <f>IFERROR(VLOOKUP($C3151,$C$5:$H$18,6,0)+SUMIF($C$19:$C3151,$C3151,$F$19:$F3151)-SUMIF($C$19:$C3151,$C3151,$G$19:$G3151),"")</f>
        <v/>
      </c>
      <c r="I3151" s="214"/>
      <c r="J3151" s="214"/>
      <c r="K3151" s="218"/>
    </row>
    <row r="3152" customHeight="1" spans="1:11">
      <c r="A3152" s="185" t="str">
        <f>IF(B3152="","",COUNTA($B$5:B3152))</f>
        <v/>
      </c>
      <c r="B3152" s="219"/>
      <c r="C3152" s="220"/>
      <c r="D3152" s="220"/>
      <c r="E3152" s="220"/>
      <c r="F3152" s="225"/>
      <c r="G3152" s="222"/>
      <c r="H3152" s="217" t="str">
        <f>IFERROR(VLOOKUP($C3152,$C$5:$H$18,6,0)+SUMIF($C$19:$C3152,$C3152,$F$19:$F3152)-SUMIF($C$19:$C3152,$C3152,$G$19:$G3152),"")</f>
        <v/>
      </c>
      <c r="I3152" s="220"/>
      <c r="J3152" s="220"/>
      <c r="K3152" s="223"/>
    </row>
    <row r="3153" customHeight="1" spans="1:11">
      <c r="A3153" s="185" t="str">
        <f>IF(B3153="","",COUNTA($B$5:B3153))</f>
        <v/>
      </c>
      <c r="B3153" s="213"/>
      <c r="C3153" s="214"/>
      <c r="D3153" s="214"/>
      <c r="E3153" s="214"/>
      <c r="F3153" s="224"/>
      <c r="G3153" s="216"/>
      <c r="H3153" s="217" t="str">
        <f>IFERROR(VLOOKUP($C3153,$C$5:$H$18,6,0)+SUMIF($C$19:$C3153,$C3153,$F$19:$F3153)-SUMIF($C$19:$C3153,$C3153,$G$19:$G3153),"")</f>
        <v/>
      </c>
      <c r="I3153" s="214"/>
      <c r="J3153" s="214"/>
      <c r="K3153" s="218"/>
    </row>
    <row r="3154" customHeight="1" spans="1:11">
      <c r="A3154" s="185" t="str">
        <f>IF(B3154="","",COUNTA($B$5:B3154))</f>
        <v/>
      </c>
      <c r="B3154" s="219"/>
      <c r="C3154" s="220"/>
      <c r="D3154" s="220"/>
      <c r="E3154" s="220"/>
      <c r="F3154" s="225"/>
      <c r="G3154" s="222"/>
      <c r="H3154" s="217" t="str">
        <f>IFERROR(VLOOKUP($C3154,$C$5:$H$18,6,0)+SUMIF($C$19:$C3154,$C3154,$F$19:$F3154)-SUMIF($C$19:$C3154,$C3154,$G$19:$G3154),"")</f>
        <v/>
      </c>
      <c r="I3154" s="220"/>
      <c r="J3154" s="220"/>
      <c r="K3154" s="223"/>
    </row>
    <row r="3155" customHeight="1" spans="1:11">
      <c r="A3155" s="185" t="str">
        <f>IF(B3155="","",COUNTA($B$5:B3155))</f>
        <v/>
      </c>
      <c r="B3155" s="213"/>
      <c r="C3155" s="214"/>
      <c r="D3155" s="214"/>
      <c r="E3155" s="214"/>
      <c r="F3155" s="224"/>
      <c r="G3155" s="216"/>
      <c r="H3155" s="217" t="str">
        <f>IFERROR(VLOOKUP($C3155,$C$5:$H$18,6,0)+SUMIF($C$19:$C3155,$C3155,$F$19:$F3155)-SUMIF($C$19:$C3155,$C3155,$G$19:$G3155),"")</f>
        <v/>
      </c>
      <c r="I3155" s="214"/>
      <c r="J3155" s="214"/>
      <c r="K3155" s="218"/>
    </row>
    <row r="3156" customHeight="1" spans="1:11">
      <c r="A3156" s="185" t="str">
        <f>IF(B3156="","",COUNTA($B$5:B3156))</f>
        <v/>
      </c>
      <c r="B3156" s="219"/>
      <c r="C3156" s="220"/>
      <c r="D3156" s="220"/>
      <c r="E3156" s="220"/>
      <c r="F3156" s="225"/>
      <c r="G3156" s="222"/>
      <c r="H3156" s="217" t="str">
        <f>IFERROR(VLOOKUP($C3156,$C$5:$H$18,6,0)+SUMIF($C$19:$C3156,$C3156,$F$19:$F3156)-SUMIF($C$19:$C3156,$C3156,$G$19:$G3156),"")</f>
        <v/>
      </c>
      <c r="I3156" s="220"/>
      <c r="J3156" s="220"/>
      <c r="K3156" s="223"/>
    </row>
    <row r="3157" customHeight="1" spans="1:11">
      <c r="A3157" s="185" t="str">
        <f>IF(B3157="","",COUNTA($B$5:B3157))</f>
        <v/>
      </c>
      <c r="B3157" s="213"/>
      <c r="C3157" s="214"/>
      <c r="D3157" s="214"/>
      <c r="E3157" s="214"/>
      <c r="F3157" s="224"/>
      <c r="G3157" s="216"/>
      <c r="H3157" s="217" t="str">
        <f>IFERROR(VLOOKUP($C3157,$C$5:$H$18,6,0)+SUMIF($C$19:$C3157,$C3157,$F$19:$F3157)-SUMIF($C$19:$C3157,$C3157,$G$19:$G3157),"")</f>
        <v/>
      </c>
      <c r="I3157" s="214"/>
      <c r="J3157" s="214"/>
      <c r="K3157" s="218"/>
    </row>
    <row r="3158" customHeight="1" spans="1:11">
      <c r="A3158" s="185" t="str">
        <f>IF(B3158="","",COUNTA($B$5:B3158))</f>
        <v/>
      </c>
      <c r="B3158" s="219"/>
      <c r="C3158" s="220"/>
      <c r="D3158" s="220"/>
      <c r="E3158" s="220"/>
      <c r="F3158" s="225"/>
      <c r="G3158" s="222"/>
      <c r="H3158" s="217" t="str">
        <f>IFERROR(VLOOKUP($C3158,$C$5:$H$18,6,0)+SUMIF($C$19:$C3158,$C3158,$F$19:$F3158)-SUMIF($C$19:$C3158,$C3158,$G$19:$G3158),"")</f>
        <v/>
      </c>
      <c r="I3158" s="220"/>
      <c r="J3158" s="220"/>
      <c r="K3158" s="223"/>
    </row>
    <row r="3159" customHeight="1" spans="1:11">
      <c r="A3159" s="185" t="str">
        <f>IF(B3159="","",COUNTA($B$5:B3159))</f>
        <v/>
      </c>
      <c r="B3159" s="213"/>
      <c r="C3159" s="214"/>
      <c r="D3159" s="214"/>
      <c r="E3159" s="214"/>
      <c r="F3159" s="224"/>
      <c r="G3159" s="216"/>
      <c r="H3159" s="217" t="str">
        <f>IFERROR(VLOOKUP($C3159,$C$5:$H$18,6,0)+SUMIF($C$19:$C3159,$C3159,$F$19:$F3159)-SUMIF($C$19:$C3159,$C3159,$G$19:$G3159),"")</f>
        <v/>
      </c>
      <c r="I3159" s="214"/>
      <c r="J3159" s="214"/>
      <c r="K3159" s="218"/>
    </row>
    <row r="3160" customHeight="1" spans="1:11">
      <c r="A3160" s="185" t="str">
        <f>IF(B3160="","",COUNTA($B$5:B3160))</f>
        <v/>
      </c>
      <c r="B3160" s="219"/>
      <c r="C3160" s="220"/>
      <c r="D3160" s="220"/>
      <c r="E3160" s="220"/>
      <c r="F3160" s="225"/>
      <c r="G3160" s="222"/>
      <c r="H3160" s="217" t="str">
        <f>IFERROR(VLOOKUP($C3160,$C$5:$H$18,6,0)+SUMIF($C$19:$C3160,$C3160,$F$19:$F3160)-SUMIF($C$19:$C3160,$C3160,$G$19:$G3160),"")</f>
        <v/>
      </c>
      <c r="I3160" s="220"/>
      <c r="J3160" s="220"/>
      <c r="K3160" s="223"/>
    </row>
    <row r="3161" customHeight="1" spans="1:11">
      <c r="A3161" s="185" t="str">
        <f>IF(B3161="","",COUNTA($B$5:B3161))</f>
        <v/>
      </c>
      <c r="B3161" s="213"/>
      <c r="C3161" s="214"/>
      <c r="D3161" s="214"/>
      <c r="E3161" s="214"/>
      <c r="F3161" s="224"/>
      <c r="G3161" s="216"/>
      <c r="H3161" s="217" t="str">
        <f>IFERROR(VLOOKUP($C3161,$C$5:$H$18,6,0)+SUMIF($C$19:$C3161,$C3161,$F$19:$F3161)-SUMIF($C$19:$C3161,$C3161,$G$19:$G3161),"")</f>
        <v/>
      </c>
      <c r="I3161" s="214"/>
      <c r="J3161" s="214"/>
      <c r="K3161" s="218"/>
    </row>
    <row r="3162" customHeight="1" spans="1:11">
      <c r="A3162" s="185" t="str">
        <f>IF(B3162="","",COUNTA($B$5:B3162))</f>
        <v/>
      </c>
      <c r="B3162" s="219"/>
      <c r="C3162" s="220"/>
      <c r="D3162" s="220"/>
      <c r="E3162" s="220"/>
      <c r="F3162" s="225"/>
      <c r="G3162" s="222"/>
      <c r="H3162" s="217" t="str">
        <f>IFERROR(VLOOKUP($C3162,$C$5:$H$18,6,0)+SUMIF($C$19:$C3162,$C3162,$F$19:$F3162)-SUMIF($C$19:$C3162,$C3162,$G$19:$G3162),"")</f>
        <v/>
      </c>
      <c r="I3162" s="220"/>
      <c r="J3162" s="220"/>
      <c r="K3162" s="223"/>
    </row>
    <row r="3163" customHeight="1" spans="1:11">
      <c r="A3163" s="185" t="str">
        <f>IF(B3163="","",COUNTA($B$5:B3163))</f>
        <v/>
      </c>
      <c r="B3163" s="213"/>
      <c r="C3163" s="214"/>
      <c r="D3163" s="214"/>
      <c r="E3163" s="214"/>
      <c r="F3163" s="224"/>
      <c r="G3163" s="216"/>
      <c r="H3163" s="217" t="str">
        <f>IFERROR(VLOOKUP($C3163,$C$5:$H$18,6,0)+SUMIF($C$19:$C3163,$C3163,$F$19:$F3163)-SUMIF($C$19:$C3163,$C3163,$G$19:$G3163),"")</f>
        <v/>
      </c>
      <c r="I3163" s="214"/>
      <c r="J3163" s="214"/>
      <c r="K3163" s="218"/>
    </row>
    <row r="3164" customHeight="1" spans="1:11">
      <c r="A3164" s="185" t="str">
        <f>IF(B3164="","",COUNTA($B$5:B3164))</f>
        <v/>
      </c>
      <c r="B3164" s="219"/>
      <c r="C3164" s="220"/>
      <c r="D3164" s="220"/>
      <c r="E3164" s="220"/>
      <c r="F3164" s="225"/>
      <c r="G3164" s="222"/>
      <c r="H3164" s="217" t="str">
        <f>IFERROR(VLOOKUP($C3164,$C$5:$H$18,6,0)+SUMIF($C$19:$C3164,$C3164,$F$19:$F3164)-SUMIF($C$19:$C3164,$C3164,$G$19:$G3164),"")</f>
        <v/>
      </c>
      <c r="I3164" s="220"/>
      <c r="J3164" s="220"/>
      <c r="K3164" s="223"/>
    </row>
    <row r="3165" customHeight="1" spans="1:11">
      <c r="A3165" s="185" t="str">
        <f>IF(B3165="","",COUNTA($B$5:B3165))</f>
        <v/>
      </c>
      <c r="B3165" s="213"/>
      <c r="C3165" s="214"/>
      <c r="D3165" s="214"/>
      <c r="E3165" s="214"/>
      <c r="F3165" s="224"/>
      <c r="G3165" s="216"/>
      <c r="H3165" s="217" t="str">
        <f>IFERROR(VLOOKUP($C3165,$C$5:$H$18,6,0)+SUMIF($C$19:$C3165,$C3165,$F$19:$F3165)-SUMIF($C$19:$C3165,$C3165,$G$19:$G3165),"")</f>
        <v/>
      </c>
      <c r="I3165" s="214"/>
      <c r="J3165" s="214"/>
      <c r="K3165" s="218"/>
    </row>
    <row r="3166" customHeight="1" spans="1:11">
      <c r="A3166" s="185" t="str">
        <f>IF(B3166="","",COUNTA($B$5:B3166))</f>
        <v/>
      </c>
      <c r="B3166" s="219"/>
      <c r="C3166" s="220"/>
      <c r="D3166" s="220"/>
      <c r="E3166" s="220"/>
      <c r="F3166" s="225"/>
      <c r="G3166" s="222"/>
      <c r="H3166" s="217" t="str">
        <f>IFERROR(VLOOKUP($C3166,$C$5:$H$18,6,0)+SUMIF($C$19:$C3166,$C3166,$F$19:$F3166)-SUMIF($C$19:$C3166,$C3166,$G$19:$G3166),"")</f>
        <v/>
      </c>
      <c r="I3166" s="220"/>
      <c r="J3166" s="220"/>
      <c r="K3166" s="223"/>
    </row>
    <row r="3167" customHeight="1" spans="1:11">
      <c r="A3167" s="185" t="str">
        <f>IF(B3167="","",COUNTA($B$5:B3167))</f>
        <v/>
      </c>
      <c r="B3167" s="213"/>
      <c r="C3167" s="214"/>
      <c r="D3167" s="214"/>
      <c r="E3167" s="214"/>
      <c r="F3167" s="224"/>
      <c r="G3167" s="216"/>
      <c r="H3167" s="217" t="str">
        <f>IFERROR(VLOOKUP($C3167,$C$5:$H$18,6,0)+SUMIF($C$19:$C3167,$C3167,$F$19:$F3167)-SUMIF($C$19:$C3167,$C3167,$G$19:$G3167),"")</f>
        <v/>
      </c>
      <c r="I3167" s="214"/>
      <c r="J3167" s="214"/>
      <c r="K3167" s="218"/>
    </row>
    <row r="3168" customHeight="1" spans="1:11">
      <c r="A3168" s="185" t="str">
        <f>IF(B3168="","",COUNTA($B$5:B3168))</f>
        <v/>
      </c>
      <c r="B3168" s="219"/>
      <c r="C3168" s="220"/>
      <c r="D3168" s="220"/>
      <c r="E3168" s="220"/>
      <c r="F3168" s="225"/>
      <c r="G3168" s="222"/>
      <c r="H3168" s="217" t="str">
        <f>IFERROR(VLOOKUP($C3168,$C$5:$H$18,6,0)+SUMIF($C$19:$C3168,$C3168,$F$19:$F3168)-SUMIF($C$19:$C3168,$C3168,$G$19:$G3168),"")</f>
        <v/>
      </c>
      <c r="I3168" s="220"/>
      <c r="J3168" s="220"/>
      <c r="K3168" s="223"/>
    </row>
    <row r="3169" customHeight="1" spans="1:11">
      <c r="A3169" s="185" t="str">
        <f>IF(B3169="","",COUNTA($B$5:B3169))</f>
        <v/>
      </c>
      <c r="B3169" s="213"/>
      <c r="C3169" s="214"/>
      <c r="D3169" s="214"/>
      <c r="E3169" s="214"/>
      <c r="F3169" s="224"/>
      <c r="G3169" s="216"/>
      <c r="H3169" s="217" t="str">
        <f>IFERROR(VLOOKUP($C3169,$C$5:$H$18,6,0)+SUMIF($C$19:$C3169,$C3169,$F$19:$F3169)-SUMIF($C$19:$C3169,$C3169,$G$19:$G3169),"")</f>
        <v/>
      </c>
      <c r="I3169" s="214"/>
      <c r="J3169" s="214"/>
      <c r="K3169" s="218"/>
    </row>
    <row r="3170" customHeight="1" spans="1:11">
      <c r="A3170" s="185" t="str">
        <f>IF(B3170="","",COUNTA($B$5:B3170))</f>
        <v/>
      </c>
      <c r="B3170" s="219"/>
      <c r="C3170" s="220"/>
      <c r="D3170" s="220"/>
      <c r="E3170" s="220"/>
      <c r="F3170" s="225"/>
      <c r="G3170" s="222"/>
      <c r="H3170" s="217" t="str">
        <f>IFERROR(VLOOKUP($C3170,$C$5:$H$18,6,0)+SUMIF($C$19:$C3170,$C3170,$F$19:$F3170)-SUMIF($C$19:$C3170,$C3170,$G$19:$G3170),"")</f>
        <v/>
      </c>
      <c r="I3170" s="220"/>
      <c r="J3170" s="220"/>
      <c r="K3170" s="223"/>
    </row>
    <row r="3171" customHeight="1" spans="1:11">
      <c r="A3171" s="185" t="str">
        <f>IF(B3171="","",COUNTA($B$5:B3171))</f>
        <v/>
      </c>
      <c r="B3171" s="213"/>
      <c r="C3171" s="214"/>
      <c r="D3171" s="214"/>
      <c r="E3171" s="214"/>
      <c r="F3171" s="224"/>
      <c r="G3171" s="216"/>
      <c r="H3171" s="217" t="str">
        <f>IFERROR(VLOOKUP($C3171,$C$5:$H$18,6,0)+SUMIF($C$19:$C3171,$C3171,$F$19:$F3171)-SUMIF($C$19:$C3171,$C3171,$G$19:$G3171),"")</f>
        <v/>
      </c>
      <c r="I3171" s="214"/>
      <c r="J3171" s="214"/>
      <c r="K3171" s="218"/>
    </row>
    <row r="3172" customHeight="1" spans="1:11">
      <c r="A3172" s="185" t="str">
        <f>IF(B3172="","",COUNTA($B$5:B3172))</f>
        <v/>
      </c>
      <c r="B3172" s="219"/>
      <c r="C3172" s="220"/>
      <c r="D3172" s="220"/>
      <c r="E3172" s="220"/>
      <c r="F3172" s="225"/>
      <c r="G3172" s="222"/>
      <c r="H3172" s="217" t="str">
        <f>IFERROR(VLOOKUP($C3172,$C$5:$H$18,6,0)+SUMIF($C$19:$C3172,$C3172,$F$19:$F3172)-SUMIF($C$19:$C3172,$C3172,$G$19:$G3172),"")</f>
        <v/>
      </c>
      <c r="I3172" s="220"/>
      <c r="J3172" s="220"/>
      <c r="K3172" s="223"/>
    </row>
    <row r="3173" customHeight="1" spans="1:11">
      <c r="A3173" s="185" t="str">
        <f>IF(B3173="","",COUNTA($B$5:B3173))</f>
        <v/>
      </c>
      <c r="B3173" s="213"/>
      <c r="C3173" s="214"/>
      <c r="D3173" s="214"/>
      <c r="E3173" s="214"/>
      <c r="F3173" s="224"/>
      <c r="G3173" s="216"/>
      <c r="H3173" s="217" t="str">
        <f>IFERROR(VLOOKUP($C3173,$C$5:$H$18,6,0)+SUMIF($C$19:$C3173,$C3173,$F$19:$F3173)-SUMIF($C$19:$C3173,$C3173,$G$19:$G3173),"")</f>
        <v/>
      </c>
      <c r="I3173" s="214"/>
      <c r="J3173" s="214"/>
      <c r="K3173" s="218"/>
    </row>
    <row r="3174" customHeight="1" spans="1:11">
      <c r="A3174" s="185" t="str">
        <f>IF(B3174="","",COUNTA($B$5:B3174))</f>
        <v/>
      </c>
      <c r="B3174" s="219"/>
      <c r="C3174" s="220"/>
      <c r="D3174" s="220"/>
      <c r="E3174" s="220"/>
      <c r="F3174" s="225"/>
      <c r="G3174" s="222"/>
      <c r="H3174" s="217" t="str">
        <f>IFERROR(VLOOKUP($C3174,$C$5:$H$18,6,0)+SUMIF($C$19:$C3174,$C3174,$F$19:$F3174)-SUMIF($C$19:$C3174,$C3174,$G$19:$G3174),"")</f>
        <v/>
      </c>
      <c r="I3174" s="220"/>
      <c r="J3174" s="220"/>
      <c r="K3174" s="223"/>
    </row>
    <row r="3175" customHeight="1" spans="1:11">
      <c r="A3175" s="185" t="str">
        <f>IF(B3175="","",COUNTA($B$5:B3175))</f>
        <v/>
      </c>
      <c r="B3175" s="213"/>
      <c r="C3175" s="214"/>
      <c r="D3175" s="214"/>
      <c r="E3175" s="214"/>
      <c r="F3175" s="224"/>
      <c r="G3175" s="216"/>
      <c r="H3175" s="217" t="str">
        <f>IFERROR(VLOOKUP($C3175,$C$5:$H$18,6,0)+SUMIF($C$19:$C3175,$C3175,$F$19:$F3175)-SUMIF($C$19:$C3175,$C3175,$G$19:$G3175),"")</f>
        <v/>
      </c>
      <c r="I3175" s="214"/>
      <c r="J3175" s="214"/>
      <c r="K3175" s="218"/>
    </row>
    <row r="3176" customHeight="1" spans="1:11">
      <c r="A3176" s="185" t="str">
        <f>IF(B3176="","",COUNTA($B$5:B3176))</f>
        <v/>
      </c>
      <c r="B3176" s="219"/>
      <c r="C3176" s="220"/>
      <c r="D3176" s="220"/>
      <c r="E3176" s="220"/>
      <c r="F3176" s="225"/>
      <c r="G3176" s="222"/>
      <c r="H3176" s="217" t="str">
        <f>IFERROR(VLOOKUP($C3176,$C$5:$H$18,6,0)+SUMIF($C$19:$C3176,$C3176,$F$19:$F3176)-SUMIF($C$19:$C3176,$C3176,$G$19:$G3176),"")</f>
        <v/>
      </c>
      <c r="I3176" s="220"/>
      <c r="J3176" s="220"/>
      <c r="K3176" s="223"/>
    </row>
    <row r="3177" customHeight="1" spans="1:11">
      <c r="A3177" s="185" t="str">
        <f>IF(B3177="","",COUNTA($B$5:B3177))</f>
        <v/>
      </c>
      <c r="B3177" s="213"/>
      <c r="C3177" s="214"/>
      <c r="D3177" s="214"/>
      <c r="E3177" s="214"/>
      <c r="F3177" s="224"/>
      <c r="G3177" s="216"/>
      <c r="H3177" s="217" t="str">
        <f>IFERROR(VLOOKUP($C3177,$C$5:$H$18,6,0)+SUMIF($C$19:$C3177,$C3177,$F$19:$F3177)-SUMIF($C$19:$C3177,$C3177,$G$19:$G3177),"")</f>
        <v/>
      </c>
      <c r="I3177" s="214"/>
      <c r="J3177" s="214"/>
      <c r="K3177" s="218"/>
    </row>
    <row r="3178" customHeight="1" spans="1:11">
      <c r="A3178" s="185" t="str">
        <f>IF(B3178="","",COUNTA($B$5:B3178))</f>
        <v/>
      </c>
      <c r="B3178" s="219"/>
      <c r="C3178" s="220"/>
      <c r="D3178" s="220"/>
      <c r="E3178" s="220"/>
      <c r="F3178" s="225"/>
      <c r="G3178" s="222"/>
      <c r="H3178" s="217" t="str">
        <f>IFERROR(VLOOKUP($C3178,$C$5:$H$18,6,0)+SUMIF($C$19:$C3178,$C3178,$F$19:$F3178)-SUMIF($C$19:$C3178,$C3178,$G$19:$G3178),"")</f>
        <v/>
      </c>
      <c r="I3178" s="220"/>
      <c r="J3178" s="220"/>
      <c r="K3178" s="223"/>
    </row>
    <row r="3179" customHeight="1" spans="1:11">
      <c r="A3179" s="185" t="str">
        <f>IF(B3179="","",COUNTA($B$5:B3179))</f>
        <v/>
      </c>
      <c r="B3179" s="213"/>
      <c r="C3179" s="214"/>
      <c r="D3179" s="214"/>
      <c r="E3179" s="214"/>
      <c r="F3179" s="224"/>
      <c r="G3179" s="216"/>
      <c r="H3179" s="217" t="str">
        <f>IFERROR(VLOOKUP($C3179,$C$5:$H$18,6,0)+SUMIF($C$19:$C3179,$C3179,$F$19:$F3179)-SUMIF($C$19:$C3179,$C3179,$G$19:$G3179),"")</f>
        <v/>
      </c>
      <c r="I3179" s="214"/>
      <c r="J3179" s="214"/>
      <c r="K3179" s="218"/>
    </row>
    <row r="3180" customHeight="1" spans="1:11">
      <c r="A3180" s="185" t="str">
        <f>IF(B3180="","",COUNTA($B$5:B3180))</f>
        <v/>
      </c>
      <c r="B3180" s="219"/>
      <c r="C3180" s="220"/>
      <c r="D3180" s="220"/>
      <c r="E3180" s="220"/>
      <c r="F3180" s="225"/>
      <c r="G3180" s="222"/>
      <c r="H3180" s="217" t="str">
        <f>IFERROR(VLOOKUP($C3180,$C$5:$H$18,6,0)+SUMIF($C$19:$C3180,$C3180,$F$19:$F3180)-SUMIF($C$19:$C3180,$C3180,$G$19:$G3180),"")</f>
        <v/>
      </c>
      <c r="I3180" s="220"/>
      <c r="J3180" s="220"/>
      <c r="K3180" s="223"/>
    </row>
    <row r="3181" customHeight="1" spans="1:11">
      <c r="A3181" s="185" t="str">
        <f>IF(B3181="","",COUNTA($B$5:B3181))</f>
        <v/>
      </c>
      <c r="B3181" s="213"/>
      <c r="C3181" s="214"/>
      <c r="D3181" s="214"/>
      <c r="E3181" s="214"/>
      <c r="F3181" s="224"/>
      <c r="G3181" s="216"/>
      <c r="H3181" s="217" t="str">
        <f>IFERROR(VLOOKUP($C3181,$C$5:$H$18,6,0)+SUMIF($C$19:$C3181,$C3181,$F$19:$F3181)-SUMIF($C$19:$C3181,$C3181,$G$19:$G3181),"")</f>
        <v/>
      </c>
      <c r="I3181" s="214"/>
      <c r="J3181" s="214"/>
      <c r="K3181" s="218"/>
    </row>
    <row r="3182" customHeight="1" spans="1:11">
      <c r="A3182" s="185" t="str">
        <f>IF(B3182="","",COUNTA($B$5:B3182))</f>
        <v/>
      </c>
      <c r="B3182" s="219"/>
      <c r="C3182" s="220"/>
      <c r="D3182" s="220"/>
      <c r="E3182" s="220"/>
      <c r="F3182" s="225"/>
      <c r="G3182" s="222"/>
      <c r="H3182" s="217" t="str">
        <f>IFERROR(VLOOKUP($C3182,$C$5:$H$18,6,0)+SUMIF($C$19:$C3182,$C3182,$F$19:$F3182)-SUMIF($C$19:$C3182,$C3182,$G$19:$G3182),"")</f>
        <v/>
      </c>
      <c r="I3182" s="220"/>
      <c r="J3182" s="220"/>
      <c r="K3182" s="223"/>
    </row>
    <row r="3183" customHeight="1" spans="1:11">
      <c r="A3183" s="185" t="str">
        <f>IF(B3183="","",COUNTA($B$5:B3183))</f>
        <v/>
      </c>
      <c r="B3183" s="213"/>
      <c r="C3183" s="214"/>
      <c r="D3183" s="214"/>
      <c r="E3183" s="214"/>
      <c r="F3183" s="224"/>
      <c r="G3183" s="216"/>
      <c r="H3183" s="217" t="str">
        <f>IFERROR(VLOOKUP($C3183,$C$5:$H$18,6,0)+SUMIF($C$19:$C3183,$C3183,$F$19:$F3183)-SUMIF($C$19:$C3183,$C3183,$G$19:$G3183),"")</f>
        <v/>
      </c>
      <c r="I3183" s="214"/>
      <c r="J3183" s="214"/>
      <c r="K3183" s="218"/>
    </row>
    <row r="3184" customHeight="1" spans="1:11">
      <c r="A3184" s="185" t="str">
        <f>IF(B3184="","",COUNTA($B$5:B3184))</f>
        <v/>
      </c>
      <c r="B3184" s="219"/>
      <c r="C3184" s="220"/>
      <c r="D3184" s="220"/>
      <c r="E3184" s="220"/>
      <c r="F3184" s="225"/>
      <c r="G3184" s="222"/>
      <c r="H3184" s="217" t="str">
        <f>IFERROR(VLOOKUP($C3184,$C$5:$H$18,6,0)+SUMIF($C$19:$C3184,$C3184,$F$19:$F3184)-SUMIF($C$19:$C3184,$C3184,$G$19:$G3184),"")</f>
        <v/>
      </c>
      <c r="I3184" s="220"/>
      <c r="J3184" s="220"/>
      <c r="K3184" s="223"/>
    </row>
    <row r="3185" customHeight="1" spans="1:11">
      <c r="A3185" s="185" t="str">
        <f>IF(B3185="","",COUNTA($B$5:B3185))</f>
        <v/>
      </c>
      <c r="B3185" s="213"/>
      <c r="C3185" s="214"/>
      <c r="D3185" s="214"/>
      <c r="E3185" s="214"/>
      <c r="F3185" s="224"/>
      <c r="G3185" s="216"/>
      <c r="H3185" s="217" t="str">
        <f>IFERROR(VLOOKUP($C3185,$C$5:$H$18,6,0)+SUMIF($C$19:$C3185,$C3185,$F$19:$F3185)-SUMIF($C$19:$C3185,$C3185,$G$19:$G3185),"")</f>
        <v/>
      </c>
      <c r="I3185" s="214"/>
      <c r="J3185" s="214"/>
      <c r="K3185" s="218"/>
    </row>
    <row r="3186" customHeight="1" spans="1:11">
      <c r="A3186" s="185" t="str">
        <f>IF(B3186="","",COUNTA($B$5:B3186))</f>
        <v/>
      </c>
      <c r="B3186" s="219"/>
      <c r="C3186" s="220"/>
      <c r="D3186" s="220"/>
      <c r="E3186" s="220"/>
      <c r="F3186" s="225"/>
      <c r="G3186" s="222"/>
      <c r="H3186" s="217" t="str">
        <f>IFERROR(VLOOKUP($C3186,$C$5:$H$18,6,0)+SUMIF($C$19:$C3186,$C3186,$F$19:$F3186)-SUMIF($C$19:$C3186,$C3186,$G$19:$G3186),"")</f>
        <v/>
      </c>
      <c r="I3186" s="220"/>
      <c r="J3186" s="220"/>
      <c r="K3186" s="223"/>
    </row>
    <row r="3187" customHeight="1" spans="1:11">
      <c r="A3187" s="185" t="str">
        <f>IF(B3187="","",COUNTA($B$5:B3187))</f>
        <v/>
      </c>
      <c r="B3187" s="213"/>
      <c r="C3187" s="214"/>
      <c r="D3187" s="214"/>
      <c r="E3187" s="214"/>
      <c r="F3187" s="224"/>
      <c r="G3187" s="216"/>
      <c r="H3187" s="217" t="str">
        <f>IFERROR(VLOOKUP($C3187,$C$5:$H$18,6,0)+SUMIF($C$19:$C3187,$C3187,$F$19:$F3187)-SUMIF($C$19:$C3187,$C3187,$G$19:$G3187),"")</f>
        <v/>
      </c>
      <c r="I3187" s="214"/>
      <c r="J3187" s="214"/>
      <c r="K3187" s="218"/>
    </row>
    <row r="3188" customHeight="1" spans="1:11">
      <c r="A3188" s="185" t="str">
        <f>IF(B3188="","",COUNTA($B$5:B3188))</f>
        <v/>
      </c>
      <c r="B3188" s="219"/>
      <c r="C3188" s="220"/>
      <c r="D3188" s="220"/>
      <c r="E3188" s="220"/>
      <c r="F3188" s="225"/>
      <c r="G3188" s="222"/>
      <c r="H3188" s="217" t="str">
        <f>IFERROR(VLOOKUP($C3188,$C$5:$H$18,6,0)+SUMIF($C$19:$C3188,$C3188,$F$19:$F3188)-SUMIF($C$19:$C3188,$C3188,$G$19:$G3188),"")</f>
        <v/>
      </c>
      <c r="I3188" s="220"/>
      <c r="J3188" s="220"/>
      <c r="K3188" s="223"/>
    </row>
    <row r="3189" customHeight="1" spans="1:11">
      <c r="A3189" s="185" t="str">
        <f>IF(B3189="","",COUNTA($B$5:B3189))</f>
        <v/>
      </c>
      <c r="B3189" s="213"/>
      <c r="C3189" s="214"/>
      <c r="D3189" s="214"/>
      <c r="E3189" s="214"/>
      <c r="F3189" s="224"/>
      <c r="G3189" s="216"/>
      <c r="H3189" s="217" t="str">
        <f>IFERROR(VLOOKUP($C3189,$C$5:$H$18,6,0)+SUMIF($C$19:$C3189,$C3189,$F$19:$F3189)-SUMIF($C$19:$C3189,$C3189,$G$19:$G3189),"")</f>
        <v/>
      </c>
      <c r="I3189" s="214"/>
      <c r="J3189" s="214"/>
      <c r="K3189" s="218"/>
    </row>
    <row r="3190" customHeight="1" spans="1:11">
      <c r="A3190" s="185" t="str">
        <f>IF(B3190="","",COUNTA($B$5:B3190))</f>
        <v/>
      </c>
      <c r="B3190" s="219"/>
      <c r="C3190" s="220"/>
      <c r="D3190" s="220"/>
      <c r="E3190" s="220"/>
      <c r="F3190" s="225"/>
      <c r="G3190" s="222"/>
      <c r="H3190" s="217" t="str">
        <f>IFERROR(VLOOKUP($C3190,$C$5:$H$18,6,0)+SUMIF($C$19:$C3190,$C3190,$F$19:$F3190)-SUMIF($C$19:$C3190,$C3190,$G$19:$G3190),"")</f>
        <v/>
      </c>
      <c r="I3190" s="220"/>
      <c r="J3190" s="220"/>
      <c r="K3190" s="223"/>
    </row>
    <row r="3191" customHeight="1" spans="1:11">
      <c r="A3191" s="185" t="str">
        <f>IF(B3191="","",COUNTA($B$5:B3191))</f>
        <v/>
      </c>
      <c r="B3191" s="213"/>
      <c r="C3191" s="214"/>
      <c r="D3191" s="214"/>
      <c r="E3191" s="214"/>
      <c r="F3191" s="224"/>
      <c r="G3191" s="216"/>
      <c r="H3191" s="217" t="str">
        <f>IFERROR(VLOOKUP($C3191,$C$5:$H$18,6,0)+SUMIF($C$19:$C3191,$C3191,$F$19:$F3191)-SUMIF($C$19:$C3191,$C3191,$G$19:$G3191),"")</f>
        <v/>
      </c>
      <c r="I3191" s="214"/>
      <c r="J3191" s="214"/>
      <c r="K3191" s="218"/>
    </row>
    <row r="3192" customHeight="1" spans="1:11">
      <c r="A3192" s="185" t="str">
        <f>IF(B3192="","",COUNTA($B$5:B3192))</f>
        <v/>
      </c>
      <c r="B3192" s="219"/>
      <c r="C3192" s="220"/>
      <c r="D3192" s="220"/>
      <c r="E3192" s="220"/>
      <c r="F3192" s="225"/>
      <c r="G3192" s="222"/>
      <c r="H3192" s="217" t="str">
        <f>IFERROR(VLOOKUP($C3192,$C$5:$H$18,6,0)+SUMIF($C$19:$C3192,$C3192,$F$19:$F3192)-SUMIF($C$19:$C3192,$C3192,$G$19:$G3192),"")</f>
        <v/>
      </c>
      <c r="I3192" s="220"/>
      <c r="J3192" s="220"/>
      <c r="K3192" s="223"/>
    </row>
    <row r="3193" customHeight="1" spans="1:11">
      <c r="A3193" s="185" t="str">
        <f>IF(B3193="","",COUNTA($B$5:B3193))</f>
        <v/>
      </c>
      <c r="B3193" s="213"/>
      <c r="C3193" s="214"/>
      <c r="D3193" s="214"/>
      <c r="E3193" s="214"/>
      <c r="F3193" s="224"/>
      <c r="G3193" s="216"/>
      <c r="H3193" s="217" t="str">
        <f>IFERROR(VLOOKUP($C3193,$C$5:$H$18,6,0)+SUMIF($C$19:$C3193,$C3193,$F$19:$F3193)-SUMIF($C$19:$C3193,$C3193,$G$19:$G3193),"")</f>
        <v/>
      </c>
      <c r="I3193" s="214"/>
      <c r="J3193" s="214"/>
      <c r="K3193" s="218"/>
    </row>
    <row r="3194" customHeight="1" spans="1:11">
      <c r="A3194" s="185" t="str">
        <f>IF(B3194="","",COUNTA($B$5:B3194))</f>
        <v/>
      </c>
      <c r="B3194" s="219"/>
      <c r="C3194" s="220"/>
      <c r="D3194" s="220"/>
      <c r="E3194" s="220"/>
      <c r="F3194" s="225"/>
      <c r="G3194" s="222"/>
      <c r="H3194" s="217" t="str">
        <f>IFERROR(VLOOKUP($C3194,$C$5:$H$18,6,0)+SUMIF($C$19:$C3194,$C3194,$F$19:$F3194)-SUMIF($C$19:$C3194,$C3194,$G$19:$G3194),"")</f>
        <v/>
      </c>
      <c r="I3194" s="220"/>
      <c r="J3194" s="220"/>
      <c r="K3194" s="223"/>
    </row>
    <row r="3195" customHeight="1" spans="1:11">
      <c r="A3195" s="185" t="str">
        <f>IF(B3195="","",COUNTA($B$5:B3195))</f>
        <v/>
      </c>
      <c r="B3195" s="213"/>
      <c r="C3195" s="214"/>
      <c r="D3195" s="214"/>
      <c r="E3195" s="214"/>
      <c r="F3195" s="224"/>
      <c r="G3195" s="216"/>
      <c r="H3195" s="217" t="str">
        <f>IFERROR(VLOOKUP($C3195,$C$5:$H$18,6,0)+SUMIF($C$19:$C3195,$C3195,$F$19:$F3195)-SUMIF($C$19:$C3195,$C3195,$G$19:$G3195),"")</f>
        <v/>
      </c>
      <c r="I3195" s="214"/>
      <c r="J3195" s="214"/>
      <c r="K3195" s="218"/>
    </row>
    <row r="3196" customHeight="1" spans="1:11">
      <c r="A3196" s="185" t="str">
        <f>IF(B3196="","",COUNTA($B$5:B3196))</f>
        <v/>
      </c>
      <c r="B3196" s="219"/>
      <c r="C3196" s="220"/>
      <c r="D3196" s="220"/>
      <c r="E3196" s="220"/>
      <c r="F3196" s="225"/>
      <c r="G3196" s="222"/>
      <c r="H3196" s="217" t="str">
        <f>IFERROR(VLOOKUP($C3196,$C$5:$H$18,6,0)+SUMIF($C$19:$C3196,$C3196,$F$19:$F3196)-SUMIF($C$19:$C3196,$C3196,$G$19:$G3196),"")</f>
        <v/>
      </c>
      <c r="I3196" s="220"/>
      <c r="J3196" s="220"/>
      <c r="K3196" s="223"/>
    </row>
    <row r="3197" customHeight="1" spans="1:11">
      <c r="A3197" s="185" t="str">
        <f>IF(B3197="","",COUNTA($B$5:B3197))</f>
        <v/>
      </c>
      <c r="B3197" s="213"/>
      <c r="C3197" s="214"/>
      <c r="D3197" s="214"/>
      <c r="E3197" s="214"/>
      <c r="F3197" s="224"/>
      <c r="G3197" s="216"/>
      <c r="H3197" s="217" t="str">
        <f>IFERROR(VLOOKUP($C3197,$C$5:$H$18,6,0)+SUMIF($C$19:$C3197,$C3197,$F$19:$F3197)-SUMIF($C$19:$C3197,$C3197,$G$19:$G3197),"")</f>
        <v/>
      </c>
      <c r="I3197" s="214"/>
      <c r="J3197" s="214"/>
      <c r="K3197" s="218"/>
    </row>
    <row r="3198" customHeight="1" spans="1:11">
      <c r="A3198" s="185" t="str">
        <f>IF(B3198="","",COUNTA($B$5:B3198))</f>
        <v/>
      </c>
      <c r="B3198" s="219"/>
      <c r="C3198" s="220"/>
      <c r="D3198" s="220"/>
      <c r="E3198" s="220"/>
      <c r="F3198" s="225"/>
      <c r="G3198" s="222"/>
      <c r="H3198" s="217" t="str">
        <f>IFERROR(VLOOKUP($C3198,$C$5:$H$18,6,0)+SUMIF($C$19:$C3198,$C3198,$F$19:$F3198)-SUMIF($C$19:$C3198,$C3198,$G$19:$G3198),"")</f>
        <v/>
      </c>
      <c r="I3198" s="220"/>
      <c r="J3198" s="220"/>
      <c r="K3198" s="223"/>
    </row>
    <row r="3199" customHeight="1" spans="1:11">
      <c r="A3199" s="185" t="str">
        <f>IF(B3199="","",COUNTA($B$5:B3199))</f>
        <v/>
      </c>
      <c r="B3199" s="213"/>
      <c r="C3199" s="214"/>
      <c r="D3199" s="214"/>
      <c r="E3199" s="214"/>
      <c r="F3199" s="224"/>
      <c r="G3199" s="216"/>
      <c r="H3199" s="217" t="str">
        <f>IFERROR(VLOOKUP($C3199,$C$5:$H$18,6,0)+SUMIF($C$19:$C3199,$C3199,$F$19:$F3199)-SUMIF($C$19:$C3199,$C3199,$G$19:$G3199),"")</f>
        <v/>
      </c>
      <c r="I3199" s="214"/>
      <c r="J3199" s="214"/>
      <c r="K3199" s="218"/>
    </row>
    <row r="3200" customHeight="1" spans="1:11">
      <c r="A3200" s="185" t="str">
        <f>IF(B3200="","",COUNTA($B$5:B3200))</f>
        <v/>
      </c>
      <c r="B3200" s="219"/>
      <c r="C3200" s="220"/>
      <c r="D3200" s="220"/>
      <c r="E3200" s="220"/>
      <c r="F3200" s="225"/>
      <c r="G3200" s="222"/>
      <c r="H3200" s="217" t="str">
        <f>IFERROR(VLOOKUP($C3200,$C$5:$H$18,6,0)+SUMIF($C$19:$C3200,$C3200,$F$19:$F3200)-SUMIF($C$19:$C3200,$C3200,$G$19:$G3200),"")</f>
        <v/>
      </c>
      <c r="I3200" s="220"/>
      <c r="J3200" s="220"/>
      <c r="K3200" s="223"/>
    </row>
    <row r="3201" customHeight="1" spans="1:11">
      <c r="A3201" s="185" t="str">
        <f>IF(B3201="","",COUNTA($B$5:B3201))</f>
        <v/>
      </c>
      <c r="B3201" s="213"/>
      <c r="C3201" s="214"/>
      <c r="D3201" s="214"/>
      <c r="E3201" s="214"/>
      <c r="F3201" s="224"/>
      <c r="G3201" s="216"/>
      <c r="H3201" s="217" t="str">
        <f>IFERROR(VLOOKUP($C3201,$C$5:$H$18,6,0)+SUMIF($C$19:$C3201,$C3201,$F$19:$F3201)-SUMIF($C$19:$C3201,$C3201,$G$19:$G3201),"")</f>
        <v/>
      </c>
      <c r="I3201" s="214"/>
      <c r="J3201" s="214"/>
      <c r="K3201" s="218"/>
    </row>
    <row r="3202" customHeight="1" spans="1:11">
      <c r="A3202" s="185" t="str">
        <f>IF(B3202="","",COUNTA($B$5:B3202))</f>
        <v/>
      </c>
      <c r="B3202" s="219"/>
      <c r="C3202" s="220"/>
      <c r="D3202" s="220"/>
      <c r="E3202" s="220"/>
      <c r="F3202" s="225"/>
      <c r="G3202" s="222"/>
      <c r="H3202" s="217" t="str">
        <f>IFERROR(VLOOKUP($C3202,$C$5:$H$18,6,0)+SUMIF($C$19:$C3202,$C3202,$F$19:$F3202)-SUMIF($C$19:$C3202,$C3202,$G$19:$G3202),"")</f>
        <v/>
      </c>
      <c r="I3202" s="220"/>
      <c r="J3202" s="220"/>
      <c r="K3202" s="223"/>
    </row>
    <row r="3203" customHeight="1" spans="1:11">
      <c r="A3203" s="185" t="str">
        <f>IF(B3203="","",COUNTA($B$5:B3203))</f>
        <v/>
      </c>
      <c r="B3203" s="213"/>
      <c r="C3203" s="214"/>
      <c r="D3203" s="214"/>
      <c r="E3203" s="214"/>
      <c r="F3203" s="224"/>
      <c r="G3203" s="216"/>
      <c r="H3203" s="217" t="str">
        <f>IFERROR(VLOOKUP($C3203,$C$5:$H$18,6,0)+SUMIF($C$19:$C3203,$C3203,$F$19:$F3203)-SUMIF($C$19:$C3203,$C3203,$G$19:$G3203),"")</f>
        <v/>
      </c>
      <c r="I3203" s="214"/>
      <c r="J3203" s="214"/>
      <c r="K3203" s="218"/>
    </row>
    <row r="3204" customHeight="1" spans="1:11">
      <c r="A3204" s="185" t="str">
        <f>IF(B3204="","",COUNTA($B$5:B3204))</f>
        <v/>
      </c>
      <c r="B3204" s="219"/>
      <c r="C3204" s="220"/>
      <c r="D3204" s="220"/>
      <c r="E3204" s="220"/>
      <c r="F3204" s="225"/>
      <c r="G3204" s="222"/>
      <c r="H3204" s="217" t="str">
        <f>IFERROR(VLOOKUP($C3204,$C$5:$H$18,6,0)+SUMIF($C$19:$C3204,$C3204,$F$19:$F3204)-SUMIF($C$19:$C3204,$C3204,$G$19:$G3204),"")</f>
        <v/>
      </c>
      <c r="I3204" s="220"/>
      <c r="J3204" s="220"/>
      <c r="K3204" s="223"/>
    </row>
    <row r="3205" customHeight="1" spans="1:11">
      <c r="A3205" s="185" t="str">
        <f>IF(B3205="","",COUNTA($B$5:B3205))</f>
        <v/>
      </c>
      <c r="B3205" s="213"/>
      <c r="C3205" s="214"/>
      <c r="D3205" s="214"/>
      <c r="E3205" s="214"/>
      <c r="F3205" s="224"/>
      <c r="G3205" s="216"/>
      <c r="H3205" s="217" t="str">
        <f>IFERROR(VLOOKUP($C3205,$C$5:$H$18,6,0)+SUMIF($C$19:$C3205,$C3205,$F$19:$F3205)-SUMIF($C$19:$C3205,$C3205,$G$19:$G3205),"")</f>
        <v/>
      </c>
      <c r="I3205" s="214"/>
      <c r="J3205" s="214"/>
      <c r="K3205" s="218"/>
    </row>
    <row r="3206" customHeight="1" spans="1:11">
      <c r="A3206" s="185" t="str">
        <f>IF(B3206="","",COUNTA($B$5:B3206))</f>
        <v/>
      </c>
      <c r="B3206" s="219"/>
      <c r="C3206" s="220"/>
      <c r="D3206" s="220"/>
      <c r="E3206" s="220"/>
      <c r="F3206" s="225"/>
      <c r="G3206" s="222"/>
      <c r="H3206" s="217" t="str">
        <f>IFERROR(VLOOKUP($C3206,$C$5:$H$18,6,0)+SUMIF($C$19:$C3206,$C3206,$F$19:$F3206)-SUMIF($C$19:$C3206,$C3206,$G$19:$G3206),"")</f>
        <v/>
      </c>
      <c r="I3206" s="220"/>
      <c r="J3206" s="220"/>
      <c r="K3206" s="223"/>
    </row>
    <row r="3207" customHeight="1" spans="1:11">
      <c r="A3207" s="185" t="str">
        <f>IF(B3207="","",COUNTA($B$5:B3207))</f>
        <v/>
      </c>
      <c r="B3207" s="213"/>
      <c r="C3207" s="214"/>
      <c r="D3207" s="214"/>
      <c r="E3207" s="214"/>
      <c r="F3207" s="224"/>
      <c r="G3207" s="216"/>
      <c r="H3207" s="217" t="str">
        <f>IFERROR(VLOOKUP($C3207,$C$5:$H$18,6,0)+SUMIF($C$19:$C3207,$C3207,$F$19:$F3207)-SUMIF($C$19:$C3207,$C3207,$G$19:$G3207),"")</f>
        <v/>
      </c>
      <c r="I3207" s="214"/>
      <c r="J3207" s="214"/>
      <c r="K3207" s="218"/>
    </row>
    <row r="3208" customHeight="1" spans="1:11">
      <c r="A3208" s="185" t="str">
        <f>IF(B3208="","",COUNTA($B$5:B3208))</f>
        <v/>
      </c>
      <c r="B3208" s="219"/>
      <c r="C3208" s="220"/>
      <c r="D3208" s="220"/>
      <c r="E3208" s="220"/>
      <c r="F3208" s="225"/>
      <c r="G3208" s="222"/>
      <c r="H3208" s="217" t="str">
        <f>IFERROR(VLOOKUP($C3208,$C$5:$H$18,6,0)+SUMIF($C$19:$C3208,$C3208,$F$19:$F3208)-SUMIF($C$19:$C3208,$C3208,$G$19:$G3208),"")</f>
        <v/>
      </c>
      <c r="I3208" s="220"/>
      <c r="J3208" s="220"/>
      <c r="K3208" s="223"/>
    </row>
    <row r="3209" customHeight="1" spans="1:11">
      <c r="A3209" s="185" t="str">
        <f>IF(B3209="","",COUNTA($B$5:B3209))</f>
        <v/>
      </c>
      <c r="B3209" s="213"/>
      <c r="C3209" s="214"/>
      <c r="D3209" s="214"/>
      <c r="E3209" s="214"/>
      <c r="F3209" s="224"/>
      <c r="G3209" s="216"/>
      <c r="H3209" s="217" t="str">
        <f>IFERROR(VLOOKUP($C3209,$C$5:$H$18,6,0)+SUMIF($C$19:$C3209,$C3209,$F$19:$F3209)-SUMIF($C$19:$C3209,$C3209,$G$19:$G3209),"")</f>
        <v/>
      </c>
      <c r="I3209" s="214"/>
      <c r="J3209" s="214"/>
      <c r="K3209" s="218"/>
    </row>
    <row r="3210" customHeight="1" spans="1:11">
      <c r="A3210" s="185" t="str">
        <f>IF(B3210="","",COUNTA($B$5:B3210))</f>
        <v/>
      </c>
      <c r="B3210" s="219"/>
      <c r="C3210" s="220"/>
      <c r="D3210" s="220"/>
      <c r="E3210" s="220"/>
      <c r="F3210" s="225"/>
      <c r="G3210" s="222"/>
      <c r="H3210" s="217" t="str">
        <f>IFERROR(VLOOKUP($C3210,$C$5:$H$18,6,0)+SUMIF($C$19:$C3210,$C3210,$F$19:$F3210)-SUMIF($C$19:$C3210,$C3210,$G$19:$G3210),"")</f>
        <v/>
      </c>
      <c r="I3210" s="220"/>
      <c r="J3210" s="220"/>
      <c r="K3210" s="223"/>
    </row>
    <row r="3211" customHeight="1" spans="1:11">
      <c r="A3211" s="185" t="str">
        <f>IF(B3211="","",COUNTA($B$5:B3211))</f>
        <v/>
      </c>
      <c r="B3211" s="213"/>
      <c r="C3211" s="214"/>
      <c r="D3211" s="214"/>
      <c r="E3211" s="214"/>
      <c r="F3211" s="224"/>
      <c r="G3211" s="216"/>
      <c r="H3211" s="217" t="str">
        <f>IFERROR(VLOOKUP($C3211,$C$5:$H$18,6,0)+SUMIF($C$19:$C3211,$C3211,$F$19:$F3211)-SUMIF($C$19:$C3211,$C3211,$G$19:$G3211),"")</f>
        <v/>
      </c>
      <c r="I3211" s="214"/>
      <c r="J3211" s="214"/>
      <c r="K3211" s="218"/>
    </row>
    <row r="3212" customHeight="1" spans="1:11">
      <c r="A3212" s="185" t="str">
        <f>IF(B3212="","",COUNTA($B$5:B3212))</f>
        <v/>
      </c>
      <c r="B3212" s="219"/>
      <c r="C3212" s="220"/>
      <c r="D3212" s="220"/>
      <c r="E3212" s="220"/>
      <c r="F3212" s="225"/>
      <c r="G3212" s="222"/>
      <c r="H3212" s="217" t="str">
        <f>IFERROR(VLOOKUP($C3212,$C$5:$H$18,6,0)+SUMIF($C$19:$C3212,$C3212,$F$19:$F3212)-SUMIF($C$19:$C3212,$C3212,$G$19:$G3212),"")</f>
        <v/>
      </c>
      <c r="I3212" s="220"/>
      <c r="J3212" s="220"/>
      <c r="K3212" s="223"/>
    </row>
    <row r="3213" customHeight="1" spans="1:11">
      <c r="A3213" s="185" t="str">
        <f>IF(B3213="","",COUNTA($B$5:B3213))</f>
        <v/>
      </c>
      <c r="B3213" s="213"/>
      <c r="C3213" s="214"/>
      <c r="D3213" s="214"/>
      <c r="E3213" s="214"/>
      <c r="F3213" s="224"/>
      <c r="G3213" s="216"/>
      <c r="H3213" s="217" t="str">
        <f>IFERROR(VLOOKUP($C3213,$C$5:$H$18,6,0)+SUMIF($C$19:$C3213,$C3213,$F$19:$F3213)-SUMIF($C$19:$C3213,$C3213,$G$19:$G3213),"")</f>
        <v/>
      </c>
      <c r="I3213" s="214"/>
      <c r="J3213" s="214"/>
      <c r="K3213" s="218"/>
    </row>
    <row r="3214" customHeight="1" spans="1:11">
      <c r="A3214" s="185" t="str">
        <f>IF(B3214="","",COUNTA($B$5:B3214))</f>
        <v/>
      </c>
      <c r="B3214" s="219"/>
      <c r="C3214" s="220"/>
      <c r="D3214" s="220"/>
      <c r="E3214" s="220"/>
      <c r="F3214" s="225"/>
      <c r="G3214" s="222"/>
      <c r="H3214" s="217" t="str">
        <f>IFERROR(VLOOKUP($C3214,$C$5:$H$18,6,0)+SUMIF($C$19:$C3214,$C3214,$F$19:$F3214)-SUMIF($C$19:$C3214,$C3214,$G$19:$G3214),"")</f>
        <v/>
      </c>
      <c r="I3214" s="220"/>
      <c r="J3214" s="220"/>
      <c r="K3214" s="223"/>
    </row>
    <row r="3215" customHeight="1" spans="1:11">
      <c r="A3215" s="185" t="str">
        <f>IF(B3215="","",COUNTA($B$5:B3215))</f>
        <v/>
      </c>
      <c r="B3215" s="213"/>
      <c r="C3215" s="214"/>
      <c r="D3215" s="214"/>
      <c r="E3215" s="214"/>
      <c r="F3215" s="224"/>
      <c r="G3215" s="216"/>
      <c r="H3215" s="217" t="str">
        <f>IFERROR(VLOOKUP($C3215,$C$5:$H$18,6,0)+SUMIF($C$19:$C3215,$C3215,$F$19:$F3215)-SUMIF($C$19:$C3215,$C3215,$G$19:$G3215),"")</f>
        <v/>
      </c>
      <c r="I3215" s="214"/>
      <c r="J3215" s="214"/>
      <c r="K3215" s="218"/>
    </row>
    <row r="3216" customHeight="1" spans="1:11">
      <c r="A3216" s="185" t="str">
        <f>IF(B3216="","",COUNTA($B$5:B3216))</f>
        <v/>
      </c>
      <c r="B3216" s="219"/>
      <c r="C3216" s="220"/>
      <c r="D3216" s="220"/>
      <c r="E3216" s="220"/>
      <c r="F3216" s="225"/>
      <c r="G3216" s="222"/>
      <c r="H3216" s="217" t="str">
        <f>IFERROR(VLOOKUP($C3216,$C$5:$H$18,6,0)+SUMIF($C$19:$C3216,$C3216,$F$19:$F3216)-SUMIF($C$19:$C3216,$C3216,$G$19:$G3216),"")</f>
        <v/>
      </c>
      <c r="I3216" s="220"/>
      <c r="J3216" s="220"/>
      <c r="K3216" s="223"/>
    </row>
    <row r="3217" customHeight="1" spans="1:11">
      <c r="A3217" s="185" t="str">
        <f>IF(B3217="","",COUNTA($B$5:B3217))</f>
        <v/>
      </c>
      <c r="B3217" s="213"/>
      <c r="C3217" s="214"/>
      <c r="D3217" s="214"/>
      <c r="E3217" s="214"/>
      <c r="F3217" s="224"/>
      <c r="G3217" s="216"/>
      <c r="H3217" s="217" t="str">
        <f>IFERROR(VLOOKUP($C3217,$C$5:$H$18,6,0)+SUMIF($C$19:$C3217,$C3217,$F$19:$F3217)-SUMIF($C$19:$C3217,$C3217,$G$19:$G3217),"")</f>
        <v/>
      </c>
      <c r="I3217" s="214"/>
      <c r="J3217" s="214"/>
      <c r="K3217" s="218"/>
    </row>
    <row r="3218" customHeight="1" spans="1:11">
      <c r="A3218" s="185" t="str">
        <f>IF(B3218="","",COUNTA($B$5:B3218))</f>
        <v/>
      </c>
      <c r="B3218" s="219"/>
      <c r="C3218" s="220"/>
      <c r="D3218" s="220"/>
      <c r="E3218" s="220"/>
      <c r="F3218" s="225"/>
      <c r="G3218" s="222"/>
      <c r="H3218" s="217" t="str">
        <f>IFERROR(VLOOKUP($C3218,$C$5:$H$18,6,0)+SUMIF($C$19:$C3218,$C3218,$F$19:$F3218)-SUMIF($C$19:$C3218,$C3218,$G$19:$G3218),"")</f>
        <v/>
      </c>
      <c r="I3218" s="220"/>
      <c r="J3218" s="220"/>
      <c r="K3218" s="223"/>
    </row>
    <row r="3219" customHeight="1" spans="1:11">
      <c r="A3219" s="185" t="str">
        <f>IF(B3219="","",COUNTA($B$5:B3219))</f>
        <v/>
      </c>
      <c r="B3219" s="213"/>
      <c r="C3219" s="214"/>
      <c r="D3219" s="214"/>
      <c r="E3219" s="214"/>
      <c r="F3219" s="224"/>
      <c r="G3219" s="216"/>
      <c r="H3219" s="217" t="str">
        <f>IFERROR(VLOOKUP($C3219,$C$5:$H$18,6,0)+SUMIF($C$19:$C3219,$C3219,$F$19:$F3219)-SUMIF($C$19:$C3219,$C3219,$G$19:$G3219),"")</f>
        <v/>
      </c>
      <c r="I3219" s="214"/>
      <c r="J3219" s="214"/>
      <c r="K3219" s="218"/>
    </row>
    <row r="3220" customHeight="1" spans="1:11">
      <c r="A3220" s="185" t="str">
        <f>IF(B3220="","",COUNTA($B$5:B3220))</f>
        <v/>
      </c>
      <c r="B3220" s="219"/>
      <c r="C3220" s="220"/>
      <c r="D3220" s="220"/>
      <c r="E3220" s="220"/>
      <c r="F3220" s="225"/>
      <c r="G3220" s="222"/>
      <c r="H3220" s="217" t="str">
        <f>IFERROR(VLOOKUP($C3220,$C$5:$H$18,6,0)+SUMIF($C$19:$C3220,$C3220,$F$19:$F3220)-SUMIF($C$19:$C3220,$C3220,$G$19:$G3220),"")</f>
        <v/>
      </c>
      <c r="I3220" s="220"/>
      <c r="J3220" s="220"/>
      <c r="K3220" s="223"/>
    </row>
    <row r="3221" customHeight="1" spans="1:11">
      <c r="A3221" s="185" t="str">
        <f>IF(B3221="","",COUNTA($B$5:B3221))</f>
        <v/>
      </c>
      <c r="B3221" s="213"/>
      <c r="C3221" s="214"/>
      <c r="D3221" s="214"/>
      <c r="E3221" s="214"/>
      <c r="F3221" s="224"/>
      <c r="G3221" s="216"/>
      <c r="H3221" s="217" t="str">
        <f>IFERROR(VLOOKUP($C3221,$C$5:$H$18,6,0)+SUMIF($C$19:$C3221,$C3221,$F$19:$F3221)-SUMIF($C$19:$C3221,$C3221,$G$19:$G3221),"")</f>
        <v/>
      </c>
      <c r="I3221" s="214"/>
      <c r="J3221" s="214"/>
      <c r="K3221" s="218"/>
    </row>
    <row r="3222" customHeight="1" spans="1:11">
      <c r="A3222" s="185" t="str">
        <f>IF(B3222="","",COUNTA($B$5:B3222))</f>
        <v/>
      </c>
      <c r="B3222" s="219"/>
      <c r="C3222" s="220"/>
      <c r="D3222" s="220"/>
      <c r="E3222" s="220"/>
      <c r="F3222" s="225"/>
      <c r="G3222" s="222"/>
      <c r="H3222" s="217" t="str">
        <f>IFERROR(VLOOKUP($C3222,$C$5:$H$18,6,0)+SUMIF($C$19:$C3222,$C3222,$F$19:$F3222)-SUMIF($C$19:$C3222,$C3222,$G$19:$G3222),"")</f>
        <v/>
      </c>
      <c r="I3222" s="220"/>
      <c r="J3222" s="220"/>
      <c r="K3222" s="223"/>
    </row>
    <row r="3223" customHeight="1" spans="1:11">
      <c r="A3223" s="185" t="str">
        <f>IF(B3223="","",COUNTA($B$5:B3223))</f>
        <v/>
      </c>
      <c r="B3223" s="213"/>
      <c r="C3223" s="214"/>
      <c r="D3223" s="214"/>
      <c r="E3223" s="214"/>
      <c r="F3223" s="224"/>
      <c r="G3223" s="216"/>
      <c r="H3223" s="217" t="str">
        <f>IFERROR(VLOOKUP($C3223,$C$5:$H$18,6,0)+SUMIF($C$19:$C3223,$C3223,$F$19:$F3223)-SUMIF($C$19:$C3223,$C3223,$G$19:$G3223),"")</f>
        <v/>
      </c>
      <c r="I3223" s="214"/>
      <c r="J3223" s="214"/>
      <c r="K3223" s="218"/>
    </row>
    <row r="3224" customHeight="1" spans="1:11">
      <c r="A3224" s="185" t="str">
        <f>IF(B3224="","",COUNTA($B$5:B3224))</f>
        <v/>
      </c>
      <c r="B3224" s="219"/>
      <c r="C3224" s="220"/>
      <c r="D3224" s="220"/>
      <c r="E3224" s="220"/>
      <c r="F3224" s="225"/>
      <c r="G3224" s="222"/>
      <c r="H3224" s="217" t="str">
        <f>IFERROR(VLOOKUP($C3224,$C$5:$H$18,6,0)+SUMIF($C$19:$C3224,$C3224,$F$19:$F3224)-SUMIF($C$19:$C3224,$C3224,$G$19:$G3224),"")</f>
        <v/>
      </c>
      <c r="I3224" s="220"/>
      <c r="J3224" s="220"/>
      <c r="K3224" s="223"/>
    </row>
    <row r="3225" customHeight="1" spans="1:11">
      <c r="A3225" s="185" t="str">
        <f>IF(B3225="","",COUNTA($B$5:B3225))</f>
        <v/>
      </c>
      <c r="B3225" s="213"/>
      <c r="C3225" s="214"/>
      <c r="D3225" s="214"/>
      <c r="E3225" s="214"/>
      <c r="F3225" s="224"/>
      <c r="G3225" s="216"/>
      <c r="H3225" s="217" t="str">
        <f>IFERROR(VLOOKUP($C3225,$C$5:$H$18,6,0)+SUMIF($C$19:$C3225,$C3225,$F$19:$F3225)-SUMIF($C$19:$C3225,$C3225,$G$19:$G3225),"")</f>
        <v/>
      </c>
      <c r="I3225" s="214"/>
      <c r="J3225" s="214"/>
      <c r="K3225" s="218"/>
    </row>
    <row r="3226" customHeight="1" spans="1:11">
      <c r="A3226" s="185" t="str">
        <f>IF(B3226="","",COUNTA($B$5:B3226))</f>
        <v/>
      </c>
      <c r="B3226" s="219"/>
      <c r="C3226" s="220"/>
      <c r="D3226" s="220"/>
      <c r="E3226" s="220"/>
      <c r="F3226" s="225"/>
      <c r="G3226" s="222"/>
      <c r="H3226" s="217" t="str">
        <f>IFERROR(VLOOKUP($C3226,$C$5:$H$18,6,0)+SUMIF($C$19:$C3226,$C3226,$F$19:$F3226)-SUMIF($C$19:$C3226,$C3226,$G$19:$G3226),"")</f>
        <v/>
      </c>
      <c r="I3226" s="220"/>
      <c r="J3226" s="220"/>
      <c r="K3226" s="223"/>
    </row>
    <row r="3227" customHeight="1" spans="1:11">
      <c r="A3227" s="185" t="str">
        <f>IF(B3227="","",COUNTA($B$5:B3227))</f>
        <v/>
      </c>
      <c r="B3227" s="213"/>
      <c r="C3227" s="214"/>
      <c r="D3227" s="214"/>
      <c r="E3227" s="214"/>
      <c r="F3227" s="224"/>
      <c r="G3227" s="216"/>
      <c r="H3227" s="217" t="str">
        <f>IFERROR(VLOOKUP($C3227,$C$5:$H$18,6,0)+SUMIF($C$19:$C3227,$C3227,$F$19:$F3227)-SUMIF($C$19:$C3227,$C3227,$G$19:$G3227),"")</f>
        <v/>
      </c>
      <c r="I3227" s="214"/>
      <c r="J3227" s="214"/>
      <c r="K3227" s="218"/>
    </row>
    <row r="3228" customHeight="1" spans="1:11">
      <c r="A3228" s="185" t="str">
        <f>IF(B3228="","",COUNTA($B$5:B3228))</f>
        <v/>
      </c>
      <c r="B3228" s="219"/>
      <c r="C3228" s="220"/>
      <c r="D3228" s="220"/>
      <c r="E3228" s="220"/>
      <c r="F3228" s="225"/>
      <c r="G3228" s="222"/>
      <c r="H3228" s="217" t="str">
        <f>IFERROR(VLOOKUP($C3228,$C$5:$H$18,6,0)+SUMIF($C$19:$C3228,$C3228,$F$19:$F3228)-SUMIF($C$19:$C3228,$C3228,$G$19:$G3228),"")</f>
        <v/>
      </c>
      <c r="I3228" s="220"/>
      <c r="J3228" s="220"/>
      <c r="K3228" s="223"/>
    </row>
    <row r="3229" customHeight="1" spans="1:11">
      <c r="A3229" s="185" t="str">
        <f>IF(B3229="","",COUNTA($B$5:B3229))</f>
        <v/>
      </c>
      <c r="B3229" s="213"/>
      <c r="C3229" s="214"/>
      <c r="D3229" s="214"/>
      <c r="E3229" s="214"/>
      <c r="F3229" s="224"/>
      <c r="G3229" s="216"/>
      <c r="H3229" s="217" t="str">
        <f>IFERROR(VLOOKUP($C3229,$C$5:$H$18,6,0)+SUMIF($C$19:$C3229,$C3229,$F$19:$F3229)-SUMIF($C$19:$C3229,$C3229,$G$19:$G3229),"")</f>
        <v/>
      </c>
      <c r="I3229" s="214"/>
      <c r="J3229" s="214"/>
      <c r="K3229" s="218"/>
    </row>
    <row r="3230" customHeight="1" spans="1:11">
      <c r="A3230" s="185" t="str">
        <f>IF(B3230="","",COUNTA($B$5:B3230))</f>
        <v/>
      </c>
      <c r="B3230" s="219"/>
      <c r="C3230" s="220"/>
      <c r="D3230" s="220"/>
      <c r="E3230" s="220"/>
      <c r="F3230" s="225"/>
      <c r="G3230" s="222"/>
      <c r="H3230" s="217" t="str">
        <f>IFERROR(VLOOKUP($C3230,$C$5:$H$18,6,0)+SUMIF($C$19:$C3230,$C3230,$F$19:$F3230)-SUMIF($C$19:$C3230,$C3230,$G$19:$G3230),"")</f>
        <v/>
      </c>
      <c r="I3230" s="220"/>
      <c r="J3230" s="220"/>
      <c r="K3230" s="223"/>
    </row>
    <row r="3231" customHeight="1" spans="1:11">
      <c r="A3231" s="185" t="str">
        <f>IF(B3231="","",COUNTA($B$5:B3231))</f>
        <v/>
      </c>
      <c r="B3231" s="213"/>
      <c r="C3231" s="214"/>
      <c r="D3231" s="214"/>
      <c r="E3231" s="214"/>
      <c r="F3231" s="224"/>
      <c r="G3231" s="216"/>
      <c r="H3231" s="217" t="str">
        <f>IFERROR(VLOOKUP($C3231,$C$5:$H$18,6,0)+SUMIF($C$19:$C3231,$C3231,$F$19:$F3231)-SUMIF($C$19:$C3231,$C3231,$G$19:$G3231),"")</f>
        <v/>
      </c>
      <c r="I3231" s="214"/>
      <c r="J3231" s="214"/>
      <c r="K3231" s="218"/>
    </row>
    <row r="3232" customHeight="1" spans="1:11">
      <c r="A3232" s="185" t="str">
        <f>IF(B3232="","",COUNTA($B$5:B3232))</f>
        <v/>
      </c>
      <c r="B3232" s="219"/>
      <c r="C3232" s="220"/>
      <c r="D3232" s="220"/>
      <c r="E3232" s="220"/>
      <c r="F3232" s="225"/>
      <c r="G3232" s="222"/>
      <c r="H3232" s="217" t="str">
        <f>IFERROR(VLOOKUP($C3232,$C$5:$H$18,6,0)+SUMIF($C$19:$C3232,$C3232,$F$19:$F3232)-SUMIF($C$19:$C3232,$C3232,$G$19:$G3232),"")</f>
        <v/>
      </c>
      <c r="I3232" s="220"/>
      <c r="J3232" s="220"/>
      <c r="K3232" s="223"/>
    </row>
    <row r="3233" customHeight="1" spans="1:11">
      <c r="A3233" s="185" t="str">
        <f>IF(B3233="","",COUNTA($B$5:B3233))</f>
        <v/>
      </c>
      <c r="B3233" s="213"/>
      <c r="C3233" s="214"/>
      <c r="D3233" s="214"/>
      <c r="E3233" s="214"/>
      <c r="F3233" s="224"/>
      <c r="G3233" s="216"/>
      <c r="H3233" s="217" t="str">
        <f>IFERROR(VLOOKUP($C3233,$C$5:$H$18,6,0)+SUMIF($C$19:$C3233,$C3233,$F$19:$F3233)-SUMIF($C$19:$C3233,$C3233,$G$19:$G3233),"")</f>
        <v/>
      </c>
      <c r="I3233" s="214"/>
      <c r="J3233" s="214"/>
      <c r="K3233" s="218"/>
    </row>
    <row r="3234" customHeight="1" spans="1:11">
      <c r="A3234" s="185" t="str">
        <f>IF(B3234="","",COUNTA($B$5:B3234))</f>
        <v/>
      </c>
      <c r="B3234" s="219"/>
      <c r="C3234" s="220"/>
      <c r="D3234" s="220"/>
      <c r="E3234" s="220"/>
      <c r="F3234" s="225"/>
      <c r="G3234" s="222"/>
      <c r="H3234" s="217" t="str">
        <f>IFERROR(VLOOKUP($C3234,$C$5:$H$18,6,0)+SUMIF($C$19:$C3234,$C3234,$F$19:$F3234)-SUMIF($C$19:$C3234,$C3234,$G$19:$G3234),"")</f>
        <v/>
      </c>
      <c r="I3234" s="220"/>
      <c r="J3234" s="220"/>
      <c r="K3234" s="223"/>
    </row>
    <row r="3235" customHeight="1" spans="1:11">
      <c r="A3235" s="185" t="str">
        <f>IF(B3235="","",COUNTA($B$5:B3235))</f>
        <v/>
      </c>
      <c r="B3235" s="213"/>
      <c r="C3235" s="214"/>
      <c r="D3235" s="214"/>
      <c r="E3235" s="214"/>
      <c r="F3235" s="224"/>
      <c r="G3235" s="216"/>
      <c r="H3235" s="217" t="str">
        <f>IFERROR(VLOOKUP($C3235,$C$5:$H$18,6,0)+SUMIF($C$19:$C3235,$C3235,$F$19:$F3235)-SUMIF($C$19:$C3235,$C3235,$G$19:$G3235),"")</f>
        <v/>
      </c>
      <c r="I3235" s="214"/>
      <c r="J3235" s="214"/>
      <c r="K3235" s="218"/>
    </row>
    <row r="3236" customHeight="1" spans="1:11">
      <c r="A3236" s="185" t="str">
        <f>IF(B3236="","",COUNTA($B$5:B3236))</f>
        <v/>
      </c>
      <c r="B3236" s="219"/>
      <c r="C3236" s="220"/>
      <c r="D3236" s="220"/>
      <c r="E3236" s="220"/>
      <c r="F3236" s="225"/>
      <c r="G3236" s="222"/>
      <c r="H3236" s="217" t="str">
        <f>IFERROR(VLOOKUP($C3236,$C$5:$H$18,6,0)+SUMIF($C$19:$C3236,$C3236,$F$19:$F3236)-SUMIF($C$19:$C3236,$C3236,$G$19:$G3236),"")</f>
        <v/>
      </c>
      <c r="I3236" s="220"/>
      <c r="J3236" s="220"/>
      <c r="K3236" s="223"/>
    </row>
    <row r="3237" customHeight="1" spans="1:11">
      <c r="A3237" s="185" t="str">
        <f>IF(B3237="","",COUNTA($B$5:B3237))</f>
        <v/>
      </c>
      <c r="B3237" s="213"/>
      <c r="C3237" s="214"/>
      <c r="D3237" s="214"/>
      <c r="E3237" s="214"/>
      <c r="F3237" s="224"/>
      <c r="G3237" s="216"/>
      <c r="H3237" s="217" t="str">
        <f>IFERROR(VLOOKUP($C3237,$C$5:$H$18,6,0)+SUMIF($C$19:$C3237,$C3237,$F$19:$F3237)-SUMIF($C$19:$C3237,$C3237,$G$19:$G3237),"")</f>
        <v/>
      </c>
      <c r="I3237" s="214"/>
      <c r="J3237" s="214"/>
      <c r="K3237" s="218"/>
    </row>
    <row r="3238" customHeight="1" spans="1:11">
      <c r="A3238" s="185" t="str">
        <f>IF(B3238="","",COUNTA($B$5:B3238))</f>
        <v/>
      </c>
      <c r="B3238" s="219"/>
      <c r="C3238" s="220"/>
      <c r="D3238" s="220"/>
      <c r="E3238" s="220"/>
      <c r="F3238" s="225"/>
      <c r="G3238" s="222"/>
      <c r="H3238" s="217" t="str">
        <f>IFERROR(VLOOKUP($C3238,$C$5:$H$18,6,0)+SUMIF($C$19:$C3238,$C3238,$F$19:$F3238)-SUMIF($C$19:$C3238,$C3238,$G$19:$G3238),"")</f>
        <v/>
      </c>
      <c r="I3238" s="220"/>
      <c r="J3238" s="220"/>
      <c r="K3238" s="223"/>
    </row>
    <row r="3239" customHeight="1" spans="1:11">
      <c r="A3239" s="185" t="str">
        <f>IF(B3239="","",COUNTA($B$5:B3239))</f>
        <v/>
      </c>
      <c r="B3239" s="213"/>
      <c r="C3239" s="214"/>
      <c r="D3239" s="214"/>
      <c r="E3239" s="214"/>
      <c r="F3239" s="224"/>
      <c r="G3239" s="216"/>
      <c r="H3239" s="217" t="str">
        <f>IFERROR(VLOOKUP($C3239,$C$5:$H$18,6,0)+SUMIF($C$19:$C3239,$C3239,$F$19:$F3239)-SUMIF($C$19:$C3239,$C3239,$G$19:$G3239),"")</f>
        <v/>
      </c>
      <c r="I3239" s="214"/>
      <c r="J3239" s="214"/>
      <c r="K3239" s="218"/>
    </row>
    <row r="3240" customHeight="1" spans="1:11">
      <c r="A3240" s="185" t="str">
        <f>IF(B3240="","",COUNTA($B$5:B3240))</f>
        <v/>
      </c>
      <c r="B3240" s="219"/>
      <c r="C3240" s="220"/>
      <c r="D3240" s="220"/>
      <c r="E3240" s="220"/>
      <c r="F3240" s="225"/>
      <c r="G3240" s="222"/>
      <c r="H3240" s="217" t="str">
        <f>IFERROR(VLOOKUP($C3240,$C$5:$H$18,6,0)+SUMIF($C$19:$C3240,$C3240,$F$19:$F3240)-SUMIF($C$19:$C3240,$C3240,$G$19:$G3240),"")</f>
        <v/>
      </c>
      <c r="I3240" s="220"/>
      <c r="J3240" s="220"/>
      <c r="K3240" s="223"/>
    </row>
    <row r="3241" customHeight="1" spans="1:11">
      <c r="A3241" s="185" t="str">
        <f>IF(B3241="","",COUNTA($B$5:B3241))</f>
        <v/>
      </c>
      <c r="B3241" s="213"/>
      <c r="C3241" s="214"/>
      <c r="D3241" s="214"/>
      <c r="E3241" s="214"/>
      <c r="F3241" s="224"/>
      <c r="G3241" s="216"/>
      <c r="H3241" s="217" t="str">
        <f>IFERROR(VLOOKUP($C3241,$C$5:$H$18,6,0)+SUMIF($C$19:$C3241,$C3241,$F$19:$F3241)-SUMIF($C$19:$C3241,$C3241,$G$19:$G3241),"")</f>
        <v/>
      </c>
      <c r="I3241" s="214"/>
      <c r="J3241" s="214"/>
      <c r="K3241" s="218"/>
    </row>
    <row r="3242" customHeight="1" spans="1:11">
      <c r="A3242" s="185" t="str">
        <f>IF(B3242="","",COUNTA($B$5:B3242))</f>
        <v/>
      </c>
      <c r="B3242" s="219"/>
      <c r="C3242" s="220"/>
      <c r="D3242" s="220"/>
      <c r="E3242" s="220"/>
      <c r="F3242" s="225"/>
      <c r="G3242" s="222"/>
      <c r="H3242" s="217" t="str">
        <f>IFERROR(VLOOKUP($C3242,$C$5:$H$18,6,0)+SUMIF($C$19:$C3242,$C3242,$F$19:$F3242)-SUMIF($C$19:$C3242,$C3242,$G$19:$G3242),"")</f>
        <v/>
      </c>
      <c r="I3242" s="220"/>
      <c r="J3242" s="220"/>
      <c r="K3242" s="223"/>
    </row>
    <row r="3243" customHeight="1" spans="1:11">
      <c r="A3243" s="185" t="str">
        <f>IF(B3243="","",COUNTA($B$5:B3243))</f>
        <v/>
      </c>
      <c r="B3243" s="213"/>
      <c r="C3243" s="214"/>
      <c r="D3243" s="214"/>
      <c r="E3243" s="214"/>
      <c r="F3243" s="224"/>
      <c r="G3243" s="216"/>
      <c r="H3243" s="217" t="str">
        <f>IFERROR(VLOOKUP($C3243,$C$5:$H$18,6,0)+SUMIF($C$19:$C3243,$C3243,$F$19:$F3243)-SUMIF($C$19:$C3243,$C3243,$G$19:$G3243),"")</f>
        <v/>
      </c>
      <c r="I3243" s="214"/>
      <c r="J3243" s="214"/>
      <c r="K3243" s="218"/>
    </row>
    <row r="3244" customHeight="1" spans="1:11">
      <c r="A3244" s="185" t="str">
        <f>IF(B3244="","",COUNTA($B$5:B3244))</f>
        <v/>
      </c>
      <c r="B3244" s="219"/>
      <c r="C3244" s="220"/>
      <c r="D3244" s="220"/>
      <c r="E3244" s="220"/>
      <c r="F3244" s="225"/>
      <c r="G3244" s="222"/>
      <c r="H3244" s="217" t="str">
        <f>IFERROR(VLOOKUP($C3244,$C$5:$H$18,6,0)+SUMIF($C$19:$C3244,$C3244,$F$19:$F3244)-SUMIF($C$19:$C3244,$C3244,$G$19:$G3244),"")</f>
        <v/>
      </c>
      <c r="I3244" s="220"/>
      <c r="J3244" s="220"/>
      <c r="K3244" s="223"/>
    </row>
    <row r="3245" customHeight="1" spans="1:11">
      <c r="A3245" s="185" t="str">
        <f>IF(B3245="","",COUNTA($B$5:B3245))</f>
        <v/>
      </c>
      <c r="B3245" s="213"/>
      <c r="C3245" s="214"/>
      <c r="D3245" s="214"/>
      <c r="E3245" s="214"/>
      <c r="F3245" s="224"/>
      <c r="G3245" s="216"/>
      <c r="H3245" s="217" t="str">
        <f>IFERROR(VLOOKUP($C3245,$C$5:$H$18,6,0)+SUMIF($C$19:$C3245,$C3245,$F$19:$F3245)-SUMIF($C$19:$C3245,$C3245,$G$19:$G3245),"")</f>
        <v/>
      </c>
      <c r="I3245" s="214"/>
      <c r="J3245" s="214"/>
      <c r="K3245" s="218"/>
    </row>
    <row r="3246" customHeight="1" spans="1:11">
      <c r="A3246" s="185" t="str">
        <f>IF(B3246="","",COUNTA($B$5:B3246))</f>
        <v/>
      </c>
      <c r="B3246" s="219"/>
      <c r="C3246" s="220"/>
      <c r="D3246" s="220"/>
      <c r="E3246" s="220"/>
      <c r="F3246" s="225"/>
      <c r="G3246" s="222"/>
      <c r="H3246" s="217" t="str">
        <f>IFERROR(VLOOKUP($C3246,$C$5:$H$18,6,0)+SUMIF($C$19:$C3246,$C3246,$F$19:$F3246)-SUMIF($C$19:$C3246,$C3246,$G$19:$G3246),"")</f>
        <v/>
      </c>
      <c r="I3246" s="220"/>
      <c r="J3246" s="220"/>
      <c r="K3246" s="223"/>
    </row>
    <row r="3247" customHeight="1" spans="1:11">
      <c r="A3247" s="185" t="str">
        <f>IF(B3247="","",COUNTA($B$5:B3247))</f>
        <v/>
      </c>
      <c r="B3247" s="213"/>
      <c r="C3247" s="214"/>
      <c r="D3247" s="214"/>
      <c r="E3247" s="214"/>
      <c r="F3247" s="224"/>
      <c r="G3247" s="216"/>
      <c r="H3247" s="217" t="str">
        <f>IFERROR(VLOOKUP($C3247,$C$5:$H$18,6,0)+SUMIF($C$19:$C3247,$C3247,$F$19:$F3247)-SUMIF($C$19:$C3247,$C3247,$G$19:$G3247),"")</f>
        <v/>
      </c>
      <c r="I3247" s="214"/>
      <c r="J3247" s="214"/>
      <c r="K3247" s="218"/>
    </row>
    <row r="3248" customHeight="1" spans="1:11">
      <c r="A3248" s="185" t="str">
        <f>IF(B3248="","",COUNTA($B$5:B3248))</f>
        <v/>
      </c>
      <c r="B3248" s="219"/>
      <c r="C3248" s="220"/>
      <c r="D3248" s="220"/>
      <c r="E3248" s="220"/>
      <c r="F3248" s="225"/>
      <c r="G3248" s="222"/>
      <c r="H3248" s="217" t="str">
        <f>IFERROR(VLOOKUP($C3248,$C$5:$H$18,6,0)+SUMIF($C$19:$C3248,$C3248,$F$19:$F3248)-SUMIF($C$19:$C3248,$C3248,$G$19:$G3248),"")</f>
        <v/>
      </c>
      <c r="I3248" s="220"/>
      <c r="J3248" s="220"/>
      <c r="K3248" s="223"/>
    </row>
    <row r="3249" customHeight="1" spans="1:11">
      <c r="A3249" s="185" t="str">
        <f>IF(B3249="","",COUNTA($B$5:B3249))</f>
        <v/>
      </c>
      <c r="B3249" s="213"/>
      <c r="C3249" s="214"/>
      <c r="D3249" s="214"/>
      <c r="E3249" s="214"/>
      <c r="F3249" s="224"/>
      <c r="G3249" s="216"/>
      <c r="H3249" s="217" t="str">
        <f>IFERROR(VLOOKUP($C3249,$C$5:$H$18,6,0)+SUMIF($C$19:$C3249,$C3249,$F$19:$F3249)-SUMIF($C$19:$C3249,$C3249,$G$19:$G3249),"")</f>
        <v/>
      </c>
      <c r="I3249" s="214"/>
      <c r="J3249" s="214"/>
      <c r="K3249" s="218"/>
    </row>
    <row r="3250" customHeight="1" spans="1:11">
      <c r="A3250" s="185" t="str">
        <f>IF(B3250="","",COUNTA($B$5:B3250))</f>
        <v/>
      </c>
      <c r="B3250" s="219"/>
      <c r="C3250" s="220"/>
      <c r="D3250" s="220"/>
      <c r="E3250" s="220"/>
      <c r="F3250" s="225"/>
      <c r="G3250" s="222"/>
      <c r="H3250" s="217" t="str">
        <f>IFERROR(VLOOKUP($C3250,$C$5:$H$18,6,0)+SUMIF($C$19:$C3250,$C3250,$F$19:$F3250)-SUMIF($C$19:$C3250,$C3250,$G$19:$G3250),"")</f>
        <v/>
      </c>
      <c r="I3250" s="220"/>
      <c r="J3250" s="220"/>
      <c r="K3250" s="223"/>
    </row>
    <row r="3251" customHeight="1" spans="1:11">
      <c r="A3251" s="185" t="str">
        <f>IF(B3251="","",COUNTA($B$5:B3251))</f>
        <v/>
      </c>
      <c r="B3251" s="213"/>
      <c r="C3251" s="214"/>
      <c r="D3251" s="214"/>
      <c r="E3251" s="214"/>
      <c r="F3251" s="224"/>
      <c r="G3251" s="216"/>
      <c r="H3251" s="217" t="str">
        <f>IFERROR(VLOOKUP($C3251,$C$5:$H$18,6,0)+SUMIF($C$19:$C3251,$C3251,$F$19:$F3251)-SUMIF($C$19:$C3251,$C3251,$G$19:$G3251),"")</f>
        <v/>
      </c>
      <c r="I3251" s="214"/>
      <c r="J3251" s="214"/>
      <c r="K3251" s="218"/>
    </row>
    <row r="3252" customHeight="1" spans="1:11">
      <c r="A3252" s="185" t="str">
        <f>IF(B3252="","",COUNTA($B$5:B3252))</f>
        <v/>
      </c>
      <c r="B3252" s="219"/>
      <c r="C3252" s="220"/>
      <c r="D3252" s="220"/>
      <c r="E3252" s="220"/>
      <c r="F3252" s="225"/>
      <c r="G3252" s="222"/>
      <c r="H3252" s="217" t="str">
        <f>IFERROR(VLOOKUP($C3252,$C$5:$H$18,6,0)+SUMIF($C$19:$C3252,$C3252,$F$19:$F3252)-SUMIF($C$19:$C3252,$C3252,$G$19:$G3252),"")</f>
        <v/>
      </c>
      <c r="I3252" s="220"/>
      <c r="J3252" s="220"/>
      <c r="K3252" s="223"/>
    </row>
    <row r="3253" customHeight="1" spans="1:11">
      <c r="A3253" s="185" t="str">
        <f>IF(B3253="","",COUNTA($B$5:B3253))</f>
        <v/>
      </c>
      <c r="B3253" s="213"/>
      <c r="C3253" s="214"/>
      <c r="D3253" s="214"/>
      <c r="E3253" s="214"/>
      <c r="F3253" s="224"/>
      <c r="G3253" s="216"/>
      <c r="H3253" s="217" t="str">
        <f>IFERROR(VLOOKUP($C3253,$C$5:$H$18,6,0)+SUMIF($C$19:$C3253,$C3253,$F$19:$F3253)-SUMIF($C$19:$C3253,$C3253,$G$19:$G3253),"")</f>
        <v/>
      </c>
      <c r="I3253" s="214"/>
      <c r="J3253" s="214"/>
      <c r="K3253" s="218"/>
    </row>
    <row r="3254" customHeight="1" spans="1:11">
      <c r="A3254" s="185" t="str">
        <f>IF(B3254="","",COUNTA($B$5:B3254))</f>
        <v/>
      </c>
      <c r="B3254" s="219"/>
      <c r="C3254" s="220"/>
      <c r="D3254" s="220"/>
      <c r="E3254" s="220"/>
      <c r="F3254" s="225"/>
      <c r="G3254" s="222"/>
      <c r="H3254" s="217" t="str">
        <f>IFERROR(VLOOKUP($C3254,$C$5:$H$18,6,0)+SUMIF($C$19:$C3254,$C3254,$F$19:$F3254)-SUMIF($C$19:$C3254,$C3254,$G$19:$G3254),"")</f>
        <v/>
      </c>
      <c r="I3254" s="220"/>
      <c r="J3254" s="220"/>
      <c r="K3254" s="223"/>
    </row>
    <row r="3255" customHeight="1" spans="1:11">
      <c r="A3255" s="185" t="str">
        <f>IF(B3255="","",COUNTA($B$5:B3255))</f>
        <v/>
      </c>
      <c r="B3255" s="213"/>
      <c r="C3255" s="214"/>
      <c r="D3255" s="214"/>
      <c r="E3255" s="214"/>
      <c r="F3255" s="224"/>
      <c r="G3255" s="216"/>
      <c r="H3255" s="217" t="str">
        <f>IFERROR(VLOOKUP($C3255,$C$5:$H$18,6,0)+SUMIF($C$19:$C3255,$C3255,$F$19:$F3255)-SUMIF($C$19:$C3255,$C3255,$G$19:$G3255),"")</f>
        <v/>
      </c>
      <c r="I3255" s="214"/>
      <c r="J3255" s="214"/>
      <c r="K3255" s="218"/>
    </row>
    <row r="3256" customHeight="1" spans="1:11">
      <c r="A3256" s="185" t="str">
        <f>IF(B3256="","",COUNTA($B$5:B3256))</f>
        <v/>
      </c>
      <c r="B3256" s="219"/>
      <c r="C3256" s="220"/>
      <c r="D3256" s="220"/>
      <c r="E3256" s="220"/>
      <c r="F3256" s="225"/>
      <c r="G3256" s="222"/>
      <c r="H3256" s="217" t="str">
        <f>IFERROR(VLOOKUP($C3256,$C$5:$H$18,6,0)+SUMIF($C$19:$C3256,$C3256,$F$19:$F3256)-SUMIF($C$19:$C3256,$C3256,$G$19:$G3256),"")</f>
        <v/>
      </c>
      <c r="I3256" s="220"/>
      <c r="J3256" s="220"/>
      <c r="K3256" s="223"/>
    </row>
    <row r="3257" customHeight="1" spans="1:11">
      <c r="A3257" s="185" t="str">
        <f>IF(B3257="","",COUNTA($B$5:B3257))</f>
        <v/>
      </c>
      <c r="B3257" s="213"/>
      <c r="C3257" s="214"/>
      <c r="D3257" s="214"/>
      <c r="E3257" s="214"/>
      <c r="F3257" s="224"/>
      <c r="G3257" s="216"/>
      <c r="H3257" s="217" t="str">
        <f>IFERROR(VLOOKUP($C3257,$C$5:$H$18,6,0)+SUMIF($C$19:$C3257,$C3257,$F$19:$F3257)-SUMIF($C$19:$C3257,$C3257,$G$19:$G3257),"")</f>
        <v/>
      </c>
      <c r="I3257" s="214"/>
      <c r="J3257" s="214"/>
      <c r="K3257" s="218"/>
    </row>
    <row r="3258" customHeight="1" spans="1:11">
      <c r="A3258" s="185" t="str">
        <f>IF(B3258="","",COUNTA($B$5:B3258))</f>
        <v/>
      </c>
      <c r="B3258" s="219"/>
      <c r="C3258" s="220"/>
      <c r="D3258" s="220"/>
      <c r="E3258" s="220"/>
      <c r="F3258" s="225"/>
      <c r="G3258" s="222"/>
      <c r="H3258" s="217" t="str">
        <f>IFERROR(VLOOKUP($C3258,$C$5:$H$18,6,0)+SUMIF($C$19:$C3258,$C3258,$F$19:$F3258)-SUMIF($C$19:$C3258,$C3258,$G$19:$G3258),"")</f>
        <v/>
      </c>
      <c r="I3258" s="220"/>
      <c r="J3258" s="220"/>
      <c r="K3258" s="223"/>
    </row>
    <row r="3259" customHeight="1" spans="1:11">
      <c r="A3259" s="185" t="str">
        <f>IF(B3259="","",COUNTA($B$5:B3259))</f>
        <v/>
      </c>
      <c r="B3259" s="213"/>
      <c r="C3259" s="214"/>
      <c r="D3259" s="214"/>
      <c r="E3259" s="214"/>
      <c r="F3259" s="224"/>
      <c r="G3259" s="216"/>
      <c r="H3259" s="217" t="str">
        <f>IFERROR(VLOOKUP($C3259,$C$5:$H$18,6,0)+SUMIF($C$19:$C3259,$C3259,$F$19:$F3259)-SUMIF($C$19:$C3259,$C3259,$G$19:$G3259),"")</f>
        <v/>
      </c>
      <c r="I3259" s="214"/>
      <c r="J3259" s="214"/>
      <c r="K3259" s="218"/>
    </row>
    <row r="3260" customHeight="1" spans="1:11">
      <c r="A3260" s="185" t="str">
        <f>IF(B3260="","",COUNTA($B$5:B3260))</f>
        <v/>
      </c>
      <c r="B3260" s="219"/>
      <c r="C3260" s="220"/>
      <c r="D3260" s="220"/>
      <c r="E3260" s="220"/>
      <c r="F3260" s="225"/>
      <c r="G3260" s="222"/>
      <c r="H3260" s="217" t="str">
        <f>IFERROR(VLOOKUP($C3260,$C$5:$H$18,6,0)+SUMIF($C$19:$C3260,$C3260,$F$19:$F3260)-SUMIF($C$19:$C3260,$C3260,$G$19:$G3260),"")</f>
        <v/>
      </c>
      <c r="I3260" s="220"/>
      <c r="J3260" s="220"/>
      <c r="K3260" s="223"/>
    </row>
    <row r="3261" customHeight="1" spans="1:11">
      <c r="A3261" s="185" t="str">
        <f>IF(B3261="","",COUNTA($B$5:B3261))</f>
        <v/>
      </c>
      <c r="B3261" s="213"/>
      <c r="C3261" s="214"/>
      <c r="D3261" s="214"/>
      <c r="E3261" s="214"/>
      <c r="F3261" s="224"/>
      <c r="G3261" s="216"/>
      <c r="H3261" s="217" t="str">
        <f>IFERROR(VLOOKUP($C3261,$C$5:$H$18,6,0)+SUMIF($C$19:$C3261,$C3261,$F$19:$F3261)-SUMIF($C$19:$C3261,$C3261,$G$19:$G3261),"")</f>
        <v/>
      </c>
      <c r="I3261" s="214"/>
      <c r="J3261" s="214"/>
      <c r="K3261" s="218"/>
    </row>
    <row r="3262" customHeight="1" spans="1:11">
      <c r="A3262" s="185" t="str">
        <f>IF(B3262="","",COUNTA($B$5:B3262))</f>
        <v/>
      </c>
      <c r="B3262" s="219"/>
      <c r="C3262" s="220"/>
      <c r="D3262" s="220"/>
      <c r="E3262" s="220"/>
      <c r="F3262" s="225"/>
      <c r="G3262" s="222"/>
      <c r="H3262" s="217" t="str">
        <f>IFERROR(VLOOKUP($C3262,$C$5:$H$18,6,0)+SUMIF($C$19:$C3262,$C3262,$F$19:$F3262)-SUMIF($C$19:$C3262,$C3262,$G$19:$G3262),"")</f>
        <v/>
      </c>
      <c r="I3262" s="220"/>
      <c r="J3262" s="220"/>
      <c r="K3262" s="223"/>
    </row>
    <row r="3263" customHeight="1" spans="1:11">
      <c r="A3263" s="185" t="str">
        <f>IF(B3263="","",COUNTA($B$5:B3263))</f>
        <v/>
      </c>
      <c r="B3263" s="213"/>
      <c r="C3263" s="214"/>
      <c r="D3263" s="214"/>
      <c r="E3263" s="214"/>
      <c r="F3263" s="224"/>
      <c r="G3263" s="216"/>
      <c r="H3263" s="217" t="str">
        <f>IFERROR(VLOOKUP($C3263,$C$5:$H$18,6,0)+SUMIF($C$19:$C3263,$C3263,$F$19:$F3263)-SUMIF($C$19:$C3263,$C3263,$G$19:$G3263),"")</f>
        <v/>
      </c>
      <c r="I3263" s="214"/>
      <c r="J3263" s="214"/>
      <c r="K3263" s="218"/>
    </row>
    <row r="3264" customHeight="1" spans="1:11">
      <c r="A3264" s="185" t="str">
        <f>IF(B3264="","",COUNTA($B$5:B3264))</f>
        <v/>
      </c>
      <c r="B3264" s="219"/>
      <c r="C3264" s="220"/>
      <c r="D3264" s="220"/>
      <c r="E3264" s="220"/>
      <c r="F3264" s="225"/>
      <c r="G3264" s="222"/>
      <c r="H3264" s="217" t="str">
        <f>IFERROR(VLOOKUP($C3264,$C$5:$H$18,6,0)+SUMIF($C$19:$C3264,$C3264,$F$19:$F3264)-SUMIF($C$19:$C3264,$C3264,$G$19:$G3264),"")</f>
        <v/>
      </c>
      <c r="I3264" s="220"/>
      <c r="J3264" s="220"/>
      <c r="K3264" s="223"/>
    </row>
    <row r="3265" customHeight="1" spans="1:11">
      <c r="A3265" s="185" t="str">
        <f>IF(B3265="","",COUNTA($B$5:B3265))</f>
        <v/>
      </c>
      <c r="B3265" s="213"/>
      <c r="C3265" s="214"/>
      <c r="D3265" s="214"/>
      <c r="E3265" s="214"/>
      <c r="F3265" s="224"/>
      <c r="G3265" s="216"/>
      <c r="H3265" s="217" t="str">
        <f>IFERROR(VLOOKUP($C3265,$C$5:$H$18,6,0)+SUMIF($C$19:$C3265,$C3265,$F$19:$F3265)-SUMIF($C$19:$C3265,$C3265,$G$19:$G3265),"")</f>
        <v/>
      </c>
      <c r="I3265" s="214"/>
      <c r="J3265" s="214"/>
      <c r="K3265" s="218"/>
    </row>
    <row r="3266" customHeight="1" spans="1:11">
      <c r="A3266" s="185" t="str">
        <f>IF(B3266="","",COUNTA($B$5:B3266))</f>
        <v/>
      </c>
      <c r="B3266" s="219"/>
      <c r="C3266" s="220"/>
      <c r="D3266" s="220"/>
      <c r="E3266" s="220"/>
      <c r="F3266" s="225"/>
      <c r="G3266" s="222"/>
      <c r="H3266" s="217" t="str">
        <f>IFERROR(VLOOKUP($C3266,$C$5:$H$18,6,0)+SUMIF($C$19:$C3266,$C3266,$F$19:$F3266)-SUMIF($C$19:$C3266,$C3266,$G$19:$G3266),"")</f>
        <v/>
      </c>
      <c r="I3266" s="220"/>
      <c r="J3266" s="220"/>
      <c r="K3266" s="223"/>
    </row>
    <row r="3267" customHeight="1" spans="1:11">
      <c r="A3267" s="185" t="str">
        <f>IF(B3267="","",COUNTA($B$5:B3267))</f>
        <v/>
      </c>
      <c r="B3267" s="213"/>
      <c r="C3267" s="214"/>
      <c r="D3267" s="214"/>
      <c r="E3267" s="214"/>
      <c r="F3267" s="224"/>
      <c r="G3267" s="216"/>
      <c r="H3267" s="217" t="str">
        <f>IFERROR(VLOOKUP($C3267,$C$5:$H$18,6,0)+SUMIF($C$19:$C3267,$C3267,$F$19:$F3267)-SUMIF($C$19:$C3267,$C3267,$G$19:$G3267),"")</f>
        <v/>
      </c>
      <c r="I3267" s="214"/>
      <c r="J3267" s="214"/>
      <c r="K3267" s="218"/>
    </row>
    <row r="3268" customHeight="1" spans="1:11">
      <c r="A3268" s="185" t="str">
        <f>IF(B3268="","",COUNTA($B$5:B3268))</f>
        <v/>
      </c>
      <c r="B3268" s="219"/>
      <c r="C3268" s="220"/>
      <c r="D3268" s="220"/>
      <c r="E3268" s="220"/>
      <c r="F3268" s="225"/>
      <c r="G3268" s="222"/>
      <c r="H3268" s="217" t="str">
        <f>IFERROR(VLOOKUP($C3268,$C$5:$H$18,6,0)+SUMIF($C$19:$C3268,$C3268,$F$19:$F3268)-SUMIF($C$19:$C3268,$C3268,$G$19:$G3268),"")</f>
        <v/>
      </c>
      <c r="I3268" s="220"/>
      <c r="J3268" s="220"/>
      <c r="K3268" s="223"/>
    </row>
    <row r="3269" customHeight="1" spans="1:11">
      <c r="A3269" s="185" t="str">
        <f>IF(B3269="","",COUNTA($B$5:B3269))</f>
        <v/>
      </c>
      <c r="B3269" s="213"/>
      <c r="C3269" s="214"/>
      <c r="D3269" s="214"/>
      <c r="E3269" s="214"/>
      <c r="F3269" s="224"/>
      <c r="G3269" s="216"/>
      <c r="H3269" s="217" t="str">
        <f>IFERROR(VLOOKUP($C3269,$C$5:$H$18,6,0)+SUMIF($C$19:$C3269,$C3269,$F$19:$F3269)-SUMIF($C$19:$C3269,$C3269,$G$19:$G3269),"")</f>
        <v/>
      </c>
      <c r="I3269" s="214"/>
      <c r="J3269" s="214"/>
      <c r="K3269" s="218"/>
    </row>
    <row r="3270" customHeight="1" spans="1:11">
      <c r="A3270" s="185" t="str">
        <f>IF(B3270="","",COUNTA($B$5:B3270))</f>
        <v/>
      </c>
      <c r="B3270" s="219"/>
      <c r="C3270" s="220"/>
      <c r="D3270" s="220"/>
      <c r="E3270" s="220"/>
      <c r="F3270" s="225"/>
      <c r="G3270" s="222"/>
      <c r="H3270" s="217" t="str">
        <f>IFERROR(VLOOKUP($C3270,$C$5:$H$18,6,0)+SUMIF($C$19:$C3270,$C3270,$F$19:$F3270)-SUMIF($C$19:$C3270,$C3270,$G$19:$G3270),"")</f>
        <v/>
      </c>
      <c r="I3270" s="220"/>
      <c r="J3270" s="220"/>
      <c r="K3270" s="223"/>
    </row>
    <row r="3271" customHeight="1" spans="1:11">
      <c r="A3271" s="185" t="str">
        <f>IF(B3271="","",COUNTA($B$5:B3271))</f>
        <v/>
      </c>
      <c r="B3271" s="213"/>
      <c r="C3271" s="214"/>
      <c r="D3271" s="214"/>
      <c r="E3271" s="214"/>
      <c r="F3271" s="224"/>
      <c r="G3271" s="216"/>
      <c r="H3271" s="217" t="str">
        <f>IFERROR(VLOOKUP($C3271,$C$5:$H$18,6,0)+SUMIF($C$19:$C3271,$C3271,$F$19:$F3271)-SUMIF($C$19:$C3271,$C3271,$G$19:$G3271),"")</f>
        <v/>
      </c>
      <c r="I3271" s="214"/>
      <c r="J3271" s="214"/>
      <c r="K3271" s="218"/>
    </row>
    <row r="3272" customHeight="1" spans="1:11">
      <c r="A3272" s="185" t="str">
        <f>IF(B3272="","",COUNTA($B$5:B3272))</f>
        <v/>
      </c>
      <c r="B3272" s="219"/>
      <c r="C3272" s="220"/>
      <c r="D3272" s="220"/>
      <c r="E3272" s="220"/>
      <c r="F3272" s="225"/>
      <c r="G3272" s="222"/>
      <c r="H3272" s="217" t="str">
        <f>IFERROR(VLOOKUP($C3272,$C$5:$H$18,6,0)+SUMIF($C$19:$C3272,$C3272,$F$19:$F3272)-SUMIF($C$19:$C3272,$C3272,$G$19:$G3272),"")</f>
        <v/>
      </c>
      <c r="I3272" s="220"/>
      <c r="J3272" s="220"/>
      <c r="K3272" s="223"/>
    </row>
    <row r="3273" customHeight="1" spans="1:11">
      <c r="A3273" s="185" t="str">
        <f>IF(B3273="","",COUNTA($B$5:B3273))</f>
        <v/>
      </c>
      <c r="B3273" s="213"/>
      <c r="C3273" s="214"/>
      <c r="D3273" s="214"/>
      <c r="E3273" s="214"/>
      <c r="F3273" s="224"/>
      <c r="G3273" s="216"/>
      <c r="H3273" s="217" t="str">
        <f>IFERROR(VLOOKUP($C3273,$C$5:$H$18,6,0)+SUMIF($C$19:$C3273,$C3273,$F$19:$F3273)-SUMIF($C$19:$C3273,$C3273,$G$19:$G3273),"")</f>
        <v/>
      </c>
      <c r="I3273" s="214"/>
      <c r="J3273" s="214"/>
      <c r="K3273" s="218"/>
    </row>
    <row r="3274" customHeight="1" spans="1:11">
      <c r="A3274" s="185" t="str">
        <f>IF(B3274="","",COUNTA($B$5:B3274))</f>
        <v/>
      </c>
      <c r="B3274" s="219"/>
      <c r="C3274" s="220"/>
      <c r="D3274" s="220"/>
      <c r="E3274" s="220"/>
      <c r="F3274" s="225"/>
      <c r="G3274" s="222"/>
      <c r="H3274" s="217" t="str">
        <f>IFERROR(VLOOKUP($C3274,$C$5:$H$18,6,0)+SUMIF($C$19:$C3274,$C3274,$F$19:$F3274)-SUMIF($C$19:$C3274,$C3274,$G$19:$G3274),"")</f>
        <v/>
      </c>
      <c r="I3274" s="220"/>
      <c r="J3274" s="220"/>
      <c r="K3274" s="223"/>
    </row>
    <row r="3275" customHeight="1" spans="1:11">
      <c r="A3275" s="185" t="str">
        <f>IF(B3275="","",COUNTA($B$5:B3275))</f>
        <v/>
      </c>
      <c r="B3275" s="213"/>
      <c r="C3275" s="214"/>
      <c r="D3275" s="214"/>
      <c r="E3275" s="214"/>
      <c r="F3275" s="224"/>
      <c r="G3275" s="216"/>
      <c r="H3275" s="217" t="str">
        <f>IFERROR(VLOOKUP($C3275,$C$5:$H$18,6,0)+SUMIF($C$19:$C3275,$C3275,$F$19:$F3275)-SUMIF($C$19:$C3275,$C3275,$G$19:$G3275),"")</f>
        <v/>
      </c>
      <c r="I3275" s="214"/>
      <c r="J3275" s="214"/>
      <c r="K3275" s="218"/>
    </row>
    <row r="3276" customHeight="1" spans="1:11">
      <c r="A3276" s="185" t="str">
        <f>IF(B3276="","",COUNTA($B$5:B3276))</f>
        <v/>
      </c>
      <c r="B3276" s="219"/>
      <c r="C3276" s="220"/>
      <c r="D3276" s="220"/>
      <c r="E3276" s="220"/>
      <c r="F3276" s="225"/>
      <c r="G3276" s="222"/>
      <c r="H3276" s="217" t="str">
        <f>IFERROR(VLOOKUP($C3276,$C$5:$H$18,6,0)+SUMIF($C$19:$C3276,$C3276,$F$19:$F3276)-SUMIF($C$19:$C3276,$C3276,$G$19:$G3276),"")</f>
        <v/>
      </c>
      <c r="I3276" s="220"/>
      <c r="J3276" s="220"/>
      <c r="K3276" s="223"/>
    </row>
    <row r="3277" customHeight="1" spans="1:11">
      <c r="A3277" s="185" t="str">
        <f>IF(B3277="","",COUNTA($B$5:B3277))</f>
        <v/>
      </c>
      <c r="B3277" s="213"/>
      <c r="C3277" s="214"/>
      <c r="D3277" s="214"/>
      <c r="E3277" s="214"/>
      <c r="F3277" s="224"/>
      <c r="G3277" s="216"/>
      <c r="H3277" s="217" t="str">
        <f>IFERROR(VLOOKUP($C3277,$C$5:$H$18,6,0)+SUMIF($C$19:$C3277,$C3277,$F$19:$F3277)-SUMIF($C$19:$C3277,$C3277,$G$19:$G3277),"")</f>
        <v/>
      </c>
      <c r="I3277" s="214"/>
      <c r="J3277" s="214"/>
      <c r="K3277" s="218"/>
    </row>
    <row r="3278" customHeight="1" spans="1:11">
      <c r="A3278" s="185" t="str">
        <f>IF(B3278="","",COUNTA($B$5:B3278))</f>
        <v/>
      </c>
      <c r="B3278" s="219"/>
      <c r="C3278" s="220"/>
      <c r="D3278" s="220"/>
      <c r="E3278" s="220"/>
      <c r="F3278" s="225"/>
      <c r="G3278" s="222"/>
      <c r="H3278" s="217" t="str">
        <f>IFERROR(VLOOKUP($C3278,$C$5:$H$18,6,0)+SUMIF($C$19:$C3278,$C3278,$F$19:$F3278)-SUMIF($C$19:$C3278,$C3278,$G$19:$G3278),"")</f>
        <v/>
      </c>
      <c r="I3278" s="220"/>
      <c r="J3278" s="220"/>
      <c r="K3278" s="223"/>
    </row>
    <row r="3279" customHeight="1" spans="1:11">
      <c r="A3279" s="185" t="str">
        <f>IF(B3279="","",COUNTA($B$5:B3279))</f>
        <v/>
      </c>
      <c r="B3279" s="213"/>
      <c r="C3279" s="214"/>
      <c r="D3279" s="214"/>
      <c r="E3279" s="214"/>
      <c r="F3279" s="224"/>
      <c r="G3279" s="216"/>
      <c r="H3279" s="217" t="str">
        <f>IFERROR(VLOOKUP($C3279,$C$5:$H$18,6,0)+SUMIF($C$19:$C3279,$C3279,$F$19:$F3279)-SUMIF($C$19:$C3279,$C3279,$G$19:$G3279),"")</f>
        <v/>
      </c>
      <c r="I3279" s="214"/>
      <c r="J3279" s="214"/>
      <c r="K3279" s="218"/>
    </row>
    <row r="3280" customHeight="1" spans="1:11">
      <c r="A3280" s="185" t="str">
        <f>IF(B3280="","",COUNTA($B$5:B3280))</f>
        <v/>
      </c>
      <c r="B3280" s="219"/>
      <c r="C3280" s="220"/>
      <c r="D3280" s="220"/>
      <c r="E3280" s="220"/>
      <c r="F3280" s="225"/>
      <c r="G3280" s="222"/>
      <c r="H3280" s="217" t="str">
        <f>IFERROR(VLOOKUP($C3280,$C$5:$H$18,6,0)+SUMIF($C$19:$C3280,$C3280,$F$19:$F3280)-SUMIF($C$19:$C3280,$C3280,$G$19:$G3280),"")</f>
        <v/>
      </c>
      <c r="I3280" s="220"/>
      <c r="J3280" s="220"/>
      <c r="K3280" s="223"/>
    </row>
    <row r="3281" customHeight="1" spans="1:11">
      <c r="A3281" s="185" t="str">
        <f>IF(B3281="","",COUNTA($B$5:B3281))</f>
        <v/>
      </c>
      <c r="B3281" s="213"/>
      <c r="C3281" s="214"/>
      <c r="D3281" s="214"/>
      <c r="E3281" s="214"/>
      <c r="F3281" s="224"/>
      <c r="G3281" s="216"/>
      <c r="H3281" s="217" t="str">
        <f>IFERROR(VLOOKUP($C3281,$C$5:$H$18,6,0)+SUMIF($C$19:$C3281,$C3281,$F$19:$F3281)-SUMIF($C$19:$C3281,$C3281,$G$19:$G3281),"")</f>
        <v/>
      </c>
      <c r="I3281" s="214"/>
      <c r="J3281" s="214"/>
      <c r="K3281" s="218"/>
    </row>
    <row r="3282" customHeight="1" spans="1:11">
      <c r="A3282" s="185" t="str">
        <f>IF(B3282="","",COUNTA($B$5:B3282))</f>
        <v/>
      </c>
      <c r="B3282" s="219"/>
      <c r="C3282" s="220"/>
      <c r="D3282" s="220"/>
      <c r="E3282" s="220"/>
      <c r="F3282" s="225"/>
      <c r="G3282" s="222"/>
      <c r="H3282" s="217" t="str">
        <f>IFERROR(VLOOKUP($C3282,$C$5:$H$18,6,0)+SUMIF($C$19:$C3282,$C3282,$F$19:$F3282)-SUMIF($C$19:$C3282,$C3282,$G$19:$G3282),"")</f>
        <v/>
      </c>
      <c r="I3282" s="220"/>
      <c r="J3282" s="220"/>
      <c r="K3282" s="223"/>
    </row>
    <row r="3283" customHeight="1" spans="1:11">
      <c r="A3283" s="185" t="str">
        <f>IF(B3283="","",COUNTA($B$5:B3283))</f>
        <v/>
      </c>
      <c r="B3283" s="213"/>
      <c r="C3283" s="214"/>
      <c r="D3283" s="214"/>
      <c r="E3283" s="214"/>
      <c r="F3283" s="224"/>
      <c r="G3283" s="216"/>
      <c r="H3283" s="217" t="str">
        <f>IFERROR(VLOOKUP($C3283,$C$5:$H$18,6,0)+SUMIF($C$19:$C3283,$C3283,$F$19:$F3283)-SUMIF($C$19:$C3283,$C3283,$G$19:$G3283),"")</f>
        <v/>
      </c>
      <c r="I3283" s="214"/>
      <c r="J3283" s="214"/>
      <c r="K3283" s="218"/>
    </row>
    <row r="3284" customHeight="1" spans="1:11">
      <c r="A3284" s="185" t="str">
        <f>IF(B3284="","",COUNTA($B$5:B3284))</f>
        <v/>
      </c>
      <c r="B3284" s="219"/>
      <c r="C3284" s="220"/>
      <c r="D3284" s="220"/>
      <c r="E3284" s="220"/>
      <c r="F3284" s="225"/>
      <c r="G3284" s="222"/>
      <c r="H3284" s="217" t="str">
        <f>IFERROR(VLOOKUP($C3284,$C$5:$H$18,6,0)+SUMIF($C$19:$C3284,$C3284,$F$19:$F3284)-SUMIF($C$19:$C3284,$C3284,$G$19:$G3284),"")</f>
        <v/>
      </c>
      <c r="I3284" s="220"/>
      <c r="J3284" s="220"/>
      <c r="K3284" s="223"/>
    </row>
    <row r="3285" customHeight="1" spans="1:11">
      <c r="A3285" s="185" t="str">
        <f>IF(B3285="","",COUNTA($B$5:B3285))</f>
        <v/>
      </c>
      <c r="B3285" s="213"/>
      <c r="C3285" s="214"/>
      <c r="D3285" s="214"/>
      <c r="E3285" s="214"/>
      <c r="F3285" s="224"/>
      <c r="G3285" s="216"/>
      <c r="H3285" s="217" t="str">
        <f>IFERROR(VLOOKUP($C3285,$C$5:$H$18,6,0)+SUMIF($C$19:$C3285,$C3285,$F$19:$F3285)-SUMIF($C$19:$C3285,$C3285,$G$19:$G3285),"")</f>
        <v/>
      </c>
      <c r="I3285" s="214"/>
      <c r="J3285" s="214"/>
      <c r="K3285" s="218"/>
    </row>
    <row r="3286" customHeight="1" spans="1:11">
      <c r="A3286" s="185" t="str">
        <f>IF(B3286="","",COUNTA($B$5:B3286))</f>
        <v/>
      </c>
      <c r="B3286" s="219"/>
      <c r="C3286" s="220"/>
      <c r="D3286" s="220"/>
      <c r="E3286" s="220"/>
      <c r="F3286" s="225"/>
      <c r="G3286" s="222"/>
      <c r="H3286" s="217" t="str">
        <f>IFERROR(VLOOKUP($C3286,$C$5:$H$18,6,0)+SUMIF($C$19:$C3286,$C3286,$F$19:$F3286)-SUMIF($C$19:$C3286,$C3286,$G$19:$G3286),"")</f>
        <v/>
      </c>
      <c r="I3286" s="220"/>
      <c r="J3286" s="220"/>
      <c r="K3286" s="223"/>
    </row>
    <row r="3287" customHeight="1" spans="1:11">
      <c r="A3287" s="185" t="str">
        <f>IF(B3287="","",COUNTA($B$5:B3287))</f>
        <v/>
      </c>
      <c r="B3287" s="213"/>
      <c r="C3287" s="214"/>
      <c r="D3287" s="214"/>
      <c r="E3287" s="214"/>
      <c r="F3287" s="224"/>
      <c r="G3287" s="216"/>
      <c r="H3287" s="217" t="str">
        <f>IFERROR(VLOOKUP($C3287,$C$5:$H$18,6,0)+SUMIF($C$19:$C3287,$C3287,$F$19:$F3287)-SUMIF($C$19:$C3287,$C3287,$G$19:$G3287),"")</f>
        <v/>
      </c>
      <c r="I3287" s="214"/>
      <c r="J3287" s="214"/>
      <c r="K3287" s="218"/>
    </row>
    <row r="3288" customHeight="1" spans="1:11">
      <c r="A3288" s="185" t="str">
        <f>IF(B3288="","",COUNTA($B$5:B3288))</f>
        <v/>
      </c>
      <c r="B3288" s="219"/>
      <c r="C3288" s="220"/>
      <c r="D3288" s="220"/>
      <c r="E3288" s="220"/>
      <c r="F3288" s="225"/>
      <c r="G3288" s="222"/>
      <c r="H3288" s="217" t="str">
        <f>IFERROR(VLOOKUP($C3288,$C$5:$H$18,6,0)+SUMIF($C$19:$C3288,$C3288,$F$19:$F3288)-SUMIF($C$19:$C3288,$C3288,$G$19:$G3288),"")</f>
        <v/>
      </c>
      <c r="I3288" s="220"/>
      <c r="J3288" s="220"/>
      <c r="K3288" s="223"/>
    </row>
    <row r="3289" customHeight="1" spans="1:11">
      <c r="A3289" s="185" t="str">
        <f>IF(B3289="","",COUNTA($B$5:B3289))</f>
        <v/>
      </c>
      <c r="B3289" s="213"/>
      <c r="C3289" s="214"/>
      <c r="D3289" s="214"/>
      <c r="E3289" s="214"/>
      <c r="F3289" s="224"/>
      <c r="G3289" s="216"/>
      <c r="H3289" s="217" t="str">
        <f>IFERROR(VLOOKUP($C3289,$C$5:$H$18,6,0)+SUMIF($C$19:$C3289,$C3289,$F$19:$F3289)-SUMIF($C$19:$C3289,$C3289,$G$19:$G3289),"")</f>
        <v/>
      </c>
      <c r="I3289" s="214"/>
      <c r="J3289" s="214"/>
      <c r="K3289" s="218"/>
    </row>
    <row r="3290" customHeight="1" spans="1:11">
      <c r="A3290" s="185" t="str">
        <f>IF(B3290="","",COUNTA($B$5:B3290))</f>
        <v/>
      </c>
      <c r="B3290" s="219"/>
      <c r="C3290" s="220"/>
      <c r="D3290" s="220"/>
      <c r="E3290" s="220"/>
      <c r="F3290" s="225"/>
      <c r="G3290" s="222"/>
      <c r="H3290" s="217" t="str">
        <f>IFERROR(VLOOKUP($C3290,$C$5:$H$18,6,0)+SUMIF($C$19:$C3290,$C3290,$F$19:$F3290)-SUMIF($C$19:$C3290,$C3290,$G$19:$G3290),"")</f>
        <v/>
      </c>
      <c r="I3290" s="220"/>
      <c r="J3290" s="220"/>
      <c r="K3290" s="223"/>
    </row>
    <row r="3291" customHeight="1" spans="1:11">
      <c r="A3291" s="185" t="str">
        <f>IF(B3291="","",COUNTA($B$5:B3291))</f>
        <v/>
      </c>
      <c r="B3291" s="213"/>
      <c r="C3291" s="214"/>
      <c r="D3291" s="214"/>
      <c r="E3291" s="214"/>
      <c r="F3291" s="224"/>
      <c r="G3291" s="216"/>
      <c r="H3291" s="217" t="str">
        <f>IFERROR(VLOOKUP($C3291,$C$5:$H$18,6,0)+SUMIF($C$19:$C3291,$C3291,$F$19:$F3291)-SUMIF($C$19:$C3291,$C3291,$G$19:$G3291),"")</f>
        <v/>
      </c>
      <c r="I3291" s="214"/>
      <c r="J3291" s="214"/>
      <c r="K3291" s="218"/>
    </row>
    <row r="3292" customHeight="1" spans="1:11">
      <c r="A3292" s="185" t="str">
        <f>IF(B3292="","",COUNTA($B$5:B3292))</f>
        <v/>
      </c>
      <c r="B3292" s="219"/>
      <c r="C3292" s="220"/>
      <c r="D3292" s="220"/>
      <c r="E3292" s="220"/>
      <c r="F3292" s="225"/>
      <c r="G3292" s="222"/>
      <c r="H3292" s="217" t="str">
        <f>IFERROR(VLOOKUP($C3292,$C$5:$H$18,6,0)+SUMIF($C$19:$C3292,$C3292,$F$19:$F3292)-SUMIF($C$19:$C3292,$C3292,$G$19:$G3292),"")</f>
        <v/>
      </c>
      <c r="I3292" s="220"/>
      <c r="J3292" s="220"/>
      <c r="K3292" s="223"/>
    </row>
    <row r="3293" customHeight="1" spans="1:11">
      <c r="A3293" s="185" t="str">
        <f>IF(B3293="","",COUNTA($B$5:B3293))</f>
        <v/>
      </c>
      <c r="B3293" s="213"/>
      <c r="C3293" s="214"/>
      <c r="D3293" s="214"/>
      <c r="E3293" s="214"/>
      <c r="F3293" s="224"/>
      <c r="G3293" s="216"/>
      <c r="H3293" s="217" t="str">
        <f>IFERROR(VLOOKUP($C3293,$C$5:$H$18,6,0)+SUMIF($C$19:$C3293,$C3293,$F$19:$F3293)-SUMIF($C$19:$C3293,$C3293,$G$19:$G3293),"")</f>
        <v/>
      </c>
      <c r="I3293" s="214"/>
      <c r="J3293" s="214"/>
      <c r="K3293" s="218"/>
    </row>
    <row r="3294" customHeight="1" spans="1:11">
      <c r="A3294" s="185" t="str">
        <f>IF(B3294="","",COUNTA($B$5:B3294))</f>
        <v/>
      </c>
      <c r="B3294" s="219"/>
      <c r="C3294" s="220"/>
      <c r="D3294" s="220"/>
      <c r="E3294" s="220"/>
      <c r="F3294" s="225"/>
      <c r="G3294" s="222"/>
      <c r="H3294" s="217" t="str">
        <f>IFERROR(VLOOKUP($C3294,$C$5:$H$18,6,0)+SUMIF($C$19:$C3294,$C3294,$F$19:$F3294)-SUMIF($C$19:$C3294,$C3294,$G$19:$G3294),"")</f>
        <v/>
      </c>
      <c r="I3294" s="220"/>
      <c r="J3294" s="220"/>
      <c r="K3294" s="223"/>
    </row>
    <row r="3295" customHeight="1" spans="1:11">
      <c r="A3295" s="185" t="str">
        <f>IF(B3295="","",COUNTA($B$5:B3295))</f>
        <v/>
      </c>
      <c r="B3295" s="213"/>
      <c r="C3295" s="214"/>
      <c r="D3295" s="214"/>
      <c r="E3295" s="214"/>
      <c r="F3295" s="224"/>
      <c r="G3295" s="216"/>
      <c r="H3295" s="217" t="str">
        <f>IFERROR(VLOOKUP($C3295,$C$5:$H$18,6,0)+SUMIF($C$19:$C3295,$C3295,$F$19:$F3295)-SUMIF($C$19:$C3295,$C3295,$G$19:$G3295),"")</f>
        <v/>
      </c>
      <c r="I3295" s="214"/>
      <c r="J3295" s="214"/>
      <c r="K3295" s="218"/>
    </row>
    <row r="3296" customHeight="1" spans="1:11">
      <c r="A3296" s="185" t="str">
        <f>IF(B3296="","",COUNTA($B$5:B3296))</f>
        <v/>
      </c>
      <c r="B3296" s="219"/>
      <c r="C3296" s="220"/>
      <c r="D3296" s="220"/>
      <c r="E3296" s="220"/>
      <c r="F3296" s="225"/>
      <c r="G3296" s="222"/>
      <c r="H3296" s="217" t="str">
        <f>IFERROR(VLOOKUP($C3296,$C$5:$H$18,6,0)+SUMIF($C$19:$C3296,$C3296,$F$19:$F3296)-SUMIF($C$19:$C3296,$C3296,$G$19:$G3296),"")</f>
        <v/>
      </c>
      <c r="I3296" s="220"/>
      <c r="J3296" s="220"/>
      <c r="K3296" s="223"/>
    </row>
    <row r="3297" customHeight="1" spans="1:11">
      <c r="A3297" s="185" t="str">
        <f>IF(B3297="","",COUNTA($B$5:B3297))</f>
        <v/>
      </c>
      <c r="B3297" s="213"/>
      <c r="C3297" s="214"/>
      <c r="D3297" s="214"/>
      <c r="E3297" s="214"/>
      <c r="F3297" s="224"/>
      <c r="G3297" s="216"/>
      <c r="H3297" s="217" t="str">
        <f>IFERROR(VLOOKUP($C3297,$C$5:$H$18,6,0)+SUMIF($C$19:$C3297,$C3297,$F$19:$F3297)-SUMIF($C$19:$C3297,$C3297,$G$19:$G3297),"")</f>
        <v/>
      </c>
      <c r="I3297" s="214"/>
      <c r="J3297" s="214"/>
      <c r="K3297" s="218"/>
    </row>
    <row r="3298" customHeight="1" spans="1:11">
      <c r="A3298" s="185" t="str">
        <f>IF(B3298="","",COUNTA($B$5:B3298))</f>
        <v/>
      </c>
      <c r="B3298" s="219"/>
      <c r="C3298" s="220"/>
      <c r="D3298" s="220"/>
      <c r="E3298" s="220"/>
      <c r="F3298" s="225"/>
      <c r="G3298" s="222"/>
      <c r="H3298" s="217" t="str">
        <f>IFERROR(VLOOKUP($C3298,$C$5:$H$18,6,0)+SUMIF($C$19:$C3298,$C3298,$F$19:$F3298)-SUMIF($C$19:$C3298,$C3298,$G$19:$G3298),"")</f>
        <v/>
      </c>
      <c r="I3298" s="220"/>
      <c r="J3298" s="220"/>
      <c r="K3298" s="223"/>
    </row>
    <row r="3299" customHeight="1" spans="1:11">
      <c r="A3299" s="185" t="str">
        <f>IF(B3299="","",COUNTA($B$5:B3299))</f>
        <v/>
      </c>
      <c r="B3299" s="213"/>
      <c r="C3299" s="214"/>
      <c r="D3299" s="214"/>
      <c r="E3299" s="214"/>
      <c r="F3299" s="224"/>
      <c r="G3299" s="216"/>
      <c r="H3299" s="217" t="str">
        <f>IFERROR(VLOOKUP($C3299,$C$5:$H$18,6,0)+SUMIF($C$19:$C3299,$C3299,$F$19:$F3299)-SUMIF($C$19:$C3299,$C3299,$G$19:$G3299),"")</f>
        <v/>
      </c>
      <c r="I3299" s="214"/>
      <c r="J3299" s="214"/>
      <c r="K3299" s="218"/>
    </row>
    <row r="3300" customHeight="1" spans="1:11">
      <c r="A3300" s="185" t="str">
        <f>IF(B3300="","",COUNTA($B$5:B3300))</f>
        <v/>
      </c>
      <c r="B3300" s="219"/>
      <c r="C3300" s="220"/>
      <c r="D3300" s="220"/>
      <c r="E3300" s="220"/>
      <c r="F3300" s="225"/>
      <c r="G3300" s="222"/>
      <c r="H3300" s="217" t="str">
        <f>IFERROR(VLOOKUP($C3300,$C$5:$H$18,6,0)+SUMIF($C$19:$C3300,$C3300,$F$19:$F3300)-SUMIF($C$19:$C3300,$C3300,$G$19:$G3300),"")</f>
        <v/>
      </c>
      <c r="I3300" s="220"/>
      <c r="J3300" s="220"/>
      <c r="K3300" s="223"/>
    </row>
    <row r="3301" customHeight="1" spans="1:11">
      <c r="A3301" s="185" t="str">
        <f>IF(B3301="","",COUNTA($B$5:B3301))</f>
        <v/>
      </c>
      <c r="B3301" s="213"/>
      <c r="C3301" s="214"/>
      <c r="D3301" s="214"/>
      <c r="E3301" s="214"/>
      <c r="F3301" s="224"/>
      <c r="G3301" s="216"/>
      <c r="H3301" s="217" t="str">
        <f>IFERROR(VLOOKUP($C3301,$C$5:$H$18,6,0)+SUMIF($C$19:$C3301,$C3301,$F$19:$F3301)-SUMIF($C$19:$C3301,$C3301,$G$19:$G3301),"")</f>
        <v/>
      </c>
      <c r="I3301" s="214"/>
      <c r="J3301" s="214"/>
      <c r="K3301" s="218"/>
    </row>
    <row r="3302" customHeight="1" spans="1:11">
      <c r="A3302" s="185" t="str">
        <f>IF(B3302="","",COUNTA($B$5:B3302))</f>
        <v/>
      </c>
      <c r="B3302" s="219"/>
      <c r="C3302" s="220"/>
      <c r="D3302" s="220"/>
      <c r="E3302" s="220"/>
      <c r="F3302" s="225"/>
      <c r="G3302" s="222"/>
      <c r="H3302" s="217" t="str">
        <f>IFERROR(VLOOKUP($C3302,$C$5:$H$18,6,0)+SUMIF($C$19:$C3302,$C3302,$F$19:$F3302)-SUMIF($C$19:$C3302,$C3302,$G$19:$G3302),"")</f>
        <v/>
      </c>
      <c r="I3302" s="220"/>
      <c r="J3302" s="220"/>
      <c r="K3302" s="223"/>
    </row>
    <row r="3303" customHeight="1" spans="1:11">
      <c r="A3303" s="185" t="str">
        <f>IF(B3303="","",COUNTA($B$5:B3303))</f>
        <v/>
      </c>
      <c r="B3303" s="213"/>
      <c r="C3303" s="214"/>
      <c r="D3303" s="214"/>
      <c r="E3303" s="214"/>
      <c r="F3303" s="224"/>
      <c r="G3303" s="216"/>
      <c r="H3303" s="217" t="str">
        <f>IFERROR(VLOOKUP($C3303,$C$5:$H$18,6,0)+SUMIF($C$19:$C3303,$C3303,$F$19:$F3303)-SUMIF($C$19:$C3303,$C3303,$G$19:$G3303),"")</f>
        <v/>
      </c>
      <c r="I3303" s="214"/>
      <c r="J3303" s="214"/>
      <c r="K3303" s="218"/>
    </row>
    <row r="3304" customHeight="1" spans="1:11">
      <c r="A3304" s="185" t="str">
        <f>IF(B3304="","",COUNTA($B$5:B3304))</f>
        <v/>
      </c>
      <c r="B3304" s="219"/>
      <c r="C3304" s="220"/>
      <c r="D3304" s="220"/>
      <c r="E3304" s="220"/>
      <c r="F3304" s="225"/>
      <c r="G3304" s="222"/>
      <c r="H3304" s="217" t="str">
        <f>IFERROR(VLOOKUP($C3304,$C$5:$H$18,6,0)+SUMIF($C$19:$C3304,$C3304,$F$19:$F3304)-SUMIF($C$19:$C3304,$C3304,$G$19:$G3304),"")</f>
        <v/>
      </c>
      <c r="I3304" s="220"/>
      <c r="J3304" s="220"/>
      <c r="K3304" s="223"/>
    </row>
    <row r="3305" customHeight="1" spans="1:11">
      <c r="A3305" s="185" t="str">
        <f>IF(B3305="","",COUNTA($B$5:B3305))</f>
        <v/>
      </c>
      <c r="B3305" s="213"/>
      <c r="C3305" s="214"/>
      <c r="D3305" s="214"/>
      <c r="E3305" s="214"/>
      <c r="F3305" s="224"/>
      <c r="G3305" s="216"/>
      <c r="H3305" s="217" t="str">
        <f>IFERROR(VLOOKUP($C3305,$C$5:$H$18,6,0)+SUMIF($C$19:$C3305,$C3305,$F$19:$F3305)-SUMIF($C$19:$C3305,$C3305,$G$19:$G3305),"")</f>
        <v/>
      </c>
      <c r="I3305" s="214"/>
      <c r="J3305" s="214"/>
      <c r="K3305" s="218"/>
    </row>
    <row r="3306" customHeight="1" spans="1:11">
      <c r="A3306" s="185" t="str">
        <f>IF(B3306="","",COUNTA($B$5:B3306))</f>
        <v/>
      </c>
      <c r="B3306" s="219"/>
      <c r="C3306" s="220"/>
      <c r="D3306" s="220"/>
      <c r="E3306" s="220"/>
      <c r="F3306" s="225"/>
      <c r="G3306" s="222"/>
      <c r="H3306" s="217" t="str">
        <f>IFERROR(VLOOKUP($C3306,$C$5:$H$18,6,0)+SUMIF($C$19:$C3306,$C3306,$F$19:$F3306)-SUMIF($C$19:$C3306,$C3306,$G$19:$G3306),"")</f>
        <v/>
      </c>
      <c r="I3306" s="220"/>
      <c r="J3306" s="220"/>
      <c r="K3306" s="223"/>
    </row>
    <row r="3307" customHeight="1" spans="1:11">
      <c r="A3307" s="185" t="str">
        <f>IF(B3307="","",COUNTA($B$5:B3307))</f>
        <v/>
      </c>
      <c r="B3307" s="213"/>
      <c r="C3307" s="214"/>
      <c r="D3307" s="214"/>
      <c r="E3307" s="214"/>
      <c r="F3307" s="224"/>
      <c r="G3307" s="216"/>
      <c r="H3307" s="217" t="str">
        <f>IFERROR(VLOOKUP($C3307,$C$5:$H$18,6,0)+SUMIF($C$19:$C3307,$C3307,$F$19:$F3307)-SUMIF($C$19:$C3307,$C3307,$G$19:$G3307),"")</f>
        <v/>
      </c>
      <c r="I3307" s="214"/>
      <c r="J3307" s="214"/>
      <c r="K3307" s="218"/>
    </row>
    <row r="3308" customHeight="1" spans="1:11">
      <c r="A3308" s="185" t="str">
        <f>IF(B3308="","",COUNTA($B$5:B3308))</f>
        <v/>
      </c>
      <c r="B3308" s="219"/>
      <c r="C3308" s="220"/>
      <c r="D3308" s="220"/>
      <c r="E3308" s="220"/>
      <c r="F3308" s="225"/>
      <c r="G3308" s="222"/>
      <c r="H3308" s="217" t="str">
        <f>IFERROR(VLOOKUP($C3308,$C$5:$H$18,6,0)+SUMIF($C$19:$C3308,$C3308,$F$19:$F3308)-SUMIF($C$19:$C3308,$C3308,$G$19:$G3308),"")</f>
        <v/>
      </c>
      <c r="I3308" s="220"/>
      <c r="J3308" s="220"/>
      <c r="K3308" s="223"/>
    </row>
    <row r="3309" customHeight="1" spans="1:11">
      <c r="A3309" s="185" t="str">
        <f>IF(B3309="","",COUNTA($B$5:B3309))</f>
        <v/>
      </c>
      <c r="B3309" s="213"/>
      <c r="C3309" s="214"/>
      <c r="D3309" s="214"/>
      <c r="E3309" s="214"/>
      <c r="F3309" s="224"/>
      <c r="G3309" s="216"/>
      <c r="H3309" s="217" t="str">
        <f>IFERROR(VLOOKUP($C3309,$C$5:$H$18,6,0)+SUMIF($C$19:$C3309,$C3309,$F$19:$F3309)-SUMIF($C$19:$C3309,$C3309,$G$19:$G3309),"")</f>
        <v/>
      </c>
      <c r="I3309" s="214"/>
      <c r="J3309" s="214"/>
      <c r="K3309" s="218"/>
    </row>
    <row r="3310" customHeight="1" spans="1:11">
      <c r="A3310" s="185" t="str">
        <f>IF(B3310="","",COUNTA($B$5:B3310))</f>
        <v/>
      </c>
      <c r="B3310" s="219"/>
      <c r="C3310" s="220"/>
      <c r="D3310" s="220"/>
      <c r="E3310" s="220"/>
      <c r="F3310" s="225"/>
      <c r="G3310" s="222"/>
      <c r="H3310" s="217" t="str">
        <f>IFERROR(VLOOKUP($C3310,$C$5:$H$18,6,0)+SUMIF($C$19:$C3310,$C3310,$F$19:$F3310)-SUMIF($C$19:$C3310,$C3310,$G$19:$G3310),"")</f>
        <v/>
      </c>
      <c r="I3310" s="220"/>
      <c r="J3310" s="220"/>
      <c r="K3310" s="223"/>
    </row>
    <row r="3311" customHeight="1" spans="1:11">
      <c r="A3311" s="185" t="str">
        <f>IF(B3311="","",COUNTA($B$5:B3311))</f>
        <v/>
      </c>
      <c r="B3311" s="213"/>
      <c r="C3311" s="214"/>
      <c r="D3311" s="214"/>
      <c r="E3311" s="214"/>
      <c r="F3311" s="224"/>
      <c r="G3311" s="216"/>
      <c r="H3311" s="217" t="str">
        <f>IFERROR(VLOOKUP($C3311,$C$5:$H$18,6,0)+SUMIF($C$19:$C3311,$C3311,$F$19:$F3311)-SUMIF($C$19:$C3311,$C3311,$G$19:$G3311),"")</f>
        <v/>
      </c>
      <c r="I3311" s="214"/>
      <c r="J3311" s="214"/>
      <c r="K3311" s="218"/>
    </row>
    <row r="3312" customHeight="1" spans="1:11">
      <c r="A3312" s="185" t="str">
        <f>IF(B3312="","",COUNTA($B$5:B3312))</f>
        <v/>
      </c>
      <c r="B3312" s="219"/>
      <c r="C3312" s="220"/>
      <c r="D3312" s="220"/>
      <c r="E3312" s="220"/>
      <c r="F3312" s="225"/>
      <c r="G3312" s="222"/>
      <c r="H3312" s="217" t="str">
        <f>IFERROR(VLOOKUP($C3312,$C$5:$H$18,6,0)+SUMIF($C$19:$C3312,$C3312,$F$19:$F3312)-SUMIF($C$19:$C3312,$C3312,$G$19:$G3312),"")</f>
        <v/>
      </c>
      <c r="I3312" s="220"/>
      <c r="J3312" s="220"/>
      <c r="K3312" s="223"/>
    </row>
    <row r="3313" customHeight="1" spans="1:11">
      <c r="A3313" s="185" t="str">
        <f>IF(B3313="","",COUNTA($B$5:B3313))</f>
        <v/>
      </c>
      <c r="B3313" s="213"/>
      <c r="C3313" s="214"/>
      <c r="D3313" s="214"/>
      <c r="E3313" s="214"/>
      <c r="F3313" s="224"/>
      <c r="G3313" s="216"/>
      <c r="H3313" s="217" t="str">
        <f>IFERROR(VLOOKUP($C3313,$C$5:$H$18,6,0)+SUMIF($C$19:$C3313,$C3313,$F$19:$F3313)-SUMIF($C$19:$C3313,$C3313,$G$19:$G3313),"")</f>
        <v/>
      </c>
      <c r="I3313" s="214"/>
      <c r="J3313" s="214"/>
      <c r="K3313" s="218"/>
    </row>
    <row r="3314" customHeight="1" spans="1:11">
      <c r="A3314" s="185" t="str">
        <f>IF(B3314="","",COUNTA($B$5:B3314))</f>
        <v/>
      </c>
      <c r="B3314" s="219"/>
      <c r="C3314" s="220"/>
      <c r="D3314" s="220"/>
      <c r="E3314" s="220"/>
      <c r="F3314" s="225"/>
      <c r="G3314" s="222"/>
      <c r="H3314" s="217" t="str">
        <f>IFERROR(VLOOKUP($C3314,$C$5:$H$18,6,0)+SUMIF($C$19:$C3314,$C3314,$F$19:$F3314)-SUMIF($C$19:$C3314,$C3314,$G$19:$G3314),"")</f>
        <v/>
      </c>
      <c r="I3314" s="220"/>
      <c r="J3314" s="220"/>
      <c r="K3314" s="223"/>
    </row>
    <row r="3315" customHeight="1" spans="1:11">
      <c r="A3315" s="185" t="str">
        <f>IF(B3315="","",COUNTA($B$5:B3315))</f>
        <v/>
      </c>
      <c r="B3315" s="213"/>
      <c r="C3315" s="214"/>
      <c r="D3315" s="214"/>
      <c r="E3315" s="214"/>
      <c r="F3315" s="224"/>
      <c r="G3315" s="216"/>
      <c r="H3315" s="217" t="str">
        <f>IFERROR(VLOOKUP($C3315,$C$5:$H$18,6,0)+SUMIF($C$19:$C3315,$C3315,$F$19:$F3315)-SUMIF($C$19:$C3315,$C3315,$G$19:$G3315),"")</f>
        <v/>
      </c>
      <c r="I3315" s="214"/>
      <c r="J3315" s="214"/>
      <c r="K3315" s="218"/>
    </row>
    <row r="3316" customHeight="1" spans="1:11">
      <c r="A3316" s="185" t="str">
        <f>IF(B3316="","",COUNTA($B$5:B3316))</f>
        <v/>
      </c>
      <c r="B3316" s="219"/>
      <c r="C3316" s="220"/>
      <c r="D3316" s="220"/>
      <c r="E3316" s="220"/>
      <c r="F3316" s="225"/>
      <c r="G3316" s="222"/>
      <c r="H3316" s="217" t="str">
        <f>IFERROR(VLOOKUP($C3316,$C$5:$H$18,6,0)+SUMIF($C$19:$C3316,$C3316,$F$19:$F3316)-SUMIF($C$19:$C3316,$C3316,$G$19:$G3316),"")</f>
        <v/>
      </c>
      <c r="I3316" s="220"/>
      <c r="J3316" s="220"/>
      <c r="K3316" s="223"/>
    </row>
    <row r="3317" customHeight="1" spans="1:11">
      <c r="A3317" s="185" t="str">
        <f>IF(B3317="","",COUNTA($B$5:B3317))</f>
        <v/>
      </c>
      <c r="B3317" s="213"/>
      <c r="C3317" s="214"/>
      <c r="D3317" s="214"/>
      <c r="E3317" s="214"/>
      <c r="F3317" s="224"/>
      <c r="G3317" s="216"/>
      <c r="H3317" s="217" t="str">
        <f>IFERROR(VLOOKUP($C3317,$C$5:$H$18,6,0)+SUMIF($C$19:$C3317,$C3317,$F$19:$F3317)-SUMIF($C$19:$C3317,$C3317,$G$19:$G3317),"")</f>
        <v/>
      </c>
      <c r="I3317" s="214"/>
      <c r="J3317" s="214"/>
      <c r="K3317" s="218"/>
    </row>
    <row r="3318" customHeight="1" spans="1:11">
      <c r="A3318" s="185" t="str">
        <f>IF(B3318="","",COUNTA($B$5:B3318))</f>
        <v/>
      </c>
      <c r="B3318" s="219"/>
      <c r="C3318" s="220"/>
      <c r="D3318" s="220"/>
      <c r="E3318" s="220"/>
      <c r="F3318" s="225"/>
      <c r="G3318" s="222"/>
      <c r="H3318" s="217" t="str">
        <f>IFERROR(VLOOKUP($C3318,$C$5:$H$18,6,0)+SUMIF($C$19:$C3318,$C3318,$F$19:$F3318)-SUMIF($C$19:$C3318,$C3318,$G$19:$G3318),"")</f>
        <v/>
      </c>
      <c r="I3318" s="220"/>
      <c r="J3318" s="220"/>
      <c r="K3318" s="223"/>
    </row>
    <row r="3319" customHeight="1" spans="1:11">
      <c r="A3319" s="185" t="str">
        <f>IF(B3319="","",COUNTA($B$5:B3319))</f>
        <v/>
      </c>
      <c r="B3319" s="213"/>
      <c r="C3319" s="214"/>
      <c r="D3319" s="214"/>
      <c r="E3319" s="214"/>
      <c r="F3319" s="224"/>
      <c r="G3319" s="216"/>
      <c r="H3319" s="217" t="str">
        <f>IFERROR(VLOOKUP($C3319,$C$5:$H$18,6,0)+SUMIF($C$19:$C3319,$C3319,$F$19:$F3319)-SUMIF($C$19:$C3319,$C3319,$G$19:$G3319),"")</f>
        <v/>
      </c>
      <c r="I3319" s="214"/>
      <c r="J3319" s="214"/>
      <c r="K3319" s="218"/>
    </row>
    <row r="3320" customHeight="1" spans="1:11">
      <c r="A3320" s="185" t="str">
        <f>IF(B3320="","",COUNTA($B$5:B3320))</f>
        <v/>
      </c>
      <c r="B3320" s="219"/>
      <c r="C3320" s="220"/>
      <c r="D3320" s="220"/>
      <c r="E3320" s="220"/>
      <c r="F3320" s="225"/>
      <c r="G3320" s="222"/>
      <c r="H3320" s="217" t="str">
        <f>IFERROR(VLOOKUP($C3320,$C$5:$H$18,6,0)+SUMIF($C$19:$C3320,$C3320,$F$19:$F3320)-SUMIF($C$19:$C3320,$C3320,$G$19:$G3320),"")</f>
        <v/>
      </c>
      <c r="I3320" s="220"/>
      <c r="J3320" s="220"/>
      <c r="K3320" s="223"/>
    </row>
    <row r="3321" customHeight="1" spans="1:11">
      <c r="A3321" s="185" t="str">
        <f>IF(B3321="","",COUNTA($B$5:B3321))</f>
        <v/>
      </c>
      <c r="B3321" s="213"/>
      <c r="C3321" s="214"/>
      <c r="D3321" s="214"/>
      <c r="E3321" s="214"/>
      <c r="F3321" s="224"/>
      <c r="G3321" s="216"/>
      <c r="H3321" s="217" t="str">
        <f>IFERROR(VLOOKUP($C3321,$C$5:$H$18,6,0)+SUMIF($C$19:$C3321,$C3321,$F$19:$F3321)-SUMIF($C$19:$C3321,$C3321,$G$19:$G3321),"")</f>
        <v/>
      </c>
      <c r="I3321" s="214"/>
      <c r="J3321" s="214"/>
      <c r="K3321" s="218"/>
    </row>
    <row r="3322" customHeight="1" spans="1:11">
      <c r="A3322" s="185" t="str">
        <f>IF(B3322="","",COUNTA($B$5:B3322))</f>
        <v/>
      </c>
      <c r="B3322" s="219"/>
      <c r="C3322" s="220"/>
      <c r="D3322" s="220"/>
      <c r="E3322" s="220"/>
      <c r="F3322" s="225"/>
      <c r="G3322" s="222"/>
      <c r="H3322" s="217" t="str">
        <f>IFERROR(VLOOKUP($C3322,$C$5:$H$18,6,0)+SUMIF($C$19:$C3322,$C3322,$F$19:$F3322)-SUMIF($C$19:$C3322,$C3322,$G$19:$G3322),"")</f>
        <v/>
      </c>
      <c r="I3322" s="220"/>
      <c r="J3322" s="220"/>
      <c r="K3322" s="223"/>
    </row>
    <row r="3323" customHeight="1" spans="1:11">
      <c r="A3323" s="185" t="str">
        <f>IF(B3323="","",COUNTA($B$5:B3323))</f>
        <v/>
      </c>
      <c r="B3323" s="213"/>
      <c r="C3323" s="214"/>
      <c r="D3323" s="214"/>
      <c r="E3323" s="214"/>
      <c r="F3323" s="224"/>
      <c r="G3323" s="216"/>
      <c r="H3323" s="217" t="str">
        <f>IFERROR(VLOOKUP($C3323,$C$5:$H$18,6,0)+SUMIF($C$19:$C3323,$C3323,$F$19:$F3323)-SUMIF($C$19:$C3323,$C3323,$G$19:$G3323),"")</f>
        <v/>
      </c>
      <c r="I3323" s="214"/>
      <c r="J3323" s="214"/>
      <c r="K3323" s="218"/>
    </row>
    <row r="3324" customHeight="1" spans="1:11">
      <c r="A3324" s="185" t="str">
        <f>IF(B3324="","",COUNTA($B$5:B3324))</f>
        <v/>
      </c>
      <c r="B3324" s="219"/>
      <c r="C3324" s="220"/>
      <c r="D3324" s="220"/>
      <c r="E3324" s="220"/>
      <c r="F3324" s="225"/>
      <c r="G3324" s="222"/>
      <c r="H3324" s="217" t="str">
        <f>IFERROR(VLOOKUP($C3324,$C$5:$H$18,6,0)+SUMIF($C$19:$C3324,$C3324,$F$19:$F3324)-SUMIF($C$19:$C3324,$C3324,$G$19:$G3324),"")</f>
        <v/>
      </c>
      <c r="I3324" s="220"/>
      <c r="J3324" s="220"/>
      <c r="K3324" s="223"/>
    </row>
    <row r="3325" customHeight="1" spans="1:11">
      <c r="A3325" s="185" t="str">
        <f>IF(B3325="","",COUNTA($B$5:B3325))</f>
        <v/>
      </c>
      <c r="B3325" s="213"/>
      <c r="C3325" s="214"/>
      <c r="D3325" s="214"/>
      <c r="E3325" s="214"/>
      <c r="F3325" s="224"/>
      <c r="G3325" s="216"/>
      <c r="H3325" s="217" t="str">
        <f>IFERROR(VLOOKUP($C3325,$C$5:$H$18,6,0)+SUMIF($C$19:$C3325,$C3325,$F$19:$F3325)-SUMIF($C$19:$C3325,$C3325,$G$19:$G3325),"")</f>
        <v/>
      </c>
      <c r="I3325" s="214"/>
      <c r="J3325" s="214"/>
      <c r="K3325" s="218"/>
    </row>
    <row r="3326" customHeight="1" spans="1:11">
      <c r="A3326" s="185" t="str">
        <f>IF(B3326="","",COUNTA($B$5:B3326))</f>
        <v/>
      </c>
      <c r="B3326" s="219"/>
      <c r="C3326" s="220"/>
      <c r="D3326" s="220"/>
      <c r="E3326" s="220"/>
      <c r="F3326" s="225"/>
      <c r="G3326" s="222"/>
      <c r="H3326" s="217" t="str">
        <f>IFERROR(VLOOKUP($C3326,$C$5:$H$18,6,0)+SUMIF($C$19:$C3326,$C3326,$F$19:$F3326)-SUMIF($C$19:$C3326,$C3326,$G$19:$G3326),"")</f>
        <v/>
      </c>
      <c r="I3326" s="220"/>
      <c r="J3326" s="220"/>
      <c r="K3326" s="223"/>
    </row>
    <row r="3327" customHeight="1" spans="1:11">
      <c r="A3327" s="185" t="str">
        <f>IF(B3327="","",COUNTA($B$5:B3327))</f>
        <v/>
      </c>
      <c r="B3327" s="213"/>
      <c r="C3327" s="214"/>
      <c r="D3327" s="214"/>
      <c r="E3327" s="214"/>
      <c r="F3327" s="224"/>
      <c r="G3327" s="216"/>
      <c r="H3327" s="217" t="str">
        <f>IFERROR(VLOOKUP($C3327,$C$5:$H$18,6,0)+SUMIF($C$19:$C3327,$C3327,$F$19:$F3327)-SUMIF($C$19:$C3327,$C3327,$G$19:$G3327),"")</f>
        <v/>
      </c>
      <c r="I3327" s="214"/>
      <c r="J3327" s="214"/>
      <c r="K3327" s="218"/>
    </row>
    <row r="3328" customHeight="1" spans="1:11">
      <c r="A3328" s="185" t="str">
        <f>IF(B3328="","",COUNTA($B$5:B3328))</f>
        <v/>
      </c>
      <c r="B3328" s="219"/>
      <c r="C3328" s="220"/>
      <c r="D3328" s="220"/>
      <c r="E3328" s="220"/>
      <c r="F3328" s="225"/>
      <c r="G3328" s="222"/>
      <c r="H3328" s="217" t="str">
        <f>IFERROR(VLOOKUP($C3328,$C$5:$H$18,6,0)+SUMIF($C$19:$C3328,$C3328,$F$19:$F3328)-SUMIF($C$19:$C3328,$C3328,$G$19:$G3328),"")</f>
        <v/>
      </c>
      <c r="I3328" s="220"/>
      <c r="J3328" s="220"/>
      <c r="K3328" s="223"/>
    </row>
    <row r="3329" customHeight="1" spans="1:11">
      <c r="A3329" s="185" t="str">
        <f>IF(B3329="","",COUNTA($B$5:B3329))</f>
        <v/>
      </c>
      <c r="B3329" s="213"/>
      <c r="C3329" s="214"/>
      <c r="D3329" s="214"/>
      <c r="E3329" s="214"/>
      <c r="F3329" s="224"/>
      <c r="G3329" s="216"/>
      <c r="H3329" s="217" t="str">
        <f>IFERROR(VLOOKUP($C3329,$C$5:$H$18,6,0)+SUMIF($C$19:$C3329,$C3329,$F$19:$F3329)-SUMIF($C$19:$C3329,$C3329,$G$19:$G3329),"")</f>
        <v/>
      </c>
      <c r="I3329" s="214"/>
      <c r="J3329" s="214"/>
      <c r="K3329" s="218"/>
    </row>
    <row r="3330" customHeight="1" spans="1:11">
      <c r="A3330" s="185" t="str">
        <f>IF(B3330="","",COUNTA($B$5:B3330))</f>
        <v/>
      </c>
      <c r="B3330" s="219"/>
      <c r="C3330" s="220"/>
      <c r="D3330" s="220"/>
      <c r="E3330" s="220"/>
      <c r="F3330" s="225"/>
      <c r="G3330" s="222"/>
      <c r="H3330" s="217" t="str">
        <f>IFERROR(VLOOKUP($C3330,$C$5:$H$18,6,0)+SUMIF($C$19:$C3330,$C3330,$F$19:$F3330)-SUMIF($C$19:$C3330,$C3330,$G$19:$G3330),"")</f>
        <v/>
      </c>
      <c r="I3330" s="220"/>
      <c r="J3330" s="220"/>
      <c r="K3330" s="223"/>
    </row>
    <row r="3331" customHeight="1" spans="1:11">
      <c r="A3331" s="185" t="str">
        <f>IF(B3331="","",COUNTA($B$5:B3331))</f>
        <v/>
      </c>
      <c r="B3331" s="213"/>
      <c r="C3331" s="214"/>
      <c r="D3331" s="214"/>
      <c r="E3331" s="214"/>
      <c r="F3331" s="224"/>
      <c r="G3331" s="216"/>
      <c r="H3331" s="217" t="str">
        <f>IFERROR(VLOOKUP($C3331,$C$5:$H$18,6,0)+SUMIF($C$19:$C3331,$C3331,$F$19:$F3331)-SUMIF($C$19:$C3331,$C3331,$G$19:$G3331),"")</f>
        <v/>
      </c>
      <c r="I3331" s="214"/>
      <c r="J3331" s="214"/>
      <c r="K3331" s="218"/>
    </row>
    <row r="3332" customHeight="1" spans="1:11">
      <c r="A3332" s="185" t="str">
        <f>IF(B3332="","",COUNTA($B$5:B3332))</f>
        <v/>
      </c>
      <c r="B3332" s="219"/>
      <c r="C3332" s="220"/>
      <c r="D3332" s="220"/>
      <c r="E3332" s="220"/>
      <c r="F3332" s="225"/>
      <c r="G3332" s="222"/>
      <c r="H3332" s="217" t="str">
        <f>IFERROR(VLOOKUP($C3332,$C$5:$H$18,6,0)+SUMIF($C$19:$C3332,$C3332,$F$19:$F3332)-SUMIF($C$19:$C3332,$C3332,$G$19:$G3332),"")</f>
        <v/>
      </c>
      <c r="I3332" s="220"/>
      <c r="J3332" s="220"/>
      <c r="K3332" s="223"/>
    </row>
    <row r="3333" customHeight="1" spans="1:11">
      <c r="A3333" s="185" t="str">
        <f>IF(B3333="","",COUNTA($B$5:B3333))</f>
        <v/>
      </c>
      <c r="B3333" s="213"/>
      <c r="C3333" s="214"/>
      <c r="D3333" s="214"/>
      <c r="E3333" s="214"/>
      <c r="F3333" s="224"/>
      <c r="G3333" s="216"/>
      <c r="H3333" s="217" t="str">
        <f>IFERROR(VLOOKUP($C3333,$C$5:$H$18,6,0)+SUMIF($C$19:$C3333,$C3333,$F$19:$F3333)-SUMIF($C$19:$C3333,$C3333,$G$19:$G3333),"")</f>
        <v/>
      </c>
      <c r="I3333" s="214"/>
      <c r="J3333" s="214"/>
      <c r="K3333" s="218"/>
    </row>
    <row r="3334" customHeight="1" spans="1:11">
      <c r="A3334" s="185" t="str">
        <f>IF(B3334="","",COUNTA($B$5:B3334))</f>
        <v/>
      </c>
      <c r="B3334" s="219"/>
      <c r="C3334" s="220"/>
      <c r="D3334" s="220"/>
      <c r="E3334" s="220"/>
      <c r="F3334" s="225"/>
      <c r="G3334" s="222"/>
      <c r="H3334" s="217" t="str">
        <f>IFERROR(VLOOKUP($C3334,$C$5:$H$18,6,0)+SUMIF($C$19:$C3334,$C3334,$F$19:$F3334)-SUMIF($C$19:$C3334,$C3334,$G$19:$G3334),"")</f>
        <v/>
      </c>
      <c r="I3334" s="220"/>
      <c r="J3334" s="220"/>
      <c r="K3334" s="223"/>
    </row>
    <row r="3335" customHeight="1" spans="1:11">
      <c r="A3335" s="185" t="str">
        <f>IF(B3335="","",COUNTA($B$5:B3335))</f>
        <v/>
      </c>
      <c r="B3335" s="213"/>
      <c r="C3335" s="214"/>
      <c r="D3335" s="214"/>
      <c r="E3335" s="214"/>
      <c r="F3335" s="224"/>
      <c r="G3335" s="216"/>
      <c r="H3335" s="217" t="str">
        <f>IFERROR(VLOOKUP($C3335,$C$5:$H$18,6,0)+SUMIF($C$19:$C3335,$C3335,$F$19:$F3335)-SUMIF($C$19:$C3335,$C3335,$G$19:$G3335),"")</f>
        <v/>
      </c>
      <c r="I3335" s="214"/>
      <c r="J3335" s="214"/>
      <c r="K3335" s="218"/>
    </row>
    <row r="3336" customHeight="1" spans="1:11">
      <c r="A3336" s="185" t="str">
        <f>IF(B3336="","",COUNTA($B$5:B3336))</f>
        <v/>
      </c>
      <c r="B3336" s="219"/>
      <c r="C3336" s="220"/>
      <c r="D3336" s="220"/>
      <c r="E3336" s="220"/>
      <c r="F3336" s="225"/>
      <c r="G3336" s="222"/>
      <c r="H3336" s="217" t="str">
        <f>IFERROR(VLOOKUP($C3336,$C$5:$H$18,6,0)+SUMIF($C$19:$C3336,$C3336,$F$19:$F3336)-SUMIF($C$19:$C3336,$C3336,$G$19:$G3336),"")</f>
        <v/>
      </c>
      <c r="I3336" s="220"/>
      <c r="J3336" s="220"/>
      <c r="K3336" s="223"/>
    </row>
    <row r="3337" customHeight="1" spans="1:11">
      <c r="A3337" s="185" t="str">
        <f>IF(B3337="","",COUNTA($B$5:B3337))</f>
        <v/>
      </c>
      <c r="B3337" s="213"/>
      <c r="C3337" s="214"/>
      <c r="D3337" s="214"/>
      <c r="E3337" s="214"/>
      <c r="F3337" s="224"/>
      <c r="G3337" s="216"/>
      <c r="H3337" s="217" t="str">
        <f>IFERROR(VLOOKUP($C3337,$C$5:$H$18,6,0)+SUMIF($C$19:$C3337,$C3337,$F$19:$F3337)-SUMIF($C$19:$C3337,$C3337,$G$19:$G3337),"")</f>
        <v/>
      </c>
      <c r="I3337" s="214"/>
      <c r="J3337" s="214"/>
      <c r="K3337" s="218"/>
    </row>
    <row r="3338" customHeight="1" spans="1:11">
      <c r="A3338" s="185" t="str">
        <f>IF(B3338="","",COUNTA($B$5:B3338))</f>
        <v/>
      </c>
      <c r="B3338" s="219"/>
      <c r="C3338" s="220"/>
      <c r="D3338" s="220"/>
      <c r="E3338" s="220"/>
      <c r="F3338" s="225"/>
      <c r="G3338" s="222"/>
      <c r="H3338" s="217" t="str">
        <f>IFERROR(VLOOKUP($C3338,$C$5:$H$18,6,0)+SUMIF($C$19:$C3338,$C3338,$F$19:$F3338)-SUMIF($C$19:$C3338,$C3338,$G$19:$G3338),"")</f>
        <v/>
      </c>
      <c r="I3338" s="220"/>
      <c r="J3338" s="220"/>
      <c r="K3338" s="223"/>
    </row>
    <row r="3339" customHeight="1" spans="1:11">
      <c r="A3339" s="185" t="str">
        <f>IF(B3339="","",COUNTA($B$5:B3339))</f>
        <v/>
      </c>
      <c r="B3339" s="213"/>
      <c r="C3339" s="214"/>
      <c r="D3339" s="214"/>
      <c r="E3339" s="214"/>
      <c r="F3339" s="224"/>
      <c r="G3339" s="216"/>
      <c r="H3339" s="217" t="str">
        <f>IFERROR(VLOOKUP($C3339,$C$5:$H$18,6,0)+SUMIF($C$19:$C3339,$C3339,$F$19:$F3339)-SUMIF($C$19:$C3339,$C3339,$G$19:$G3339),"")</f>
        <v/>
      </c>
      <c r="I3339" s="214"/>
      <c r="J3339" s="214"/>
      <c r="K3339" s="218"/>
    </row>
    <row r="3340" customHeight="1" spans="1:11">
      <c r="A3340" s="185" t="str">
        <f>IF(B3340="","",COUNTA($B$5:B3340))</f>
        <v/>
      </c>
      <c r="B3340" s="219"/>
      <c r="C3340" s="220"/>
      <c r="D3340" s="220"/>
      <c r="E3340" s="220"/>
      <c r="F3340" s="225"/>
      <c r="G3340" s="222"/>
      <c r="H3340" s="217" t="str">
        <f>IFERROR(VLOOKUP($C3340,$C$5:$H$18,6,0)+SUMIF($C$19:$C3340,$C3340,$F$19:$F3340)-SUMIF($C$19:$C3340,$C3340,$G$19:$G3340),"")</f>
        <v/>
      </c>
      <c r="I3340" s="220"/>
      <c r="J3340" s="220"/>
      <c r="K3340" s="223"/>
    </row>
    <row r="3341" customHeight="1" spans="1:11">
      <c r="A3341" s="185" t="str">
        <f>IF(B3341="","",COUNTA($B$5:B3341))</f>
        <v/>
      </c>
      <c r="B3341" s="213"/>
      <c r="C3341" s="214"/>
      <c r="D3341" s="214"/>
      <c r="E3341" s="214"/>
      <c r="F3341" s="224"/>
      <c r="G3341" s="216"/>
      <c r="H3341" s="217" t="str">
        <f>IFERROR(VLOOKUP($C3341,$C$5:$H$18,6,0)+SUMIF($C$19:$C3341,$C3341,$F$19:$F3341)-SUMIF($C$19:$C3341,$C3341,$G$19:$G3341),"")</f>
        <v/>
      </c>
      <c r="I3341" s="214"/>
      <c r="J3341" s="214"/>
      <c r="K3341" s="218"/>
    </row>
    <row r="3342" customHeight="1" spans="1:11">
      <c r="A3342" s="185" t="str">
        <f>IF(B3342="","",COUNTA($B$5:B3342))</f>
        <v/>
      </c>
      <c r="B3342" s="219"/>
      <c r="C3342" s="220"/>
      <c r="D3342" s="220"/>
      <c r="E3342" s="220"/>
      <c r="F3342" s="225"/>
      <c r="G3342" s="222"/>
      <c r="H3342" s="217" t="str">
        <f>IFERROR(VLOOKUP($C3342,$C$5:$H$18,6,0)+SUMIF($C$19:$C3342,$C3342,$F$19:$F3342)-SUMIF($C$19:$C3342,$C3342,$G$19:$G3342),"")</f>
        <v/>
      </c>
      <c r="I3342" s="220"/>
      <c r="J3342" s="220"/>
      <c r="K3342" s="223"/>
    </row>
    <row r="3343" customHeight="1" spans="1:11">
      <c r="A3343" s="185" t="str">
        <f>IF(B3343="","",COUNTA($B$5:B3343))</f>
        <v/>
      </c>
      <c r="B3343" s="213"/>
      <c r="C3343" s="214"/>
      <c r="D3343" s="214"/>
      <c r="E3343" s="214"/>
      <c r="F3343" s="224"/>
      <c r="G3343" s="216"/>
      <c r="H3343" s="217" t="str">
        <f>IFERROR(VLOOKUP($C3343,$C$5:$H$18,6,0)+SUMIF($C$19:$C3343,$C3343,$F$19:$F3343)-SUMIF($C$19:$C3343,$C3343,$G$19:$G3343),"")</f>
        <v/>
      </c>
      <c r="I3343" s="214"/>
      <c r="J3343" s="214"/>
      <c r="K3343" s="218"/>
    </row>
    <row r="3344" customHeight="1" spans="1:11">
      <c r="A3344" s="185" t="str">
        <f>IF(B3344="","",COUNTA($B$5:B3344))</f>
        <v/>
      </c>
      <c r="B3344" s="219"/>
      <c r="C3344" s="220"/>
      <c r="D3344" s="220"/>
      <c r="E3344" s="220"/>
      <c r="F3344" s="225"/>
      <c r="G3344" s="222"/>
      <c r="H3344" s="217" t="str">
        <f>IFERROR(VLOOKUP($C3344,$C$5:$H$18,6,0)+SUMIF($C$19:$C3344,$C3344,$F$19:$F3344)-SUMIF($C$19:$C3344,$C3344,$G$19:$G3344),"")</f>
        <v/>
      </c>
      <c r="I3344" s="220"/>
      <c r="J3344" s="220"/>
      <c r="K3344" s="223"/>
    </row>
    <row r="3345" customHeight="1" spans="1:11">
      <c r="A3345" s="185" t="str">
        <f>IF(B3345="","",COUNTA($B$5:B3345))</f>
        <v/>
      </c>
      <c r="B3345" s="213"/>
      <c r="C3345" s="214"/>
      <c r="D3345" s="214"/>
      <c r="E3345" s="214"/>
      <c r="F3345" s="224"/>
      <c r="G3345" s="216"/>
      <c r="H3345" s="217" t="str">
        <f>IFERROR(VLOOKUP($C3345,$C$5:$H$18,6,0)+SUMIF($C$19:$C3345,$C3345,$F$19:$F3345)-SUMIF($C$19:$C3345,$C3345,$G$19:$G3345),"")</f>
        <v/>
      </c>
      <c r="I3345" s="214"/>
      <c r="J3345" s="214"/>
      <c r="K3345" s="218"/>
    </row>
    <row r="3346" customHeight="1" spans="1:11">
      <c r="A3346" s="185" t="str">
        <f>IF(B3346="","",COUNTA($B$5:B3346))</f>
        <v/>
      </c>
      <c r="B3346" s="219"/>
      <c r="C3346" s="220"/>
      <c r="D3346" s="220"/>
      <c r="E3346" s="220"/>
      <c r="F3346" s="225"/>
      <c r="G3346" s="222"/>
      <c r="H3346" s="217" t="str">
        <f>IFERROR(VLOOKUP($C3346,$C$5:$H$18,6,0)+SUMIF($C$19:$C3346,$C3346,$F$19:$F3346)-SUMIF($C$19:$C3346,$C3346,$G$19:$G3346),"")</f>
        <v/>
      </c>
      <c r="I3346" s="220"/>
      <c r="J3346" s="220"/>
      <c r="K3346" s="223"/>
    </row>
    <row r="3347" customHeight="1" spans="1:11">
      <c r="A3347" s="185" t="str">
        <f>IF(B3347="","",COUNTA($B$5:B3347))</f>
        <v/>
      </c>
      <c r="B3347" s="213"/>
      <c r="C3347" s="214"/>
      <c r="D3347" s="214"/>
      <c r="E3347" s="214"/>
      <c r="F3347" s="224"/>
      <c r="G3347" s="216"/>
      <c r="H3347" s="217" t="str">
        <f>IFERROR(VLOOKUP($C3347,$C$5:$H$18,6,0)+SUMIF($C$19:$C3347,$C3347,$F$19:$F3347)-SUMIF($C$19:$C3347,$C3347,$G$19:$G3347),"")</f>
        <v/>
      </c>
      <c r="I3347" s="214"/>
      <c r="J3347" s="214"/>
      <c r="K3347" s="218"/>
    </row>
    <row r="3348" customHeight="1" spans="1:11">
      <c r="A3348" s="185" t="str">
        <f>IF(B3348="","",COUNTA($B$5:B3348))</f>
        <v/>
      </c>
      <c r="B3348" s="219"/>
      <c r="C3348" s="220"/>
      <c r="D3348" s="220"/>
      <c r="E3348" s="220"/>
      <c r="F3348" s="225"/>
      <c r="G3348" s="222"/>
      <c r="H3348" s="217" t="str">
        <f>IFERROR(VLOOKUP($C3348,$C$5:$H$18,6,0)+SUMIF($C$19:$C3348,$C3348,$F$19:$F3348)-SUMIF($C$19:$C3348,$C3348,$G$19:$G3348),"")</f>
        <v/>
      </c>
      <c r="I3348" s="220"/>
      <c r="J3348" s="220"/>
      <c r="K3348" s="223"/>
    </row>
    <row r="3349" customHeight="1" spans="1:11">
      <c r="A3349" s="185" t="str">
        <f>IF(B3349="","",COUNTA($B$5:B3349))</f>
        <v/>
      </c>
      <c r="B3349" s="213"/>
      <c r="C3349" s="214"/>
      <c r="D3349" s="214"/>
      <c r="E3349" s="214"/>
      <c r="F3349" s="224"/>
      <c r="G3349" s="216"/>
      <c r="H3349" s="217" t="str">
        <f>IFERROR(VLOOKUP($C3349,$C$5:$H$18,6,0)+SUMIF($C$19:$C3349,$C3349,$F$19:$F3349)-SUMIF($C$19:$C3349,$C3349,$G$19:$G3349),"")</f>
        <v/>
      </c>
      <c r="I3349" s="214"/>
      <c r="J3349" s="214"/>
      <c r="K3349" s="218"/>
    </row>
    <row r="3350" customHeight="1" spans="1:11">
      <c r="A3350" s="185" t="str">
        <f>IF(B3350="","",COUNTA($B$5:B3350))</f>
        <v/>
      </c>
      <c r="B3350" s="219"/>
      <c r="C3350" s="220"/>
      <c r="D3350" s="220"/>
      <c r="E3350" s="220"/>
      <c r="F3350" s="225"/>
      <c r="G3350" s="222"/>
      <c r="H3350" s="217" t="str">
        <f>IFERROR(VLOOKUP($C3350,$C$5:$H$18,6,0)+SUMIF($C$19:$C3350,$C3350,$F$19:$F3350)-SUMIF($C$19:$C3350,$C3350,$G$19:$G3350),"")</f>
        <v/>
      </c>
      <c r="I3350" s="220"/>
      <c r="J3350" s="220"/>
      <c r="K3350" s="223"/>
    </row>
    <row r="3351" customHeight="1" spans="1:11">
      <c r="A3351" s="185" t="str">
        <f>IF(B3351="","",COUNTA($B$5:B3351))</f>
        <v/>
      </c>
      <c r="B3351" s="213"/>
      <c r="C3351" s="214"/>
      <c r="D3351" s="214"/>
      <c r="E3351" s="214"/>
      <c r="F3351" s="224"/>
      <c r="G3351" s="216"/>
      <c r="H3351" s="217" t="str">
        <f>IFERROR(VLOOKUP($C3351,$C$5:$H$18,6,0)+SUMIF($C$19:$C3351,$C3351,$F$19:$F3351)-SUMIF($C$19:$C3351,$C3351,$G$19:$G3351),"")</f>
        <v/>
      </c>
      <c r="I3351" s="214"/>
      <c r="J3351" s="214"/>
      <c r="K3351" s="218"/>
    </row>
    <row r="3352" customHeight="1" spans="1:11">
      <c r="A3352" s="185" t="str">
        <f>IF(B3352="","",COUNTA($B$5:B3352))</f>
        <v/>
      </c>
      <c r="B3352" s="219"/>
      <c r="C3352" s="220"/>
      <c r="D3352" s="220"/>
      <c r="E3352" s="220"/>
      <c r="F3352" s="225"/>
      <c r="G3352" s="222"/>
      <c r="H3352" s="217" t="str">
        <f>IFERROR(VLOOKUP($C3352,$C$5:$H$18,6,0)+SUMIF($C$19:$C3352,$C3352,$F$19:$F3352)-SUMIF($C$19:$C3352,$C3352,$G$19:$G3352),"")</f>
        <v/>
      </c>
      <c r="I3352" s="220"/>
      <c r="J3352" s="220"/>
      <c r="K3352" s="223"/>
    </row>
    <row r="3353" customHeight="1" spans="1:11">
      <c r="A3353" s="185" t="str">
        <f>IF(B3353="","",COUNTA($B$5:B3353))</f>
        <v/>
      </c>
      <c r="B3353" s="213"/>
      <c r="C3353" s="214"/>
      <c r="D3353" s="214"/>
      <c r="E3353" s="214"/>
      <c r="F3353" s="224"/>
      <c r="G3353" s="216"/>
      <c r="H3353" s="217" t="str">
        <f>IFERROR(VLOOKUP($C3353,$C$5:$H$18,6,0)+SUMIF($C$19:$C3353,$C3353,$F$19:$F3353)-SUMIF($C$19:$C3353,$C3353,$G$19:$G3353),"")</f>
        <v/>
      </c>
      <c r="I3353" s="214"/>
      <c r="J3353" s="214"/>
      <c r="K3353" s="218"/>
    </row>
    <row r="3354" customHeight="1" spans="1:11">
      <c r="A3354" s="185" t="str">
        <f>IF(B3354="","",COUNTA($B$5:B3354))</f>
        <v/>
      </c>
      <c r="B3354" s="219"/>
      <c r="C3354" s="220"/>
      <c r="D3354" s="220"/>
      <c r="E3354" s="220"/>
      <c r="F3354" s="225"/>
      <c r="G3354" s="222"/>
      <c r="H3354" s="217" t="str">
        <f>IFERROR(VLOOKUP($C3354,$C$5:$H$18,6,0)+SUMIF($C$19:$C3354,$C3354,$F$19:$F3354)-SUMIF($C$19:$C3354,$C3354,$G$19:$G3354),"")</f>
        <v/>
      </c>
      <c r="I3354" s="220"/>
      <c r="J3354" s="220"/>
      <c r="K3354" s="223"/>
    </row>
    <row r="3355" customHeight="1" spans="1:11">
      <c r="A3355" s="185" t="str">
        <f>IF(B3355="","",COUNTA($B$5:B3355))</f>
        <v/>
      </c>
      <c r="B3355" s="213"/>
      <c r="C3355" s="214"/>
      <c r="D3355" s="214"/>
      <c r="E3355" s="214"/>
      <c r="F3355" s="224"/>
      <c r="G3355" s="216"/>
      <c r="H3355" s="217" t="str">
        <f>IFERROR(VLOOKUP($C3355,$C$5:$H$18,6,0)+SUMIF($C$19:$C3355,$C3355,$F$19:$F3355)-SUMIF($C$19:$C3355,$C3355,$G$19:$G3355),"")</f>
        <v/>
      </c>
      <c r="I3355" s="214"/>
      <c r="J3355" s="214"/>
      <c r="K3355" s="218"/>
    </row>
    <row r="3356" customHeight="1" spans="1:11">
      <c r="A3356" s="185" t="str">
        <f>IF(B3356="","",COUNTA($B$5:B3356))</f>
        <v/>
      </c>
      <c r="B3356" s="219"/>
      <c r="C3356" s="220"/>
      <c r="D3356" s="220"/>
      <c r="E3356" s="220"/>
      <c r="F3356" s="225"/>
      <c r="G3356" s="222"/>
      <c r="H3356" s="217" t="str">
        <f>IFERROR(VLOOKUP($C3356,$C$5:$H$18,6,0)+SUMIF($C$19:$C3356,$C3356,$F$19:$F3356)-SUMIF($C$19:$C3356,$C3356,$G$19:$G3356),"")</f>
        <v/>
      </c>
      <c r="I3356" s="220"/>
      <c r="J3356" s="220"/>
      <c r="K3356" s="223"/>
    </row>
    <row r="3357" customHeight="1" spans="1:11">
      <c r="A3357" s="185" t="str">
        <f>IF(B3357="","",COUNTA($B$5:B3357))</f>
        <v/>
      </c>
      <c r="B3357" s="213"/>
      <c r="C3357" s="214"/>
      <c r="D3357" s="214"/>
      <c r="E3357" s="214"/>
      <c r="F3357" s="224"/>
      <c r="G3357" s="216"/>
      <c r="H3357" s="217" t="str">
        <f>IFERROR(VLOOKUP($C3357,$C$5:$H$18,6,0)+SUMIF($C$19:$C3357,$C3357,$F$19:$F3357)-SUMIF($C$19:$C3357,$C3357,$G$19:$G3357),"")</f>
        <v/>
      </c>
      <c r="I3357" s="214"/>
      <c r="J3357" s="214"/>
      <c r="K3357" s="218"/>
    </row>
    <row r="3358" customHeight="1" spans="1:11">
      <c r="A3358" s="185" t="str">
        <f>IF(B3358="","",COUNTA($B$5:B3358))</f>
        <v/>
      </c>
      <c r="B3358" s="219"/>
      <c r="C3358" s="220"/>
      <c r="D3358" s="220"/>
      <c r="E3358" s="220"/>
      <c r="F3358" s="225"/>
      <c r="G3358" s="222"/>
      <c r="H3358" s="217" t="str">
        <f>IFERROR(VLOOKUP($C3358,$C$5:$H$18,6,0)+SUMIF($C$19:$C3358,$C3358,$F$19:$F3358)-SUMIF($C$19:$C3358,$C3358,$G$19:$G3358),"")</f>
        <v/>
      </c>
      <c r="I3358" s="220"/>
      <c r="J3358" s="220"/>
      <c r="K3358" s="223"/>
    </row>
    <row r="3359" customHeight="1" spans="1:11">
      <c r="A3359" s="185" t="str">
        <f>IF(B3359="","",COUNTA($B$5:B3359))</f>
        <v/>
      </c>
      <c r="B3359" s="213"/>
      <c r="C3359" s="214"/>
      <c r="D3359" s="214"/>
      <c r="E3359" s="214"/>
      <c r="F3359" s="224"/>
      <c r="G3359" s="216"/>
      <c r="H3359" s="217" t="str">
        <f>IFERROR(VLOOKUP($C3359,$C$5:$H$18,6,0)+SUMIF($C$19:$C3359,$C3359,$F$19:$F3359)-SUMIF($C$19:$C3359,$C3359,$G$19:$G3359),"")</f>
        <v/>
      </c>
      <c r="I3359" s="214"/>
      <c r="J3359" s="214"/>
      <c r="K3359" s="218"/>
    </row>
    <row r="3360" customHeight="1" spans="1:11">
      <c r="A3360" s="185" t="str">
        <f>IF(B3360="","",COUNTA($B$5:B3360))</f>
        <v/>
      </c>
      <c r="B3360" s="219"/>
      <c r="C3360" s="220"/>
      <c r="D3360" s="220"/>
      <c r="E3360" s="220"/>
      <c r="F3360" s="225"/>
      <c r="G3360" s="222"/>
      <c r="H3360" s="217" t="str">
        <f>IFERROR(VLOOKUP($C3360,$C$5:$H$18,6,0)+SUMIF($C$19:$C3360,$C3360,$F$19:$F3360)-SUMIF($C$19:$C3360,$C3360,$G$19:$G3360),"")</f>
        <v/>
      </c>
      <c r="I3360" s="220"/>
      <c r="J3360" s="220"/>
      <c r="K3360" s="223"/>
    </row>
    <row r="3361" customHeight="1" spans="1:11">
      <c r="A3361" s="185" t="str">
        <f>IF(B3361="","",COUNTA($B$5:B3361))</f>
        <v/>
      </c>
      <c r="B3361" s="213"/>
      <c r="C3361" s="214"/>
      <c r="D3361" s="214"/>
      <c r="E3361" s="214"/>
      <c r="F3361" s="224"/>
      <c r="G3361" s="216"/>
      <c r="H3361" s="217" t="str">
        <f>IFERROR(VLOOKUP($C3361,$C$5:$H$18,6,0)+SUMIF($C$19:$C3361,$C3361,$F$19:$F3361)-SUMIF($C$19:$C3361,$C3361,$G$19:$G3361),"")</f>
        <v/>
      </c>
      <c r="I3361" s="214"/>
      <c r="J3361" s="214"/>
      <c r="K3361" s="218"/>
    </row>
    <row r="3362" customHeight="1" spans="1:11">
      <c r="A3362" s="185" t="str">
        <f>IF(B3362="","",COUNTA($B$5:B3362))</f>
        <v/>
      </c>
      <c r="B3362" s="219"/>
      <c r="C3362" s="220"/>
      <c r="D3362" s="220"/>
      <c r="E3362" s="220"/>
      <c r="F3362" s="225"/>
      <c r="G3362" s="222"/>
      <c r="H3362" s="217" t="str">
        <f>IFERROR(VLOOKUP($C3362,$C$5:$H$18,6,0)+SUMIF($C$19:$C3362,$C3362,$F$19:$F3362)-SUMIF($C$19:$C3362,$C3362,$G$19:$G3362),"")</f>
        <v/>
      </c>
      <c r="I3362" s="220"/>
      <c r="J3362" s="220"/>
      <c r="K3362" s="223"/>
    </row>
    <row r="3363" customHeight="1" spans="1:11">
      <c r="A3363" s="185" t="str">
        <f>IF(B3363="","",COUNTA($B$5:B3363))</f>
        <v/>
      </c>
      <c r="B3363" s="213"/>
      <c r="C3363" s="214"/>
      <c r="D3363" s="214"/>
      <c r="E3363" s="214"/>
      <c r="F3363" s="224"/>
      <c r="G3363" s="216"/>
      <c r="H3363" s="217" t="str">
        <f>IFERROR(VLOOKUP($C3363,$C$5:$H$18,6,0)+SUMIF($C$19:$C3363,$C3363,$F$19:$F3363)-SUMIF($C$19:$C3363,$C3363,$G$19:$G3363),"")</f>
        <v/>
      </c>
      <c r="I3363" s="214"/>
      <c r="J3363" s="214"/>
      <c r="K3363" s="218"/>
    </row>
    <row r="3364" customHeight="1" spans="1:11">
      <c r="A3364" s="185" t="str">
        <f>IF(B3364="","",COUNTA($B$5:B3364))</f>
        <v/>
      </c>
      <c r="B3364" s="219"/>
      <c r="C3364" s="220"/>
      <c r="D3364" s="220"/>
      <c r="E3364" s="220"/>
      <c r="F3364" s="225"/>
      <c r="G3364" s="222"/>
      <c r="H3364" s="217" t="str">
        <f>IFERROR(VLOOKUP($C3364,$C$5:$H$18,6,0)+SUMIF($C$19:$C3364,$C3364,$F$19:$F3364)-SUMIF($C$19:$C3364,$C3364,$G$19:$G3364),"")</f>
        <v/>
      </c>
      <c r="I3364" s="220"/>
      <c r="J3364" s="220"/>
      <c r="K3364" s="223"/>
    </row>
    <row r="3365" customHeight="1" spans="1:11">
      <c r="A3365" s="185" t="str">
        <f>IF(B3365="","",COUNTA($B$5:B3365))</f>
        <v/>
      </c>
      <c r="B3365" s="213"/>
      <c r="C3365" s="214"/>
      <c r="D3365" s="214"/>
      <c r="E3365" s="214"/>
      <c r="F3365" s="224"/>
      <c r="G3365" s="216"/>
      <c r="H3365" s="217" t="str">
        <f>IFERROR(VLOOKUP($C3365,$C$5:$H$18,6,0)+SUMIF($C$19:$C3365,$C3365,$F$19:$F3365)-SUMIF($C$19:$C3365,$C3365,$G$19:$G3365),"")</f>
        <v/>
      </c>
      <c r="I3365" s="214"/>
      <c r="J3365" s="214"/>
      <c r="K3365" s="218"/>
    </row>
    <row r="3366" customHeight="1" spans="1:11">
      <c r="A3366" s="185" t="str">
        <f>IF(B3366="","",COUNTA($B$5:B3366))</f>
        <v/>
      </c>
      <c r="B3366" s="219"/>
      <c r="C3366" s="220"/>
      <c r="D3366" s="220"/>
      <c r="E3366" s="220"/>
      <c r="F3366" s="225"/>
      <c r="G3366" s="222"/>
      <c r="H3366" s="217" t="str">
        <f>IFERROR(VLOOKUP($C3366,$C$5:$H$18,6,0)+SUMIF($C$19:$C3366,$C3366,$F$19:$F3366)-SUMIF($C$19:$C3366,$C3366,$G$19:$G3366),"")</f>
        <v/>
      </c>
      <c r="I3366" s="220"/>
      <c r="J3366" s="220"/>
      <c r="K3366" s="223"/>
    </row>
    <row r="3367" customHeight="1" spans="1:11">
      <c r="A3367" s="185" t="str">
        <f>IF(B3367="","",COUNTA($B$5:B3367))</f>
        <v/>
      </c>
      <c r="B3367" s="213"/>
      <c r="C3367" s="214"/>
      <c r="D3367" s="214"/>
      <c r="E3367" s="214"/>
      <c r="F3367" s="224"/>
      <c r="G3367" s="216"/>
      <c r="H3367" s="217" t="str">
        <f>IFERROR(VLOOKUP($C3367,$C$5:$H$18,6,0)+SUMIF($C$19:$C3367,$C3367,$F$19:$F3367)-SUMIF($C$19:$C3367,$C3367,$G$19:$G3367),"")</f>
        <v/>
      </c>
      <c r="I3367" s="214"/>
      <c r="J3367" s="214"/>
      <c r="K3367" s="218"/>
    </row>
    <row r="3368" customHeight="1" spans="1:11">
      <c r="A3368" s="185" t="str">
        <f>IF(B3368="","",COUNTA($B$5:B3368))</f>
        <v/>
      </c>
      <c r="B3368" s="219"/>
      <c r="C3368" s="220"/>
      <c r="D3368" s="220"/>
      <c r="E3368" s="220"/>
      <c r="F3368" s="225"/>
      <c r="G3368" s="222"/>
      <c r="H3368" s="217" t="str">
        <f>IFERROR(VLOOKUP($C3368,$C$5:$H$18,6,0)+SUMIF($C$19:$C3368,$C3368,$F$19:$F3368)-SUMIF($C$19:$C3368,$C3368,$G$19:$G3368),"")</f>
        <v/>
      </c>
      <c r="I3368" s="220"/>
      <c r="J3368" s="220"/>
      <c r="K3368" s="223"/>
    </row>
    <row r="3369" customHeight="1" spans="1:11">
      <c r="A3369" s="185" t="str">
        <f>IF(B3369="","",COUNTA($B$5:B3369))</f>
        <v/>
      </c>
      <c r="B3369" s="213"/>
      <c r="C3369" s="214"/>
      <c r="D3369" s="214"/>
      <c r="E3369" s="214"/>
      <c r="F3369" s="224"/>
      <c r="G3369" s="216"/>
      <c r="H3369" s="217" t="str">
        <f>IFERROR(VLOOKUP($C3369,$C$5:$H$18,6,0)+SUMIF($C$19:$C3369,$C3369,$F$19:$F3369)-SUMIF($C$19:$C3369,$C3369,$G$19:$G3369),"")</f>
        <v/>
      </c>
      <c r="I3369" s="214"/>
      <c r="J3369" s="214"/>
      <c r="K3369" s="218"/>
    </row>
    <row r="3370" customHeight="1" spans="1:11">
      <c r="A3370" s="185" t="str">
        <f>IF(B3370="","",COUNTA($B$5:B3370))</f>
        <v/>
      </c>
      <c r="B3370" s="219"/>
      <c r="C3370" s="220"/>
      <c r="D3370" s="220"/>
      <c r="E3370" s="220"/>
      <c r="F3370" s="225"/>
      <c r="G3370" s="222"/>
      <c r="H3370" s="217" t="str">
        <f>IFERROR(VLOOKUP($C3370,$C$5:$H$18,6,0)+SUMIF($C$19:$C3370,$C3370,$F$19:$F3370)-SUMIF($C$19:$C3370,$C3370,$G$19:$G3370),"")</f>
        <v/>
      </c>
      <c r="I3370" s="220"/>
      <c r="J3370" s="220"/>
      <c r="K3370" s="223"/>
    </row>
    <row r="3371" customHeight="1" spans="1:11">
      <c r="A3371" s="185" t="str">
        <f>IF(B3371="","",COUNTA($B$5:B3371))</f>
        <v/>
      </c>
      <c r="B3371" s="213"/>
      <c r="C3371" s="214"/>
      <c r="D3371" s="214"/>
      <c r="E3371" s="214"/>
      <c r="F3371" s="224"/>
      <c r="G3371" s="216"/>
      <c r="H3371" s="217" t="str">
        <f>IFERROR(VLOOKUP($C3371,$C$5:$H$18,6,0)+SUMIF($C$19:$C3371,$C3371,$F$19:$F3371)-SUMIF($C$19:$C3371,$C3371,$G$19:$G3371),"")</f>
        <v/>
      </c>
      <c r="I3371" s="214"/>
      <c r="J3371" s="214"/>
      <c r="K3371" s="218"/>
    </row>
    <row r="3372" customHeight="1" spans="1:11">
      <c r="A3372" s="185" t="str">
        <f>IF(B3372="","",COUNTA($B$5:B3372))</f>
        <v/>
      </c>
      <c r="B3372" s="219"/>
      <c r="C3372" s="220"/>
      <c r="D3372" s="220"/>
      <c r="E3372" s="220"/>
      <c r="F3372" s="225"/>
      <c r="G3372" s="222"/>
      <c r="H3372" s="217" t="str">
        <f>IFERROR(VLOOKUP($C3372,$C$5:$H$18,6,0)+SUMIF($C$19:$C3372,$C3372,$F$19:$F3372)-SUMIF($C$19:$C3372,$C3372,$G$19:$G3372),"")</f>
        <v/>
      </c>
      <c r="I3372" s="220"/>
      <c r="J3372" s="220"/>
      <c r="K3372" s="223"/>
    </row>
    <row r="3373" customHeight="1" spans="1:11">
      <c r="A3373" s="185" t="str">
        <f>IF(B3373="","",COUNTA($B$5:B3373))</f>
        <v/>
      </c>
      <c r="B3373" s="213"/>
      <c r="C3373" s="214"/>
      <c r="D3373" s="214"/>
      <c r="E3373" s="214"/>
      <c r="F3373" s="224"/>
      <c r="G3373" s="216"/>
      <c r="H3373" s="217" t="str">
        <f>IFERROR(VLOOKUP($C3373,$C$5:$H$18,6,0)+SUMIF($C$19:$C3373,$C3373,$F$19:$F3373)-SUMIF($C$19:$C3373,$C3373,$G$19:$G3373),"")</f>
        <v/>
      </c>
      <c r="I3373" s="214"/>
      <c r="J3373" s="214"/>
      <c r="K3373" s="218"/>
    </row>
    <row r="3374" customHeight="1" spans="1:11">
      <c r="A3374" s="185" t="str">
        <f>IF(B3374="","",COUNTA($B$5:B3374))</f>
        <v/>
      </c>
      <c r="B3374" s="219"/>
      <c r="C3374" s="220"/>
      <c r="D3374" s="220"/>
      <c r="E3374" s="220"/>
      <c r="F3374" s="225"/>
      <c r="G3374" s="222"/>
      <c r="H3374" s="217" t="str">
        <f>IFERROR(VLOOKUP($C3374,$C$5:$H$18,6,0)+SUMIF($C$19:$C3374,$C3374,$F$19:$F3374)-SUMIF($C$19:$C3374,$C3374,$G$19:$G3374),"")</f>
        <v/>
      </c>
      <c r="I3374" s="220"/>
      <c r="J3374" s="220"/>
      <c r="K3374" s="223"/>
    </row>
    <row r="3375" customHeight="1" spans="1:11">
      <c r="A3375" s="185" t="str">
        <f>IF(B3375="","",COUNTA($B$5:B3375))</f>
        <v/>
      </c>
      <c r="B3375" s="213"/>
      <c r="C3375" s="214"/>
      <c r="D3375" s="214"/>
      <c r="E3375" s="214"/>
      <c r="F3375" s="224"/>
      <c r="G3375" s="216"/>
      <c r="H3375" s="217" t="str">
        <f>IFERROR(VLOOKUP($C3375,$C$5:$H$18,6,0)+SUMIF($C$19:$C3375,$C3375,$F$19:$F3375)-SUMIF($C$19:$C3375,$C3375,$G$19:$G3375),"")</f>
        <v/>
      </c>
      <c r="I3375" s="214"/>
      <c r="J3375" s="214"/>
      <c r="K3375" s="218"/>
    </row>
    <row r="3376" customHeight="1" spans="1:11">
      <c r="A3376" s="185" t="str">
        <f>IF(B3376="","",COUNTA($B$5:B3376))</f>
        <v/>
      </c>
      <c r="B3376" s="219"/>
      <c r="C3376" s="220"/>
      <c r="D3376" s="220"/>
      <c r="E3376" s="220"/>
      <c r="F3376" s="225"/>
      <c r="G3376" s="222"/>
      <c r="H3376" s="217" t="str">
        <f>IFERROR(VLOOKUP($C3376,$C$5:$H$18,6,0)+SUMIF($C$19:$C3376,$C3376,$F$19:$F3376)-SUMIF($C$19:$C3376,$C3376,$G$19:$G3376),"")</f>
        <v/>
      </c>
      <c r="I3376" s="220"/>
      <c r="J3376" s="220"/>
      <c r="K3376" s="223"/>
    </row>
    <row r="3377" customHeight="1" spans="1:11">
      <c r="A3377" s="185" t="str">
        <f>IF(B3377="","",COUNTA($B$5:B3377))</f>
        <v/>
      </c>
      <c r="B3377" s="213"/>
      <c r="C3377" s="214"/>
      <c r="D3377" s="214"/>
      <c r="E3377" s="214"/>
      <c r="F3377" s="224"/>
      <c r="G3377" s="216"/>
      <c r="H3377" s="217" t="str">
        <f>IFERROR(VLOOKUP($C3377,$C$5:$H$18,6,0)+SUMIF($C$19:$C3377,$C3377,$F$19:$F3377)-SUMIF($C$19:$C3377,$C3377,$G$19:$G3377),"")</f>
        <v/>
      </c>
      <c r="I3377" s="214"/>
      <c r="J3377" s="214"/>
      <c r="K3377" s="218"/>
    </row>
    <row r="3378" customHeight="1" spans="1:11">
      <c r="A3378" s="185" t="str">
        <f>IF(B3378="","",COUNTA($B$5:B3378))</f>
        <v/>
      </c>
      <c r="B3378" s="219"/>
      <c r="C3378" s="220"/>
      <c r="D3378" s="220"/>
      <c r="E3378" s="220"/>
      <c r="F3378" s="225"/>
      <c r="G3378" s="222"/>
      <c r="H3378" s="217" t="str">
        <f>IFERROR(VLOOKUP($C3378,$C$5:$H$18,6,0)+SUMIF($C$19:$C3378,$C3378,$F$19:$F3378)-SUMIF($C$19:$C3378,$C3378,$G$19:$G3378),"")</f>
        <v/>
      </c>
      <c r="I3378" s="220"/>
      <c r="J3378" s="220"/>
      <c r="K3378" s="223"/>
    </row>
    <row r="3379" customHeight="1" spans="1:11">
      <c r="A3379" s="185" t="str">
        <f>IF(B3379="","",COUNTA($B$5:B3379))</f>
        <v/>
      </c>
      <c r="B3379" s="213"/>
      <c r="C3379" s="214"/>
      <c r="D3379" s="214"/>
      <c r="E3379" s="214"/>
      <c r="F3379" s="224"/>
      <c r="G3379" s="216"/>
      <c r="H3379" s="217" t="str">
        <f>IFERROR(VLOOKUP($C3379,$C$5:$H$18,6,0)+SUMIF($C$19:$C3379,$C3379,$F$19:$F3379)-SUMIF($C$19:$C3379,$C3379,$G$19:$G3379),"")</f>
        <v/>
      </c>
      <c r="I3379" s="214"/>
      <c r="J3379" s="214"/>
      <c r="K3379" s="218"/>
    </row>
    <row r="3380" customHeight="1" spans="1:11">
      <c r="A3380" s="185" t="str">
        <f>IF(B3380="","",COUNTA($B$5:B3380))</f>
        <v/>
      </c>
      <c r="B3380" s="219"/>
      <c r="C3380" s="220"/>
      <c r="D3380" s="220"/>
      <c r="E3380" s="220"/>
      <c r="F3380" s="225"/>
      <c r="G3380" s="222"/>
      <c r="H3380" s="217" t="str">
        <f>IFERROR(VLOOKUP($C3380,$C$5:$H$18,6,0)+SUMIF($C$19:$C3380,$C3380,$F$19:$F3380)-SUMIF($C$19:$C3380,$C3380,$G$19:$G3380),"")</f>
        <v/>
      </c>
      <c r="I3380" s="220"/>
      <c r="J3380" s="220"/>
      <c r="K3380" s="223"/>
    </row>
    <row r="3381" customHeight="1" spans="1:11">
      <c r="A3381" s="185" t="str">
        <f>IF(B3381="","",COUNTA($B$5:B3381))</f>
        <v/>
      </c>
      <c r="B3381" s="213"/>
      <c r="C3381" s="214"/>
      <c r="D3381" s="214"/>
      <c r="E3381" s="214"/>
      <c r="F3381" s="224"/>
      <c r="G3381" s="216"/>
      <c r="H3381" s="217" t="str">
        <f>IFERROR(VLOOKUP($C3381,$C$5:$H$18,6,0)+SUMIF($C$19:$C3381,$C3381,$F$19:$F3381)-SUMIF($C$19:$C3381,$C3381,$G$19:$G3381),"")</f>
        <v/>
      </c>
      <c r="I3381" s="214"/>
      <c r="J3381" s="214"/>
      <c r="K3381" s="218"/>
    </row>
    <row r="3382" customHeight="1" spans="1:11">
      <c r="A3382" s="185" t="str">
        <f>IF(B3382="","",COUNTA($B$5:B3382))</f>
        <v/>
      </c>
      <c r="B3382" s="219"/>
      <c r="C3382" s="220"/>
      <c r="D3382" s="220"/>
      <c r="E3382" s="220"/>
      <c r="F3382" s="225"/>
      <c r="G3382" s="222"/>
      <c r="H3382" s="217" t="str">
        <f>IFERROR(VLOOKUP($C3382,$C$5:$H$18,6,0)+SUMIF($C$19:$C3382,$C3382,$F$19:$F3382)-SUMIF($C$19:$C3382,$C3382,$G$19:$G3382),"")</f>
        <v/>
      </c>
      <c r="I3382" s="220"/>
      <c r="J3382" s="220"/>
      <c r="K3382" s="223"/>
    </row>
    <row r="3383" customHeight="1" spans="1:11">
      <c r="A3383" s="185" t="str">
        <f>IF(B3383="","",COUNTA($B$5:B3383))</f>
        <v/>
      </c>
      <c r="B3383" s="213"/>
      <c r="C3383" s="214"/>
      <c r="D3383" s="214"/>
      <c r="E3383" s="214"/>
      <c r="F3383" s="224"/>
      <c r="G3383" s="216"/>
      <c r="H3383" s="217" t="str">
        <f>IFERROR(VLOOKUP($C3383,$C$5:$H$18,6,0)+SUMIF($C$19:$C3383,$C3383,$F$19:$F3383)-SUMIF($C$19:$C3383,$C3383,$G$19:$G3383),"")</f>
        <v/>
      </c>
      <c r="I3383" s="214"/>
      <c r="J3383" s="214"/>
      <c r="K3383" s="218"/>
    </row>
    <row r="3384" customHeight="1" spans="1:11">
      <c r="A3384" s="185" t="str">
        <f>IF(B3384="","",COUNTA($B$5:B3384))</f>
        <v/>
      </c>
      <c r="B3384" s="219"/>
      <c r="C3384" s="220"/>
      <c r="D3384" s="220"/>
      <c r="E3384" s="220"/>
      <c r="F3384" s="225"/>
      <c r="G3384" s="222"/>
      <c r="H3384" s="217" t="str">
        <f>IFERROR(VLOOKUP($C3384,$C$5:$H$18,6,0)+SUMIF($C$19:$C3384,$C3384,$F$19:$F3384)-SUMIF($C$19:$C3384,$C3384,$G$19:$G3384),"")</f>
        <v/>
      </c>
      <c r="I3384" s="220"/>
      <c r="J3384" s="220"/>
      <c r="K3384" s="223"/>
    </row>
    <row r="3385" customHeight="1" spans="1:11">
      <c r="A3385" s="185" t="str">
        <f>IF(B3385="","",COUNTA($B$5:B3385))</f>
        <v/>
      </c>
      <c r="B3385" s="213"/>
      <c r="C3385" s="214"/>
      <c r="D3385" s="214"/>
      <c r="E3385" s="214"/>
      <c r="F3385" s="224"/>
      <c r="G3385" s="216"/>
      <c r="H3385" s="217" t="str">
        <f>IFERROR(VLOOKUP($C3385,$C$5:$H$18,6,0)+SUMIF($C$19:$C3385,$C3385,$F$19:$F3385)-SUMIF($C$19:$C3385,$C3385,$G$19:$G3385),"")</f>
        <v/>
      </c>
      <c r="I3385" s="214"/>
      <c r="J3385" s="214"/>
      <c r="K3385" s="218"/>
    </row>
    <row r="3386" customHeight="1" spans="1:11">
      <c r="A3386" s="185" t="str">
        <f>IF(B3386="","",COUNTA($B$5:B3386))</f>
        <v/>
      </c>
      <c r="B3386" s="219"/>
      <c r="C3386" s="220"/>
      <c r="D3386" s="220"/>
      <c r="E3386" s="220"/>
      <c r="F3386" s="225"/>
      <c r="G3386" s="222"/>
      <c r="H3386" s="217" t="str">
        <f>IFERROR(VLOOKUP($C3386,$C$5:$H$18,6,0)+SUMIF($C$19:$C3386,$C3386,$F$19:$F3386)-SUMIF($C$19:$C3386,$C3386,$G$19:$G3386),"")</f>
        <v/>
      </c>
      <c r="I3386" s="220"/>
      <c r="J3386" s="220"/>
      <c r="K3386" s="223"/>
    </row>
    <row r="3387" customHeight="1" spans="1:11">
      <c r="A3387" s="185" t="str">
        <f>IF(B3387="","",COUNTA($B$5:B3387))</f>
        <v/>
      </c>
      <c r="B3387" s="213"/>
      <c r="C3387" s="214"/>
      <c r="D3387" s="214"/>
      <c r="E3387" s="214"/>
      <c r="F3387" s="224"/>
      <c r="G3387" s="216"/>
      <c r="H3387" s="217" t="str">
        <f>IFERROR(VLOOKUP($C3387,$C$5:$H$18,6,0)+SUMIF($C$19:$C3387,$C3387,$F$19:$F3387)-SUMIF($C$19:$C3387,$C3387,$G$19:$G3387),"")</f>
        <v/>
      </c>
      <c r="I3387" s="214"/>
      <c r="J3387" s="214"/>
      <c r="K3387" s="218"/>
    </row>
    <row r="3388" customHeight="1" spans="1:11">
      <c r="A3388" s="185" t="str">
        <f>IF(B3388="","",COUNTA($B$5:B3388))</f>
        <v/>
      </c>
      <c r="B3388" s="219"/>
      <c r="C3388" s="220"/>
      <c r="D3388" s="220"/>
      <c r="E3388" s="220"/>
      <c r="F3388" s="225"/>
      <c r="G3388" s="222"/>
      <c r="H3388" s="217" t="str">
        <f>IFERROR(VLOOKUP($C3388,$C$5:$H$18,6,0)+SUMIF($C$19:$C3388,$C3388,$F$19:$F3388)-SUMIF($C$19:$C3388,$C3388,$G$19:$G3388),"")</f>
        <v/>
      </c>
      <c r="I3388" s="220"/>
      <c r="J3388" s="220"/>
      <c r="K3388" s="223"/>
    </row>
    <row r="3389" customHeight="1" spans="1:11">
      <c r="A3389" s="185" t="str">
        <f>IF(B3389="","",COUNTA($B$5:B3389))</f>
        <v/>
      </c>
      <c r="B3389" s="213"/>
      <c r="C3389" s="214"/>
      <c r="D3389" s="214"/>
      <c r="E3389" s="214"/>
      <c r="F3389" s="224"/>
      <c r="G3389" s="216"/>
      <c r="H3389" s="217" t="str">
        <f>IFERROR(VLOOKUP($C3389,$C$5:$H$18,6,0)+SUMIF($C$19:$C3389,$C3389,$F$19:$F3389)-SUMIF($C$19:$C3389,$C3389,$G$19:$G3389),"")</f>
        <v/>
      </c>
      <c r="I3389" s="214"/>
      <c r="J3389" s="214"/>
      <c r="K3389" s="218"/>
    </row>
    <row r="3390" customHeight="1" spans="1:11">
      <c r="A3390" s="185" t="str">
        <f>IF(B3390="","",COUNTA($B$5:B3390))</f>
        <v/>
      </c>
      <c r="B3390" s="219"/>
      <c r="C3390" s="220"/>
      <c r="D3390" s="220"/>
      <c r="E3390" s="220"/>
      <c r="F3390" s="225"/>
      <c r="G3390" s="222"/>
      <c r="H3390" s="217" t="str">
        <f>IFERROR(VLOOKUP($C3390,$C$5:$H$18,6,0)+SUMIF($C$19:$C3390,$C3390,$F$19:$F3390)-SUMIF($C$19:$C3390,$C3390,$G$19:$G3390),"")</f>
        <v/>
      </c>
      <c r="I3390" s="220"/>
      <c r="J3390" s="220"/>
      <c r="K3390" s="223"/>
    </row>
    <row r="3391" customHeight="1" spans="1:11">
      <c r="A3391" s="185" t="str">
        <f>IF(B3391="","",COUNTA($B$5:B3391))</f>
        <v/>
      </c>
      <c r="B3391" s="213"/>
      <c r="C3391" s="214"/>
      <c r="D3391" s="214"/>
      <c r="E3391" s="214"/>
      <c r="F3391" s="224"/>
      <c r="G3391" s="216"/>
      <c r="H3391" s="217" t="str">
        <f>IFERROR(VLOOKUP($C3391,$C$5:$H$18,6,0)+SUMIF($C$19:$C3391,$C3391,$F$19:$F3391)-SUMIF($C$19:$C3391,$C3391,$G$19:$G3391),"")</f>
        <v/>
      </c>
      <c r="I3391" s="214"/>
      <c r="J3391" s="214"/>
      <c r="K3391" s="218"/>
    </row>
    <row r="3392" customHeight="1" spans="1:11">
      <c r="A3392" s="185" t="str">
        <f>IF(B3392="","",COUNTA($B$5:B3392))</f>
        <v/>
      </c>
      <c r="B3392" s="219"/>
      <c r="C3392" s="220"/>
      <c r="D3392" s="220"/>
      <c r="E3392" s="220"/>
      <c r="F3392" s="225"/>
      <c r="G3392" s="222"/>
      <c r="H3392" s="217" t="str">
        <f>IFERROR(VLOOKUP($C3392,$C$5:$H$18,6,0)+SUMIF($C$19:$C3392,$C3392,$F$19:$F3392)-SUMIF($C$19:$C3392,$C3392,$G$19:$G3392),"")</f>
        <v/>
      </c>
      <c r="I3392" s="220"/>
      <c r="J3392" s="220"/>
      <c r="K3392" s="223"/>
    </row>
    <row r="3393" customHeight="1" spans="1:11">
      <c r="A3393" s="185" t="str">
        <f>IF(B3393="","",COUNTA($B$5:B3393))</f>
        <v/>
      </c>
      <c r="B3393" s="213"/>
      <c r="C3393" s="214"/>
      <c r="D3393" s="214"/>
      <c r="E3393" s="214"/>
      <c r="F3393" s="224"/>
      <c r="G3393" s="216"/>
      <c r="H3393" s="217" t="str">
        <f>IFERROR(VLOOKUP($C3393,$C$5:$H$18,6,0)+SUMIF($C$19:$C3393,$C3393,$F$19:$F3393)-SUMIF($C$19:$C3393,$C3393,$G$19:$G3393),"")</f>
        <v/>
      </c>
      <c r="I3393" s="214"/>
      <c r="J3393" s="214"/>
      <c r="K3393" s="218"/>
    </row>
    <row r="3394" customHeight="1" spans="1:11">
      <c r="A3394" s="185" t="str">
        <f>IF(B3394="","",COUNTA($B$5:B3394))</f>
        <v/>
      </c>
      <c r="B3394" s="219"/>
      <c r="C3394" s="220"/>
      <c r="D3394" s="220"/>
      <c r="E3394" s="220"/>
      <c r="F3394" s="225"/>
      <c r="G3394" s="222"/>
      <c r="H3394" s="217" t="str">
        <f>IFERROR(VLOOKUP($C3394,$C$5:$H$18,6,0)+SUMIF($C$19:$C3394,$C3394,$F$19:$F3394)-SUMIF($C$19:$C3394,$C3394,$G$19:$G3394),"")</f>
        <v/>
      </c>
      <c r="I3394" s="220"/>
      <c r="J3394" s="220"/>
      <c r="K3394" s="223"/>
    </row>
    <row r="3395" customHeight="1" spans="1:11">
      <c r="A3395" s="185" t="str">
        <f>IF(B3395="","",COUNTA($B$5:B3395))</f>
        <v/>
      </c>
      <c r="B3395" s="213"/>
      <c r="C3395" s="214"/>
      <c r="D3395" s="214"/>
      <c r="E3395" s="214"/>
      <c r="F3395" s="224"/>
      <c r="G3395" s="216"/>
      <c r="H3395" s="217" t="str">
        <f>IFERROR(VLOOKUP($C3395,$C$5:$H$18,6,0)+SUMIF($C$19:$C3395,$C3395,$F$19:$F3395)-SUMIF($C$19:$C3395,$C3395,$G$19:$G3395),"")</f>
        <v/>
      </c>
      <c r="I3395" s="214"/>
      <c r="J3395" s="214"/>
      <c r="K3395" s="218"/>
    </row>
    <row r="3396" customHeight="1" spans="1:11">
      <c r="A3396" s="185" t="str">
        <f>IF(B3396="","",COUNTA($B$5:B3396))</f>
        <v/>
      </c>
      <c r="B3396" s="219"/>
      <c r="C3396" s="220"/>
      <c r="D3396" s="220"/>
      <c r="E3396" s="220"/>
      <c r="F3396" s="225"/>
      <c r="G3396" s="222"/>
      <c r="H3396" s="217" t="str">
        <f>IFERROR(VLOOKUP($C3396,$C$5:$H$18,6,0)+SUMIF($C$19:$C3396,$C3396,$F$19:$F3396)-SUMIF($C$19:$C3396,$C3396,$G$19:$G3396),"")</f>
        <v/>
      </c>
      <c r="I3396" s="220"/>
      <c r="J3396" s="220"/>
      <c r="K3396" s="223"/>
    </row>
    <row r="3397" customHeight="1" spans="1:11">
      <c r="A3397" s="185" t="str">
        <f>IF(B3397="","",COUNTA($B$5:B3397))</f>
        <v/>
      </c>
      <c r="B3397" s="213"/>
      <c r="C3397" s="214"/>
      <c r="D3397" s="214"/>
      <c r="E3397" s="214"/>
      <c r="F3397" s="224"/>
      <c r="G3397" s="216"/>
      <c r="H3397" s="217" t="str">
        <f>IFERROR(VLOOKUP($C3397,$C$5:$H$18,6,0)+SUMIF($C$19:$C3397,$C3397,$F$19:$F3397)-SUMIF($C$19:$C3397,$C3397,$G$19:$G3397),"")</f>
        <v/>
      </c>
      <c r="I3397" s="214"/>
      <c r="J3397" s="214"/>
      <c r="K3397" s="218"/>
    </row>
    <row r="3398" customHeight="1" spans="1:11">
      <c r="A3398" s="185" t="str">
        <f>IF(B3398="","",COUNTA($B$5:B3398))</f>
        <v/>
      </c>
      <c r="B3398" s="219"/>
      <c r="C3398" s="220"/>
      <c r="D3398" s="220"/>
      <c r="E3398" s="220"/>
      <c r="F3398" s="225"/>
      <c r="G3398" s="222"/>
      <c r="H3398" s="217" t="str">
        <f>IFERROR(VLOOKUP($C3398,$C$5:$H$18,6,0)+SUMIF($C$19:$C3398,$C3398,$F$19:$F3398)-SUMIF($C$19:$C3398,$C3398,$G$19:$G3398),"")</f>
        <v/>
      </c>
      <c r="I3398" s="220"/>
      <c r="J3398" s="220"/>
      <c r="K3398" s="223"/>
    </row>
    <row r="3399" customHeight="1" spans="1:11">
      <c r="A3399" s="185" t="str">
        <f>IF(B3399="","",COUNTA($B$5:B3399))</f>
        <v/>
      </c>
      <c r="B3399" s="213"/>
      <c r="C3399" s="214"/>
      <c r="D3399" s="214"/>
      <c r="E3399" s="214"/>
      <c r="F3399" s="224"/>
      <c r="G3399" s="216"/>
      <c r="H3399" s="217" t="str">
        <f>IFERROR(VLOOKUP($C3399,$C$5:$H$18,6,0)+SUMIF($C$19:$C3399,$C3399,$F$19:$F3399)-SUMIF($C$19:$C3399,$C3399,$G$19:$G3399),"")</f>
        <v/>
      </c>
      <c r="I3399" s="214"/>
      <c r="J3399" s="214"/>
      <c r="K3399" s="218"/>
    </row>
    <row r="3400" customHeight="1" spans="1:11">
      <c r="A3400" s="185" t="str">
        <f>IF(B3400="","",COUNTA($B$5:B3400))</f>
        <v/>
      </c>
      <c r="B3400" s="219"/>
      <c r="C3400" s="220"/>
      <c r="D3400" s="220"/>
      <c r="E3400" s="220"/>
      <c r="F3400" s="225"/>
      <c r="G3400" s="222"/>
      <c r="H3400" s="217" t="str">
        <f>IFERROR(VLOOKUP($C3400,$C$5:$H$18,6,0)+SUMIF($C$19:$C3400,$C3400,$F$19:$F3400)-SUMIF($C$19:$C3400,$C3400,$G$19:$G3400),"")</f>
        <v/>
      </c>
      <c r="I3400" s="220"/>
      <c r="J3400" s="220"/>
      <c r="K3400" s="223"/>
    </row>
    <row r="3401" customHeight="1" spans="1:11">
      <c r="A3401" s="185" t="str">
        <f>IF(B3401="","",COUNTA($B$5:B3401))</f>
        <v/>
      </c>
      <c r="B3401" s="213"/>
      <c r="C3401" s="214"/>
      <c r="D3401" s="214"/>
      <c r="E3401" s="214"/>
      <c r="F3401" s="224"/>
      <c r="G3401" s="216"/>
      <c r="H3401" s="217" t="str">
        <f>IFERROR(VLOOKUP($C3401,$C$5:$H$18,6,0)+SUMIF($C$19:$C3401,$C3401,$F$19:$F3401)-SUMIF($C$19:$C3401,$C3401,$G$19:$G3401),"")</f>
        <v/>
      </c>
      <c r="I3401" s="214"/>
      <c r="J3401" s="214"/>
      <c r="K3401" s="218"/>
    </row>
    <row r="3402" customHeight="1" spans="1:11">
      <c r="A3402" s="185" t="str">
        <f>IF(B3402="","",COUNTA($B$5:B3402))</f>
        <v/>
      </c>
      <c r="B3402" s="219"/>
      <c r="C3402" s="220"/>
      <c r="D3402" s="220"/>
      <c r="E3402" s="220"/>
      <c r="F3402" s="225"/>
      <c r="G3402" s="222"/>
      <c r="H3402" s="217" t="str">
        <f>IFERROR(VLOOKUP($C3402,$C$5:$H$18,6,0)+SUMIF($C$19:$C3402,$C3402,$F$19:$F3402)-SUMIF($C$19:$C3402,$C3402,$G$19:$G3402),"")</f>
        <v/>
      </c>
      <c r="I3402" s="220"/>
      <c r="J3402" s="220"/>
      <c r="K3402" s="223"/>
    </row>
    <row r="3403" customHeight="1" spans="1:11">
      <c r="A3403" s="185" t="str">
        <f>IF(B3403="","",COUNTA($B$5:B3403))</f>
        <v/>
      </c>
      <c r="B3403" s="213"/>
      <c r="C3403" s="214"/>
      <c r="D3403" s="214"/>
      <c r="E3403" s="214"/>
      <c r="F3403" s="224"/>
      <c r="G3403" s="216"/>
      <c r="H3403" s="217" t="str">
        <f>IFERROR(VLOOKUP($C3403,$C$5:$H$18,6,0)+SUMIF($C$19:$C3403,$C3403,$F$19:$F3403)-SUMIF($C$19:$C3403,$C3403,$G$19:$G3403),"")</f>
        <v/>
      </c>
      <c r="I3403" s="214"/>
      <c r="J3403" s="214"/>
      <c r="K3403" s="218"/>
    </row>
    <row r="3404" customHeight="1" spans="1:11">
      <c r="A3404" s="185" t="str">
        <f>IF(B3404="","",COUNTA($B$5:B3404))</f>
        <v/>
      </c>
      <c r="B3404" s="219"/>
      <c r="C3404" s="220"/>
      <c r="D3404" s="220"/>
      <c r="E3404" s="220"/>
      <c r="F3404" s="225"/>
      <c r="G3404" s="222"/>
      <c r="H3404" s="217" t="str">
        <f>IFERROR(VLOOKUP($C3404,$C$5:$H$18,6,0)+SUMIF($C$19:$C3404,$C3404,$F$19:$F3404)-SUMIF($C$19:$C3404,$C3404,$G$19:$G3404),"")</f>
        <v/>
      </c>
      <c r="I3404" s="220"/>
      <c r="J3404" s="220"/>
      <c r="K3404" s="223"/>
    </row>
    <row r="3405" customHeight="1" spans="1:11">
      <c r="A3405" s="185" t="str">
        <f>IF(B3405="","",COUNTA($B$5:B3405))</f>
        <v/>
      </c>
      <c r="B3405" s="213"/>
      <c r="C3405" s="214"/>
      <c r="D3405" s="214"/>
      <c r="E3405" s="214"/>
      <c r="F3405" s="224"/>
      <c r="G3405" s="216"/>
      <c r="H3405" s="217" t="str">
        <f>IFERROR(VLOOKUP($C3405,$C$5:$H$18,6,0)+SUMIF($C$19:$C3405,$C3405,$F$19:$F3405)-SUMIF($C$19:$C3405,$C3405,$G$19:$G3405),"")</f>
        <v/>
      </c>
      <c r="I3405" s="214"/>
      <c r="J3405" s="214"/>
      <c r="K3405" s="218"/>
    </row>
    <row r="3406" customHeight="1" spans="1:11">
      <c r="A3406" s="185" t="str">
        <f>IF(B3406="","",COUNTA($B$5:B3406))</f>
        <v/>
      </c>
      <c r="B3406" s="219"/>
      <c r="C3406" s="220"/>
      <c r="D3406" s="220"/>
      <c r="E3406" s="220"/>
      <c r="F3406" s="225"/>
      <c r="G3406" s="222"/>
      <c r="H3406" s="217" t="str">
        <f>IFERROR(VLOOKUP($C3406,$C$5:$H$18,6,0)+SUMIF($C$19:$C3406,$C3406,$F$19:$F3406)-SUMIF($C$19:$C3406,$C3406,$G$19:$G3406),"")</f>
        <v/>
      </c>
      <c r="I3406" s="220"/>
      <c r="J3406" s="220"/>
      <c r="K3406" s="223"/>
    </row>
    <row r="3407" customHeight="1" spans="1:11">
      <c r="A3407" s="185" t="str">
        <f>IF(B3407="","",COUNTA($B$5:B3407))</f>
        <v/>
      </c>
      <c r="B3407" s="213"/>
      <c r="C3407" s="214"/>
      <c r="D3407" s="214"/>
      <c r="E3407" s="214"/>
      <c r="F3407" s="224"/>
      <c r="G3407" s="216"/>
      <c r="H3407" s="217" t="str">
        <f>IFERROR(VLOOKUP($C3407,$C$5:$H$18,6,0)+SUMIF($C$19:$C3407,$C3407,$F$19:$F3407)-SUMIF($C$19:$C3407,$C3407,$G$19:$G3407),"")</f>
        <v/>
      </c>
      <c r="I3407" s="214"/>
      <c r="J3407" s="214"/>
      <c r="K3407" s="218"/>
    </row>
    <row r="3408" customHeight="1" spans="1:11">
      <c r="A3408" s="185" t="str">
        <f>IF(B3408="","",COUNTA($B$5:B3408))</f>
        <v/>
      </c>
      <c r="B3408" s="219"/>
      <c r="C3408" s="220"/>
      <c r="D3408" s="220"/>
      <c r="E3408" s="220"/>
      <c r="F3408" s="225"/>
      <c r="G3408" s="222"/>
      <c r="H3408" s="217" t="str">
        <f>IFERROR(VLOOKUP($C3408,$C$5:$H$18,6,0)+SUMIF($C$19:$C3408,$C3408,$F$19:$F3408)-SUMIF($C$19:$C3408,$C3408,$G$19:$G3408),"")</f>
        <v/>
      </c>
      <c r="I3408" s="220"/>
      <c r="J3408" s="220"/>
      <c r="K3408" s="223"/>
    </row>
    <row r="3409" customHeight="1" spans="1:11">
      <c r="A3409" s="185" t="str">
        <f>IF(B3409="","",COUNTA($B$5:B3409))</f>
        <v/>
      </c>
      <c r="B3409" s="213"/>
      <c r="C3409" s="214"/>
      <c r="D3409" s="214"/>
      <c r="E3409" s="214"/>
      <c r="F3409" s="224"/>
      <c r="G3409" s="216"/>
      <c r="H3409" s="217" t="str">
        <f>IFERROR(VLOOKUP($C3409,$C$5:$H$18,6,0)+SUMIF($C$19:$C3409,$C3409,$F$19:$F3409)-SUMIF($C$19:$C3409,$C3409,$G$19:$G3409),"")</f>
        <v/>
      </c>
      <c r="I3409" s="214"/>
      <c r="J3409" s="214"/>
      <c r="K3409" s="218"/>
    </row>
    <row r="3410" customHeight="1" spans="1:11">
      <c r="A3410" s="185" t="str">
        <f>IF(B3410="","",COUNTA($B$5:B3410))</f>
        <v/>
      </c>
      <c r="B3410" s="219"/>
      <c r="C3410" s="220"/>
      <c r="D3410" s="220"/>
      <c r="E3410" s="220"/>
      <c r="F3410" s="225"/>
      <c r="G3410" s="222"/>
      <c r="H3410" s="217" t="str">
        <f>IFERROR(VLOOKUP($C3410,$C$5:$H$18,6,0)+SUMIF($C$19:$C3410,$C3410,$F$19:$F3410)-SUMIF($C$19:$C3410,$C3410,$G$19:$G3410),"")</f>
        <v/>
      </c>
      <c r="I3410" s="220"/>
      <c r="J3410" s="220"/>
      <c r="K3410" s="223"/>
    </row>
    <row r="3411" customHeight="1" spans="1:11">
      <c r="A3411" s="185" t="str">
        <f>IF(B3411="","",COUNTA($B$5:B3411))</f>
        <v/>
      </c>
      <c r="B3411" s="213"/>
      <c r="C3411" s="214"/>
      <c r="D3411" s="214"/>
      <c r="E3411" s="214"/>
      <c r="F3411" s="224"/>
      <c r="G3411" s="216"/>
      <c r="H3411" s="217" t="str">
        <f>IFERROR(VLOOKUP($C3411,$C$5:$H$18,6,0)+SUMIF($C$19:$C3411,$C3411,$F$19:$F3411)-SUMIF($C$19:$C3411,$C3411,$G$19:$G3411),"")</f>
        <v/>
      </c>
      <c r="I3411" s="214"/>
      <c r="J3411" s="214"/>
      <c r="K3411" s="218"/>
    </row>
    <row r="3412" customHeight="1" spans="1:11">
      <c r="A3412" s="185" t="str">
        <f>IF(B3412="","",COUNTA($B$5:B3412))</f>
        <v/>
      </c>
      <c r="B3412" s="219"/>
      <c r="C3412" s="220"/>
      <c r="D3412" s="220"/>
      <c r="E3412" s="220"/>
      <c r="F3412" s="225"/>
      <c r="G3412" s="222"/>
      <c r="H3412" s="217" t="str">
        <f>IFERROR(VLOOKUP($C3412,$C$5:$H$18,6,0)+SUMIF($C$19:$C3412,$C3412,$F$19:$F3412)-SUMIF($C$19:$C3412,$C3412,$G$19:$G3412),"")</f>
        <v/>
      </c>
      <c r="I3412" s="220"/>
      <c r="J3412" s="220"/>
      <c r="K3412" s="223"/>
    </row>
    <row r="3413" customHeight="1" spans="1:11">
      <c r="A3413" s="185" t="str">
        <f>IF(B3413="","",COUNTA($B$5:B3413))</f>
        <v/>
      </c>
      <c r="B3413" s="213"/>
      <c r="C3413" s="214"/>
      <c r="D3413" s="214"/>
      <c r="E3413" s="214"/>
      <c r="F3413" s="224"/>
      <c r="G3413" s="216"/>
      <c r="H3413" s="217" t="str">
        <f>IFERROR(VLOOKUP($C3413,$C$5:$H$18,6,0)+SUMIF($C$19:$C3413,$C3413,$F$19:$F3413)-SUMIF($C$19:$C3413,$C3413,$G$19:$G3413),"")</f>
        <v/>
      </c>
      <c r="I3413" s="214"/>
      <c r="J3413" s="214"/>
      <c r="K3413" s="218"/>
    </row>
    <row r="3414" customHeight="1" spans="1:11">
      <c r="A3414" s="185" t="str">
        <f>IF(B3414="","",COUNTA($B$5:B3414))</f>
        <v/>
      </c>
      <c r="B3414" s="219"/>
      <c r="C3414" s="220"/>
      <c r="D3414" s="220"/>
      <c r="E3414" s="220"/>
      <c r="F3414" s="225"/>
      <c r="G3414" s="222"/>
      <c r="H3414" s="217" t="str">
        <f>IFERROR(VLOOKUP($C3414,$C$5:$H$18,6,0)+SUMIF($C$19:$C3414,$C3414,$F$19:$F3414)-SUMIF($C$19:$C3414,$C3414,$G$19:$G3414),"")</f>
        <v/>
      </c>
      <c r="I3414" s="220"/>
      <c r="J3414" s="220"/>
      <c r="K3414" s="223"/>
    </row>
    <row r="3415" customHeight="1" spans="1:11">
      <c r="A3415" s="185" t="str">
        <f>IF(B3415="","",COUNTA($B$5:B3415))</f>
        <v/>
      </c>
      <c r="B3415" s="213"/>
      <c r="C3415" s="214"/>
      <c r="D3415" s="214"/>
      <c r="E3415" s="214"/>
      <c r="F3415" s="224"/>
      <c r="G3415" s="216"/>
      <c r="H3415" s="217" t="str">
        <f>IFERROR(VLOOKUP($C3415,$C$5:$H$18,6,0)+SUMIF($C$19:$C3415,$C3415,$F$19:$F3415)-SUMIF($C$19:$C3415,$C3415,$G$19:$G3415),"")</f>
        <v/>
      </c>
      <c r="I3415" s="214"/>
      <c r="J3415" s="214"/>
      <c r="K3415" s="218"/>
    </row>
    <row r="3416" customHeight="1" spans="1:11">
      <c r="A3416" s="185" t="str">
        <f>IF(B3416="","",COUNTA($B$5:B3416))</f>
        <v/>
      </c>
      <c r="B3416" s="219"/>
      <c r="C3416" s="220"/>
      <c r="D3416" s="220"/>
      <c r="E3416" s="220"/>
      <c r="F3416" s="225"/>
      <c r="G3416" s="222"/>
      <c r="H3416" s="217" t="str">
        <f>IFERROR(VLOOKUP($C3416,$C$5:$H$18,6,0)+SUMIF($C$19:$C3416,$C3416,$F$19:$F3416)-SUMIF($C$19:$C3416,$C3416,$G$19:$G3416),"")</f>
        <v/>
      </c>
      <c r="I3416" s="220"/>
      <c r="J3416" s="220"/>
      <c r="K3416" s="223"/>
    </row>
    <row r="3417" customHeight="1" spans="1:11">
      <c r="A3417" s="185" t="str">
        <f>IF(B3417="","",COUNTA($B$5:B3417))</f>
        <v/>
      </c>
      <c r="B3417" s="213"/>
      <c r="C3417" s="214"/>
      <c r="D3417" s="214"/>
      <c r="E3417" s="214"/>
      <c r="F3417" s="224"/>
      <c r="G3417" s="216"/>
      <c r="H3417" s="217" t="str">
        <f>IFERROR(VLOOKUP($C3417,$C$5:$H$18,6,0)+SUMIF($C$19:$C3417,$C3417,$F$19:$F3417)-SUMIF($C$19:$C3417,$C3417,$G$19:$G3417),"")</f>
        <v/>
      </c>
      <c r="I3417" s="214"/>
      <c r="J3417" s="214"/>
      <c r="K3417" s="218"/>
    </row>
    <row r="3418" customHeight="1" spans="1:11">
      <c r="A3418" s="185" t="str">
        <f>IF(B3418="","",COUNTA($B$5:B3418))</f>
        <v/>
      </c>
      <c r="B3418" s="219"/>
      <c r="C3418" s="220"/>
      <c r="D3418" s="220"/>
      <c r="E3418" s="220"/>
      <c r="F3418" s="225"/>
      <c r="G3418" s="222"/>
      <c r="H3418" s="217" t="str">
        <f>IFERROR(VLOOKUP($C3418,$C$5:$H$18,6,0)+SUMIF($C$19:$C3418,$C3418,$F$19:$F3418)-SUMIF($C$19:$C3418,$C3418,$G$19:$G3418),"")</f>
        <v/>
      </c>
      <c r="I3418" s="220"/>
      <c r="J3418" s="220"/>
      <c r="K3418" s="223"/>
    </row>
    <row r="3419" customHeight="1" spans="1:11">
      <c r="A3419" s="185" t="str">
        <f>IF(B3419="","",COUNTA($B$5:B3419))</f>
        <v/>
      </c>
      <c r="B3419" s="213"/>
      <c r="C3419" s="214"/>
      <c r="D3419" s="214"/>
      <c r="E3419" s="214"/>
      <c r="F3419" s="224"/>
      <c r="G3419" s="216"/>
      <c r="H3419" s="217" t="str">
        <f>IFERROR(VLOOKUP($C3419,$C$5:$H$18,6,0)+SUMIF($C$19:$C3419,$C3419,$F$19:$F3419)-SUMIF($C$19:$C3419,$C3419,$G$19:$G3419),"")</f>
        <v/>
      </c>
      <c r="I3419" s="214"/>
      <c r="J3419" s="214"/>
      <c r="K3419" s="218"/>
    </row>
    <row r="3420" customHeight="1" spans="1:11">
      <c r="A3420" s="185" t="str">
        <f>IF(B3420="","",COUNTA($B$5:B3420))</f>
        <v/>
      </c>
      <c r="B3420" s="219"/>
      <c r="C3420" s="220"/>
      <c r="D3420" s="220"/>
      <c r="E3420" s="220"/>
      <c r="F3420" s="225"/>
      <c r="G3420" s="222"/>
      <c r="H3420" s="217" t="str">
        <f>IFERROR(VLOOKUP($C3420,$C$5:$H$18,6,0)+SUMIF($C$19:$C3420,$C3420,$F$19:$F3420)-SUMIF($C$19:$C3420,$C3420,$G$19:$G3420),"")</f>
        <v/>
      </c>
      <c r="I3420" s="220"/>
      <c r="J3420" s="220"/>
      <c r="K3420" s="223"/>
    </row>
    <row r="3421" customHeight="1" spans="1:11">
      <c r="A3421" s="185" t="str">
        <f>IF(B3421="","",COUNTA($B$5:B3421))</f>
        <v/>
      </c>
      <c r="B3421" s="213"/>
      <c r="C3421" s="214"/>
      <c r="D3421" s="214"/>
      <c r="E3421" s="214"/>
      <c r="F3421" s="224"/>
      <c r="G3421" s="216"/>
      <c r="H3421" s="217" t="str">
        <f>IFERROR(VLOOKUP($C3421,$C$5:$H$18,6,0)+SUMIF($C$19:$C3421,$C3421,$F$19:$F3421)-SUMIF($C$19:$C3421,$C3421,$G$19:$G3421),"")</f>
        <v/>
      </c>
      <c r="I3421" s="214"/>
      <c r="J3421" s="214"/>
      <c r="K3421" s="218"/>
    </row>
    <row r="3422" customHeight="1" spans="1:11">
      <c r="A3422" s="185" t="str">
        <f>IF(B3422="","",COUNTA($B$5:B3422))</f>
        <v/>
      </c>
      <c r="B3422" s="219"/>
      <c r="C3422" s="220"/>
      <c r="D3422" s="220"/>
      <c r="E3422" s="220"/>
      <c r="F3422" s="225"/>
      <c r="G3422" s="222"/>
      <c r="H3422" s="217" t="str">
        <f>IFERROR(VLOOKUP($C3422,$C$5:$H$18,6,0)+SUMIF($C$19:$C3422,$C3422,$F$19:$F3422)-SUMIF($C$19:$C3422,$C3422,$G$19:$G3422),"")</f>
        <v/>
      </c>
      <c r="I3422" s="220"/>
      <c r="J3422" s="220"/>
      <c r="K3422" s="223"/>
    </row>
    <row r="3423" customHeight="1" spans="1:11">
      <c r="A3423" s="185" t="str">
        <f>IF(B3423="","",COUNTA($B$5:B3423))</f>
        <v/>
      </c>
      <c r="B3423" s="213"/>
      <c r="C3423" s="214"/>
      <c r="D3423" s="214"/>
      <c r="E3423" s="214"/>
      <c r="F3423" s="224"/>
      <c r="G3423" s="216"/>
      <c r="H3423" s="217" t="str">
        <f>IFERROR(VLOOKUP($C3423,$C$5:$H$18,6,0)+SUMIF($C$19:$C3423,$C3423,$F$19:$F3423)-SUMIF($C$19:$C3423,$C3423,$G$19:$G3423),"")</f>
        <v/>
      </c>
      <c r="I3423" s="214"/>
      <c r="J3423" s="214"/>
      <c r="K3423" s="218"/>
    </row>
    <row r="3424" customHeight="1" spans="1:11">
      <c r="A3424" s="185" t="str">
        <f>IF(B3424="","",COUNTA($B$5:B3424))</f>
        <v/>
      </c>
      <c r="B3424" s="219"/>
      <c r="C3424" s="220"/>
      <c r="D3424" s="220"/>
      <c r="E3424" s="220"/>
      <c r="F3424" s="225"/>
      <c r="G3424" s="222"/>
      <c r="H3424" s="217" t="str">
        <f>IFERROR(VLOOKUP($C3424,$C$5:$H$18,6,0)+SUMIF($C$19:$C3424,$C3424,$F$19:$F3424)-SUMIF($C$19:$C3424,$C3424,$G$19:$G3424),"")</f>
        <v/>
      </c>
      <c r="I3424" s="220"/>
      <c r="J3424" s="220"/>
      <c r="K3424" s="223"/>
    </row>
    <row r="3425" customHeight="1" spans="1:11">
      <c r="A3425" s="185" t="str">
        <f>IF(B3425="","",COUNTA($B$5:B3425))</f>
        <v/>
      </c>
      <c r="B3425" s="213"/>
      <c r="C3425" s="214"/>
      <c r="D3425" s="214"/>
      <c r="E3425" s="214"/>
      <c r="F3425" s="224"/>
      <c r="G3425" s="216"/>
      <c r="H3425" s="217" t="str">
        <f>IFERROR(VLOOKUP($C3425,$C$5:$H$18,6,0)+SUMIF($C$19:$C3425,$C3425,$F$19:$F3425)-SUMIF($C$19:$C3425,$C3425,$G$19:$G3425),"")</f>
        <v/>
      </c>
      <c r="I3425" s="214"/>
      <c r="J3425" s="214"/>
      <c r="K3425" s="218"/>
    </row>
    <row r="3426" customHeight="1" spans="1:11">
      <c r="A3426" s="185" t="str">
        <f>IF(B3426="","",COUNTA($B$5:B3426))</f>
        <v/>
      </c>
      <c r="B3426" s="219"/>
      <c r="C3426" s="220"/>
      <c r="D3426" s="220"/>
      <c r="E3426" s="220"/>
      <c r="F3426" s="225"/>
      <c r="G3426" s="222"/>
      <c r="H3426" s="217" t="str">
        <f>IFERROR(VLOOKUP($C3426,$C$5:$H$18,6,0)+SUMIF($C$19:$C3426,$C3426,$F$19:$F3426)-SUMIF($C$19:$C3426,$C3426,$G$19:$G3426),"")</f>
        <v/>
      </c>
      <c r="I3426" s="220"/>
      <c r="J3426" s="220"/>
      <c r="K3426" s="223"/>
    </row>
    <row r="3427" customHeight="1" spans="1:11">
      <c r="A3427" s="185" t="str">
        <f>IF(B3427="","",COUNTA($B$5:B3427))</f>
        <v/>
      </c>
      <c r="B3427" s="213"/>
      <c r="C3427" s="214"/>
      <c r="D3427" s="214"/>
      <c r="E3427" s="214"/>
      <c r="F3427" s="224"/>
      <c r="G3427" s="216"/>
      <c r="H3427" s="217" t="str">
        <f>IFERROR(VLOOKUP($C3427,$C$5:$H$18,6,0)+SUMIF($C$19:$C3427,$C3427,$F$19:$F3427)-SUMIF($C$19:$C3427,$C3427,$G$19:$G3427),"")</f>
        <v/>
      </c>
      <c r="I3427" s="214"/>
      <c r="J3427" s="214"/>
      <c r="K3427" s="218"/>
    </row>
    <row r="3428" customHeight="1" spans="1:11">
      <c r="A3428" s="185" t="str">
        <f>IF(B3428="","",COUNTA($B$5:B3428))</f>
        <v/>
      </c>
      <c r="B3428" s="219"/>
      <c r="C3428" s="220"/>
      <c r="D3428" s="220"/>
      <c r="E3428" s="220"/>
      <c r="F3428" s="225"/>
      <c r="G3428" s="222"/>
      <c r="H3428" s="217" t="str">
        <f>IFERROR(VLOOKUP($C3428,$C$5:$H$18,6,0)+SUMIF($C$19:$C3428,$C3428,$F$19:$F3428)-SUMIF($C$19:$C3428,$C3428,$G$19:$G3428),"")</f>
        <v/>
      </c>
      <c r="I3428" s="220"/>
      <c r="J3428" s="220"/>
      <c r="K3428" s="223"/>
    </row>
    <row r="3429" customHeight="1" spans="1:11">
      <c r="A3429" s="185" t="str">
        <f>IF(B3429="","",COUNTA($B$5:B3429))</f>
        <v/>
      </c>
      <c r="B3429" s="213"/>
      <c r="C3429" s="214"/>
      <c r="D3429" s="214"/>
      <c r="E3429" s="214"/>
      <c r="F3429" s="224"/>
      <c r="G3429" s="216"/>
      <c r="H3429" s="217" t="str">
        <f>IFERROR(VLOOKUP($C3429,$C$5:$H$18,6,0)+SUMIF($C$19:$C3429,$C3429,$F$19:$F3429)-SUMIF($C$19:$C3429,$C3429,$G$19:$G3429),"")</f>
        <v/>
      </c>
      <c r="I3429" s="214"/>
      <c r="J3429" s="214"/>
      <c r="K3429" s="218"/>
    </row>
    <row r="3430" customHeight="1" spans="1:11">
      <c r="A3430" s="185" t="str">
        <f>IF(B3430="","",COUNTA($B$5:B3430))</f>
        <v/>
      </c>
      <c r="B3430" s="219"/>
      <c r="C3430" s="220"/>
      <c r="D3430" s="220"/>
      <c r="E3430" s="220"/>
      <c r="F3430" s="225"/>
      <c r="G3430" s="222"/>
      <c r="H3430" s="217" t="str">
        <f>IFERROR(VLOOKUP($C3430,$C$5:$H$18,6,0)+SUMIF($C$19:$C3430,$C3430,$F$19:$F3430)-SUMIF($C$19:$C3430,$C3430,$G$19:$G3430),"")</f>
        <v/>
      </c>
      <c r="I3430" s="220"/>
      <c r="J3430" s="220"/>
      <c r="K3430" s="223"/>
    </row>
    <row r="3431" customHeight="1" spans="1:11">
      <c r="A3431" s="185" t="str">
        <f>IF(B3431="","",COUNTA($B$5:B3431))</f>
        <v/>
      </c>
      <c r="B3431" s="213"/>
      <c r="C3431" s="214"/>
      <c r="D3431" s="214"/>
      <c r="E3431" s="214"/>
      <c r="F3431" s="224"/>
      <c r="G3431" s="216"/>
      <c r="H3431" s="217" t="str">
        <f>IFERROR(VLOOKUP($C3431,$C$5:$H$18,6,0)+SUMIF($C$19:$C3431,$C3431,$F$19:$F3431)-SUMIF($C$19:$C3431,$C3431,$G$19:$G3431),"")</f>
        <v/>
      </c>
      <c r="I3431" s="214"/>
      <c r="J3431" s="214"/>
      <c r="K3431" s="218"/>
    </row>
    <row r="3432" customHeight="1" spans="1:11">
      <c r="A3432" s="185" t="str">
        <f>IF(B3432="","",COUNTA($B$5:B3432))</f>
        <v/>
      </c>
      <c r="B3432" s="219"/>
      <c r="C3432" s="220"/>
      <c r="D3432" s="220"/>
      <c r="E3432" s="220"/>
      <c r="F3432" s="225"/>
      <c r="G3432" s="222"/>
      <c r="H3432" s="217" t="str">
        <f>IFERROR(VLOOKUP($C3432,$C$5:$H$18,6,0)+SUMIF($C$19:$C3432,$C3432,$F$19:$F3432)-SUMIF($C$19:$C3432,$C3432,$G$19:$G3432),"")</f>
        <v/>
      </c>
      <c r="I3432" s="220"/>
      <c r="J3432" s="220"/>
      <c r="K3432" s="223"/>
    </row>
    <row r="3433" customHeight="1" spans="1:11">
      <c r="A3433" s="185" t="str">
        <f>IF(B3433="","",COUNTA($B$5:B3433))</f>
        <v/>
      </c>
      <c r="B3433" s="213"/>
      <c r="C3433" s="214"/>
      <c r="D3433" s="214"/>
      <c r="E3433" s="214"/>
      <c r="F3433" s="224"/>
      <c r="G3433" s="216"/>
      <c r="H3433" s="217" t="str">
        <f>IFERROR(VLOOKUP($C3433,$C$5:$H$18,6,0)+SUMIF($C$19:$C3433,$C3433,$F$19:$F3433)-SUMIF($C$19:$C3433,$C3433,$G$19:$G3433),"")</f>
        <v/>
      </c>
      <c r="I3433" s="214"/>
      <c r="J3433" s="214"/>
      <c r="K3433" s="218"/>
    </row>
    <row r="3434" customHeight="1" spans="1:11">
      <c r="A3434" s="185" t="str">
        <f>IF(B3434="","",COUNTA($B$5:B3434))</f>
        <v/>
      </c>
      <c r="B3434" s="219"/>
      <c r="C3434" s="220"/>
      <c r="D3434" s="220"/>
      <c r="E3434" s="220"/>
      <c r="F3434" s="225"/>
      <c r="G3434" s="222"/>
      <c r="H3434" s="217" t="str">
        <f>IFERROR(VLOOKUP($C3434,$C$5:$H$18,6,0)+SUMIF($C$19:$C3434,$C3434,$F$19:$F3434)-SUMIF($C$19:$C3434,$C3434,$G$19:$G3434),"")</f>
        <v/>
      </c>
      <c r="I3434" s="220"/>
      <c r="J3434" s="220"/>
      <c r="K3434" s="223"/>
    </row>
    <row r="3435" customHeight="1" spans="1:11">
      <c r="A3435" s="185" t="str">
        <f>IF(B3435="","",COUNTA($B$5:B3435))</f>
        <v/>
      </c>
      <c r="B3435" s="213"/>
      <c r="C3435" s="214"/>
      <c r="D3435" s="214"/>
      <c r="E3435" s="214"/>
      <c r="F3435" s="224"/>
      <c r="G3435" s="216"/>
      <c r="H3435" s="217" t="str">
        <f>IFERROR(VLOOKUP($C3435,$C$5:$H$18,6,0)+SUMIF($C$19:$C3435,$C3435,$F$19:$F3435)-SUMIF($C$19:$C3435,$C3435,$G$19:$G3435),"")</f>
        <v/>
      </c>
      <c r="I3435" s="214"/>
      <c r="J3435" s="214"/>
      <c r="K3435" s="218"/>
    </row>
    <row r="3436" customHeight="1" spans="1:11">
      <c r="A3436" s="185" t="str">
        <f>IF(B3436="","",COUNTA($B$5:B3436))</f>
        <v/>
      </c>
      <c r="B3436" s="219"/>
      <c r="C3436" s="220"/>
      <c r="D3436" s="220"/>
      <c r="E3436" s="220"/>
      <c r="F3436" s="225"/>
      <c r="G3436" s="222"/>
      <c r="H3436" s="217" t="str">
        <f>IFERROR(VLOOKUP($C3436,$C$5:$H$18,6,0)+SUMIF($C$19:$C3436,$C3436,$F$19:$F3436)-SUMIF($C$19:$C3436,$C3436,$G$19:$G3436),"")</f>
        <v/>
      </c>
      <c r="I3436" s="220"/>
      <c r="J3436" s="220"/>
      <c r="K3436" s="223"/>
    </row>
    <row r="3437" customHeight="1" spans="1:11">
      <c r="A3437" s="185" t="str">
        <f>IF(B3437="","",COUNTA($B$5:B3437))</f>
        <v/>
      </c>
      <c r="B3437" s="213"/>
      <c r="C3437" s="214"/>
      <c r="D3437" s="214"/>
      <c r="E3437" s="214"/>
      <c r="F3437" s="224"/>
      <c r="G3437" s="216"/>
      <c r="H3437" s="217" t="str">
        <f>IFERROR(VLOOKUP($C3437,$C$5:$H$18,6,0)+SUMIF($C$19:$C3437,$C3437,$F$19:$F3437)-SUMIF($C$19:$C3437,$C3437,$G$19:$G3437),"")</f>
        <v/>
      </c>
      <c r="I3437" s="214"/>
      <c r="J3437" s="214"/>
      <c r="K3437" s="218"/>
    </row>
    <row r="3438" customHeight="1" spans="1:11">
      <c r="A3438" s="185" t="str">
        <f>IF(B3438="","",COUNTA($B$5:B3438))</f>
        <v/>
      </c>
      <c r="B3438" s="219"/>
      <c r="C3438" s="220"/>
      <c r="D3438" s="220"/>
      <c r="E3438" s="220"/>
      <c r="F3438" s="225"/>
      <c r="G3438" s="222"/>
      <c r="H3438" s="217" t="str">
        <f>IFERROR(VLOOKUP($C3438,$C$5:$H$18,6,0)+SUMIF($C$19:$C3438,$C3438,$F$19:$F3438)-SUMIF($C$19:$C3438,$C3438,$G$19:$G3438),"")</f>
        <v/>
      </c>
      <c r="I3438" s="220"/>
      <c r="J3438" s="220"/>
      <c r="K3438" s="223"/>
    </row>
    <row r="3439" customHeight="1" spans="1:11">
      <c r="A3439" s="185" t="str">
        <f>IF(B3439="","",COUNTA($B$5:B3439))</f>
        <v/>
      </c>
      <c r="B3439" s="213"/>
      <c r="C3439" s="214"/>
      <c r="D3439" s="214"/>
      <c r="E3439" s="214"/>
      <c r="F3439" s="224"/>
      <c r="G3439" s="216"/>
      <c r="H3439" s="217" t="str">
        <f>IFERROR(VLOOKUP($C3439,$C$5:$H$18,6,0)+SUMIF($C$19:$C3439,$C3439,$F$19:$F3439)-SUMIF($C$19:$C3439,$C3439,$G$19:$G3439),"")</f>
        <v/>
      </c>
      <c r="I3439" s="214"/>
      <c r="J3439" s="214"/>
      <c r="K3439" s="218"/>
    </row>
    <row r="3440" customHeight="1" spans="1:11">
      <c r="A3440" s="185" t="str">
        <f>IF(B3440="","",COUNTA($B$5:B3440))</f>
        <v/>
      </c>
      <c r="B3440" s="219"/>
      <c r="C3440" s="220"/>
      <c r="D3440" s="220"/>
      <c r="E3440" s="220"/>
      <c r="F3440" s="225"/>
      <c r="G3440" s="222"/>
      <c r="H3440" s="217" t="str">
        <f>IFERROR(VLOOKUP($C3440,$C$5:$H$18,6,0)+SUMIF($C$19:$C3440,$C3440,$F$19:$F3440)-SUMIF($C$19:$C3440,$C3440,$G$19:$G3440),"")</f>
        <v/>
      </c>
      <c r="I3440" s="220"/>
      <c r="J3440" s="220"/>
      <c r="K3440" s="223"/>
    </row>
    <row r="3441" customHeight="1" spans="1:11">
      <c r="A3441" s="185" t="str">
        <f>IF(B3441="","",COUNTA($B$5:B3441))</f>
        <v/>
      </c>
      <c r="B3441" s="213"/>
      <c r="C3441" s="214"/>
      <c r="D3441" s="214"/>
      <c r="E3441" s="214"/>
      <c r="F3441" s="224"/>
      <c r="G3441" s="216"/>
      <c r="H3441" s="217" t="str">
        <f>IFERROR(VLOOKUP($C3441,$C$5:$H$18,6,0)+SUMIF($C$19:$C3441,$C3441,$F$19:$F3441)-SUMIF($C$19:$C3441,$C3441,$G$19:$G3441),"")</f>
        <v/>
      </c>
      <c r="I3441" s="214"/>
      <c r="J3441" s="214"/>
      <c r="K3441" s="218"/>
    </row>
    <row r="3442" customHeight="1" spans="1:11">
      <c r="A3442" s="185" t="str">
        <f>IF(B3442="","",COUNTA($B$5:B3442))</f>
        <v/>
      </c>
      <c r="B3442" s="219"/>
      <c r="C3442" s="220"/>
      <c r="D3442" s="220"/>
      <c r="E3442" s="220"/>
      <c r="F3442" s="225"/>
      <c r="G3442" s="222"/>
      <c r="H3442" s="217" t="str">
        <f>IFERROR(VLOOKUP($C3442,$C$5:$H$18,6,0)+SUMIF($C$19:$C3442,$C3442,$F$19:$F3442)-SUMIF($C$19:$C3442,$C3442,$G$19:$G3442),"")</f>
        <v/>
      </c>
      <c r="I3442" s="220"/>
      <c r="J3442" s="220"/>
      <c r="K3442" s="223"/>
    </row>
    <row r="3443" customHeight="1" spans="1:11">
      <c r="A3443" s="185" t="str">
        <f>IF(B3443="","",COUNTA($B$5:B3443))</f>
        <v/>
      </c>
      <c r="B3443" s="213"/>
      <c r="C3443" s="214"/>
      <c r="D3443" s="214"/>
      <c r="E3443" s="214"/>
      <c r="F3443" s="224"/>
      <c r="G3443" s="216"/>
      <c r="H3443" s="217" t="str">
        <f>IFERROR(VLOOKUP($C3443,$C$5:$H$18,6,0)+SUMIF($C$19:$C3443,$C3443,$F$19:$F3443)-SUMIF($C$19:$C3443,$C3443,$G$19:$G3443),"")</f>
        <v/>
      </c>
      <c r="I3443" s="214"/>
      <c r="J3443" s="214"/>
      <c r="K3443" s="218"/>
    </row>
    <row r="3444" customHeight="1" spans="1:11">
      <c r="A3444" s="185" t="str">
        <f>IF(B3444="","",COUNTA($B$5:B3444))</f>
        <v/>
      </c>
      <c r="B3444" s="219"/>
      <c r="C3444" s="220"/>
      <c r="D3444" s="220"/>
      <c r="E3444" s="220"/>
      <c r="F3444" s="225"/>
      <c r="G3444" s="222"/>
      <c r="H3444" s="217" t="str">
        <f>IFERROR(VLOOKUP($C3444,$C$5:$H$18,6,0)+SUMIF($C$19:$C3444,$C3444,$F$19:$F3444)-SUMIF($C$19:$C3444,$C3444,$G$19:$G3444),"")</f>
        <v/>
      </c>
      <c r="I3444" s="220"/>
      <c r="J3444" s="220"/>
      <c r="K3444" s="223"/>
    </row>
    <row r="3445" customHeight="1" spans="1:11">
      <c r="A3445" s="185" t="str">
        <f>IF(B3445="","",COUNTA($B$5:B3445))</f>
        <v/>
      </c>
      <c r="B3445" s="213"/>
      <c r="C3445" s="214"/>
      <c r="D3445" s="214"/>
      <c r="E3445" s="214"/>
      <c r="F3445" s="224"/>
      <c r="G3445" s="216"/>
      <c r="H3445" s="217" t="str">
        <f>IFERROR(VLOOKUP($C3445,$C$5:$H$18,6,0)+SUMIF($C$19:$C3445,$C3445,$F$19:$F3445)-SUMIF($C$19:$C3445,$C3445,$G$19:$G3445),"")</f>
        <v/>
      </c>
      <c r="I3445" s="214"/>
      <c r="J3445" s="214"/>
      <c r="K3445" s="218"/>
    </row>
    <row r="3446" customHeight="1" spans="1:11">
      <c r="A3446" s="185" t="str">
        <f>IF(B3446="","",COUNTA($B$5:B3446))</f>
        <v/>
      </c>
      <c r="B3446" s="219"/>
      <c r="C3446" s="220"/>
      <c r="D3446" s="220"/>
      <c r="E3446" s="220"/>
      <c r="F3446" s="225"/>
      <c r="G3446" s="222"/>
      <c r="H3446" s="217" t="str">
        <f>IFERROR(VLOOKUP($C3446,$C$5:$H$18,6,0)+SUMIF($C$19:$C3446,$C3446,$F$19:$F3446)-SUMIF($C$19:$C3446,$C3446,$G$19:$G3446),"")</f>
        <v/>
      </c>
      <c r="I3446" s="220"/>
      <c r="J3446" s="220"/>
      <c r="K3446" s="223"/>
    </row>
    <row r="3447" customHeight="1" spans="1:11">
      <c r="A3447" s="185" t="str">
        <f>IF(B3447="","",COUNTA($B$5:B3447))</f>
        <v/>
      </c>
      <c r="B3447" s="213"/>
      <c r="C3447" s="214"/>
      <c r="D3447" s="214"/>
      <c r="E3447" s="214"/>
      <c r="F3447" s="224"/>
      <c r="G3447" s="216"/>
      <c r="H3447" s="217" t="str">
        <f>IFERROR(VLOOKUP($C3447,$C$5:$H$18,6,0)+SUMIF($C$19:$C3447,$C3447,$F$19:$F3447)-SUMIF($C$19:$C3447,$C3447,$G$19:$G3447),"")</f>
        <v/>
      </c>
      <c r="I3447" s="214"/>
      <c r="J3447" s="214"/>
      <c r="K3447" s="218"/>
    </row>
    <row r="3448" customHeight="1" spans="1:11">
      <c r="A3448" s="185" t="str">
        <f>IF(B3448="","",COUNTA($B$5:B3448))</f>
        <v/>
      </c>
      <c r="B3448" s="219"/>
      <c r="C3448" s="220"/>
      <c r="D3448" s="220"/>
      <c r="E3448" s="220"/>
      <c r="F3448" s="225"/>
      <c r="G3448" s="222"/>
      <c r="H3448" s="217" t="str">
        <f>IFERROR(VLOOKUP($C3448,$C$5:$H$18,6,0)+SUMIF($C$19:$C3448,$C3448,$F$19:$F3448)-SUMIF($C$19:$C3448,$C3448,$G$19:$G3448),"")</f>
        <v/>
      </c>
      <c r="I3448" s="220"/>
      <c r="J3448" s="220"/>
      <c r="K3448" s="223"/>
    </row>
    <row r="3449" customHeight="1" spans="1:11">
      <c r="A3449" s="185" t="str">
        <f>IF(B3449="","",COUNTA($B$5:B3449))</f>
        <v/>
      </c>
      <c r="B3449" s="213"/>
      <c r="C3449" s="214"/>
      <c r="D3449" s="214"/>
      <c r="E3449" s="214"/>
      <c r="F3449" s="224"/>
      <c r="G3449" s="216"/>
      <c r="H3449" s="217" t="str">
        <f>IFERROR(VLOOKUP($C3449,$C$5:$H$18,6,0)+SUMIF($C$19:$C3449,$C3449,$F$19:$F3449)-SUMIF($C$19:$C3449,$C3449,$G$19:$G3449),"")</f>
        <v/>
      </c>
      <c r="I3449" s="214"/>
      <c r="J3449" s="214"/>
      <c r="K3449" s="218"/>
    </row>
    <row r="3450" customHeight="1" spans="1:11">
      <c r="A3450" s="185" t="str">
        <f>IF(B3450="","",COUNTA($B$5:B3450))</f>
        <v/>
      </c>
      <c r="B3450" s="219"/>
      <c r="C3450" s="220"/>
      <c r="D3450" s="220"/>
      <c r="E3450" s="220"/>
      <c r="F3450" s="225"/>
      <c r="G3450" s="222"/>
      <c r="H3450" s="217" t="str">
        <f>IFERROR(VLOOKUP($C3450,$C$5:$H$18,6,0)+SUMIF($C$19:$C3450,$C3450,$F$19:$F3450)-SUMIF($C$19:$C3450,$C3450,$G$19:$G3450),"")</f>
        <v/>
      </c>
      <c r="I3450" s="220"/>
      <c r="J3450" s="220"/>
      <c r="K3450" s="223"/>
    </row>
    <row r="3451" customHeight="1" spans="1:11">
      <c r="A3451" s="185" t="str">
        <f>IF(B3451="","",COUNTA($B$5:B3451))</f>
        <v/>
      </c>
      <c r="B3451" s="213"/>
      <c r="C3451" s="214"/>
      <c r="D3451" s="214"/>
      <c r="E3451" s="214"/>
      <c r="F3451" s="224"/>
      <c r="G3451" s="216"/>
      <c r="H3451" s="217" t="str">
        <f>IFERROR(VLOOKUP($C3451,$C$5:$H$18,6,0)+SUMIF($C$19:$C3451,$C3451,$F$19:$F3451)-SUMIF($C$19:$C3451,$C3451,$G$19:$G3451),"")</f>
        <v/>
      </c>
      <c r="I3451" s="214"/>
      <c r="J3451" s="214"/>
      <c r="K3451" s="218"/>
    </row>
    <row r="3452" customHeight="1" spans="1:11">
      <c r="A3452" s="185" t="str">
        <f>IF(B3452="","",COUNTA($B$5:B3452))</f>
        <v/>
      </c>
      <c r="B3452" s="219"/>
      <c r="C3452" s="220"/>
      <c r="D3452" s="220"/>
      <c r="E3452" s="220"/>
      <c r="F3452" s="225"/>
      <c r="G3452" s="222"/>
      <c r="H3452" s="217" t="str">
        <f>IFERROR(VLOOKUP($C3452,$C$5:$H$18,6,0)+SUMIF($C$19:$C3452,$C3452,$F$19:$F3452)-SUMIF($C$19:$C3452,$C3452,$G$19:$G3452),"")</f>
        <v/>
      </c>
      <c r="I3452" s="220"/>
      <c r="J3452" s="220"/>
      <c r="K3452" s="223"/>
    </row>
    <row r="3453" customHeight="1" spans="1:11">
      <c r="A3453" s="185" t="str">
        <f>IF(B3453="","",COUNTA($B$5:B3453))</f>
        <v/>
      </c>
      <c r="B3453" s="213"/>
      <c r="C3453" s="214"/>
      <c r="D3453" s="214"/>
      <c r="E3453" s="214"/>
      <c r="F3453" s="224"/>
      <c r="G3453" s="216"/>
      <c r="H3453" s="217" t="str">
        <f>IFERROR(VLOOKUP($C3453,$C$5:$H$18,6,0)+SUMIF($C$19:$C3453,$C3453,$F$19:$F3453)-SUMIF($C$19:$C3453,$C3453,$G$19:$G3453),"")</f>
        <v/>
      </c>
      <c r="I3453" s="214"/>
      <c r="J3453" s="214"/>
      <c r="K3453" s="218"/>
    </row>
    <row r="3454" customHeight="1" spans="1:11">
      <c r="A3454" s="185" t="str">
        <f>IF(B3454="","",COUNTA($B$5:B3454))</f>
        <v/>
      </c>
      <c r="B3454" s="219"/>
      <c r="C3454" s="220"/>
      <c r="D3454" s="220"/>
      <c r="E3454" s="220"/>
      <c r="F3454" s="225"/>
      <c r="G3454" s="222"/>
      <c r="H3454" s="217" t="str">
        <f>IFERROR(VLOOKUP($C3454,$C$5:$H$18,6,0)+SUMIF($C$19:$C3454,$C3454,$F$19:$F3454)-SUMIF($C$19:$C3454,$C3454,$G$19:$G3454),"")</f>
        <v/>
      </c>
      <c r="I3454" s="220"/>
      <c r="J3454" s="220"/>
      <c r="K3454" s="223"/>
    </row>
    <row r="3455" customHeight="1" spans="1:11">
      <c r="A3455" s="185" t="str">
        <f>IF(B3455="","",COUNTA($B$5:B3455))</f>
        <v/>
      </c>
      <c r="B3455" s="213"/>
      <c r="C3455" s="214"/>
      <c r="D3455" s="214"/>
      <c r="E3455" s="214"/>
      <c r="F3455" s="224"/>
      <c r="G3455" s="216"/>
      <c r="H3455" s="217" t="str">
        <f>IFERROR(VLOOKUP($C3455,$C$5:$H$18,6,0)+SUMIF($C$19:$C3455,$C3455,$F$19:$F3455)-SUMIF($C$19:$C3455,$C3455,$G$19:$G3455),"")</f>
        <v/>
      </c>
      <c r="I3455" s="214"/>
      <c r="J3455" s="214"/>
      <c r="K3455" s="218"/>
    </row>
    <row r="3456" customHeight="1" spans="1:11">
      <c r="A3456" s="185" t="str">
        <f>IF(B3456="","",COUNTA($B$5:B3456))</f>
        <v/>
      </c>
      <c r="B3456" s="219"/>
      <c r="C3456" s="220"/>
      <c r="D3456" s="220"/>
      <c r="E3456" s="220"/>
      <c r="F3456" s="225"/>
      <c r="G3456" s="222"/>
      <c r="H3456" s="217" t="str">
        <f>IFERROR(VLOOKUP($C3456,$C$5:$H$18,6,0)+SUMIF($C$19:$C3456,$C3456,$F$19:$F3456)-SUMIF($C$19:$C3456,$C3456,$G$19:$G3456),"")</f>
        <v/>
      </c>
      <c r="I3456" s="220"/>
      <c r="J3456" s="220"/>
      <c r="K3456" s="223"/>
    </row>
    <row r="3457" customHeight="1" spans="1:11">
      <c r="A3457" s="185" t="str">
        <f>IF(B3457="","",COUNTA($B$5:B3457))</f>
        <v/>
      </c>
      <c r="B3457" s="213"/>
      <c r="C3457" s="214"/>
      <c r="D3457" s="214"/>
      <c r="E3457" s="214"/>
      <c r="F3457" s="224"/>
      <c r="G3457" s="216"/>
      <c r="H3457" s="217" t="str">
        <f>IFERROR(VLOOKUP($C3457,$C$5:$H$18,6,0)+SUMIF($C$19:$C3457,$C3457,$F$19:$F3457)-SUMIF($C$19:$C3457,$C3457,$G$19:$G3457),"")</f>
        <v/>
      </c>
      <c r="I3457" s="214"/>
      <c r="J3457" s="214"/>
      <c r="K3457" s="218"/>
    </row>
    <row r="3458" customHeight="1" spans="1:11">
      <c r="A3458" s="185" t="str">
        <f>IF(B3458="","",COUNTA($B$5:B3458))</f>
        <v/>
      </c>
      <c r="B3458" s="219"/>
      <c r="C3458" s="220"/>
      <c r="D3458" s="220"/>
      <c r="E3458" s="220"/>
      <c r="F3458" s="225"/>
      <c r="G3458" s="222"/>
      <c r="H3458" s="217" t="str">
        <f>IFERROR(VLOOKUP($C3458,$C$5:$H$18,6,0)+SUMIF($C$19:$C3458,$C3458,$F$19:$F3458)-SUMIF($C$19:$C3458,$C3458,$G$19:$G3458),"")</f>
        <v/>
      </c>
      <c r="I3458" s="220"/>
      <c r="J3458" s="220"/>
      <c r="K3458" s="223"/>
    </row>
    <row r="3459" customHeight="1" spans="1:11">
      <c r="A3459" s="185" t="str">
        <f>IF(B3459="","",COUNTA($B$5:B3459))</f>
        <v/>
      </c>
      <c r="B3459" s="213"/>
      <c r="C3459" s="214"/>
      <c r="D3459" s="214"/>
      <c r="E3459" s="214"/>
      <c r="F3459" s="224"/>
      <c r="G3459" s="216"/>
      <c r="H3459" s="217" t="str">
        <f>IFERROR(VLOOKUP($C3459,$C$5:$H$18,6,0)+SUMIF($C$19:$C3459,$C3459,$F$19:$F3459)-SUMIF($C$19:$C3459,$C3459,$G$19:$G3459),"")</f>
        <v/>
      </c>
      <c r="I3459" s="214"/>
      <c r="J3459" s="214"/>
      <c r="K3459" s="218"/>
    </row>
    <row r="3460" customHeight="1" spans="1:11">
      <c r="A3460" s="185" t="str">
        <f>IF(B3460="","",COUNTA($B$5:B3460))</f>
        <v/>
      </c>
      <c r="B3460" s="219"/>
      <c r="C3460" s="220"/>
      <c r="D3460" s="220"/>
      <c r="E3460" s="220"/>
      <c r="F3460" s="225"/>
      <c r="G3460" s="222"/>
      <c r="H3460" s="217" t="str">
        <f>IFERROR(VLOOKUP($C3460,$C$5:$H$18,6,0)+SUMIF($C$19:$C3460,$C3460,$F$19:$F3460)-SUMIF($C$19:$C3460,$C3460,$G$19:$G3460),"")</f>
        <v/>
      </c>
      <c r="I3460" s="220"/>
      <c r="J3460" s="220"/>
      <c r="K3460" s="223"/>
    </row>
    <row r="3461" customHeight="1" spans="1:11">
      <c r="A3461" s="185" t="str">
        <f>IF(B3461="","",COUNTA($B$5:B3461))</f>
        <v/>
      </c>
      <c r="B3461" s="213"/>
      <c r="C3461" s="214"/>
      <c r="D3461" s="214"/>
      <c r="E3461" s="214"/>
      <c r="F3461" s="224"/>
      <c r="G3461" s="216"/>
      <c r="H3461" s="217" t="str">
        <f>IFERROR(VLOOKUP($C3461,$C$5:$H$18,6,0)+SUMIF($C$19:$C3461,$C3461,$F$19:$F3461)-SUMIF($C$19:$C3461,$C3461,$G$19:$G3461),"")</f>
        <v/>
      </c>
      <c r="I3461" s="214"/>
      <c r="J3461" s="214"/>
      <c r="K3461" s="218"/>
    </row>
    <row r="3462" customHeight="1" spans="1:11">
      <c r="A3462" s="185" t="str">
        <f>IF(B3462="","",COUNTA($B$5:B3462))</f>
        <v/>
      </c>
      <c r="B3462" s="219"/>
      <c r="C3462" s="220"/>
      <c r="D3462" s="220"/>
      <c r="E3462" s="220"/>
      <c r="F3462" s="225"/>
      <c r="G3462" s="222"/>
      <c r="H3462" s="217" t="str">
        <f>IFERROR(VLOOKUP($C3462,$C$5:$H$18,6,0)+SUMIF($C$19:$C3462,$C3462,$F$19:$F3462)-SUMIF($C$19:$C3462,$C3462,$G$19:$G3462),"")</f>
        <v/>
      </c>
      <c r="I3462" s="220"/>
      <c r="J3462" s="220"/>
      <c r="K3462" s="223"/>
    </row>
    <row r="3463" customHeight="1" spans="1:11">
      <c r="A3463" s="185" t="str">
        <f>IF(B3463="","",COUNTA($B$5:B3463))</f>
        <v/>
      </c>
      <c r="B3463" s="213"/>
      <c r="C3463" s="214"/>
      <c r="D3463" s="214"/>
      <c r="E3463" s="214"/>
      <c r="F3463" s="224"/>
      <c r="G3463" s="216"/>
      <c r="H3463" s="217" t="str">
        <f>IFERROR(VLOOKUP($C3463,$C$5:$H$18,6,0)+SUMIF($C$19:$C3463,$C3463,$F$19:$F3463)-SUMIF($C$19:$C3463,$C3463,$G$19:$G3463),"")</f>
        <v/>
      </c>
      <c r="I3463" s="214"/>
      <c r="J3463" s="214"/>
      <c r="K3463" s="218"/>
    </row>
    <row r="3464" customHeight="1" spans="1:11">
      <c r="A3464" s="185" t="str">
        <f>IF(B3464="","",COUNTA($B$5:B3464))</f>
        <v/>
      </c>
      <c r="B3464" s="219"/>
      <c r="C3464" s="220"/>
      <c r="D3464" s="220"/>
      <c r="E3464" s="220"/>
      <c r="F3464" s="225"/>
      <c r="G3464" s="222"/>
      <c r="H3464" s="217" t="str">
        <f>IFERROR(VLOOKUP($C3464,$C$5:$H$18,6,0)+SUMIF($C$19:$C3464,$C3464,$F$19:$F3464)-SUMIF($C$19:$C3464,$C3464,$G$19:$G3464),"")</f>
        <v/>
      </c>
      <c r="I3464" s="220"/>
      <c r="J3464" s="220"/>
      <c r="K3464" s="223"/>
    </row>
    <row r="3465" customHeight="1" spans="1:11">
      <c r="A3465" s="185" t="str">
        <f>IF(B3465="","",COUNTA($B$5:B3465))</f>
        <v/>
      </c>
      <c r="B3465" s="213"/>
      <c r="C3465" s="214"/>
      <c r="D3465" s="214"/>
      <c r="E3465" s="214"/>
      <c r="F3465" s="224"/>
      <c r="G3465" s="216"/>
      <c r="H3465" s="217" t="str">
        <f>IFERROR(VLOOKUP($C3465,$C$5:$H$18,6,0)+SUMIF($C$19:$C3465,$C3465,$F$19:$F3465)-SUMIF($C$19:$C3465,$C3465,$G$19:$G3465),"")</f>
        <v/>
      </c>
      <c r="I3465" s="214"/>
      <c r="J3465" s="214"/>
      <c r="K3465" s="218"/>
    </row>
    <row r="3466" customHeight="1" spans="1:11">
      <c r="A3466" s="185" t="str">
        <f>IF(B3466="","",COUNTA($B$5:B3466))</f>
        <v/>
      </c>
      <c r="B3466" s="219"/>
      <c r="C3466" s="220"/>
      <c r="D3466" s="220"/>
      <c r="E3466" s="220"/>
      <c r="F3466" s="225"/>
      <c r="G3466" s="222"/>
      <c r="H3466" s="217" t="str">
        <f>IFERROR(VLOOKUP($C3466,$C$5:$H$18,6,0)+SUMIF($C$19:$C3466,$C3466,$F$19:$F3466)-SUMIF($C$19:$C3466,$C3466,$G$19:$G3466),"")</f>
        <v/>
      </c>
      <c r="I3466" s="220"/>
      <c r="J3466" s="220"/>
      <c r="K3466" s="223"/>
    </row>
    <row r="3467" customHeight="1" spans="1:11">
      <c r="A3467" s="185" t="str">
        <f>IF(B3467="","",COUNTA($B$5:B3467))</f>
        <v/>
      </c>
      <c r="B3467" s="213"/>
      <c r="C3467" s="214"/>
      <c r="D3467" s="214"/>
      <c r="E3467" s="214"/>
      <c r="F3467" s="224"/>
      <c r="G3467" s="216"/>
      <c r="H3467" s="217" t="str">
        <f>IFERROR(VLOOKUP($C3467,$C$5:$H$18,6,0)+SUMIF($C$19:$C3467,$C3467,$F$19:$F3467)-SUMIF($C$19:$C3467,$C3467,$G$19:$G3467),"")</f>
        <v/>
      </c>
      <c r="I3467" s="214"/>
      <c r="J3467" s="214"/>
      <c r="K3467" s="218"/>
    </row>
    <row r="3468" customHeight="1" spans="1:11">
      <c r="A3468" s="185" t="str">
        <f>IF(B3468="","",COUNTA($B$5:B3468))</f>
        <v/>
      </c>
      <c r="B3468" s="219"/>
      <c r="C3468" s="220"/>
      <c r="D3468" s="220"/>
      <c r="E3468" s="220"/>
      <c r="F3468" s="225"/>
      <c r="G3468" s="222"/>
      <c r="H3468" s="217" t="str">
        <f>IFERROR(VLOOKUP($C3468,$C$5:$H$18,6,0)+SUMIF($C$19:$C3468,$C3468,$F$19:$F3468)-SUMIF($C$19:$C3468,$C3468,$G$19:$G3468),"")</f>
        <v/>
      </c>
      <c r="I3468" s="220"/>
      <c r="J3468" s="220"/>
      <c r="K3468" s="223"/>
    </row>
    <row r="3469" customHeight="1" spans="1:11">
      <c r="A3469" s="185" t="str">
        <f>IF(B3469="","",COUNTA($B$5:B3469))</f>
        <v/>
      </c>
      <c r="B3469" s="213"/>
      <c r="C3469" s="214"/>
      <c r="D3469" s="214"/>
      <c r="E3469" s="214"/>
      <c r="F3469" s="224"/>
      <c r="G3469" s="216"/>
      <c r="H3469" s="217" t="str">
        <f>IFERROR(VLOOKUP($C3469,$C$5:$H$18,6,0)+SUMIF($C$19:$C3469,$C3469,$F$19:$F3469)-SUMIF($C$19:$C3469,$C3469,$G$19:$G3469),"")</f>
        <v/>
      </c>
      <c r="I3469" s="214"/>
      <c r="J3469" s="214"/>
      <c r="K3469" s="218"/>
    </row>
    <row r="3470" customHeight="1" spans="1:11">
      <c r="A3470" s="185" t="str">
        <f>IF(B3470="","",COUNTA($B$5:B3470))</f>
        <v/>
      </c>
      <c r="B3470" s="219"/>
      <c r="C3470" s="220"/>
      <c r="D3470" s="220"/>
      <c r="E3470" s="220"/>
      <c r="F3470" s="225"/>
      <c r="G3470" s="222"/>
      <c r="H3470" s="217" t="str">
        <f>IFERROR(VLOOKUP($C3470,$C$5:$H$18,6,0)+SUMIF($C$19:$C3470,$C3470,$F$19:$F3470)-SUMIF($C$19:$C3470,$C3470,$G$19:$G3470),"")</f>
        <v/>
      </c>
      <c r="I3470" s="220"/>
      <c r="J3470" s="220"/>
      <c r="K3470" s="223"/>
    </row>
    <row r="3471" customHeight="1" spans="1:11">
      <c r="A3471" s="185" t="str">
        <f>IF(B3471="","",COUNTA($B$5:B3471))</f>
        <v/>
      </c>
      <c r="B3471" s="213"/>
      <c r="C3471" s="214"/>
      <c r="D3471" s="214"/>
      <c r="E3471" s="214"/>
      <c r="F3471" s="224"/>
      <c r="G3471" s="216"/>
      <c r="H3471" s="217" t="str">
        <f>IFERROR(VLOOKUP($C3471,$C$5:$H$18,6,0)+SUMIF($C$19:$C3471,$C3471,$F$19:$F3471)-SUMIF($C$19:$C3471,$C3471,$G$19:$G3471),"")</f>
        <v/>
      </c>
      <c r="I3471" s="214"/>
      <c r="J3471" s="214"/>
      <c r="K3471" s="218"/>
    </row>
    <row r="3472" customHeight="1" spans="1:11">
      <c r="A3472" s="185" t="str">
        <f>IF(B3472="","",COUNTA($B$5:B3472))</f>
        <v/>
      </c>
      <c r="B3472" s="219"/>
      <c r="C3472" s="220"/>
      <c r="D3472" s="220"/>
      <c r="E3472" s="220"/>
      <c r="F3472" s="225"/>
      <c r="G3472" s="222"/>
      <c r="H3472" s="217" t="str">
        <f>IFERROR(VLOOKUP($C3472,$C$5:$H$18,6,0)+SUMIF($C$19:$C3472,$C3472,$F$19:$F3472)-SUMIF($C$19:$C3472,$C3472,$G$19:$G3472),"")</f>
        <v/>
      </c>
      <c r="I3472" s="220"/>
      <c r="J3472" s="220"/>
      <c r="K3472" s="223"/>
    </row>
    <row r="3473" customHeight="1" spans="1:11">
      <c r="A3473" s="185" t="str">
        <f>IF(B3473="","",COUNTA($B$5:B3473))</f>
        <v/>
      </c>
      <c r="B3473" s="213"/>
      <c r="C3473" s="214"/>
      <c r="D3473" s="214"/>
      <c r="E3473" s="214"/>
      <c r="F3473" s="224"/>
      <c r="G3473" s="216"/>
      <c r="H3473" s="217" t="str">
        <f>IFERROR(VLOOKUP($C3473,$C$5:$H$18,6,0)+SUMIF($C$19:$C3473,$C3473,$F$19:$F3473)-SUMIF($C$19:$C3473,$C3473,$G$19:$G3473),"")</f>
        <v/>
      </c>
      <c r="I3473" s="214"/>
      <c r="J3473" s="214"/>
      <c r="K3473" s="218"/>
    </row>
    <row r="3474" customHeight="1" spans="1:11">
      <c r="A3474" s="185" t="str">
        <f>IF(B3474="","",COUNTA($B$5:B3474))</f>
        <v/>
      </c>
      <c r="B3474" s="219"/>
      <c r="C3474" s="220"/>
      <c r="D3474" s="220"/>
      <c r="E3474" s="220"/>
      <c r="F3474" s="225"/>
      <c r="G3474" s="222"/>
      <c r="H3474" s="217" t="str">
        <f>IFERROR(VLOOKUP($C3474,$C$5:$H$18,6,0)+SUMIF($C$19:$C3474,$C3474,$F$19:$F3474)-SUMIF($C$19:$C3474,$C3474,$G$19:$G3474),"")</f>
        <v/>
      </c>
      <c r="I3474" s="220"/>
      <c r="J3474" s="220"/>
      <c r="K3474" s="223"/>
    </row>
    <row r="3475" customHeight="1" spans="1:11">
      <c r="A3475" s="185" t="str">
        <f>IF(B3475="","",COUNTA($B$5:B3475))</f>
        <v/>
      </c>
      <c r="B3475" s="213"/>
      <c r="C3475" s="214"/>
      <c r="D3475" s="214"/>
      <c r="E3475" s="214"/>
      <c r="F3475" s="224"/>
      <c r="G3475" s="216"/>
      <c r="H3475" s="217" t="str">
        <f>IFERROR(VLOOKUP($C3475,$C$5:$H$18,6,0)+SUMIF($C$19:$C3475,$C3475,$F$19:$F3475)-SUMIF($C$19:$C3475,$C3475,$G$19:$G3475),"")</f>
        <v/>
      </c>
      <c r="I3475" s="214"/>
      <c r="J3475" s="214"/>
      <c r="K3475" s="218"/>
    </row>
    <row r="3476" customHeight="1" spans="1:11">
      <c r="A3476" s="185" t="str">
        <f>IF(B3476="","",COUNTA($B$5:B3476))</f>
        <v/>
      </c>
      <c r="B3476" s="219"/>
      <c r="C3476" s="220"/>
      <c r="D3476" s="220"/>
      <c r="E3476" s="220"/>
      <c r="F3476" s="225"/>
      <c r="G3476" s="222"/>
      <c r="H3476" s="217" t="str">
        <f>IFERROR(VLOOKUP($C3476,$C$5:$H$18,6,0)+SUMIF($C$19:$C3476,$C3476,$F$19:$F3476)-SUMIF($C$19:$C3476,$C3476,$G$19:$G3476),"")</f>
        <v/>
      </c>
      <c r="I3476" s="220"/>
      <c r="J3476" s="220"/>
      <c r="K3476" s="223"/>
    </row>
    <row r="3477" customHeight="1" spans="1:11">
      <c r="A3477" s="185" t="str">
        <f>IF(B3477="","",COUNTA($B$5:B3477))</f>
        <v/>
      </c>
      <c r="B3477" s="213"/>
      <c r="C3477" s="214"/>
      <c r="D3477" s="214"/>
      <c r="E3477" s="214"/>
      <c r="F3477" s="224"/>
      <c r="G3477" s="216"/>
      <c r="H3477" s="217" t="str">
        <f>IFERROR(VLOOKUP($C3477,$C$5:$H$18,6,0)+SUMIF($C$19:$C3477,$C3477,$F$19:$F3477)-SUMIF($C$19:$C3477,$C3477,$G$19:$G3477),"")</f>
        <v/>
      </c>
      <c r="I3477" s="214"/>
      <c r="J3477" s="214"/>
      <c r="K3477" s="218"/>
    </row>
    <row r="3478" customHeight="1" spans="1:11">
      <c r="A3478" s="185" t="str">
        <f>IF(B3478="","",COUNTA($B$5:B3478))</f>
        <v/>
      </c>
      <c r="B3478" s="219"/>
      <c r="C3478" s="220"/>
      <c r="D3478" s="220"/>
      <c r="E3478" s="220"/>
      <c r="F3478" s="225"/>
      <c r="G3478" s="222"/>
      <c r="H3478" s="217" t="str">
        <f>IFERROR(VLOOKUP($C3478,$C$5:$H$18,6,0)+SUMIF($C$19:$C3478,$C3478,$F$19:$F3478)-SUMIF($C$19:$C3478,$C3478,$G$19:$G3478),"")</f>
        <v/>
      </c>
      <c r="I3478" s="220"/>
      <c r="J3478" s="220"/>
      <c r="K3478" s="223"/>
    </row>
    <row r="3479" customHeight="1" spans="1:11">
      <c r="A3479" s="185" t="str">
        <f>IF(B3479="","",COUNTA($B$5:B3479))</f>
        <v/>
      </c>
      <c r="B3479" s="213"/>
      <c r="C3479" s="214"/>
      <c r="D3479" s="214"/>
      <c r="E3479" s="214"/>
      <c r="F3479" s="224"/>
      <c r="G3479" s="216"/>
      <c r="H3479" s="217" t="str">
        <f>IFERROR(VLOOKUP($C3479,$C$5:$H$18,6,0)+SUMIF($C$19:$C3479,$C3479,$F$19:$F3479)-SUMIF($C$19:$C3479,$C3479,$G$19:$G3479),"")</f>
        <v/>
      </c>
      <c r="I3479" s="214"/>
      <c r="J3479" s="214"/>
      <c r="K3479" s="218"/>
    </row>
    <row r="3480" customHeight="1" spans="1:11">
      <c r="A3480" s="185" t="str">
        <f>IF(B3480="","",COUNTA($B$5:B3480))</f>
        <v/>
      </c>
      <c r="B3480" s="219"/>
      <c r="C3480" s="220"/>
      <c r="D3480" s="220"/>
      <c r="E3480" s="220"/>
      <c r="F3480" s="225"/>
      <c r="G3480" s="222"/>
      <c r="H3480" s="217" t="str">
        <f>IFERROR(VLOOKUP($C3480,$C$5:$H$18,6,0)+SUMIF($C$19:$C3480,$C3480,$F$19:$F3480)-SUMIF($C$19:$C3480,$C3480,$G$19:$G3480),"")</f>
        <v/>
      </c>
      <c r="I3480" s="220"/>
      <c r="J3480" s="220"/>
      <c r="K3480" s="223"/>
    </row>
    <row r="3481" customHeight="1" spans="1:11">
      <c r="A3481" s="185" t="str">
        <f>IF(B3481="","",COUNTA($B$5:B3481))</f>
        <v/>
      </c>
      <c r="B3481" s="213"/>
      <c r="C3481" s="214"/>
      <c r="D3481" s="214"/>
      <c r="E3481" s="214"/>
      <c r="F3481" s="224"/>
      <c r="G3481" s="216"/>
      <c r="H3481" s="217" t="str">
        <f>IFERROR(VLOOKUP($C3481,$C$5:$H$18,6,0)+SUMIF($C$19:$C3481,$C3481,$F$19:$F3481)-SUMIF($C$19:$C3481,$C3481,$G$19:$G3481),"")</f>
        <v/>
      </c>
      <c r="I3481" s="214"/>
      <c r="J3481" s="214"/>
      <c r="K3481" s="218"/>
    </row>
    <row r="3482" customHeight="1" spans="1:11">
      <c r="A3482" s="185" t="str">
        <f>IF(B3482="","",COUNTA($B$5:B3482))</f>
        <v/>
      </c>
      <c r="B3482" s="219"/>
      <c r="C3482" s="220"/>
      <c r="D3482" s="220"/>
      <c r="E3482" s="220"/>
      <c r="F3482" s="225"/>
      <c r="G3482" s="222"/>
      <c r="H3482" s="217" t="str">
        <f>IFERROR(VLOOKUP($C3482,$C$5:$H$18,6,0)+SUMIF($C$19:$C3482,$C3482,$F$19:$F3482)-SUMIF($C$19:$C3482,$C3482,$G$19:$G3482),"")</f>
        <v/>
      </c>
      <c r="I3482" s="220"/>
      <c r="J3482" s="220"/>
      <c r="K3482" s="223"/>
    </row>
    <row r="3483" customHeight="1" spans="1:11">
      <c r="A3483" s="185" t="str">
        <f>IF(B3483="","",COUNTA($B$5:B3483))</f>
        <v/>
      </c>
      <c r="B3483" s="213"/>
      <c r="C3483" s="214"/>
      <c r="D3483" s="214"/>
      <c r="E3483" s="214"/>
      <c r="F3483" s="224"/>
      <c r="G3483" s="216"/>
      <c r="H3483" s="217" t="str">
        <f>IFERROR(VLOOKUP($C3483,$C$5:$H$18,6,0)+SUMIF($C$19:$C3483,$C3483,$F$19:$F3483)-SUMIF($C$19:$C3483,$C3483,$G$19:$G3483),"")</f>
        <v/>
      </c>
      <c r="I3483" s="214"/>
      <c r="J3483" s="214"/>
      <c r="K3483" s="218"/>
    </row>
    <row r="3484" customHeight="1" spans="1:11">
      <c r="A3484" s="185" t="str">
        <f>IF(B3484="","",COUNTA($B$5:B3484))</f>
        <v/>
      </c>
      <c r="B3484" s="219"/>
      <c r="C3484" s="220"/>
      <c r="D3484" s="220"/>
      <c r="E3484" s="220"/>
      <c r="F3484" s="225"/>
      <c r="G3484" s="222"/>
      <c r="H3484" s="217" t="str">
        <f>IFERROR(VLOOKUP($C3484,$C$5:$H$18,6,0)+SUMIF($C$19:$C3484,$C3484,$F$19:$F3484)-SUMIF($C$19:$C3484,$C3484,$G$19:$G3484),"")</f>
        <v/>
      </c>
      <c r="I3484" s="220"/>
      <c r="J3484" s="220"/>
      <c r="K3484" s="223"/>
    </row>
    <row r="3485" customHeight="1" spans="1:11">
      <c r="A3485" s="185" t="str">
        <f>IF(B3485="","",COUNTA($B$5:B3485))</f>
        <v/>
      </c>
      <c r="B3485" s="213"/>
      <c r="C3485" s="214"/>
      <c r="D3485" s="214"/>
      <c r="E3485" s="214"/>
      <c r="F3485" s="224"/>
      <c r="G3485" s="216"/>
      <c r="H3485" s="217" t="str">
        <f>IFERROR(VLOOKUP($C3485,$C$5:$H$18,6,0)+SUMIF($C$19:$C3485,$C3485,$F$19:$F3485)-SUMIF($C$19:$C3485,$C3485,$G$19:$G3485),"")</f>
        <v/>
      </c>
      <c r="I3485" s="214"/>
      <c r="J3485" s="214"/>
      <c r="K3485" s="218"/>
    </row>
    <row r="3486" customHeight="1" spans="1:11">
      <c r="A3486" s="185" t="str">
        <f>IF(B3486="","",COUNTA($B$5:B3486))</f>
        <v/>
      </c>
      <c r="B3486" s="219"/>
      <c r="C3486" s="220"/>
      <c r="D3486" s="220"/>
      <c r="E3486" s="220"/>
      <c r="F3486" s="225"/>
      <c r="G3486" s="222"/>
      <c r="H3486" s="217" t="str">
        <f>IFERROR(VLOOKUP($C3486,$C$5:$H$18,6,0)+SUMIF($C$19:$C3486,$C3486,$F$19:$F3486)-SUMIF($C$19:$C3486,$C3486,$G$19:$G3486),"")</f>
        <v/>
      </c>
      <c r="I3486" s="220"/>
      <c r="J3486" s="220"/>
      <c r="K3486" s="223"/>
    </row>
    <row r="3487" customHeight="1" spans="1:11">
      <c r="A3487" s="185" t="str">
        <f>IF(B3487="","",COUNTA($B$5:B3487))</f>
        <v/>
      </c>
      <c r="B3487" s="213"/>
      <c r="C3487" s="214"/>
      <c r="D3487" s="214"/>
      <c r="E3487" s="214"/>
      <c r="F3487" s="224"/>
      <c r="G3487" s="216"/>
      <c r="H3487" s="217" t="str">
        <f>IFERROR(VLOOKUP($C3487,$C$5:$H$18,6,0)+SUMIF($C$19:$C3487,$C3487,$F$19:$F3487)-SUMIF($C$19:$C3487,$C3487,$G$19:$G3487),"")</f>
        <v/>
      </c>
      <c r="I3487" s="214"/>
      <c r="J3487" s="214"/>
      <c r="K3487" s="218"/>
    </row>
    <row r="3488" customHeight="1" spans="1:11">
      <c r="A3488" s="185" t="str">
        <f>IF(B3488="","",COUNTA($B$5:B3488))</f>
        <v/>
      </c>
      <c r="B3488" s="219"/>
      <c r="C3488" s="220"/>
      <c r="D3488" s="220"/>
      <c r="E3488" s="220"/>
      <c r="F3488" s="225"/>
      <c r="G3488" s="222"/>
      <c r="H3488" s="217" t="str">
        <f>IFERROR(VLOOKUP($C3488,$C$5:$H$18,6,0)+SUMIF($C$19:$C3488,$C3488,$F$19:$F3488)-SUMIF($C$19:$C3488,$C3488,$G$19:$G3488),"")</f>
        <v/>
      </c>
      <c r="I3488" s="220"/>
      <c r="J3488" s="220"/>
      <c r="K3488" s="223"/>
    </row>
    <row r="3489" customHeight="1" spans="1:11">
      <c r="A3489" s="185" t="str">
        <f>IF(B3489="","",COUNTA($B$5:B3489))</f>
        <v/>
      </c>
      <c r="B3489" s="213"/>
      <c r="C3489" s="214"/>
      <c r="D3489" s="214"/>
      <c r="E3489" s="214"/>
      <c r="F3489" s="224"/>
      <c r="G3489" s="216"/>
      <c r="H3489" s="217" t="str">
        <f>IFERROR(VLOOKUP($C3489,$C$5:$H$18,6,0)+SUMIF($C$19:$C3489,$C3489,$F$19:$F3489)-SUMIF($C$19:$C3489,$C3489,$G$19:$G3489),"")</f>
        <v/>
      </c>
      <c r="I3489" s="214"/>
      <c r="J3489" s="214"/>
      <c r="K3489" s="218"/>
    </row>
    <row r="3490" customHeight="1" spans="1:11">
      <c r="A3490" s="185" t="str">
        <f>IF(B3490="","",COUNTA($B$5:B3490))</f>
        <v/>
      </c>
      <c r="B3490" s="219"/>
      <c r="C3490" s="220"/>
      <c r="D3490" s="220"/>
      <c r="E3490" s="220"/>
      <c r="F3490" s="225"/>
      <c r="G3490" s="222"/>
      <c r="H3490" s="217" t="str">
        <f>IFERROR(VLOOKUP($C3490,$C$5:$H$18,6,0)+SUMIF($C$19:$C3490,$C3490,$F$19:$F3490)-SUMIF($C$19:$C3490,$C3490,$G$19:$G3490),"")</f>
        <v/>
      </c>
      <c r="I3490" s="220"/>
      <c r="J3490" s="220"/>
      <c r="K3490" s="223"/>
    </row>
    <row r="3491" customHeight="1" spans="1:11">
      <c r="A3491" s="185" t="str">
        <f>IF(B3491="","",COUNTA($B$5:B3491))</f>
        <v/>
      </c>
      <c r="B3491" s="213"/>
      <c r="C3491" s="214"/>
      <c r="D3491" s="214"/>
      <c r="E3491" s="214"/>
      <c r="F3491" s="224"/>
      <c r="G3491" s="216"/>
      <c r="H3491" s="217" t="str">
        <f>IFERROR(VLOOKUP($C3491,$C$5:$H$18,6,0)+SUMIF($C$19:$C3491,$C3491,$F$19:$F3491)-SUMIF($C$19:$C3491,$C3491,$G$19:$G3491),"")</f>
        <v/>
      </c>
      <c r="I3491" s="214"/>
      <c r="J3491" s="214"/>
      <c r="K3491" s="218"/>
    </row>
    <row r="3492" customHeight="1" spans="1:11">
      <c r="A3492" s="185" t="str">
        <f>IF(B3492="","",COUNTA($B$5:B3492))</f>
        <v/>
      </c>
      <c r="B3492" s="219"/>
      <c r="C3492" s="220"/>
      <c r="D3492" s="220"/>
      <c r="E3492" s="220"/>
      <c r="F3492" s="225"/>
      <c r="G3492" s="222"/>
      <c r="H3492" s="217" t="str">
        <f>IFERROR(VLOOKUP($C3492,$C$5:$H$18,6,0)+SUMIF($C$19:$C3492,$C3492,$F$19:$F3492)-SUMIF($C$19:$C3492,$C3492,$G$19:$G3492),"")</f>
        <v/>
      </c>
      <c r="I3492" s="220"/>
      <c r="J3492" s="220"/>
      <c r="K3492" s="223"/>
    </row>
    <row r="3493" customHeight="1" spans="1:11">
      <c r="A3493" s="185" t="str">
        <f>IF(B3493="","",COUNTA($B$5:B3493))</f>
        <v/>
      </c>
      <c r="B3493" s="213"/>
      <c r="C3493" s="214"/>
      <c r="D3493" s="214"/>
      <c r="E3493" s="214"/>
      <c r="F3493" s="224"/>
      <c r="G3493" s="216"/>
      <c r="H3493" s="217" t="str">
        <f>IFERROR(VLOOKUP($C3493,$C$5:$H$18,6,0)+SUMIF($C$19:$C3493,$C3493,$F$19:$F3493)-SUMIF($C$19:$C3493,$C3493,$G$19:$G3493),"")</f>
        <v/>
      </c>
      <c r="I3493" s="214"/>
      <c r="J3493" s="214"/>
      <c r="K3493" s="218"/>
    </row>
    <row r="3494" customHeight="1" spans="1:11">
      <c r="A3494" s="185" t="str">
        <f>IF(B3494="","",COUNTA($B$5:B3494))</f>
        <v/>
      </c>
      <c r="B3494" s="219"/>
      <c r="C3494" s="220"/>
      <c r="D3494" s="220"/>
      <c r="E3494" s="220"/>
      <c r="F3494" s="225"/>
      <c r="G3494" s="222"/>
      <c r="H3494" s="217" t="str">
        <f>IFERROR(VLOOKUP($C3494,$C$5:$H$18,6,0)+SUMIF($C$19:$C3494,$C3494,$F$19:$F3494)-SUMIF($C$19:$C3494,$C3494,$G$19:$G3494),"")</f>
        <v/>
      </c>
      <c r="I3494" s="220"/>
      <c r="J3494" s="220"/>
      <c r="K3494" s="223"/>
    </row>
    <row r="3495" customHeight="1" spans="1:11">
      <c r="A3495" s="185" t="str">
        <f>IF(B3495="","",COUNTA($B$5:B3495))</f>
        <v/>
      </c>
      <c r="B3495" s="213"/>
      <c r="C3495" s="214"/>
      <c r="D3495" s="214"/>
      <c r="E3495" s="214"/>
      <c r="F3495" s="224"/>
      <c r="G3495" s="216"/>
      <c r="H3495" s="217" t="str">
        <f>IFERROR(VLOOKUP($C3495,$C$5:$H$18,6,0)+SUMIF($C$19:$C3495,$C3495,$F$19:$F3495)-SUMIF($C$19:$C3495,$C3495,$G$19:$G3495),"")</f>
        <v/>
      </c>
      <c r="I3495" s="214"/>
      <c r="J3495" s="214"/>
      <c r="K3495" s="218"/>
    </row>
    <row r="3496" customHeight="1" spans="1:11">
      <c r="A3496" s="185" t="str">
        <f>IF(B3496="","",COUNTA($B$5:B3496))</f>
        <v/>
      </c>
      <c r="B3496" s="219"/>
      <c r="C3496" s="220"/>
      <c r="D3496" s="220"/>
      <c r="E3496" s="220"/>
      <c r="F3496" s="225"/>
      <c r="G3496" s="222"/>
      <c r="H3496" s="217" t="str">
        <f>IFERROR(VLOOKUP($C3496,$C$5:$H$18,6,0)+SUMIF($C$19:$C3496,$C3496,$F$19:$F3496)-SUMIF($C$19:$C3496,$C3496,$G$19:$G3496),"")</f>
        <v/>
      </c>
      <c r="I3496" s="220"/>
      <c r="J3496" s="220"/>
      <c r="K3496" s="223"/>
    </row>
    <row r="3497" customHeight="1" spans="1:11">
      <c r="A3497" s="185" t="str">
        <f>IF(B3497="","",COUNTA($B$5:B3497))</f>
        <v/>
      </c>
      <c r="B3497" s="213"/>
      <c r="C3497" s="214"/>
      <c r="D3497" s="214"/>
      <c r="E3497" s="214"/>
      <c r="F3497" s="224"/>
      <c r="G3497" s="216"/>
      <c r="H3497" s="217" t="str">
        <f>IFERROR(VLOOKUP($C3497,$C$5:$H$18,6,0)+SUMIF($C$19:$C3497,$C3497,$F$19:$F3497)-SUMIF($C$19:$C3497,$C3497,$G$19:$G3497),"")</f>
        <v/>
      </c>
      <c r="I3497" s="214"/>
      <c r="J3497" s="214"/>
      <c r="K3497" s="218"/>
    </row>
    <row r="3498" customHeight="1" spans="1:11">
      <c r="A3498" s="185" t="str">
        <f>IF(B3498="","",COUNTA($B$5:B3498))</f>
        <v/>
      </c>
      <c r="B3498" s="219"/>
      <c r="C3498" s="220"/>
      <c r="D3498" s="220"/>
      <c r="E3498" s="220"/>
      <c r="F3498" s="225"/>
      <c r="G3498" s="222"/>
      <c r="H3498" s="217" t="str">
        <f>IFERROR(VLOOKUP($C3498,$C$5:$H$18,6,0)+SUMIF($C$19:$C3498,$C3498,$F$19:$F3498)-SUMIF($C$19:$C3498,$C3498,$G$19:$G3498),"")</f>
        <v/>
      </c>
      <c r="I3498" s="220"/>
      <c r="J3498" s="220"/>
      <c r="K3498" s="223"/>
    </row>
    <row r="3499" customHeight="1" spans="1:11">
      <c r="A3499" s="185" t="str">
        <f>IF(B3499="","",COUNTA($B$5:B3499))</f>
        <v/>
      </c>
      <c r="B3499" s="213"/>
      <c r="C3499" s="214"/>
      <c r="D3499" s="214"/>
      <c r="E3499" s="214"/>
      <c r="F3499" s="224"/>
      <c r="G3499" s="216"/>
      <c r="H3499" s="217" t="str">
        <f>IFERROR(VLOOKUP($C3499,$C$5:$H$18,6,0)+SUMIF($C$19:$C3499,$C3499,$F$19:$F3499)-SUMIF($C$19:$C3499,$C3499,$G$19:$G3499),"")</f>
        <v/>
      </c>
      <c r="I3499" s="214"/>
      <c r="J3499" s="214"/>
      <c r="K3499" s="218"/>
    </row>
    <row r="3500" customHeight="1" spans="1:11">
      <c r="A3500" s="185" t="str">
        <f>IF(B3500="","",COUNTA($B$5:B3500))</f>
        <v/>
      </c>
      <c r="B3500" s="219"/>
      <c r="C3500" s="220"/>
      <c r="D3500" s="220"/>
      <c r="E3500" s="220"/>
      <c r="F3500" s="225"/>
      <c r="G3500" s="222"/>
      <c r="H3500" s="217" t="str">
        <f>IFERROR(VLOOKUP($C3500,$C$5:$H$18,6,0)+SUMIF($C$19:$C3500,$C3500,$F$19:$F3500)-SUMIF($C$19:$C3500,$C3500,$G$19:$G3500),"")</f>
        <v/>
      </c>
      <c r="I3500" s="220"/>
      <c r="J3500" s="220"/>
      <c r="K3500" s="223"/>
    </row>
    <row r="3501" customHeight="1" spans="1:11">
      <c r="A3501" s="185" t="str">
        <f>IF(B3501="","",COUNTA($B$5:B3501))</f>
        <v/>
      </c>
      <c r="B3501" s="213"/>
      <c r="C3501" s="214"/>
      <c r="D3501" s="214"/>
      <c r="E3501" s="214"/>
      <c r="F3501" s="224"/>
      <c r="G3501" s="216"/>
      <c r="H3501" s="217" t="str">
        <f>IFERROR(VLOOKUP($C3501,$C$5:$H$18,6,0)+SUMIF($C$19:$C3501,$C3501,$F$19:$F3501)-SUMIF($C$19:$C3501,$C3501,$G$19:$G3501),"")</f>
        <v/>
      </c>
      <c r="I3501" s="214"/>
      <c r="J3501" s="214"/>
      <c r="K3501" s="218"/>
    </row>
    <row r="3502" customHeight="1" spans="1:11">
      <c r="A3502" s="185" t="str">
        <f>IF(B3502="","",COUNTA($B$5:B3502))</f>
        <v/>
      </c>
      <c r="B3502" s="219"/>
      <c r="C3502" s="220"/>
      <c r="D3502" s="220"/>
      <c r="E3502" s="220"/>
      <c r="F3502" s="225"/>
      <c r="G3502" s="222"/>
      <c r="H3502" s="217" t="str">
        <f>IFERROR(VLOOKUP($C3502,$C$5:$H$18,6,0)+SUMIF($C$19:$C3502,$C3502,$F$19:$F3502)-SUMIF($C$19:$C3502,$C3502,$G$19:$G3502),"")</f>
        <v/>
      </c>
      <c r="I3502" s="220"/>
      <c r="J3502" s="220"/>
      <c r="K3502" s="223"/>
    </row>
    <row r="3503" customHeight="1" spans="1:11">
      <c r="A3503" s="185" t="str">
        <f>IF(B3503="","",COUNTA($B$5:B3503))</f>
        <v/>
      </c>
      <c r="B3503" s="213"/>
      <c r="C3503" s="214"/>
      <c r="D3503" s="214"/>
      <c r="E3503" s="214"/>
      <c r="F3503" s="224"/>
      <c r="G3503" s="216"/>
      <c r="H3503" s="217" t="str">
        <f>IFERROR(VLOOKUP($C3503,$C$5:$H$18,6,0)+SUMIF($C$19:$C3503,$C3503,$F$19:$F3503)-SUMIF($C$19:$C3503,$C3503,$G$19:$G3503),"")</f>
        <v/>
      </c>
      <c r="I3503" s="214"/>
      <c r="J3503" s="214"/>
      <c r="K3503" s="218"/>
    </row>
    <row r="3504" customHeight="1" spans="1:11">
      <c r="A3504" s="185" t="str">
        <f>IF(B3504="","",COUNTA($B$5:B3504))</f>
        <v/>
      </c>
      <c r="B3504" s="219"/>
      <c r="C3504" s="220"/>
      <c r="D3504" s="220"/>
      <c r="E3504" s="220"/>
      <c r="F3504" s="225"/>
      <c r="G3504" s="222"/>
      <c r="H3504" s="217" t="str">
        <f>IFERROR(VLOOKUP($C3504,$C$5:$H$18,6,0)+SUMIF($C$19:$C3504,$C3504,$F$19:$F3504)-SUMIF($C$19:$C3504,$C3504,$G$19:$G3504),"")</f>
        <v/>
      </c>
      <c r="I3504" s="220"/>
      <c r="J3504" s="220"/>
      <c r="K3504" s="223"/>
    </row>
    <row r="3505" customHeight="1" spans="1:11">
      <c r="A3505" s="185" t="str">
        <f>IF(B3505="","",COUNTA($B$5:B3505))</f>
        <v/>
      </c>
      <c r="B3505" s="213"/>
      <c r="C3505" s="214"/>
      <c r="D3505" s="214"/>
      <c r="E3505" s="214"/>
      <c r="F3505" s="224"/>
      <c r="G3505" s="216"/>
      <c r="H3505" s="217" t="str">
        <f>IFERROR(VLOOKUP($C3505,$C$5:$H$18,6,0)+SUMIF($C$19:$C3505,$C3505,$F$19:$F3505)-SUMIF($C$19:$C3505,$C3505,$G$19:$G3505),"")</f>
        <v/>
      </c>
      <c r="I3505" s="214"/>
      <c r="J3505" s="214"/>
      <c r="K3505" s="218"/>
    </row>
    <row r="3506" customHeight="1" spans="1:11">
      <c r="A3506" s="185" t="str">
        <f>IF(B3506="","",COUNTA($B$5:B3506))</f>
        <v/>
      </c>
      <c r="B3506" s="219"/>
      <c r="C3506" s="220"/>
      <c r="D3506" s="220"/>
      <c r="E3506" s="220"/>
      <c r="F3506" s="225"/>
      <c r="G3506" s="222"/>
      <c r="H3506" s="217" t="str">
        <f>IFERROR(VLOOKUP($C3506,$C$5:$H$18,6,0)+SUMIF($C$19:$C3506,$C3506,$F$19:$F3506)-SUMIF($C$19:$C3506,$C3506,$G$19:$G3506),"")</f>
        <v/>
      </c>
      <c r="I3506" s="220"/>
      <c r="J3506" s="220"/>
      <c r="K3506" s="223"/>
    </row>
    <row r="3507" customHeight="1" spans="1:11">
      <c r="A3507" s="185" t="str">
        <f>IF(B3507="","",COUNTA($B$5:B3507))</f>
        <v/>
      </c>
      <c r="B3507" s="213"/>
      <c r="C3507" s="214"/>
      <c r="D3507" s="214"/>
      <c r="E3507" s="214"/>
      <c r="F3507" s="224"/>
      <c r="G3507" s="216"/>
      <c r="H3507" s="217" t="str">
        <f>IFERROR(VLOOKUP($C3507,$C$5:$H$18,6,0)+SUMIF($C$19:$C3507,$C3507,$F$19:$F3507)-SUMIF($C$19:$C3507,$C3507,$G$19:$G3507),"")</f>
        <v/>
      </c>
      <c r="I3507" s="214"/>
      <c r="J3507" s="214"/>
      <c r="K3507" s="218"/>
    </row>
    <row r="3508" customHeight="1" spans="1:11">
      <c r="A3508" s="185" t="str">
        <f>IF(B3508="","",COUNTA($B$5:B3508))</f>
        <v/>
      </c>
      <c r="B3508" s="219"/>
      <c r="C3508" s="220"/>
      <c r="D3508" s="220"/>
      <c r="E3508" s="220"/>
      <c r="F3508" s="225"/>
      <c r="G3508" s="222"/>
      <c r="H3508" s="217" t="str">
        <f>IFERROR(VLOOKUP($C3508,$C$5:$H$18,6,0)+SUMIF($C$19:$C3508,$C3508,$F$19:$F3508)-SUMIF($C$19:$C3508,$C3508,$G$19:$G3508),"")</f>
        <v/>
      </c>
      <c r="I3508" s="220"/>
      <c r="J3508" s="220"/>
      <c r="K3508" s="223"/>
    </row>
    <row r="3509" customHeight="1" spans="1:11">
      <c r="A3509" s="185" t="str">
        <f>IF(B3509="","",COUNTA($B$5:B3509))</f>
        <v/>
      </c>
      <c r="B3509" s="213"/>
      <c r="C3509" s="214"/>
      <c r="D3509" s="214"/>
      <c r="E3509" s="214"/>
      <c r="F3509" s="224"/>
      <c r="G3509" s="216"/>
      <c r="H3509" s="217" t="str">
        <f>IFERROR(VLOOKUP($C3509,$C$5:$H$18,6,0)+SUMIF($C$19:$C3509,$C3509,$F$19:$F3509)-SUMIF($C$19:$C3509,$C3509,$G$19:$G3509),"")</f>
        <v/>
      </c>
      <c r="I3509" s="214"/>
      <c r="J3509" s="214"/>
      <c r="K3509" s="218"/>
    </row>
    <row r="3510" customHeight="1" spans="1:11">
      <c r="A3510" s="185" t="str">
        <f>IF(B3510="","",COUNTA($B$5:B3510))</f>
        <v/>
      </c>
      <c r="B3510" s="219"/>
      <c r="C3510" s="220"/>
      <c r="D3510" s="220"/>
      <c r="E3510" s="220"/>
      <c r="F3510" s="225"/>
      <c r="G3510" s="222"/>
      <c r="H3510" s="217" t="str">
        <f>IFERROR(VLOOKUP($C3510,$C$5:$H$18,6,0)+SUMIF($C$19:$C3510,$C3510,$F$19:$F3510)-SUMIF($C$19:$C3510,$C3510,$G$19:$G3510),"")</f>
        <v/>
      </c>
      <c r="I3510" s="220"/>
      <c r="J3510" s="220"/>
      <c r="K3510" s="223"/>
    </row>
    <row r="3511" customHeight="1" spans="1:11">
      <c r="A3511" s="185" t="str">
        <f>IF(B3511="","",COUNTA($B$5:B3511))</f>
        <v/>
      </c>
      <c r="B3511" s="213"/>
      <c r="C3511" s="214"/>
      <c r="D3511" s="214"/>
      <c r="E3511" s="214"/>
      <c r="F3511" s="224"/>
      <c r="G3511" s="216"/>
      <c r="H3511" s="217" t="str">
        <f>IFERROR(VLOOKUP($C3511,$C$5:$H$18,6,0)+SUMIF($C$19:$C3511,$C3511,$F$19:$F3511)-SUMIF($C$19:$C3511,$C3511,$G$19:$G3511),"")</f>
        <v/>
      </c>
      <c r="I3511" s="214"/>
      <c r="J3511" s="214"/>
      <c r="K3511" s="218"/>
    </row>
    <row r="3512" customHeight="1" spans="1:11">
      <c r="A3512" s="185" t="str">
        <f>IF(B3512="","",COUNTA($B$5:B3512))</f>
        <v/>
      </c>
      <c r="B3512" s="219"/>
      <c r="C3512" s="220"/>
      <c r="D3512" s="220"/>
      <c r="E3512" s="220"/>
      <c r="F3512" s="225"/>
      <c r="G3512" s="222"/>
      <c r="H3512" s="217" t="str">
        <f>IFERROR(VLOOKUP($C3512,$C$5:$H$18,6,0)+SUMIF($C$19:$C3512,$C3512,$F$19:$F3512)-SUMIF($C$19:$C3512,$C3512,$G$19:$G3512),"")</f>
        <v/>
      </c>
      <c r="I3512" s="220"/>
      <c r="J3512" s="220"/>
      <c r="K3512" s="223"/>
    </row>
    <row r="3513" customHeight="1" spans="1:11">
      <c r="A3513" s="185" t="str">
        <f>IF(B3513="","",COUNTA($B$5:B3513))</f>
        <v/>
      </c>
      <c r="B3513" s="213"/>
      <c r="C3513" s="214"/>
      <c r="D3513" s="214"/>
      <c r="E3513" s="214"/>
      <c r="F3513" s="224"/>
      <c r="G3513" s="216"/>
      <c r="H3513" s="217" t="str">
        <f>IFERROR(VLOOKUP($C3513,$C$5:$H$18,6,0)+SUMIF($C$19:$C3513,$C3513,$F$19:$F3513)-SUMIF($C$19:$C3513,$C3513,$G$19:$G3513),"")</f>
        <v/>
      </c>
      <c r="I3513" s="214"/>
      <c r="J3513" s="214"/>
      <c r="K3513" s="218"/>
    </row>
    <row r="3514" customHeight="1" spans="1:11">
      <c r="A3514" s="185" t="str">
        <f>IF(B3514="","",COUNTA($B$5:B3514))</f>
        <v/>
      </c>
      <c r="B3514" s="219"/>
      <c r="C3514" s="220"/>
      <c r="D3514" s="220"/>
      <c r="E3514" s="220"/>
      <c r="F3514" s="225"/>
      <c r="G3514" s="222"/>
      <c r="H3514" s="217" t="str">
        <f>IFERROR(VLOOKUP($C3514,$C$5:$H$18,6,0)+SUMIF($C$19:$C3514,$C3514,$F$19:$F3514)-SUMIF($C$19:$C3514,$C3514,$G$19:$G3514),"")</f>
        <v/>
      </c>
      <c r="I3514" s="220"/>
      <c r="J3514" s="220"/>
      <c r="K3514" s="223"/>
    </row>
    <row r="3515" customHeight="1" spans="1:11">
      <c r="A3515" s="185" t="str">
        <f>IF(B3515="","",COUNTA($B$5:B3515))</f>
        <v/>
      </c>
      <c r="B3515" s="213"/>
      <c r="C3515" s="214"/>
      <c r="D3515" s="214"/>
      <c r="E3515" s="214"/>
      <c r="F3515" s="224"/>
      <c r="G3515" s="216"/>
      <c r="H3515" s="217" t="str">
        <f>IFERROR(VLOOKUP($C3515,$C$5:$H$18,6,0)+SUMIF($C$19:$C3515,$C3515,$F$19:$F3515)-SUMIF($C$19:$C3515,$C3515,$G$19:$G3515),"")</f>
        <v/>
      </c>
      <c r="I3515" s="214"/>
      <c r="J3515" s="214"/>
      <c r="K3515" s="218"/>
    </row>
    <row r="3516" customHeight="1" spans="1:11">
      <c r="A3516" s="185" t="str">
        <f>IF(B3516="","",COUNTA($B$5:B3516))</f>
        <v/>
      </c>
      <c r="B3516" s="219"/>
      <c r="C3516" s="220"/>
      <c r="D3516" s="220"/>
      <c r="E3516" s="220"/>
      <c r="F3516" s="225"/>
      <c r="G3516" s="222"/>
      <c r="H3516" s="217" t="str">
        <f>IFERROR(VLOOKUP($C3516,$C$5:$H$18,6,0)+SUMIF($C$19:$C3516,$C3516,$F$19:$F3516)-SUMIF($C$19:$C3516,$C3516,$G$19:$G3516),"")</f>
        <v/>
      </c>
      <c r="I3516" s="220"/>
      <c r="J3516" s="220"/>
      <c r="K3516" s="223"/>
    </row>
    <row r="3517" customHeight="1" spans="1:11">
      <c r="A3517" s="185" t="str">
        <f>IF(B3517="","",COUNTA($B$5:B3517))</f>
        <v/>
      </c>
      <c r="B3517" s="213"/>
      <c r="C3517" s="214"/>
      <c r="D3517" s="214"/>
      <c r="E3517" s="214"/>
      <c r="F3517" s="224"/>
      <c r="G3517" s="216"/>
      <c r="H3517" s="217" t="str">
        <f>IFERROR(VLOOKUP($C3517,$C$5:$H$18,6,0)+SUMIF($C$19:$C3517,$C3517,$F$19:$F3517)-SUMIF($C$19:$C3517,$C3517,$G$19:$G3517),"")</f>
        <v/>
      </c>
      <c r="I3517" s="214"/>
      <c r="J3517" s="214"/>
      <c r="K3517" s="218"/>
    </row>
    <row r="3518" customHeight="1" spans="1:11">
      <c r="A3518" s="185" t="str">
        <f>IF(B3518="","",COUNTA($B$5:B3518))</f>
        <v/>
      </c>
      <c r="B3518" s="219"/>
      <c r="C3518" s="220"/>
      <c r="D3518" s="220"/>
      <c r="E3518" s="220"/>
      <c r="F3518" s="225"/>
      <c r="G3518" s="222"/>
      <c r="H3518" s="217" t="str">
        <f>IFERROR(VLOOKUP($C3518,$C$5:$H$18,6,0)+SUMIF($C$19:$C3518,$C3518,$F$19:$F3518)-SUMIF($C$19:$C3518,$C3518,$G$19:$G3518),"")</f>
        <v/>
      </c>
      <c r="I3518" s="220"/>
      <c r="J3518" s="220"/>
      <c r="K3518" s="223"/>
    </row>
    <row r="3519" customHeight="1" spans="1:11">
      <c r="A3519" s="185" t="str">
        <f>IF(B3519="","",COUNTA($B$5:B3519))</f>
        <v/>
      </c>
      <c r="B3519" s="213"/>
      <c r="C3519" s="214"/>
      <c r="D3519" s="214"/>
      <c r="E3519" s="214"/>
      <c r="F3519" s="224"/>
      <c r="G3519" s="216"/>
      <c r="H3519" s="217" t="str">
        <f>IFERROR(VLOOKUP($C3519,$C$5:$H$18,6,0)+SUMIF($C$19:$C3519,$C3519,$F$19:$F3519)-SUMIF($C$19:$C3519,$C3519,$G$19:$G3519),"")</f>
        <v/>
      </c>
      <c r="I3519" s="214"/>
      <c r="J3519" s="214"/>
      <c r="K3519" s="218"/>
    </row>
    <row r="3520" customHeight="1" spans="1:11">
      <c r="A3520" s="185" t="str">
        <f>IF(B3520="","",COUNTA($B$5:B3520))</f>
        <v/>
      </c>
      <c r="B3520" s="219"/>
      <c r="C3520" s="220"/>
      <c r="D3520" s="220"/>
      <c r="E3520" s="220"/>
      <c r="F3520" s="225"/>
      <c r="G3520" s="222"/>
      <c r="H3520" s="217" t="str">
        <f>IFERROR(VLOOKUP($C3520,$C$5:$H$18,6,0)+SUMIF($C$19:$C3520,$C3520,$F$19:$F3520)-SUMIF($C$19:$C3520,$C3520,$G$19:$G3520),"")</f>
        <v/>
      </c>
      <c r="I3520" s="220"/>
      <c r="J3520" s="220"/>
      <c r="K3520" s="223"/>
    </row>
    <row r="3521" customHeight="1" spans="1:11">
      <c r="A3521" s="185" t="str">
        <f>IF(B3521="","",COUNTA($B$5:B3521))</f>
        <v/>
      </c>
      <c r="B3521" s="213"/>
      <c r="C3521" s="214"/>
      <c r="D3521" s="214"/>
      <c r="E3521" s="214"/>
      <c r="F3521" s="224"/>
      <c r="G3521" s="216"/>
      <c r="H3521" s="217" t="str">
        <f>IFERROR(VLOOKUP($C3521,$C$5:$H$18,6,0)+SUMIF($C$19:$C3521,$C3521,$F$19:$F3521)-SUMIF($C$19:$C3521,$C3521,$G$19:$G3521),"")</f>
        <v/>
      </c>
      <c r="I3521" s="214"/>
      <c r="J3521" s="214"/>
      <c r="K3521" s="218"/>
    </row>
    <row r="3522" customHeight="1" spans="1:11">
      <c r="A3522" s="185" t="str">
        <f>IF(B3522="","",COUNTA($B$5:B3522))</f>
        <v/>
      </c>
      <c r="B3522" s="219"/>
      <c r="C3522" s="220"/>
      <c r="D3522" s="220"/>
      <c r="E3522" s="220"/>
      <c r="F3522" s="225"/>
      <c r="G3522" s="222"/>
      <c r="H3522" s="217" t="str">
        <f>IFERROR(VLOOKUP($C3522,$C$5:$H$18,6,0)+SUMIF($C$19:$C3522,$C3522,$F$19:$F3522)-SUMIF($C$19:$C3522,$C3522,$G$19:$G3522),"")</f>
        <v/>
      </c>
      <c r="I3522" s="220"/>
      <c r="J3522" s="220"/>
      <c r="K3522" s="223"/>
    </row>
    <row r="3523" customHeight="1" spans="1:11">
      <c r="A3523" s="185" t="str">
        <f>IF(B3523="","",COUNTA($B$5:B3523))</f>
        <v/>
      </c>
      <c r="B3523" s="213"/>
      <c r="C3523" s="214"/>
      <c r="D3523" s="214"/>
      <c r="E3523" s="214"/>
      <c r="F3523" s="224"/>
      <c r="G3523" s="216"/>
      <c r="H3523" s="217" t="str">
        <f>IFERROR(VLOOKUP($C3523,$C$5:$H$18,6,0)+SUMIF($C$19:$C3523,$C3523,$F$19:$F3523)-SUMIF($C$19:$C3523,$C3523,$G$19:$G3523),"")</f>
        <v/>
      </c>
      <c r="I3523" s="214"/>
      <c r="J3523" s="214"/>
      <c r="K3523" s="218"/>
    </row>
    <row r="3524" customHeight="1" spans="1:11">
      <c r="A3524" s="185" t="str">
        <f>IF(B3524="","",COUNTA($B$5:B3524))</f>
        <v/>
      </c>
      <c r="B3524" s="219"/>
      <c r="C3524" s="220"/>
      <c r="D3524" s="220"/>
      <c r="E3524" s="220"/>
      <c r="F3524" s="225"/>
      <c r="G3524" s="222"/>
      <c r="H3524" s="217" t="str">
        <f>IFERROR(VLOOKUP($C3524,$C$5:$H$18,6,0)+SUMIF($C$19:$C3524,$C3524,$F$19:$F3524)-SUMIF($C$19:$C3524,$C3524,$G$19:$G3524),"")</f>
        <v/>
      </c>
      <c r="I3524" s="220"/>
      <c r="J3524" s="220"/>
      <c r="K3524" s="223"/>
    </row>
    <row r="3525" customHeight="1" spans="1:11">
      <c r="A3525" s="185" t="str">
        <f>IF(B3525="","",COUNTA($B$5:B3525))</f>
        <v/>
      </c>
      <c r="B3525" s="213"/>
      <c r="C3525" s="214"/>
      <c r="D3525" s="214"/>
      <c r="E3525" s="214"/>
      <c r="F3525" s="224"/>
      <c r="G3525" s="216"/>
      <c r="H3525" s="217" t="str">
        <f>IFERROR(VLOOKUP($C3525,$C$5:$H$18,6,0)+SUMIF($C$19:$C3525,$C3525,$F$19:$F3525)-SUMIF($C$19:$C3525,$C3525,$G$19:$G3525),"")</f>
        <v/>
      </c>
      <c r="I3525" s="214"/>
      <c r="J3525" s="214"/>
      <c r="K3525" s="218"/>
    </row>
    <row r="3526" customHeight="1" spans="1:11">
      <c r="A3526" s="185" t="str">
        <f>IF(B3526="","",COUNTA($B$5:B3526))</f>
        <v/>
      </c>
      <c r="B3526" s="219"/>
      <c r="C3526" s="220"/>
      <c r="D3526" s="220"/>
      <c r="E3526" s="220"/>
      <c r="F3526" s="225"/>
      <c r="G3526" s="222"/>
      <c r="H3526" s="217" t="str">
        <f>IFERROR(VLOOKUP($C3526,$C$5:$H$18,6,0)+SUMIF($C$19:$C3526,$C3526,$F$19:$F3526)-SUMIF($C$19:$C3526,$C3526,$G$19:$G3526),"")</f>
        <v/>
      </c>
      <c r="I3526" s="220"/>
      <c r="J3526" s="220"/>
      <c r="K3526" s="223"/>
    </row>
    <row r="3527" customHeight="1" spans="1:11">
      <c r="A3527" s="185" t="str">
        <f>IF(B3527="","",COUNTA($B$5:B3527))</f>
        <v/>
      </c>
      <c r="B3527" s="213"/>
      <c r="C3527" s="214"/>
      <c r="D3527" s="214"/>
      <c r="E3527" s="214"/>
      <c r="F3527" s="224"/>
      <c r="G3527" s="216"/>
      <c r="H3527" s="217" t="str">
        <f>IFERROR(VLOOKUP($C3527,$C$5:$H$18,6,0)+SUMIF($C$19:$C3527,$C3527,$F$19:$F3527)-SUMIF($C$19:$C3527,$C3527,$G$19:$G3527),"")</f>
        <v/>
      </c>
      <c r="I3527" s="214"/>
      <c r="J3527" s="214"/>
      <c r="K3527" s="218"/>
    </row>
    <row r="3528" customHeight="1" spans="1:11">
      <c r="A3528" s="185" t="str">
        <f>IF(B3528="","",COUNTA($B$5:B3528))</f>
        <v/>
      </c>
      <c r="B3528" s="219"/>
      <c r="C3528" s="220"/>
      <c r="D3528" s="220"/>
      <c r="E3528" s="220"/>
      <c r="F3528" s="225"/>
      <c r="G3528" s="222"/>
      <c r="H3528" s="217" t="str">
        <f>IFERROR(VLOOKUP($C3528,$C$5:$H$18,6,0)+SUMIF($C$19:$C3528,$C3528,$F$19:$F3528)-SUMIF($C$19:$C3528,$C3528,$G$19:$G3528),"")</f>
        <v/>
      </c>
      <c r="I3528" s="220"/>
      <c r="J3528" s="220"/>
      <c r="K3528" s="223"/>
    </row>
    <row r="3529" customHeight="1" spans="1:11">
      <c r="A3529" s="185" t="str">
        <f>IF(B3529="","",COUNTA($B$5:B3529))</f>
        <v/>
      </c>
      <c r="B3529" s="213"/>
      <c r="C3529" s="214"/>
      <c r="D3529" s="214"/>
      <c r="E3529" s="214"/>
      <c r="F3529" s="224"/>
      <c r="G3529" s="216"/>
      <c r="H3529" s="217" t="str">
        <f>IFERROR(VLOOKUP($C3529,$C$5:$H$18,6,0)+SUMIF($C$19:$C3529,$C3529,$F$19:$F3529)-SUMIF($C$19:$C3529,$C3529,$G$19:$G3529),"")</f>
        <v/>
      </c>
      <c r="I3529" s="214"/>
      <c r="J3529" s="214"/>
      <c r="K3529" s="218"/>
    </row>
    <row r="3530" customHeight="1" spans="1:11">
      <c r="A3530" s="185" t="str">
        <f>IF(B3530="","",COUNTA($B$5:B3530))</f>
        <v/>
      </c>
      <c r="B3530" s="219"/>
      <c r="C3530" s="220"/>
      <c r="D3530" s="220"/>
      <c r="E3530" s="220"/>
      <c r="F3530" s="225"/>
      <c r="G3530" s="222"/>
      <c r="H3530" s="217" t="str">
        <f>IFERROR(VLOOKUP($C3530,$C$5:$H$18,6,0)+SUMIF($C$19:$C3530,$C3530,$F$19:$F3530)-SUMIF($C$19:$C3530,$C3530,$G$19:$G3530),"")</f>
        <v/>
      </c>
      <c r="I3530" s="220"/>
      <c r="J3530" s="220"/>
      <c r="K3530" s="223"/>
    </row>
    <row r="3531" customHeight="1" spans="1:11">
      <c r="A3531" s="185" t="str">
        <f>IF(B3531="","",COUNTA($B$5:B3531))</f>
        <v/>
      </c>
      <c r="B3531" s="213"/>
      <c r="C3531" s="214"/>
      <c r="D3531" s="214"/>
      <c r="E3531" s="214"/>
      <c r="F3531" s="224"/>
      <c r="G3531" s="216"/>
      <c r="H3531" s="217" t="str">
        <f>IFERROR(VLOOKUP($C3531,$C$5:$H$18,6,0)+SUMIF($C$19:$C3531,$C3531,$F$19:$F3531)-SUMIF($C$19:$C3531,$C3531,$G$19:$G3531),"")</f>
        <v/>
      </c>
      <c r="I3531" s="214"/>
      <c r="J3531" s="214"/>
      <c r="K3531" s="218"/>
    </row>
    <row r="3532" customHeight="1" spans="1:11">
      <c r="A3532" s="185" t="str">
        <f>IF(B3532="","",COUNTA($B$5:B3532))</f>
        <v/>
      </c>
      <c r="B3532" s="219"/>
      <c r="C3532" s="220"/>
      <c r="D3532" s="220"/>
      <c r="E3532" s="220"/>
      <c r="F3532" s="225"/>
      <c r="G3532" s="222"/>
      <c r="H3532" s="217" t="str">
        <f>IFERROR(VLOOKUP($C3532,$C$5:$H$18,6,0)+SUMIF($C$19:$C3532,$C3532,$F$19:$F3532)-SUMIF($C$19:$C3532,$C3532,$G$19:$G3532),"")</f>
        <v/>
      </c>
      <c r="I3532" s="220"/>
      <c r="J3532" s="220"/>
      <c r="K3532" s="223"/>
    </row>
    <row r="3533" customHeight="1" spans="1:11">
      <c r="A3533" s="185" t="str">
        <f>IF(B3533="","",COUNTA($B$5:B3533))</f>
        <v/>
      </c>
      <c r="B3533" s="213"/>
      <c r="C3533" s="214"/>
      <c r="D3533" s="214"/>
      <c r="E3533" s="214"/>
      <c r="F3533" s="224"/>
      <c r="G3533" s="216"/>
      <c r="H3533" s="217" t="str">
        <f>IFERROR(VLOOKUP($C3533,$C$5:$H$18,6,0)+SUMIF($C$19:$C3533,$C3533,$F$19:$F3533)-SUMIF($C$19:$C3533,$C3533,$G$19:$G3533),"")</f>
        <v/>
      </c>
      <c r="I3533" s="214"/>
      <c r="J3533" s="214"/>
      <c r="K3533" s="218"/>
    </row>
    <row r="3534" customHeight="1" spans="1:11">
      <c r="A3534" s="185" t="str">
        <f>IF(B3534="","",COUNTA($B$5:B3534))</f>
        <v/>
      </c>
      <c r="B3534" s="219"/>
      <c r="C3534" s="220"/>
      <c r="D3534" s="220"/>
      <c r="E3534" s="220"/>
      <c r="F3534" s="225"/>
      <c r="G3534" s="222"/>
      <c r="H3534" s="217" t="str">
        <f>IFERROR(VLOOKUP($C3534,$C$5:$H$18,6,0)+SUMIF($C$19:$C3534,$C3534,$F$19:$F3534)-SUMIF($C$19:$C3534,$C3534,$G$19:$G3534),"")</f>
        <v/>
      </c>
      <c r="I3534" s="220"/>
      <c r="J3534" s="220"/>
      <c r="K3534" s="223"/>
    </row>
    <row r="3535" customHeight="1" spans="1:11">
      <c r="A3535" s="185" t="str">
        <f>IF(B3535="","",COUNTA($B$5:B3535))</f>
        <v/>
      </c>
      <c r="B3535" s="213"/>
      <c r="C3535" s="214"/>
      <c r="D3535" s="214"/>
      <c r="E3535" s="214"/>
      <c r="F3535" s="224"/>
      <c r="G3535" s="216"/>
      <c r="H3535" s="217" t="str">
        <f>IFERROR(VLOOKUP($C3535,$C$5:$H$18,6,0)+SUMIF($C$19:$C3535,$C3535,$F$19:$F3535)-SUMIF($C$19:$C3535,$C3535,$G$19:$G3535),"")</f>
        <v/>
      </c>
      <c r="I3535" s="214"/>
      <c r="J3535" s="214"/>
      <c r="K3535" s="218"/>
    </row>
    <row r="3536" customHeight="1" spans="1:11">
      <c r="A3536" s="185" t="str">
        <f>IF(B3536="","",COUNTA($B$5:B3536))</f>
        <v/>
      </c>
      <c r="B3536" s="219"/>
      <c r="C3536" s="220"/>
      <c r="D3536" s="220"/>
      <c r="E3536" s="220"/>
      <c r="F3536" s="225"/>
      <c r="G3536" s="222"/>
      <c r="H3536" s="217" t="str">
        <f>IFERROR(VLOOKUP($C3536,$C$5:$H$18,6,0)+SUMIF($C$19:$C3536,$C3536,$F$19:$F3536)-SUMIF($C$19:$C3536,$C3536,$G$19:$G3536),"")</f>
        <v/>
      </c>
      <c r="I3536" s="220"/>
      <c r="J3536" s="220"/>
      <c r="K3536" s="223"/>
    </row>
    <row r="3537" customHeight="1" spans="1:11">
      <c r="A3537" s="185" t="str">
        <f>IF(B3537="","",COUNTA($B$5:B3537))</f>
        <v/>
      </c>
      <c r="B3537" s="213"/>
      <c r="C3537" s="214"/>
      <c r="D3537" s="214"/>
      <c r="E3537" s="214"/>
      <c r="F3537" s="224"/>
      <c r="G3537" s="216"/>
      <c r="H3537" s="217" t="str">
        <f>IFERROR(VLOOKUP($C3537,$C$5:$H$18,6,0)+SUMIF($C$19:$C3537,$C3537,$F$19:$F3537)-SUMIF($C$19:$C3537,$C3537,$G$19:$G3537),"")</f>
        <v/>
      </c>
      <c r="I3537" s="214"/>
      <c r="J3537" s="214"/>
      <c r="K3537" s="218"/>
    </row>
    <row r="3538" customHeight="1" spans="1:11">
      <c r="A3538" s="185" t="str">
        <f>IF(B3538="","",COUNTA($B$5:B3538))</f>
        <v/>
      </c>
      <c r="B3538" s="219"/>
      <c r="C3538" s="220"/>
      <c r="D3538" s="220"/>
      <c r="E3538" s="220"/>
      <c r="F3538" s="225"/>
      <c r="G3538" s="222"/>
      <c r="H3538" s="217" t="str">
        <f>IFERROR(VLOOKUP($C3538,$C$5:$H$18,6,0)+SUMIF($C$19:$C3538,$C3538,$F$19:$F3538)-SUMIF($C$19:$C3538,$C3538,$G$19:$G3538),"")</f>
        <v/>
      </c>
      <c r="I3538" s="220"/>
      <c r="J3538" s="220"/>
      <c r="K3538" s="223"/>
    </row>
    <row r="3539" customHeight="1" spans="1:11">
      <c r="A3539" s="185" t="str">
        <f>IF(B3539="","",COUNTA($B$5:B3539))</f>
        <v/>
      </c>
      <c r="B3539" s="213"/>
      <c r="C3539" s="214"/>
      <c r="D3539" s="214"/>
      <c r="E3539" s="214"/>
      <c r="F3539" s="224"/>
      <c r="G3539" s="216"/>
      <c r="H3539" s="217" t="str">
        <f>IFERROR(VLOOKUP($C3539,$C$5:$H$18,6,0)+SUMIF($C$19:$C3539,$C3539,$F$19:$F3539)-SUMIF($C$19:$C3539,$C3539,$G$19:$G3539),"")</f>
        <v/>
      </c>
      <c r="I3539" s="214"/>
      <c r="J3539" s="214"/>
      <c r="K3539" s="218"/>
    </row>
    <row r="3540" customHeight="1" spans="1:11">
      <c r="A3540" s="185" t="str">
        <f>IF(B3540="","",COUNTA($B$5:B3540))</f>
        <v/>
      </c>
      <c r="B3540" s="219"/>
      <c r="C3540" s="220"/>
      <c r="D3540" s="220"/>
      <c r="E3540" s="220"/>
      <c r="F3540" s="225"/>
      <c r="G3540" s="222"/>
      <c r="H3540" s="217" t="str">
        <f>IFERROR(VLOOKUP($C3540,$C$5:$H$18,6,0)+SUMIF($C$19:$C3540,$C3540,$F$19:$F3540)-SUMIF($C$19:$C3540,$C3540,$G$19:$G3540),"")</f>
        <v/>
      </c>
      <c r="I3540" s="220"/>
      <c r="J3540" s="220"/>
      <c r="K3540" s="223"/>
    </row>
    <row r="3541" customHeight="1" spans="1:11">
      <c r="A3541" s="185" t="str">
        <f>IF(B3541="","",COUNTA($B$5:B3541))</f>
        <v/>
      </c>
      <c r="B3541" s="213"/>
      <c r="C3541" s="214"/>
      <c r="D3541" s="214"/>
      <c r="E3541" s="214"/>
      <c r="F3541" s="224"/>
      <c r="G3541" s="216"/>
      <c r="H3541" s="217" t="str">
        <f>IFERROR(VLOOKUP($C3541,$C$5:$H$18,6,0)+SUMIF($C$19:$C3541,$C3541,$F$19:$F3541)-SUMIF($C$19:$C3541,$C3541,$G$19:$G3541),"")</f>
        <v/>
      </c>
      <c r="I3541" s="214"/>
      <c r="J3541" s="214"/>
      <c r="K3541" s="218"/>
    </row>
    <row r="3542" customHeight="1" spans="1:11">
      <c r="A3542" s="185" t="str">
        <f>IF(B3542="","",COUNTA($B$5:B3542))</f>
        <v/>
      </c>
      <c r="B3542" s="219"/>
      <c r="C3542" s="220"/>
      <c r="D3542" s="220"/>
      <c r="E3542" s="220"/>
      <c r="F3542" s="225"/>
      <c r="G3542" s="222"/>
      <c r="H3542" s="217" t="str">
        <f>IFERROR(VLOOKUP($C3542,$C$5:$H$18,6,0)+SUMIF($C$19:$C3542,$C3542,$F$19:$F3542)-SUMIF($C$19:$C3542,$C3542,$G$19:$G3542),"")</f>
        <v/>
      </c>
      <c r="I3542" s="220"/>
      <c r="J3542" s="220"/>
      <c r="K3542" s="223"/>
    </row>
    <row r="3543" customHeight="1" spans="1:11">
      <c r="A3543" s="185" t="str">
        <f>IF(B3543="","",COUNTA($B$5:B3543))</f>
        <v/>
      </c>
      <c r="B3543" s="213"/>
      <c r="C3543" s="214"/>
      <c r="D3543" s="214"/>
      <c r="E3543" s="214"/>
      <c r="F3543" s="224"/>
      <c r="G3543" s="216"/>
      <c r="H3543" s="217" t="str">
        <f>IFERROR(VLOOKUP($C3543,$C$5:$H$18,6,0)+SUMIF($C$19:$C3543,$C3543,$F$19:$F3543)-SUMIF($C$19:$C3543,$C3543,$G$19:$G3543),"")</f>
        <v/>
      </c>
      <c r="I3543" s="214"/>
      <c r="J3543" s="214"/>
      <c r="K3543" s="218"/>
    </row>
    <row r="3544" customHeight="1" spans="1:11">
      <c r="A3544" s="185" t="str">
        <f>IF(B3544="","",COUNTA($B$5:B3544))</f>
        <v/>
      </c>
      <c r="B3544" s="219"/>
      <c r="C3544" s="220"/>
      <c r="D3544" s="220"/>
      <c r="E3544" s="220"/>
      <c r="F3544" s="225"/>
      <c r="G3544" s="222"/>
      <c r="H3544" s="217" t="str">
        <f>IFERROR(VLOOKUP($C3544,$C$5:$H$18,6,0)+SUMIF($C$19:$C3544,$C3544,$F$19:$F3544)-SUMIF($C$19:$C3544,$C3544,$G$19:$G3544),"")</f>
        <v/>
      </c>
      <c r="I3544" s="220"/>
      <c r="J3544" s="220"/>
      <c r="K3544" s="223"/>
    </row>
    <row r="3545" customHeight="1" spans="1:11">
      <c r="A3545" s="185" t="str">
        <f>IF(B3545="","",COUNTA($B$5:B3545))</f>
        <v/>
      </c>
      <c r="B3545" s="213"/>
      <c r="C3545" s="214"/>
      <c r="D3545" s="214"/>
      <c r="E3545" s="214"/>
      <c r="F3545" s="224"/>
      <c r="G3545" s="216"/>
      <c r="H3545" s="217" t="str">
        <f>IFERROR(VLOOKUP($C3545,$C$5:$H$18,6,0)+SUMIF($C$19:$C3545,$C3545,$F$19:$F3545)-SUMIF($C$19:$C3545,$C3545,$G$19:$G3545),"")</f>
        <v/>
      </c>
      <c r="I3545" s="214"/>
      <c r="J3545" s="214"/>
      <c r="K3545" s="218"/>
    </row>
    <row r="3546" customHeight="1" spans="1:11">
      <c r="A3546" s="185" t="str">
        <f>IF(B3546="","",COUNTA($B$5:B3546))</f>
        <v/>
      </c>
      <c r="B3546" s="219"/>
      <c r="C3546" s="220"/>
      <c r="D3546" s="220"/>
      <c r="E3546" s="220"/>
      <c r="F3546" s="225"/>
      <c r="G3546" s="222"/>
      <c r="H3546" s="217" t="str">
        <f>IFERROR(VLOOKUP($C3546,$C$5:$H$18,6,0)+SUMIF($C$19:$C3546,$C3546,$F$19:$F3546)-SUMIF($C$19:$C3546,$C3546,$G$19:$G3546),"")</f>
        <v/>
      </c>
      <c r="I3546" s="220"/>
      <c r="J3546" s="220"/>
      <c r="K3546" s="223"/>
    </row>
    <row r="3547" customHeight="1" spans="1:11">
      <c r="A3547" s="185" t="str">
        <f>IF(B3547="","",COUNTA($B$5:B3547))</f>
        <v/>
      </c>
      <c r="B3547" s="213"/>
      <c r="C3547" s="214"/>
      <c r="D3547" s="214"/>
      <c r="E3547" s="214"/>
      <c r="F3547" s="224"/>
      <c r="G3547" s="216"/>
      <c r="H3547" s="217" t="str">
        <f>IFERROR(VLOOKUP($C3547,$C$5:$H$18,6,0)+SUMIF($C$19:$C3547,$C3547,$F$19:$F3547)-SUMIF($C$19:$C3547,$C3547,$G$19:$G3547),"")</f>
        <v/>
      </c>
      <c r="I3547" s="214"/>
      <c r="J3547" s="214"/>
      <c r="K3547" s="218"/>
    </row>
    <row r="3548" customHeight="1" spans="1:11">
      <c r="A3548" s="185" t="str">
        <f>IF(B3548="","",COUNTA($B$5:B3548))</f>
        <v/>
      </c>
      <c r="B3548" s="219"/>
      <c r="C3548" s="220"/>
      <c r="D3548" s="220"/>
      <c r="E3548" s="220"/>
      <c r="F3548" s="225"/>
      <c r="G3548" s="222"/>
      <c r="H3548" s="217" t="str">
        <f>IFERROR(VLOOKUP($C3548,$C$5:$H$18,6,0)+SUMIF($C$19:$C3548,$C3548,$F$19:$F3548)-SUMIF($C$19:$C3548,$C3548,$G$19:$G3548),"")</f>
        <v/>
      </c>
      <c r="I3548" s="220"/>
      <c r="J3548" s="220"/>
      <c r="K3548" s="223"/>
    </row>
    <row r="3549" customHeight="1" spans="1:11">
      <c r="A3549" s="185" t="str">
        <f>IF(B3549="","",COUNTA($B$5:B3549))</f>
        <v/>
      </c>
      <c r="B3549" s="213"/>
      <c r="C3549" s="214"/>
      <c r="D3549" s="214"/>
      <c r="E3549" s="214"/>
      <c r="F3549" s="224"/>
      <c r="G3549" s="216"/>
      <c r="H3549" s="217" t="str">
        <f>IFERROR(VLOOKUP($C3549,$C$5:$H$18,6,0)+SUMIF($C$19:$C3549,$C3549,$F$19:$F3549)-SUMIF($C$19:$C3549,$C3549,$G$19:$G3549),"")</f>
        <v/>
      </c>
      <c r="I3549" s="214"/>
      <c r="J3549" s="214"/>
      <c r="K3549" s="218"/>
    </row>
    <row r="3550" customHeight="1" spans="1:11">
      <c r="A3550" s="185" t="str">
        <f>IF(B3550="","",COUNTA($B$5:B3550))</f>
        <v/>
      </c>
      <c r="B3550" s="219"/>
      <c r="C3550" s="220"/>
      <c r="D3550" s="220"/>
      <c r="E3550" s="220"/>
      <c r="F3550" s="225"/>
      <c r="G3550" s="222"/>
      <c r="H3550" s="217" t="str">
        <f>IFERROR(VLOOKUP($C3550,$C$5:$H$18,6,0)+SUMIF($C$19:$C3550,$C3550,$F$19:$F3550)-SUMIF($C$19:$C3550,$C3550,$G$19:$G3550),"")</f>
        <v/>
      </c>
      <c r="I3550" s="220"/>
      <c r="J3550" s="220"/>
      <c r="K3550" s="223"/>
    </row>
    <row r="3551" customHeight="1" spans="1:11">
      <c r="A3551" s="185" t="str">
        <f>IF(B3551="","",COUNTA($B$5:B3551))</f>
        <v/>
      </c>
      <c r="B3551" s="213"/>
      <c r="C3551" s="214"/>
      <c r="D3551" s="214"/>
      <c r="E3551" s="214"/>
      <c r="F3551" s="224"/>
      <c r="G3551" s="216"/>
      <c r="H3551" s="217" t="str">
        <f>IFERROR(VLOOKUP($C3551,$C$5:$H$18,6,0)+SUMIF($C$19:$C3551,$C3551,$F$19:$F3551)-SUMIF($C$19:$C3551,$C3551,$G$19:$G3551),"")</f>
        <v/>
      </c>
      <c r="I3551" s="214"/>
      <c r="J3551" s="214"/>
      <c r="K3551" s="218"/>
    </row>
    <row r="3552" customHeight="1" spans="1:11">
      <c r="A3552" s="185" t="str">
        <f>IF(B3552="","",COUNTA($B$5:B3552))</f>
        <v/>
      </c>
      <c r="B3552" s="219"/>
      <c r="C3552" s="220"/>
      <c r="D3552" s="220"/>
      <c r="E3552" s="220"/>
      <c r="F3552" s="225"/>
      <c r="G3552" s="222"/>
      <c r="H3552" s="217" t="str">
        <f>IFERROR(VLOOKUP($C3552,$C$5:$H$18,6,0)+SUMIF($C$19:$C3552,$C3552,$F$19:$F3552)-SUMIF($C$19:$C3552,$C3552,$G$19:$G3552),"")</f>
        <v/>
      </c>
      <c r="I3552" s="220"/>
      <c r="J3552" s="220"/>
      <c r="K3552" s="223"/>
    </row>
    <row r="3553" customHeight="1" spans="1:11">
      <c r="A3553" s="185" t="str">
        <f>IF(B3553="","",COUNTA($B$5:B3553))</f>
        <v/>
      </c>
      <c r="B3553" s="213"/>
      <c r="C3553" s="214"/>
      <c r="D3553" s="214"/>
      <c r="E3553" s="214"/>
      <c r="F3553" s="224"/>
      <c r="G3553" s="216"/>
      <c r="H3553" s="217" t="str">
        <f>IFERROR(VLOOKUP($C3553,$C$5:$H$18,6,0)+SUMIF($C$19:$C3553,$C3553,$F$19:$F3553)-SUMIF($C$19:$C3553,$C3553,$G$19:$G3553),"")</f>
        <v/>
      </c>
      <c r="I3553" s="214"/>
      <c r="J3553" s="214"/>
      <c r="K3553" s="218"/>
    </row>
    <row r="3554" customHeight="1" spans="1:11">
      <c r="A3554" s="185" t="str">
        <f>IF(B3554="","",COUNTA($B$5:B3554))</f>
        <v/>
      </c>
      <c r="B3554" s="219"/>
      <c r="C3554" s="220"/>
      <c r="D3554" s="220"/>
      <c r="E3554" s="220"/>
      <c r="F3554" s="225"/>
      <c r="G3554" s="222"/>
      <c r="H3554" s="217" t="str">
        <f>IFERROR(VLOOKUP($C3554,$C$5:$H$18,6,0)+SUMIF($C$19:$C3554,$C3554,$F$19:$F3554)-SUMIF($C$19:$C3554,$C3554,$G$19:$G3554),"")</f>
        <v/>
      </c>
      <c r="I3554" s="220"/>
      <c r="J3554" s="220"/>
      <c r="K3554" s="223"/>
    </row>
    <row r="3555" customHeight="1" spans="1:11">
      <c r="A3555" s="185" t="str">
        <f>IF(B3555="","",COUNTA($B$5:B3555))</f>
        <v/>
      </c>
      <c r="B3555" s="213"/>
      <c r="C3555" s="214"/>
      <c r="D3555" s="214"/>
      <c r="E3555" s="214"/>
      <c r="F3555" s="224"/>
      <c r="G3555" s="216"/>
      <c r="H3555" s="217" t="str">
        <f>IFERROR(VLOOKUP($C3555,$C$5:$H$18,6,0)+SUMIF($C$19:$C3555,$C3555,$F$19:$F3555)-SUMIF($C$19:$C3555,$C3555,$G$19:$G3555),"")</f>
        <v/>
      </c>
      <c r="I3555" s="214"/>
      <c r="J3555" s="214"/>
      <c r="K3555" s="218"/>
    </row>
    <row r="3556" customHeight="1" spans="1:11">
      <c r="A3556" s="185" t="str">
        <f>IF(B3556="","",COUNTA($B$5:B3556))</f>
        <v/>
      </c>
      <c r="B3556" s="219"/>
      <c r="C3556" s="220"/>
      <c r="D3556" s="220"/>
      <c r="E3556" s="220"/>
      <c r="F3556" s="225"/>
      <c r="G3556" s="222"/>
      <c r="H3556" s="217" t="str">
        <f>IFERROR(VLOOKUP($C3556,$C$5:$H$18,6,0)+SUMIF($C$19:$C3556,$C3556,$F$19:$F3556)-SUMIF($C$19:$C3556,$C3556,$G$19:$G3556),"")</f>
        <v/>
      </c>
      <c r="I3556" s="220"/>
      <c r="J3556" s="220"/>
      <c r="K3556" s="223"/>
    </row>
    <row r="3557" customHeight="1" spans="1:11">
      <c r="A3557" s="185" t="str">
        <f>IF(B3557="","",COUNTA($B$5:B3557))</f>
        <v/>
      </c>
      <c r="B3557" s="213"/>
      <c r="C3557" s="214"/>
      <c r="D3557" s="214"/>
      <c r="E3557" s="214"/>
      <c r="F3557" s="224"/>
      <c r="G3557" s="216"/>
      <c r="H3557" s="217" t="str">
        <f>IFERROR(VLOOKUP($C3557,$C$5:$H$18,6,0)+SUMIF($C$19:$C3557,$C3557,$F$19:$F3557)-SUMIF($C$19:$C3557,$C3557,$G$19:$G3557),"")</f>
        <v/>
      </c>
      <c r="I3557" s="214"/>
      <c r="J3557" s="214"/>
      <c r="K3557" s="218"/>
    </row>
    <row r="3558" customHeight="1" spans="1:11">
      <c r="A3558" s="185" t="str">
        <f>IF(B3558="","",COUNTA($B$5:B3558))</f>
        <v/>
      </c>
      <c r="B3558" s="219"/>
      <c r="C3558" s="220"/>
      <c r="D3558" s="220"/>
      <c r="E3558" s="220"/>
      <c r="F3558" s="225"/>
      <c r="G3558" s="222"/>
      <c r="H3558" s="217" t="str">
        <f>IFERROR(VLOOKUP($C3558,$C$5:$H$18,6,0)+SUMIF($C$19:$C3558,$C3558,$F$19:$F3558)-SUMIF($C$19:$C3558,$C3558,$G$19:$G3558),"")</f>
        <v/>
      </c>
      <c r="I3558" s="220"/>
      <c r="J3558" s="220"/>
      <c r="K3558" s="223"/>
    </row>
    <row r="3559" customHeight="1" spans="1:11">
      <c r="A3559" s="185" t="str">
        <f>IF(B3559="","",COUNTA($B$5:B3559))</f>
        <v/>
      </c>
      <c r="B3559" s="213"/>
      <c r="C3559" s="214"/>
      <c r="D3559" s="214"/>
      <c r="E3559" s="214"/>
      <c r="F3559" s="224"/>
      <c r="G3559" s="216"/>
      <c r="H3559" s="217" t="str">
        <f>IFERROR(VLOOKUP($C3559,$C$5:$H$18,6,0)+SUMIF($C$19:$C3559,$C3559,$F$19:$F3559)-SUMIF($C$19:$C3559,$C3559,$G$19:$G3559),"")</f>
        <v/>
      </c>
      <c r="I3559" s="214"/>
      <c r="J3559" s="214"/>
      <c r="K3559" s="218"/>
    </row>
    <row r="3560" customHeight="1" spans="1:11">
      <c r="A3560" s="185" t="str">
        <f>IF(B3560="","",COUNTA($B$5:B3560))</f>
        <v/>
      </c>
      <c r="B3560" s="219"/>
      <c r="C3560" s="220"/>
      <c r="D3560" s="220"/>
      <c r="E3560" s="220"/>
      <c r="F3560" s="225"/>
      <c r="G3560" s="222"/>
      <c r="H3560" s="217" t="str">
        <f>IFERROR(VLOOKUP($C3560,$C$5:$H$18,6,0)+SUMIF($C$19:$C3560,$C3560,$F$19:$F3560)-SUMIF($C$19:$C3560,$C3560,$G$19:$G3560),"")</f>
        <v/>
      </c>
      <c r="I3560" s="220"/>
      <c r="J3560" s="220"/>
      <c r="K3560" s="223"/>
    </row>
    <row r="3561" customHeight="1" spans="1:11">
      <c r="A3561" s="185" t="str">
        <f>IF(B3561="","",COUNTA($B$5:B3561))</f>
        <v/>
      </c>
      <c r="B3561" s="213"/>
      <c r="C3561" s="214"/>
      <c r="D3561" s="214"/>
      <c r="E3561" s="214"/>
      <c r="F3561" s="224"/>
      <c r="G3561" s="216"/>
      <c r="H3561" s="217" t="str">
        <f>IFERROR(VLOOKUP($C3561,$C$5:$H$18,6,0)+SUMIF($C$19:$C3561,$C3561,$F$19:$F3561)-SUMIF($C$19:$C3561,$C3561,$G$19:$G3561),"")</f>
        <v/>
      </c>
      <c r="I3561" s="214"/>
      <c r="J3561" s="214"/>
      <c r="K3561" s="218"/>
    </row>
    <row r="3562" customHeight="1" spans="1:11">
      <c r="A3562" s="185" t="str">
        <f>IF(B3562="","",COUNTA($B$5:B3562))</f>
        <v/>
      </c>
      <c r="B3562" s="219"/>
      <c r="C3562" s="220"/>
      <c r="D3562" s="220"/>
      <c r="E3562" s="220"/>
      <c r="F3562" s="225"/>
      <c r="G3562" s="222"/>
      <c r="H3562" s="217" t="str">
        <f>IFERROR(VLOOKUP($C3562,$C$5:$H$18,6,0)+SUMIF($C$19:$C3562,$C3562,$F$19:$F3562)-SUMIF($C$19:$C3562,$C3562,$G$19:$G3562),"")</f>
        <v/>
      </c>
      <c r="I3562" s="220"/>
      <c r="J3562" s="220"/>
      <c r="K3562" s="223"/>
    </row>
    <row r="3563" customHeight="1" spans="1:11">
      <c r="A3563" s="185" t="str">
        <f>IF(B3563="","",COUNTA($B$5:B3563))</f>
        <v/>
      </c>
      <c r="B3563" s="213"/>
      <c r="C3563" s="214"/>
      <c r="D3563" s="214"/>
      <c r="E3563" s="214"/>
      <c r="F3563" s="224"/>
      <c r="G3563" s="216"/>
      <c r="H3563" s="217" t="str">
        <f>IFERROR(VLOOKUP($C3563,$C$5:$H$18,6,0)+SUMIF($C$19:$C3563,$C3563,$F$19:$F3563)-SUMIF($C$19:$C3563,$C3563,$G$19:$G3563),"")</f>
        <v/>
      </c>
      <c r="I3563" s="214"/>
      <c r="J3563" s="214"/>
      <c r="K3563" s="218"/>
    </row>
    <row r="3564" customHeight="1" spans="1:11">
      <c r="A3564" s="185" t="str">
        <f>IF(B3564="","",COUNTA($B$5:B3564))</f>
        <v/>
      </c>
      <c r="B3564" s="219"/>
      <c r="C3564" s="220"/>
      <c r="D3564" s="220"/>
      <c r="E3564" s="220"/>
      <c r="F3564" s="225"/>
      <c r="G3564" s="222"/>
      <c r="H3564" s="217" t="str">
        <f>IFERROR(VLOOKUP($C3564,$C$5:$H$18,6,0)+SUMIF($C$19:$C3564,$C3564,$F$19:$F3564)-SUMIF($C$19:$C3564,$C3564,$G$19:$G3564),"")</f>
        <v/>
      </c>
      <c r="I3564" s="220"/>
      <c r="J3564" s="220"/>
      <c r="K3564" s="223"/>
    </row>
    <row r="3565" customHeight="1" spans="1:11">
      <c r="A3565" s="185" t="str">
        <f>IF(B3565="","",COUNTA($B$5:B3565))</f>
        <v/>
      </c>
      <c r="B3565" s="213"/>
      <c r="C3565" s="214"/>
      <c r="D3565" s="214"/>
      <c r="E3565" s="214"/>
      <c r="F3565" s="224"/>
      <c r="G3565" s="216"/>
      <c r="H3565" s="217" t="str">
        <f>IFERROR(VLOOKUP($C3565,$C$5:$H$18,6,0)+SUMIF($C$19:$C3565,$C3565,$F$19:$F3565)-SUMIF($C$19:$C3565,$C3565,$G$19:$G3565),"")</f>
        <v/>
      </c>
      <c r="I3565" s="214"/>
      <c r="J3565" s="214"/>
      <c r="K3565" s="218"/>
    </row>
    <row r="3566" customHeight="1" spans="1:11">
      <c r="A3566" s="185" t="str">
        <f>IF(B3566="","",COUNTA($B$5:B3566))</f>
        <v/>
      </c>
      <c r="B3566" s="219"/>
      <c r="C3566" s="220"/>
      <c r="D3566" s="220"/>
      <c r="E3566" s="220"/>
      <c r="F3566" s="225"/>
      <c r="G3566" s="222"/>
      <c r="H3566" s="217" t="str">
        <f>IFERROR(VLOOKUP($C3566,$C$5:$H$18,6,0)+SUMIF($C$19:$C3566,$C3566,$F$19:$F3566)-SUMIF($C$19:$C3566,$C3566,$G$19:$G3566),"")</f>
        <v/>
      </c>
      <c r="I3566" s="220"/>
      <c r="J3566" s="220"/>
      <c r="K3566" s="223"/>
    </row>
    <row r="3567" customHeight="1" spans="1:11">
      <c r="A3567" s="185" t="str">
        <f>IF(B3567="","",COUNTA($B$5:B3567))</f>
        <v/>
      </c>
      <c r="B3567" s="213"/>
      <c r="C3567" s="214"/>
      <c r="D3567" s="214"/>
      <c r="E3567" s="214"/>
      <c r="F3567" s="224"/>
      <c r="G3567" s="216"/>
      <c r="H3567" s="217" t="str">
        <f>IFERROR(VLOOKUP($C3567,$C$5:$H$18,6,0)+SUMIF($C$19:$C3567,$C3567,$F$19:$F3567)-SUMIF($C$19:$C3567,$C3567,$G$19:$G3567),"")</f>
        <v/>
      </c>
      <c r="I3567" s="214"/>
      <c r="J3567" s="214"/>
      <c r="K3567" s="218"/>
    </row>
    <row r="3568" customHeight="1" spans="1:11">
      <c r="A3568" s="185" t="str">
        <f>IF(B3568="","",COUNTA($B$5:B3568))</f>
        <v/>
      </c>
      <c r="B3568" s="219"/>
      <c r="C3568" s="220"/>
      <c r="D3568" s="220"/>
      <c r="E3568" s="220"/>
      <c r="F3568" s="225"/>
      <c r="G3568" s="222"/>
      <c r="H3568" s="217" t="str">
        <f>IFERROR(VLOOKUP($C3568,$C$5:$H$18,6,0)+SUMIF($C$19:$C3568,$C3568,$F$19:$F3568)-SUMIF($C$19:$C3568,$C3568,$G$19:$G3568),"")</f>
        <v/>
      </c>
      <c r="I3568" s="220"/>
      <c r="J3568" s="220"/>
      <c r="K3568" s="223"/>
    </row>
    <row r="3569" customHeight="1" spans="1:11">
      <c r="A3569" s="185" t="str">
        <f>IF(B3569="","",COUNTA($B$5:B3569))</f>
        <v/>
      </c>
      <c r="B3569" s="213"/>
      <c r="C3569" s="214"/>
      <c r="D3569" s="214"/>
      <c r="E3569" s="214"/>
      <c r="F3569" s="224"/>
      <c r="G3569" s="216"/>
      <c r="H3569" s="217" t="str">
        <f>IFERROR(VLOOKUP($C3569,$C$5:$H$18,6,0)+SUMIF($C$19:$C3569,$C3569,$F$19:$F3569)-SUMIF($C$19:$C3569,$C3569,$G$19:$G3569),"")</f>
        <v/>
      </c>
      <c r="I3569" s="214"/>
      <c r="J3569" s="214"/>
      <c r="K3569" s="218"/>
    </row>
    <row r="3570" customHeight="1" spans="1:11">
      <c r="A3570" s="185" t="str">
        <f>IF(B3570="","",COUNTA($B$5:B3570))</f>
        <v/>
      </c>
      <c r="B3570" s="219"/>
      <c r="C3570" s="220"/>
      <c r="D3570" s="220"/>
      <c r="E3570" s="220"/>
      <c r="F3570" s="225"/>
      <c r="G3570" s="222"/>
      <c r="H3570" s="217" t="str">
        <f>IFERROR(VLOOKUP($C3570,$C$5:$H$18,6,0)+SUMIF($C$19:$C3570,$C3570,$F$19:$F3570)-SUMIF($C$19:$C3570,$C3570,$G$19:$G3570),"")</f>
        <v/>
      </c>
      <c r="I3570" s="220"/>
      <c r="J3570" s="220"/>
      <c r="K3570" s="223"/>
    </row>
    <row r="3571" customHeight="1" spans="1:11">
      <c r="A3571" s="185" t="str">
        <f>IF(B3571="","",COUNTA($B$5:B3571))</f>
        <v/>
      </c>
      <c r="B3571" s="213"/>
      <c r="C3571" s="214"/>
      <c r="D3571" s="214"/>
      <c r="E3571" s="214"/>
      <c r="F3571" s="224"/>
      <c r="G3571" s="216"/>
      <c r="H3571" s="217" t="str">
        <f>IFERROR(VLOOKUP($C3571,$C$5:$H$18,6,0)+SUMIF($C$19:$C3571,$C3571,$F$19:$F3571)-SUMIF($C$19:$C3571,$C3571,$G$19:$G3571),"")</f>
        <v/>
      </c>
      <c r="I3571" s="214"/>
      <c r="J3571" s="214"/>
      <c r="K3571" s="218"/>
    </row>
    <row r="3572" customHeight="1" spans="1:11">
      <c r="A3572" s="185" t="str">
        <f>IF(B3572="","",COUNTA($B$5:B3572))</f>
        <v/>
      </c>
      <c r="B3572" s="219"/>
      <c r="C3572" s="220"/>
      <c r="D3572" s="220"/>
      <c r="E3572" s="220"/>
      <c r="F3572" s="225"/>
      <c r="G3572" s="222"/>
      <c r="H3572" s="217" t="str">
        <f>IFERROR(VLOOKUP($C3572,$C$5:$H$18,6,0)+SUMIF($C$19:$C3572,$C3572,$F$19:$F3572)-SUMIF($C$19:$C3572,$C3572,$G$19:$G3572),"")</f>
        <v/>
      </c>
      <c r="I3572" s="220"/>
      <c r="J3572" s="220"/>
      <c r="K3572" s="223"/>
    </row>
    <row r="3573" customHeight="1" spans="1:11">
      <c r="A3573" s="185" t="str">
        <f>IF(B3573="","",COUNTA($B$5:B3573))</f>
        <v/>
      </c>
      <c r="B3573" s="213"/>
      <c r="C3573" s="214"/>
      <c r="D3573" s="214"/>
      <c r="E3573" s="214"/>
      <c r="F3573" s="224"/>
      <c r="G3573" s="216"/>
      <c r="H3573" s="217" t="str">
        <f>IFERROR(VLOOKUP($C3573,$C$5:$H$18,6,0)+SUMIF($C$19:$C3573,$C3573,$F$19:$F3573)-SUMIF($C$19:$C3573,$C3573,$G$19:$G3573),"")</f>
        <v/>
      </c>
      <c r="I3573" s="214"/>
      <c r="J3573" s="214"/>
      <c r="K3573" s="218"/>
    </row>
    <row r="3574" customHeight="1" spans="1:11">
      <c r="A3574" s="185" t="str">
        <f>IF(B3574="","",COUNTA($B$5:B3574))</f>
        <v/>
      </c>
      <c r="B3574" s="219"/>
      <c r="C3574" s="220"/>
      <c r="D3574" s="220"/>
      <c r="E3574" s="220"/>
      <c r="F3574" s="225"/>
      <c r="G3574" s="222"/>
      <c r="H3574" s="217" t="str">
        <f>IFERROR(VLOOKUP($C3574,$C$5:$H$18,6,0)+SUMIF($C$19:$C3574,$C3574,$F$19:$F3574)-SUMIF($C$19:$C3574,$C3574,$G$19:$G3574),"")</f>
        <v/>
      </c>
      <c r="I3574" s="220"/>
      <c r="J3574" s="220"/>
      <c r="K3574" s="223"/>
    </row>
    <row r="3575" customHeight="1" spans="1:11">
      <c r="A3575" s="185" t="str">
        <f>IF(B3575="","",COUNTA($B$5:B3575))</f>
        <v/>
      </c>
      <c r="B3575" s="213"/>
      <c r="C3575" s="214"/>
      <c r="D3575" s="214"/>
      <c r="E3575" s="214"/>
      <c r="F3575" s="224"/>
      <c r="G3575" s="216"/>
      <c r="H3575" s="217" t="str">
        <f>IFERROR(VLOOKUP($C3575,$C$5:$H$18,6,0)+SUMIF($C$19:$C3575,$C3575,$F$19:$F3575)-SUMIF($C$19:$C3575,$C3575,$G$19:$G3575),"")</f>
        <v/>
      </c>
      <c r="I3575" s="214"/>
      <c r="J3575" s="214"/>
      <c r="K3575" s="218"/>
    </row>
    <row r="3576" customHeight="1" spans="1:11">
      <c r="A3576" s="185" t="str">
        <f>IF(B3576="","",COUNTA($B$5:B3576))</f>
        <v/>
      </c>
      <c r="B3576" s="219"/>
      <c r="C3576" s="220"/>
      <c r="D3576" s="220"/>
      <c r="E3576" s="220"/>
      <c r="F3576" s="225"/>
      <c r="G3576" s="222"/>
      <c r="H3576" s="217" t="str">
        <f>IFERROR(VLOOKUP($C3576,$C$5:$H$18,6,0)+SUMIF($C$19:$C3576,$C3576,$F$19:$F3576)-SUMIF($C$19:$C3576,$C3576,$G$19:$G3576),"")</f>
        <v/>
      </c>
      <c r="I3576" s="220"/>
      <c r="J3576" s="220"/>
      <c r="K3576" s="223"/>
    </row>
    <row r="3577" customHeight="1" spans="1:11">
      <c r="A3577" s="185" t="str">
        <f>IF(B3577="","",COUNTA($B$5:B3577))</f>
        <v/>
      </c>
      <c r="B3577" s="213"/>
      <c r="C3577" s="214"/>
      <c r="D3577" s="214"/>
      <c r="E3577" s="214"/>
      <c r="F3577" s="224"/>
      <c r="G3577" s="216"/>
      <c r="H3577" s="217" t="str">
        <f>IFERROR(VLOOKUP($C3577,$C$5:$H$18,6,0)+SUMIF($C$19:$C3577,$C3577,$F$19:$F3577)-SUMIF($C$19:$C3577,$C3577,$G$19:$G3577),"")</f>
        <v/>
      </c>
      <c r="I3577" s="214"/>
      <c r="J3577" s="214"/>
      <c r="K3577" s="218"/>
    </row>
    <row r="3578" customHeight="1" spans="1:11">
      <c r="A3578" s="185" t="str">
        <f>IF(B3578="","",COUNTA($B$5:B3578))</f>
        <v/>
      </c>
      <c r="B3578" s="219"/>
      <c r="C3578" s="220"/>
      <c r="D3578" s="220"/>
      <c r="E3578" s="220"/>
      <c r="F3578" s="225"/>
      <c r="G3578" s="222"/>
      <c r="H3578" s="217" t="str">
        <f>IFERROR(VLOOKUP($C3578,$C$5:$H$18,6,0)+SUMIF($C$19:$C3578,$C3578,$F$19:$F3578)-SUMIF($C$19:$C3578,$C3578,$G$19:$G3578),"")</f>
        <v/>
      </c>
      <c r="I3578" s="220"/>
      <c r="J3578" s="220"/>
      <c r="K3578" s="223"/>
    </row>
    <row r="3579" customHeight="1" spans="1:11">
      <c r="A3579" s="185" t="str">
        <f>IF(B3579="","",COUNTA($B$5:B3579))</f>
        <v/>
      </c>
      <c r="B3579" s="213"/>
      <c r="C3579" s="214"/>
      <c r="D3579" s="214"/>
      <c r="E3579" s="214"/>
      <c r="F3579" s="224"/>
      <c r="G3579" s="216"/>
      <c r="H3579" s="217" t="str">
        <f>IFERROR(VLOOKUP($C3579,$C$5:$H$18,6,0)+SUMIF($C$19:$C3579,$C3579,$F$19:$F3579)-SUMIF($C$19:$C3579,$C3579,$G$19:$G3579),"")</f>
        <v/>
      </c>
      <c r="I3579" s="214"/>
      <c r="J3579" s="214"/>
      <c r="K3579" s="218"/>
    </row>
    <row r="3580" customHeight="1" spans="1:11">
      <c r="A3580" s="185" t="str">
        <f>IF(B3580="","",COUNTA($B$5:B3580))</f>
        <v/>
      </c>
      <c r="B3580" s="219"/>
      <c r="C3580" s="220"/>
      <c r="D3580" s="220"/>
      <c r="E3580" s="220"/>
      <c r="F3580" s="225"/>
      <c r="G3580" s="222"/>
      <c r="H3580" s="217" t="str">
        <f>IFERROR(VLOOKUP($C3580,$C$5:$H$18,6,0)+SUMIF($C$19:$C3580,$C3580,$F$19:$F3580)-SUMIF($C$19:$C3580,$C3580,$G$19:$G3580),"")</f>
        <v/>
      </c>
      <c r="I3580" s="220"/>
      <c r="J3580" s="220"/>
      <c r="K3580" s="223"/>
    </row>
    <row r="3581" customHeight="1" spans="1:11">
      <c r="A3581" s="185" t="str">
        <f>IF(B3581="","",COUNTA($B$5:B3581))</f>
        <v/>
      </c>
      <c r="B3581" s="213"/>
      <c r="C3581" s="214"/>
      <c r="D3581" s="214"/>
      <c r="E3581" s="214"/>
      <c r="F3581" s="224"/>
      <c r="G3581" s="216"/>
      <c r="H3581" s="217" t="str">
        <f>IFERROR(VLOOKUP($C3581,$C$5:$H$18,6,0)+SUMIF($C$19:$C3581,$C3581,$F$19:$F3581)-SUMIF($C$19:$C3581,$C3581,$G$19:$G3581),"")</f>
        <v/>
      </c>
      <c r="I3581" s="214"/>
      <c r="J3581" s="214"/>
      <c r="K3581" s="218"/>
    </row>
    <row r="3582" customHeight="1" spans="1:11">
      <c r="A3582" s="185" t="str">
        <f>IF(B3582="","",COUNTA($B$5:B3582))</f>
        <v/>
      </c>
      <c r="B3582" s="219"/>
      <c r="C3582" s="220"/>
      <c r="D3582" s="220"/>
      <c r="E3582" s="220"/>
      <c r="F3582" s="225"/>
      <c r="G3582" s="222"/>
      <c r="H3582" s="217" t="str">
        <f>IFERROR(VLOOKUP($C3582,$C$5:$H$18,6,0)+SUMIF($C$19:$C3582,$C3582,$F$19:$F3582)-SUMIF($C$19:$C3582,$C3582,$G$19:$G3582),"")</f>
        <v/>
      </c>
      <c r="I3582" s="220"/>
      <c r="J3582" s="220"/>
      <c r="K3582" s="223"/>
    </row>
    <row r="3583" customHeight="1" spans="1:11">
      <c r="A3583" s="185" t="str">
        <f>IF(B3583="","",COUNTA($B$5:B3583))</f>
        <v/>
      </c>
      <c r="B3583" s="213"/>
      <c r="C3583" s="214"/>
      <c r="D3583" s="214"/>
      <c r="E3583" s="214"/>
      <c r="F3583" s="224"/>
      <c r="G3583" s="216"/>
      <c r="H3583" s="217" t="str">
        <f>IFERROR(VLOOKUP($C3583,$C$5:$H$18,6,0)+SUMIF($C$19:$C3583,$C3583,$F$19:$F3583)-SUMIF($C$19:$C3583,$C3583,$G$19:$G3583),"")</f>
        <v/>
      </c>
      <c r="I3583" s="214"/>
      <c r="J3583" s="214"/>
      <c r="K3583" s="218"/>
    </row>
    <row r="3584" customHeight="1" spans="1:11">
      <c r="A3584" s="185" t="str">
        <f>IF(B3584="","",COUNTA($B$5:B3584))</f>
        <v/>
      </c>
      <c r="B3584" s="219"/>
      <c r="C3584" s="220"/>
      <c r="D3584" s="220"/>
      <c r="E3584" s="220"/>
      <c r="F3584" s="225"/>
      <c r="G3584" s="222"/>
      <c r="H3584" s="217" t="str">
        <f>IFERROR(VLOOKUP($C3584,$C$5:$H$18,6,0)+SUMIF($C$19:$C3584,$C3584,$F$19:$F3584)-SUMIF($C$19:$C3584,$C3584,$G$19:$G3584),"")</f>
        <v/>
      </c>
      <c r="I3584" s="220"/>
      <c r="J3584" s="220"/>
      <c r="K3584" s="223"/>
    </row>
    <row r="3585" customHeight="1" spans="1:11">
      <c r="A3585" s="185" t="str">
        <f>IF(B3585="","",COUNTA($B$5:B3585))</f>
        <v/>
      </c>
      <c r="B3585" s="213"/>
      <c r="C3585" s="214"/>
      <c r="D3585" s="214"/>
      <c r="E3585" s="214"/>
      <c r="F3585" s="224"/>
      <c r="G3585" s="216"/>
      <c r="H3585" s="217" t="str">
        <f>IFERROR(VLOOKUP($C3585,$C$5:$H$18,6,0)+SUMIF($C$19:$C3585,$C3585,$F$19:$F3585)-SUMIF($C$19:$C3585,$C3585,$G$19:$G3585),"")</f>
        <v/>
      </c>
      <c r="I3585" s="214"/>
      <c r="J3585" s="214"/>
      <c r="K3585" s="218"/>
    </row>
    <row r="3586" customHeight="1" spans="1:11">
      <c r="A3586" s="185" t="str">
        <f>IF(B3586="","",COUNTA($B$5:B3586))</f>
        <v/>
      </c>
      <c r="B3586" s="219"/>
      <c r="C3586" s="220"/>
      <c r="D3586" s="220"/>
      <c r="E3586" s="220"/>
      <c r="F3586" s="225"/>
      <c r="G3586" s="222"/>
      <c r="H3586" s="217" t="str">
        <f>IFERROR(VLOOKUP($C3586,$C$5:$H$18,6,0)+SUMIF($C$19:$C3586,$C3586,$F$19:$F3586)-SUMIF($C$19:$C3586,$C3586,$G$19:$G3586),"")</f>
        <v/>
      </c>
      <c r="I3586" s="220"/>
      <c r="J3586" s="220"/>
      <c r="K3586" s="223"/>
    </row>
    <row r="3587" customHeight="1" spans="1:11">
      <c r="A3587" s="185" t="str">
        <f>IF(B3587="","",COUNTA($B$5:B3587))</f>
        <v/>
      </c>
      <c r="B3587" s="213"/>
      <c r="C3587" s="214"/>
      <c r="D3587" s="214"/>
      <c r="E3587" s="214"/>
      <c r="F3587" s="224"/>
      <c r="G3587" s="216"/>
      <c r="H3587" s="217" t="str">
        <f>IFERROR(VLOOKUP($C3587,$C$5:$H$18,6,0)+SUMIF($C$19:$C3587,$C3587,$F$19:$F3587)-SUMIF($C$19:$C3587,$C3587,$G$19:$G3587),"")</f>
        <v/>
      </c>
      <c r="I3587" s="214"/>
      <c r="J3587" s="214"/>
      <c r="K3587" s="218"/>
    </row>
    <row r="3588" customHeight="1" spans="1:11">
      <c r="A3588" s="185" t="str">
        <f>IF(B3588="","",COUNTA($B$5:B3588))</f>
        <v/>
      </c>
      <c r="B3588" s="219"/>
      <c r="C3588" s="220"/>
      <c r="D3588" s="220"/>
      <c r="E3588" s="220"/>
      <c r="F3588" s="225"/>
      <c r="G3588" s="222"/>
      <c r="H3588" s="217" t="str">
        <f>IFERROR(VLOOKUP($C3588,$C$5:$H$18,6,0)+SUMIF($C$19:$C3588,$C3588,$F$19:$F3588)-SUMIF($C$19:$C3588,$C3588,$G$19:$G3588),"")</f>
        <v/>
      </c>
      <c r="I3588" s="220"/>
      <c r="J3588" s="220"/>
      <c r="K3588" s="223"/>
    </row>
    <row r="3589" customHeight="1" spans="1:11">
      <c r="A3589" s="185" t="str">
        <f>IF(B3589="","",COUNTA($B$5:B3589))</f>
        <v/>
      </c>
      <c r="B3589" s="213"/>
      <c r="C3589" s="214"/>
      <c r="D3589" s="214"/>
      <c r="E3589" s="214"/>
      <c r="F3589" s="224"/>
      <c r="G3589" s="216"/>
      <c r="H3589" s="217" t="str">
        <f>IFERROR(VLOOKUP($C3589,$C$5:$H$18,6,0)+SUMIF($C$19:$C3589,$C3589,$F$19:$F3589)-SUMIF($C$19:$C3589,$C3589,$G$19:$G3589),"")</f>
        <v/>
      </c>
      <c r="I3589" s="214"/>
      <c r="J3589" s="214"/>
      <c r="K3589" s="218"/>
    </row>
    <row r="3590" customHeight="1" spans="1:11">
      <c r="A3590" s="185" t="str">
        <f>IF(B3590="","",COUNTA($B$5:B3590))</f>
        <v/>
      </c>
      <c r="B3590" s="219"/>
      <c r="C3590" s="220"/>
      <c r="D3590" s="220"/>
      <c r="E3590" s="220"/>
      <c r="F3590" s="225"/>
      <c r="G3590" s="222"/>
      <c r="H3590" s="217" t="str">
        <f>IFERROR(VLOOKUP($C3590,$C$5:$H$18,6,0)+SUMIF($C$19:$C3590,$C3590,$F$19:$F3590)-SUMIF($C$19:$C3590,$C3590,$G$19:$G3590),"")</f>
        <v/>
      </c>
      <c r="I3590" s="220"/>
      <c r="J3590" s="220"/>
      <c r="K3590" s="223"/>
    </row>
    <row r="3591" customHeight="1" spans="1:11">
      <c r="A3591" s="185" t="str">
        <f>IF(B3591="","",COUNTA($B$5:B3591))</f>
        <v/>
      </c>
      <c r="B3591" s="213"/>
      <c r="C3591" s="214"/>
      <c r="D3591" s="214"/>
      <c r="E3591" s="214"/>
      <c r="F3591" s="224"/>
      <c r="G3591" s="216"/>
      <c r="H3591" s="217" t="str">
        <f>IFERROR(VLOOKUP($C3591,$C$5:$H$18,6,0)+SUMIF($C$19:$C3591,$C3591,$F$19:$F3591)-SUMIF($C$19:$C3591,$C3591,$G$19:$G3591),"")</f>
        <v/>
      </c>
      <c r="I3591" s="214"/>
      <c r="J3591" s="214"/>
      <c r="K3591" s="218"/>
    </row>
    <row r="3592" customHeight="1" spans="1:11">
      <c r="A3592" s="185" t="str">
        <f>IF(B3592="","",COUNTA($B$5:B3592))</f>
        <v/>
      </c>
      <c r="B3592" s="219"/>
      <c r="C3592" s="220"/>
      <c r="D3592" s="220"/>
      <c r="E3592" s="220"/>
      <c r="F3592" s="225"/>
      <c r="G3592" s="222"/>
      <c r="H3592" s="217" t="str">
        <f>IFERROR(VLOOKUP($C3592,$C$5:$H$18,6,0)+SUMIF($C$19:$C3592,$C3592,$F$19:$F3592)-SUMIF($C$19:$C3592,$C3592,$G$19:$G3592),"")</f>
        <v/>
      </c>
      <c r="I3592" s="220"/>
      <c r="J3592" s="220"/>
      <c r="K3592" s="223"/>
    </row>
    <row r="3593" customHeight="1" spans="1:11">
      <c r="A3593" s="185" t="str">
        <f>IF(B3593="","",COUNTA($B$5:B3593))</f>
        <v/>
      </c>
      <c r="B3593" s="213"/>
      <c r="C3593" s="214"/>
      <c r="D3593" s="214"/>
      <c r="E3593" s="214"/>
      <c r="F3593" s="224"/>
      <c r="G3593" s="216"/>
      <c r="H3593" s="217" t="str">
        <f>IFERROR(VLOOKUP($C3593,$C$5:$H$18,6,0)+SUMIF($C$19:$C3593,$C3593,$F$19:$F3593)-SUMIF($C$19:$C3593,$C3593,$G$19:$G3593),"")</f>
        <v/>
      </c>
      <c r="I3593" s="214"/>
      <c r="J3593" s="214"/>
      <c r="K3593" s="218"/>
    </row>
    <row r="3594" customHeight="1" spans="1:11">
      <c r="A3594" s="185" t="str">
        <f>IF(B3594="","",COUNTA($B$5:B3594))</f>
        <v/>
      </c>
      <c r="B3594" s="219"/>
      <c r="C3594" s="220"/>
      <c r="D3594" s="220"/>
      <c r="E3594" s="220"/>
      <c r="F3594" s="225"/>
      <c r="G3594" s="222"/>
      <c r="H3594" s="217" t="str">
        <f>IFERROR(VLOOKUP($C3594,$C$5:$H$18,6,0)+SUMIF($C$19:$C3594,$C3594,$F$19:$F3594)-SUMIF($C$19:$C3594,$C3594,$G$19:$G3594),"")</f>
        <v/>
      </c>
      <c r="I3594" s="220"/>
      <c r="J3594" s="220"/>
      <c r="K3594" s="223"/>
    </row>
    <row r="3595" customHeight="1" spans="1:11">
      <c r="A3595" s="185" t="str">
        <f>IF(B3595="","",COUNTA($B$5:B3595))</f>
        <v/>
      </c>
      <c r="B3595" s="213"/>
      <c r="C3595" s="214"/>
      <c r="D3595" s="214"/>
      <c r="E3595" s="214"/>
      <c r="F3595" s="224"/>
      <c r="G3595" s="216"/>
      <c r="H3595" s="217" t="str">
        <f>IFERROR(VLOOKUP($C3595,$C$5:$H$18,6,0)+SUMIF($C$19:$C3595,$C3595,$F$19:$F3595)-SUMIF($C$19:$C3595,$C3595,$G$19:$G3595),"")</f>
        <v/>
      </c>
      <c r="I3595" s="214"/>
      <c r="J3595" s="214"/>
      <c r="K3595" s="218"/>
    </row>
    <row r="3596" customHeight="1" spans="1:11">
      <c r="A3596" s="185" t="str">
        <f>IF(B3596="","",COUNTA($B$5:B3596))</f>
        <v/>
      </c>
      <c r="B3596" s="219"/>
      <c r="C3596" s="220"/>
      <c r="D3596" s="220"/>
      <c r="E3596" s="220"/>
      <c r="F3596" s="225"/>
      <c r="G3596" s="222"/>
      <c r="H3596" s="217" t="str">
        <f>IFERROR(VLOOKUP($C3596,$C$5:$H$18,6,0)+SUMIF($C$19:$C3596,$C3596,$F$19:$F3596)-SUMIF($C$19:$C3596,$C3596,$G$19:$G3596),"")</f>
        <v/>
      </c>
      <c r="I3596" s="220"/>
      <c r="J3596" s="220"/>
      <c r="K3596" s="223"/>
    </row>
    <row r="3597" customHeight="1" spans="1:11">
      <c r="A3597" s="185" t="str">
        <f>IF(B3597="","",COUNTA($B$5:B3597))</f>
        <v/>
      </c>
      <c r="B3597" s="213"/>
      <c r="C3597" s="214"/>
      <c r="D3597" s="214"/>
      <c r="E3597" s="214"/>
      <c r="F3597" s="224"/>
      <c r="G3597" s="216"/>
      <c r="H3597" s="217" t="str">
        <f>IFERROR(VLOOKUP($C3597,$C$5:$H$18,6,0)+SUMIF($C$19:$C3597,$C3597,$F$19:$F3597)-SUMIF($C$19:$C3597,$C3597,$G$19:$G3597),"")</f>
        <v/>
      </c>
      <c r="I3597" s="214"/>
      <c r="J3597" s="214"/>
      <c r="K3597" s="218"/>
    </row>
    <row r="3598" customHeight="1" spans="1:11">
      <c r="A3598" s="185" t="str">
        <f>IF(B3598="","",COUNTA($B$5:B3598))</f>
        <v/>
      </c>
      <c r="B3598" s="219"/>
      <c r="C3598" s="220"/>
      <c r="D3598" s="220"/>
      <c r="E3598" s="220"/>
      <c r="F3598" s="225"/>
      <c r="G3598" s="222"/>
      <c r="H3598" s="217" t="str">
        <f>IFERROR(VLOOKUP($C3598,$C$5:$H$18,6,0)+SUMIF($C$19:$C3598,$C3598,$F$19:$F3598)-SUMIF($C$19:$C3598,$C3598,$G$19:$G3598),"")</f>
        <v/>
      </c>
      <c r="I3598" s="220"/>
      <c r="J3598" s="220"/>
      <c r="K3598" s="223"/>
    </row>
    <row r="3599" customHeight="1" spans="1:11">
      <c r="A3599" s="185" t="str">
        <f>IF(B3599="","",COUNTA($B$5:B3599))</f>
        <v/>
      </c>
      <c r="B3599" s="213"/>
      <c r="C3599" s="214"/>
      <c r="D3599" s="214"/>
      <c r="E3599" s="214"/>
      <c r="F3599" s="224"/>
      <c r="G3599" s="216"/>
      <c r="H3599" s="217" t="str">
        <f>IFERROR(VLOOKUP($C3599,$C$5:$H$18,6,0)+SUMIF($C$19:$C3599,$C3599,$F$19:$F3599)-SUMIF($C$19:$C3599,$C3599,$G$19:$G3599),"")</f>
        <v/>
      </c>
      <c r="I3599" s="214"/>
      <c r="J3599" s="214"/>
      <c r="K3599" s="218"/>
    </row>
    <row r="3600" customHeight="1" spans="1:11">
      <c r="A3600" s="185" t="str">
        <f>IF(B3600="","",COUNTA($B$5:B3600))</f>
        <v/>
      </c>
      <c r="B3600" s="219"/>
      <c r="C3600" s="220"/>
      <c r="D3600" s="220"/>
      <c r="E3600" s="220"/>
      <c r="F3600" s="225"/>
      <c r="G3600" s="222"/>
      <c r="H3600" s="217" t="str">
        <f>IFERROR(VLOOKUP($C3600,$C$5:$H$18,6,0)+SUMIF($C$19:$C3600,$C3600,$F$19:$F3600)-SUMIF($C$19:$C3600,$C3600,$G$19:$G3600),"")</f>
        <v/>
      </c>
      <c r="I3600" s="220"/>
      <c r="J3600" s="220"/>
      <c r="K3600" s="223"/>
    </row>
    <row r="3601" customHeight="1" spans="1:11">
      <c r="A3601" s="185" t="str">
        <f>IF(B3601="","",COUNTA($B$5:B3601))</f>
        <v/>
      </c>
      <c r="B3601" s="213"/>
      <c r="C3601" s="214"/>
      <c r="D3601" s="214"/>
      <c r="E3601" s="214"/>
      <c r="F3601" s="224"/>
      <c r="G3601" s="216"/>
      <c r="H3601" s="217" t="str">
        <f>IFERROR(VLOOKUP($C3601,$C$5:$H$18,6,0)+SUMIF($C$19:$C3601,$C3601,$F$19:$F3601)-SUMIF($C$19:$C3601,$C3601,$G$19:$G3601),"")</f>
        <v/>
      </c>
      <c r="I3601" s="214"/>
      <c r="J3601" s="214"/>
      <c r="K3601" s="218"/>
    </row>
    <row r="3602" customHeight="1" spans="1:11">
      <c r="A3602" s="185" t="str">
        <f>IF(B3602="","",COUNTA($B$5:B3602))</f>
        <v/>
      </c>
      <c r="B3602" s="219"/>
      <c r="C3602" s="220"/>
      <c r="D3602" s="220"/>
      <c r="E3602" s="220"/>
      <c r="F3602" s="225"/>
      <c r="G3602" s="222"/>
      <c r="H3602" s="217" t="str">
        <f>IFERROR(VLOOKUP($C3602,$C$5:$H$18,6,0)+SUMIF($C$19:$C3602,$C3602,$F$19:$F3602)-SUMIF($C$19:$C3602,$C3602,$G$19:$G3602),"")</f>
        <v/>
      </c>
      <c r="I3602" s="220"/>
      <c r="J3602" s="220"/>
      <c r="K3602" s="223"/>
    </row>
    <row r="3603" customHeight="1" spans="1:11">
      <c r="A3603" s="185" t="str">
        <f>IF(B3603="","",COUNTA($B$5:B3603))</f>
        <v/>
      </c>
      <c r="B3603" s="213"/>
      <c r="C3603" s="214"/>
      <c r="D3603" s="214"/>
      <c r="E3603" s="214"/>
      <c r="F3603" s="224"/>
      <c r="G3603" s="216"/>
      <c r="H3603" s="217" t="str">
        <f>IFERROR(VLOOKUP($C3603,$C$5:$H$18,6,0)+SUMIF($C$19:$C3603,$C3603,$F$19:$F3603)-SUMIF($C$19:$C3603,$C3603,$G$19:$G3603),"")</f>
        <v/>
      </c>
      <c r="I3603" s="214"/>
      <c r="J3603" s="214"/>
      <c r="K3603" s="218"/>
    </row>
    <row r="3604" customHeight="1" spans="1:11">
      <c r="A3604" s="185" t="str">
        <f>IF(B3604="","",COUNTA($B$5:B3604))</f>
        <v/>
      </c>
      <c r="B3604" s="219"/>
      <c r="C3604" s="220"/>
      <c r="D3604" s="220"/>
      <c r="E3604" s="220"/>
      <c r="F3604" s="225"/>
      <c r="G3604" s="222"/>
      <c r="H3604" s="217" t="str">
        <f>IFERROR(VLOOKUP($C3604,$C$5:$H$18,6,0)+SUMIF($C$19:$C3604,$C3604,$F$19:$F3604)-SUMIF($C$19:$C3604,$C3604,$G$19:$G3604),"")</f>
        <v/>
      </c>
      <c r="I3604" s="220"/>
      <c r="J3604" s="220"/>
      <c r="K3604" s="223"/>
    </row>
    <row r="3605" customHeight="1" spans="1:11">
      <c r="A3605" s="185" t="str">
        <f>IF(B3605="","",COUNTA($B$5:B3605))</f>
        <v/>
      </c>
      <c r="B3605" s="213"/>
      <c r="C3605" s="214"/>
      <c r="D3605" s="214"/>
      <c r="E3605" s="214"/>
      <c r="F3605" s="224"/>
      <c r="G3605" s="216"/>
      <c r="H3605" s="217" t="str">
        <f>IFERROR(VLOOKUP($C3605,$C$5:$H$18,6,0)+SUMIF($C$19:$C3605,$C3605,$F$19:$F3605)-SUMIF($C$19:$C3605,$C3605,$G$19:$G3605),"")</f>
        <v/>
      </c>
      <c r="I3605" s="214"/>
      <c r="J3605" s="214"/>
      <c r="K3605" s="218"/>
    </row>
    <row r="3606" customHeight="1" spans="1:11">
      <c r="A3606" s="185" t="str">
        <f>IF(B3606="","",COUNTA($B$5:B3606))</f>
        <v/>
      </c>
      <c r="B3606" s="219"/>
      <c r="C3606" s="220"/>
      <c r="D3606" s="220"/>
      <c r="E3606" s="220"/>
      <c r="F3606" s="225"/>
      <c r="G3606" s="222"/>
      <c r="H3606" s="217" t="str">
        <f>IFERROR(VLOOKUP($C3606,$C$5:$H$18,6,0)+SUMIF($C$19:$C3606,$C3606,$F$19:$F3606)-SUMIF($C$19:$C3606,$C3606,$G$19:$G3606),"")</f>
        <v/>
      </c>
      <c r="I3606" s="220"/>
      <c r="J3606" s="220"/>
      <c r="K3606" s="223"/>
    </row>
    <row r="3607" customHeight="1" spans="1:11">
      <c r="A3607" s="185" t="str">
        <f>IF(B3607="","",COUNTA($B$5:B3607))</f>
        <v/>
      </c>
      <c r="B3607" s="213"/>
      <c r="C3607" s="214"/>
      <c r="D3607" s="214"/>
      <c r="E3607" s="214"/>
      <c r="F3607" s="224"/>
      <c r="G3607" s="216"/>
      <c r="H3607" s="217" t="str">
        <f>IFERROR(VLOOKUP($C3607,$C$5:$H$18,6,0)+SUMIF($C$19:$C3607,$C3607,$F$19:$F3607)-SUMIF($C$19:$C3607,$C3607,$G$19:$G3607),"")</f>
        <v/>
      </c>
      <c r="I3607" s="214"/>
      <c r="J3607" s="214"/>
      <c r="K3607" s="218"/>
    </row>
    <row r="3608" customHeight="1" spans="1:11">
      <c r="A3608" s="185" t="str">
        <f>IF(B3608="","",COUNTA($B$5:B3608))</f>
        <v/>
      </c>
      <c r="B3608" s="219"/>
      <c r="C3608" s="220"/>
      <c r="D3608" s="220"/>
      <c r="E3608" s="220"/>
      <c r="F3608" s="225"/>
      <c r="G3608" s="222"/>
      <c r="H3608" s="217" t="str">
        <f>IFERROR(VLOOKUP($C3608,$C$5:$H$18,6,0)+SUMIF($C$19:$C3608,$C3608,$F$19:$F3608)-SUMIF($C$19:$C3608,$C3608,$G$19:$G3608),"")</f>
        <v/>
      </c>
      <c r="I3608" s="220"/>
      <c r="J3608" s="220"/>
      <c r="K3608" s="223"/>
    </row>
    <row r="3609" customHeight="1" spans="1:11">
      <c r="A3609" s="185" t="str">
        <f>IF(B3609="","",COUNTA($B$5:B3609))</f>
        <v/>
      </c>
      <c r="B3609" s="213"/>
      <c r="C3609" s="214"/>
      <c r="D3609" s="214"/>
      <c r="E3609" s="214"/>
      <c r="F3609" s="224"/>
      <c r="G3609" s="216"/>
      <c r="H3609" s="217" t="str">
        <f>IFERROR(VLOOKUP($C3609,$C$5:$H$18,6,0)+SUMIF($C$19:$C3609,$C3609,$F$19:$F3609)-SUMIF($C$19:$C3609,$C3609,$G$19:$G3609),"")</f>
        <v/>
      </c>
      <c r="I3609" s="214"/>
      <c r="J3609" s="214"/>
      <c r="K3609" s="218"/>
    </row>
    <row r="3610" customHeight="1" spans="1:11">
      <c r="A3610" s="185" t="str">
        <f>IF(B3610="","",COUNTA($B$5:B3610))</f>
        <v/>
      </c>
      <c r="B3610" s="219"/>
      <c r="C3610" s="220"/>
      <c r="D3610" s="220"/>
      <c r="E3610" s="220"/>
      <c r="F3610" s="225"/>
      <c r="G3610" s="222"/>
      <c r="H3610" s="217" t="str">
        <f>IFERROR(VLOOKUP($C3610,$C$5:$H$18,6,0)+SUMIF($C$19:$C3610,$C3610,$F$19:$F3610)-SUMIF($C$19:$C3610,$C3610,$G$19:$G3610),"")</f>
        <v/>
      </c>
      <c r="I3610" s="220"/>
      <c r="J3610" s="220"/>
      <c r="K3610" s="223"/>
    </row>
    <row r="3611" customHeight="1" spans="1:11">
      <c r="A3611" s="185" t="str">
        <f>IF(B3611="","",COUNTA($B$5:B3611))</f>
        <v/>
      </c>
      <c r="B3611" s="213"/>
      <c r="C3611" s="214"/>
      <c r="D3611" s="214"/>
      <c r="E3611" s="214"/>
      <c r="F3611" s="224"/>
      <c r="G3611" s="216"/>
      <c r="H3611" s="217" t="str">
        <f>IFERROR(VLOOKUP($C3611,$C$5:$H$18,6,0)+SUMIF($C$19:$C3611,$C3611,$F$19:$F3611)-SUMIF($C$19:$C3611,$C3611,$G$19:$G3611),"")</f>
        <v/>
      </c>
      <c r="I3611" s="214"/>
      <c r="J3611" s="214"/>
      <c r="K3611" s="218"/>
    </row>
    <row r="3612" customHeight="1" spans="1:11">
      <c r="A3612" s="185" t="str">
        <f>IF(B3612="","",COUNTA($B$5:B3612))</f>
        <v/>
      </c>
      <c r="B3612" s="219"/>
      <c r="C3612" s="220"/>
      <c r="D3612" s="220"/>
      <c r="E3612" s="220"/>
      <c r="F3612" s="225"/>
      <c r="G3612" s="222"/>
      <c r="H3612" s="217" t="str">
        <f>IFERROR(VLOOKUP($C3612,$C$5:$H$18,6,0)+SUMIF($C$19:$C3612,$C3612,$F$19:$F3612)-SUMIF($C$19:$C3612,$C3612,$G$19:$G3612),"")</f>
        <v/>
      </c>
      <c r="I3612" s="220"/>
      <c r="J3612" s="220"/>
      <c r="K3612" s="223"/>
    </row>
    <row r="3613" customHeight="1" spans="1:11">
      <c r="A3613" s="185" t="str">
        <f>IF(B3613="","",COUNTA($B$5:B3613))</f>
        <v/>
      </c>
      <c r="B3613" s="213"/>
      <c r="C3613" s="214"/>
      <c r="D3613" s="214"/>
      <c r="E3613" s="214"/>
      <c r="F3613" s="224"/>
      <c r="G3613" s="216"/>
      <c r="H3613" s="217" t="str">
        <f>IFERROR(VLOOKUP($C3613,$C$5:$H$18,6,0)+SUMIF($C$19:$C3613,$C3613,$F$19:$F3613)-SUMIF($C$19:$C3613,$C3613,$G$19:$G3613),"")</f>
        <v/>
      </c>
      <c r="I3613" s="214"/>
      <c r="J3613" s="214"/>
      <c r="K3613" s="218"/>
    </row>
    <row r="3614" customHeight="1" spans="1:11">
      <c r="A3614" s="185" t="str">
        <f>IF(B3614="","",COUNTA($B$5:B3614))</f>
        <v/>
      </c>
      <c r="B3614" s="219"/>
      <c r="C3614" s="220"/>
      <c r="D3614" s="220"/>
      <c r="E3614" s="220"/>
      <c r="F3614" s="225"/>
      <c r="G3614" s="222"/>
      <c r="H3614" s="217" t="str">
        <f>IFERROR(VLOOKUP($C3614,$C$5:$H$18,6,0)+SUMIF($C$19:$C3614,$C3614,$F$19:$F3614)-SUMIF($C$19:$C3614,$C3614,$G$19:$G3614),"")</f>
        <v/>
      </c>
      <c r="I3614" s="220"/>
      <c r="J3614" s="220"/>
      <c r="K3614" s="223"/>
    </row>
    <row r="3615" customHeight="1" spans="1:11">
      <c r="A3615" s="185" t="str">
        <f>IF(B3615="","",COUNTA($B$5:B3615))</f>
        <v/>
      </c>
      <c r="B3615" s="213"/>
      <c r="C3615" s="214"/>
      <c r="D3615" s="214"/>
      <c r="E3615" s="214"/>
      <c r="F3615" s="224"/>
      <c r="G3615" s="216"/>
      <c r="H3615" s="217" t="str">
        <f>IFERROR(VLOOKUP($C3615,$C$5:$H$18,6,0)+SUMIF($C$19:$C3615,$C3615,$F$19:$F3615)-SUMIF($C$19:$C3615,$C3615,$G$19:$G3615),"")</f>
        <v/>
      </c>
      <c r="I3615" s="214"/>
      <c r="J3615" s="214"/>
      <c r="K3615" s="218"/>
    </row>
    <row r="3616" customHeight="1" spans="1:11">
      <c r="A3616" s="185" t="str">
        <f>IF(B3616="","",COUNTA($B$5:B3616))</f>
        <v/>
      </c>
      <c r="B3616" s="219"/>
      <c r="C3616" s="220"/>
      <c r="D3616" s="220"/>
      <c r="E3616" s="220"/>
      <c r="F3616" s="225"/>
      <c r="G3616" s="222"/>
      <c r="H3616" s="217" t="str">
        <f>IFERROR(VLOOKUP($C3616,$C$5:$H$18,6,0)+SUMIF($C$19:$C3616,$C3616,$F$19:$F3616)-SUMIF($C$19:$C3616,$C3616,$G$19:$G3616),"")</f>
        <v/>
      </c>
      <c r="I3616" s="220"/>
      <c r="J3616" s="220"/>
      <c r="K3616" s="223"/>
    </row>
    <row r="3617" customHeight="1" spans="1:11">
      <c r="A3617" s="185" t="str">
        <f>IF(B3617="","",COUNTA($B$5:B3617))</f>
        <v/>
      </c>
      <c r="B3617" s="213"/>
      <c r="C3617" s="214"/>
      <c r="D3617" s="214"/>
      <c r="E3617" s="214"/>
      <c r="F3617" s="224"/>
      <c r="G3617" s="216"/>
      <c r="H3617" s="217" t="str">
        <f>IFERROR(VLOOKUP($C3617,$C$5:$H$18,6,0)+SUMIF($C$19:$C3617,$C3617,$F$19:$F3617)-SUMIF($C$19:$C3617,$C3617,$G$19:$G3617),"")</f>
        <v/>
      </c>
      <c r="I3617" s="214"/>
      <c r="J3617" s="214"/>
      <c r="K3617" s="218"/>
    </row>
    <row r="3618" customHeight="1" spans="1:11">
      <c r="A3618" s="185" t="str">
        <f>IF(B3618="","",COUNTA($B$5:B3618))</f>
        <v/>
      </c>
      <c r="B3618" s="219"/>
      <c r="C3618" s="220"/>
      <c r="D3618" s="220"/>
      <c r="E3618" s="220"/>
      <c r="F3618" s="225"/>
      <c r="G3618" s="222"/>
      <c r="H3618" s="217" t="str">
        <f>IFERROR(VLOOKUP($C3618,$C$5:$H$18,6,0)+SUMIF($C$19:$C3618,$C3618,$F$19:$F3618)-SUMIF($C$19:$C3618,$C3618,$G$19:$G3618),"")</f>
        <v/>
      </c>
      <c r="I3618" s="220"/>
      <c r="J3618" s="220"/>
      <c r="K3618" s="223"/>
    </row>
    <row r="3619" customHeight="1" spans="1:11">
      <c r="A3619" s="185" t="str">
        <f>IF(B3619="","",COUNTA($B$5:B3619))</f>
        <v/>
      </c>
      <c r="B3619" s="213"/>
      <c r="C3619" s="214"/>
      <c r="D3619" s="214"/>
      <c r="E3619" s="214"/>
      <c r="F3619" s="224"/>
      <c r="G3619" s="216"/>
      <c r="H3619" s="217" t="str">
        <f>IFERROR(VLOOKUP($C3619,$C$5:$H$18,6,0)+SUMIF($C$19:$C3619,$C3619,$F$19:$F3619)-SUMIF($C$19:$C3619,$C3619,$G$19:$G3619),"")</f>
        <v/>
      </c>
      <c r="I3619" s="214"/>
      <c r="J3619" s="214"/>
      <c r="K3619" s="218"/>
    </row>
    <row r="3620" customHeight="1" spans="1:11">
      <c r="A3620" s="185" t="str">
        <f>IF(B3620="","",COUNTA($B$5:B3620))</f>
        <v/>
      </c>
      <c r="B3620" s="219"/>
      <c r="C3620" s="220"/>
      <c r="D3620" s="220"/>
      <c r="E3620" s="220"/>
      <c r="F3620" s="225"/>
      <c r="G3620" s="222"/>
      <c r="H3620" s="217" t="str">
        <f>IFERROR(VLOOKUP($C3620,$C$5:$H$18,6,0)+SUMIF($C$19:$C3620,$C3620,$F$19:$F3620)-SUMIF($C$19:$C3620,$C3620,$G$19:$G3620),"")</f>
        <v/>
      </c>
      <c r="I3620" s="220"/>
      <c r="J3620" s="220"/>
      <c r="K3620" s="223"/>
    </row>
    <row r="3621" customHeight="1" spans="1:11">
      <c r="A3621" s="185" t="str">
        <f>IF(B3621="","",COUNTA($B$5:B3621))</f>
        <v/>
      </c>
      <c r="B3621" s="213"/>
      <c r="C3621" s="214"/>
      <c r="D3621" s="214"/>
      <c r="E3621" s="214"/>
      <c r="F3621" s="224"/>
      <c r="G3621" s="216"/>
      <c r="H3621" s="217" t="str">
        <f>IFERROR(VLOOKUP($C3621,$C$5:$H$18,6,0)+SUMIF($C$19:$C3621,$C3621,$F$19:$F3621)-SUMIF($C$19:$C3621,$C3621,$G$19:$G3621),"")</f>
        <v/>
      </c>
      <c r="I3621" s="214"/>
      <c r="J3621" s="214"/>
      <c r="K3621" s="218"/>
    </row>
    <row r="3622" customHeight="1" spans="1:11">
      <c r="A3622" s="185" t="str">
        <f>IF(B3622="","",COUNTA($B$5:B3622))</f>
        <v/>
      </c>
      <c r="B3622" s="219"/>
      <c r="C3622" s="220"/>
      <c r="D3622" s="220"/>
      <c r="E3622" s="220"/>
      <c r="F3622" s="225"/>
      <c r="G3622" s="222"/>
      <c r="H3622" s="217" t="str">
        <f>IFERROR(VLOOKUP($C3622,$C$5:$H$18,6,0)+SUMIF($C$19:$C3622,$C3622,$F$19:$F3622)-SUMIF($C$19:$C3622,$C3622,$G$19:$G3622),"")</f>
        <v/>
      </c>
      <c r="I3622" s="220"/>
      <c r="J3622" s="220"/>
      <c r="K3622" s="223"/>
    </row>
    <row r="3623" customHeight="1" spans="1:11">
      <c r="A3623" s="185" t="str">
        <f>IF(B3623="","",COUNTA($B$5:B3623))</f>
        <v/>
      </c>
      <c r="B3623" s="213"/>
      <c r="C3623" s="214"/>
      <c r="D3623" s="214"/>
      <c r="E3623" s="214"/>
      <c r="F3623" s="224"/>
      <c r="G3623" s="216"/>
      <c r="H3623" s="217" t="str">
        <f>IFERROR(VLOOKUP($C3623,$C$5:$H$18,6,0)+SUMIF($C$19:$C3623,$C3623,$F$19:$F3623)-SUMIF($C$19:$C3623,$C3623,$G$19:$G3623),"")</f>
        <v/>
      </c>
      <c r="I3623" s="214"/>
      <c r="J3623" s="214"/>
      <c r="K3623" s="218"/>
    </row>
    <row r="3624" customHeight="1" spans="1:11">
      <c r="A3624" s="185" t="str">
        <f>IF(B3624="","",COUNTA($B$5:B3624))</f>
        <v/>
      </c>
      <c r="B3624" s="219"/>
      <c r="C3624" s="220"/>
      <c r="D3624" s="220"/>
      <c r="E3624" s="220"/>
      <c r="F3624" s="225"/>
      <c r="G3624" s="222"/>
      <c r="H3624" s="217" t="str">
        <f>IFERROR(VLOOKUP($C3624,$C$5:$H$18,6,0)+SUMIF($C$19:$C3624,$C3624,$F$19:$F3624)-SUMIF($C$19:$C3624,$C3624,$G$19:$G3624),"")</f>
        <v/>
      </c>
      <c r="I3624" s="220"/>
      <c r="J3624" s="220"/>
      <c r="K3624" s="223"/>
    </row>
    <row r="3625" customHeight="1" spans="1:11">
      <c r="A3625" s="185" t="str">
        <f>IF(B3625="","",COUNTA($B$5:B3625))</f>
        <v/>
      </c>
      <c r="B3625" s="213"/>
      <c r="C3625" s="214"/>
      <c r="D3625" s="214"/>
      <c r="E3625" s="214"/>
      <c r="F3625" s="224"/>
      <c r="G3625" s="216"/>
      <c r="H3625" s="217" t="str">
        <f>IFERROR(VLOOKUP($C3625,$C$5:$H$18,6,0)+SUMIF($C$19:$C3625,$C3625,$F$19:$F3625)-SUMIF($C$19:$C3625,$C3625,$G$19:$G3625),"")</f>
        <v/>
      </c>
      <c r="I3625" s="214"/>
      <c r="J3625" s="214"/>
      <c r="K3625" s="218"/>
    </row>
    <row r="3626" customHeight="1" spans="1:11">
      <c r="A3626" s="185" t="str">
        <f>IF(B3626="","",COUNTA($B$5:B3626))</f>
        <v/>
      </c>
      <c r="B3626" s="219"/>
      <c r="C3626" s="220"/>
      <c r="D3626" s="220"/>
      <c r="E3626" s="220"/>
      <c r="F3626" s="225"/>
      <c r="G3626" s="222"/>
      <c r="H3626" s="217" t="str">
        <f>IFERROR(VLOOKUP($C3626,$C$5:$H$18,6,0)+SUMIF($C$19:$C3626,$C3626,$F$19:$F3626)-SUMIF($C$19:$C3626,$C3626,$G$19:$G3626),"")</f>
        <v/>
      </c>
      <c r="I3626" s="220"/>
      <c r="J3626" s="220"/>
      <c r="K3626" s="223"/>
    </row>
    <row r="3627" customHeight="1" spans="1:11">
      <c r="A3627" s="185" t="str">
        <f>IF(B3627="","",COUNTA($B$5:B3627))</f>
        <v/>
      </c>
      <c r="B3627" s="213"/>
      <c r="C3627" s="214"/>
      <c r="D3627" s="214"/>
      <c r="E3627" s="214"/>
      <c r="F3627" s="224"/>
      <c r="G3627" s="216"/>
      <c r="H3627" s="217" t="str">
        <f>IFERROR(VLOOKUP($C3627,$C$5:$H$18,6,0)+SUMIF($C$19:$C3627,$C3627,$F$19:$F3627)-SUMIF($C$19:$C3627,$C3627,$G$19:$G3627),"")</f>
        <v/>
      </c>
      <c r="I3627" s="214"/>
      <c r="J3627" s="214"/>
      <c r="K3627" s="218"/>
    </row>
    <row r="3628" customHeight="1" spans="1:11">
      <c r="A3628" s="185" t="str">
        <f>IF(B3628="","",COUNTA($B$5:B3628))</f>
        <v/>
      </c>
      <c r="B3628" s="219"/>
      <c r="C3628" s="220"/>
      <c r="D3628" s="220"/>
      <c r="E3628" s="220"/>
      <c r="F3628" s="225"/>
      <c r="G3628" s="222"/>
      <c r="H3628" s="217" t="str">
        <f>IFERROR(VLOOKUP($C3628,$C$5:$H$18,6,0)+SUMIF($C$19:$C3628,$C3628,$F$19:$F3628)-SUMIF($C$19:$C3628,$C3628,$G$19:$G3628),"")</f>
        <v/>
      </c>
      <c r="I3628" s="220"/>
      <c r="J3628" s="220"/>
      <c r="K3628" s="223"/>
    </row>
    <row r="3629" customHeight="1" spans="1:11">
      <c r="A3629" s="185" t="str">
        <f>IF(B3629="","",COUNTA($B$5:B3629))</f>
        <v/>
      </c>
      <c r="B3629" s="213"/>
      <c r="C3629" s="214"/>
      <c r="D3629" s="214"/>
      <c r="E3629" s="214"/>
      <c r="F3629" s="224"/>
      <c r="G3629" s="216"/>
      <c r="H3629" s="217" t="str">
        <f>IFERROR(VLOOKUP($C3629,$C$5:$H$18,6,0)+SUMIF($C$19:$C3629,$C3629,$F$19:$F3629)-SUMIF($C$19:$C3629,$C3629,$G$19:$G3629),"")</f>
        <v/>
      </c>
      <c r="I3629" s="214"/>
      <c r="J3629" s="214"/>
      <c r="K3629" s="218"/>
    </row>
    <row r="3630" customHeight="1" spans="1:11">
      <c r="A3630" s="185" t="str">
        <f>IF(B3630="","",COUNTA($B$5:B3630))</f>
        <v/>
      </c>
      <c r="B3630" s="219"/>
      <c r="C3630" s="220"/>
      <c r="D3630" s="220"/>
      <c r="E3630" s="220"/>
      <c r="F3630" s="225"/>
      <c r="G3630" s="222"/>
      <c r="H3630" s="217" t="str">
        <f>IFERROR(VLOOKUP($C3630,$C$5:$H$18,6,0)+SUMIF($C$19:$C3630,$C3630,$F$19:$F3630)-SUMIF($C$19:$C3630,$C3630,$G$19:$G3630),"")</f>
        <v/>
      </c>
      <c r="I3630" s="220"/>
      <c r="J3630" s="220"/>
      <c r="K3630" s="223"/>
    </row>
    <row r="3631" customHeight="1" spans="1:11">
      <c r="A3631" s="185" t="str">
        <f>IF(B3631="","",COUNTA($B$5:B3631))</f>
        <v/>
      </c>
      <c r="B3631" s="213"/>
      <c r="C3631" s="214"/>
      <c r="D3631" s="214"/>
      <c r="E3631" s="214"/>
      <c r="F3631" s="224"/>
      <c r="G3631" s="216"/>
      <c r="H3631" s="217" t="str">
        <f>IFERROR(VLOOKUP($C3631,$C$5:$H$18,6,0)+SUMIF($C$19:$C3631,$C3631,$F$19:$F3631)-SUMIF($C$19:$C3631,$C3631,$G$19:$G3631),"")</f>
        <v/>
      </c>
      <c r="I3631" s="214"/>
      <c r="J3631" s="214"/>
      <c r="K3631" s="218"/>
    </row>
    <row r="3632" customHeight="1" spans="1:11">
      <c r="A3632" s="185" t="str">
        <f>IF(B3632="","",COUNTA($B$5:B3632))</f>
        <v/>
      </c>
      <c r="B3632" s="219"/>
      <c r="C3632" s="220"/>
      <c r="D3632" s="220"/>
      <c r="E3632" s="220"/>
      <c r="F3632" s="225"/>
      <c r="G3632" s="222"/>
      <c r="H3632" s="217" t="str">
        <f>IFERROR(VLOOKUP($C3632,$C$5:$H$18,6,0)+SUMIF($C$19:$C3632,$C3632,$F$19:$F3632)-SUMIF($C$19:$C3632,$C3632,$G$19:$G3632),"")</f>
        <v/>
      </c>
      <c r="I3632" s="220"/>
      <c r="J3632" s="220"/>
      <c r="K3632" s="223"/>
    </row>
    <row r="3633" customHeight="1" spans="1:11">
      <c r="A3633" s="185" t="str">
        <f>IF(B3633="","",COUNTA($B$5:B3633))</f>
        <v/>
      </c>
      <c r="B3633" s="213"/>
      <c r="C3633" s="214"/>
      <c r="D3633" s="214"/>
      <c r="E3633" s="214"/>
      <c r="F3633" s="224"/>
      <c r="G3633" s="216"/>
      <c r="H3633" s="217" t="str">
        <f>IFERROR(VLOOKUP($C3633,$C$5:$H$18,6,0)+SUMIF($C$19:$C3633,$C3633,$F$19:$F3633)-SUMIF($C$19:$C3633,$C3633,$G$19:$G3633),"")</f>
        <v/>
      </c>
      <c r="I3633" s="214"/>
      <c r="J3633" s="214"/>
      <c r="K3633" s="218"/>
    </row>
    <row r="3634" customHeight="1" spans="1:11">
      <c r="A3634" s="185" t="str">
        <f>IF(B3634="","",COUNTA($B$5:B3634))</f>
        <v/>
      </c>
      <c r="B3634" s="219"/>
      <c r="C3634" s="220"/>
      <c r="D3634" s="220"/>
      <c r="E3634" s="220"/>
      <c r="F3634" s="225"/>
      <c r="G3634" s="222"/>
      <c r="H3634" s="217" t="str">
        <f>IFERROR(VLOOKUP($C3634,$C$5:$H$18,6,0)+SUMIF($C$19:$C3634,$C3634,$F$19:$F3634)-SUMIF($C$19:$C3634,$C3634,$G$19:$G3634),"")</f>
        <v/>
      </c>
      <c r="I3634" s="220"/>
      <c r="J3634" s="220"/>
      <c r="K3634" s="223"/>
    </row>
    <row r="3635" customHeight="1" spans="1:11">
      <c r="A3635" s="185" t="str">
        <f>IF(B3635="","",COUNTA($B$5:B3635))</f>
        <v/>
      </c>
      <c r="B3635" s="213"/>
      <c r="C3635" s="214"/>
      <c r="D3635" s="214"/>
      <c r="E3635" s="214"/>
      <c r="F3635" s="224"/>
      <c r="G3635" s="216"/>
      <c r="H3635" s="217" t="str">
        <f>IFERROR(VLOOKUP($C3635,$C$5:$H$18,6,0)+SUMIF($C$19:$C3635,$C3635,$F$19:$F3635)-SUMIF($C$19:$C3635,$C3635,$G$19:$G3635),"")</f>
        <v/>
      </c>
      <c r="I3635" s="214"/>
      <c r="J3635" s="214"/>
      <c r="K3635" s="218"/>
    </row>
    <row r="3636" customHeight="1" spans="1:11">
      <c r="A3636" s="185" t="str">
        <f>IF(B3636="","",COUNTA($B$5:B3636))</f>
        <v/>
      </c>
      <c r="B3636" s="219"/>
      <c r="C3636" s="220"/>
      <c r="D3636" s="220"/>
      <c r="E3636" s="220"/>
      <c r="F3636" s="225"/>
      <c r="G3636" s="222"/>
      <c r="H3636" s="217" t="str">
        <f>IFERROR(VLOOKUP($C3636,$C$5:$H$18,6,0)+SUMIF($C$19:$C3636,$C3636,$F$19:$F3636)-SUMIF($C$19:$C3636,$C3636,$G$19:$G3636),"")</f>
        <v/>
      </c>
      <c r="I3636" s="220"/>
      <c r="J3636" s="220"/>
      <c r="K3636" s="223"/>
    </row>
    <row r="3637" customHeight="1" spans="1:11">
      <c r="A3637" s="185" t="str">
        <f>IF(B3637="","",COUNTA($B$5:B3637))</f>
        <v/>
      </c>
      <c r="B3637" s="213"/>
      <c r="C3637" s="214"/>
      <c r="D3637" s="214"/>
      <c r="E3637" s="214"/>
      <c r="F3637" s="224"/>
      <c r="G3637" s="216"/>
      <c r="H3637" s="217" t="str">
        <f>IFERROR(VLOOKUP($C3637,$C$5:$H$18,6,0)+SUMIF($C$19:$C3637,$C3637,$F$19:$F3637)-SUMIF($C$19:$C3637,$C3637,$G$19:$G3637),"")</f>
        <v/>
      </c>
      <c r="I3637" s="214"/>
      <c r="J3637" s="214"/>
      <c r="K3637" s="218"/>
    </row>
    <row r="3638" customHeight="1" spans="1:11">
      <c r="A3638" s="185" t="str">
        <f>IF(B3638="","",COUNTA($B$5:B3638))</f>
        <v/>
      </c>
      <c r="B3638" s="219"/>
      <c r="C3638" s="220"/>
      <c r="D3638" s="220"/>
      <c r="E3638" s="220"/>
      <c r="F3638" s="225"/>
      <c r="G3638" s="222"/>
      <c r="H3638" s="217" t="str">
        <f>IFERROR(VLOOKUP($C3638,$C$5:$H$18,6,0)+SUMIF($C$19:$C3638,$C3638,$F$19:$F3638)-SUMIF($C$19:$C3638,$C3638,$G$19:$G3638),"")</f>
        <v/>
      </c>
      <c r="I3638" s="220"/>
      <c r="J3638" s="220"/>
      <c r="K3638" s="223"/>
    </row>
    <row r="3639" customHeight="1" spans="1:11">
      <c r="A3639" s="185" t="str">
        <f>IF(B3639="","",COUNTA($B$5:B3639))</f>
        <v/>
      </c>
      <c r="B3639" s="213"/>
      <c r="C3639" s="214"/>
      <c r="D3639" s="214"/>
      <c r="E3639" s="214"/>
      <c r="F3639" s="224"/>
      <c r="G3639" s="216"/>
      <c r="H3639" s="217" t="str">
        <f>IFERROR(VLOOKUP($C3639,$C$5:$H$18,6,0)+SUMIF($C$19:$C3639,$C3639,$F$19:$F3639)-SUMIF($C$19:$C3639,$C3639,$G$19:$G3639),"")</f>
        <v/>
      </c>
      <c r="I3639" s="214"/>
      <c r="J3639" s="214"/>
      <c r="K3639" s="218"/>
    </row>
    <row r="3640" customHeight="1" spans="1:11">
      <c r="A3640" s="185" t="str">
        <f>IF(B3640="","",COUNTA($B$5:B3640))</f>
        <v/>
      </c>
      <c r="B3640" s="219"/>
      <c r="C3640" s="220"/>
      <c r="D3640" s="220"/>
      <c r="E3640" s="220"/>
      <c r="F3640" s="225"/>
      <c r="G3640" s="222"/>
      <c r="H3640" s="217" t="str">
        <f>IFERROR(VLOOKUP($C3640,$C$5:$H$18,6,0)+SUMIF($C$19:$C3640,$C3640,$F$19:$F3640)-SUMIF($C$19:$C3640,$C3640,$G$19:$G3640),"")</f>
        <v/>
      </c>
      <c r="I3640" s="220"/>
      <c r="J3640" s="220"/>
      <c r="K3640" s="223"/>
    </row>
    <row r="3641" customHeight="1" spans="1:11">
      <c r="A3641" s="185" t="str">
        <f>IF(B3641="","",COUNTA($B$5:B3641))</f>
        <v/>
      </c>
      <c r="B3641" s="213"/>
      <c r="C3641" s="214"/>
      <c r="D3641" s="214"/>
      <c r="E3641" s="214"/>
      <c r="F3641" s="224"/>
      <c r="G3641" s="216"/>
      <c r="H3641" s="217" t="str">
        <f>IFERROR(VLOOKUP($C3641,$C$5:$H$18,6,0)+SUMIF($C$19:$C3641,$C3641,$F$19:$F3641)-SUMIF($C$19:$C3641,$C3641,$G$19:$G3641),"")</f>
        <v/>
      </c>
      <c r="I3641" s="214"/>
      <c r="J3641" s="214"/>
      <c r="K3641" s="218"/>
    </row>
    <row r="3642" customHeight="1" spans="1:11">
      <c r="A3642" s="185" t="str">
        <f>IF(B3642="","",COUNTA($B$5:B3642))</f>
        <v/>
      </c>
      <c r="B3642" s="219"/>
      <c r="C3642" s="220"/>
      <c r="D3642" s="220"/>
      <c r="E3642" s="220"/>
      <c r="F3642" s="225"/>
      <c r="G3642" s="222"/>
      <c r="H3642" s="217" t="str">
        <f>IFERROR(VLOOKUP($C3642,$C$5:$H$18,6,0)+SUMIF($C$19:$C3642,$C3642,$F$19:$F3642)-SUMIF($C$19:$C3642,$C3642,$G$19:$G3642),"")</f>
        <v/>
      </c>
      <c r="I3642" s="220"/>
      <c r="J3642" s="220"/>
      <c r="K3642" s="223"/>
    </row>
    <row r="3643" customHeight="1" spans="1:11">
      <c r="A3643" s="185" t="str">
        <f>IF(B3643="","",COUNTA($B$5:B3643))</f>
        <v/>
      </c>
      <c r="B3643" s="213"/>
      <c r="C3643" s="214"/>
      <c r="D3643" s="214"/>
      <c r="E3643" s="214"/>
      <c r="F3643" s="224"/>
      <c r="G3643" s="216"/>
      <c r="H3643" s="217" t="str">
        <f>IFERROR(VLOOKUP($C3643,$C$5:$H$18,6,0)+SUMIF($C$19:$C3643,$C3643,$F$19:$F3643)-SUMIF($C$19:$C3643,$C3643,$G$19:$G3643),"")</f>
        <v/>
      </c>
      <c r="I3643" s="214"/>
      <c r="J3643" s="214"/>
      <c r="K3643" s="218"/>
    </row>
    <row r="3644" customHeight="1" spans="1:11">
      <c r="A3644" s="185" t="str">
        <f>IF(B3644="","",COUNTA($B$5:B3644))</f>
        <v/>
      </c>
      <c r="B3644" s="219"/>
      <c r="C3644" s="220"/>
      <c r="D3644" s="220"/>
      <c r="E3644" s="220"/>
      <c r="F3644" s="225"/>
      <c r="G3644" s="222"/>
      <c r="H3644" s="217" t="str">
        <f>IFERROR(VLOOKUP($C3644,$C$5:$H$18,6,0)+SUMIF($C$19:$C3644,$C3644,$F$19:$F3644)-SUMIF($C$19:$C3644,$C3644,$G$19:$G3644),"")</f>
        <v/>
      </c>
      <c r="I3644" s="220"/>
      <c r="J3644" s="220"/>
      <c r="K3644" s="223"/>
    </row>
    <row r="3645" customHeight="1" spans="1:11">
      <c r="A3645" s="185" t="str">
        <f>IF(B3645="","",COUNTA($B$5:B3645))</f>
        <v/>
      </c>
      <c r="B3645" s="213"/>
      <c r="C3645" s="214"/>
      <c r="D3645" s="214"/>
      <c r="E3645" s="214"/>
      <c r="F3645" s="224"/>
      <c r="G3645" s="216"/>
      <c r="H3645" s="217" t="str">
        <f>IFERROR(VLOOKUP($C3645,$C$5:$H$18,6,0)+SUMIF($C$19:$C3645,$C3645,$F$19:$F3645)-SUMIF($C$19:$C3645,$C3645,$G$19:$G3645),"")</f>
        <v/>
      </c>
      <c r="I3645" s="214"/>
      <c r="J3645" s="214"/>
      <c r="K3645" s="218"/>
    </row>
    <row r="3646" customHeight="1" spans="1:11">
      <c r="A3646" s="185" t="str">
        <f>IF(B3646="","",COUNTA($B$5:B3646))</f>
        <v/>
      </c>
      <c r="B3646" s="219"/>
      <c r="C3646" s="220"/>
      <c r="D3646" s="220"/>
      <c r="E3646" s="220"/>
      <c r="F3646" s="225"/>
      <c r="G3646" s="222"/>
      <c r="H3646" s="217" t="str">
        <f>IFERROR(VLOOKUP($C3646,$C$5:$H$18,6,0)+SUMIF($C$19:$C3646,$C3646,$F$19:$F3646)-SUMIF($C$19:$C3646,$C3646,$G$19:$G3646),"")</f>
        <v/>
      </c>
      <c r="I3646" s="220"/>
      <c r="J3646" s="220"/>
      <c r="K3646" s="223"/>
    </row>
    <row r="3647" customHeight="1" spans="1:11">
      <c r="A3647" s="185" t="str">
        <f>IF(B3647="","",COUNTA($B$5:B3647))</f>
        <v/>
      </c>
      <c r="B3647" s="213"/>
      <c r="C3647" s="214"/>
      <c r="D3647" s="214"/>
      <c r="E3647" s="214"/>
      <c r="F3647" s="224"/>
      <c r="G3647" s="216"/>
      <c r="H3647" s="217" t="str">
        <f>IFERROR(VLOOKUP($C3647,$C$5:$H$18,6,0)+SUMIF($C$19:$C3647,$C3647,$F$19:$F3647)-SUMIF($C$19:$C3647,$C3647,$G$19:$G3647),"")</f>
        <v/>
      </c>
      <c r="I3647" s="214"/>
      <c r="J3647" s="214"/>
      <c r="K3647" s="218"/>
    </row>
    <row r="3648" customHeight="1" spans="1:11">
      <c r="A3648" s="185" t="str">
        <f>IF(B3648="","",COUNTA($B$5:B3648))</f>
        <v/>
      </c>
      <c r="B3648" s="219"/>
      <c r="C3648" s="220"/>
      <c r="D3648" s="220"/>
      <c r="E3648" s="220"/>
      <c r="F3648" s="225"/>
      <c r="G3648" s="222"/>
      <c r="H3648" s="217" t="str">
        <f>IFERROR(VLOOKUP($C3648,$C$5:$H$18,6,0)+SUMIF($C$19:$C3648,$C3648,$F$19:$F3648)-SUMIF($C$19:$C3648,$C3648,$G$19:$G3648),"")</f>
        <v/>
      </c>
      <c r="I3648" s="220"/>
      <c r="J3648" s="220"/>
      <c r="K3648" s="223"/>
    </row>
    <row r="3649" customHeight="1" spans="1:11">
      <c r="A3649" s="185" t="str">
        <f>IF(B3649="","",COUNTA($B$5:B3649))</f>
        <v/>
      </c>
      <c r="B3649" s="213"/>
      <c r="C3649" s="214"/>
      <c r="D3649" s="214"/>
      <c r="E3649" s="214"/>
      <c r="F3649" s="224"/>
      <c r="G3649" s="216"/>
      <c r="H3649" s="217" t="str">
        <f>IFERROR(VLOOKUP($C3649,$C$5:$H$18,6,0)+SUMIF($C$19:$C3649,$C3649,$F$19:$F3649)-SUMIF($C$19:$C3649,$C3649,$G$19:$G3649),"")</f>
        <v/>
      </c>
      <c r="I3649" s="214"/>
      <c r="J3649" s="214"/>
      <c r="K3649" s="218"/>
    </row>
    <row r="3650" customHeight="1" spans="1:11">
      <c r="A3650" s="185" t="str">
        <f>IF(B3650="","",COUNTA($B$5:B3650))</f>
        <v/>
      </c>
      <c r="B3650" s="219"/>
      <c r="C3650" s="220"/>
      <c r="D3650" s="220"/>
      <c r="E3650" s="220"/>
      <c r="F3650" s="225"/>
      <c r="G3650" s="222"/>
      <c r="H3650" s="217" t="str">
        <f>IFERROR(VLOOKUP($C3650,$C$5:$H$18,6,0)+SUMIF($C$19:$C3650,$C3650,$F$19:$F3650)-SUMIF($C$19:$C3650,$C3650,$G$19:$G3650),"")</f>
        <v/>
      </c>
      <c r="I3650" s="220"/>
      <c r="J3650" s="220"/>
      <c r="K3650" s="223"/>
    </row>
    <row r="3651" customHeight="1" spans="1:11">
      <c r="A3651" s="185" t="str">
        <f>IF(B3651="","",COUNTA($B$5:B3651))</f>
        <v/>
      </c>
      <c r="B3651" s="213"/>
      <c r="C3651" s="214"/>
      <c r="D3651" s="214"/>
      <c r="E3651" s="214"/>
      <c r="F3651" s="224"/>
      <c r="G3651" s="216"/>
      <c r="H3651" s="217" t="str">
        <f>IFERROR(VLOOKUP($C3651,$C$5:$H$18,6,0)+SUMIF($C$19:$C3651,$C3651,$F$19:$F3651)-SUMIF($C$19:$C3651,$C3651,$G$19:$G3651),"")</f>
        <v/>
      </c>
      <c r="I3651" s="214"/>
      <c r="J3651" s="214"/>
      <c r="K3651" s="218"/>
    </row>
    <row r="3652" customHeight="1" spans="1:11">
      <c r="A3652" s="185" t="str">
        <f>IF(B3652="","",COUNTA($B$5:B3652))</f>
        <v/>
      </c>
      <c r="B3652" s="219"/>
      <c r="C3652" s="220"/>
      <c r="D3652" s="220"/>
      <c r="E3652" s="220"/>
      <c r="F3652" s="225"/>
      <c r="G3652" s="222"/>
      <c r="H3652" s="217" t="str">
        <f>IFERROR(VLOOKUP($C3652,$C$5:$H$18,6,0)+SUMIF($C$19:$C3652,$C3652,$F$19:$F3652)-SUMIF($C$19:$C3652,$C3652,$G$19:$G3652),"")</f>
        <v/>
      </c>
      <c r="I3652" s="220"/>
      <c r="J3652" s="220"/>
      <c r="K3652" s="223"/>
    </row>
    <row r="3653" customHeight="1" spans="1:11">
      <c r="A3653" s="185" t="str">
        <f>IF(B3653="","",COUNTA($B$5:B3653))</f>
        <v/>
      </c>
      <c r="B3653" s="213"/>
      <c r="C3653" s="214"/>
      <c r="D3653" s="214"/>
      <c r="E3653" s="214"/>
      <c r="F3653" s="224"/>
      <c r="G3653" s="216"/>
      <c r="H3653" s="217" t="str">
        <f>IFERROR(VLOOKUP($C3653,$C$5:$H$18,6,0)+SUMIF($C$19:$C3653,$C3653,$F$19:$F3653)-SUMIF($C$19:$C3653,$C3653,$G$19:$G3653),"")</f>
        <v/>
      </c>
      <c r="I3653" s="214"/>
      <c r="J3653" s="214"/>
      <c r="K3653" s="218"/>
    </row>
    <row r="3654" customHeight="1" spans="1:11">
      <c r="A3654" s="185" t="str">
        <f>IF(B3654="","",COUNTA($B$5:B3654))</f>
        <v/>
      </c>
      <c r="B3654" s="219"/>
      <c r="C3654" s="220"/>
      <c r="D3654" s="220"/>
      <c r="E3654" s="220"/>
      <c r="F3654" s="225"/>
      <c r="G3654" s="222"/>
      <c r="H3654" s="217" t="str">
        <f>IFERROR(VLOOKUP($C3654,$C$5:$H$18,6,0)+SUMIF($C$19:$C3654,$C3654,$F$19:$F3654)-SUMIF($C$19:$C3654,$C3654,$G$19:$G3654),"")</f>
        <v/>
      </c>
      <c r="I3654" s="220"/>
      <c r="J3654" s="220"/>
      <c r="K3654" s="223"/>
    </row>
    <row r="3655" customHeight="1" spans="1:11">
      <c r="A3655" s="185" t="str">
        <f>IF(B3655="","",COUNTA($B$5:B3655))</f>
        <v/>
      </c>
      <c r="B3655" s="213"/>
      <c r="C3655" s="214"/>
      <c r="D3655" s="214"/>
      <c r="E3655" s="214"/>
      <c r="F3655" s="224"/>
      <c r="G3655" s="216"/>
      <c r="H3655" s="217" t="str">
        <f>IFERROR(VLOOKUP($C3655,$C$5:$H$18,6,0)+SUMIF($C$19:$C3655,$C3655,$F$19:$F3655)-SUMIF($C$19:$C3655,$C3655,$G$19:$G3655),"")</f>
        <v/>
      </c>
      <c r="I3655" s="214"/>
      <c r="J3655" s="214"/>
      <c r="K3655" s="218"/>
    </row>
    <row r="3656" customHeight="1" spans="1:11">
      <c r="A3656" s="185" t="str">
        <f>IF(B3656="","",COUNTA($B$5:B3656))</f>
        <v/>
      </c>
      <c r="B3656" s="219"/>
      <c r="C3656" s="220"/>
      <c r="D3656" s="220"/>
      <c r="E3656" s="220"/>
      <c r="F3656" s="225"/>
      <c r="G3656" s="222"/>
      <c r="H3656" s="217" t="str">
        <f>IFERROR(VLOOKUP($C3656,$C$5:$H$18,6,0)+SUMIF($C$19:$C3656,$C3656,$F$19:$F3656)-SUMIF($C$19:$C3656,$C3656,$G$19:$G3656),"")</f>
        <v/>
      </c>
      <c r="I3656" s="220"/>
      <c r="J3656" s="220"/>
      <c r="K3656" s="223"/>
    </row>
    <row r="3657" customHeight="1" spans="1:11">
      <c r="A3657" s="185" t="str">
        <f>IF(B3657="","",COUNTA($B$5:B3657))</f>
        <v/>
      </c>
      <c r="B3657" s="213"/>
      <c r="C3657" s="214"/>
      <c r="D3657" s="214"/>
      <c r="E3657" s="214"/>
      <c r="F3657" s="224"/>
      <c r="G3657" s="216"/>
      <c r="H3657" s="217" t="str">
        <f>IFERROR(VLOOKUP($C3657,$C$5:$H$18,6,0)+SUMIF($C$19:$C3657,$C3657,$F$19:$F3657)-SUMIF($C$19:$C3657,$C3657,$G$19:$G3657),"")</f>
        <v/>
      </c>
      <c r="I3657" s="214"/>
      <c r="J3657" s="214"/>
      <c r="K3657" s="218"/>
    </row>
    <row r="3658" customHeight="1" spans="1:11">
      <c r="A3658" s="185" t="str">
        <f>IF(B3658="","",COUNTA($B$5:B3658))</f>
        <v/>
      </c>
      <c r="B3658" s="219"/>
      <c r="C3658" s="220"/>
      <c r="D3658" s="220"/>
      <c r="E3658" s="220"/>
      <c r="F3658" s="225"/>
      <c r="G3658" s="222"/>
      <c r="H3658" s="217" t="str">
        <f>IFERROR(VLOOKUP($C3658,$C$5:$H$18,6,0)+SUMIF($C$19:$C3658,$C3658,$F$19:$F3658)-SUMIF($C$19:$C3658,$C3658,$G$19:$G3658),"")</f>
        <v/>
      </c>
      <c r="I3658" s="220"/>
      <c r="J3658" s="220"/>
      <c r="K3658" s="223"/>
    </row>
    <row r="3659" customHeight="1" spans="1:11">
      <c r="A3659" s="185" t="str">
        <f>IF(B3659="","",COUNTA($B$5:B3659))</f>
        <v/>
      </c>
      <c r="B3659" s="213"/>
      <c r="C3659" s="214"/>
      <c r="D3659" s="214"/>
      <c r="E3659" s="214"/>
      <c r="F3659" s="224"/>
      <c r="G3659" s="216"/>
      <c r="H3659" s="217" t="str">
        <f>IFERROR(VLOOKUP($C3659,$C$5:$H$18,6,0)+SUMIF($C$19:$C3659,$C3659,$F$19:$F3659)-SUMIF($C$19:$C3659,$C3659,$G$19:$G3659),"")</f>
        <v/>
      </c>
      <c r="I3659" s="214"/>
      <c r="J3659" s="214"/>
      <c r="K3659" s="218"/>
    </row>
    <row r="3660" customHeight="1" spans="1:11">
      <c r="A3660" s="185" t="str">
        <f>IF(B3660="","",COUNTA($B$5:B3660))</f>
        <v/>
      </c>
      <c r="B3660" s="219"/>
      <c r="C3660" s="220"/>
      <c r="D3660" s="220"/>
      <c r="E3660" s="220"/>
      <c r="F3660" s="225"/>
      <c r="G3660" s="222"/>
      <c r="H3660" s="217" t="str">
        <f>IFERROR(VLOOKUP($C3660,$C$5:$H$18,6,0)+SUMIF($C$19:$C3660,$C3660,$F$19:$F3660)-SUMIF($C$19:$C3660,$C3660,$G$19:$G3660),"")</f>
        <v/>
      </c>
      <c r="I3660" s="220"/>
      <c r="J3660" s="220"/>
      <c r="K3660" s="223"/>
    </row>
    <row r="3661" customHeight="1" spans="1:11">
      <c r="A3661" s="185" t="str">
        <f>IF(B3661="","",COUNTA($B$5:B3661))</f>
        <v/>
      </c>
      <c r="B3661" s="213"/>
      <c r="C3661" s="214"/>
      <c r="D3661" s="214"/>
      <c r="E3661" s="214"/>
      <c r="F3661" s="224"/>
      <c r="G3661" s="216"/>
      <c r="H3661" s="217" t="str">
        <f>IFERROR(VLOOKUP($C3661,$C$5:$H$18,6,0)+SUMIF($C$19:$C3661,$C3661,$F$19:$F3661)-SUMIF($C$19:$C3661,$C3661,$G$19:$G3661),"")</f>
        <v/>
      </c>
      <c r="I3661" s="214"/>
      <c r="J3661" s="214"/>
      <c r="K3661" s="218"/>
    </row>
    <row r="3662" customHeight="1" spans="1:11">
      <c r="A3662" s="185" t="str">
        <f>IF(B3662="","",COUNTA($B$5:B3662))</f>
        <v/>
      </c>
      <c r="B3662" s="219"/>
      <c r="C3662" s="220"/>
      <c r="D3662" s="220"/>
      <c r="E3662" s="220"/>
      <c r="F3662" s="225"/>
      <c r="G3662" s="222"/>
      <c r="H3662" s="217" t="str">
        <f>IFERROR(VLOOKUP($C3662,$C$5:$H$18,6,0)+SUMIF($C$19:$C3662,$C3662,$F$19:$F3662)-SUMIF($C$19:$C3662,$C3662,$G$19:$G3662),"")</f>
        <v/>
      </c>
      <c r="I3662" s="220"/>
      <c r="J3662" s="220"/>
      <c r="K3662" s="223"/>
    </row>
    <row r="3663" customHeight="1" spans="1:11">
      <c r="A3663" s="185" t="str">
        <f>IF(B3663="","",COUNTA($B$5:B3663))</f>
        <v/>
      </c>
      <c r="B3663" s="213"/>
      <c r="C3663" s="214"/>
      <c r="D3663" s="214"/>
      <c r="E3663" s="214"/>
      <c r="F3663" s="224"/>
      <c r="G3663" s="216"/>
      <c r="H3663" s="217" t="str">
        <f>IFERROR(VLOOKUP($C3663,$C$5:$H$18,6,0)+SUMIF($C$19:$C3663,$C3663,$F$19:$F3663)-SUMIF($C$19:$C3663,$C3663,$G$19:$G3663),"")</f>
        <v/>
      </c>
      <c r="I3663" s="214"/>
      <c r="J3663" s="214"/>
      <c r="K3663" s="218"/>
    </row>
    <row r="3664" customHeight="1" spans="1:11">
      <c r="A3664" s="185" t="str">
        <f>IF(B3664="","",COUNTA($B$5:B3664))</f>
        <v/>
      </c>
      <c r="B3664" s="219"/>
      <c r="C3664" s="220"/>
      <c r="D3664" s="220"/>
      <c r="E3664" s="220"/>
      <c r="F3664" s="225"/>
      <c r="G3664" s="222"/>
      <c r="H3664" s="217" t="str">
        <f>IFERROR(VLOOKUP($C3664,$C$5:$H$18,6,0)+SUMIF($C$19:$C3664,$C3664,$F$19:$F3664)-SUMIF($C$19:$C3664,$C3664,$G$19:$G3664),"")</f>
        <v/>
      </c>
      <c r="I3664" s="220"/>
      <c r="J3664" s="220"/>
      <c r="K3664" s="223"/>
    </row>
    <row r="3665" customHeight="1" spans="1:11">
      <c r="A3665" s="185" t="str">
        <f>IF(B3665="","",COUNTA($B$5:B3665))</f>
        <v/>
      </c>
      <c r="B3665" s="213"/>
      <c r="C3665" s="214"/>
      <c r="D3665" s="214"/>
      <c r="E3665" s="214"/>
      <c r="F3665" s="224"/>
      <c r="G3665" s="216"/>
      <c r="H3665" s="217" t="str">
        <f>IFERROR(VLOOKUP($C3665,$C$5:$H$18,6,0)+SUMIF($C$19:$C3665,$C3665,$F$19:$F3665)-SUMIF($C$19:$C3665,$C3665,$G$19:$G3665),"")</f>
        <v/>
      </c>
      <c r="I3665" s="214"/>
      <c r="J3665" s="214"/>
      <c r="K3665" s="218"/>
    </row>
    <row r="3666" customHeight="1" spans="1:11">
      <c r="A3666" s="185" t="str">
        <f>IF(B3666="","",COUNTA($B$5:B3666))</f>
        <v/>
      </c>
      <c r="B3666" s="219"/>
      <c r="C3666" s="220"/>
      <c r="D3666" s="220"/>
      <c r="E3666" s="220"/>
      <c r="F3666" s="225"/>
      <c r="G3666" s="222"/>
      <c r="H3666" s="217" t="str">
        <f>IFERROR(VLOOKUP($C3666,$C$5:$H$18,6,0)+SUMIF($C$19:$C3666,$C3666,$F$19:$F3666)-SUMIF($C$19:$C3666,$C3666,$G$19:$G3666),"")</f>
        <v/>
      </c>
      <c r="I3666" s="220"/>
      <c r="J3666" s="220"/>
      <c r="K3666" s="223"/>
    </row>
    <row r="3667" customHeight="1" spans="1:11">
      <c r="A3667" s="185" t="str">
        <f>IF(B3667="","",COUNTA($B$5:B3667))</f>
        <v/>
      </c>
      <c r="B3667" s="213"/>
      <c r="C3667" s="214"/>
      <c r="D3667" s="214"/>
      <c r="E3667" s="214"/>
      <c r="F3667" s="224"/>
      <c r="G3667" s="216"/>
      <c r="H3667" s="217" t="str">
        <f>IFERROR(VLOOKUP($C3667,$C$5:$H$18,6,0)+SUMIF($C$19:$C3667,$C3667,$F$19:$F3667)-SUMIF($C$19:$C3667,$C3667,$G$19:$G3667),"")</f>
        <v/>
      </c>
      <c r="I3667" s="214"/>
      <c r="J3667" s="214"/>
      <c r="K3667" s="218"/>
    </row>
    <row r="3668" customHeight="1" spans="1:11">
      <c r="A3668" s="185" t="str">
        <f>IF(B3668="","",COUNTA($B$5:B3668))</f>
        <v/>
      </c>
      <c r="B3668" s="219"/>
      <c r="C3668" s="220"/>
      <c r="D3668" s="220"/>
      <c r="E3668" s="220"/>
      <c r="F3668" s="225"/>
      <c r="G3668" s="222"/>
      <c r="H3668" s="217" t="str">
        <f>IFERROR(VLOOKUP($C3668,$C$5:$H$18,6,0)+SUMIF($C$19:$C3668,$C3668,$F$19:$F3668)-SUMIF($C$19:$C3668,$C3668,$G$19:$G3668),"")</f>
        <v/>
      </c>
      <c r="I3668" s="220"/>
      <c r="J3668" s="220"/>
      <c r="K3668" s="223"/>
    </row>
    <row r="3669" customHeight="1" spans="1:11">
      <c r="A3669" s="185" t="str">
        <f>IF(B3669="","",COUNTA($B$5:B3669))</f>
        <v/>
      </c>
      <c r="B3669" s="213"/>
      <c r="C3669" s="214"/>
      <c r="D3669" s="214"/>
      <c r="E3669" s="214"/>
      <c r="F3669" s="224"/>
      <c r="G3669" s="216"/>
      <c r="H3669" s="217" t="str">
        <f>IFERROR(VLOOKUP($C3669,$C$5:$H$18,6,0)+SUMIF($C$19:$C3669,$C3669,$F$19:$F3669)-SUMIF($C$19:$C3669,$C3669,$G$19:$G3669),"")</f>
        <v/>
      </c>
      <c r="I3669" s="214"/>
      <c r="J3669" s="214"/>
      <c r="K3669" s="218"/>
    </row>
    <row r="3670" customHeight="1" spans="1:11">
      <c r="A3670" s="185" t="str">
        <f>IF(B3670="","",COUNTA($B$5:B3670))</f>
        <v/>
      </c>
      <c r="B3670" s="219"/>
      <c r="C3670" s="220"/>
      <c r="D3670" s="220"/>
      <c r="E3670" s="220"/>
      <c r="F3670" s="225"/>
      <c r="G3670" s="222"/>
      <c r="H3670" s="217" t="str">
        <f>IFERROR(VLOOKUP($C3670,$C$5:$H$18,6,0)+SUMIF($C$19:$C3670,$C3670,$F$19:$F3670)-SUMIF($C$19:$C3670,$C3670,$G$19:$G3670),"")</f>
        <v/>
      </c>
      <c r="I3670" s="220"/>
      <c r="J3670" s="220"/>
      <c r="K3670" s="223"/>
    </row>
    <row r="3671" customHeight="1" spans="1:11">
      <c r="A3671" s="185" t="str">
        <f>IF(B3671="","",COUNTA($B$5:B3671))</f>
        <v/>
      </c>
      <c r="B3671" s="213"/>
      <c r="C3671" s="214"/>
      <c r="D3671" s="214"/>
      <c r="E3671" s="214"/>
      <c r="F3671" s="224"/>
      <c r="G3671" s="216"/>
      <c r="H3671" s="217" t="str">
        <f>IFERROR(VLOOKUP($C3671,$C$5:$H$18,6,0)+SUMIF($C$19:$C3671,$C3671,$F$19:$F3671)-SUMIF($C$19:$C3671,$C3671,$G$19:$G3671),"")</f>
        <v/>
      </c>
      <c r="I3671" s="214"/>
      <c r="J3671" s="214"/>
      <c r="K3671" s="218"/>
    </row>
    <row r="3672" customHeight="1" spans="1:11">
      <c r="A3672" s="185" t="str">
        <f>IF(B3672="","",COUNTA($B$5:B3672))</f>
        <v/>
      </c>
      <c r="B3672" s="219"/>
      <c r="C3672" s="220"/>
      <c r="D3672" s="220"/>
      <c r="E3672" s="220"/>
      <c r="F3672" s="225"/>
      <c r="G3672" s="222"/>
      <c r="H3672" s="217" t="str">
        <f>IFERROR(VLOOKUP($C3672,$C$5:$H$18,6,0)+SUMIF($C$19:$C3672,$C3672,$F$19:$F3672)-SUMIF($C$19:$C3672,$C3672,$G$19:$G3672),"")</f>
        <v/>
      </c>
      <c r="I3672" s="220"/>
      <c r="J3672" s="220"/>
      <c r="K3672" s="223"/>
    </row>
    <row r="3673" customHeight="1" spans="1:11">
      <c r="A3673" s="185" t="str">
        <f>IF(B3673="","",COUNTA($B$5:B3673))</f>
        <v/>
      </c>
      <c r="B3673" s="213"/>
      <c r="C3673" s="214"/>
      <c r="D3673" s="214"/>
      <c r="E3673" s="214"/>
      <c r="F3673" s="224"/>
      <c r="G3673" s="216"/>
      <c r="H3673" s="217" t="str">
        <f>IFERROR(VLOOKUP($C3673,$C$5:$H$18,6,0)+SUMIF($C$19:$C3673,$C3673,$F$19:$F3673)-SUMIF($C$19:$C3673,$C3673,$G$19:$G3673),"")</f>
        <v/>
      </c>
      <c r="I3673" s="214"/>
      <c r="J3673" s="214"/>
      <c r="K3673" s="218"/>
    </row>
    <row r="3674" customHeight="1" spans="1:11">
      <c r="A3674" s="185" t="str">
        <f>IF(B3674="","",COUNTA($B$5:B3674))</f>
        <v/>
      </c>
      <c r="B3674" s="219"/>
      <c r="C3674" s="220"/>
      <c r="D3674" s="220"/>
      <c r="E3674" s="220"/>
      <c r="F3674" s="225"/>
      <c r="G3674" s="222"/>
      <c r="H3674" s="217" t="str">
        <f>IFERROR(VLOOKUP($C3674,$C$5:$H$18,6,0)+SUMIF($C$19:$C3674,$C3674,$F$19:$F3674)-SUMIF($C$19:$C3674,$C3674,$G$19:$G3674),"")</f>
        <v/>
      </c>
      <c r="I3674" s="220"/>
      <c r="J3674" s="220"/>
      <c r="K3674" s="223"/>
    </row>
    <row r="3675" customHeight="1" spans="1:11">
      <c r="A3675" s="185" t="str">
        <f>IF(B3675="","",COUNTA($B$5:B3675))</f>
        <v/>
      </c>
      <c r="B3675" s="213"/>
      <c r="C3675" s="214"/>
      <c r="D3675" s="214"/>
      <c r="E3675" s="214"/>
      <c r="F3675" s="224"/>
      <c r="G3675" s="216"/>
      <c r="H3675" s="217" t="str">
        <f>IFERROR(VLOOKUP($C3675,$C$5:$H$18,6,0)+SUMIF($C$19:$C3675,$C3675,$F$19:$F3675)-SUMIF($C$19:$C3675,$C3675,$G$19:$G3675),"")</f>
        <v/>
      </c>
      <c r="I3675" s="214"/>
      <c r="J3675" s="214"/>
      <c r="K3675" s="218"/>
    </row>
    <row r="3676" customHeight="1" spans="1:11">
      <c r="A3676" s="185" t="str">
        <f>IF(B3676="","",COUNTA($B$5:B3676))</f>
        <v/>
      </c>
      <c r="B3676" s="219"/>
      <c r="C3676" s="220"/>
      <c r="D3676" s="220"/>
      <c r="E3676" s="220"/>
      <c r="F3676" s="225"/>
      <c r="G3676" s="222"/>
      <c r="H3676" s="217" t="str">
        <f>IFERROR(VLOOKUP($C3676,$C$5:$H$18,6,0)+SUMIF($C$19:$C3676,$C3676,$F$19:$F3676)-SUMIF($C$19:$C3676,$C3676,$G$19:$G3676),"")</f>
        <v/>
      </c>
      <c r="I3676" s="220"/>
      <c r="J3676" s="220"/>
      <c r="K3676" s="223"/>
    </row>
    <row r="3677" customHeight="1" spans="1:11">
      <c r="A3677" s="185" t="str">
        <f>IF(B3677="","",COUNTA($B$5:B3677))</f>
        <v/>
      </c>
      <c r="B3677" s="213"/>
      <c r="C3677" s="214"/>
      <c r="D3677" s="214"/>
      <c r="E3677" s="214"/>
      <c r="F3677" s="224"/>
      <c r="G3677" s="216"/>
      <c r="H3677" s="217" t="str">
        <f>IFERROR(VLOOKUP($C3677,$C$5:$H$18,6,0)+SUMIF($C$19:$C3677,$C3677,$F$19:$F3677)-SUMIF($C$19:$C3677,$C3677,$G$19:$G3677),"")</f>
        <v/>
      </c>
      <c r="I3677" s="214"/>
      <c r="J3677" s="214"/>
      <c r="K3677" s="218"/>
    </row>
    <row r="3678" customHeight="1" spans="1:11">
      <c r="A3678" s="185" t="str">
        <f>IF(B3678="","",COUNTA($B$5:B3678))</f>
        <v/>
      </c>
      <c r="B3678" s="219"/>
      <c r="C3678" s="220"/>
      <c r="D3678" s="220"/>
      <c r="E3678" s="220"/>
      <c r="F3678" s="225"/>
      <c r="G3678" s="222"/>
      <c r="H3678" s="217" t="str">
        <f>IFERROR(VLOOKUP($C3678,$C$5:$H$18,6,0)+SUMIF($C$19:$C3678,$C3678,$F$19:$F3678)-SUMIF($C$19:$C3678,$C3678,$G$19:$G3678),"")</f>
        <v/>
      </c>
      <c r="I3678" s="220"/>
      <c r="J3678" s="220"/>
      <c r="K3678" s="223"/>
    </row>
    <row r="3679" customHeight="1" spans="1:11">
      <c r="A3679" s="185" t="str">
        <f>IF(B3679="","",COUNTA($B$5:B3679))</f>
        <v/>
      </c>
      <c r="B3679" s="213"/>
      <c r="C3679" s="214"/>
      <c r="D3679" s="214"/>
      <c r="E3679" s="214"/>
      <c r="F3679" s="224"/>
      <c r="G3679" s="216"/>
      <c r="H3679" s="217" t="str">
        <f>IFERROR(VLOOKUP($C3679,$C$5:$H$18,6,0)+SUMIF($C$19:$C3679,$C3679,$F$19:$F3679)-SUMIF($C$19:$C3679,$C3679,$G$19:$G3679),"")</f>
        <v/>
      </c>
      <c r="I3679" s="214"/>
      <c r="J3679" s="214"/>
      <c r="K3679" s="218"/>
    </row>
    <row r="3680" customHeight="1" spans="1:11">
      <c r="A3680" s="185" t="str">
        <f>IF(B3680="","",COUNTA($B$5:B3680))</f>
        <v/>
      </c>
      <c r="B3680" s="219"/>
      <c r="C3680" s="220"/>
      <c r="D3680" s="220"/>
      <c r="E3680" s="220"/>
      <c r="F3680" s="225"/>
      <c r="G3680" s="222"/>
      <c r="H3680" s="217" t="str">
        <f>IFERROR(VLOOKUP($C3680,$C$5:$H$18,6,0)+SUMIF($C$19:$C3680,$C3680,$F$19:$F3680)-SUMIF($C$19:$C3680,$C3680,$G$19:$G3680),"")</f>
        <v/>
      </c>
      <c r="I3680" s="220"/>
      <c r="J3680" s="220"/>
      <c r="K3680" s="223"/>
    </row>
    <row r="3681" customHeight="1" spans="1:11">
      <c r="A3681" s="185" t="str">
        <f>IF(B3681="","",COUNTA($B$5:B3681))</f>
        <v/>
      </c>
      <c r="B3681" s="213"/>
      <c r="C3681" s="214"/>
      <c r="D3681" s="214"/>
      <c r="E3681" s="214"/>
      <c r="F3681" s="224"/>
      <c r="G3681" s="216"/>
      <c r="H3681" s="217" t="str">
        <f>IFERROR(VLOOKUP($C3681,$C$5:$H$18,6,0)+SUMIF($C$19:$C3681,$C3681,$F$19:$F3681)-SUMIF($C$19:$C3681,$C3681,$G$19:$G3681),"")</f>
        <v/>
      </c>
      <c r="I3681" s="214"/>
      <c r="J3681" s="214"/>
      <c r="K3681" s="218"/>
    </row>
    <row r="3682" customHeight="1" spans="1:11">
      <c r="A3682" s="185" t="str">
        <f>IF(B3682="","",COUNTA($B$5:B3682))</f>
        <v/>
      </c>
      <c r="B3682" s="219"/>
      <c r="C3682" s="220"/>
      <c r="D3682" s="220"/>
      <c r="E3682" s="220"/>
      <c r="F3682" s="225"/>
      <c r="G3682" s="222"/>
      <c r="H3682" s="217" t="str">
        <f>IFERROR(VLOOKUP($C3682,$C$5:$H$18,6,0)+SUMIF($C$19:$C3682,$C3682,$F$19:$F3682)-SUMIF($C$19:$C3682,$C3682,$G$19:$G3682),"")</f>
        <v/>
      </c>
      <c r="I3682" s="220"/>
      <c r="J3682" s="220"/>
      <c r="K3682" s="223"/>
    </row>
    <row r="3683" customHeight="1" spans="1:11">
      <c r="A3683" s="185" t="str">
        <f>IF(B3683="","",COUNTA($B$5:B3683))</f>
        <v/>
      </c>
      <c r="B3683" s="213"/>
      <c r="C3683" s="214"/>
      <c r="D3683" s="214"/>
      <c r="E3683" s="214"/>
      <c r="F3683" s="224"/>
      <c r="G3683" s="216"/>
      <c r="H3683" s="217" t="str">
        <f>IFERROR(VLOOKUP($C3683,$C$5:$H$18,6,0)+SUMIF($C$19:$C3683,$C3683,$F$19:$F3683)-SUMIF($C$19:$C3683,$C3683,$G$19:$G3683),"")</f>
        <v/>
      </c>
      <c r="I3683" s="214"/>
      <c r="J3683" s="214"/>
      <c r="K3683" s="218"/>
    </row>
    <row r="3684" customHeight="1" spans="1:11">
      <c r="A3684" s="185" t="str">
        <f>IF(B3684="","",COUNTA($B$5:B3684))</f>
        <v/>
      </c>
      <c r="B3684" s="219"/>
      <c r="C3684" s="220"/>
      <c r="D3684" s="220"/>
      <c r="E3684" s="220"/>
      <c r="F3684" s="225"/>
      <c r="G3684" s="222"/>
      <c r="H3684" s="217" t="str">
        <f>IFERROR(VLOOKUP($C3684,$C$5:$H$18,6,0)+SUMIF($C$19:$C3684,$C3684,$F$19:$F3684)-SUMIF($C$19:$C3684,$C3684,$G$19:$G3684),"")</f>
        <v/>
      </c>
      <c r="I3684" s="220"/>
      <c r="J3684" s="220"/>
      <c r="K3684" s="223"/>
    </row>
    <row r="3685" customHeight="1" spans="1:11">
      <c r="A3685" s="185" t="str">
        <f>IF(B3685="","",COUNTA($B$5:B3685))</f>
        <v/>
      </c>
      <c r="B3685" s="213"/>
      <c r="C3685" s="214"/>
      <c r="D3685" s="214"/>
      <c r="E3685" s="214"/>
      <c r="F3685" s="224"/>
      <c r="G3685" s="216"/>
      <c r="H3685" s="217" t="str">
        <f>IFERROR(VLOOKUP($C3685,$C$5:$H$18,6,0)+SUMIF($C$19:$C3685,$C3685,$F$19:$F3685)-SUMIF($C$19:$C3685,$C3685,$G$19:$G3685),"")</f>
        <v/>
      </c>
      <c r="I3685" s="214"/>
      <c r="J3685" s="214"/>
      <c r="K3685" s="218"/>
    </row>
    <row r="3686" customHeight="1" spans="1:11">
      <c r="A3686" s="185" t="str">
        <f>IF(B3686="","",COUNTA($B$5:B3686))</f>
        <v/>
      </c>
      <c r="B3686" s="219"/>
      <c r="C3686" s="220"/>
      <c r="D3686" s="220"/>
      <c r="E3686" s="220"/>
      <c r="F3686" s="225"/>
      <c r="G3686" s="222"/>
      <c r="H3686" s="217" t="str">
        <f>IFERROR(VLOOKUP($C3686,$C$5:$H$18,6,0)+SUMIF($C$19:$C3686,$C3686,$F$19:$F3686)-SUMIF($C$19:$C3686,$C3686,$G$19:$G3686),"")</f>
        <v/>
      </c>
      <c r="I3686" s="220"/>
      <c r="J3686" s="220"/>
      <c r="K3686" s="223"/>
    </row>
    <row r="3687" customHeight="1" spans="1:11">
      <c r="A3687" s="185" t="str">
        <f>IF(B3687="","",COUNTA($B$5:B3687))</f>
        <v/>
      </c>
      <c r="B3687" s="213"/>
      <c r="C3687" s="214"/>
      <c r="D3687" s="214"/>
      <c r="E3687" s="214"/>
      <c r="F3687" s="224"/>
      <c r="G3687" s="216"/>
      <c r="H3687" s="217" t="str">
        <f>IFERROR(VLOOKUP($C3687,$C$5:$H$18,6,0)+SUMIF($C$19:$C3687,$C3687,$F$19:$F3687)-SUMIF($C$19:$C3687,$C3687,$G$19:$G3687),"")</f>
        <v/>
      </c>
      <c r="I3687" s="214"/>
      <c r="J3687" s="214"/>
      <c r="K3687" s="218"/>
    </row>
    <row r="3688" customHeight="1" spans="1:11">
      <c r="A3688" s="185" t="str">
        <f>IF(B3688="","",COUNTA($B$5:B3688))</f>
        <v/>
      </c>
      <c r="B3688" s="219"/>
      <c r="C3688" s="220"/>
      <c r="D3688" s="220"/>
      <c r="E3688" s="220"/>
      <c r="F3688" s="225"/>
      <c r="G3688" s="222"/>
      <c r="H3688" s="217" t="str">
        <f>IFERROR(VLOOKUP($C3688,$C$5:$H$18,6,0)+SUMIF($C$19:$C3688,$C3688,$F$19:$F3688)-SUMIF($C$19:$C3688,$C3688,$G$19:$G3688),"")</f>
        <v/>
      </c>
      <c r="I3688" s="220"/>
      <c r="J3688" s="220"/>
      <c r="K3688" s="223"/>
    </row>
    <row r="3689" customHeight="1" spans="1:11">
      <c r="A3689" s="185" t="str">
        <f>IF(B3689="","",COUNTA($B$5:B3689))</f>
        <v/>
      </c>
      <c r="B3689" s="213"/>
      <c r="C3689" s="214"/>
      <c r="D3689" s="214"/>
      <c r="E3689" s="214"/>
      <c r="F3689" s="224"/>
      <c r="G3689" s="216"/>
      <c r="H3689" s="217" t="str">
        <f>IFERROR(VLOOKUP($C3689,$C$5:$H$18,6,0)+SUMIF($C$19:$C3689,$C3689,$F$19:$F3689)-SUMIF($C$19:$C3689,$C3689,$G$19:$G3689),"")</f>
        <v/>
      </c>
      <c r="I3689" s="214"/>
      <c r="J3689" s="214"/>
      <c r="K3689" s="218"/>
    </row>
    <row r="3690" customHeight="1" spans="1:11">
      <c r="A3690" s="185" t="str">
        <f>IF(B3690="","",COUNTA($B$5:B3690))</f>
        <v/>
      </c>
      <c r="B3690" s="219"/>
      <c r="C3690" s="220"/>
      <c r="D3690" s="220"/>
      <c r="E3690" s="220"/>
      <c r="F3690" s="225"/>
      <c r="G3690" s="222"/>
      <c r="H3690" s="217" t="str">
        <f>IFERROR(VLOOKUP($C3690,$C$5:$H$18,6,0)+SUMIF($C$19:$C3690,$C3690,$F$19:$F3690)-SUMIF($C$19:$C3690,$C3690,$G$19:$G3690),"")</f>
        <v/>
      </c>
      <c r="I3690" s="220"/>
      <c r="J3690" s="220"/>
      <c r="K3690" s="223"/>
    </row>
    <row r="3691" customHeight="1" spans="1:11">
      <c r="A3691" s="185" t="str">
        <f>IF(B3691="","",COUNTA($B$5:B3691))</f>
        <v/>
      </c>
      <c r="B3691" s="213"/>
      <c r="C3691" s="214"/>
      <c r="D3691" s="214"/>
      <c r="E3691" s="214"/>
      <c r="F3691" s="224"/>
      <c r="G3691" s="216"/>
      <c r="H3691" s="217" t="str">
        <f>IFERROR(VLOOKUP($C3691,$C$5:$H$18,6,0)+SUMIF($C$19:$C3691,$C3691,$F$19:$F3691)-SUMIF($C$19:$C3691,$C3691,$G$19:$G3691),"")</f>
        <v/>
      </c>
      <c r="I3691" s="214"/>
      <c r="J3691" s="214"/>
      <c r="K3691" s="218"/>
    </row>
    <row r="3692" customHeight="1" spans="1:11">
      <c r="A3692" s="185" t="str">
        <f>IF(B3692="","",COUNTA($B$5:B3692))</f>
        <v/>
      </c>
      <c r="B3692" s="219"/>
      <c r="C3692" s="220"/>
      <c r="D3692" s="220"/>
      <c r="E3692" s="220"/>
      <c r="F3692" s="225"/>
      <c r="G3692" s="222"/>
      <c r="H3692" s="217" t="str">
        <f>IFERROR(VLOOKUP($C3692,$C$5:$H$18,6,0)+SUMIF($C$19:$C3692,$C3692,$F$19:$F3692)-SUMIF($C$19:$C3692,$C3692,$G$19:$G3692),"")</f>
        <v/>
      </c>
      <c r="I3692" s="220"/>
      <c r="J3692" s="220"/>
      <c r="K3692" s="223"/>
    </row>
    <row r="3693" customHeight="1" spans="1:11">
      <c r="A3693" s="185" t="str">
        <f>IF(B3693="","",COUNTA($B$5:B3693))</f>
        <v/>
      </c>
      <c r="B3693" s="213"/>
      <c r="C3693" s="214"/>
      <c r="D3693" s="214"/>
      <c r="E3693" s="214"/>
      <c r="F3693" s="224"/>
      <c r="G3693" s="216"/>
      <c r="H3693" s="217" t="str">
        <f>IFERROR(VLOOKUP($C3693,$C$5:$H$18,6,0)+SUMIF($C$19:$C3693,$C3693,$F$19:$F3693)-SUMIF($C$19:$C3693,$C3693,$G$19:$G3693),"")</f>
        <v/>
      </c>
      <c r="I3693" s="214"/>
      <c r="J3693" s="214"/>
      <c r="K3693" s="218"/>
    </row>
    <row r="3694" customHeight="1" spans="1:11">
      <c r="A3694" s="185" t="str">
        <f>IF(B3694="","",COUNTA($B$5:B3694))</f>
        <v/>
      </c>
      <c r="B3694" s="219"/>
      <c r="C3694" s="220"/>
      <c r="D3694" s="220"/>
      <c r="E3694" s="220"/>
      <c r="F3694" s="225"/>
      <c r="G3694" s="222"/>
      <c r="H3694" s="217" t="str">
        <f>IFERROR(VLOOKUP($C3694,$C$5:$H$18,6,0)+SUMIF($C$19:$C3694,$C3694,$F$19:$F3694)-SUMIF($C$19:$C3694,$C3694,$G$19:$G3694),"")</f>
        <v/>
      </c>
      <c r="I3694" s="220"/>
      <c r="J3694" s="220"/>
      <c r="K3694" s="223"/>
    </row>
    <row r="3695" customHeight="1" spans="1:11">
      <c r="A3695" s="185" t="str">
        <f>IF(B3695="","",COUNTA($B$5:B3695))</f>
        <v/>
      </c>
      <c r="B3695" s="213"/>
      <c r="C3695" s="214"/>
      <c r="D3695" s="214"/>
      <c r="E3695" s="214"/>
      <c r="F3695" s="224"/>
      <c r="G3695" s="216"/>
      <c r="H3695" s="217" t="str">
        <f>IFERROR(VLOOKUP($C3695,$C$5:$H$18,6,0)+SUMIF($C$19:$C3695,$C3695,$F$19:$F3695)-SUMIF($C$19:$C3695,$C3695,$G$19:$G3695),"")</f>
        <v/>
      </c>
      <c r="I3695" s="214"/>
      <c r="J3695" s="214"/>
      <c r="K3695" s="218"/>
    </row>
    <row r="3696" customHeight="1" spans="1:11">
      <c r="A3696" s="185" t="str">
        <f>IF(B3696="","",COUNTA($B$5:B3696))</f>
        <v/>
      </c>
      <c r="B3696" s="219"/>
      <c r="C3696" s="220"/>
      <c r="D3696" s="220"/>
      <c r="E3696" s="220"/>
      <c r="F3696" s="225"/>
      <c r="G3696" s="222"/>
      <c r="H3696" s="217" t="str">
        <f>IFERROR(VLOOKUP($C3696,$C$5:$H$18,6,0)+SUMIF($C$19:$C3696,$C3696,$F$19:$F3696)-SUMIF($C$19:$C3696,$C3696,$G$19:$G3696),"")</f>
        <v/>
      </c>
      <c r="I3696" s="220"/>
      <c r="J3696" s="220"/>
      <c r="K3696" s="223"/>
    </row>
    <row r="3697" customHeight="1" spans="1:11">
      <c r="A3697" s="185" t="str">
        <f>IF(B3697="","",COUNTA($B$5:B3697))</f>
        <v/>
      </c>
      <c r="B3697" s="213"/>
      <c r="C3697" s="214"/>
      <c r="D3697" s="214"/>
      <c r="E3697" s="214"/>
      <c r="F3697" s="224"/>
      <c r="G3697" s="216"/>
      <c r="H3697" s="217" t="str">
        <f>IFERROR(VLOOKUP($C3697,$C$5:$H$18,6,0)+SUMIF($C$19:$C3697,$C3697,$F$19:$F3697)-SUMIF($C$19:$C3697,$C3697,$G$19:$G3697),"")</f>
        <v/>
      </c>
      <c r="I3697" s="214"/>
      <c r="J3697" s="214"/>
      <c r="K3697" s="218"/>
    </row>
    <row r="3698" customHeight="1" spans="1:11">
      <c r="A3698" s="185" t="str">
        <f>IF(B3698="","",COUNTA($B$5:B3698))</f>
        <v/>
      </c>
      <c r="B3698" s="219"/>
      <c r="C3698" s="220"/>
      <c r="D3698" s="220"/>
      <c r="E3698" s="220"/>
      <c r="F3698" s="225"/>
      <c r="G3698" s="222"/>
      <c r="H3698" s="217" t="str">
        <f>IFERROR(VLOOKUP($C3698,$C$5:$H$18,6,0)+SUMIF($C$19:$C3698,$C3698,$F$19:$F3698)-SUMIF($C$19:$C3698,$C3698,$G$19:$G3698),"")</f>
        <v/>
      </c>
      <c r="I3698" s="220"/>
      <c r="J3698" s="220"/>
      <c r="K3698" s="223"/>
    </row>
    <row r="3699" customHeight="1" spans="1:11">
      <c r="A3699" s="185" t="str">
        <f>IF(B3699="","",COUNTA($B$5:B3699))</f>
        <v/>
      </c>
      <c r="B3699" s="213"/>
      <c r="C3699" s="214"/>
      <c r="D3699" s="214"/>
      <c r="E3699" s="214"/>
      <c r="F3699" s="224"/>
      <c r="G3699" s="216"/>
      <c r="H3699" s="217" t="str">
        <f>IFERROR(VLOOKUP($C3699,$C$5:$H$18,6,0)+SUMIF($C$19:$C3699,$C3699,$F$19:$F3699)-SUMIF($C$19:$C3699,$C3699,$G$19:$G3699),"")</f>
        <v/>
      </c>
      <c r="I3699" s="214"/>
      <c r="J3699" s="214"/>
      <c r="K3699" s="218"/>
    </row>
    <row r="3700" customHeight="1" spans="1:11">
      <c r="A3700" s="185" t="str">
        <f>IF(B3700="","",COUNTA($B$5:B3700))</f>
        <v/>
      </c>
      <c r="B3700" s="219"/>
      <c r="C3700" s="220"/>
      <c r="D3700" s="220"/>
      <c r="E3700" s="220"/>
      <c r="F3700" s="225"/>
      <c r="G3700" s="222"/>
      <c r="H3700" s="217" t="str">
        <f>IFERROR(VLOOKUP($C3700,$C$5:$H$18,6,0)+SUMIF($C$19:$C3700,$C3700,$F$19:$F3700)-SUMIF($C$19:$C3700,$C3700,$G$19:$G3700),"")</f>
        <v/>
      </c>
      <c r="I3700" s="220"/>
      <c r="J3700" s="220"/>
      <c r="K3700" s="223"/>
    </row>
    <row r="3701" customHeight="1" spans="1:11">
      <c r="A3701" s="185" t="str">
        <f>IF(B3701="","",COUNTA($B$5:B3701))</f>
        <v/>
      </c>
      <c r="B3701" s="213"/>
      <c r="C3701" s="214"/>
      <c r="D3701" s="214"/>
      <c r="E3701" s="214"/>
      <c r="F3701" s="224"/>
      <c r="G3701" s="216"/>
      <c r="H3701" s="217" t="str">
        <f>IFERROR(VLOOKUP($C3701,$C$5:$H$18,6,0)+SUMIF($C$19:$C3701,$C3701,$F$19:$F3701)-SUMIF($C$19:$C3701,$C3701,$G$19:$G3701),"")</f>
        <v/>
      </c>
      <c r="I3701" s="214"/>
      <c r="J3701" s="214"/>
      <c r="K3701" s="218"/>
    </row>
    <row r="3702" customHeight="1" spans="1:11">
      <c r="A3702" s="185" t="str">
        <f>IF(B3702="","",COUNTA($B$5:B3702))</f>
        <v/>
      </c>
      <c r="B3702" s="219"/>
      <c r="C3702" s="220"/>
      <c r="D3702" s="220"/>
      <c r="E3702" s="220"/>
      <c r="F3702" s="225"/>
      <c r="G3702" s="222"/>
      <c r="H3702" s="217" t="str">
        <f>IFERROR(VLOOKUP($C3702,$C$5:$H$18,6,0)+SUMIF($C$19:$C3702,$C3702,$F$19:$F3702)-SUMIF($C$19:$C3702,$C3702,$G$19:$G3702),"")</f>
        <v/>
      </c>
      <c r="I3702" s="220"/>
      <c r="J3702" s="220"/>
      <c r="K3702" s="223"/>
    </row>
    <row r="3703" customHeight="1" spans="1:11">
      <c r="A3703" s="185" t="str">
        <f>IF(B3703="","",COUNTA($B$5:B3703))</f>
        <v/>
      </c>
      <c r="B3703" s="213"/>
      <c r="C3703" s="214"/>
      <c r="D3703" s="214"/>
      <c r="E3703" s="214"/>
      <c r="F3703" s="224"/>
      <c r="G3703" s="216"/>
      <c r="H3703" s="217" t="str">
        <f>IFERROR(VLOOKUP($C3703,$C$5:$H$18,6,0)+SUMIF($C$19:$C3703,$C3703,$F$19:$F3703)-SUMIF($C$19:$C3703,$C3703,$G$19:$G3703),"")</f>
        <v/>
      </c>
      <c r="I3703" s="214"/>
      <c r="J3703" s="214"/>
      <c r="K3703" s="218"/>
    </row>
    <row r="3704" customHeight="1" spans="1:11">
      <c r="A3704" s="185" t="str">
        <f>IF(B3704="","",COUNTA($B$5:B3704))</f>
        <v/>
      </c>
      <c r="B3704" s="219"/>
      <c r="C3704" s="220"/>
      <c r="D3704" s="220"/>
      <c r="E3704" s="220"/>
      <c r="F3704" s="225"/>
      <c r="G3704" s="222"/>
      <c r="H3704" s="217" t="str">
        <f>IFERROR(VLOOKUP($C3704,$C$5:$H$18,6,0)+SUMIF($C$19:$C3704,$C3704,$F$19:$F3704)-SUMIF($C$19:$C3704,$C3704,$G$19:$G3704),"")</f>
        <v/>
      </c>
      <c r="I3704" s="220"/>
      <c r="J3704" s="220"/>
      <c r="K3704" s="223"/>
    </row>
    <row r="3705" customHeight="1" spans="1:11">
      <c r="A3705" s="185" t="str">
        <f>IF(B3705="","",COUNTA($B$5:B3705))</f>
        <v/>
      </c>
      <c r="B3705" s="213"/>
      <c r="C3705" s="214"/>
      <c r="D3705" s="214"/>
      <c r="E3705" s="214"/>
      <c r="F3705" s="224"/>
      <c r="G3705" s="216"/>
      <c r="H3705" s="217" t="str">
        <f>IFERROR(VLOOKUP($C3705,$C$5:$H$18,6,0)+SUMIF($C$19:$C3705,$C3705,$F$19:$F3705)-SUMIF($C$19:$C3705,$C3705,$G$19:$G3705),"")</f>
        <v/>
      </c>
      <c r="I3705" s="214"/>
      <c r="J3705" s="214"/>
      <c r="K3705" s="218"/>
    </row>
    <row r="3706" customHeight="1" spans="1:11">
      <c r="A3706" s="185" t="str">
        <f>IF(B3706="","",COUNTA($B$5:B3706))</f>
        <v/>
      </c>
      <c r="B3706" s="219"/>
      <c r="C3706" s="220"/>
      <c r="D3706" s="220"/>
      <c r="E3706" s="220"/>
      <c r="F3706" s="225"/>
      <c r="G3706" s="222"/>
      <c r="H3706" s="217" t="str">
        <f>IFERROR(VLOOKUP($C3706,$C$5:$H$18,6,0)+SUMIF($C$19:$C3706,$C3706,$F$19:$F3706)-SUMIF($C$19:$C3706,$C3706,$G$19:$G3706),"")</f>
        <v/>
      </c>
      <c r="I3706" s="220"/>
      <c r="J3706" s="220"/>
      <c r="K3706" s="223"/>
    </row>
    <row r="3707" customHeight="1" spans="1:11">
      <c r="A3707" s="185" t="str">
        <f>IF(B3707="","",COUNTA($B$5:B3707))</f>
        <v/>
      </c>
      <c r="B3707" s="213"/>
      <c r="C3707" s="214"/>
      <c r="D3707" s="214"/>
      <c r="E3707" s="214"/>
      <c r="F3707" s="224"/>
      <c r="G3707" s="216"/>
      <c r="H3707" s="217" t="str">
        <f>IFERROR(VLOOKUP($C3707,$C$5:$H$18,6,0)+SUMIF($C$19:$C3707,$C3707,$F$19:$F3707)-SUMIF($C$19:$C3707,$C3707,$G$19:$G3707),"")</f>
        <v/>
      </c>
      <c r="I3707" s="214"/>
      <c r="J3707" s="214"/>
      <c r="K3707" s="218"/>
    </row>
    <row r="3708" customHeight="1" spans="1:11">
      <c r="A3708" s="185" t="str">
        <f>IF(B3708="","",COUNTA($B$5:B3708))</f>
        <v/>
      </c>
      <c r="B3708" s="219"/>
      <c r="C3708" s="220"/>
      <c r="D3708" s="220"/>
      <c r="E3708" s="220"/>
      <c r="F3708" s="225"/>
      <c r="G3708" s="222"/>
      <c r="H3708" s="217" t="str">
        <f>IFERROR(VLOOKUP($C3708,$C$5:$H$18,6,0)+SUMIF($C$19:$C3708,$C3708,$F$19:$F3708)-SUMIF($C$19:$C3708,$C3708,$G$19:$G3708),"")</f>
        <v/>
      </c>
      <c r="I3708" s="220"/>
      <c r="J3708" s="220"/>
      <c r="K3708" s="223"/>
    </row>
    <row r="3709" customHeight="1" spans="1:11">
      <c r="A3709" s="185" t="str">
        <f>IF(B3709="","",COUNTA($B$5:B3709))</f>
        <v/>
      </c>
      <c r="B3709" s="213"/>
      <c r="C3709" s="214"/>
      <c r="D3709" s="214"/>
      <c r="E3709" s="214"/>
      <c r="F3709" s="224"/>
      <c r="G3709" s="216"/>
      <c r="H3709" s="217" t="str">
        <f>IFERROR(VLOOKUP($C3709,$C$5:$H$18,6,0)+SUMIF($C$19:$C3709,$C3709,$F$19:$F3709)-SUMIF($C$19:$C3709,$C3709,$G$19:$G3709),"")</f>
        <v/>
      </c>
      <c r="I3709" s="214"/>
      <c r="J3709" s="214"/>
      <c r="K3709" s="218"/>
    </row>
    <row r="3710" customHeight="1" spans="1:11">
      <c r="A3710" s="185" t="str">
        <f>IF(B3710="","",COUNTA($B$5:B3710))</f>
        <v/>
      </c>
      <c r="B3710" s="219"/>
      <c r="C3710" s="220"/>
      <c r="D3710" s="220"/>
      <c r="E3710" s="220"/>
      <c r="F3710" s="225"/>
      <c r="G3710" s="222"/>
      <c r="H3710" s="217" t="str">
        <f>IFERROR(VLOOKUP($C3710,$C$5:$H$18,6,0)+SUMIF($C$19:$C3710,$C3710,$F$19:$F3710)-SUMIF($C$19:$C3710,$C3710,$G$19:$G3710),"")</f>
        <v/>
      </c>
      <c r="I3710" s="220"/>
      <c r="J3710" s="220"/>
      <c r="K3710" s="223"/>
    </row>
    <row r="3711" customHeight="1" spans="1:11">
      <c r="A3711" s="185" t="str">
        <f>IF(B3711="","",COUNTA($B$5:B3711))</f>
        <v/>
      </c>
      <c r="B3711" s="213"/>
      <c r="C3711" s="214"/>
      <c r="D3711" s="214"/>
      <c r="E3711" s="214"/>
      <c r="F3711" s="224"/>
      <c r="G3711" s="216"/>
      <c r="H3711" s="217" t="str">
        <f>IFERROR(VLOOKUP($C3711,$C$5:$H$18,6,0)+SUMIF($C$19:$C3711,$C3711,$F$19:$F3711)-SUMIF($C$19:$C3711,$C3711,$G$19:$G3711),"")</f>
        <v/>
      </c>
      <c r="I3711" s="214"/>
      <c r="J3711" s="214"/>
      <c r="K3711" s="218"/>
    </row>
    <row r="3712" customHeight="1" spans="1:11">
      <c r="A3712" s="185" t="str">
        <f>IF(B3712="","",COUNTA($B$5:B3712))</f>
        <v/>
      </c>
      <c r="B3712" s="219"/>
      <c r="C3712" s="220"/>
      <c r="D3712" s="220"/>
      <c r="E3712" s="220"/>
      <c r="F3712" s="225"/>
      <c r="G3712" s="222"/>
      <c r="H3712" s="217" t="str">
        <f>IFERROR(VLOOKUP($C3712,$C$5:$H$18,6,0)+SUMIF($C$19:$C3712,$C3712,$F$19:$F3712)-SUMIF($C$19:$C3712,$C3712,$G$19:$G3712),"")</f>
        <v/>
      </c>
      <c r="I3712" s="220"/>
      <c r="J3712" s="220"/>
      <c r="K3712" s="223"/>
    </row>
    <row r="3713" customHeight="1" spans="1:11">
      <c r="A3713" s="185" t="str">
        <f>IF(B3713="","",COUNTA($B$5:B3713))</f>
        <v/>
      </c>
      <c r="B3713" s="213"/>
      <c r="C3713" s="214"/>
      <c r="D3713" s="214"/>
      <c r="E3713" s="214"/>
      <c r="F3713" s="224"/>
      <c r="G3713" s="216"/>
      <c r="H3713" s="217" t="str">
        <f>IFERROR(VLOOKUP($C3713,$C$5:$H$18,6,0)+SUMIF($C$19:$C3713,$C3713,$F$19:$F3713)-SUMIF($C$19:$C3713,$C3713,$G$19:$G3713),"")</f>
        <v/>
      </c>
      <c r="I3713" s="214"/>
      <c r="J3713" s="214"/>
      <c r="K3713" s="218"/>
    </row>
    <row r="3714" customHeight="1" spans="1:11">
      <c r="A3714" s="185" t="str">
        <f>IF(B3714="","",COUNTA($B$5:B3714))</f>
        <v/>
      </c>
      <c r="B3714" s="219"/>
      <c r="C3714" s="220"/>
      <c r="D3714" s="220"/>
      <c r="E3714" s="220"/>
      <c r="F3714" s="225"/>
      <c r="G3714" s="222"/>
      <c r="H3714" s="217" t="str">
        <f>IFERROR(VLOOKUP($C3714,$C$5:$H$18,6,0)+SUMIF($C$19:$C3714,$C3714,$F$19:$F3714)-SUMIF($C$19:$C3714,$C3714,$G$19:$G3714),"")</f>
        <v/>
      </c>
      <c r="I3714" s="220"/>
      <c r="J3714" s="220"/>
      <c r="K3714" s="223"/>
    </row>
    <row r="3715" customHeight="1" spans="1:11">
      <c r="A3715" s="185" t="str">
        <f>IF(B3715="","",COUNTA($B$5:B3715))</f>
        <v/>
      </c>
      <c r="B3715" s="213"/>
      <c r="C3715" s="214"/>
      <c r="D3715" s="214"/>
      <c r="E3715" s="214"/>
      <c r="F3715" s="224"/>
      <c r="G3715" s="216"/>
      <c r="H3715" s="217" t="str">
        <f>IFERROR(VLOOKUP($C3715,$C$5:$H$18,6,0)+SUMIF($C$19:$C3715,$C3715,$F$19:$F3715)-SUMIF($C$19:$C3715,$C3715,$G$19:$G3715),"")</f>
        <v/>
      </c>
      <c r="I3715" s="214"/>
      <c r="J3715" s="214"/>
      <c r="K3715" s="218"/>
    </row>
    <row r="3716" customHeight="1" spans="1:11">
      <c r="A3716" s="185" t="str">
        <f>IF(B3716="","",COUNTA($B$5:B3716))</f>
        <v/>
      </c>
      <c r="B3716" s="219"/>
      <c r="C3716" s="220"/>
      <c r="D3716" s="220"/>
      <c r="E3716" s="220"/>
      <c r="F3716" s="225"/>
      <c r="G3716" s="222"/>
      <c r="H3716" s="217" t="str">
        <f>IFERROR(VLOOKUP($C3716,$C$5:$H$18,6,0)+SUMIF($C$19:$C3716,$C3716,$F$19:$F3716)-SUMIF($C$19:$C3716,$C3716,$G$19:$G3716),"")</f>
        <v/>
      </c>
      <c r="I3716" s="220"/>
      <c r="J3716" s="220"/>
      <c r="K3716" s="223"/>
    </row>
    <row r="3717" customHeight="1" spans="1:11">
      <c r="A3717" s="185" t="str">
        <f>IF(B3717="","",COUNTA($B$5:B3717))</f>
        <v/>
      </c>
      <c r="B3717" s="213"/>
      <c r="C3717" s="214"/>
      <c r="D3717" s="214"/>
      <c r="E3717" s="214"/>
      <c r="F3717" s="224"/>
      <c r="G3717" s="216"/>
      <c r="H3717" s="217" t="str">
        <f>IFERROR(VLOOKUP($C3717,$C$5:$H$18,6,0)+SUMIF($C$19:$C3717,$C3717,$F$19:$F3717)-SUMIF($C$19:$C3717,$C3717,$G$19:$G3717),"")</f>
        <v/>
      </c>
      <c r="I3717" s="214"/>
      <c r="J3717" s="214"/>
      <c r="K3717" s="218"/>
    </row>
    <row r="3718" customHeight="1" spans="1:11">
      <c r="A3718" s="185" t="str">
        <f>IF(B3718="","",COUNTA($B$5:B3718))</f>
        <v/>
      </c>
      <c r="B3718" s="219"/>
      <c r="C3718" s="220"/>
      <c r="D3718" s="220"/>
      <c r="E3718" s="220"/>
      <c r="F3718" s="225"/>
      <c r="G3718" s="222"/>
      <c r="H3718" s="217" t="str">
        <f>IFERROR(VLOOKUP($C3718,$C$5:$H$18,6,0)+SUMIF($C$19:$C3718,$C3718,$F$19:$F3718)-SUMIF($C$19:$C3718,$C3718,$G$19:$G3718),"")</f>
        <v/>
      </c>
      <c r="I3718" s="220"/>
      <c r="J3718" s="220"/>
      <c r="K3718" s="223"/>
    </row>
    <row r="3719" customHeight="1" spans="1:11">
      <c r="A3719" s="185" t="str">
        <f>IF(B3719="","",COUNTA($B$5:B3719))</f>
        <v/>
      </c>
      <c r="B3719" s="213"/>
      <c r="C3719" s="214"/>
      <c r="D3719" s="214"/>
      <c r="E3719" s="214"/>
      <c r="F3719" s="224"/>
      <c r="G3719" s="216"/>
      <c r="H3719" s="217" t="str">
        <f>IFERROR(VLOOKUP($C3719,$C$5:$H$18,6,0)+SUMIF($C$19:$C3719,$C3719,$F$19:$F3719)-SUMIF($C$19:$C3719,$C3719,$G$19:$G3719),"")</f>
        <v/>
      </c>
      <c r="I3719" s="214"/>
      <c r="J3719" s="214"/>
      <c r="K3719" s="218"/>
    </row>
    <row r="3720" customHeight="1" spans="1:11">
      <c r="A3720" s="185" t="str">
        <f>IF(B3720="","",COUNTA($B$5:B3720))</f>
        <v/>
      </c>
      <c r="B3720" s="219"/>
      <c r="C3720" s="220"/>
      <c r="D3720" s="220"/>
      <c r="E3720" s="220"/>
      <c r="F3720" s="225"/>
      <c r="G3720" s="222"/>
      <c r="H3720" s="217" t="str">
        <f>IFERROR(VLOOKUP($C3720,$C$5:$H$18,6,0)+SUMIF($C$19:$C3720,$C3720,$F$19:$F3720)-SUMIF($C$19:$C3720,$C3720,$G$19:$G3720),"")</f>
        <v/>
      </c>
      <c r="I3720" s="220"/>
      <c r="J3720" s="220"/>
      <c r="K3720" s="223"/>
    </row>
    <row r="3721" customHeight="1" spans="1:11">
      <c r="A3721" s="185" t="str">
        <f>IF(B3721="","",COUNTA($B$5:B3721))</f>
        <v/>
      </c>
      <c r="B3721" s="213"/>
      <c r="C3721" s="214"/>
      <c r="D3721" s="214"/>
      <c r="E3721" s="214"/>
      <c r="F3721" s="224"/>
      <c r="G3721" s="216"/>
      <c r="H3721" s="217" t="str">
        <f>IFERROR(VLOOKUP($C3721,$C$5:$H$18,6,0)+SUMIF($C$19:$C3721,$C3721,$F$19:$F3721)-SUMIF($C$19:$C3721,$C3721,$G$19:$G3721),"")</f>
        <v/>
      </c>
      <c r="I3721" s="214"/>
      <c r="J3721" s="214"/>
      <c r="K3721" s="218"/>
    </row>
    <row r="3722" customHeight="1" spans="1:11">
      <c r="A3722" s="185" t="str">
        <f>IF(B3722="","",COUNTA($B$5:B3722))</f>
        <v/>
      </c>
      <c r="B3722" s="219"/>
      <c r="C3722" s="220"/>
      <c r="D3722" s="220"/>
      <c r="E3722" s="220"/>
      <c r="F3722" s="225"/>
      <c r="G3722" s="222"/>
      <c r="H3722" s="217" t="str">
        <f>IFERROR(VLOOKUP($C3722,$C$5:$H$18,6,0)+SUMIF($C$19:$C3722,$C3722,$F$19:$F3722)-SUMIF($C$19:$C3722,$C3722,$G$19:$G3722),"")</f>
        <v/>
      </c>
      <c r="I3722" s="220"/>
      <c r="J3722" s="220"/>
      <c r="K3722" s="223"/>
    </row>
    <row r="3723" customHeight="1" spans="1:11">
      <c r="A3723" s="185" t="str">
        <f>IF(B3723="","",COUNTA($B$5:B3723))</f>
        <v/>
      </c>
      <c r="B3723" s="213"/>
      <c r="C3723" s="214"/>
      <c r="D3723" s="214"/>
      <c r="E3723" s="214"/>
      <c r="F3723" s="224"/>
      <c r="G3723" s="216"/>
      <c r="H3723" s="217" t="str">
        <f>IFERROR(VLOOKUP($C3723,$C$5:$H$18,6,0)+SUMIF($C$19:$C3723,$C3723,$F$19:$F3723)-SUMIF($C$19:$C3723,$C3723,$G$19:$G3723),"")</f>
        <v/>
      </c>
      <c r="I3723" s="214"/>
      <c r="J3723" s="214"/>
      <c r="K3723" s="218"/>
    </row>
    <row r="3724" customHeight="1" spans="1:11">
      <c r="A3724" s="185" t="str">
        <f>IF(B3724="","",COUNTA($B$5:B3724))</f>
        <v/>
      </c>
      <c r="B3724" s="219"/>
      <c r="C3724" s="220"/>
      <c r="D3724" s="220"/>
      <c r="E3724" s="220"/>
      <c r="F3724" s="225"/>
      <c r="G3724" s="222"/>
      <c r="H3724" s="217" t="str">
        <f>IFERROR(VLOOKUP($C3724,$C$5:$H$18,6,0)+SUMIF($C$19:$C3724,$C3724,$F$19:$F3724)-SUMIF($C$19:$C3724,$C3724,$G$19:$G3724),"")</f>
        <v/>
      </c>
      <c r="I3724" s="220"/>
      <c r="J3724" s="220"/>
      <c r="K3724" s="223"/>
    </row>
    <row r="3725" customHeight="1" spans="1:11">
      <c r="A3725" s="185" t="str">
        <f>IF(B3725="","",COUNTA($B$5:B3725))</f>
        <v/>
      </c>
      <c r="B3725" s="213"/>
      <c r="C3725" s="214"/>
      <c r="D3725" s="214"/>
      <c r="E3725" s="214"/>
      <c r="F3725" s="224"/>
      <c r="G3725" s="216"/>
      <c r="H3725" s="217" t="str">
        <f>IFERROR(VLOOKUP($C3725,$C$5:$H$18,6,0)+SUMIF($C$19:$C3725,$C3725,$F$19:$F3725)-SUMIF($C$19:$C3725,$C3725,$G$19:$G3725),"")</f>
        <v/>
      </c>
      <c r="I3725" s="214"/>
      <c r="J3725" s="214"/>
      <c r="K3725" s="218"/>
    </row>
    <row r="3726" customHeight="1" spans="1:11">
      <c r="A3726" s="185" t="str">
        <f>IF(B3726="","",COUNTA($B$5:B3726))</f>
        <v/>
      </c>
      <c r="B3726" s="219"/>
      <c r="C3726" s="220"/>
      <c r="D3726" s="220"/>
      <c r="E3726" s="220"/>
      <c r="F3726" s="225"/>
      <c r="G3726" s="222"/>
      <c r="H3726" s="217" t="str">
        <f>IFERROR(VLOOKUP($C3726,$C$5:$H$18,6,0)+SUMIF($C$19:$C3726,$C3726,$F$19:$F3726)-SUMIF($C$19:$C3726,$C3726,$G$19:$G3726),"")</f>
        <v/>
      </c>
      <c r="I3726" s="220"/>
      <c r="J3726" s="220"/>
      <c r="K3726" s="223"/>
    </row>
    <row r="3727" customHeight="1" spans="1:11">
      <c r="A3727" s="185" t="str">
        <f>IF(B3727="","",COUNTA($B$5:B3727))</f>
        <v/>
      </c>
      <c r="B3727" s="213"/>
      <c r="C3727" s="214"/>
      <c r="D3727" s="214"/>
      <c r="E3727" s="214"/>
      <c r="F3727" s="224"/>
      <c r="G3727" s="216"/>
      <c r="H3727" s="217" t="str">
        <f>IFERROR(VLOOKUP($C3727,$C$5:$H$18,6,0)+SUMIF($C$19:$C3727,$C3727,$F$19:$F3727)-SUMIF($C$19:$C3727,$C3727,$G$19:$G3727),"")</f>
        <v/>
      </c>
      <c r="I3727" s="214"/>
      <c r="J3727" s="214"/>
      <c r="K3727" s="218"/>
    </row>
    <row r="3728" customHeight="1" spans="1:11">
      <c r="A3728" s="185" t="str">
        <f>IF(B3728="","",COUNTA($B$5:B3728))</f>
        <v/>
      </c>
      <c r="B3728" s="219"/>
      <c r="C3728" s="220"/>
      <c r="D3728" s="220"/>
      <c r="E3728" s="220"/>
      <c r="F3728" s="225"/>
      <c r="G3728" s="222"/>
      <c r="H3728" s="217" t="str">
        <f>IFERROR(VLOOKUP($C3728,$C$5:$H$18,6,0)+SUMIF($C$19:$C3728,$C3728,$F$19:$F3728)-SUMIF($C$19:$C3728,$C3728,$G$19:$G3728),"")</f>
        <v/>
      </c>
      <c r="I3728" s="220"/>
      <c r="J3728" s="220"/>
      <c r="K3728" s="223"/>
    </row>
    <row r="3729" customHeight="1" spans="1:11">
      <c r="A3729" s="185" t="str">
        <f>IF(B3729="","",COUNTA($B$5:B3729))</f>
        <v/>
      </c>
      <c r="B3729" s="213"/>
      <c r="C3729" s="214"/>
      <c r="D3729" s="214"/>
      <c r="E3729" s="214"/>
      <c r="F3729" s="224"/>
      <c r="G3729" s="216"/>
      <c r="H3729" s="217" t="str">
        <f>IFERROR(VLOOKUP($C3729,$C$5:$H$18,6,0)+SUMIF($C$19:$C3729,$C3729,$F$19:$F3729)-SUMIF($C$19:$C3729,$C3729,$G$19:$G3729),"")</f>
        <v/>
      </c>
      <c r="I3729" s="214"/>
      <c r="J3729" s="214"/>
      <c r="K3729" s="218"/>
    </row>
    <row r="3730" customHeight="1" spans="1:11">
      <c r="A3730" s="185" t="str">
        <f>IF(B3730="","",COUNTA($B$5:B3730))</f>
        <v/>
      </c>
      <c r="B3730" s="219"/>
      <c r="C3730" s="220"/>
      <c r="D3730" s="220"/>
      <c r="E3730" s="220"/>
      <c r="F3730" s="225"/>
      <c r="G3730" s="222"/>
      <c r="H3730" s="217" t="str">
        <f>IFERROR(VLOOKUP($C3730,$C$5:$H$18,6,0)+SUMIF($C$19:$C3730,$C3730,$F$19:$F3730)-SUMIF($C$19:$C3730,$C3730,$G$19:$G3730),"")</f>
        <v/>
      </c>
      <c r="I3730" s="220"/>
      <c r="J3730" s="220"/>
      <c r="K3730" s="223"/>
    </row>
    <row r="3731" customHeight="1" spans="1:11">
      <c r="A3731" s="185" t="str">
        <f>IF(B3731="","",COUNTA($B$5:B3731))</f>
        <v/>
      </c>
      <c r="B3731" s="213"/>
      <c r="C3731" s="214"/>
      <c r="D3731" s="214"/>
      <c r="E3731" s="214"/>
      <c r="F3731" s="224"/>
      <c r="G3731" s="216"/>
      <c r="H3731" s="217" t="str">
        <f>IFERROR(VLOOKUP($C3731,$C$5:$H$18,6,0)+SUMIF($C$19:$C3731,$C3731,$F$19:$F3731)-SUMIF($C$19:$C3731,$C3731,$G$19:$G3731),"")</f>
        <v/>
      </c>
      <c r="I3731" s="214"/>
      <c r="J3731" s="214"/>
      <c r="K3731" s="218"/>
    </row>
    <row r="3732" customHeight="1" spans="1:11">
      <c r="A3732" s="185" t="str">
        <f>IF(B3732="","",COUNTA($B$5:B3732))</f>
        <v/>
      </c>
      <c r="B3732" s="219"/>
      <c r="C3732" s="220"/>
      <c r="D3732" s="220"/>
      <c r="E3732" s="220"/>
      <c r="F3732" s="225"/>
      <c r="G3732" s="222"/>
      <c r="H3732" s="217" t="str">
        <f>IFERROR(VLOOKUP($C3732,$C$5:$H$18,6,0)+SUMIF($C$19:$C3732,$C3732,$F$19:$F3732)-SUMIF($C$19:$C3732,$C3732,$G$19:$G3732),"")</f>
        <v/>
      </c>
      <c r="I3732" s="220"/>
      <c r="J3732" s="220"/>
      <c r="K3732" s="223"/>
    </row>
    <row r="3733" customHeight="1" spans="1:11">
      <c r="A3733" s="185" t="str">
        <f>IF(B3733="","",COUNTA($B$5:B3733))</f>
        <v/>
      </c>
      <c r="B3733" s="213"/>
      <c r="C3733" s="214"/>
      <c r="D3733" s="214"/>
      <c r="E3733" s="214"/>
      <c r="F3733" s="224"/>
      <c r="G3733" s="216"/>
      <c r="H3733" s="217" t="str">
        <f>IFERROR(VLOOKUP($C3733,$C$5:$H$18,6,0)+SUMIF($C$19:$C3733,$C3733,$F$19:$F3733)-SUMIF($C$19:$C3733,$C3733,$G$19:$G3733),"")</f>
        <v/>
      </c>
      <c r="I3733" s="214"/>
      <c r="J3733" s="214"/>
      <c r="K3733" s="218"/>
    </row>
    <row r="3734" customHeight="1" spans="1:11">
      <c r="A3734" s="185" t="str">
        <f>IF(B3734="","",COUNTA($B$5:B3734))</f>
        <v/>
      </c>
      <c r="B3734" s="219"/>
      <c r="C3734" s="220"/>
      <c r="D3734" s="220"/>
      <c r="E3734" s="220"/>
      <c r="F3734" s="225"/>
      <c r="G3734" s="222"/>
      <c r="H3734" s="217" t="str">
        <f>IFERROR(VLOOKUP($C3734,$C$5:$H$18,6,0)+SUMIF($C$19:$C3734,$C3734,$F$19:$F3734)-SUMIF($C$19:$C3734,$C3734,$G$19:$G3734),"")</f>
        <v/>
      </c>
      <c r="I3734" s="220"/>
      <c r="J3734" s="220"/>
      <c r="K3734" s="223"/>
    </row>
    <row r="3735" customHeight="1" spans="1:11">
      <c r="A3735" s="185" t="str">
        <f>IF(B3735="","",COUNTA($B$5:B3735))</f>
        <v/>
      </c>
      <c r="B3735" s="213"/>
      <c r="C3735" s="214"/>
      <c r="D3735" s="214"/>
      <c r="E3735" s="214"/>
      <c r="F3735" s="224"/>
      <c r="G3735" s="216"/>
      <c r="H3735" s="217" t="str">
        <f>IFERROR(VLOOKUP($C3735,$C$5:$H$18,6,0)+SUMIF($C$19:$C3735,$C3735,$F$19:$F3735)-SUMIF($C$19:$C3735,$C3735,$G$19:$G3735),"")</f>
        <v/>
      </c>
      <c r="I3735" s="214"/>
      <c r="J3735" s="214"/>
      <c r="K3735" s="218"/>
    </row>
    <row r="3736" customHeight="1" spans="1:11">
      <c r="A3736" s="185" t="str">
        <f>IF(B3736="","",COUNTA($B$5:B3736))</f>
        <v/>
      </c>
      <c r="B3736" s="219"/>
      <c r="C3736" s="220"/>
      <c r="D3736" s="220"/>
      <c r="E3736" s="220"/>
      <c r="F3736" s="225"/>
      <c r="G3736" s="222"/>
      <c r="H3736" s="217" t="str">
        <f>IFERROR(VLOOKUP($C3736,$C$5:$H$18,6,0)+SUMIF($C$19:$C3736,$C3736,$F$19:$F3736)-SUMIF($C$19:$C3736,$C3736,$G$19:$G3736),"")</f>
        <v/>
      </c>
      <c r="I3736" s="220"/>
      <c r="J3736" s="220"/>
      <c r="K3736" s="223"/>
    </row>
    <row r="3737" customHeight="1" spans="1:11">
      <c r="A3737" s="185" t="str">
        <f>IF(B3737="","",COUNTA($B$5:B3737))</f>
        <v/>
      </c>
      <c r="B3737" s="213"/>
      <c r="C3737" s="214"/>
      <c r="D3737" s="214"/>
      <c r="E3737" s="214"/>
      <c r="F3737" s="224"/>
      <c r="G3737" s="216"/>
      <c r="H3737" s="217" t="str">
        <f>IFERROR(VLOOKUP($C3737,$C$5:$H$18,6,0)+SUMIF($C$19:$C3737,$C3737,$F$19:$F3737)-SUMIF($C$19:$C3737,$C3737,$G$19:$G3737),"")</f>
        <v/>
      </c>
      <c r="I3737" s="214"/>
      <c r="J3737" s="214"/>
      <c r="K3737" s="218"/>
    </row>
    <row r="3738" customHeight="1" spans="1:11">
      <c r="A3738" s="185" t="str">
        <f>IF(B3738="","",COUNTA($B$5:B3738))</f>
        <v/>
      </c>
      <c r="B3738" s="219"/>
      <c r="C3738" s="220"/>
      <c r="D3738" s="220"/>
      <c r="E3738" s="220"/>
      <c r="F3738" s="225"/>
      <c r="G3738" s="222"/>
      <c r="H3738" s="217" t="str">
        <f>IFERROR(VLOOKUP($C3738,$C$5:$H$18,6,0)+SUMIF($C$19:$C3738,$C3738,$F$19:$F3738)-SUMIF($C$19:$C3738,$C3738,$G$19:$G3738),"")</f>
        <v/>
      </c>
      <c r="I3738" s="220"/>
      <c r="J3738" s="220"/>
      <c r="K3738" s="223"/>
    </row>
    <row r="3739" customHeight="1" spans="1:11">
      <c r="A3739" s="185" t="str">
        <f>IF(B3739="","",COUNTA($B$5:B3739))</f>
        <v/>
      </c>
      <c r="B3739" s="213"/>
      <c r="C3739" s="214"/>
      <c r="D3739" s="214"/>
      <c r="E3739" s="214"/>
      <c r="F3739" s="224"/>
      <c r="G3739" s="216"/>
      <c r="H3739" s="217" t="str">
        <f>IFERROR(VLOOKUP($C3739,$C$5:$H$18,6,0)+SUMIF($C$19:$C3739,$C3739,$F$19:$F3739)-SUMIF($C$19:$C3739,$C3739,$G$19:$G3739),"")</f>
        <v/>
      </c>
      <c r="I3739" s="214"/>
      <c r="J3739" s="214"/>
      <c r="K3739" s="218"/>
    </row>
    <row r="3740" customHeight="1" spans="1:11">
      <c r="A3740" s="185" t="str">
        <f>IF(B3740="","",COUNTA($B$5:B3740))</f>
        <v/>
      </c>
      <c r="B3740" s="219"/>
      <c r="C3740" s="220"/>
      <c r="D3740" s="220"/>
      <c r="E3740" s="220"/>
      <c r="F3740" s="225"/>
      <c r="G3740" s="222"/>
      <c r="H3740" s="217" t="str">
        <f>IFERROR(VLOOKUP($C3740,$C$5:$H$18,6,0)+SUMIF($C$19:$C3740,$C3740,$F$19:$F3740)-SUMIF($C$19:$C3740,$C3740,$G$19:$G3740),"")</f>
        <v/>
      </c>
      <c r="I3740" s="220"/>
      <c r="J3740" s="220"/>
      <c r="K3740" s="223"/>
    </row>
    <row r="3741" customHeight="1" spans="1:11">
      <c r="A3741" s="185" t="str">
        <f>IF(B3741="","",COUNTA($B$5:B3741))</f>
        <v/>
      </c>
      <c r="B3741" s="213"/>
      <c r="C3741" s="214"/>
      <c r="D3741" s="214"/>
      <c r="E3741" s="214"/>
      <c r="F3741" s="224"/>
      <c r="G3741" s="216"/>
      <c r="H3741" s="217" t="str">
        <f>IFERROR(VLOOKUP($C3741,$C$5:$H$18,6,0)+SUMIF($C$19:$C3741,$C3741,$F$19:$F3741)-SUMIF($C$19:$C3741,$C3741,$G$19:$G3741),"")</f>
        <v/>
      </c>
      <c r="I3741" s="214"/>
      <c r="J3741" s="214"/>
      <c r="K3741" s="218"/>
    </row>
    <row r="3742" customHeight="1" spans="1:11">
      <c r="A3742" s="185" t="str">
        <f>IF(B3742="","",COUNTA($B$5:B3742))</f>
        <v/>
      </c>
      <c r="B3742" s="219"/>
      <c r="C3742" s="220"/>
      <c r="D3742" s="220"/>
      <c r="E3742" s="220"/>
      <c r="F3742" s="225"/>
      <c r="G3742" s="222"/>
      <c r="H3742" s="217" t="str">
        <f>IFERROR(VLOOKUP($C3742,$C$5:$H$18,6,0)+SUMIF($C$19:$C3742,$C3742,$F$19:$F3742)-SUMIF($C$19:$C3742,$C3742,$G$19:$G3742),"")</f>
        <v/>
      </c>
      <c r="I3742" s="220"/>
      <c r="J3742" s="220"/>
      <c r="K3742" s="223"/>
    </row>
    <row r="3743" customHeight="1" spans="1:11">
      <c r="A3743" s="185" t="str">
        <f>IF(B3743="","",COUNTA($B$5:B3743))</f>
        <v/>
      </c>
      <c r="B3743" s="213"/>
      <c r="C3743" s="214"/>
      <c r="D3743" s="214"/>
      <c r="E3743" s="214"/>
      <c r="F3743" s="224"/>
      <c r="G3743" s="216"/>
      <c r="H3743" s="217" t="str">
        <f>IFERROR(VLOOKUP($C3743,$C$5:$H$18,6,0)+SUMIF($C$19:$C3743,$C3743,$F$19:$F3743)-SUMIF($C$19:$C3743,$C3743,$G$19:$G3743),"")</f>
        <v/>
      </c>
      <c r="I3743" s="214"/>
      <c r="J3743" s="214"/>
      <c r="K3743" s="218"/>
    </row>
    <row r="3744" customHeight="1" spans="1:11">
      <c r="A3744" s="185" t="str">
        <f>IF(B3744="","",COUNTA($B$5:B3744))</f>
        <v/>
      </c>
      <c r="B3744" s="219"/>
      <c r="C3744" s="220"/>
      <c r="D3744" s="220"/>
      <c r="E3744" s="220"/>
      <c r="F3744" s="225"/>
      <c r="G3744" s="222"/>
      <c r="H3744" s="217" t="str">
        <f>IFERROR(VLOOKUP($C3744,$C$5:$H$18,6,0)+SUMIF($C$19:$C3744,$C3744,$F$19:$F3744)-SUMIF($C$19:$C3744,$C3744,$G$19:$G3744),"")</f>
        <v/>
      </c>
      <c r="I3744" s="220"/>
      <c r="J3744" s="220"/>
      <c r="K3744" s="223"/>
    </row>
    <row r="3745" customHeight="1" spans="1:11">
      <c r="A3745" s="185" t="str">
        <f>IF(B3745="","",COUNTA($B$5:B3745))</f>
        <v/>
      </c>
      <c r="B3745" s="213"/>
      <c r="C3745" s="214"/>
      <c r="D3745" s="214"/>
      <c r="E3745" s="214"/>
      <c r="F3745" s="224"/>
      <c r="G3745" s="216"/>
      <c r="H3745" s="217" t="str">
        <f>IFERROR(VLOOKUP($C3745,$C$5:$H$18,6,0)+SUMIF($C$19:$C3745,$C3745,$F$19:$F3745)-SUMIF($C$19:$C3745,$C3745,$G$19:$G3745),"")</f>
        <v/>
      </c>
      <c r="I3745" s="214"/>
      <c r="J3745" s="214"/>
      <c r="K3745" s="218"/>
    </row>
    <row r="3746" customHeight="1" spans="1:11">
      <c r="A3746" s="185" t="str">
        <f>IF(B3746="","",COUNTA($B$5:B3746))</f>
        <v/>
      </c>
      <c r="B3746" s="219"/>
      <c r="C3746" s="220"/>
      <c r="D3746" s="220"/>
      <c r="E3746" s="220"/>
      <c r="F3746" s="225"/>
      <c r="G3746" s="222"/>
      <c r="H3746" s="217" t="str">
        <f>IFERROR(VLOOKUP($C3746,$C$5:$H$18,6,0)+SUMIF($C$19:$C3746,$C3746,$F$19:$F3746)-SUMIF($C$19:$C3746,$C3746,$G$19:$G3746),"")</f>
        <v/>
      </c>
      <c r="I3746" s="220"/>
      <c r="J3746" s="220"/>
      <c r="K3746" s="223"/>
    </row>
    <row r="3747" customHeight="1" spans="1:11">
      <c r="A3747" s="185" t="str">
        <f>IF(B3747="","",COUNTA($B$5:B3747))</f>
        <v/>
      </c>
      <c r="B3747" s="213"/>
      <c r="C3747" s="214"/>
      <c r="D3747" s="214"/>
      <c r="E3747" s="214"/>
      <c r="F3747" s="224"/>
      <c r="G3747" s="216"/>
      <c r="H3747" s="217" t="str">
        <f>IFERROR(VLOOKUP($C3747,$C$5:$H$18,6,0)+SUMIF($C$19:$C3747,$C3747,$F$19:$F3747)-SUMIF($C$19:$C3747,$C3747,$G$19:$G3747),"")</f>
        <v/>
      </c>
      <c r="I3747" s="214"/>
      <c r="J3747" s="214"/>
      <c r="K3747" s="218"/>
    </row>
    <row r="3748" customHeight="1" spans="1:11">
      <c r="A3748" s="185" t="str">
        <f>IF(B3748="","",COUNTA($B$5:B3748))</f>
        <v/>
      </c>
      <c r="B3748" s="219"/>
      <c r="C3748" s="220"/>
      <c r="D3748" s="220"/>
      <c r="E3748" s="220"/>
      <c r="F3748" s="225"/>
      <c r="G3748" s="222"/>
      <c r="H3748" s="217" t="str">
        <f>IFERROR(VLOOKUP($C3748,$C$5:$H$18,6,0)+SUMIF($C$19:$C3748,$C3748,$F$19:$F3748)-SUMIF($C$19:$C3748,$C3748,$G$19:$G3748),"")</f>
        <v/>
      </c>
      <c r="I3748" s="220"/>
      <c r="J3748" s="220"/>
      <c r="K3748" s="223"/>
    </row>
    <row r="3749" customHeight="1" spans="1:11">
      <c r="A3749" s="185" t="str">
        <f>IF(B3749="","",COUNTA($B$5:B3749))</f>
        <v/>
      </c>
      <c r="B3749" s="213"/>
      <c r="C3749" s="214"/>
      <c r="D3749" s="214"/>
      <c r="E3749" s="214"/>
      <c r="F3749" s="224"/>
      <c r="G3749" s="216"/>
      <c r="H3749" s="217" t="str">
        <f>IFERROR(VLOOKUP($C3749,$C$5:$H$18,6,0)+SUMIF($C$19:$C3749,$C3749,$F$19:$F3749)-SUMIF($C$19:$C3749,$C3749,$G$19:$G3749),"")</f>
        <v/>
      </c>
      <c r="I3749" s="214"/>
      <c r="J3749" s="214"/>
      <c r="K3749" s="218"/>
    </row>
    <row r="3750" customHeight="1" spans="1:11">
      <c r="A3750" s="185" t="str">
        <f>IF(B3750="","",COUNTA($B$5:B3750))</f>
        <v/>
      </c>
      <c r="B3750" s="219"/>
      <c r="C3750" s="220"/>
      <c r="D3750" s="220"/>
      <c r="E3750" s="220"/>
      <c r="F3750" s="225"/>
      <c r="G3750" s="222"/>
      <c r="H3750" s="217" t="str">
        <f>IFERROR(VLOOKUP($C3750,$C$5:$H$18,6,0)+SUMIF($C$19:$C3750,$C3750,$F$19:$F3750)-SUMIF($C$19:$C3750,$C3750,$G$19:$G3750),"")</f>
        <v/>
      </c>
      <c r="I3750" s="220"/>
      <c r="J3750" s="220"/>
      <c r="K3750" s="223"/>
    </row>
    <row r="3751" customHeight="1" spans="1:11">
      <c r="A3751" s="185" t="str">
        <f>IF(B3751="","",COUNTA($B$5:B3751))</f>
        <v/>
      </c>
      <c r="B3751" s="213"/>
      <c r="C3751" s="214"/>
      <c r="D3751" s="214"/>
      <c r="E3751" s="214"/>
      <c r="F3751" s="224"/>
      <c r="G3751" s="216"/>
      <c r="H3751" s="217" t="str">
        <f>IFERROR(VLOOKUP($C3751,$C$5:$H$18,6,0)+SUMIF($C$19:$C3751,$C3751,$F$19:$F3751)-SUMIF($C$19:$C3751,$C3751,$G$19:$G3751),"")</f>
        <v/>
      </c>
      <c r="I3751" s="214"/>
      <c r="J3751" s="214"/>
      <c r="K3751" s="218"/>
    </row>
    <row r="3752" customHeight="1" spans="1:11">
      <c r="A3752" s="185" t="str">
        <f>IF(B3752="","",COUNTA($B$5:B3752))</f>
        <v/>
      </c>
      <c r="B3752" s="219"/>
      <c r="C3752" s="220"/>
      <c r="D3752" s="220"/>
      <c r="E3752" s="220"/>
      <c r="F3752" s="225"/>
      <c r="G3752" s="222"/>
      <c r="H3752" s="217" t="str">
        <f>IFERROR(VLOOKUP($C3752,$C$5:$H$18,6,0)+SUMIF($C$19:$C3752,$C3752,$F$19:$F3752)-SUMIF($C$19:$C3752,$C3752,$G$19:$G3752),"")</f>
        <v/>
      </c>
      <c r="I3752" s="220"/>
      <c r="J3752" s="220"/>
      <c r="K3752" s="223"/>
    </row>
    <row r="3753" customHeight="1" spans="1:11">
      <c r="A3753" s="185" t="str">
        <f>IF(B3753="","",COUNTA($B$5:B3753))</f>
        <v/>
      </c>
      <c r="B3753" s="213"/>
      <c r="C3753" s="214"/>
      <c r="D3753" s="214"/>
      <c r="E3753" s="214"/>
      <c r="F3753" s="224"/>
      <c r="G3753" s="216"/>
      <c r="H3753" s="217" t="str">
        <f>IFERROR(VLOOKUP($C3753,$C$5:$H$18,6,0)+SUMIF($C$19:$C3753,$C3753,$F$19:$F3753)-SUMIF($C$19:$C3753,$C3753,$G$19:$G3753),"")</f>
        <v/>
      </c>
      <c r="I3753" s="214"/>
      <c r="J3753" s="214"/>
      <c r="K3753" s="218"/>
    </row>
    <row r="3754" customHeight="1" spans="1:11">
      <c r="A3754" s="185" t="str">
        <f>IF(B3754="","",COUNTA($B$5:B3754))</f>
        <v/>
      </c>
      <c r="B3754" s="219"/>
      <c r="C3754" s="220"/>
      <c r="D3754" s="220"/>
      <c r="E3754" s="220"/>
      <c r="F3754" s="225"/>
      <c r="G3754" s="222"/>
      <c r="H3754" s="217" t="str">
        <f>IFERROR(VLOOKUP($C3754,$C$5:$H$18,6,0)+SUMIF($C$19:$C3754,$C3754,$F$19:$F3754)-SUMIF($C$19:$C3754,$C3754,$G$19:$G3754),"")</f>
        <v/>
      </c>
      <c r="I3754" s="220"/>
      <c r="J3754" s="220"/>
      <c r="K3754" s="223"/>
    </row>
    <row r="3755" customHeight="1" spans="1:11">
      <c r="A3755" s="185" t="str">
        <f>IF(B3755="","",COUNTA($B$5:B3755))</f>
        <v/>
      </c>
      <c r="B3755" s="213"/>
      <c r="C3755" s="214"/>
      <c r="D3755" s="214"/>
      <c r="E3755" s="214"/>
      <c r="F3755" s="224"/>
      <c r="G3755" s="216"/>
      <c r="H3755" s="217" t="str">
        <f>IFERROR(VLOOKUP($C3755,$C$5:$H$18,6,0)+SUMIF($C$19:$C3755,$C3755,$F$19:$F3755)-SUMIF($C$19:$C3755,$C3755,$G$19:$G3755),"")</f>
        <v/>
      </c>
      <c r="I3755" s="214"/>
      <c r="J3755" s="214"/>
      <c r="K3755" s="218"/>
    </row>
    <row r="3756" customHeight="1" spans="1:11">
      <c r="A3756" s="185" t="str">
        <f>IF(B3756="","",COUNTA($B$5:B3756))</f>
        <v/>
      </c>
      <c r="B3756" s="219"/>
      <c r="C3756" s="220"/>
      <c r="D3756" s="220"/>
      <c r="E3756" s="220"/>
      <c r="F3756" s="225"/>
      <c r="G3756" s="222"/>
      <c r="H3756" s="217" t="str">
        <f>IFERROR(VLOOKUP($C3756,$C$5:$H$18,6,0)+SUMIF($C$19:$C3756,$C3756,$F$19:$F3756)-SUMIF($C$19:$C3756,$C3756,$G$19:$G3756),"")</f>
        <v/>
      </c>
      <c r="I3756" s="220"/>
      <c r="J3756" s="220"/>
      <c r="K3756" s="223"/>
    </row>
    <row r="3757" customHeight="1" spans="1:11">
      <c r="A3757" s="185" t="str">
        <f>IF(B3757="","",COUNTA($B$5:B3757))</f>
        <v/>
      </c>
      <c r="B3757" s="213"/>
      <c r="C3757" s="214"/>
      <c r="D3757" s="214"/>
      <c r="E3757" s="214"/>
      <c r="F3757" s="224"/>
      <c r="G3757" s="216"/>
      <c r="H3757" s="217" t="str">
        <f>IFERROR(VLOOKUP($C3757,$C$5:$H$18,6,0)+SUMIF($C$19:$C3757,$C3757,$F$19:$F3757)-SUMIF($C$19:$C3757,$C3757,$G$19:$G3757),"")</f>
        <v/>
      </c>
      <c r="I3757" s="214"/>
      <c r="J3757" s="214"/>
      <c r="K3757" s="218"/>
    </row>
    <row r="3758" customHeight="1" spans="1:11">
      <c r="A3758" s="185" t="str">
        <f>IF(B3758="","",COUNTA($B$5:B3758))</f>
        <v/>
      </c>
      <c r="B3758" s="219"/>
      <c r="C3758" s="220"/>
      <c r="D3758" s="220"/>
      <c r="E3758" s="220"/>
      <c r="F3758" s="225"/>
      <c r="G3758" s="222"/>
      <c r="H3758" s="217" t="str">
        <f>IFERROR(VLOOKUP($C3758,$C$5:$H$18,6,0)+SUMIF($C$19:$C3758,$C3758,$F$19:$F3758)-SUMIF($C$19:$C3758,$C3758,$G$19:$G3758),"")</f>
        <v/>
      </c>
      <c r="I3758" s="220"/>
      <c r="J3758" s="220"/>
      <c r="K3758" s="223"/>
    </row>
    <row r="3759" customHeight="1" spans="1:11">
      <c r="A3759" s="185" t="str">
        <f>IF(B3759="","",COUNTA($B$5:B3759))</f>
        <v/>
      </c>
      <c r="B3759" s="213"/>
      <c r="C3759" s="214"/>
      <c r="D3759" s="214"/>
      <c r="E3759" s="214"/>
      <c r="F3759" s="224"/>
      <c r="G3759" s="216"/>
      <c r="H3759" s="217" t="str">
        <f>IFERROR(VLOOKUP($C3759,$C$5:$H$18,6,0)+SUMIF($C$19:$C3759,$C3759,$F$19:$F3759)-SUMIF($C$19:$C3759,$C3759,$G$19:$G3759),"")</f>
        <v/>
      </c>
      <c r="I3759" s="214"/>
      <c r="J3759" s="214"/>
      <c r="K3759" s="218"/>
    </row>
    <row r="3760" customHeight="1" spans="1:11">
      <c r="A3760" s="185" t="str">
        <f>IF(B3760="","",COUNTA($B$5:B3760))</f>
        <v/>
      </c>
      <c r="B3760" s="219"/>
      <c r="C3760" s="220"/>
      <c r="D3760" s="220"/>
      <c r="E3760" s="220"/>
      <c r="F3760" s="225"/>
      <c r="G3760" s="222"/>
      <c r="H3760" s="217" t="str">
        <f>IFERROR(VLOOKUP($C3760,$C$5:$H$18,6,0)+SUMIF($C$19:$C3760,$C3760,$F$19:$F3760)-SUMIF($C$19:$C3760,$C3760,$G$19:$G3760),"")</f>
        <v/>
      </c>
      <c r="I3760" s="220"/>
      <c r="J3760" s="220"/>
      <c r="K3760" s="223"/>
    </row>
    <row r="3761" customHeight="1" spans="1:11">
      <c r="A3761" s="185" t="str">
        <f>IF(B3761="","",COUNTA($B$5:B3761))</f>
        <v/>
      </c>
      <c r="B3761" s="213"/>
      <c r="C3761" s="214"/>
      <c r="D3761" s="214"/>
      <c r="E3761" s="214"/>
      <c r="F3761" s="224"/>
      <c r="G3761" s="216"/>
      <c r="H3761" s="217" t="str">
        <f>IFERROR(VLOOKUP($C3761,$C$5:$H$18,6,0)+SUMIF($C$19:$C3761,$C3761,$F$19:$F3761)-SUMIF($C$19:$C3761,$C3761,$G$19:$G3761),"")</f>
        <v/>
      </c>
      <c r="I3761" s="214"/>
      <c r="J3761" s="214"/>
      <c r="K3761" s="218"/>
    </row>
    <row r="3762" customHeight="1" spans="1:11">
      <c r="A3762" s="185" t="str">
        <f>IF(B3762="","",COUNTA($B$5:B3762))</f>
        <v/>
      </c>
      <c r="B3762" s="219"/>
      <c r="C3762" s="220"/>
      <c r="D3762" s="220"/>
      <c r="E3762" s="220"/>
      <c r="F3762" s="225"/>
      <c r="G3762" s="222"/>
      <c r="H3762" s="217" t="str">
        <f>IFERROR(VLOOKUP($C3762,$C$5:$H$18,6,0)+SUMIF($C$19:$C3762,$C3762,$F$19:$F3762)-SUMIF($C$19:$C3762,$C3762,$G$19:$G3762),"")</f>
        <v/>
      </c>
      <c r="I3762" s="220"/>
      <c r="J3762" s="220"/>
      <c r="K3762" s="223"/>
    </row>
    <row r="3763" customHeight="1" spans="1:11">
      <c r="A3763" s="185" t="str">
        <f>IF(B3763="","",COUNTA($B$5:B3763))</f>
        <v/>
      </c>
      <c r="B3763" s="213"/>
      <c r="C3763" s="214"/>
      <c r="D3763" s="214"/>
      <c r="E3763" s="214"/>
      <c r="F3763" s="224"/>
      <c r="G3763" s="216"/>
      <c r="H3763" s="217" t="str">
        <f>IFERROR(VLOOKUP($C3763,$C$5:$H$18,6,0)+SUMIF($C$19:$C3763,$C3763,$F$19:$F3763)-SUMIF($C$19:$C3763,$C3763,$G$19:$G3763),"")</f>
        <v/>
      </c>
      <c r="I3763" s="214"/>
      <c r="J3763" s="214"/>
      <c r="K3763" s="218"/>
    </row>
    <row r="3764" customHeight="1" spans="1:11">
      <c r="A3764" s="185" t="str">
        <f>IF(B3764="","",COUNTA($B$5:B3764))</f>
        <v/>
      </c>
      <c r="B3764" s="219"/>
      <c r="C3764" s="220"/>
      <c r="D3764" s="220"/>
      <c r="E3764" s="220"/>
      <c r="F3764" s="225"/>
      <c r="G3764" s="222"/>
      <c r="H3764" s="217" t="str">
        <f>IFERROR(VLOOKUP($C3764,$C$5:$H$18,6,0)+SUMIF($C$19:$C3764,$C3764,$F$19:$F3764)-SUMIF($C$19:$C3764,$C3764,$G$19:$G3764),"")</f>
        <v/>
      </c>
      <c r="I3764" s="220"/>
      <c r="J3764" s="220"/>
      <c r="K3764" s="223"/>
    </row>
    <row r="3765" customHeight="1" spans="1:11">
      <c r="A3765" s="185" t="str">
        <f>IF(B3765="","",COUNTA($B$5:B3765))</f>
        <v/>
      </c>
      <c r="B3765" s="213"/>
      <c r="C3765" s="214"/>
      <c r="D3765" s="214"/>
      <c r="E3765" s="214"/>
      <c r="F3765" s="224"/>
      <c r="G3765" s="216"/>
      <c r="H3765" s="217" t="str">
        <f>IFERROR(VLOOKUP($C3765,$C$5:$H$18,6,0)+SUMIF($C$19:$C3765,$C3765,$F$19:$F3765)-SUMIF($C$19:$C3765,$C3765,$G$19:$G3765),"")</f>
        <v/>
      </c>
      <c r="I3765" s="214"/>
      <c r="J3765" s="214"/>
      <c r="K3765" s="218"/>
    </row>
    <row r="3766" customHeight="1" spans="1:11">
      <c r="A3766" s="185" t="str">
        <f>IF(B3766="","",COUNTA($B$5:B3766))</f>
        <v/>
      </c>
      <c r="B3766" s="219"/>
      <c r="C3766" s="220"/>
      <c r="D3766" s="220"/>
      <c r="E3766" s="220"/>
      <c r="F3766" s="225"/>
      <c r="G3766" s="222"/>
      <c r="H3766" s="217" t="str">
        <f>IFERROR(VLOOKUP($C3766,$C$5:$H$18,6,0)+SUMIF($C$19:$C3766,$C3766,$F$19:$F3766)-SUMIF($C$19:$C3766,$C3766,$G$19:$G3766),"")</f>
        <v/>
      </c>
      <c r="I3766" s="220"/>
      <c r="J3766" s="220"/>
      <c r="K3766" s="223"/>
    </row>
    <row r="3767" customHeight="1" spans="1:11">
      <c r="A3767" s="185" t="str">
        <f>IF(B3767="","",COUNTA($B$5:B3767))</f>
        <v/>
      </c>
      <c r="B3767" s="213"/>
      <c r="C3767" s="214"/>
      <c r="D3767" s="214"/>
      <c r="E3767" s="214"/>
      <c r="F3767" s="224"/>
      <c r="G3767" s="216"/>
      <c r="H3767" s="217" t="str">
        <f>IFERROR(VLOOKUP($C3767,$C$5:$H$18,6,0)+SUMIF($C$19:$C3767,$C3767,$F$19:$F3767)-SUMIF($C$19:$C3767,$C3767,$G$19:$G3767),"")</f>
        <v/>
      </c>
      <c r="I3767" s="214"/>
      <c r="J3767" s="214"/>
      <c r="K3767" s="218"/>
    </row>
    <row r="3768" customHeight="1" spans="1:11">
      <c r="A3768" s="185" t="str">
        <f>IF(B3768="","",COUNTA($B$5:B3768))</f>
        <v/>
      </c>
      <c r="B3768" s="219"/>
      <c r="C3768" s="220"/>
      <c r="D3768" s="220"/>
      <c r="E3768" s="220"/>
      <c r="F3768" s="225"/>
      <c r="G3768" s="222"/>
      <c r="H3768" s="217" t="str">
        <f>IFERROR(VLOOKUP($C3768,$C$5:$H$18,6,0)+SUMIF($C$19:$C3768,$C3768,$F$19:$F3768)-SUMIF($C$19:$C3768,$C3768,$G$19:$G3768),"")</f>
        <v/>
      </c>
      <c r="I3768" s="220"/>
      <c r="J3768" s="220"/>
      <c r="K3768" s="223"/>
    </row>
    <row r="3769" customHeight="1" spans="1:11">
      <c r="A3769" s="185" t="str">
        <f>IF(B3769="","",COUNTA($B$5:B3769))</f>
        <v/>
      </c>
      <c r="B3769" s="213"/>
      <c r="C3769" s="214"/>
      <c r="D3769" s="214"/>
      <c r="E3769" s="214"/>
      <c r="F3769" s="224"/>
      <c r="G3769" s="216"/>
      <c r="H3769" s="217" t="str">
        <f>IFERROR(VLOOKUP($C3769,$C$5:$H$18,6,0)+SUMIF($C$19:$C3769,$C3769,$F$19:$F3769)-SUMIF($C$19:$C3769,$C3769,$G$19:$G3769),"")</f>
        <v/>
      </c>
      <c r="I3769" s="214"/>
      <c r="J3769" s="214"/>
      <c r="K3769" s="218"/>
    </row>
    <row r="3770" customHeight="1" spans="1:11">
      <c r="A3770" s="185" t="str">
        <f>IF(B3770="","",COUNTA($B$5:B3770))</f>
        <v/>
      </c>
      <c r="B3770" s="219"/>
      <c r="C3770" s="220"/>
      <c r="D3770" s="220"/>
      <c r="E3770" s="220"/>
      <c r="F3770" s="225"/>
      <c r="G3770" s="222"/>
      <c r="H3770" s="217" t="str">
        <f>IFERROR(VLOOKUP($C3770,$C$5:$H$18,6,0)+SUMIF($C$19:$C3770,$C3770,$F$19:$F3770)-SUMIF($C$19:$C3770,$C3770,$G$19:$G3770),"")</f>
        <v/>
      </c>
      <c r="I3770" s="220"/>
      <c r="J3770" s="220"/>
      <c r="K3770" s="223"/>
    </row>
    <row r="3771" customHeight="1" spans="1:11">
      <c r="A3771" s="185" t="str">
        <f>IF(B3771="","",COUNTA($B$5:B3771))</f>
        <v/>
      </c>
      <c r="B3771" s="213"/>
      <c r="C3771" s="214"/>
      <c r="D3771" s="214"/>
      <c r="E3771" s="214"/>
      <c r="F3771" s="224"/>
      <c r="G3771" s="216"/>
      <c r="H3771" s="217" t="str">
        <f>IFERROR(VLOOKUP($C3771,$C$5:$H$18,6,0)+SUMIF($C$19:$C3771,$C3771,$F$19:$F3771)-SUMIF($C$19:$C3771,$C3771,$G$19:$G3771),"")</f>
        <v/>
      </c>
      <c r="I3771" s="214"/>
      <c r="J3771" s="214"/>
      <c r="K3771" s="218"/>
    </row>
    <row r="3772" customHeight="1" spans="1:11">
      <c r="A3772" s="185" t="str">
        <f>IF(B3772="","",COUNTA($B$5:B3772))</f>
        <v/>
      </c>
      <c r="B3772" s="219"/>
      <c r="C3772" s="220"/>
      <c r="D3772" s="220"/>
      <c r="E3772" s="220"/>
      <c r="F3772" s="225"/>
      <c r="G3772" s="222"/>
      <c r="H3772" s="217" t="str">
        <f>IFERROR(VLOOKUP($C3772,$C$5:$H$18,6,0)+SUMIF($C$19:$C3772,$C3772,$F$19:$F3772)-SUMIF($C$19:$C3772,$C3772,$G$19:$G3772),"")</f>
        <v/>
      </c>
      <c r="I3772" s="220"/>
      <c r="J3772" s="220"/>
      <c r="K3772" s="223"/>
    </row>
    <row r="3773" customHeight="1" spans="1:11">
      <c r="A3773" s="185" t="str">
        <f>IF(B3773="","",COUNTA($B$5:B3773))</f>
        <v/>
      </c>
      <c r="B3773" s="213"/>
      <c r="C3773" s="214"/>
      <c r="D3773" s="214"/>
      <c r="E3773" s="214"/>
      <c r="F3773" s="224"/>
      <c r="G3773" s="216"/>
      <c r="H3773" s="217" t="str">
        <f>IFERROR(VLOOKUP($C3773,$C$5:$H$18,6,0)+SUMIF($C$19:$C3773,$C3773,$F$19:$F3773)-SUMIF($C$19:$C3773,$C3773,$G$19:$G3773),"")</f>
        <v/>
      </c>
      <c r="I3773" s="214"/>
      <c r="J3773" s="214"/>
      <c r="K3773" s="218"/>
    </row>
    <row r="3774" customHeight="1" spans="1:11">
      <c r="A3774" s="185" t="str">
        <f>IF(B3774="","",COUNTA($B$5:B3774))</f>
        <v/>
      </c>
      <c r="B3774" s="219"/>
      <c r="C3774" s="220"/>
      <c r="D3774" s="220"/>
      <c r="E3774" s="220"/>
      <c r="F3774" s="225"/>
      <c r="G3774" s="222"/>
      <c r="H3774" s="217" t="str">
        <f>IFERROR(VLOOKUP($C3774,$C$5:$H$18,6,0)+SUMIF($C$19:$C3774,$C3774,$F$19:$F3774)-SUMIF($C$19:$C3774,$C3774,$G$19:$G3774),"")</f>
        <v/>
      </c>
      <c r="I3774" s="220"/>
      <c r="J3774" s="220"/>
      <c r="K3774" s="223"/>
    </row>
    <row r="3775" customHeight="1" spans="1:11">
      <c r="A3775" s="185" t="str">
        <f>IF(B3775="","",COUNTA($B$5:B3775))</f>
        <v/>
      </c>
      <c r="B3775" s="213"/>
      <c r="C3775" s="214"/>
      <c r="D3775" s="214"/>
      <c r="E3775" s="214"/>
      <c r="F3775" s="224"/>
      <c r="G3775" s="216"/>
      <c r="H3775" s="217" t="str">
        <f>IFERROR(VLOOKUP($C3775,$C$5:$H$18,6,0)+SUMIF($C$19:$C3775,$C3775,$F$19:$F3775)-SUMIF($C$19:$C3775,$C3775,$G$19:$G3775),"")</f>
        <v/>
      </c>
      <c r="I3775" s="214"/>
      <c r="J3775" s="214"/>
      <c r="K3775" s="218"/>
    </row>
    <row r="3776" customHeight="1" spans="1:11">
      <c r="A3776" s="185" t="str">
        <f>IF(B3776="","",COUNTA($B$5:B3776))</f>
        <v/>
      </c>
      <c r="B3776" s="219"/>
      <c r="C3776" s="220"/>
      <c r="D3776" s="220"/>
      <c r="E3776" s="220"/>
      <c r="F3776" s="225"/>
      <c r="G3776" s="222"/>
      <c r="H3776" s="217" t="str">
        <f>IFERROR(VLOOKUP($C3776,$C$5:$H$18,6,0)+SUMIF($C$19:$C3776,$C3776,$F$19:$F3776)-SUMIF($C$19:$C3776,$C3776,$G$19:$G3776),"")</f>
        <v/>
      </c>
      <c r="I3776" s="220"/>
      <c r="J3776" s="220"/>
      <c r="K3776" s="223"/>
    </row>
    <row r="3777" customHeight="1" spans="1:11">
      <c r="A3777" s="185" t="str">
        <f>IF(B3777="","",COUNTA($B$5:B3777))</f>
        <v/>
      </c>
      <c r="B3777" s="213"/>
      <c r="C3777" s="214"/>
      <c r="D3777" s="214"/>
      <c r="E3777" s="214"/>
      <c r="F3777" s="224"/>
      <c r="G3777" s="216"/>
      <c r="H3777" s="217" t="str">
        <f>IFERROR(VLOOKUP($C3777,$C$5:$H$18,6,0)+SUMIF($C$19:$C3777,$C3777,$F$19:$F3777)-SUMIF($C$19:$C3777,$C3777,$G$19:$G3777),"")</f>
        <v/>
      </c>
      <c r="I3777" s="214"/>
      <c r="J3777" s="214"/>
      <c r="K3777" s="218"/>
    </row>
    <row r="3778" customHeight="1" spans="1:11">
      <c r="A3778" s="185" t="str">
        <f>IF(B3778="","",COUNTA($B$5:B3778))</f>
        <v/>
      </c>
      <c r="B3778" s="219"/>
      <c r="C3778" s="220"/>
      <c r="D3778" s="220"/>
      <c r="E3778" s="220"/>
      <c r="F3778" s="225"/>
      <c r="G3778" s="222"/>
      <c r="H3778" s="217" t="str">
        <f>IFERROR(VLOOKUP($C3778,$C$5:$H$18,6,0)+SUMIF($C$19:$C3778,$C3778,$F$19:$F3778)-SUMIF($C$19:$C3778,$C3778,$G$19:$G3778),"")</f>
        <v/>
      </c>
      <c r="I3778" s="220"/>
      <c r="J3778" s="220"/>
      <c r="K3778" s="223"/>
    </row>
    <row r="3779" customHeight="1" spans="1:11">
      <c r="A3779" s="185" t="str">
        <f>IF(B3779="","",COUNTA($B$5:B3779))</f>
        <v/>
      </c>
      <c r="B3779" s="213"/>
      <c r="C3779" s="214"/>
      <c r="D3779" s="214"/>
      <c r="E3779" s="214"/>
      <c r="F3779" s="224"/>
      <c r="G3779" s="216"/>
      <c r="H3779" s="217" t="str">
        <f>IFERROR(VLOOKUP($C3779,$C$5:$H$18,6,0)+SUMIF($C$19:$C3779,$C3779,$F$19:$F3779)-SUMIF($C$19:$C3779,$C3779,$G$19:$G3779),"")</f>
        <v/>
      </c>
      <c r="I3779" s="214"/>
      <c r="J3779" s="214"/>
      <c r="K3779" s="218"/>
    </row>
    <row r="3780" customHeight="1" spans="1:11">
      <c r="A3780" s="185" t="str">
        <f>IF(B3780="","",COUNTA($B$5:B3780))</f>
        <v/>
      </c>
      <c r="B3780" s="219"/>
      <c r="C3780" s="220"/>
      <c r="D3780" s="220"/>
      <c r="E3780" s="220"/>
      <c r="F3780" s="225"/>
      <c r="G3780" s="222"/>
      <c r="H3780" s="217" t="str">
        <f>IFERROR(VLOOKUP($C3780,$C$5:$H$18,6,0)+SUMIF($C$19:$C3780,$C3780,$F$19:$F3780)-SUMIF($C$19:$C3780,$C3780,$G$19:$G3780),"")</f>
        <v/>
      </c>
      <c r="I3780" s="220"/>
      <c r="J3780" s="220"/>
      <c r="K3780" s="223"/>
    </row>
    <row r="3781" customHeight="1" spans="1:11">
      <c r="A3781" s="185" t="str">
        <f>IF(B3781="","",COUNTA($B$5:B3781))</f>
        <v/>
      </c>
      <c r="B3781" s="213"/>
      <c r="C3781" s="214"/>
      <c r="D3781" s="214"/>
      <c r="E3781" s="214"/>
      <c r="F3781" s="224"/>
      <c r="G3781" s="216"/>
      <c r="H3781" s="217" t="str">
        <f>IFERROR(VLOOKUP($C3781,$C$5:$H$18,6,0)+SUMIF($C$19:$C3781,$C3781,$F$19:$F3781)-SUMIF($C$19:$C3781,$C3781,$G$19:$G3781),"")</f>
        <v/>
      </c>
      <c r="I3781" s="214"/>
      <c r="J3781" s="214"/>
      <c r="K3781" s="218"/>
    </row>
    <row r="3782" customHeight="1" spans="1:11">
      <c r="A3782" s="185" t="str">
        <f>IF(B3782="","",COUNTA($B$5:B3782))</f>
        <v/>
      </c>
      <c r="B3782" s="219"/>
      <c r="C3782" s="220"/>
      <c r="D3782" s="220"/>
      <c r="E3782" s="220"/>
      <c r="F3782" s="225"/>
      <c r="G3782" s="222"/>
      <c r="H3782" s="217" t="str">
        <f>IFERROR(VLOOKUP($C3782,$C$5:$H$18,6,0)+SUMIF($C$19:$C3782,$C3782,$F$19:$F3782)-SUMIF($C$19:$C3782,$C3782,$G$19:$G3782),"")</f>
        <v/>
      </c>
      <c r="I3782" s="220"/>
      <c r="J3782" s="220"/>
      <c r="K3782" s="223"/>
    </row>
    <row r="3783" customHeight="1" spans="1:11">
      <c r="A3783" s="185" t="str">
        <f>IF(B3783="","",COUNTA($B$5:B3783))</f>
        <v/>
      </c>
      <c r="B3783" s="213"/>
      <c r="C3783" s="214"/>
      <c r="D3783" s="214"/>
      <c r="E3783" s="214"/>
      <c r="F3783" s="224"/>
      <c r="G3783" s="216"/>
      <c r="H3783" s="217" t="str">
        <f>IFERROR(VLOOKUP($C3783,$C$5:$H$18,6,0)+SUMIF($C$19:$C3783,$C3783,$F$19:$F3783)-SUMIF($C$19:$C3783,$C3783,$G$19:$G3783),"")</f>
        <v/>
      </c>
      <c r="I3783" s="214"/>
      <c r="J3783" s="214"/>
      <c r="K3783" s="218"/>
    </row>
    <row r="3784" customHeight="1" spans="1:11">
      <c r="A3784" s="185" t="str">
        <f>IF(B3784="","",COUNTA($B$5:B3784))</f>
        <v/>
      </c>
      <c r="B3784" s="219"/>
      <c r="C3784" s="220"/>
      <c r="D3784" s="220"/>
      <c r="E3784" s="220"/>
      <c r="F3784" s="225"/>
      <c r="G3784" s="222"/>
      <c r="H3784" s="217" t="str">
        <f>IFERROR(VLOOKUP($C3784,$C$5:$H$18,6,0)+SUMIF($C$19:$C3784,$C3784,$F$19:$F3784)-SUMIF($C$19:$C3784,$C3784,$G$19:$G3784),"")</f>
        <v/>
      </c>
      <c r="I3784" s="220"/>
      <c r="J3784" s="220"/>
      <c r="K3784" s="223"/>
    </row>
    <row r="3785" customHeight="1" spans="1:11">
      <c r="A3785" s="185" t="str">
        <f>IF(B3785="","",COUNTA($B$5:B3785))</f>
        <v/>
      </c>
      <c r="B3785" s="213"/>
      <c r="C3785" s="214"/>
      <c r="D3785" s="214"/>
      <c r="E3785" s="214"/>
      <c r="F3785" s="224"/>
      <c r="G3785" s="216"/>
      <c r="H3785" s="217" t="str">
        <f>IFERROR(VLOOKUP($C3785,$C$5:$H$18,6,0)+SUMIF($C$19:$C3785,$C3785,$F$19:$F3785)-SUMIF($C$19:$C3785,$C3785,$G$19:$G3785),"")</f>
        <v/>
      </c>
      <c r="I3785" s="214"/>
      <c r="J3785" s="214"/>
      <c r="K3785" s="218"/>
    </row>
    <row r="3786" customHeight="1" spans="1:11">
      <c r="A3786" s="185" t="str">
        <f>IF(B3786="","",COUNTA($B$5:B3786))</f>
        <v/>
      </c>
      <c r="B3786" s="219"/>
      <c r="C3786" s="220"/>
      <c r="D3786" s="220"/>
      <c r="E3786" s="220"/>
      <c r="F3786" s="225"/>
      <c r="G3786" s="222"/>
      <c r="H3786" s="217" t="str">
        <f>IFERROR(VLOOKUP($C3786,$C$5:$H$18,6,0)+SUMIF($C$19:$C3786,$C3786,$F$19:$F3786)-SUMIF($C$19:$C3786,$C3786,$G$19:$G3786),"")</f>
        <v/>
      </c>
      <c r="I3786" s="220"/>
      <c r="J3786" s="220"/>
      <c r="K3786" s="223"/>
    </row>
    <row r="3787" customHeight="1" spans="1:11">
      <c r="A3787" s="185" t="str">
        <f>IF(B3787="","",COUNTA($B$5:B3787))</f>
        <v/>
      </c>
      <c r="B3787" s="213"/>
      <c r="C3787" s="214"/>
      <c r="D3787" s="214"/>
      <c r="E3787" s="214"/>
      <c r="F3787" s="224"/>
      <c r="G3787" s="216"/>
      <c r="H3787" s="217" t="str">
        <f>IFERROR(VLOOKUP($C3787,$C$5:$H$18,6,0)+SUMIF($C$19:$C3787,$C3787,$F$19:$F3787)-SUMIF($C$19:$C3787,$C3787,$G$19:$G3787),"")</f>
        <v/>
      </c>
      <c r="I3787" s="214"/>
      <c r="J3787" s="214"/>
      <c r="K3787" s="218"/>
    </row>
    <row r="3788" customHeight="1" spans="1:11">
      <c r="A3788" s="185" t="str">
        <f>IF(B3788="","",COUNTA($B$5:B3788))</f>
        <v/>
      </c>
      <c r="B3788" s="219"/>
      <c r="C3788" s="220"/>
      <c r="D3788" s="220"/>
      <c r="E3788" s="220"/>
      <c r="F3788" s="225"/>
      <c r="G3788" s="222"/>
      <c r="H3788" s="217" t="str">
        <f>IFERROR(VLOOKUP($C3788,$C$5:$H$18,6,0)+SUMIF($C$19:$C3788,$C3788,$F$19:$F3788)-SUMIF($C$19:$C3788,$C3788,$G$19:$G3788),"")</f>
        <v/>
      </c>
      <c r="I3788" s="220"/>
      <c r="J3788" s="220"/>
      <c r="K3788" s="223"/>
    </row>
    <row r="3789" customHeight="1" spans="1:11">
      <c r="A3789" s="185" t="str">
        <f>IF(B3789="","",COUNTA($B$5:B3789))</f>
        <v/>
      </c>
      <c r="B3789" s="213"/>
      <c r="C3789" s="214"/>
      <c r="D3789" s="214"/>
      <c r="E3789" s="214"/>
      <c r="F3789" s="224"/>
      <c r="G3789" s="216"/>
      <c r="H3789" s="217" t="str">
        <f>IFERROR(VLOOKUP($C3789,$C$5:$H$18,6,0)+SUMIF($C$19:$C3789,$C3789,$F$19:$F3789)-SUMIF($C$19:$C3789,$C3789,$G$19:$G3789),"")</f>
        <v/>
      </c>
      <c r="I3789" s="214"/>
      <c r="J3789" s="214"/>
      <c r="K3789" s="218"/>
    </row>
    <row r="3790" customHeight="1" spans="1:11">
      <c r="A3790" s="185" t="str">
        <f>IF(B3790="","",COUNTA($B$5:B3790))</f>
        <v/>
      </c>
      <c r="B3790" s="219"/>
      <c r="C3790" s="220"/>
      <c r="D3790" s="220"/>
      <c r="E3790" s="220"/>
      <c r="F3790" s="225"/>
      <c r="G3790" s="222"/>
      <c r="H3790" s="217" t="str">
        <f>IFERROR(VLOOKUP($C3790,$C$5:$H$18,6,0)+SUMIF($C$19:$C3790,$C3790,$F$19:$F3790)-SUMIF($C$19:$C3790,$C3790,$G$19:$G3790),"")</f>
        <v/>
      </c>
      <c r="I3790" s="220"/>
      <c r="J3790" s="220"/>
      <c r="K3790" s="223"/>
    </row>
    <row r="3791" customHeight="1" spans="1:11">
      <c r="A3791" s="185" t="str">
        <f>IF(B3791="","",COUNTA($B$5:B3791))</f>
        <v/>
      </c>
      <c r="B3791" s="213"/>
      <c r="C3791" s="214"/>
      <c r="D3791" s="214"/>
      <c r="E3791" s="214"/>
      <c r="F3791" s="224"/>
      <c r="G3791" s="216"/>
      <c r="H3791" s="217" t="str">
        <f>IFERROR(VLOOKUP($C3791,$C$5:$H$18,6,0)+SUMIF($C$19:$C3791,$C3791,$F$19:$F3791)-SUMIF($C$19:$C3791,$C3791,$G$19:$G3791),"")</f>
        <v/>
      </c>
      <c r="I3791" s="214"/>
      <c r="J3791" s="214"/>
      <c r="K3791" s="218"/>
    </row>
    <row r="3792" customHeight="1" spans="1:11">
      <c r="A3792" s="185" t="str">
        <f>IF(B3792="","",COUNTA($B$5:B3792))</f>
        <v/>
      </c>
      <c r="B3792" s="219"/>
      <c r="C3792" s="220"/>
      <c r="D3792" s="220"/>
      <c r="E3792" s="220"/>
      <c r="F3792" s="225"/>
      <c r="G3792" s="222"/>
      <c r="H3792" s="217" t="str">
        <f>IFERROR(VLOOKUP($C3792,$C$5:$H$18,6,0)+SUMIF($C$19:$C3792,$C3792,$F$19:$F3792)-SUMIF($C$19:$C3792,$C3792,$G$19:$G3792),"")</f>
        <v/>
      </c>
      <c r="I3792" s="220"/>
      <c r="J3792" s="220"/>
      <c r="K3792" s="223"/>
    </row>
    <row r="3793" customHeight="1" spans="1:11">
      <c r="A3793" s="185" t="str">
        <f>IF(B3793="","",COUNTA($B$5:B3793))</f>
        <v/>
      </c>
      <c r="B3793" s="213"/>
      <c r="C3793" s="214"/>
      <c r="D3793" s="214"/>
      <c r="E3793" s="214"/>
      <c r="F3793" s="224"/>
      <c r="G3793" s="216"/>
      <c r="H3793" s="217" t="str">
        <f>IFERROR(VLOOKUP($C3793,$C$5:$H$18,6,0)+SUMIF($C$19:$C3793,$C3793,$F$19:$F3793)-SUMIF($C$19:$C3793,$C3793,$G$19:$G3793),"")</f>
        <v/>
      </c>
      <c r="I3793" s="214"/>
      <c r="J3793" s="214"/>
      <c r="K3793" s="218"/>
    </row>
    <row r="3794" customHeight="1" spans="1:11">
      <c r="A3794" s="185" t="str">
        <f>IF(B3794="","",COUNTA($B$5:B3794))</f>
        <v/>
      </c>
      <c r="B3794" s="219"/>
      <c r="C3794" s="220"/>
      <c r="D3794" s="220"/>
      <c r="E3794" s="220"/>
      <c r="F3794" s="225"/>
      <c r="G3794" s="222"/>
      <c r="H3794" s="217" t="str">
        <f>IFERROR(VLOOKUP($C3794,$C$5:$H$18,6,0)+SUMIF($C$19:$C3794,$C3794,$F$19:$F3794)-SUMIF($C$19:$C3794,$C3794,$G$19:$G3794),"")</f>
        <v/>
      </c>
      <c r="I3794" s="220"/>
      <c r="J3794" s="220"/>
      <c r="K3794" s="223"/>
    </row>
    <row r="3795" customHeight="1" spans="1:11">
      <c r="A3795" s="185" t="str">
        <f>IF(B3795="","",COUNTA($B$5:B3795))</f>
        <v/>
      </c>
      <c r="B3795" s="213"/>
      <c r="C3795" s="214"/>
      <c r="D3795" s="214"/>
      <c r="E3795" s="214"/>
      <c r="F3795" s="224"/>
      <c r="G3795" s="216"/>
      <c r="H3795" s="217" t="str">
        <f>IFERROR(VLOOKUP($C3795,$C$5:$H$18,6,0)+SUMIF($C$19:$C3795,$C3795,$F$19:$F3795)-SUMIF($C$19:$C3795,$C3795,$G$19:$G3795),"")</f>
        <v/>
      </c>
      <c r="I3795" s="214"/>
      <c r="J3795" s="214"/>
      <c r="K3795" s="218"/>
    </row>
    <row r="3796" customHeight="1" spans="1:11">
      <c r="A3796" s="185" t="str">
        <f>IF(B3796="","",COUNTA($B$5:B3796))</f>
        <v/>
      </c>
      <c r="B3796" s="219"/>
      <c r="C3796" s="220"/>
      <c r="D3796" s="220"/>
      <c r="E3796" s="220"/>
      <c r="F3796" s="225"/>
      <c r="G3796" s="222"/>
      <c r="H3796" s="217" t="str">
        <f>IFERROR(VLOOKUP($C3796,$C$5:$H$18,6,0)+SUMIF($C$19:$C3796,$C3796,$F$19:$F3796)-SUMIF($C$19:$C3796,$C3796,$G$19:$G3796),"")</f>
        <v/>
      </c>
      <c r="I3796" s="220"/>
      <c r="J3796" s="220"/>
      <c r="K3796" s="223"/>
    </row>
    <row r="3797" customHeight="1" spans="1:11">
      <c r="A3797" s="185" t="str">
        <f>IF(B3797="","",COUNTA($B$5:B3797))</f>
        <v/>
      </c>
      <c r="B3797" s="213"/>
      <c r="C3797" s="214"/>
      <c r="D3797" s="214"/>
      <c r="E3797" s="214"/>
      <c r="F3797" s="224"/>
      <c r="G3797" s="216"/>
      <c r="H3797" s="217" t="str">
        <f>IFERROR(VLOOKUP($C3797,$C$5:$H$18,6,0)+SUMIF($C$19:$C3797,$C3797,$F$19:$F3797)-SUMIF($C$19:$C3797,$C3797,$G$19:$G3797),"")</f>
        <v/>
      </c>
      <c r="I3797" s="214"/>
      <c r="J3797" s="214"/>
      <c r="K3797" s="218"/>
    </row>
    <row r="3798" customHeight="1" spans="1:11">
      <c r="A3798" s="185" t="str">
        <f>IF(B3798="","",COUNTA($B$5:B3798))</f>
        <v/>
      </c>
      <c r="B3798" s="219"/>
      <c r="C3798" s="220"/>
      <c r="D3798" s="220"/>
      <c r="E3798" s="220"/>
      <c r="F3798" s="225"/>
      <c r="G3798" s="222"/>
      <c r="H3798" s="217" t="str">
        <f>IFERROR(VLOOKUP($C3798,$C$5:$H$18,6,0)+SUMIF($C$19:$C3798,$C3798,$F$19:$F3798)-SUMIF($C$19:$C3798,$C3798,$G$19:$G3798),"")</f>
        <v/>
      </c>
      <c r="I3798" s="220"/>
      <c r="J3798" s="220"/>
      <c r="K3798" s="223"/>
    </row>
    <row r="3799" customHeight="1" spans="1:11">
      <c r="A3799" s="185" t="str">
        <f>IF(B3799="","",COUNTA($B$5:B3799))</f>
        <v/>
      </c>
      <c r="B3799" s="213"/>
      <c r="C3799" s="214"/>
      <c r="D3799" s="214"/>
      <c r="E3799" s="214"/>
      <c r="F3799" s="224"/>
      <c r="G3799" s="216"/>
      <c r="H3799" s="217" t="str">
        <f>IFERROR(VLOOKUP($C3799,$C$5:$H$18,6,0)+SUMIF($C$19:$C3799,$C3799,$F$19:$F3799)-SUMIF($C$19:$C3799,$C3799,$G$19:$G3799),"")</f>
        <v/>
      </c>
      <c r="I3799" s="214"/>
      <c r="J3799" s="214"/>
      <c r="K3799" s="218"/>
    </row>
    <row r="3800" customHeight="1" spans="1:11">
      <c r="A3800" s="185" t="str">
        <f>IF(B3800="","",COUNTA($B$5:B3800))</f>
        <v/>
      </c>
      <c r="B3800" s="219"/>
      <c r="C3800" s="220"/>
      <c r="D3800" s="220"/>
      <c r="E3800" s="220"/>
      <c r="F3800" s="225"/>
      <c r="G3800" s="222"/>
      <c r="H3800" s="217" t="str">
        <f>IFERROR(VLOOKUP($C3800,$C$5:$H$18,6,0)+SUMIF($C$19:$C3800,$C3800,$F$19:$F3800)-SUMIF($C$19:$C3800,$C3800,$G$19:$G3800),"")</f>
        <v/>
      </c>
      <c r="I3800" s="220"/>
      <c r="J3800" s="220"/>
      <c r="K3800" s="223"/>
    </row>
    <row r="3801" customHeight="1" spans="1:11">
      <c r="A3801" s="185" t="str">
        <f>IF(B3801="","",COUNTA($B$5:B3801))</f>
        <v/>
      </c>
      <c r="B3801" s="213"/>
      <c r="C3801" s="214"/>
      <c r="D3801" s="214"/>
      <c r="E3801" s="214"/>
      <c r="F3801" s="224"/>
      <c r="G3801" s="216"/>
      <c r="H3801" s="217" t="str">
        <f>IFERROR(VLOOKUP($C3801,$C$5:$H$18,6,0)+SUMIF($C$19:$C3801,$C3801,$F$19:$F3801)-SUMIF($C$19:$C3801,$C3801,$G$19:$G3801),"")</f>
        <v/>
      </c>
      <c r="I3801" s="214"/>
      <c r="J3801" s="214"/>
      <c r="K3801" s="218"/>
    </row>
    <row r="3802" customHeight="1" spans="1:11">
      <c r="A3802" s="185" t="str">
        <f>IF(B3802="","",COUNTA($B$5:B3802))</f>
        <v/>
      </c>
      <c r="B3802" s="219"/>
      <c r="C3802" s="220"/>
      <c r="D3802" s="220"/>
      <c r="E3802" s="220"/>
      <c r="F3802" s="225"/>
      <c r="G3802" s="222"/>
      <c r="H3802" s="217" t="str">
        <f>IFERROR(VLOOKUP($C3802,$C$5:$H$18,6,0)+SUMIF($C$19:$C3802,$C3802,$F$19:$F3802)-SUMIF($C$19:$C3802,$C3802,$G$19:$G3802),"")</f>
        <v/>
      </c>
      <c r="I3802" s="220"/>
      <c r="J3802" s="220"/>
      <c r="K3802" s="223"/>
    </row>
    <row r="3803" customHeight="1" spans="1:11">
      <c r="A3803" s="185" t="str">
        <f>IF(B3803="","",COUNTA($B$5:B3803))</f>
        <v/>
      </c>
      <c r="B3803" s="213"/>
      <c r="C3803" s="214"/>
      <c r="D3803" s="214"/>
      <c r="E3803" s="214"/>
      <c r="F3803" s="224"/>
      <c r="G3803" s="216"/>
      <c r="H3803" s="217" t="str">
        <f>IFERROR(VLOOKUP($C3803,$C$5:$H$18,6,0)+SUMIF($C$19:$C3803,$C3803,$F$19:$F3803)-SUMIF($C$19:$C3803,$C3803,$G$19:$G3803),"")</f>
        <v/>
      </c>
      <c r="I3803" s="214"/>
      <c r="J3803" s="214"/>
      <c r="K3803" s="218"/>
    </row>
    <row r="3804" customHeight="1" spans="1:11">
      <c r="A3804" s="185" t="str">
        <f>IF(B3804="","",COUNTA($B$5:B3804))</f>
        <v/>
      </c>
      <c r="B3804" s="219"/>
      <c r="C3804" s="220"/>
      <c r="D3804" s="220"/>
      <c r="E3804" s="220"/>
      <c r="F3804" s="225"/>
      <c r="G3804" s="222"/>
      <c r="H3804" s="217" t="str">
        <f>IFERROR(VLOOKUP($C3804,$C$5:$H$18,6,0)+SUMIF($C$19:$C3804,$C3804,$F$19:$F3804)-SUMIF($C$19:$C3804,$C3804,$G$19:$G3804),"")</f>
        <v/>
      </c>
      <c r="I3804" s="220"/>
      <c r="J3804" s="220"/>
      <c r="K3804" s="223"/>
    </row>
    <row r="3805" customHeight="1" spans="1:11">
      <c r="A3805" s="185" t="str">
        <f>IF(B3805="","",COUNTA($B$5:B3805))</f>
        <v/>
      </c>
      <c r="B3805" s="213"/>
      <c r="C3805" s="214"/>
      <c r="D3805" s="214"/>
      <c r="E3805" s="214"/>
      <c r="F3805" s="224"/>
      <c r="G3805" s="216"/>
      <c r="H3805" s="217" t="str">
        <f>IFERROR(VLOOKUP($C3805,$C$5:$H$18,6,0)+SUMIF($C$19:$C3805,$C3805,$F$19:$F3805)-SUMIF($C$19:$C3805,$C3805,$G$19:$G3805),"")</f>
        <v/>
      </c>
      <c r="I3805" s="214"/>
      <c r="J3805" s="214"/>
      <c r="K3805" s="218"/>
    </row>
    <row r="3806" customHeight="1" spans="1:11">
      <c r="A3806" s="185" t="str">
        <f>IF(B3806="","",COUNTA($B$5:B3806))</f>
        <v/>
      </c>
      <c r="B3806" s="219"/>
      <c r="C3806" s="220"/>
      <c r="D3806" s="220"/>
      <c r="E3806" s="220"/>
      <c r="F3806" s="225"/>
      <c r="G3806" s="222"/>
      <c r="H3806" s="217" t="str">
        <f>IFERROR(VLOOKUP($C3806,$C$5:$H$18,6,0)+SUMIF($C$19:$C3806,$C3806,$F$19:$F3806)-SUMIF($C$19:$C3806,$C3806,$G$19:$G3806),"")</f>
        <v/>
      </c>
      <c r="I3806" s="220"/>
      <c r="J3806" s="220"/>
      <c r="K3806" s="223"/>
    </row>
    <row r="3807" customHeight="1" spans="1:11">
      <c r="A3807" s="185" t="str">
        <f>IF(B3807="","",COUNTA($B$5:B3807))</f>
        <v/>
      </c>
      <c r="B3807" s="213"/>
      <c r="C3807" s="214"/>
      <c r="D3807" s="214"/>
      <c r="E3807" s="214"/>
      <c r="F3807" s="224"/>
      <c r="G3807" s="216"/>
      <c r="H3807" s="217" t="str">
        <f>IFERROR(VLOOKUP($C3807,$C$5:$H$18,6,0)+SUMIF($C$19:$C3807,$C3807,$F$19:$F3807)-SUMIF($C$19:$C3807,$C3807,$G$19:$G3807),"")</f>
        <v/>
      </c>
      <c r="I3807" s="214"/>
      <c r="J3807" s="214"/>
      <c r="K3807" s="218"/>
    </row>
    <row r="3808" customHeight="1" spans="1:11">
      <c r="A3808" s="185" t="str">
        <f>IF(B3808="","",COUNTA($B$5:B3808))</f>
        <v/>
      </c>
      <c r="B3808" s="219"/>
      <c r="C3808" s="220"/>
      <c r="D3808" s="220"/>
      <c r="E3808" s="220"/>
      <c r="F3808" s="225"/>
      <c r="G3808" s="222"/>
      <c r="H3808" s="217" t="str">
        <f>IFERROR(VLOOKUP($C3808,$C$5:$H$18,6,0)+SUMIF($C$19:$C3808,$C3808,$F$19:$F3808)-SUMIF($C$19:$C3808,$C3808,$G$19:$G3808),"")</f>
        <v/>
      </c>
      <c r="I3808" s="220"/>
      <c r="J3808" s="220"/>
      <c r="K3808" s="223"/>
    </row>
    <row r="3809" customHeight="1" spans="1:11">
      <c r="A3809" s="185" t="str">
        <f>IF(B3809="","",COUNTA($B$5:B3809))</f>
        <v/>
      </c>
      <c r="B3809" s="213"/>
      <c r="C3809" s="214"/>
      <c r="D3809" s="214"/>
      <c r="E3809" s="214"/>
      <c r="F3809" s="224"/>
      <c r="G3809" s="216"/>
      <c r="H3809" s="217" t="str">
        <f>IFERROR(VLOOKUP($C3809,$C$5:$H$18,6,0)+SUMIF($C$19:$C3809,$C3809,$F$19:$F3809)-SUMIF($C$19:$C3809,$C3809,$G$19:$G3809),"")</f>
        <v/>
      </c>
      <c r="I3809" s="214"/>
      <c r="J3809" s="214"/>
      <c r="K3809" s="218"/>
    </row>
    <row r="3810" customHeight="1" spans="1:11">
      <c r="A3810" s="185" t="str">
        <f>IF(B3810="","",COUNTA($B$5:B3810))</f>
        <v/>
      </c>
      <c r="B3810" s="219"/>
      <c r="C3810" s="220"/>
      <c r="D3810" s="220"/>
      <c r="E3810" s="220"/>
      <c r="F3810" s="225"/>
      <c r="G3810" s="222"/>
      <c r="H3810" s="217" t="str">
        <f>IFERROR(VLOOKUP($C3810,$C$5:$H$18,6,0)+SUMIF($C$19:$C3810,$C3810,$F$19:$F3810)-SUMIF($C$19:$C3810,$C3810,$G$19:$G3810),"")</f>
        <v/>
      </c>
      <c r="I3810" s="220"/>
      <c r="J3810" s="220"/>
      <c r="K3810" s="223"/>
    </row>
    <row r="3811" customHeight="1" spans="1:11">
      <c r="A3811" s="185" t="str">
        <f>IF(B3811="","",COUNTA($B$5:B3811))</f>
        <v/>
      </c>
      <c r="B3811" s="213"/>
      <c r="C3811" s="214"/>
      <c r="D3811" s="214"/>
      <c r="E3811" s="214"/>
      <c r="F3811" s="224"/>
      <c r="G3811" s="216"/>
      <c r="H3811" s="217" t="str">
        <f>IFERROR(VLOOKUP($C3811,$C$5:$H$18,6,0)+SUMIF($C$19:$C3811,$C3811,$F$19:$F3811)-SUMIF($C$19:$C3811,$C3811,$G$19:$G3811),"")</f>
        <v/>
      </c>
      <c r="I3811" s="214"/>
      <c r="J3811" s="214"/>
      <c r="K3811" s="218"/>
    </row>
    <row r="3812" customHeight="1" spans="1:11">
      <c r="A3812" s="185" t="str">
        <f>IF(B3812="","",COUNTA($B$5:B3812))</f>
        <v/>
      </c>
      <c r="B3812" s="219"/>
      <c r="C3812" s="220"/>
      <c r="D3812" s="220"/>
      <c r="E3812" s="220"/>
      <c r="F3812" s="225"/>
      <c r="G3812" s="222"/>
      <c r="H3812" s="217" t="str">
        <f>IFERROR(VLOOKUP($C3812,$C$5:$H$18,6,0)+SUMIF($C$19:$C3812,$C3812,$F$19:$F3812)-SUMIF($C$19:$C3812,$C3812,$G$19:$G3812),"")</f>
        <v/>
      </c>
      <c r="I3812" s="220"/>
      <c r="J3812" s="220"/>
      <c r="K3812" s="223"/>
    </row>
    <row r="3813" customHeight="1" spans="1:11">
      <c r="A3813" s="185" t="str">
        <f>IF(B3813="","",COUNTA($B$5:B3813))</f>
        <v/>
      </c>
      <c r="B3813" s="213"/>
      <c r="C3813" s="214"/>
      <c r="D3813" s="214"/>
      <c r="E3813" s="214"/>
      <c r="F3813" s="224"/>
      <c r="G3813" s="216"/>
      <c r="H3813" s="217" t="str">
        <f>IFERROR(VLOOKUP($C3813,$C$5:$H$18,6,0)+SUMIF($C$19:$C3813,$C3813,$F$19:$F3813)-SUMIF($C$19:$C3813,$C3813,$G$19:$G3813),"")</f>
        <v/>
      </c>
      <c r="I3813" s="214"/>
      <c r="J3813" s="214"/>
      <c r="K3813" s="218"/>
    </row>
    <row r="3814" customHeight="1" spans="1:11">
      <c r="A3814" s="185" t="str">
        <f>IF(B3814="","",COUNTA($B$5:B3814))</f>
        <v/>
      </c>
      <c r="B3814" s="219"/>
      <c r="C3814" s="220"/>
      <c r="D3814" s="220"/>
      <c r="E3814" s="220"/>
      <c r="F3814" s="225"/>
      <c r="G3814" s="222"/>
      <c r="H3814" s="217" t="str">
        <f>IFERROR(VLOOKUP($C3814,$C$5:$H$18,6,0)+SUMIF($C$19:$C3814,$C3814,$F$19:$F3814)-SUMIF($C$19:$C3814,$C3814,$G$19:$G3814),"")</f>
        <v/>
      </c>
      <c r="I3814" s="220"/>
      <c r="J3814" s="220"/>
      <c r="K3814" s="223"/>
    </row>
    <row r="3815" customHeight="1" spans="1:11">
      <c r="A3815" s="185" t="str">
        <f>IF(B3815="","",COUNTA($B$5:B3815))</f>
        <v/>
      </c>
      <c r="B3815" s="213"/>
      <c r="C3815" s="214"/>
      <c r="D3815" s="214"/>
      <c r="E3815" s="214"/>
      <c r="F3815" s="224"/>
      <c r="G3815" s="216"/>
      <c r="H3815" s="217" t="str">
        <f>IFERROR(VLOOKUP($C3815,$C$5:$H$18,6,0)+SUMIF($C$19:$C3815,$C3815,$F$19:$F3815)-SUMIF($C$19:$C3815,$C3815,$G$19:$G3815),"")</f>
        <v/>
      </c>
      <c r="I3815" s="214"/>
      <c r="J3815" s="214"/>
      <c r="K3815" s="218"/>
    </row>
    <row r="3816" customHeight="1" spans="1:11">
      <c r="A3816" s="185" t="str">
        <f>IF(B3816="","",COUNTA($B$5:B3816))</f>
        <v/>
      </c>
      <c r="B3816" s="219"/>
      <c r="C3816" s="220"/>
      <c r="D3816" s="220"/>
      <c r="E3816" s="220"/>
      <c r="F3816" s="225"/>
      <c r="G3816" s="222"/>
      <c r="H3816" s="217" t="str">
        <f>IFERROR(VLOOKUP($C3816,$C$5:$H$18,6,0)+SUMIF($C$19:$C3816,$C3816,$F$19:$F3816)-SUMIF($C$19:$C3816,$C3816,$G$19:$G3816),"")</f>
        <v/>
      </c>
      <c r="I3816" s="220"/>
      <c r="J3816" s="220"/>
      <c r="K3816" s="223"/>
    </row>
    <row r="3817" customHeight="1" spans="1:11">
      <c r="A3817" s="185" t="str">
        <f>IF(B3817="","",COUNTA($B$5:B3817))</f>
        <v/>
      </c>
      <c r="B3817" s="213"/>
      <c r="C3817" s="214"/>
      <c r="D3817" s="214"/>
      <c r="E3817" s="214"/>
      <c r="F3817" s="224"/>
      <c r="G3817" s="216"/>
      <c r="H3817" s="217" t="str">
        <f>IFERROR(VLOOKUP($C3817,$C$5:$H$18,6,0)+SUMIF($C$19:$C3817,$C3817,$F$19:$F3817)-SUMIF($C$19:$C3817,$C3817,$G$19:$G3817),"")</f>
        <v/>
      </c>
      <c r="I3817" s="214"/>
      <c r="J3817" s="214"/>
      <c r="K3817" s="218"/>
    </row>
    <row r="3818" customHeight="1" spans="1:11">
      <c r="A3818" s="185" t="str">
        <f>IF(B3818="","",COUNTA($B$5:B3818))</f>
        <v/>
      </c>
      <c r="B3818" s="219"/>
      <c r="C3818" s="220"/>
      <c r="D3818" s="220"/>
      <c r="E3818" s="220"/>
      <c r="F3818" s="225"/>
      <c r="G3818" s="222"/>
      <c r="H3818" s="217" t="str">
        <f>IFERROR(VLOOKUP($C3818,$C$5:$H$18,6,0)+SUMIF($C$19:$C3818,$C3818,$F$19:$F3818)-SUMIF($C$19:$C3818,$C3818,$G$19:$G3818),"")</f>
        <v/>
      </c>
      <c r="I3818" s="220"/>
      <c r="J3818" s="220"/>
      <c r="K3818" s="223"/>
    </row>
    <row r="3819" customHeight="1" spans="1:11">
      <c r="A3819" s="185" t="str">
        <f>IF(B3819="","",COUNTA($B$5:B3819))</f>
        <v/>
      </c>
      <c r="B3819" s="213"/>
      <c r="C3819" s="214"/>
      <c r="D3819" s="214"/>
      <c r="E3819" s="214"/>
      <c r="F3819" s="224"/>
      <c r="G3819" s="216"/>
      <c r="H3819" s="217" t="str">
        <f>IFERROR(VLOOKUP($C3819,$C$5:$H$18,6,0)+SUMIF($C$19:$C3819,$C3819,$F$19:$F3819)-SUMIF($C$19:$C3819,$C3819,$G$19:$G3819),"")</f>
        <v/>
      </c>
      <c r="I3819" s="214"/>
      <c r="J3819" s="214"/>
      <c r="K3819" s="218"/>
    </row>
    <row r="3820" customHeight="1" spans="1:11">
      <c r="A3820" s="185" t="str">
        <f>IF(B3820="","",COUNTA($B$5:B3820))</f>
        <v/>
      </c>
      <c r="B3820" s="219"/>
      <c r="C3820" s="220"/>
      <c r="D3820" s="220"/>
      <c r="E3820" s="220"/>
      <c r="F3820" s="225"/>
      <c r="G3820" s="222"/>
      <c r="H3820" s="217" t="str">
        <f>IFERROR(VLOOKUP($C3820,$C$5:$H$18,6,0)+SUMIF($C$19:$C3820,$C3820,$F$19:$F3820)-SUMIF($C$19:$C3820,$C3820,$G$19:$G3820),"")</f>
        <v/>
      </c>
      <c r="I3820" s="220"/>
      <c r="J3820" s="220"/>
      <c r="K3820" s="223"/>
    </row>
    <row r="3821" customHeight="1" spans="1:11">
      <c r="A3821" s="185" t="str">
        <f>IF(B3821="","",COUNTA($B$5:B3821))</f>
        <v/>
      </c>
      <c r="B3821" s="213"/>
      <c r="C3821" s="214"/>
      <c r="D3821" s="214"/>
      <c r="E3821" s="214"/>
      <c r="F3821" s="224"/>
      <c r="G3821" s="216"/>
      <c r="H3821" s="217" t="str">
        <f>IFERROR(VLOOKUP($C3821,$C$5:$H$18,6,0)+SUMIF($C$19:$C3821,$C3821,$F$19:$F3821)-SUMIF($C$19:$C3821,$C3821,$G$19:$G3821),"")</f>
        <v/>
      </c>
      <c r="I3821" s="214"/>
      <c r="J3821" s="214"/>
      <c r="K3821" s="218"/>
    </row>
    <row r="3822" customHeight="1" spans="1:11">
      <c r="A3822" s="185" t="str">
        <f>IF(B3822="","",COUNTA($B$5:B3822))</f>
        <v/>
      </c>
      <c r="B3822" s="219"/>
      <c r="C3822" s="220"/>
      <c r="D3822" s="220"/>
      <c r="E3822" s="220"/>
      <c r="F3822" s="225"/>
      <c r="G3822" s="222"/>
      <c r="H3822" s="217" t="str">
        <f>IFERROR(VLOOKUP($C3822,$C$5:$H$18,6,0)+SUMIF($C$19:$C3822,$C3822,$F$19:$F3822)-SUMIF($C$19:$C3822,$C3822,$G$19:$G3822),"")</f>
        <v/>
      </c>
      <c r="I3822" s="220"/>
      <c r="J3822" s="220"/>
      <c r="K3822" s="223"/>
    </row>
    <row r="3823" customHeight="1" spans="1:11">
      <c r="A3823" s="185" t="str">
        <f>IF(B3823="","",COUNTA($B$5:B3823))</f>
        <v/>
      </c>
      <c r="B3823" s="213"/>
      <c r="C3823" s="214"/>
      <c r="D3823" s="214"/>
      <c r="E3823" s="214"/>
      <c r="F3823" s="224"/>
      <c r="G3823" s="216"/>
      <c r="H3823" s="217" t="str">
        <f>IFERROR(VLOOKUP($C3823,$C$5:$H$18,6,0)+SUMIF($C$19:$C3823,$C3823,$F$19:$F3823)-SUMIF($C$19:$C3823,$C3823,$G$19:$G3823),"")</f>
        <v/>
      </c>
      <c r="I3823" s="214"/>
      <c r="J3823" s="214"/>
      <c r="K3823" s="218"/>
    </row>
    <row r="3824" customHeight="1" spans="1:11">
      <c r="A3824" s="185" t="str">
        <f>IF(B3824="","",COUNTA($B$5:B3824))</f>
        <v/>
      </c>
      <c r="B3824" s="219"/>
      <c r="C3824" s="220"/>
      <c r="D3824" s="220"/>
      <c r="E3824" s="220"/>
      <c r="F3824" s="225"/>
      <c r="G3824" s="222"/>
      <c r="H3824" s="217" t="str">
        <f>IFERROR(VLOOKUP($C3824,$C$5:$H$18,6,0)+SUMIF($C$19:$C3824,$C3824,$F$19:$F3824)-SUMIF($C$19:$C3824,$C3824,$G$19:$G3824),"")</f>
        <v/>
      </c>
      <c r="I3824" s="220"/>
      <c r="J3824" s="220"/>
      <c r="K3824" s="223"/>
    </row>
    <row r="3825" customHeight="1" spans="1:11">
      <c r="A3825" s="185" t="str">
        <f>IF(B3825="","",COUNTA($B$5:B3825))</f>
        <v/>
      </c>
      <c r="B3825" s="213"/>
      <c r="C3825" s="214"/>
      <c r="D3825" s="214"/>
      <c r="E3825" s="214"/>
      <c r="F3825" s="224"/>
      <c r="G3825" s="216"/>
      <c r="H3825" s="217" t="str">
        <f>IFERROR(VLOOKUP($C3825,$C$5:$H$18,6,0)+SUMIF($C$19:$C3825,$C3825,$F$19:$F3825)-SUMIF($C$19:$C3825,$C3825,$G$19:$G3825),"")</f>
        <v/>
      </c>
      <c r="I3825" s="214"/>
      <c r="J3825" s="214"/>
      <c r="K3825" s="218"/>
    </row>
    <row r="3826" customHeight="1" spans="1:11">
      <c r="A3826" s="185" t="str">
        <f>IF(B3826="","",COUNTA($B$5:B3826))</f>
        <v/>
      </c>
      <c r="B3826" s="219"/>
      <c r="C3826" s="220"/>
      <c r="D3826" s="220"/>
      <c r="E3826" s="220"/>
      <c r="F3826" s="225"/>
      <c r="G3826" s="222"/>
      <c r="H3826" s="217" t="str">
        <f>IFERROR(VLOOKUP($C3826,$C$5:$H$18,6,0)+SUMIF($C$19:$C3826,$C3826,$F$19:$F3826)-SUMIF($C$19:$C3826,$C3826,$G$19:$G3826),"")</f>
        <v/>
      </c>
      <c r="I3826" s="220"/>
      <c r="J3826" s="220"/>
      <c r="K3826" s="223"/>
    </row>
    <row r="3827" customHeight="1" spans="1:11">
      <c r="A3827" s="185" t="str">
        <f>IF(B3827="","",COUNTA($B$5:B3827))</f>
        <v/>
      </c>
      <c r="B3827" s="213"/>
      <c r="C3827" s="214"/>
      <c r="D3827" s="214"/>
      <c r="E3827" s="214"/>
      <c r="F3827" s="224"/>
      <c r="G3827" s="216"/>
      <c r="H3827" s="217" t="str">
        <f>IFERROR(VLOOKUP($C3827,$C$5:$H$18,6,0)+SUMIF($C$19:$C3827,$C3827,$F$19:$F3827)-SUMIF($C$19:$C3827,$C3827,$G$19:$G3827),"")</f>
        <v/>
      </c>
      <c r="I3827" s="214"/>
      <c r="J3827" s="214"/>
      <c r="K3827" s="218"/>
    </row>
    <row r="3828" customHeight="1" spans="1:11">
      <c r="A3828" s="185" t="str">
        <f>IF(B3828="","",COUNTA($B$5:B3828))</f>
        <v/>
      </c>
      <c r="B3828" s="219"/>
      <c r="C3828" s="220"/>
      <c r="D3828" s="220"/>
      <c r="E3828" s="220"/>
      <c r="F3828" s="225"/>
      <c r="G3828" s="222"/>
      <c r="H3828" s="217" t="str">
        <f>IFERROR(VLOOKUP($C3828,$C$5:$H$18,6,0)+SUMIF($C$19:$C3828,$C3828,$F$19:$F3828)-SUMIF($C$19:$C3828,$C3828,$G$19:$G3828),"")</f>
        <v/>
      </c>
      <c r="I3828" s="220"/>
      <c r="J3828" s="220"/>
      <c r="K3828" s="223"/>
    </row>
    <row r="3829" customHeight="1" spans="1:11">
      <c r="A3829" s="185" t="str">
        <f>IF(B3829="","",COUNTA($B$5:B3829))</f>
        <v/>
      </c>
      <c r="B3829" s="213"/>
      <c r="C3829" s="214"/>
      <c r="D3829" s="214"/>
      <c r="E3829" s="214"/>
      <c r="F3829" s="224"/>
      <c r="G3829" s="216"/>
      <c r="H3829" s="217" t="str">
        <f>IFERROR(VLOOKUP($C3829,$C$5:$H$18,6,0)+SUMIF($C$19:$C3829,$C3829,$F$19:$F3829)-SUMIF($C$19:$C3829,$C3829,$G$19:$G3829),"")</f>
        <v/>
      </c>
      <c r="I3829" s="214"/>
      <c r="J3829" s="214"/>
      <c r="K3829" s="218"/>
    </row>
    <row r="3830" customHeight="1" spans="1:11">
      <c r="A3830" s="185" t="str">
        <f>IF(B3830="","",COUNTA($B$5:B3830))</f>
        <v/>
      </c>
      <c r="B3830" s="219"/>
      <c r="C3830" s="220"/>
      <c r="D3830" s="220"/>
      <c r="E3830" s="220"/>
      <c r="F3830" s="225"/>
      <c r="G3830" s="222"/>
      <c r="H3830" s="217" t="str">
        <f>IFERROR(VLOOKUP($C3830,$C$5:$H$18,6,0)+SUMIF($C$19:$C3830,$C3830,$F$19:$F3830)-SUMIF($C$19:$C3830,$C3830,$G$19:$G3830),"")</f>
        <v/>
      </c>
      <c r="I3830" s="220"/>
      <c r="J3830" s="220"/>
      <c r="K3830" s="223"/>
    </row>
    <row r="3831" customHeight="1" spans="1:11">
      <c r="A3831" s="185" t="str">
        <f>IF(B3831="","",COUNTA($B$5:B3831))</f>
        <v/>
      </c>
      <c r="B3831" s="213"/>
      <c r="C3831" s="214"/>
      <c r="D3831" s="214"/>
      <c r="E3831" s="214"/>
      <c r="F3831" s="224"/>
      <c r="G3831" s="216"/>
      <c r="H3831" s="217" t="str">
        <f>IFERROR(VLOOKUP($C3831,$C$5:$H$18,6,0)+SUMIF($C$19:$C3831,$C3831,$F$19:$F3831)-SUMIF($C$19:$C3831,$C3831,$G$19:$G3831),"")</f>
        <v/>
      </c>
      <c r="I3831" s="214"/>
      <c r="J3831" s="214"/>
      <c r="K3831" s="218"/>
    </row>
    <row r="3832" customHeight="1" spans="1:11">
      <c r="A3832" s="185" t="str">
        <f>IF(B3832="","",COUNTA($B$5:B3832))</f>
        <v/>
      </c>
      <c r="B3832" s="219"/>
      <c r="C3832" s="220"/>
      <c r="D3832" s="220"/>
      <c r="E3832" s="220"/>
      <c r="F3832" s="225"/>
      <c r="G3832" s="222"/>
      <c r="H3832" s="217" t="str">
        <f>IFERROR(VLOOKUP($C3832,$C$5:$H$18,6,0)+SUMIF($C$19:$C3832,$C3832,$F$19:$F3832)-SUMIF($C$19:$C3832,$C3832,$G$19:$G3832),"")</f>
        <v/>
      </c>
      <c r="I3832" s="220"/>
      <c r="J3832" s="220"/>
      <c r="K3832" s="223"/>
    </row>
    <row r="3833" customHeight="1" spans="1:11">
      <c r="A3833" s="185" t="str">
        <f>IF(B3833="","",COUNTA($B$5:B3833))</f>
        <v/>
      </c>
      <c r="B3833" s="213"/>
      <c r="C3833" s="214"/>
      <c r="D3833" s="214"/>
      <c r="E3833" s="214"/>
      <c r="F3833" s="224"/>
      <c r="G3833" s="216"/>
      <c r="H3833" s="217" t="str">
        <f>IFERROR(VLOOKUP($C3833,$C$5:$H$18,6,0)+SUMIF($C$19:$C3833,$C3833,$F$19:$F3833)-SUMIF($C$19:$C3833,$C3833,$G$19:$G3833),"")</f>
        <v/>
      </c>
      <c r="I3833" s="214"/>
      <c r="J3833" s="214"/>
      <c r="K3833" s="218"/>
    </row>
    <row r="3834" customHeight="1" spans="1:11">
      <c r="A3834" s="185" t="str">
        <f>IF(B3834="","",COUNTA($B$5:B3834))</f>
        <v/>
      </c>
      <c r="B3834" s="219"/>
      <c r="C3834" s="220"/>
      <c r="D3834" s="220"/>
      <c r="E3834" s="220"/>
      <c r="F3834" s="225"/>
      <c r="G3834" s="222"/>
      <c r="H3834" s="217" t="str">
        <f>IFERROR(VLOOKUP($C3834,$C$5:$H$18,6,0)+SUMIF($C$19:$C3834,$C3834,$F$19:$F3834)-SUMIF($C$19:$C3834,$C3834,$G$19:$G3834),"")</f>
        <v/>
      </c>
      <c r="I3834" s="220"/>
      <c r="J3834" s="220"/>
      <c r="K3834" s="223"/>
    </row>
    <row r="3835" customHeight="1" spans="1:11">
      <c r="A3835" s="185" t="str">
        <f>IF(B3835="","",COUNTA($B$5:B3835))</f>
        <v/>
      </c>
      <c r="B3835" s="213"/>
      <c r="C3835" s="214"/>
      <c r="D3835" s="214"/>
      <c r="E3835" s="214"/>
      <c r="F3835" s="224"/>
      <c r="G3835" s="216"/>
      <c r="H3835" s="217" t="str">
        <f>IFERROR(VLOOKUP($C3835,$C$5:$H$18,6,0)+SUMIF($C$19:$C3835,$C3835,$F$19:$F3835)-SUMIF($C$19:$C3835,$C3835,$G$19:$G3835),"")</f>
        <v/>
      </c>
      <c r="I3835" s="214"/>
      <c r="J3835" s="214"/>
      <c r="K3835" s="218"/>
    </row>
    <row r="3836" customHeight="1" spans="1:11">
      <c r="A3836" s="185" t="str">
        <f>IF(B3836="","",COUNTA($B$5:B3836))</f>
        <v/>
      </c>
      <c r="B3836" s="219"/>
      <c r="C3836" s="220"/>
      <c r="D3836" s="220"/>
      <c r="E3836" s="220"/>
      <c r="F3836" s="225"/>
      <c r="G3836" s="222"/>
      <c r="H3836" s="217" t="str">
        <f>IFERROR(VLOOKUP($C3836,$C$5:$H$18,6,0)+SUMIF($C$19:$C3836,$C3836,$F$19:$F3836)-SUMIF($C$19:$C3836,$C3836,$G$19:$G3836),"")</f>
        <v/>
      </c>
      <c r="I3836" s="220"/>
      <c r="J3836" s="220"/>
      <c r="K3836" s="223"/>
    </row>
    <row r="3837" customHeight="1" spans="1:11">
      <c r="A3837" s="185" t="str">
        <f>IF(B3837="","",COUNTA($B$5:B3837))</f>
        <v/>
      </c>
      <c r="B3837" s="213"/>
      <c r="C3837" s="214"/>
      <c r="D3837" s="214"/>
      <c r="E3837" s="214"/>
      <c r="F3837" s="224"/>
      <c r="G3837" s="216"/>
      <c r="H3837" s="217" t="str">
        <f>IFERROR(VLOOKUP($C3837,$C$5:$H$18,6,0)+SUMIF($C$19:$C3837,$C3837,$F$19:$F3837)-SUMIF($C$19:$C3837,$C3837,$G$19:$G3837),"")</f>
        <v/>
      </c>
      <c r="I3837" s="214"/>
      <c r="J3837" s="214"/>
      <c r="K3837" s="218"/>
    </row>
    <row r="3838" customHeight="1" spans="1:11">
      <c r="A3838" s="185" t="str">
        <f>IF(B3838="","",COUNTA($B$5:B3838))</f>
        <v/>
      </c>
      <c r="B3838" s="219"/>
      <c r="C3838" s="220"/>
      <c r="D3838" s="220"/>
      <c r="E3838" s="220"/>
      <c r="F3838" s="225"/>
      <c r="G3838" s="222"/>
      <c r="H3838" s="217" t="str">
        <f>IFERROR(VLOOKUP($C3838,$C$5:$H$18,6,0)+SUMIF($C$19:$C3838,$C3838,$F$19:$F3838)-SUMIF($C$19:$C3838,$C3838,$G$19:$G3838),"")</f>
        <v/>
      </c>
      <c r="I3838" s="220"/>
      <c r="J3838" s="220"/>
      <c r="K3838" s="223"/>
    </row>
    <row r="3839" customHeight="1" spans="1:11">
      <c r="A3839" s="185" t="str">
        <f>IF(B3839="","",COUNTA($B$5:B3839))</f>
        <v/>
      </c>
      <c r="B3839" s="213"/>
      <c r="C3839" s="214"/>
      <c r="D3839" s="214"/>
      <c r="E3839" s="214"/>
      <c r="F3839" s="224"/>
      <c r="G3839" s="216"/>
      <c r="H3839" s="217" t="str">
        <f>IFERROR(VLOOKUP($C3839,$C$5:$H$18,6,0)+SUMIF($C$19:$C3839,$C3839,$F$19:$F3839)-SUMIF($C$19:$C3839,$C3839,$G$19:$G3839),"")</f>
        <v/>
      </c>
      <c r="I3839" s="214"/>
      <c r="J3839" s="214"/>
      <c r="K3839" s="218"/>
    </row>
    <row r="3840" customHeight="1" spans="1:11">
      <c r="A3840" s="185" t="str">
        <f>IF(B3840="","",COUNTA($B$5:B3840))</f>
        <v/>
      </c>
      <c r="B3840" s="219"/>
      <c r="C3840" s="220"/>
      <c r="D3840" s="220"/>
      <c r="E3840" s="220"/>
      <c r="F3840" s="225"/>
      <c r="G3840" s="222"/>
      <c r="H3840" s="217" t="str">
        <f>IFERROR(VLOOKUP($C3840,$C$5:$H$18,6,0)+SUMIF($C$19:$C3840,$C3840,$F$19:$F3840)-SUMIF($C$19:$C3840,$C3840,$G$19:$G3840),"")</f>
        <v/>
      </c>
      <c r="I3840" s="220"/>
      <c r="J3840" s="220"/>
      <c r="K3840" s="223"/>
    </row>
    <row r="3841" customHeight="1" spans="1:11">
      <c r="A3841" s="185" t="str">
        <f>IF(B3841="","",COUNTA($B$5:B3841))</f>
        <v/>
      </c>
      <c r="B3841" s="213"/>
      <c r="C3841" s="214"/>
      <c r="D3841" s="214"/>
      <c r="E3841" s="214"/>
      <c r="F3841" s="224"/>
      <c r="G3841" s="216"/>
      <c r="H3841" s="217" t="str">
        <f>IFERROR(VLOOKUP($C3841,$C$5:$H$18,6,0)+SUMIF($C$19:$C3841,$C3841,$F$19:$F3841)-SUMIF($C$19:$C3841,$C3841,$G$19:$G3841),"")</f>
        <v/>
      </c>
      <c r="I3841" s="214"/>
      <c r="J3841" s="214"/>
      <c r="K3841" s="218"/>
    </row>
    <row r="3842" customHeight="1" spans="1:11">
      <c r="A3842" s="185" t="str">
        <f>IF(B3842="","",COUNTA($B$5:B3842))</f>
        <v/>
      </c>
      <c r="B3842" s="219"/>
      <c r="C3842" s="220"/>
      <c r="D3842" s="220"/>
      <c r="E3842" s="220"/>
      <c r="F3842" s="225"/>
      <c r="G3842" s="222"/>
      <c r="H3842" s="217" t="str">
        <f>IFERROR(VLOOKUP($C3842,$C$5:$H$18,6,0)+SUMIF($C$19:$C3842,$C3842,$F$19:$F3842)-SUMIF($C$19:$C3842,$C3842,$G$19:$G3842),"")</f>
        <v/>
      </c>
      <c r="I3842" s="220"/>
      <c r="J3842" s="220"/>
      <c r="K3842" s="223"/>
    </row>
    <row r="3843" customHeight="1" spans="1:11">
      <c r="A3843" s="185" t="str">
        <f>IF(B3843="","",COUNTA($B$5:B3843))</f>
        <v/>
      </c>
      <c r="B3843" s="213"/>
      <c r="C3843" s="214"/>
      <c r="D3843" s="214"/>
      <c r="E3843" s="214"/>
      <c r="F3843" s="224"/>
      <c r="G3843" s="216"/>
      <c r="H3843" s="217" t="str">
        <f>IFERROR(VLOOKUP($C3843,$C$5:$H$18,6,0)+SUMIF($C$19:$C3843,$C3843,$F$19:$F3843)-SUMIF($C$19:$C3843,$C3843,$G$19:$G3843),"")</f>
        <v/>
      </c>
      <c r="I3843" s="214"/>
      <c r="J3843" s="214"/>
      <c r="K3843" s="218"/>
    </row>
    <row r="3844" customHeight="1" spans="1:11">
      <c r="A3844" s="185" t="str">
        <f>IF(B3844="","",COUNTA($B$5:B3844))</f>
        <v/>
      </c>
      <c r="B3844" s="219"/>
      <c r="C3844" s="220"/>
      <c r="D3844" s="220"/>
      <c r="E3844" s="220"/>
      <c r="F3844" s="225"/>
      <c r="G3844" s="222"/>
      <c r="H3844" s="217" t="str">
        <f>IFERROR(VLOOKUP($C3844,$C$5:$H$18,6,0)+SUMIF($C$19:$C3844,$C3844,$F$19:$F3844)-SUMIF($C$19:$C3844,$C3844,$G$19:$G3844),"")</f>
        <v/>
      </c>
      <c r="I3844" s="220"/>
      <c r="J3844" s="220"/>
      <c r="K3844" s="223"/>
    </row>
    <row r="3845" customHeight="1" spans="1:11">
      <c r="A3845" s="185" t="str">
        <f>IF(B3845="","",COUNTA($B$5:B3845))</f>
        <v/>
      </c>
      <c r="B3845" s="213"/>
      <c r="C3845" s="214"/>
      <c r="D3845" s="214"/>
      <c r="E3845" s="214"/>
      <c r="F3845" s="224"/>
      <c r="G3845" s="216"/>
      <c r="H3845" s="217" t="str">
        <f>IFERROR(VLOOKUP($C3845,$C$5:$H$18,6,0)+SUMIF($C$19:$C3845,$C3845,$F$19:$F3845)-SUMIF($C$19:$C3845,$C3845,$G$19:$G3845),"")</f>
        <v/>
      </c>
      <c r="I3845" s="214"/>
      <c r="J3845" s="214"/>
      <c r="K3845" s="218"/>
    </row>
    <row r="3846" customHeight="1" spans="1:11">
      <c r="A3846" s="185" t="str">
        <f>IF(B3846="","",COUNTA($B$5:B3846))</f>
        <v/>
      </c>
      <c r="B3846" s="219"/>
      <c r="C3846" s="220"/>
      <c r="D3846" s="220"/>
      <c r="E3846" s="220"/>
      <c r="F3846" s="225"/>
      <c r="G3846" s="222"/>
      <c r="H3846" s="217" t="str">
        <f>IFERROR(VLOOKUP($C3846,$C$5:$H$18,6,0)+SUMIF($C$19:$C3846,$C3846,$F$19:$F3846)-SUMIF($C$19:$C3846,$C3846,$G$19:$G3846),"")</f>
        <v/>
      </c>
      <c r="I3846" s="220"/>
      <c r="J3846" s="220"/>
      <c r="K3846" s="223"/>
    </row>
    <row r="3847" customHeight="1" spans="1:11">
      <c r="A3847" s="185" t="str">
        <f>IF(B3847="","",COUNTA($B$5:B3847))</f>
        <v/>
      </c>
      <c r="B3847" s="213"/>
      <c r="C3847" s="214"/>
      <c r="D3847" s="214"/>
      <c r="E3847" s="214"/>
      <c r="F3847" s="224"/>
      <c r="G3847" s="216"/>
      <c r="H3847" s="217" t="str">
        <f>IFERROR(VLOOKUP($C3847,$C$5:$H$18,6,0)+SUMIF($C$19:$C3847,$C3847,$F$19:$F3847)-SUMIF($C$19:$C3847,$C3847,$G$19:$G3847),"")</f>
        <v/>
      </c>
      <c r="I3847" s="214"/>
      <c r="J3847" s="214"/>
      <c r="K3847" s="218"/>
    </row>
    <row r="3848" customHeight="1" spans="1:11">
      <c r="A3848" s="185" t="str">
        <f>IF(B3848="","",COUNTA($B$5:B3848))</f>
        <v/>
      </c>
      <c r="B3848" s="219"/>
      <c r="C3848" s="220"/>
      <c r="D3848" s="220"/>
      <c r="E3848" s="220"/>
      <c r="F3848" s="225"/>
      <c r="G3848" s="222"/>
      <c r="H3848" s="217" t="str">
        <f>IFERROR(VLOOKUP($C3848,$C$5:$H$18,6,0)+SUMIF($C$19:$C3848,$C3848,$F$19:$F3848)-SUMIF($C$19:$C3848,$C3848,$G$19:$G3848),"")</f>
        <v/>
      </c>
      <c r="I3848" s="220"/>
      <c r="J3848" s="220"/>
      <c r="K3848" s="223"/>
    </row>
    <row r="3849" customHeight="1" spans="1:11">
      <c r="A3849" s="185" t="str">
        <f>IF(B3849="","",COUNTA($B$5:B3849))</f>
        <v/>
      </c>
      <c r="B3849" s="213"/>
      <c r="C3849" s="214"/>
      <c r="D3849" s="214"/>
      <c r="E3849" s="214"/>
      <c r="F3849" s="224"/>
      <c r="G3849" s="216"/>
      <c r="H3849" s="217" t="str">
        <f>IFERROR(VLOOKUP($C3849,$C$5:$H$18,6,0)+SUMIF($C$19:$C3849,$C3849,$F$19:$F3849)-SUMIF($C$19:$C3849,$C3849,$G$19:$G3849),"")</f>
        <v/>
      </c>
      <c r="I3849" s="214"/>
      <c r="J3849" s="214"/>
      <c r="K3849" s="218"/>
    </row>
    <row r="3850" customHeight="1" spans="1:11">
      <c r="A3850" s="185" t="str">
        <f>IF(B3850="","",COUNTA($B$5:B3850))</f>
        <v/>
      </c>
      <c r="B3850" s="219"/>
      <c r="C3850" s="220"/>
      <c r="D3850" s="220"/>
      <c r="E3850" s="220"/>
      <c r="F3850" s="225"/>
      <c r="G3850" s="222"/>
      <c r="H3850" s="217" t="str">
        <f>IFERROR(VLOOKUP($C3850,$C$5:$H$18,6,0)+SUMIF($C$19:$C3850,$C3850,$F$19:$F3850)-SUMIF($C$19:$C3850,$C3850,$G$19:$G3850),"")</f>
        <v/>
      </c>
      <c r="I3850" s="220"/>
      <c r="J3850" s="220"/>
      <c r="K3850" s="223"/>
    </row>
    <row r="3851" customHeight="1" spans="1:11">
      <c r="A3851" s="185" t="str">
        <f>IF(B3851="","",COUNTA($B$5:B3851))</f>
        <v/>
      </c>
      <c r="B3851" s="213"/>
      <c r="C3851" s="214"/>
      <c r="D3851" s="214"/>
      <c r="E3851" s="214"/>
      <c r="F3851" s="224"/>
      <c r="G3851" s="216"/>
      <c r="H3851" s="217" t="str">
        <f>IFERROR(VLOOKUP($C3851,$C$5:$H$18,6,0)+SUMIF($C$19:$C3851,$C3851,$F$19:$F3851)-SUMIF($C$19:$C3851,$C3851,$G$19:$G3851),"")</f>
        <v/>
      </c>
      <c r="I3851" s="214"/>
      <c r="J3851" s="214"/>
      <c r="K3851" s="218"/>
    </row>
    <row r="3852" customHeight="1" spans="1:11">
      <c r="A3852" s="185" t="str">
        <f>IF(B3852="","",COUNTA($B$5:B3852))</f>
        <v/>
      </c>
      <c r="B3852" s="219"/>
      <c r="C3852" s="220"/>
      <c r="D3852" s="220"/>
      <c r="E3852" s="220"/>
      <c r="F3852" s="225"/>
      <c r="G3852" s="222"/>
      <c r="H3852" s="217" t="str">
        <f>IFERROR(VLOOKUP($C3852,$C$5:$H$18,6,0)+SUMIF($C$19:$C3852,$C3852,$F$19:$F3852)-SUMIF($C$19:$C3852,$C3852,$G$19:$G3852),"")</f>
        <v/>
      </c>
      <c r="I3852" s="220"/>
      <c r="J3852" s="220"/>
      <c r="K3852" s="223"/>
    </row>
    <row r="3853" customHeight="1" spans="1:11">
      <c r="A3853" s="185" t="str">
        <f>IF(B3853="","",COUNTA($B$5:B3853))</f>
        <v/>
      </c>
      <c r="B3853" s="213"/>
      <c r="C3853" s="214"/>
      <c r="D3853" s="214"/>
      <c r="E3853" s="214"/>
      <c r="F3853" s="224"/>
      <c r="G3853" s="216"/>
      <c r="H3853" s="217" t="str">
        <f>IFERROR(VLOOKUP($C3853,$C$5:$H$18,6,0)+SUMIF($C$19:$C3853,$C3853,$F$19:$F3853)-SUMIF($C$19:$C3853,$C3853,$G$19:$G3853),"")</f>
        <v/>
      </c>
      <c r="I3853" s="214"/>
      <c r="J3853" s="214"/>
      <c r="K3853" s="218"/>
    </row>
    <row r="3854" customHeight="1" spans="1:11">
      <c r="A3854" s="185" t="str">
        <f>IF(B3854="","",COUNTA($B$5:B3854))</f>
        <v/>
      </c>
      <c r="B3854" s="219"/>
      <c r="C3854" s="220"/>
      <c r="D3854" s="220"/>
      <c r="E3854" s="220"/>
      <c r="F3854" s="225"/>
      <c r="G3854" s="222"/>
      <c r="H3854" s="217" t="str">
        <f>IFERROR(VLOOKUP($C3854,$C$5:$H$18,6,0)+SUMIF($C$19:$C3854,$C3854,$F$19:$F3854)-SUMIF($C$19:$C3854,$C3854,$G$19:$G3854),"")</f>
        <v/>
      </c>
      <c r="I3854" s="220"/>
      <c r="J3854" s="220"/>
      <c r="K3854" s="223"/>
    </row>
    <row r="3855" customHeight="1" spans="1:11">
      <c r="A3855" s="185" t="str">
        <f>IF(B3855="","",COUNTA($B$5:B3855))</f>
        <v/>
      </c>
      <c r="B3855" s="213"/>
      <c r="C3855" s="214"/>
      <c r="D3855" s="214"/>
      <c r="E3855" s="214"/>
      <c r="F3855" s="224"/>
      <c r="G3855" s="216"/>
      <c r="H3855" s="217" t="str">
        <f>IFERROR(VLOOKUP($C3855,$C$5:$H$18,6,0)+SUMIF($C$19:$C3855,$C3855,$F$19:$F3855)-SUMIF($C$19:$C3855,$C3855,$G$19:$G3855),"")</f>
        <v/>
      </c>
      <c r="I3855" s="214"/>
      <c r="J3855" s="214"/>
      <c r="K3855" s="218"/>
    </row>
    <row r="3856" customHeight="1" spans="1:11">
      <c r="A3856" s="185" t="str">
        <f>IF(B3856="","",COUNTA($B$5:B3856))</f>
        <v/>
      </c>
      <c r="B3856" s="219"/>
      <c r="C3856" s="220"/>
      <c r="D3856" s="220"/>
      <c r="E3856" s="220"/>
      <c r="F3856" s="225"/>
      <c r="G3856" s="222"/>
      <c r="H3856" s="217" t="str">
        <f>IFERROR(VLOOKUP($C3856,$C$5:$H$18,6,0)+SUMIF($C$19:$C3856,$C3856,$F$19:$F3856)-SUMIF($C$19:$C3856,$C3856,$G$19:$G3856),"")</f>
        <v/>
      </c>
      <c r="I3856" s="220"/>
      <c r="J3856" s="220"/>
      <c r="K3856" s="223"/>
    </row>
    <row r="3857" customHeight="1" spans="1:11">
      <c r="A3857" s="185" t="str">
        <f>IF(B3857="","",COUNTA($B$5:B3857))</f>
        <v/>
      </c>
      <c r="B3857" s="213"/>
      <c r="C3857" s="214"/>
      <c r="D3857" s="214"/>
      <c r="E3857" s="214"/>
      <c r="F3857" s="224"/>
      <c r="G3857" s="216"/>
      <c r="H3857" s="217" t="str">
        <f>IFERROR(VLOOKUP($C3857,$C$5:$H$18,6,0)+SUMIF($C$19:$C3857,$C3857,$F$19:$F3857)-SUMIF($C$19:$C3857,$C3857,$G$19:$G3857),"")</f>
        <v/>
      </c>
      <c r="I3857" s="214"/>
      <c r="J3857" s="214"/>
      <c r="K3857" s="218"/>
    </row>
    <row r="3858" customHeight="1" spans="1:11">
      <c r="A3858" s="185" t="str">
        <f>IF(B3858="","",COUNTA($B$5:B3858))</f>
        <v/>
      </c>
      <c r="B3858" s="219"/>
      <c r="C3858" s="220"/>
      <c r="D3858" s="220"/>
      <c r="E3858" s="220"/>
      <c r="F3858" s="225"/>
      <c r="G3858" s="222"/>
      <c r="H3858" s="217" t="str">
        <f>IFERROR(VLOOKUP($C3858,$C$5:$H$18,6,0)+SUMIF($C$19:$C3858,$C3858,$F$19:$F3858)-SUMIF($C$19:$C3858,$C3858,$G$19:$G3858),"")</f>
        <v/>
      </c>
      <c r="I3858" s="220"/>
      <c r="J3858" s="220"/>
      <c r="K3858" s="223"/>
    </row>
    <row r="3859" customHeight="1" spans="1:11">
      <c r="A3859" s="185" t="str">
        <f>IF(B3859="","",COUNTA($B$5:B3859))</f>
        <v/>
      </c>
      <c r="B3859" s="213"/>
      <c r="C3859" s="214"/>
      <c r="D3859" s="214"/>
      <c r="E3859" s="214"/>
      <c r="F3859" s="224"/>
      <c r="G3859" s="216"/>
      <c r="H3859" s="217" t="str">
        <f>IFERROR(VLOOKUP($C3859,$C$5:$H$18,6,0)+SUMIF($C$19:$C3859,$C3859,$F$19:$F3859)-SUMIF($C$19:$C3859,$C3859,$G$19:$G3859),"")</f>
        <v/>
      </c>
      <c r="I3859" s="214"/>
      <c r="J3859" s="214"/>
      <c r="K3859" s="218"/>
    </row>
    <row r="3860" customHeight="1" spans="1:11">
      <c r="A3860" s="185" t="str">
        <f>IF(B3860="","",COUNTA($B$5:B3860))</f>
        <v/>
      </c>
      <c r="B3860" s="219"/>
      <c r="C3860" s="220"/>
      <c r="D3860" s="220"/>
      <c r="E3860" s="220"/>
      <c r="F3860" s="225"/>
      <c r="G3860" s="222"/>
      <c r="H3860" s="217" t="str">
        <f>IFERROR(VLOOKUP($C3860,$C$5:$H$18,6,0)+SUMIF($C$19:$C3860,$C3860,$F$19:$F3860)-SUMIF($C$19:$C3860,$C3860,$G$19:$G3860),"")</f>
        <v/>
      </c>
      <c r="I3860" s="220"/>
      <c r="J3860" s="220"/>
      <c r="K3860" s="223"/>
    </row>
    <row r="3861" customHeight="1" spans="1:11">
      <c r="A3861" s="185" t="str">
        <f>IF(B3861="","",COUNTA($B$5:B3861))</f>
        <v/>
      </c>
      <c r="B3861" s="213"/>
      <c r="C3861" s="214"/>
      <c r="D3861" s="214"/>
      <c r="E3861" s="214"/>
      <c r="F3861" s="224"/>
      <c r="G3861" s="216"/>
      <c r="H3861" s="217" t="str">
        <f>IFERROR(VLOOKUP($C3861,$C$5:$H$18,6,0)+SUMIF($C$19:$C3861,$C3861,$F$19:$F3861)-SUMIF($C$19:$C3861,$C3861,$G$19:$G3861),"")</f>
        <v/>
      </c>
      <c r="I3861" s="214"/>
      <c r="J3861" s="214"/>
      <c r="K3861" s="218"/>
    </row>
    <row r="3862" customHeight="1" spans="1:11">
      <c r="A3862" s="185" t="str">
        <f>IF(B3862="","",COUNTA($B$5:B3862))</f>
        <v/>
      </c>
      <c r="B3862" s="219"/>
      <c r="C3862" s="220"/>
      <c r="D3862" s="220"/>
      <c r="E3862" s="220"/>
      <c r="F3862" s="225"/>
      <c r="G3862" s="222"/>
      <c r="H3862" s="217" t="str">
        <f>IFERROR(VLOOKUP($C3862,$C$5:$H$18,6,0)+SUMIF($C$19:$C3862,$C3862,$F$19:$F3862)-SUMIF($C$19:$C3862,$C3862,$G$19:$G3862),"")</f>
        <v/>
      </c>
      <c r="I3862" s="220"/>
      <c r="J3862" s="220"/>
      <c r="K3862" s="223"/>
    </row>
    <row r="3863" customHeight="1" spans="1:11">
      <c r="A3863" s="185" t="str">
        <f>IF(B3863="","",COUNTA($B$5:B3863))</f>
        <v/>
      </c>
      <c r="B3863" s="213"/>
      <c r="C3863" s="214"/>
      <c r="D3863" s="214"/>
      <c r="E3863" s="214"/>
      <c r="F3863" s="224"/>
      <c r="G3863" s="216"/>
      <c r="H3863" s="217" t="str">
        <f>IFERROR(VLOOKUP($C3863,$C$5:$H$18,6,0)+SUMIF($C$19:$C3863,$C3863,$F$19:$F3863)-SUMIF($C$19:$C3863,$C3863,$G$19:$G3863),"")</f>
        <v/>
      </c>
      <c r="I3863" s="214"/>
      <c r="J3863" s="214"/>
      <c r="K3863" s="218"/>
    </row>
    <row r="3864" customHeight="1" spans="1:11">
      <c r="A3864" s="185" t="str">
        <f>IF(B3864="","",COUNTA($B$5:B3864))</f>
        <v/>
      </c>
      <c r="B3864" s="219"/>
      <c r="C3864" s="220"/>
      <c r="D3864" s="220"/>
      <c r="E3864" s="220"/>
      <c r="F3864" s="225"/>
      <c r="G3864" s="222"/>
      <c r="H3864" s="217" t="str">
        <f>IFERROR(VLOOKUP($C3864,$C$5:$H$18,6,0)+SUMIF($C$19:$C3864,$C3864,$F$19:$F3864)-SUMIF($C$19:$C3864,$C3864,$G$19:$G3864),"")</f>
        <v/>
      </c>
      <c r="I3864" s="220"/>
      <c r="J3864" s="220"/>
      <c r="K3864" s="223"/>
    </row>
    <row r="3865" customHeight="1" spans="1:11">
      <c r="A3865" s="185" t="str">
        <f>IF(B3865="","",COUNTA($B$5:B3865))</f>
        <v/>
      </c>
      <c r="B3865" s="213"/>
      <c r="C3865" s="214"/>
      <c r="D3865" s="214"/>
      <c r="E3865" s="214"/>
      <c r="F3865" s="224"/>
      <c r="G3865" s="216"/>
      <c r="H3865" s="217" t="str">
        <f>IFERROR(VLOOKUP($C3865,$C$5:$H$18,6,0)+SUMIF($C$19:$C3865,$C3865,$F$19:$F3865)-SUMIF($C$19:$C3865,$C3865,$G$19:$G3865),"")</f>
        <v/>
      </c>
      <c r="I3865" s="214"/>
      <c r="J3865" s="214"/>
      <c r="K3865" s="218"/>
    </row>
    <row r="3866" customHeight="1" spans="1:11">
      <c r="A3866" s="185" t="str">
        <f>IF(B3866="","",COUNTA($B$5:B3866))</f>
        <v/>
      </c>
      <c r="B3866" s="219"/>
      <c r="C3866" s="220"/>
      <c r="D3866" s="220"/>
      <c r="E3866" s="220"/>
      <c r="F3866" s="225"/>
      <c r="G3866" s="222"/>
      <c r="H3866" s="217" t="str">
        <f>IFERROR(VLOOKUP($C3866,$C$5:$H$18,6,0)+SUMIF($C$19:$C3866,$C3866,$F$19:$F3866)-SUMIF($C$19:$C3866,$C3866,$G$19:$G3866),"")</f>
        <v/>
      </c>
      <c r="I3866" s="220"/>
      <c r="J3866" s="220"/>
      <c r="K3866" s="223"/>
    </row>
    <row r="3867" customHeight="1" spans="1:11">
      <c r="A3867" s="185" t="str">
        <f>IF(B3867="","",COUNTA($B$5:B3867))</f>
        <v/>
      </c>
      <c r="B3867" s="213"/>
      <c r="C3867" s="214"/>
      <c r="D3867" s="214"/>
      <c r="E3867" s="214"/>
      <c r="F3867" s="224"/>
      <c r="G3867" s="216"/>
      <c r="H3867" s="217" t="str">
        <f>IFERROR(VLOOKUP($C3867,$C$5:$H$18,6,0)+SUMIF($C$19:$C3867,$C3867,$F$19:$F3867)-SUMIF($C$19:$C3867,$C3867,$G$19:$G3867),"")</f>
        <v/>
      </c>
      <c r="I3867" s="214"/>
      <c r="J3867" s="214"/>
      <c r="K3867" s="218"/>
    </row>
    <row r="3868" customHeight="1" spans="1:11">
      <c r="A3868" s="185" t="str">
        <f>IF(B3868="","",COUNTA($B$5:B3868))</f>
        <v/>
      </c>
      <c r="B3868" s="219"/>
      <c r="C3868" s="220"/>
      <c r="D3868" s="220"/>
      <c r="E3868" s="220"/>
      <c r="F3868" s="225"/>
      <c r="G3868" s="222"/>
      <c r="H3868" s="217" t="str">
        <f>IFERROR(VLOOKUP($C3868,$C$5:$H$18,6,0)+SUMIF($C$19:$C3868,$C3868,$F$19:$F3868)-SUMIF($C$19:$C3868,$C3868,$G$19:$G3868),"")</f>
        <v/>
      </c>
      <c r="I3868" s="220"/>
      <c r="J3868" s="220"/>
      <c r="K3868" s="223"/>
    </row>
    <row r="3869" customHeight="1" spans="1:11">
      <c r="A3869" s="185" t="str">
        <f>IF(B3869="","",COUNTA($B$5:B3869))</f>
        <v/>
      </c>
      <c r="B3869" s="213"/>
      <c r="C3869" s="214"/>
      <c r="D3869" s="214"/>
      <c r="E3869" s="214"/>
      <c r="F3869" s="224"/>
      <c r="G3869" s="216"/>
      <c r="H3869" s="217" t="str">
        <f>IFERROR(VLOOKUP($C3869,$C$5:$H$18,6,0)+SUMIF($C$19:$C3869,$C3869,$F$19:$F3869)-SUMIF($C$19:$C3869,$C3869,$G$19:$G3869),"")</f>
        <v/>
      </c>
      <c r="I3869" s="214"/>
      <c r="J3869" s="214"/>
      <c r="K3869" s="218"/>
    </row>
    <row r="3870" customHeight="1" spans="1:11">
      <c r="A3870" s="185" t="str">
        <f>IF(B3870="","",COUNTA($B$5:B3870))</f>
        <v/>
      </c>
      <c r="B3870" s="219"/>
      <c r="C3870" s="220"/>
      <c r="D3870" s="220"/>
      <c r="E3870" s="220"/>
      <c r="F3870" s="225"/>
      <c r="G3870" s="222"/>
      <c r="H3870" s="217" t="str">
        <f>IFERROR(VLOOKUP($C3870,$C$5:$H$18,6,0)+SUMIF($C$19:$C3870,$C3870,$F$19:$F3870)-SUMIF($C$19:$C3870,$C3870,$G$19:$G3870),"")</f>
        <v/>
      </c>
      <c r="I3870" s="220"/>
      <c r="J3870" s="220"/>
      <c r="K3870" s="223"/>
    </row>
    <row r="3871" customHeight="1" spans="1:11">
      <c r="A3871" s="185" t="str">
        <f>IF(B3871="","",COUNTA($B$5:B3871))</f>
        <v/>
      </c>
      <c r="B3871" s="213"/>
      <c r="C3871" s="214"/>
      <c r="D3871" s="214"/>
      <c r="E3871" s="214"/>
      <c r="F3871" s="224"/>
      <c r="G3871" s="216"/>
      <c r="H3871" s="217" t="str">
        <f>IFERROR(VLOOKUP($C3871,$C$5:$H$18,6,0)+SUMIF($C$19:$C3871,$C3871,$F$19:$F3871)-SUMIF($C$19:$C3871,$C3871,$G$19:$G3871),"")</f>
        <v/>
      </c>
      <c r="I3871" s="214"/>
      <c r="J3871" s="214"/>
      <c r="K3871" s="218"/>
    </row>
    <row r="3872" customHeight="1" spans="1:11">
      <c r="A3872" s="185" t="str">
        <f>IF(B3872="","",COUNTA($B$5:B3872))</f>
        <v/>
      </c>
      <c r="B3872" s="219"/>
      <c r="C3872" s="220"/>
      <c r="D3872" s="220"/>
      <c r="E3872" s="220"/>
      <c r="F3872" s="225"/>
      <c r="G3872" s="222"/>
      <c r="H3872" s="217" t="str">
        <f>IFERROR(VLOOKUP($C3872,$C$5:$H$18,6,0)+SUMIF($C$19:$C3872,$C3872,$F$19:$F3872)-SUMIF($C$19:$C3872,$C3872,$G$19:$G3872),"")</f>
        <v/>
      </c>
      <c r="I3872" s="220"/>
      <c r="J3872" s="220"/>
      <c r="K3872" s="223"/>
    </row>
    <row r="3873" customHeight="1" spans="1:11">
      <c r="A3873" s="185" t="str">
        <f>IF(B3873="","",COUNTA($B$5:B3873))</f>
        <v/>
      </c>
      <c r="B3873" s="213"/>
      <c r="C3873" s="214"/>
      <c r="D3873" s="214"/>
      <c r="E3873" s="214"/>
      <c r="F3873" s="224"/>
      <c r="G3873" s="216"/>
      <c r="H3873" s="217" t="str">
        <f>IFERROR(VLOOKUP($C3873,$C$5:$H$18,6,0)+SUMIF($C$19:$C3873,$C3873,$F$19:$F3873)-SUMIF($C$19:$C3873,$C3873,$G$19:$G3873),"")</f>
        <v/>
      </c>
      <c r="I3873" s="214"/>
      <c r="J3873" s="214"/>
      <c r="K3873" s="218"/>
    </row>
    <row r="3874" customHeight="1" spans="1:11">
      <c r="A3874" s="185" t="str">
        <f>IF(B3874="","",COUNTA($B$5:B3874))</f>
        <v/>
      </c>
      <c r="B3874" s="219"/>
      <c r="C3874" s="220"/>
      <c r="D3874" s="220"/>
      <c r="E3874" s="220"/>
      <c r="F3874" s="225"/>
      <c r="G3874" s="222"/>
      <c r="H3874" s="217" t="str">
        <f>IFERROR(VLOOKUP($C3874,$C$5:$H$18,6,0)+SUMIF($C$19:$C3874,$C3874,$F$19:$F3874)-SUMIF($C$19:$C3874,$C3874,$G$19:$G3874),"")</f>
        <v/>
      </c>
      <c r="I3874" s="220"/>
      <c r="J3874" s="220"/>
      <c r="K3874" s="223"/>
    </row>
    <row r="3875" customHeight="1" spans="1:11">
      <c r="A3875" s="185" t="str">
        <f>IF(B3875="","",COUNTA($B$5:B3875))</f>
        <v/>
      </c>
      <c r="B3875" s="213"/>
      <c r="C3875" s="214"/>
      <c r="D3875" s="214"/>
      <c r="E3875" s="214"/>
      <c r="F3875" s="224"/>
      <c r="G3875" s="216"/>
      <c r="H3875" s="217" t="str">
        <f>IFERROR(VLOOKUP($C3875,$C$5:$H$18,6,0)+SUMIF($C$19:$C3875,$C3875,$F$19:$F3875)-SUMIF($C$19:$C3875,$C3875,$G$19:$G3875),"")</f>
        <v/>
      </c>
      <c r="I3875" s="214"/>
      <c r="J3875" s="214"/>
      <c r="K3875" s="218"/>
    </row>
    <row r="3876" customHeight="1" spans="1:11">
      <c r="A3876" s="185" t="str">
        <f>IF(B3876="","",COUNTA($B$5:B3876))</f>
        <v/>
      </c>
      <c r="B3876" s="219"/>
      <c r="C3876" s="220"/>
      <c r="D3876" s="220"/>
      <c r="E3876" s="220"/>
      <c r="F3876" s="225"/>
      <c r="G3876" s="222"/>
      <c r="H3876" s="217" t="str">
        <f>IFERROR(VLOOKUP($C3876,$C$5:$H$18,6,0)+SUMIF($C$19:$C3876,$C3876,$F$19:$F3876)-SUMIF($C$19:$C3876,$C3876,$G$19:$G3876),"")</f>
        <v/>
      </c>
      <c r="I3876" s="220"/>
      <c r="J3876" s="220"/>
      <c r="K3876" s="223"/>
    </row>
    <row r="3877" customHeight="1" spans="1:11">
      <c r="A3877" s="185" t="str">
        <f>IF(B3877="","",COUNTA($B$5:B3877))</f>
        <v/>
      </c>
      <c r="B3877" s="213"/>
      <c r="C3877" s="214"/>
      <c r="D3877" s="214"/>
      <c r="E3877" s="214"/>
      <c r="F3877" s="224"/>
      <c r="G3877" s="216"/>
      <c r="H3877" s="217" t="str">
        <f>IFERROR(VLOOKUP($C3877,$C$5:$H$18,6,0)+SUMIF($C$19:$C3877,$C3877,$F$19:$F3877)-SUMIF($C$19:$C3877,$C3877,$G$19:$G3877),"")</f>
        <v/>
      </c>
      <c r="I3877" s="214"/>
      <c r="J3877" s="214"/>
      <c r="K3877" s="218"/>
    </row>
    <row r="3878" customHeight="1" spans="1:11">
      <c r="A3878" s="185" t="str">
        <f>IF(B3878="","",COUNTA($B$5:B3878))</f>
        <v/>
      </c>
      <c r="B3878" s="219"/>
      <c r="C3878" s="220"/>
      <c r="D3878" s="220"/>
      <c r="E3878" s="220"/>
      <c r="F3878" s="225"/>
      <c r="G3878" s="222"/>
      <c r="H3878" s="217" t="str">
        <f>IFERROR(VLOOKUP($C3878,$C$5:$H$18,6,0)+SUMIF($C$19:$C3878,$C3878,$F$19:$F3878)-SUMIF($C$19:$C3878,$C3878,$G$19:$G3878),"")</f>
        <v/>
      </c>
      <c r="I3878" s="220"/>
      <c r="J3878" s="220"/>
      <c r="K3878" s="223"/>
    </row>
    <row r="3879" customHeight="1" spans="1:11">
      <c r="A3879" s="185" t="str">
        <f>IF(B3879="","",COUNTA($B$5:B3879))</f>
        <v/>
      </c>
      <c r="B3879" s="213"/>
      <c r="C3879" s="214"/>
      <c r="D3879" s="214"/>
      <c r="E3879" s="214"/>
      <c r="F3879" s="224"/>
      <c r="G3879" s="216"/>
      <c r="H3879" s="217" t="str">
        <f>IFERROR(VLOOKUP($C3879,$C$5:$H$18,6,0)+SUMIF($C$19:$C3879,$C3879,$F$19:$F3879)-SUMIF($C$19:$C3879,$C3879,$G$19:$G3879),"")</f>
        <v/>
      </c>
      <c r="I3879" s="214"/>
      <c r="J3879" s="214"/>
      <c r="K3879" s="218"/>
    </row>
    <row r="3880" customHeight="1" spans="1:11">
      <c r="A3880" s="185" t="str">
        <f>IF(B3880="","",COUNTA($B$5:B3880))</f>
        <v/>
      </c>
      <c r="B3880" s="219"/>
      <c r="C3880" s="220"/>
      <c r="D3880" s="220"/>
      <c r="E3880" s="220"/>
      <c r="F3880" s="225"/>
      <c r="G3880" s="222"/>
      <c r="H3880" s="217" t="str">
        <f>IFERROR(VLOOKUP($C3880,$C$5:$H$18,6,0)+SUMIF($C$19:$C3880,$C3880,$F$19:$F3880)-SUMIF($C$19:$C3880,$C3880,$G$19:$G3880),"")</f>
        <v/>
      </c>
      <c r="I3880" s="220"/>
      <c r="J3880" s="220"/>
      <c r="K3880" s="223"/>
    </row>
    <row r="3881" customHeight="1" spans="1:11">
      <c r="A3881" s="185" t="str">
        <f>IF(B3881="","",COUNTA($B$5:B3881))</f>
        <v/>
      </c>
      <c r="B3881" s="213"/>
      <c r="C3881" s="214"/>
      <c r="D3881" s="214"/>
      <c r="E3881" s="214"/>
      <c r="F3881" s="224"/>
      <c r="G3881" s="216"/>
      <c r="H3881" s="217" t="str">
        <f>IFERROR(VLOOKUP($C3881,$C$5:$H$18,6,0)+SUMIF($C$19:$C3881,$C3881,$F$19:$F3881)-SUMIF($C$19:$C3881,$C3881,$G$19:$G3881),"")</f>
        <v/>
      </c>
      <c r="I3881" s="214"/>
      <c r="J3881" s="214"/>
      <c r="K3881" s="218"/>
    </row>
    <row r="3882" customHeight="1" spans="1:11">
      <c r="A3882" s="185" t="str">
        <f>IF(B3882="","",COUNTA($B$5:B3882))</f>
        <v/>
      </c>
      <c r="B3882" s="219"/>
      <c r="C3882" s="220"/>
      <c r="D3882" s="220"/>
      <c r="E3882" s="220"/>
      <c r="F3882" s="225"/>
      <c r="G3882" s="222"/>
      <c r="H3882" s="217" t="str">
        <f>IFERROR(VLOOKUP($C3882,$C$5:$H$18,6,0)+SUMIF($C$19:$C3882,$C3882,$F$19:$F3882)-SUMIF($C$19:$C3882,$C3882,$G$19:$G3882),"")</f>
        <v/>
      </c>
      <c r="I3882" s="220"/>
      <c r="J3882" s="220"/>
      <c r="K3882" s="223"/>
    </row>
    <row r="3883" customHeight="1" spans="1:11">
      <c r="A3883" s="185" t="str">
        <f>IF(B3883="","",COUNTA($B$5:B3883))</f>
        <v/>
      </c>
      <c r="B3883" s="213"/>
      <c r="C3883" s="214"/>
      <c r="D3883" s="214"/>
      <c r="E3883" s="214"/>
      <c r="F3883" s="224"/>
      <c r="G3883" s="216"/>
      <c r="H3883" s="217" t="str">
        <f>IFERROR(VLOOKUP($C3883,$C$5:$H$18,6,0)+SUMIF($C$19:$C3883,$C3883,$F$19:$F3883)-SUMIF($C$19:$C3883,$C3883,$G$19:$G3883),"")</f>
        <v/>
      </c>
      <c r="I3883" s="214"/>
      <c r="J3883" s="214"/>
      <c r="K3883" s="218"/>
    </row>
    <row r="3884" customHeight="1" spans="1:11">
      <c r="A3884" s="185" t="str">
        <f>IF(B3884="","",COUNTA($B$5:B3884))</f>
        <v/>
      </c>
      <c r="B3884" s="219"/>
      <c r="C3884" s="220"/>
      <c r="D3884" s="220"/>
      <c r="E3884" s="220"/>
      <c r="F3884" s="225"/>
      <c r="G3884" s="222"/>
      <c r="H3884" s="217" t="str">
        <f>IFERROR(VLOOKUP($C3884,$C$5:$H$18,6,0)+SUMIF($C$19:$C3884,$C3884,$F$19:$F3884)-SUMIF($C$19:$C3884,$C3884,$G$19:$G3884),"")</f>
        <v/>
      </c>
      <c r="I3884" s="220"/>
      <c r="J3884" s="220"/>
      <c r="K3884" s="223"/>
    </row>
    <row r="3885" customHeight="1" spans="1:11">
      <c r="A3885" s="185" t="str">
        <f>IF(B3885="","",COUNTA($B$5:B3885))</f>
        <v/>
      </c>
      <c r="B3885" s="213"/>
      <c r="C3885" s="214"/>
      <c r="D3885" s="214"/>
      <c r="E3885" s="214"/>
      <c r="F3885" s="224"/>
      <c r="G3885" s="216"/>
      <c r="H3885" s="217" t="str">
        <f>IFERROR(VLOOKUP($C3885,$C$5:$H$18,6,0)+SUMIF($C$19:$C3885,$C3885,$F$19:$F3885)-SUMIF($C$19:$C3885,$C3885,$G$19:$G3885),"")</f>
        <v/>
      </c>
      <c r="I3885" s="214"/>
      <c r="J3885" s="214"/>
      <c r="K3885" s="218"/>
    </row>
    <row r="3886" customHeight="1" spans="1:11">
      <c r="A3886" s="185" t="str">
        <f>IF(B3886="","",COUNTA($B$5:B3886))</f>
        <v/>
      </c>
      <c r="B3886" s="219"/>
      <c r="C3886" s="220"/>
      <c r="D3886" s="220"/>
      <c r="E3886" s="220"/>
      <c r="F3886" s="225"/>
      <c r="G3886" s="222"/>
      <c r="H3886" s="217" t="str">
        <f>IFERROR(VLOOKUP($C3886,$C$5:$H$18,6,0)+SUMIF($C$19:$C3886,$C3886,$F$19:$F3886)-SUMIF($C$19:$C3886,$C3886,$G$19:$G3886),"")</f>
        <v/>
      </c>
      <c r="I3886" s="220"/>
      <c r="J3886" s="220"/>
      <c r="K3886" s="223"/>
    </row>
    <row r="3887" customHeight="1" spans="1:11">
      <c r="A3887" s="185" t="str">
        <f>IF(B3887="","",COUNTA($B$5:B3887))</f>
        <v/>
      </c>
      <c r="B3887" s="213"/>
      <c r="C3887" s="214"/>
      <c r="D3887" s="214"/>
      <c r="E3887" s="214"/>
      <c r="F3887" s="224"/>
      <c r="G3887" s="216"/>
      <c r="H3887" s="217" t="str">
        <f>IFERROR(VLOOKUP($C3887,$C$5:$H$18,6,0)+SUMIF($C$19:$C3887,$C3887,$F$19:$F3887)-SUMIF($C$19:$C3887,$C3887,$G$19:$G3887),"")</f>
        <v/>
      </c>
      <c r="I3887" s="214"/>
      <c r="J3887" s="214"/>
      <c r="K3887" s="218"/>
    </row>
    <row r="3888" customHeight="1" spans="1:11">
      <c r="A3888" s="185" t="str">
        <f>IF(B3888="","",COUNTA($B$5:B3888))</f>
        <v/>
      </c>
      <c r="B3888" s="219"/>
      <c r="C3888" s="220"/>
      <c r="D3888" s="220"/>
      <c r="E3888" s="220"/>
      <c r="F3888" s="225"/>
      <c r="G3888" s="222"/>
      <c r="H3888" s="217" t="str">
        <f>IFERROR(VLOOKUP($C3888,$C$5:$H$18,6,0)+SUMIF($C$19:$C3888,$C3888,$F$19:$F3888)-SUMIF($C$19:$C3888,$C3888,$G$19:$G3888),"")</f>
        <v/>
      </c>
      <c r="I3888" s="220"/>
      <c r="J3888" s="220"/>
      <c r="K3888" s="223"/>
    </row>
    <row r="3889" customHeight="1" spans="1:11">
      <c r="A3889" s="185" t="str">
        <f>IF(B3889="","",COUNTA($B$5:B3889))</f>
        <v/>
      </c>
      <c r="B3889" s="213"/>
      <c r="C3889" s="214"/>
      <c r="D3889" s="214"/>
      <c r="E3889" s="214"/>
      <c r="F3889" s="224"/>
      <c r="G3889" s="216"/>
      <c r="H3889" s="217" t="str">
        <f>IFERROR(VLOOKUP($C3889,$C$5:$H$18,6,0)+SUMIF($C$19:$C3889,$C3889,$F$19:$F3889)-SUMIF($C$19:$C3889,$C3889,$G$19:$G3889),"")</f>
        <v/>
      </c>
      <c r="I3889" s="214"/>
      <c r="J3889" s="214"/>
      <c r="K3889" s="218"/>
    </row>
    <row r="3890" customHeight="1" spans="1:11">
      <c r="A3890" s="185" t="str">
        <f>IF(B3890="","",COUNTA($B$5:B3890))</f>
        <v/>
      </c>
      <c r="B3890" s="219"/>
      <c r="C3890" s="220"/>
      <c r="D3890" s="220"/>
      <c r="E3890" s="220"/>
      <c r="F3890" s="225"/>
      <c r="G3890" s="222"/>
      <c r="H3890" s="217" t="str">
        <f>IFERROR(VLOOKUP($C3890,$C$5:$H$18,6,0)+SUMIF($C$19:$C3890,$C3890,$F$19:$F3890)-SUMIF($C$19:$C3890,$C3890,$G$19:$G3890),"")</f>
        <v/>
      </c>
      <c r="I3890" s="220"/>
      <c r="J3890" s="220"/>
      <c r="K3890" s="223"/>
    </row>
    <row r="3891" customHeight="1" spans="1:11">
      <c r="A3891" s="185" t="str">
        <f>IF(B3891="","",COUNTA($B$5:B3891))</f>
        <v/>
      </c>
      <c r="B3891" s="213"/>
      <c r="C3891" s="214"/>
      <c r="D3891" s="214"/>
      <c r="E3891" s="214"/>
      <c r="F3891" s="224"/>
      <c r="G3891" s="216"/>
      <c r="H3891" s="217" t="str">
        <f>IFERROR(VLOOKUP($C3891,$C$5:$H$18,6,0)+SUMIF($C$19:$C3891,$C3891,$F$19:$F3891)-SUMIF($C$19:$C3891,$C3891,$G$19:$G3891),"")</f>
        <v/>
      </c>
      <c r="I3891" s="214"/>
      <c r="J3891" s="214"/>
      <c r="K3891" s="218"/>
    </row>
    <row r="3892" customHeight="1" spans="1:11">
      <c r="A3892" s="185" t="str">
        <f>IF(B3892="","",COUNTA($B$5:B3892))</f>
        <v/>
      </c>
      <c r="B3892" s="219"/>
      <c r="C3892" s="220"/>
      <c r="D3892" s="220"/>
      <c r="E3892" s="220"/>
      <c r="F3892" s="225"/>
      <c r="G3892" s="222"/>
      <c r="H3892" s="217" t="str">
        <f>IFERROR(VLOOKUP($C3892,$C$5:$H$18,6,0)+SUMIF($C$19:$C3892,$C3892,$F$19:$F3892)-SUMIF($C$19:$C3892,$C3892,$G$19:$G3892),"")</f>
        <v/>
      </c>
      <c r="I3892" s="220"/>
      <c r="J3892" s="220"/>
      <c r="K3892" s="223"/>
    </row>
    <row r="3893" customHeight="1" spans="1:11">
      <c r="A3893" s="185" t="str">
        <f>IF(B3893="","",COUNTA($B$5:B3893))</f>
        <v/>
      </c>
      <c r="B3893" s="213"/>
      <c r="C3893" s="214"/>
      <c r="D3893" s="214"/>
      <c r="E3893" s="214"/>
      <c r="F3893" s="224"/>
      <c r="G3893" s="216"/>
      <c r="H3893" s="217" t="str">
        <f>IFERROR(VLOOKUP($C3893,$C$5:$H$18,6,0)+SUMIF($C$19:$C3893,$C3893,$F$19:$F3893)-SUMIF($C$19:$C3893,$C3893,$G$19:$G3893),"")</f>
        <v/>
      </c>
      <c r="I3893" s="214"/>
      <c r="J3893" s="214"/>
      <c r="K3893" s="218"/>
    </row>
    <row r="3894" customHeight="1" spans="1:11">
      <c r="A3894" s="185" t="str">
        <f>IF(B3894="","",COUNTA($B$5:B3894))</f>
        <v/>
      </c>
      <c r="B3894" s="219"/>
      <c r="C3894" s="220"/>
      <c r="D3894" s="220"/>
      <c r="E3894" s="220"/>
      <c r="F3894" s="225"/>
      <c r="G3894" s="222"/>
      <c r="H3894" s="217" t="str">
        <f>IFERROR(VLOOKUP($C3894,$C$5:$H$18,6,0)+SUMIF($C$19:$C3894,$C3894,$F$19:$F3894)-SUMIF($C$19:$C3894,$C3894,$G$19:$G3894),"")</f>
        <v/>
      </c>
      <c r="I3894" s="220"/>
      <c r="J3894" s="220"/>
      <c r="K3894" s="223"/>
    </row>
    <row r="3895" customHeight="1" spans="1:11">
      <c r="A3895" s="185" t="str">
        <f>IF(B3895="","",COUNTA($B$5:B3895))</f>
        <v/>
      </c>
      <c r="B3895" s="213"/>
      <c r="C3895" s="214"/>
      <c r="D3895" s="214"/>
      <c r="E3895" s="214"/>
      <c r="F3895" s="224"/>
      <c r="G3895" s="216"/>
      <c r="H3895" s="217" t="str">
        <f>IFERROR(VLOOKUP($C3895,$C$5:$H$18,6,0)+SUMIF($C$19:$C3895,$C3895,$F$19:$F3895)-SUMIF($C$19:$C3895,$C3895,$G$19:$G3895),"")</f>
        <v/>
      </c>
      <c r="I3895" s="214"/>
      <c r="J3895" s="214"/>
      <c r="K3895" s="218"/>
    </row>
    <row r="3896" customHeight="1" spans="1:11">
      <c r="A3896" s="185" t="str">
        <f>IF(B3896="","",COUNTA($B$5:B3896))</f>
        <v/>
      </c>
      <c r="B3896" s="219"/>
      <c r="C3896" s="220"/>
      <c r="D3896" s="220"/>
      <c r="E3896" s="220"/>
      <c r="F3896" s="225"/>
      <c r="G3896" s="222"/>
      <c r="H3896" s="217" t="str">
        <f>IFERROR(VLOOKUP($C3896,$C$5:$H$18,6,0)+SUMIF($C$19:$C3896,$C3896,$F$19:$F3896)-SUMIF($C$19:$C3896,$C3896,$G$19:$G3896),"")</f>
        <v/>
      </c>
      <c r="I3896" s="220"/>
      <c r="J3896" s="220"/>
      <c r="K3896" s="223"/>
    </row>
    <row r="3897" customHeight="1" spans="1:11">
      <c r="A3897" s="185" t="str">
        <f>IF(B3897="","",COUNTA($B$5:B3897))</f>
        <v/>
      </c>
      <c r="B3897" s="213"/>
      <c r="C3897" s="214"/>
      <c r="D3897" s="214"/>
      <c r="E3897" s="214"/>
      <c r="F3897" s="224"/>
      <c r="G3897" s="216"/>
      <c r="H3897" s="217" t="str">
        <f>IFERROR(VLOOKUP($C3897,$C$5:$H$18,6,0)+SUMIF($C$19:$C3897,$C3897,$F$19:$F3897)-SUMIF($C$19:$C3897,$C3897,$G$19:$G3897),"")</f>
        <v/>
      </c>
      <c r="I3897" s="214"/>
      <c r="J3897" s="214"/>
      <c r="K3897" s="218"/>
    </row>
    <row r="3898" customHeight="1" spans="1:11">
      <c r="A3898" s="185" t="str">
        <f>IF(B3898="","",COUNTA($B$5:B3898))</f>
        <v/>
      </c>
      <c r="B3898" s="219"/>
      <c r="C3898" s="220"/>
      <c r="D3898" s="220"/>
      <c r="E3898" s="220"/>
      <c r="F3898" s="225"/>
      <c r="G3898" s="222"/>
      <c r="H3898" s="217" t="str">
        <f>IFERROR(VLOOKUP($C3898,$C$5:$H$18,6,0)+SUMIF($C$19:$C3898,$C3898,$F$19:$F3898)-SUMIF($C$19:$C3898,$C3898,$G$19:$G3898),"")</f>
        <v/>
      </c>
      <c r="I3898" s="220"/>
      <c r="J3898" s="220"/>
      <c r="K3898" s="223"/>
    </row>
    <row r="3899" customHeight="1" spans="1:11">
      <c r="A3899" s="185" t="str">
        <f>IF(B3899="","",COUNTA($B$5:B3899))</f>
        <v/>
      </c>
      <c r="B3899" s="213"/>
      <c r="C3899" s="214"/>
      <c r="D3899" s="214"/>
      <c r="E3899" s="214"/>
      <c r="F3899" s="224"/>
      <c r="G3899" s="216"/>
      <c r="H3899" s="217" t="str">
        <f>IFERROR(VLOOKUP($C3899,$C$5:$H$18,6,0)+SUMIF($C$19:$C3899,$C3899,$F$19:$F3899)-SUMIF($C$19:$C3899,$C3899,$G$19:$G3899),"")</f>
        <v/>
      </c>
      <c r="I3899" s="214"/>
      <c r="J3899" s="214"/>
      <c r="K3899" s="218"/>
    </row>
    <row r="3900" customHeight="1" spans="1:11">
      <c r="A3900" s="185" t="str">
        <f>IF(B3900="","",COUNTA($B$5:B3900))</f>
        <v/>
      </c>
      <c r="B3900" s="219"/>
      <c r="C3900" s="220"/>
      <c r="D3900" s="220"/>
      <c r="E3900" s="220"/>
      <c r="F3900" s="225"/>
      <c r="G3900" s="222"/>
      <c r="H3900" s="217" t="str">
        <f>IFERROR(VLOOKUP($C3900,$C$5:$H$18,6,0)+SUMIF($C$19:$C3900,$C3900,$F$19:$F3900)-SUMIF($C$19:$C3900,$C3900,$G$19:$G3900),"")</f>
        <v/>
      </c>
      <c r="I3900" s="220"/>
      <c r="J3900" s="220"/>
      <c r="K3900" s="223"/>
    </row>
    <row r="3901" customHeight="1" spans="1:11">
      <c r="A3901" s="185" t="str">
        <f>IF(B3901="","",COUNTA($B$5:B3901))</f>
        <v/>
      </c>
      <c r="B3901" s="213"/>
      <c r="C3901" s="214"/>
      <c r="D3901" s="214"/>
      <c r="E3901" s="214"/>
      <c r="F3901" s="224"/>
      <c r="G3901" s="216"/>
      <c r="H3901" s="217" t="str">
        <f>IFERROR(VLOOKUP($C3901,$C$5:$H$18,6,0)+SUMIF($C$19:$C3901,$C3901,$F$19:$F3901)-SUMIF($C$19:$C3901,$C3901,$G$19:$G3901),"")</f>
        <v/>
      </c>
      <c r="I3901" s="214"/>
      <c r="J3901" s="214"/>
      <c r="K3901" s="218"/>
    </row>
    <row r="3902" customHeight="1" spans="1:11">
      <c r="A3902" s="185" t="str">
        <f>IF(B3902="","",COUNTA($B$5:B3902))</f>
        <v/>
      </c>
      <c r="B3902" s="219"/>
      <c r="C3902" s="220"/>
      <c r="D3902" s="220"/>
      <c r="E3902" s="220"/>
      <c r="F3902" s="225"/>
      <c r="G3902" s="222"/>
      <c r="H3902" s="217" t="str">
        <f>IFERROR(VLOOKUP($C3902,$C$5:$H$18,6,0)+SUMIF($C$19:$C3902,$C3902,$F$19:$F3902)-SUMIF($C$19:$C3902,$C3902,$G$19:$G3902),"")</f>
        <v/>
      </c>
      <c r="I3902" s="220"/>
      <c r="J3902" s="220"/>
      <c r="K3902" s="223"/>
    </row>
    <row r="3903" customHeight="1" spans="1:11">
      <c r="A3903" s="185" t="str">
        <f>IF(B3903="","",COUNTA($B$5:B3903))</f>
        <v/>
      </c>
      <c r="B3903" s="213"/>
      <c r="C3903" s="214"/>
      <c r="D3903" s="214"/>
      <c r="E3903" s="214"/>
      <c r="F3903" s="224"/>
      <c r="G3903" s="216"/>
      <c r="H3903" s="217" t="str">
        <f>IFERROR(VLOOKUP($C3903,$C$5:$H$18,6,0)+SUMIF($C$19:$C3903,$C3903,$F$19:$F3903)-SUMIF($C$19:$C3903,$C3903,$G$19:$G3903),"")</f>
        <v/>
      </c>
      <c r="I3903" s="214"/>
      <c r="J3903" s="214"/>
      <c r="K3903" s="218"/>
    </row>
    <row r="3904" customHeight="1" spans="1:11">
      <c r="A3904" s="185" t="str">
        <f>IF(B3904="","",COUNTA($B$5:B3904))</f>
        <v/>
      </c>
      <c r="B3904" s="219"/>
      <c r="C3904" s="220"/>
      <c r="D3904" s="220"/>
      <c r="E3904" s="220"/>
      <c r="F3904" s="225"/>
      <c r="G3904" s="222"/>
      <c r="H3904" s="217" t="str">
        <f>IFERROR(VLOOKUP($C3904,$C$5:$H$18,6,0)+SUMIF($C$19:$C3904,$C3904,$F$19:$F3904)-SUMIF($C$19:$C3904,$C3904,$G$19:$G3904),"")</f>
        <v/>
      </c>
      <c r="I3904" s="220"/>
      <c r="J3904" s="220"/>
      <c r="K3904" s="223"/>
    </row>
    <row r="3905" customHeight="1" spans="1:11">
      <c r="A3905" s="185" t="str">
        <f>IF(B3905="","",COUNTA($B$5:B3905))</f>
        <v/>
      </c>
      <c r="B3905" s="213"/>
      <c r="C3905" s="214"/>
      <c r="D3905" s="214"/>
      <c r="E3905" s="214"/>
      <c r="F3905" s="224"/>
      <c r="G3905" s="216"/>
      <c r="H3905" s="217" t="str">
        <f>IFERROR(VLOOKUP($C3905,$C$5:$H$18,6,0)+SUMIF($C$19:$C3905,$C3905,$F$19:$F3905)-SUMIF($C$19:$C3905,$C3905,$G$19:$G3905),"")</f>
        <v/>
      </c>
      <c r="I3905" s="214"/>
      <c r="J3905" s="214"/>
      <c r="K3905" s="218"/>
    </row>
    <row r="3906" customHeight="1" spans="1:11">
      <c r="A3906" s="185" t="str">
        <f>IF(B3906="","",COUNTA($B$5:B3906))</f>
        <v/>
      </c>
      <c r="B3906" s="219"/>
      <c r="C3906" s="220"/>
      <c r="D3906" s="220"/>
      <c r="E3906" s="220"/>
      <c r="F3906" s="225"/>
      <c r="G3906" s="222"/>
      <c r="H3906" s="217" t="str">
        <f>IFERROR(VLOOKUP($C3906,$C$5:$H$18,6,0)+SUMIF($C$19:$C3906,$C3906,$F$19:$F3906)-SUMIF($C$19:$C3906,$C3906,$G$19:$G3906),"")</f>
        <v/>
      </c>
      <c r="I3906" s="220"/>
      <c r="J3906" s="220"/>
      <c r="K3906" s="223"/>
    </row>
    <row r="3907" customHeight="1" spans="1:11">
      <c r="A3907" s="185" t="str">
        <f>IF(B3907="","",COUNTA($B$5:B3907))</f>
        <v/>
      </c>
      <c r="B3907" s="213"/>
      <c r="C3907" s="214"/>
      <c r="D3907" s="214"/>
      <c r="E3907" s="214"/>
      <c r="F3907" s="224"/>
      <c r="G3907" s="216"/>
      <c r="H3907" s="217" t="str">
        <f>IFERROR(VLOOKUP($C3907,$C$5:$H$18,6,0)+SUMIF($C$19:$C3907,$C3907,$F$19:$F3907)-SUMIF($C$19:$C3907,$C3907,$G$19:$G3907),"")</f>
        <v/>
      </c>
      <c r="I3907" s="214"/>
      <c r="J3907" s="214"/>
      <c r="K3907" s="218"/>
    </row>
    <row r="3908" customHeight="1" spans="1:11">
      <c r="A3908" s="185" t="str">
        <f>IF(B3908="","",COUNTA($B$5:B3908))</f>
        <v/>
      </c>
      <c r="B3908" s="219"/>
      <c r="C3908" s="220"/>
      <c r="D3908" s="220"/>
      <c r="E3908" s="220"/>
      <c r="F3908" s="225"/>
      <c r="G3908" s="222"/>
      <c r="H3908" s="217" t="str">
        <f>IFERROR(VLOOKUP($C3908,$C$5:$H$18,6,0)+SUMIF($C$19:$C3908,$C3908,$F$19:$F3908)-SUMIF($C$19:$C3908,$C3908,$G$19:$G3908),"")</f>
        <v/>
      </c>
      <c r="I3908" s="220"/>
      <c r="J3908" s="220"/>
      <c r="K3908" s="223"/>
    </row>
    <row r="3909" customHeight="1" spans="1:11">
      <c r="A3909" s="185" t="str">
        <f>IF(B3909="","",COUNTA($B$5:B3909))</f>
        <v/>
      </c>
      <c r="B3909" s="213"/>
      <c r="C3909" s="214"/>
      <c r="D3909" s="214"/>
      <c r="E3909" s="214"/>
      <c r="F3909" s="224"/>
      <c r="G3909" s="216"/>
      <c r="H3909" s="217" t="str">
        <f>IFERROR(VLOOKUP($C3909,$C$5:$H$18,6,0)+SUMIF($C$19:$C3909,$C3909,$F$19:$F3909)-SUMIF($C$19:$C3909,$C3909,$G$19:$G3909),"")</f>
        <v/>
      </c>
      <c r="I3909" s="214"/>
      <c r="J3909" s="214"/>
      <c r="K3909" s="218"/>
    </row>
    <row r="3910" customHeight="1" spans="1:11">
      <c r="A3910" s="185" t="str">
        <f>IF(B3910="","",COUNTA($B$5:B3910))</f>
        <v/>
      </c>
      <c r="B3910" s="219"/>
      <c r="C3910" s="220"/>
      <c r="D3910" s="220"/>
      <c r="E3910" s="220"/>
      <c r="F3910" s="225"/>
      <c r="G3910" s="222"/>
      <c r="H3910" s="217" t="str">
        <f>IFERROR(VLOOKUP($C3910,$C$5:$H$18,6,0)+SUMIF($C$19:$C3910,$C3910,$F$19:$F3910)-SUMIF($C$19:$C3910,$C3910,$G$19:$G3910),"")</f>
        <v/>
      </c>
      <c r="I3910" s="220"/>
      <c r="J3910" s="220"/>
      <c r="K3910" s="223"/>
    </row>
    <row r="3911" customHeight="1" spans="1:11">
      <c r="A3911" s="185" t="str">
        <f>IF(B3911="","",COUNTA($B$5:B3911))</f>
        <v/>
      </c>
      <c r="B3911" s="213"/>
      <c r="C3911" s="214"/>
      <c r="D3911" s="214"/>
      <c r="E3911" s="214"/>
      <c r="F3911" s="224"/>
      <c r="G3911" s="216"/>
      <c r="H3911" s="217" t="str">
        <f>IFERROR(VLOOKUP($C3911,$C$5:$H$18,6,0)+SUMIF($C$19:$C3911,$C3911,$F$19:$F3911)-SUMIF($C$19:$C3911,$C3911,$G$19:$G3911),"")</f>
        <v/>
      </c>
      <c r="I3911" s="214"/>
      <c r="J3911" s="214"/>
      <c r="K3911" s="218"/>
    </row>
    <row r="3912" customHeight="1" spans="1:11">
      <c r="A3912" s="185" t="str">
        <f>IF(B3912="","",COUNTA($B$5:B3912))</f>
        <v/>
      </c>
      <c r="B3912" s="219"/>
      <c r="C3912" s="220"/>
      <c r="D3912" s="220"/>
      <c r="E3912" s="220"/>
      <c r="F3912" s="225"/>
      <c r="G3912" s="222"/>
      <c r="H3912" s="217" t="str">
        <f>IFERROR(VLOOKUP($C3912,$C$5:$H$18,6,0)+SUMIF($C$19:$C3912,$C3912,$F$19:$F3912)-SUMIF($C$19:$C3912,$C3912,$G$19:$G3912),"")</f>
        <v/>
      </c>
      <c r="I3912" s="220"/>
      <c r="J3912" s="220"/>
      <c r="K3912" s="223"/>
    </row>
    <row r="3913" customHeight="1" spans="1:11">
      <c r="A3913" s="185" t="str">
        <f>IF(B3913="","",COUNTA($B$5:B3913))</f>
        <v/>
      </c>
      <c r="B3913" s="213"/>
      <c r="C3913" s="214"/>
      <c r="D3913" s="214"/>
      <c r="E3913" s="214"/>
      <c r="F3913" s="224"/>
      <c r="G3913" s="216"/>
      <c r="H3913" s="217" t="str">
        <f>IFERROR(VLOOKUP($C3913,$C$5:$H$18,6,0)+SUMIF($C$19:$C3913,$C3913,$F$19:$F3913)-SUMIF($C$19:$C3913,$C3913,$G$19:$G3913),"")</f>
        <v/>
      </c>
      <c r="I3913" s="214"/>
      <c r="J3913" s="214"/>
      <c r="K3913" s="218"/>
    </row>
    <row r="3914" customHeight="1" spans="1:11">
      <c r="A3914" s="185" t="str">
        <f>IF(B3914="","",COUNTA($B$5:B3914))</f>
        <v/>
      </c>
      <c r="B3914" s="219"/>
      <c r="C3914" s="220"/>
      <c r="D3914" s="220"/>
      <c r="E3914" s="220"/>
      <c r="F3914" s="225"/>
      <c r="G3914" s="222"/>
      <c r="H3914" s="217" t="str">
        <f>IFERROR(VLOOKUP($C3914,$C$5:$H$18,6,0)+SUMIF($C$19:$C3914,$C3914,$F$19:$F3914)-SUMIF($C$19:$C3914,$C3914,$G$19:$G3914),"")</f>
        <v/>
      </c>
      <c r="I3914" s="220"/>
      <c r="J3914" s="220"/>
      <c r="K3914" s="223"/>
    </row>
    <row r="3915" customHeight="1" spans="1:11">
      <c r="A3915" s="185" t="str">
        <f>IF(B3915="","",COUNTA($B$5:B3915))</f>
        <v/>
      </c>
      <c r="B3915" s="213"/>
      <c r="C3915" s="214"/>
      <c r="D3915" s="214"/>
      <c r="E3915" s="214"/>
      <c r="F3915" s="224"/>
      <c r="G3915" s="216"/>
      <c r="H3915" s="217" t="str">
        <f>IFERROR(VLOOKUP($C3915,$C$5:$H$18,6,0)+SUMIF($C$19:$C3915,$C3915,$F$19:$F3915)-SUMIF($C$19:$C3915,$C3915,$G$19:$G3915),"")</f>
        <v/>
      </c>
      <c r="I3915" s="214"/>
      <c r="J3915" s="214"/>
      <c r="K3915" s="218"/>
    </row>
    <row r="3916" customHeight="1" spans="1:11">
      <c r="A3916" s="185" t="str">
        <f>IF(B3916="","",COUNTA($B$5:B3916))</f>
        <v/>
      </c>
      <c r="B3916" s="219"/>
      <c r="C3916" s="220"/>
      <c r="D3916" s="220"/>
      <c r="E3916" s="220"/>
      <c r="F3916" s="225"/>
      <c r="G3916" s="222"/>
      <c r="H3916" s="217" t="str">
        <f>IFERROR(VLOOKUP($C3916,$C$5:$H$18,6,0)+SUMIF($C$19:$C3916,$C3916,$F$19:$F3916)-SUMIF($C$19:$C3916,$C3916,$G$19:$G3916),"")</f>
        <v/>
      </c>
      <c r="I3916" s="220"/>
      <c r="J3916" s="220"/>
      <c r="K3916" s="223"/>
    </row>
    <row r="3917" customHeight="1" spans="1:11">
      <c r="A3917" s="185" t="str">
        <f>IF(B3917="","",COUNTA($B$5:B3917))</f>
        <v/>
      </c>
      <c r="B3917" s="213"/>
      <c r="C3917" s="214"/>
      <c r="D3917" s="214"/>
      <c r="E3917" s="214"/>
      <c r="F3917" s="224"/>
      <c r="G3917" s="216"/>
      <c r="H3917" s="217" t="str">
        <f>IFERROR(VLOOKUP($C3917,$C$5:$H$18,6,0)+SUMIF($C$19:$C3917,$C3917,$F$19:$F3917)-SUMIF($C$19:$C3917,$C3917,$G$19:$G3917),"")</f>
        <v/>
      </c>
      <c r="I3917" s="214"/>
      <c r="J3917" s="214"/>
      <c r="K3917" s="218"/>
    </row>
    <row r="3918" customHeight="1" spans="1:11">
      <c r="A3918" s="185" t="str">
        <f>IF(B3918="","",COUNTA($B$5:B3918))</f>
        <v/>
      </c>
      <c r="B3918" s="219"/>
      <c r="C3918" s="220"/>
      <c r="D3918" s="220"/>
      <c r="E3918" s="220"/>
      <c r="F3918" s="225"/>
      <c r="G3918" s="222"/>
      <c r="H3918" s="217" t="str">
        <f>IFERROR(VLOOKUP($C3918,$C$5:$H$18,6,0)+SUMIF($C$19:$C3918,$C3918,$F$19:$F3918)-SUMIF($C$19:$C3918,$C3918,$G$19:$G3918),"")</f>
        <v/>
      </c>
      <c r="I3918" s="220"/>
      <c r="J3918" s="220"/>
      <c r="K3918" s="223"/>
    </row>
    <row r="3919" customHeight="1" spans="1:11">
      <c r="A3919" s="185" t="str">
        <f>IF(B3919="","",COUNTA($B$5:B3919))</f>
        <v/>
      </c>
      <c r="B3919" s="213"/>
      <c r="C3919" s="214"/>
      <c r="D3919" s="214"/>
      <c r="E3919" s="214"/>
      <c r="F3919" s="224"/>
      <c r="G3919" s="216"/>
      <c r="H3919" s="217" t="str">
        <f>IFERROR(VLOOKUP($C3919,$C$5:$H$18,6,0)+SUMIF($C$19:$C3919,$C3919,$F$19:$F3919)-SUMIF($C$19:$C3919,$C3919,$G$19:$G3919),"")</f>
        <v/>
      </c>
      <c r="I3919" s="214"/>
      <c r="J3919" s="214"/>
      <c r="K3919" s="218"/>
    </row>
    <row r="3920" customHeight="1" spans="1:11">
      <c r="A3920" s="185" t="str">
        <f>IF(B3920="","",COUNTA($B$5:B3920))</f>
        <v/>
      </c>
      <c r="B3920" s="219"/>
      <c r="C3920" s="220"/>
      <c r="D3920" s="220"/>
      <c r="E3920" s="220"/>
      <c r="F3920" s="225"/>
      <c r="G3920" s="222"/>
      <c r="H3920" s="217" t="str">
        <f>IFERROR(VLOOKUP($C3920,$C$5:$H$18,6,0)+SUMIF($C$19:$C3920,$C3920,$F$19:$F3920)-SUMIF($C$19:$C3920,$C3920,$G$19:$G3920),"")</f>
        <v/>
      </c>
      <c r="I3920" s="220"/>
      <c r="J3920" s="220"/>
      <c r="K3920" s="223"/>
    </row>
    <row r="3921" customHeight="1" spans="1:11">
      <c r="A3921" s="185" t="str">
        <f>IF(B3921="","",COUNTA($B$5:B3921))</f>
        <v/>
      </c>
      <c r="B3921" s="213"/>
      <c r="C3921" s="214"/>
      <c r="D3921" s="214"/>
      <c r="E3921" s="214"/>
      <c r="F3921" s="224"/>
      <c r="G3921" s="216"/>
      <c r="H3921" s="217" t="str">
        <f>IFERROR(VLOOKUP($C3921,$C$5:$H$18,6,0)+SUMIF($C$19:$C3921,$C3921,$F$19:$F3921)-SUMIF($C$19:$C3921,$C3921,$G$19:$G3921),"")</f>
        <v/>
      </c>
      <c r="I3921" s="214"/>
      <c r="J3921" s="214"/>
      <c r="K3921" s="218"/>
    </row>
    <row r="3922" customHeight="1" spans="1:11">
      <c r="A3922" s="185" t="str">
        <f>IF(B3922="","",COUNTA($B$5:B3922))</f>
        <v/>
      </c>
      <c r="B3922" s="219"/>
      <c r="C3922" s="220"/>
      <c r="D3922" s="220"/>
      <c r="E3922" s="220"/>
      <c r="F3922" s="225"/>
      <c r="G3922" s="222"/>
      <c r="H3922" s="217" t="str">
        <f>IFERROR(VLOOKUP($C3922,$C$5:$H$18,6,0)+SUMIF($C$19:$C3922,$C3922,$F$19:$F3922)-SUMIF($C$19:$C3922,$C3922,$G$19:$G3922),"")</f>
        <v/>
      </c>
      <c r="I3922" s="220"/>
      <c r="J3922" s="220"/>
      <c r="K3922" s="223"/>
    </row>
    <row r="3923" customHeight="1" spans="1:11">
      <c r="A3923" s="185" t="str">
        <f>IF(B3923="","",COUNTA($B$5:B3923))</f>
        <v/>
      </c>
      <c r="B3923" s="213"/>
      <c r="C3923" s="214"/>
      <c r="D3923" s="214"/>
      <c r="E3923" s="214"/>
      <c r="F3923" s="224"/>
      <c r="G3923" s="216"/>
      <c r="H3923" s="217" t="str">
        <f>IFERROR(VLOOKUP($C3923,$C$5:$H$18,6,0)+SUMIF($C$19:$C3923,$C3923,$F$19:$F3923)-SUMIF($C$19:$C3923,$C3923,$G$19:$G3923),"")</f>
        <v/>
      </c>
      <c r="I3923" s="214"/>
      <c r="J3923" s="214"/>
      <c r="K3923" s="218"/>
    </row>
    <row r="3924" customHeight="1" spans="1:11">
      <c r="A3924" s="185" t="str">
        <f>IF(B3924="","",COUNTA($B$5:B3924))</f>
        <v/>
      </c>
      <c r="B3924" s="219"/>
      <c r="C3924" s="220"/>
      <c r="D3924" s="220"/>
      <c r="E3924" s="220"/>
      <c r="F3924" s="225"/>
      <c r="G3924" s="222"/>
      <c r="H3924" s="217" t="str">
        <f>IFERROR(VLOOKUP($C3924,$C$5:$H$18,6,0)+SUMIF($C$19:$C3924,$C3924,$F$19:$F3924)-SUMIF($C$19:$C3924,$C3924,$G$19:$G3924),"")</f>
        <v/>
      </c>
      <c r="I3924" s="220"/>
      <c r="J3924" s="220"/>
      <c r="K3924" s="223"/>
    </row>
    <row r="3925" customHeight="1" spans="1:11">
      <c r="A3925" s="185" t="str">
        <f>IF(B3925="","",COUNTA($B$5:B3925))</f>
        <v/>
      </c>
      <c r="B3925" s="213"/>
      <c r="C3925" s="214"/>
      <c r="D3925" s="214"/>
      <c r="E3925" s="214"/>
      <c r="F3925" s="224"/>
      <c r="G3925" s="216"/>
      <c r="H3925" s="217" t="str">
        <f>IFERROR(VLOOKUP($C3925,$C$5:$H$18,6,0)+SUMIF($C$19:$C3925,$C3925,$F$19:$F3925)-SUMIF($C$19:$C3925,$C3925,$G$19:$G3925),"")</f>
        <v/>
      </c>
      <c r="I3925" s="214"/>
      <c r="J3925" s="214"/>
      <c r="K3925" s="218"/>
    </row>
    <row r="3926" customHeight="1" spans="1:11">
      <c r="A3926" s="185" t="str">
        <f>IF(B3926="","",COUNTA($B$5:B3926))</f>
        <v/>
      </c>
      <c r="B3926" s="219"/>
      <c r="C3926" s="220"/>
      <c r="D3926" s="220"/>
      <c r="E3926" s="220"/>
      <c r="F3926" s="225"/>
      <c r="G3926" s="222"/>
      <c r="H3926" s="217" t="str">
        <f>IFERROR(VLOOKUP($C3926,$C$5:$H$18,6,0)+SUMIF($C$19:$C3926,$C3926,$F$19:$F3926)-SUMIF($C$19:$C3926,$C3926,$G$19:$G3926),"")</f>
        <v/>
      </c>
      <c r="I3926" s="220"/>
      <c r="J3926" s="220"/>
      <c r="K3926" s="223"/>
    </row>
    <row r="3927" customHeight="1" spans="1:11">
      <c r="A3927" s="185" t="str">
        <f>IF(B3927="","",COUNTA($B$5:B3927))</f>
        <v/>
      </c>
      <c r="B3927" s="213"/>
      <c r="C3927" s="214"/>
      <c r="D3927" s="214"/>
      <c r="E3927" s="214"/>
      <c r="F3927" s="224"/>
      <c r="G3927" s="216"/>
      <c r="H3927" s="217" t="str">
        <f>IFERROR(VLOOKUP($C3927,$C$5:$H$18,6,0)+SUMIF($C$19:$C3927,$C3927,$F$19:$F3927)-SUMIF($C$19:$C3927,$C3927,$G$19:$G3927),"")</f>
        <v/>
      </c>
      <c r="I3927" s="214"/>
      <c r="J3927" s="214"/>
      <c r="K3927" s="218"/>
    </row>
    <row r="3928" customHeight="1" spans="1:11">
      <c r="A3928" s="185" t="str">
        <f>IF(B3928="","",COUNTA($B$5:B3928))</f>
        <v/>
      </c>
      <c r="B3928" s="219"/>
      <c r="C3928" s="220"/>
      <c r="D3928" s="220"/>
      <c r="E3928" s="220"/>
      <c r="F3928" s="225"/>
      <c r="G3928" s="222"/>
      <c r="H3928" s="217" t="str">
        <f>IFERROR(VLOOKUP($C3928,$C$5:$H$18,6,0)+SUMIF($C$19:$C3928,$C3928,$F$19:$F3928)-SUMIF($C$19:$C3928,$C3928,$G$19:$G3928),"")</f>
        <v/>
      </c>
      <c r="I3928" s="220"/>
      <c r="J3928" s="220"/>
      <c r="K3928" s="223"/>
    </row>
    <row r="3929" customHeight="1" spans="1:11">
      <c r="A3929" s="185" t="str">
        <f>IF(B3929="","",COUNTA($B$5:B3929))</f>
        <v/>
      </c>
      <c r="B3929" s="213"/>
      <c r="C3929" s="214"/>
      <c r="D3929" s="214"/>
      <c r="E3929" s="214"/>
      <c r="F3929" s="224"/>
      <c r="G3929" s="216"/>
      <c r="H3929" s="217" t="str">
        <f>IFERROR(VLOOKUP($C3929,$C$5:$H$18,6,0)+SUMIF($C$19:$C3929,$C3929,$F$19:$F3929)-SUMIF($C$19:$C3929,$C3929,$G$19:$G3929),"")</f>
        <v/>
      </c>
      <c r="I3929" s="214"/>
      <c r="J3929" s="214"/>
      <c r="K3929" s="218"/>
    </row>
    <row r="3930" customHeight="1" spans="1:11">
      <c r="A3930" s="185" t="str">
        <f>IF(B3930="","",COUNTA($B$5:B3930))</f>
        <v/>
      </c>
      <c r="B3930" s="219"/>
      <c r="C3930" s="220"/>
      <c r="D3930" s="220"/>
      <c r="E3930" s="220"/>
      <c r="F3930" s="225"/>
      <c r="G3930" s="222"/>
      <c r="H3930" s="217" t="str">
        <f>IFERROR(VLOOKUP($C3930,$C$5:$H$18,6,0)+SUMIF($C$19:$C3930,$C3930,$F$19:$F3930)-SUMIF($C$19:$C3930,$C3930,$G$19:$G3930),"")</f>
        <v/>
      </c>
      <c r="I3930" s="220"/>
      <c r="J3930" s="220"/>
      <c r="K3930" s="223"/>
    </row>
    <row r="3931" customHeight="1" spans="1:11">
      <c r="A3931" s="185" t="str">
        <f>IF(B3931="","",COUNTA($B$5:B3931))</f>
        <v/>
      </c>
      <c r="B3931" s="213"/>
      <c r="C3931" s="214"/>
      <c r="D3931" s="214"/>
      <c r="E3931" s="214"/>
      <c r="F3931" s="224"/>
      <c r="G3931" s="216"/>
      <c r="H3931" s="217" t="str">
        <f>IFERROR(VLOOKUP($C3931,$C$5:$H$18,6,0)+SUMIF($C$19:$C3931,$C3931,$F$19:$F3931)-SUMIF($C$19:$C3931,$C3931,$G$19:$G3931),"")</f>
        <v/>
      </c>
      <c r="I3931" s="214"/>
      <c r="J3931" s="214"/>
      <c r="K3931" s="218"/>
    </row>
    <row r="3932" customHeight="1" spans="1:11">
      <c r="A3932" s="185" t="str">
        <f>IF(B3932="","",COUNTA($B$5:B3932))</f>
        <v/>
      </c>
      <c r="B3932" s="219"/>
      <c r="C3932" s="220"/>
      <c r="D3932" s="220"/>
      <c r="E3932" s="220"/>
      <c r="F3932" s="225"/>
      <c r="G3932" s="222"/>
      <c r="H3932" s="217" t="str">
        <f>IFERROR(VLOOKUP($C3932,$C$5:$H$18,6,0)+SUMIF($C$19:$C3932,$C3932,$F$19:$F3932)-SUMIF($C$19:$C3932,$C3932,$G$19:$G3932),"")</f>
        <v/>
      </c>
      <c r="I3932" s="220"/>
      <c r="J3932" s="220"/>
      <c r="K3932" s="223"/>
    </row>
    <row r="3933" customHeight="1" spans="1:11">
      <c r="A3933" s="185" t="str">
        <f>IF(B3933="","",COUNTA($B$5:B3933))</f>
        <v/>
      </c>
      <c r="B3933" s="213"/>
      <c r="C3933" s="214"/>
      <c r="D3933" s="214"/>
      <c r="E3933" s="214"/>
      <c r="F3933" s="224"/>
      <c r="G3933" s="216"/>
      <c r="H3933" s="217" t="str">
        <f>IFERROR(VLOOKUP($C3933,$C$5:$H$18,6,0)+SUMIF($C$19:$C3933,$C3933,$F$19:$F3933)-SUMIF($C$19:$C3933,$C3933,$G$19:$G3933),"")</f>
        <v/>
      </c>
      <c r="I3933" s="214"/>
      <c r="J3933" s="214"/>
      <c r="K3933" s="218"/>
    </row>
    <row r="3934" customHeight="1" spans="1:11">
      <c r="A3934" s="185" t="str">
        <f>IF(B3934="","",COUNTA($B$5:B3934))</f>
        <v/>
      </c>
      <c r="B3934" s="219"/>
      <c r="C3934" s="220"/>
      <c r="D3934" s="220"/>
      <c r="E3934" s="220"/>
      <c r="F3934" s="225"/>
      <c r="G3934" s="222"/>
      <c r="H3934" s="217" t="str">
        <f>IFERROR(VLOOKUP($C3934,$C$5:$H$18,6,0)+SUMIF($C$19:$C3934,$C3934,$F$19:$F3934)-SUMIF($C$19:$C3934,$C3934,$G$19:$G3934),"")</f>
        <v/>
      </c>
      <c r="I3934" s="220"/>
      <c r="J3934" s="220"/>
      <c r="K3934" s="223"/>
    </row>
    <row r="3935" customHeight="1" spans="1:11">
      <c r="A3935" s="185" t="str">
        <f>IF(B3935="","",COUNTA($B$5:B3935))</f>
        <v/>
      </c>
      <c r="B3935" s="213"/>
      <c r="C3935" s="214"/>
      <c r="D3935" s="214"/>
      <c r="E3935" s="214"/>
      <c r="F3935" s="224"/>
      <c r="G3935" s="216"/>
      <c r="H3935" s="217" t="str">
        <f>IFERROR(VLOOKUP($C3935,$C$5:$H$18,6,0)+SUMIF($C$19:$C3935,$C3935,$F$19:$F3935)-SUMIF($C$19:$C3935,$C3935,$G$19:$G3935),"")</f>
        <v/>
      </c>
      <c r="I3935" s="214"/>
      <c r="J3935" s="214"/>
      <c r="K3935" s="218"/>
    </row>
    <row r="3936" customHeight="1" spans="1:11">
      <c r="A3936" s="185" t="str">
        <f>IF(B3936="","",COUNTA($B$5:B3936))</f>
        <v/>
      </c>
      <c r="B3936" s="219"/>
      <c r="C3936" s="220"/>
      <c r="D3936" s="220"/>
      <c r="E3936" s="220"/>
      <c r="F3936" s="225"/>
      <c r="G3936" s="222"/>
      <c r="H3936" s="217" t="str">
        <f>IFERROR(VLOOKUP($C3936,$C$5:$H$18,6,0)+SUMIF($C$19:$C3936,$C3936,$F$19:$F3936)-SUMIF($C$19:$C3936,$C3936,$G$19:$G3936),"")</f>
        <v/>
      </c>
      <c r="I3936" s="220"/>
      <c r="J3936" s="220"/>
      <c r="K3936" s="223"/>
    </row>
    <row r="3937" customHeight="1" spans="1:11">
      <c r="A3937" s="185" t="str">
        <f>IF(B3937="","",COUNTA($B$5:B3937))</f>
        <v/>
      </c>
      <c r="B3937" s="213"/>
      <c r="C3937" s="214"/>
      <c r="D3937" s="214"/>
      <c r="E3937" s="214"/>
      <c r="F3937" s="224"/>
      <c r="G3937" s="216"/>
      <c r="H3937" s="217" t="str">
        <f>IFERROR(VLOOKUP($C3937,$C$5:$H$18,6,0)+SUMIF($C$19:$C3937,$C3937,$F$19:$F3937)-SUMIF($C$19:$C3937,$C3937,$G$19:$G3937),"")</f>
        <v/>
      </c>
      <c r="I3937" s="214"/>
      <c r="J3937" s="214"/>
      <c r="K3937" s="218"/>
    </row>
    <row r="3938" customHeight="1" spans="1:11">
      <c r="A3938" s="185" t="str">
        <f>IF(B3938="","",COUNTA($B$5:B3938))</f>
        <v/>
      </c>
      <c r="B3938" s="219"/>
      <c r="C3938" s="220"/>
      <c r="D3938" s="220"/>
      <c r="E3938" s="220"/>
      <c r="F3938" s="225"/>
      <c r="G3938" s="222"/>
      <c r="H3938" s="217" t="str">
        <f>IFERROR(VLOOKUP($C3938,$C$5:$H$18,6,0)+SUMIF($C$19:$C3938,$C3938,$F$19:$F3938)-SUMIF($C$19:$C3938,$C3938,$G$19:$G3938),"")</f>
        <v/>
      </c>
      <c r="I3938" s="220"/>
      <c r="J3938" s="220"/>
      <c r="K3938" s="223"/>
    </row>
    <row r="3939" customHeight="1" spans="1:11">
      <c r="A3939" s="185" t="str">
        <f>IF(B3939="","",COUNTA($B$5:B3939))</f>
        <v/>
      </c>
      <c r="B3939" s="213"/>
      <c r="C3939" s="214"/>
      <c r="D3939" s="214"/>
      <c r="E3939" s="214"/>
      <c r="F3939" s="224"/>
      <c r="G3939" s="216"/>
      <c r="H3939" s="217" t="str">
        <f>IFERROR(VLOOKUP($C3939,$C$5:$H$18,6,0)+SUMIF($C$19:$C3939,$C3939,$F$19:$F3939)-SUMIF($C$19:$C3939,$C3939,$G$19:$G3939),"")</f>
        <v/>
      </c>
      <c r="I3939" s="214"/>
      <c r="J3939" s="214"/>
      <c r="K3939" s="218"/>
    </row>
    <row r="3940" customHeight="1" spans="1:11">
      <c r="A3940" s="185" t="str">
        <f>IF(B3940="","",COUNTA($B$5:B3940))</f>
        <v/>
      </c>
      <c r="B3940" s="219"/>
      <c r="C3940" s="220"/>
      <c r="D3940" s="220"/>
      <c r="E3940" s="220"/>
      <c r="F3940" s="225"/>
      <c r="G3940" s="222"/>
      <c r="H3940" s="217" t="str">
        <f>IFERROR(VLOOKUP($C3940,$C$5:$H$18,6,0)+SUMIF($C$19:$C3940,$C3940,$F$19:$F3940)-SUMIF($C$19:$C3940,$C3940,$G$19:$G3940),"")</f>
        <v/>
      </c>
      <c r="I3940" s="220"/>
      <c r="J3940" s="220"/>
      <c r="K3940" s="223"/>
    </row>
    <row r="3941" customHeight="1" spans="1:11">
      <c r="A3941" s="185" t="str">
        <f>IF(B3941="","",COUNTA($B$5:B3941))</f>
        <v/>
      </c>
      <c r="B3941" s="213"/>
      <c r="C3941" s="214"/>
      <c r="D3941" s="214"/>
      <c r="E3941" s="214"/>
      <c r="F3941" s="224"/>
      <c r="G3941" s="216"/>
      <c r="H3941" s="217" t="str">
        <f>IFERROR(VLOOKUP($C3941,$C$5:$H$18,6,0)+SUMIF($C$19:$C3941,$C3941,$F$19:$F3941)-SUMIF($C$19:$C3941,$C3941,$G$19:$G3941),"")</f>
        <v/>
      </c>
      <c r="I3941" s="214"/>
      <c r="J3941" s="214"/>
      <c r="K3941" s="218"/>
    </row>
    <row r="3942" customHeight="1" spans="1:11">
      <c r="A3942" s="185" t="str">
        <f>IF(B3942="","",COUNTA($B$5:B3942))</f>
        <v/>
      </c>
      <c r="B3942" s="219"/>
      <c r="C3942" s="220"/>
      <c r="D3942" s="220"/>
      <c r="E3942" s="220"/>
      <c r="F3942" s="225"/>
      <c r="G3942" s="222"/>
      <c r="H3942" s="217" t="str">
        <f>IFERROR(VLOOKUP($C3942,$C$5:$H$18,6,0)+SUMIF($C$19:$C3942,$C3942,$F$19:$F3942)-SUMIF($C$19:$C3942,$C3942,$G$19:$G3942),"")</f>
        <v/>
      </c>
      <c r="I3942" s="220"/>
      <c r="J3942" s="220"/>
      <c r="K3942" s="223"/>
    </row>
    <row r="3943" customHeight="1" spans="1:11">
      <c r="A3943" s="185" t="str">
        <f>IF(B3943="","",COUNTA($B$5:B3943))</f>
        <v/>
      </c>
      <c r="B3943" s="213"/>
      <c r="C3943" s="214"/>
      <c r="D3943" s="214"/>
      <c r="E3943" s="214"/>
      <c r="F3943" s="224"/>
      <c r="G3943" s="216"/>
      <c r="H3943" s="217" t="str">
        <f>IFERROR(VLOOKUP($C3943,$C$5:$H$18,6,0)+SUMIF($C$19:$C3943,$C3943,$F$19:$F3943)-SUMIF($C$19:$C3943,$C3943,$G$19:$G3943),"")</f>
        <v/>
      </c>
      <c r="I3943" s="214"/>
      <c r="J3943" s="214"/>
      <c r="K3943" s="218"/>
    </row>
    <row r="3944" customHeight="1" spans="1:11">
      <c r="A3944" s="185" t="str">
        <f>IF(B3944="","",COUNTA($B$5:B3944))</f>
        <v/>
      </c>
      <c r="B3944" s="219"/>
      <c r="C3944" s="220"/>
      <c r="D3944" s="220"/>
      <c r="E3944" s="220"/>
      <c r="F3944" s="225"/>
      <c r="G3944" s="222"/>
      <c r="H3944" s="217" t="str">
        <f>IFERROR(VLOOKUP($C3944,$C$5:$H$18,6,0)+SUMIF($C$19:$C3944,$C3944,$F$19:$F3944)-SUMIF($C$19:$C3944,$C3944,$G$19:$G3944),"")</f>
        <v/>
      </c>
      <c r="I3944" s="220"/>
      <c r="J3944" s="220"/>
      <c r="K3944" s="223"/>
    </row>
    <row r="3945" customHeight="1" spans="1:11">
      <c r="A3945" s="185" t="str">
        <f>IF(B3945="","",COUNTA($B$5:B3945))</f>
        <v/>
      </c>
      <c r="B3945" s="213"/>
      <c r="C3945" s="214"/>
      <c r="D3945" s="214"/>
      <c r="E3945" s="214"/>
      <c r="F3945" s="224"/>
      <c r="G3945" s="216"/>
      <c r="H3945" s="217" t="str">
        <f>IFERROR(VLOOKUP($C3945,$C$5:$H$18,6,0)+SUMIF($C$19:$C3945,$C3945,$F$19:$F3945)-SUMIF($C$19:$C3945,$C3945,$G$19:$G3945),"")</f>
        <v/>
      </c>
      <c r="I3945" s="214"/>
      <c r="J3945" s="214"/>
      <c r="K3945" s="218"/>
    </row>
    <row r="3946" customHeight="1" spans="1:11">
      <c r="A3946" s="185" t="str">
        <f>IF(B3946="","",COUNTA($B$5:B3946))</f>
        <v/>
      </c>
      <c r="B3946" s="219"/>
      <c r="C3946" s="220"/>
      <c r="D3946" s="220"/>
      <c r="E3946" s="220"/>
      <c r="F3946" s="225"/>
      <c r="G3946" s="222"/>
      <c r="H3946" s="217" t="str">
        <f>IFERROR(VLOOKUP($C3946,$C$5:$H$18,6,0)+SUMIF($C$19:$C3946,$C3946,$F$19:$F3946)-SUMIF($C$19:$C3946,$C3946,$G$19:$G3946),"")</f>
        <v/>
      </c>
      <c r="I3946" s="220"/>
      <c r="J3946" s="220"/>
      <c r="K3946" s="223"/>
    </row>
    <row r="3947" customHeight="1" spans="1:11">
      <c r="A3947" s="185" t="str">
        <f>IF(B3947="","",COUNTA($B$5:B3947))</f>
        <v/>
      </c>
      <c r="B3947" s="213"/>
      <c r="C3947" s="214"/>
      <c r="D3947" s="214"/>
      <c r="E3947" s="214"/>
      <c r="F3947" s="224"/>
      <c r="G3947" s="216"/>
      <c r="H3947" s="217" t="str">
        <f>IFERROR(VLOOKUP($C3947,$C$5:$H$18,6,0)+SUMIF($C$19:$C3947,$C3947,$F$19:$F3947)-SUMIF($C$19:$C3947,$C3947,$G$19:$G3947),"")</f>
        <v/>
      </c>
      <c r="I3947" s="214"/>
      <c r="J3947" s="214"/>
      <c r="K3947" s="218"/>
    </row>
    <row r="3948" customHeight="1" spans="1:11">
      <c r="A3948" s="185" t="str">
        <f>IF(B3948="","",COUNTA($B$5:B3948))</f>
        <v/>
      </c>
      <c r="B3948" s="219"/>
      <c r="C3948" s="220"/>
      <c r="D3948" s="220"/>
      <c r="E3948" s="220"/>
      <c r="F3948" s="225"/>
      <c r="G3948" s="222"/>
      <c r="H3948" s="217" t="str">
        <f>IFERROR(VLOOKUP($C3948,$C$5:$H$18,6,0)+SUMIF($C$19:$C3948,$C3948,$F$19:$F3948)-SUMIF($C$19:$C3948,$C3948,$G$19:$G3948),"")</f>
        <v/>
      </c>
      <c r="I3948" s="220"/>
      <c r="J3948" s="220"/>
      <c r="K3948" s="223"/>
    </row>
    <row r="3949" customHeight="1" spans="1:11">
      <c r="A3949" s="185" t="str">
        <f>IF(B3949="","",COUNTA($B$5:B3949))</f>
        <v/>
      </c>
      <c r="B3949" s="213"/>
      <c r="C3949" s="214"/>
      <c r="D3949" s="214"/>
      <c r="E3949" s="214"/>
      <c r="F3949" s="224"/>
      <c r="G3949" s="216"/>
      <c r="H3949" s="217" t="str">
        <f>IFERROR(VLOOKUP($C3949,$C$5:$H$18,6,0)+SUMIF($C$19:$C3949,$C3949,$F$19:$F3949)-SUMIF($C$19:$C3949,$C3949,$G$19:$G3949),"")</f>
        <v/>
      </c>
      <c r="I3949" s="214"/>
      <c r="J3949" s="214"/>
      <c r="K3949" s="218"/>
    </row>
    <row r="3950" customHeight="1" spans="1:11">
      <c r="A3950" s="185" t="str">
        <f>IF(B3950="","",COUNTA($B$5:B3950))</f>
        <v/>
      </c>
      <c r="B3950" s="219"/>
      <c r="C3950" s="220"/>
      <c r="D3950" s="220"/>
      <c r="E3950" s="220"/>
      <c r="F3950" s="225"/>
      <c r="G3950" s="222"/>
      <c r="H3950" s="217" t="str">
        <f>IFERROR(VLOOKUP($C3950,$C$5:$H$18,6,0)+SUMIF($C$19:$C3950,$C3950,$F$19:$F3950)-SUMIF($C$19:$C3950,$C3950,$G$19:$G3950),"")</f>
        <v/>
      </c>
      <c r="I3950" s="220"/>
      <c r="J3950" s="220"/>
      <c r="K3950" s="223"/>
    </row>
    <row r="3951" customHeight="1" spans="1:11">
      <c r="A3951" s="185" t="str">
        <f>IF(B3951="","",COUNTA($B$5:B3951))</f>
        <v/>
      </c>
      <c r="B3951" s="213"/>
      <c r="C3951" s="214"/>
      <c r="D3951" s="214"/>
      <c r="E3951" s="214"/>
      <c r="F3951" s="224"/>
      <c r="G3951" s="216"/>
      <c r="H3951" s="217" t="str">
        <f>IFERROR(VLOOKUP($C3951,$C$5:$H$18,6,0)+SUMIF($C$19:$C3951,$C3951,$F$19:$F3951)-SUMIF($C$19:$C3951,$C3951,$G$19:$G3951),"")</f>
        <v/>
      </c>
      <c r="I3951" s="214"/>
      <c r="J3951" s="214"/>
      <c r="K3951" s="218"/>
    </row>
    <row r="3952" customHeight="1" spans="1:11">
      <c r="A3952" s="185" t="str">
        <f>IF(B3952="","",COUNTA($B$5:B3952))</f>
        <v/>
      </c>
      <c r="B3952" s="219"/>
      <c r="C3952" s="220"/>
      <c r="D3952" s="220"/>
      <c r="E3952" s="220"/>
      <c r="F3952" s="225"/>
      <c r="G3952" s="222"/>
      <c r="H3952" s="217" t="str">
        <f>IFERROR(VLOOKUP($C3952,$C$5:$H$18,6,0)+SUMIF($C$19:$C3952,$C3952,$F$19:$F3952)-SUMIF($C$19:$C3952,$C3952,$G$19:$G3952),"")</f>
        <v/>
      </c>
      <c r="I3952" s="220"/>
      <c r="J3952" s="220"/>
      <c r="K3952" s="223"/>
    </row>
    <row r="3953" customHeight="1" spans="1:11">
      <c r="A3953" s="185" t="str">
        <f>IF(B3953="","",COUNTA($B$5:B3953))</f>
        <v/>
      </c>
      <c r="B3953" s="213"/>
      <c r="C3953" s="214"/>
      <c r="D3953" s="214"/>
      <c r="E3953" s="214"/>
      <c r="F3953" s="224"/>
      <c r="G3953" s="216"/>
      <c r="H3953" s="217" t="str">
        <f>IFERROR(VLOOKUP($C3953,$C$5:$H$18,6,0)+SUMIF($C$19:$C3953,$C3953,$F$19:$F3953)-SUMIF($C$19:$C3953,$C3953,$G$19:$G3953),"")</f>
        <v/>
      </c>
      <c r="I3953" s="214"/>
      <c r="J3953" s="214"/>
      <c r="K3953" s="218"/>
    </row>
    <row r="3954" customHeight="1" spans="1:11">
      <c r="A3954" s="185" t="str">
        <f>IF(B3954="","",COUNTA($B$5:B3954))</f>
        <v/>
      </c>
      <c r="B3954" s="219"/>
      <c r="C3954" s="220"/>
      <c r="D3954" s="220"/>
      <c r="E3954" s="220"/>
      <c r="F3954" s="225"/>
      <c r="G3954" s="222"/>
      <c r="H3954" s="217" t="str">
        <f>IFERROR(VLOOKUP($C3954,$C$5:$H$18,6,0)+SUMIF($C$19:$C3954,$C3954,$F$19:$F3954)-SUMIF($C$19:$C3954,$C3954,$G$19:$G3954),"")</f>
        <v/>
      </c>
      <c r="I3954" s="220"/>
      <c r="J3954" s="220"/>
      <c r="K3954" s="223"/>
    </row>
    <row r="3955" customHeight="1" spans="1:11">
      <c r="A3955" s="185" t="str">
        <f>IF(B3955="","",COUNTA($B$5:B3955))</f>
        <v/>
      </c>
      <c r="B3955" s="213"/>
      <c r="C3955" s="214"/>
      <c r="D3955" s="214"/>
      <c r="E3955" s="214"/>
      <c r="F3955" s="224"/>
      <c r="G3955" s="216"/>
      <c r="H3955" s="217" t="str">
        <f>IFERROR(VLOOKUP($C3955,$C$5:$H$18,6,0)+SUMIF($C$19:$C3955,$C3955,$F$19:$F3955)-SUMIF($C$19:$C3955,$C3955,$G$19:$G3955),"")</f>
        <v/>
      </c>
      <c r="I3955" s="214"/>
      <c r="J3955" s="214"/>
      <c r="K3955" s="218"/>
    </row>
    <row r="3956" customHeight="1" spans="1:11">
      <c r="A3956" s="185" t="str">
        <f>IF(B3956="","",COUNTA($B$5:B3956))</f>
        <v/>
      </c>
      <c r="B3956" s="219"/>
      <c r="C3956" s="220"/>
      <c r="D3956" s="220"/>
      <c r="E3956" s="220"/>
      <c r="F3956" s="225"/>
      <c r="G3956" s="222"/>
      <c r="H3956" s="217" t="str">
        <f>IFERROR(VLOOKUP($C3956,$C$5:$H$18,6,0)+SUMIF($C$19:$C3956,$C3956,$F$19:$F3956)-SUMIF($C$19:$C3956,$C3956,$G$19:$G3956),"")</f>
        <v/>
      </c>
      <c r="I3956" s="220"/>
      <c r="J3956" s="220"/>
      <c r="K3956" s="223"/>
    </row>
    <row r="3957" customHeight="1" spans="1:11">
      <c r="A3957" s="185" t="str">
        <f>IF(B3957="","",COUNTA($B$5:B3957))</f>
        <v/>
      </c>
      <c r="B3957" s="213"/>
      <c r="C3957" s="214"/>
      <c r="D3957" s="214"/>
      <c r="E3957" s="214"/>
      <c r="F3957" s="224"/>
      <c r="G3957" s="216"/>
      <c r="H3957" s="217" t="str">
        <f>IFERROR(VLOOKUP($C3957,$C$5:$H$18,6,0)+SUMIF($C$19:$C3957,$C3957,$F$19:$F3957)-SUMIF($C$19:$C3957,$C3957,$G$19:$G3957),"")</f>
        <v/>
      </c>
      <c r="I3957" s="214"/>
      <c r="J3957" s="214"/>
      <c r="K3957" s="218"/>
    </row>
    <row r="3958" customHeight="1" spans="1:11">
      <c r="A3958" s="185" t="str">
        <f>IF(B3958="","",COUNTA($B$5:B3958))</f>
        <v/>
      </c>
      <c r="B3958" s="219"/>
      <c r="C3958" s="220"/>
      <c r="D3958" s="220"/>
      <c r="E3958" s="220"/>
      <c r="F3958" s="225"/>
      <c r="G3958" s="222"/>
      <c r="H3958" s="217" t="str">
        <f>IFERROR(VLOOKUP($C3958,$C$5:$H$18,6,0)+SUMIF($C$19:$C3958,$C3958,$F$19:$F3958)-SUMIF($C$19:$C3958,$C3958,$G$19:$G3958),"")</f>
        <v/>
      </c>
      <c r="I3958" s="220"/>
      <c r="J3958" s="220"/>
      <c r="K3958" s="223"/>
    </row>
    <row r="3959" customHeight="1" spans="1:11">
      <c r="A3959" s="185" t="str">
        <f>IF(B3959="","",COUNTA($B$5:B3959))</f>
        <v/>
      </c>
      <c r="B3959" s="213"/>
      <c r="C3959" s="214"/>
      <c r="D3959" s="214"/>
      <c r="E3959" s="214"/>
      <c r="F3959" s="224"/>
      <c r="G3959" s="216"/>
      <c r="H3959" s="217" t="str">
        <f>IFERROR(VLOOKUP($C3959,$C$5:$H$18,6,0)+SUMIF($C$19:$C3959,$C3959,$F$19:$F3959)-SUMIF($C$19:$C3959,$C3959,$G$19:$G3959),"")</f>
        <v/>
      </c>
      <c r="I3959" s="214"/>
      <c r="J3959" s="214"/>
      <c r="K3959" s="218"/>
    </row>
    <row r="3960" customHeight="1" spans="1:11">
      <c r="A3960" s="185" t="str">
        <f>IF(B3960="","",COUNTA($B$5:B3960))</f>
        <v/>
      </c>
      <c r="B3960" s="219"/>
      <c r="C3960" s="220"/>
      <c r="D3960" s="220"/>
      <c r="E3960" s="220"/>
      <c r="F3960" s="225"/>
      <c r="G3960" s="222"/>
      <c r="H3960" s="217" t="str">
        <f>IFERROR(VLOOKUP($C3960,$C$5:$H$18,6,0)+SUMIF($C$19:$C3960,$C3960,$F$19:$F3960)-SUMIF($C$19:$C3960,$C3960,$G$19:$G3960),"")</f>
        <v/>
      </c>
      <c r="I3960" s="220"/>
      <c r="J3960" s="220"/>
      <c r="K3960" s="223"/>
    </row>
    <row r="3961" customHeight="1" spans="1:11">
      <c r="A3961" s="185" t="str">
        <f>IF(B3961="","",COUNTA($B$5:B3961))</f>
        <v/>
      </c>
      <c r="B3961" s="213"/>
      <c r="C3961" s="214"/>
      <c r="D3961" s="214"/>
      <c r="E3961" s="214"/>
      <c r="F3961" s="224"/>
      <c r="G3961" s="216"/>
      <c r="H3961" s="217" t="str">
        <f>IFERROR(VLOOKUP($C3961,$C$5:$H$18,6,0)+SUMIF($C$19:$C3961,$C3961,$F$19:$F3961)-SUMIF($C$19:$C3961,$C3961,$G$19:$G3961),"")</f>
        <v/>
      </c>
      <c r="I3961" s="214"/>
      <c r="J3961" s="214"/>
      <c r="K3961" s="218"/>
    </row>
    <row r="3962" customHeight="1" spans="1:11">
      <c r="A3962" s="185" t="str">
        <f>IF(B3962="","",COUNTA($B$5:B3962))</f>
        <v/>
      </c>
      <c r="B3962" s="219"/>
      <c r="C3962" s="220"/>
      <c r="D3962" s="220"/>
      <c r="E3962" s="220"/>
      <c r="F3962" s="225"/>
      <c r="G3962" s="222"/>
      <c r="H3962" s="217" t="str">
        <f>IFERROR(VLOOKUP($C3962,$C$5:$H$18,6,0)+SUMIF($C$19:$C3962,$C3962,$F$19:$F3962)-SUMIF($C$19:$C3962,$C3962,$G$19:$G3962),"")</f>
        <v/>
      </c>
      <c r="I3962" s="220"/>
      <c r="J3962" s="220"/>
      <c r="K3962" s="223"/>
    </row>
    <row r="3963" customHeight="1" spans="1:11">
      <c r="A3963" s="185" t="str">
        <f>IF(B3963="","",COUNTA($B$5:B3963))</f>
        <v/>
      </c>
      <c r="B3963" s="213"/>
      <c r="C3963" s="214"/>
      <c r="D3963" s="214"/>
      <c r="E3963" s="214"/>
      <c r="F3963" s="224"/>
      <c r="G3963" s="216"/>
      <c r="H3963" s="217" t="str">
        <f>IFERROR(VLOOKUP($C3963,$C$5:$H$18,6,0)+SUMIF($C$19:$C3963,$C3963,$F$19:$F3963)-SUMIF($C$19:$C3963,$C3963,$G$19:$G3963),"")</f>
        <v/>
      </c>
      <c r="I3963" s="214"/>
      <c r="J3963" s="214"/>
      <c r="K3963" s="218"/>
    </row>
    <row r="3964" customHeight="1" spans="1:11">
      <c r="A3964" s="185" t="str">
        <f>IF(B3964="","",COUNTA($B$5:B3964))</f>
        <v/>
      </c>
      <c r="B3964" s="219"/>
      <c r="C3964" s="220"/>
      <c r="D3964" s="220"/>
      <c r="E3964" s="220"/>
      <c r="F3964" s="225"/>
      <c r="G3964" s="222"/>
      <c r="H3964" s="217" t="str">
        <f>IFERROR(VLOOKUP($C3964,$C$5:$H$18,6,0)+SUMIF($C$19:$C3964,$C3964,$F$19:$F3964)-SUMIF($C$19:$C3964,$C3964,$G$19:$G3964),"")</f>
        <v/>
      </c>
      <c r="I3964" s="220"/>
      <c r="J3964" s="220"/>
      <c r="K3964" s="223"/>
    </row>
    <row r="3965" customHeight="1" spans="1:11">
      <c r="A3965" s="185" t="str">
        <f>IF(B3965="","",COUNTA($B$5:B3965))</f>
        <v/>
      </c>
      <c r="B3965" s="213"/>
      <c r="C3965" s="214"/>
      <c r="D3965" s="214"/>
      <c r="E3965" s="214"/>
      <c r="F3965" s="224"/>
      <c r="G3965" s="216"/>
      <c r="H3965" s="217" t="str">
        <f>IFERROR(VLOOKUP($C3965,$C$5:$H$18,6,0)+SUMIF($C$19:$C3965,$C3965,$F$19:$F3965)-SUMIF($C$19:$C3965,$C3965,$G$19:$G3965),"")</f>
        <v/>
      </c>
      <c r="I3965" s="214"/>
      <c r="J3965" s="214"/>
      <c r="K3965" s="218"/>
    </row>
    <row r="3966" customHeight="1" spans="1:11">
      <c r="A3966" s="185" t="str">
        <f>IF(B3966="","",COUNTA($B$5:B3966))</f>
        <v/>
      </c>
      <c r="B3966" s="219"/>
      <c r="C3966" s="220"/>
      <c r="D3966" s="220"/>
      <c r="E3966" s="220"/>
      <c r="F3966" s="225"/>
      <c r="G3966" s="222"/>
      <c r="H3966" s="217" t="str">
        <f>IFERROR(VLOOKUP($C3966,$C$5:$H$18,6,0)+SUMIF($C$19:$C3966,$C3966,$F$19:$F3966)-SUMIF($C$19:$C3966,$C3966,$G$19:$G3966),"")</f>
        <v/>
      </c>
      <c r="I3966" s="220"/>
      <c r="J3966" s="220"/>
      <c r="K3966" s="223"/>
    </row>
    <row r="3967" customHeight="1" spans="1:11">
      <c r="A3967" s="185" t="str">
        <f>IF(B3967="","",COUNTA($B$5:B3967))</f>
        <v/>
      </c>
      <c r="B3967" s="213"/>
      <c r="C3967" s="214"/>
      <c r="D3967" s="214"/>
      <c r="E3967" s="214"/>
      <c r="F3967" s="224"/>
      <c r="G3967" s="216"/>
      <c r="H3967" s="217" t="str">
        <f>IFERROR(VLOOKUP($C3967,$C$5:$H$18,6,0)+SUMIF($C$19:$C3967,$C3967,$F$19:$F3967)-SUMIF($C$19:$C3967,$C3967,$G$19:$G3967),"")</f>
        <v/>
      </c>
      <c r="I3967" s="214"/>
      <c r="J3967" s="214"/>
      <c r="K3967" s="218"/>
    </row>
    <row r="3968" customHeight="1" spans="1:11">
      <c r="A3968" s="185" t="str">
        <f>IF(B3968="","",COUNTA($B$5:B3968))</f>
        <v/>
      </c>
      <c r="B3968" s="219"/>
      <c r="C3968" s="220"/>
      <c r="D3968" s="220"/>
      <c r="E3968" s="220"/>
      <c r="F3968" s="225"/>
      <c r="G3968" s="222"/>
      <c r="H3968" s="217" t="str">
        <f>IFERROR(VLOOKUP($C3968,$C$5:$H$18,6,0)+SUMIF($C$19:$C3968,$C3968,$F$19:$F3968)-SUMIF($C$19:$C3968,$C3968,$G$19:$G3968),"")</f>
        <v/>
      </c>
      <c r="I3968" s="220"/>
      <c r="J3968" s="220"/>
      <c r="K3968" s="223"/>
    </row>
    <row r="3969" customHeight="1" spans="1:11">
      <c r="A3969" s="185" t="str">
        <f>IF(B3969="","",COUNTA($B$5:B3969))</f>
        <v/>
      </c>
      <c r="B3969" s="213"/>
      <c r="C3969" s="214"/>
      <c r="D3969" s="214"/>
      <c r="E3969" s="214"/>
      <c r="F3969" s="224"/>
      <c r="G3969" s="216"/>
      <c r="H3969" s="217" t="str">
        <f>IFERROR(VLOOKUP($C3969,$C$5:$H$18,6,0)+SUMIF($C$19:$C3969,$C3969,$F$19:$F3969)-SUMIF($C$19:$C3969,$C3969,$G$19:$G3969),"")</f>
        <v/>
      </c>
      <c r="I3969" s="214"/>
      <c r="J3969" s="214"/>
      <c r="K3969" s="218"/>
    </row>
    <row r="3970" customHeight="1" spans="1:11">
      <c r="A3970" s="185" t="str">
        <f>IF(B3970="","",COUNTA($B$5:B3970))</f>
        <v/>
      </c>
      <c r="B3970" s="219"/>
      <c r="C3970" s="220"/>
      <c r="D3970" s="220"/>
      <c r="E3970" s="220"/>
      <c r="F3970" s="225"/>
      <c r="G3970" s="222"/>
      <c r="H3970" s="217" t="str">
        <f>IFERROR(VLOOKUP($C3970,$C$5:$H$18,6,0)+SUMIF($C$19:$C3970,$C3970,$F$19:$F3970)-SUMIF($C$19:$C3970,$C3970,$G$19:$G3970),"")</f>
        <v/>
      </c>
      <c r="I3970" s="220"/>
      <c r="J3970" s="220"/>
      <c r="K3970" s="223"/>
    </row>
    <row r="3971" customHeight="1" spans="1:11">
      <c r="A3971" s="185" t="str">
        <f>IF(B3971="","",COUNTA($B$5:B3971))</f>
        <v/>
      </c>
      <c r="B3971" s="213"/>
      <c r="C3971" s="214"/>
      <c r="D3971" s="214"/>
      <c r="E3971" s="214"/>
      <c r="F3971" s="224"/>
      <c r="G3971" s="216"/>
      <c r="H3971" s="217" t="str">
        <f>IFERROR(VLOOKUP($C3971,$C$5:$H$18,6,0)+SUMIF($C$19:$C3971,$C3971,$F$19:$F3971)-SUMIF($C$19:$C3971,$C3971,$G$19:$G3971),"")</f>
        <v/>
      </c>
      <c r="I3971" s="214"/>
      <c r="J3971" s="214"/>
      <c r="K3971" s="218"/>
    </row>
    <row r="3972" customHeight="1" spans="1:11">
      <c r="A3972" s="185" t="str">
        <f>IF(B3972="","",COUNTA($B$5:B3972))</f>
        <v/>
      </c>
      <c r="B3972" s="219"/>
      <c r="C3972" s="220"/>
      <c r="D3972" s="220"/>
      <c r="E3972" s="220"/>
      <c r="F3972" s="225"/>
      <c r="G3972" s="222"/>
      <c r="H3972" s="217" t="str">
        <f>IFERROR(VLOOKUP($C3972,$C$5:$H$18,6,0)+SUMIF($C$19:$C3972,$C3972,$F$19:$F3972)-SUMIF($C$19:$C3972,$C3972,$G$19:$G3972),"")</f>
        <v/>
      </c>
      <c r="I3972" s="220"/>
      <c r="J3972" s="220"/>
      <c r="K3972" s="223"/>
    </row>
    <row r="3973" customHeight="1" spans="1:11">
      <c r="A3973" s="185" t="str">
        <f>IF(B3973="","",COUNTA($B$5:B3973))</f>
        <v/>
      </c>
      <c r="B3973" s="213"/>
      <c r="C3973" s="214"/>
      <c r="D3973" s="214"/>
      <c r="E3973" s="214"/>
      <c r="F3973" s="224"/>
      <c r="G3973" s="216"/>
      <c r="H3973" s="217" t="str">
        <f>IFERROR(VLOOKUP($C3973,$C$5:$H$18,6,0)+SUMIF($C$19:$C3973,$C3973,$F$19:$F3973)-SUMIF($C$19:$C3973,$C3973,$G$19:$G3973),"")</f>
        <v/>
      </c>
      <c r="I3973" s="214"/>
      <c r="J3973" s="214"/>
      <c r="K3973" s="218"/>
    </row>
    <row r="3974" customHeight="1" spans="1:11">
      <c r="A3974" s="185" t="str">
        <f>IF(B3974="","",COUNTA($B$5:B3974))</f>
        <v/>
      </c>
      <c r="B3974" s="219"/>
      <c r="C3974" s="220"/>
      <c r="D3974" s="220"/>
      <c r="E3974" s="220"/>
      <c r="F3974" s="225"/>
      <c r="G3974" s="222"/>
      <c r="H3974" s="217" t="str">
        <f>IFERROR(VLOOKUP($C3974,$C$5:$H$18,6,0)+SUMIF($C$19:$C3974,$C3974,$F$19:$F3974)-SUMIF($C$19:$C3974,$C3974,$G$19:$G3974),"")</f>
        <v/>
      </c>
      <c r="I3974" s="220"/>
      <c r="J3974" s="220"/>
      <c r="K3974" s="223"/>
    </row>
    <row r="3975" customHeight="1" spans="1:11">
      <c r="A3975" s="185" t="str">
        <f>IF(B3975="","",COUNTA($B$5:B3975))</f>
        <v/>
      </c>
      <c r="B3975" s="213"/>
      <c r="C3975" s="214"/>
      <c r="D3975" s="214"/>
      <c r="E3975" s="214"/>
      <c r="F3975" s="224"/>
      <c r="G3975" s="216"/>
      <c r="H3975" s="217" t="str">
        <f>IFERROR(VLOOKUP($C3975,$C$5:$H$18,6,0)+SUMIF($C$19:$C3975,$C3975,$F$19:$F3975)-SUMIF($C$19:$C3975,$C3975,$G$19:$G3975),"")</f>
        <v/>
      </c>
      <c r="I3975" s="214"/>
      <c r="J3975" s="214"/>
      <c r="K3975" s="218"/>
    </row>
    <row r="3976" customHeight="1" spans="1:11">
      <c r="A3976" s="185" t="str">
        <f>IF(B3976="","",COUNTA($B$5:B3976))</f>
        <v/>
      </c>
      <c r="B3976" s="219"/>
      <c r="C3976" s="220"/>
      <c r="D3976" s="220"/>
      <c r="E3976" s="220"/>
      <c r="F3976" s="225"/>
      <c r="G3976" s="222"/>
      <c r="H3976" s="217" t="str">
        <f>IFERROR(VLOOKUP($C3976,$C$5:$H$18,6,0)+SUMIF($C$19:$C3976,$C3976,$F$19:$F3976)-SUMIF($C$19:$C3976,$C3976,$G$19:$G3976),"")</f>
        <v/>
      </c>
      <c r="I3976" s="220"/>
      <c r="J3976" s="220"/>
      <c r="K3976" s="223"/>
    </row>
    <row r="3977" customHeight="1" spans="1:11">
      <c r="A3977" s="185" t="str">
        <f>IF(B3977="","",COUNTA($B$5:B3977))</f>
        <v/>
      </c>
      <c r="B3977" s="213"/>
      <c r="C3977" s="214"/>
      <c r="D3977" s="214"/>
      <c r="E3977" s="214"/>
      <c r="F3977" s="224"/>
      <c r="G3977" s="216"/>
      <c r="H3977" s="217" t="str">
        <f>IFERROR(VLOOKUP($C3977,$C$5:$H$18,6,0)+SUMIF($C$19:$C3977,$C3977,$F$19:$F3977)-SUMIF($C$19:$C3977,$C3977,$G$19:$G3977),"")</f>
        <v/>
      </c>
      <c r="I3977" s="214"/>
      <c r="J3977" s="214"/>
      <c r="K3977" s="218"/>
    </row>
    <row r="3978" customHeight="1" spans="1:11">
      <c r="A3978" s="185" t="str">
        <f>IF(B3978="","",COUNTA($B$5:B3978))</f>
        <v/>
      </c>
      <c r="B3978" s="219"/>
      <c r="C3978" s="220"/>
      <c r="D3978" s="220"/>
      <c r="E3978" s="220"/>
      <c r="F3978" s="225"/>
      <c r="G3978" s="222"/>
      <c r="H3978" s="217" t="str">
        <f>IFERROR(VLOOKUP($C3978,$C$5:$H$18,6,0)+SUMIF($C$19:$C3978,$C3978,$F$19:$F3978)-SUMIF($C$19:$C3978,$C3978,$G$19:$G3978),"")</f>
        <v/>
      </c>
      <c r="I3978" s="220"/>
      <c r="J3978" s="220"/>
      <c r="K3978" s="223"/>
    </row>
    <row r="3979" customHeight="1" spans="1:11">
      <c r="A3979" s="185" t="str">
        <f>IF(B3979="","",COUNTA($B$5:B3979))</f>
        <v/>
      </c>
      <c r="B3979" s="213"/>
      <c r="C3979" s="214"/>
      <c r="D3979" s="214"/>
      <c r="E3979" s="214"/>
      <c r="F3979" s="224"/>
      <c r="G3979" s="216"/>
      <c r="H3979" s="217" t="str">
        <f>IFERROR(VLOOKUP($C3979,$C$5:$H$18,6,0)+SUMIF($C$19:$C3979,$C3979,$F$19:$F3979)-SUMIF($C$19:$C3979,$C3979,$G$19:$G3979),"")</f>
        <v/>
      </c>
      <c r="I3979" s="214"/>
      <c r="J3979" s="214"/>
      <c r="K3979" s="218"/>
    </row>
    <row r="3980" customHeight="1" spans="1:11">
      <c r="A3980" s="185" t="str">
        <f>IF(B3980="","",COUNTA($B$5:B3980))</f>
        <v/>
      </c>
      <c r="B3980" s="219"/>
      <c r="C3980" s="220"/>
      <c r="D3980" s="220"/>
      <c r="E3980" s="220"/>
      <c r="F3980" s="225"/>
      <c r="G3980" s="222"/>
      <c r="H3980" s="217" t="str">
        <f>IFERROR(VLOOKUP($C3980,$C$5:$H$18,6,0)+SUMIF($C$19:$C3980,$C3980,$F$19:$F3980)-SUMIF($C$19:$C3980,$C3980,$G$19:$G3980),"")</f>
        <v/>
      </c>
      <c r="I3980" s="220"/>
      <c r="J3980" s="220"/>
      <c r="K3980" s="223"/>
    </row>
    <row r="3981" customHeight="1" spans="1:11">
      <c r="A3981" s="185" t="str">
        <f>IF(B3981="","",COUNTA($B$5:B3981))</f>
        <v/>
      </c>
      <c r="B3981" s="213"/>
      <c r="C3981" s="214"/>
      <c r="D3981" s="214"/>
      <c r="E3981" s="214"/>
      <c r="F3981" s="224"/>
      <c r="G3981" s="216"/>
      <c r="H3981" s="217" t="str">
        <f>IFERROR(VLOOKUP($C3981,$C$5:$H$18,6,0)+SUMIF($C$19:$C3981,$C3981,$F$19:$F3981)-SUMIF($C$19:$C3981,$C3981,$G$19:$G3981),"")</f>
        <v/>
      </c>
      <c r="I3981" s="214"/>
      <c r="J3981" s="214"/>
      <c r="K3981" s="218"/>
    </row>
    <row r="3982" customHeight="1" spans="1:11">
      <c r="A3982" s="185" t="str">
        <f>IF(B3982="","",COUNTA($B$5:B3982))</f>
        <v/>
      </c>
      <c r="B3982" s="219"/>
      <c r="C3982" s="220"/>
      <c r="D3982" s="220"/>
      <c r="E3982" s="220"/>
      <c r="F3982" s="225"/>
      <c r="G3982" s="222"/>
      <c r="H3982" s="217" t="str">
        <f>IFERROR(VLOOKUP($C3982,$C$5:$H$18,6,0)+SUMIF($C$19:$C3982,$C3982,$F$19:$F3982)-SUMIF($C$19:$C3982,$C3982,$G$19:$G3982),"")</f>
        <v/>
      </c>
      <c r="I3982" s="220"/>
      <c r="J3982" s="220"/>
      <c r="K3982" s="223"/>
    </row>
    <row r="3983" customHeight="1" spans="1:11">
      <c r="A3983" s="185" t="str">
        <f>IF(B3983="","",COUNTA($B$5:B3983))</f>
        <v/>
      </c>
      <c r="B3983" s="213"/>
      <c r="C3983" s="214"/>
      <c r="D3983" s="214"/>
      <c r="E3983" s="214"/>
      <c r="F3983" s="224"/>
      <c r="G3983" s="216"/>
      <c r="H3983" s="217" t="str">
        <f>IFERROR(VLOOKUP($C3983,$C$5:$H$18,6,0)+SUMIF($C$19:$C3983,$C3983,$F$19:$F3983)-SUMIF($C$19:$C3983,$C3983,$G$19:$G3983),"")</f>
        <v/>
      </c>
      <c r="I3983" s="214"/>
      <c r="J3983" s="214"/>
      <c r="K3983" s="218"/>
    </row>
    <row r="3984" customHeight="1" spans="1:11">
      <c r="A3984" s="185" t="str">
        <f>IF(B3984="","",COUNTA($B$5:B3984))</f>
        <v/>
      </c>
      <c r="B3984" s="219"/>
      <c r="C3984" s="220"/>
      <c r="D3984" s="220"/>
      <c r="E3984" s="220"/>
      <c r="F3984" s="225"/>
      <c r="G3984" s="222"/>
      <c r="H3984" s="217" t="str">
        <f>IFERROR(VLOOKUP($C3984,$C$5:$H$18,6,0)+SUMIF($C$19:$C3984,$C3984,$F$19:$F3984)-SUMIF($C$19:$C3984,$C3984,$G$19:$G3984),"")</f>
        <v/>
      </c>
      <c r="I3984" s="220"/>
      <c r="J3984" s="220"/>
      <c r="K3984" s="223"/>
    </row>
    <row r="3985" customHeight="1" spans="1:11">
      <c r="A3985" s="185" t="str">
        <f>IF(B3985="","",COUNTA($B$5:B3985))</f>
        <v/>
      </c>
      <c r="B3985" s="213"/>
      <c r="C3985" s="214"/>
      <c r="D3985" s="214"/>
      <c r="E3985" s="214"/>
      <c r="F3985" s="224"/>
      <c r="G3985" s="216"/>
      <c r="H3985" s="217" t="str">
        <f>IFERROR(VLOOKUP($C3985,$C$5:$H$18,6,0)+SUMIF($C$19:$C3985,$C3985,$F$19:$F3985)-SUMIF($C$19:$C3985,$C3985,$G$19:$G3985),"")</f>
        <v/>
      </c>
      <c r="I3985" s="214"/>
      <c r="J3985" s="214"/>
      <c r="K3985" s="218"/>
    </row>
    <row r="3986" customHeight="1" spans="1:11">
      <c r="A3986" s="185" t="str">
        <f>IF(B3986="","",COUNTA($B$5:B3986))</f>
        <v/>
      </c>
      <c r="B3986" s="219"/>
      <c r="C3986" s="220"/>
      <c r="D3986" s="220"/>
      <c r="E3986" s="220"/>
      <c r="F3986" s="225"/>
      <c r="G3986" s="222"/>
      <c r="H3986" s="217" t="str">
        <f>IFERROR(VLOOKUP($C3986,$C$5:$H$18,6,0)+SUMIF($C$19:$C3986,$C3986,$F$19:$F3986)-SUMIF($C$19:$C3986,$C3986,$G$19:$G3986),"")</f>
        <v/>
      </c>
      <c r="I3986" s="220"/>
      <c r="J3986" s="220"/>
      <c r="K3986" s="223"/>
    </row>
    <row r="3987" customHeight="1" spans="1:11">
      <c r="A3987" s="185" t="str">
        <f>IF(B3987="","",COUNTA($B$5:B3987))</f>
        <v/>
      </c>
      <c r="B3987" s="213"/>
      <c r="C3987" s="214"/>
      <c r="D3987" s="214"/>
      <c r="E3987" s="214"/>
      <c r="F3987" s="224"/>
      <c r="G3987" s="216"/>
      <c r="H3987" s="217" t="str">
        <f>IFERROR(VLOOKUP($C3987,$C$5:$H$18,6,0)+SUMIF($C$19:$C3987,$C3987,$F$19:$F3987)-SUMIF($C$19:$C3987,$C3987,$G$19:$G3987),"")</f>
        <v/>
      </c>
      <c r="I3987" s="214"/>
      <c r="J3987" s="214"/>
      <c r="K3987" s="218"/>
    </row>
    <row r="3988" customHeight="1" spans="1:11">
      <c r="A3988" s="185" t="str">
        <f>IF(B3988="","",COUNTA($B$5:B3988))</f>
        <v/>
      </c>
      <c r="B3988" s="219"/>
      <c r="C3988" s="220"/>
      <c r="D3988" s="220"/>
      <c r="E3988" s="220"/>
      <c r="F3988" s="225"/>
      <c r="G3988" s="222"/>
      <c r="H3988" s="217" t="str">
        <f>IFERROR(VLOOKUP($C3988,$C$5:$H$18,6,0)+SUMIF($C$19:$C3988,$C3988,$F$19:$F3988)-SUMIF($C$19:$C3988,$C3988,$G$19:$G3988),"")</f>
        <v/>
      </c>
      <c r="I3988" s="220"/>
      <c r="J3988" s="220"/>
      <c r="K3988" s="223"/>
    </row>
    <row r="3989" customHeight="1" spans="1:11">
      <c r="A3989" s="185" t="str">
        <f>IF(B3989="","",COUNTA($B$5:B3989))</f>
        <v/>
      </c>
      <c r="B3989" s="213"/>
      <c r="C3989" s="214"/>
      <c r="D3989" s="214"/>
      <c r="E3989" s="214"/>
      <c r="F3989" s="224"/>
      <c r="G3989" s="216"/>
      <c r="H3989" s="217" t="str">
        <f>IFERROR(VLOOKUP($C3989,$C$5:$H$18,6,0)+SUMIF($C$19:$C3989,$C3989,$F$19:$F3989)-SUMIF($C$19:$C3989,$C3989,$G$19:$G3989),"")</f>
        <v/>
      </c>
      <c r="I3989" s="214"/>
      <c r="J3989" s="214"/>
      <c r="K3989" s="218"/>
    </row>
    <row r="3990" customHeight="1" spans="1:11">
      <c r="A3990" s="185" t="str">
        <f>IF(B3990="","",COUNTA($B$5:B3990))</f>
        <v/>
      </c>
      <c r="B3990" s="219"/>
      <c r="C3990" s="220"/>
      <c r="D3990" s="220"/>
      <c r="E3990" s="220"/>
      <c r="F3990" s="225"/>
      <c r="G3990" s="222"/>
      <c r="H3990" s="217" t="str">
        <f>IFERROR(VLOOKUP($C3990,$C$5:$H$18,6,0)+SUMIF($C$19:$C3990,$C3990,$F$19:$F3990)-SUMIF($C$19:$C3990,$C3990,$G$19:$G3990),"")</f>
        <v/>
      </c>
      <c r="I3990" s="220"/>
      <c r="J3990" s="220"/>
      <c r="K3990" s="223"/>
    </row>
    <row r="3991" customHeight="1" spans="1:11">
      <c r="A3991" s="185" t="str">
        <f>IF(B3991="","",COUNTA($B$5:B3991))</f>
        <v/>
      </c>
      <c r="B3991" s="213"/>
      <c r="C3991" s="214"/>
      <c r="D3991" s="214"/>
      <c r="E3991" s="214"/>
      <c r="F3991" s="224"/>
      <c r="G3991" s="216"/>
      <c r="H3991" s="217" t="str">
        <f>IFERROR(VLOOKUP($C3991,$C$5:$H$18,6,0)+SUMIF($C$19:$C3991,$C3991,$F$19:$F3991)-SUMIF($C$19:$C3991,$C3991,$G$19:$G3991),"")</f>
        <v/>
      </c>
      <c r="I3991" s="214"/>
      <c r="J3991" s="214"/>
      <c r="K3991" s="218"/>
    </row>
    <row r="3992" customHeight="1" spans="1:11">
      <c r="A3992" s="185" t="str">
        <f>IF(B3992="","",COUNTA($B$5:B3992))</f>
        <v/>
      </c>
      <c r="B3992" s="219"/>
      <c r="C3992" s="220"/>
      <c r="D3992" s="220"/>
      <c r="E3992" s="220"/>
      <c r="F3992" s="225"/>
      <c r="G3992" s="222"/>
      <c r="H3992" s="217" t="str">
        <f>IFERROR(VLOOKUP($C3992,$C$5:$H$18,6,0)+SUMIF($C$19:$C3992,$C3992,$F$19:$F3992)-SUMIF($C$19:$C3992,$C3992,$G$19:$G3992),"")</f>
        <v/>
      </c>
      <c r="I3992" s="220"/>
      <c r="J3992" s="220"/>
      <c r="K3992" s="223"/>
    </row>
    <row r="3993" customHeight="1" spans="1:11">
      <c r="A3993" s="185" t="str">
        <f>IF(B3993="","",COUNTA($B$5:B3993))</f>
        <v/>
      </c>
      <c r="B3993" s="213"/>
      <c r="C3993" s="214"/>
      <c r="D3993" s="214"/>
      <c r="E3993" s="214"/>
      <c r="F3993" s="224"/>
      <c r="G3993" s="216"/>
      <c r="H3993" s="217" t="str">
        <f>IFERROR(VLOOKUP($C3993,$C$5:$H$18,6,0)+SUMIF($C$19:$C3993,$C3993,$F$19:$F3993)-SUMIF($C$19:$C3993,$C3993,$G$19:$G3993),"")</f>
        <v/>
      </c>
      <c r="I3993" s="214"/>
      <c r="J3993" s="214"/>
      <c r="K3993" s="218"/>
    </row>
    <row r="3994" customHeight="1" spans="1:11">
      <c r="A3994" s="185" t="str">
        <f>IF(B3994="","",COUNTA($B$5:B3994))</f>
        <v/>
      </c>
      <c r="B3994" s="219"/>
      <c r="C3994" s="220"/>
      <c r="D3994" s="220"/>
      <c r="E3994" s="220"/>
      <c r="F3994" s="225"/>
      <c r="G3994" s="222"/>
      <c r="H3994" s="217" t="str">
        <f>IFERROR(VLOOKUP($C3994,$C$5:$H$18,6,0)+SUMIF($C$19:$C3994,$C3994,$F$19:$F3994)-SUMIF($C$19:$C3994,$C3994,$G$19:$G3994),"")</f>
        <v/>
      </c>
      <c r="I3994" s="220"/>
      <c r="J3994" s="220"/>
      <c r="K3994" s="223"/>
    </row>
    <row r="3995" customHeight="1" spans="1:11">
      <c r="A3995" s="185" t="str">
        <f>IF(B3995="","",COUNTA($B$5:B3995))</f>
        <v/>
      </c>
      <c r="B3995" s="213"/>
      <c r="C3995" s="214"/>
      <c r="D3995" s="214"/>
      <c r="E3995" s="214"/>
      <c r="F3995" s="224"/>
      <c r="G3995" s="216"/>
      <c r="H3995" s="217" t="str">
        <f>IFERROR(VLOOKUP($C3995,$C$5:$H$18,6,0)+SUMIF($C$19:$C3995,$C3995,$F$19:$F3995)-SUMIF($C$19:$C3995,$C3995,$G$19:$G3995),"")</f>
        <v/>
      </c>
      <c r="I3995" s="214"/>
      <c r="J3995" s="214"/>
      <c r="K3995" s="218"/>
    </row>
    <row r="3996" customHeight="1" spans="1:11">
      <c r="A3996" s="185" t="str">
        <f>IF(B3996="","",COUNTA($B$5:B3996))</f>
        <v/>
      </c>
      <c r="B3996" s="219"/>
      <c r="C3996" s="220"/>
      <c r="D3996" s="220"/>
      <c r="E3996" s="220"/>
      <c r="F3996" s="225"/>
      <c r="G3996" s="222"/>
      <c r="H3996" s="217" t="str">
        <f>IFERROR(VLOOKUP($C3996,$C$5:$H$18,6,0)+SUMIF($C$19:$C3996,$C3996,$F$19:$F3996)-SUMIF($C$19:$C3996,$C3996,$G$19:$G3996),"")</f>
        <v/>
      </c>
      <c r="I3996" s="220"/>
      <c r="J3996" s="220"/>
      <c r="K3996" s="223"/>
    </row>
    <row r="3997" customHeight="1" spans="1:11">
      <c r="A3997" s="185" t="str">
        <f>IF(B3997="","",COUNTA($B$5:B3997))</f>
        <v/>
      </c>
      <c r="B3997" s="213"/>
      <c r="C3997" s="214"/>
      <c r="D3997" s="214"/>
      <c r="E3997" s="214"/>
      <c r="F3997" s="224"/>
      <c r="G3997" s="216"/>
      <c r="H3997" s="217" t="str">
        <f>IFERROR(VLOOKUP($C3997,$C$5:$H$18,6,0)+SUMIF($C$19:$C3997,$C3997,$F$19:$F3997)-SUMIF($C$19:$C3997,$C3997,$G$19:$G3997),"")</f>
        <v/>
      </c>
      <c r="I3997" s="214"/>
      <c r="J3997" s="214"/>
      <c r="K3997" s="218"/>
    </row>
    <row r="3998" customHeight="1" spans="1:11">
      <c r="A3998" s="185" t="str">
        <f>IF(B3998="","",COUNTA($B$5:B3998))</f>
        <v/>
      </c>
      <c r="B3998" s="219"/>
      <c r="C3998" s="220"/>
      <c r="D3998" s="220"/>
      <c r="E3998" s="220"/>
      <c r="F3998" s="225"/>
      <c r="G3998" s="222"/>
      <c r="H3998" s="217" t="str">
        <f>IFERROR(VLOOKUP($C3998,$C$5:$H$18,6,0)+SUMIF($C$19:$C3998,$C3998,$F$19:$F3998)-SUMIF($C$19:$C3998,$C3998,$G$19:$G3998),"")</f>
        <v/>
      </c>
      <c r="I3998" s="220"/>
      <c r="J3998" s="220"/>
      <c r="K3998" s="223"/>
    </row>
    <row r="3999" customHeight="1" spans="1:11">
      <c r="A3999" s="185" t="str">
        <f>IF(B3999="","",COUNTA($B$5:B3999))</f>
        <v/>
      </c>
      <c r="B3999" s="213"/>
      <c r="C3999" s="214"/>
      <c r="D3999" s="214"/>
      <c r="E3999" s="214"/>
      <c r="F3999" s="224"/>
      <c r="G3999" s="216"/>
      <c r="H3999" s="217" t="str">
        <f>IFERROR(VLOOKUP($C3999,$C$5:$H$18,6,0)+SUMIF($C$19:$C3999,$C3999,$F$19:$F3999)-SUMIF($C$19:$C3999,$C3999,$G$19:$G3999),"")</f>
        <v/>
      </c>
      <c r="I3999" s="214"/>
      <c r="J3999" s="214"/>
      <c r="K3999" s="218"/>
    </row>
    <row r="4000" customHeight="1" spans="1:11">
      <c r="A4000" s="185" t="str">
        <f>IF(B4000="","",COUNTA($B$5:B4000))</f>
        <v/>
      </c>
      <c r="B4000" s="219"/>
      <c r="C4000" s="220"/>
      <c r="D4000" s="220"/>
      <c r="E4000" s="220"/>
      <c r="F4000" s="225"/>
      <c r="G4000" s="222"/>
      <c r="H4000" s="217" t="str">
        <f>IFERROR(VLOOKUP($C4000,$C$5:$H$18,6,0)+SUMIF($C$19:$C4000,$C4000,$F$19:$F4000)-SUMIF($C$19:$C4000,$C4000,$G$19:$G4000),"")</f>
        <v/>
      </c>
      <c r="I4000" s="220"/>
      <c r="J4000" s="220"/>
      <c r="K4000" s="223"/>
    </row>
    <row r="4001" customHeight="1" spans="1:11">
      <c r="A4001" s="185" t="str">
        <f>IF(B4001="","",COUNTA($B$5:B4001))</f>
        <v/>
      </c>
      <c r="B4001" s="213"/>
      <c r="C4001" s="214"/>
      <c r="D4001" s="214"/>
      <c r="E4001" s="214"/>
      <c r="F4001" s="224"/>
      <c r="G4001" s="216"/>
      <c r="H4001" s="217" t="str">
        <f>IFERROR(VLOOKUP($C4001,$C$5:$H$18,6,0)+SUMIF($C$19:$C4001,$C4001,$F$19:$F4001)-SUMIF($C$19:$C4001,$C4001,$G$19:$G4001),"")</f>
        <v/>
      </c>
      <c r="I4001" s="214"/>
      <c r="J4001" s="214"/>
      <c r="K4001" s="218"/>
    </row>
    <row r="4002" customHeight="1" spans="1:11">
      <c r="A4002" s="185" t="str">
        <f>IF(B4002="","",COUNTA($B$5:B4002))</f>
        <v/>
      </c>
      <c r="B4002" s="219"/>
      <c r="C4002" s="220"/>
      <c r="D4002" s="220"/>
      <c r="E4002" s="220"/>
      <c r="F4002" s="225"/>
      <c r="G4002" s="222"/>
      <c r="H4002" s="217" t="str">
        <f>IFERROR(VLOOKUP($C4002,$C$5:$H$18,6,0)+SUMIF($C$19:$C4002,$C4002,$F$19:$F4002)-SUMIF($C$19:$C4002,$C4002,$G$19:$G4002),"")</f>
        <v/>
      </c>
      <c r="I4002" s="220"/>
      <c r="J4002" s="220"/>
      <c r="K4002" s="223"/>
    </row>
    <row r="4003" customHeight="1" spans="1:11">
      <c r="A4003" s="185" t="str">
        <f>IF(B4003="","",COUNTA($B$5:B4003))</f>
        <v/>
      </c>
      <c r="B4003" s="213"/>
      <c r="C4003" s="214"/>
      <c r="D4003" s="214"/>
      <c r="E4003" s="214"/>
      <c r="F4003" s="224"/>
      <c r="G4003" s="216"/>
      <c r="H4003" s="217" t="str">
        <f>IFERROR(VLOOKUP($C4003,$C$5:$H$18,6,0)+SUMIF($C$19:$C4003,$C4003,$F$19:$F4003)-SUMIF($C$19:$C4003,$C4003,$G$19:$G4003),"")</f>
        <v/>
      </c>
      <c r="I4003" s="214"/>
      <c r="J4003" s="214"/>
      <c r="K4003" s="218"/>
    </row>
    <row r="4004" customHeight="1" spans="1:11">
      <c r="A4004" s="185" t="str">
        <f>IF(B4004="","",COUNTA($B$5:B4004))</f>
        <v/>
      </c>
      <c r="B4004" s="219"/>
      <c r="C4004" s="220"/>
      <c r="D4004" s="220"/>
      <c r="E4004" s="220"/>
      <c r="F4004" s="225"/>
      <c r="G4004" s="222"/>
      <c r="H4004" s="217" t="str">
        <f>IFERROR(VLOOKUP($C4004,$C$5:$H$18,6,0)+SUMIF($C$19:$C4004,$C4004,$F$19:$F4004)-SUMIF($C$19:$C4004,$C4004,$G$19:$G4004),"")</f>
        <v/>
      </c>
      <c r="I4004" s="220"/>
      <c r="J4004" s="220"/>
      <c r="K4004" s="223"/>
    </row>
    <row r="4005" customHeight="1" spans="1:11">
      <c r="A4005" s="185" t="str">
        <f>IF(B4005="","",COUNTA($B$5:B4005))</f>
        <v/>
      </c>
      <c r="B4005" s="213"/>
      <c r="C4005" s="214"/>
      <c r="D4005" s="214"/>
      <c r="E4005" s="214"/>
      <c r="F4005" s="224"/>
      <c r="G4005" s="216"/>
      <c r="H4005" s="217" t="str">
        <f>IFERROR(VLOOKUP($C4005,$C$5:$H$18,6,0)+SUMIF($C$19:$C4005,$C4005,$F$19:$F4005)-SUMIF($C$19:$C4005,$C4005,$G$19:$G4005),"")</f>
        <v/>
      </c>
      <c r="I4005" s="214"/>
      <c r="J4005" s="214"/>
      <c r="K4005" s="218"/>
    </row>
    <row r="4006" customHeight="1" spans="1:11">
      <c r="A4006" s="185" t="str">
        <f>IF(B4006="","",COUNTA($B$5:B4006))</f>
        <v/>
      </c>
      <c r="B4006" s="219"/>
      <c r="C4006" s="220"/>
      <c r="D4006" s="220"/>
      <c r="E4006" s="220"/>
      <c r="F4006" s="225"/>
      <c r="G4006" s="222"/>
      <c r="H4006" s="217" t="str">
        <f>IFERROR(VLOOKUP($C4006,$C$5:$H$18,6,0)+SUMIF($C$19:$C4006,$C4006,$F$19:$F4006)-SUMIF($C$19:$C4006,$C4006,$G$19:$G4006),"")</f>
        <v/>
      </c>
      <c r="I4006" s="220"/>
      <c r="J4006" s="220"/>
      <c r="K4006" s="223"/>
    </row>
    <row r="4007" customHeight="1" spans="1:11">
      <c r="A4007" s="185" t="str">
        <f>IF(B4007="","",COUNTA($B$5:B4007))</f>
        <v/>
      </c>
      <c r="B4007" s="213"/>
      <c r="C4007" s="214"/>
      <c r="D4007" s="214"/>
      <c r="E4007" s="214"/>
      <c r="F4007" s="224"/>
      <c r="G4007" s="216"/>
      <c r="H4007" s="217" t="str">
        <f>IFERROR(VLOOKUP($C4007,$C$5:$H$18,6,0)+SUMIF($C$19:$C4007,$C4007,$F$19:$F4007)-SUMIF($C$19:$C4007,$C4007,$G$19:$G4007),"")</f>
        <v/>
      </c>
      <c r="I4007" s="214"/>
      <c r="J4007" s="214"/>
      <c r="K4007" s="218"/>
    </row>
    <row r="4008" customHeight="1" spans="1:11">
      <c r="A4008" s="185" t="str">
        <f>IF(B4008="","",COUNTA($B$5:B4008))</f>
        <v/>
      </c>
      <c r="B4008" s="219"/>
      <c r="C4008" s="220"/>
      <c r="D4008" s="220"/>
      <c r="E4008" s="220"/>
      <c r="F4008" s="225"/>
      <c r="G4008" s="222"/>
      <c r="H4008" s="217" t="str">
        <f>IFERROR(VLOOKUP($C4008,$C$5:$H$18,6,0)+SUMIF($C$19:$C4008,$C4008,$F$19:$F4008)-SUMIF($C$19:$C4008,$C4008,$G$19:$G4008),"")</f>
        <v/>
      </c>
      <c r="I4008" s="220"/>
      <c r="J4008" s="220"/>
      <c r="K4008" s="223"/>
    </row>
    <row r="4009" customHeight="1" spans="1:11">
      <c r="A4009" s="185" t="str">
        <f>IF(B4009="","",COUNTA($B$5:B4009))</f>
        <v/>
      </c>
      <c r="B4009" s="213"/>
      <c r="C4009" s="214"/>
      <c r="D4009" s="214"/>
      <c r="E4009" s="214"/>
      <c r="F4009" s="224"/>
      <c r="G4009" s="216"/>
      <c r="H4009" s="217" t="str">
        <f>IFERROR(VLOOKUP($C4009,$C$5:$H$18,6,0)+SUMIF($C$19:$C4009,$C4009,$F$19:$F4009)-SUMIF($C$19:$C4009,$C4009,$G$19:$G4009),"")</f>
        <v/>
      </c>
      <c r="I4009" s="214"/>
      <c r="J4009" s="214"/>
      <c r="K4009" s="218"/>
    </row>
    <row r="4010" customHeight="1" spans="1:11">
      <c r="A4010" s="185" t="str">
        <f>IF(B4010="","",COUNTA($B$5:B4010))</f>
        <v/>
      </c>
      <c r="B4010" s="219"/>
      <c r="C4010" s="220"/>
      <c r="D4010" s="220"/>
      <c r="E4010" s="220"/>
      <c r="F4010" s="225"/>
      <c r="G4010" s="222"/>
      <c r="H4010" s="217" t="str">
        <f>IFERROR(VLOOKUP($C4010,$C$5:$H$18,6,0)+SUMIF($C$19:$C4010,$C4010,$F$19:$F4010)-SUMIF($C$19:$C4010,$C4010,$G$19:$G4010),"")</f>
        <v/>
      </c>
      <c r="I4010" s="220"/>
      <c r="J4010" s="220"/>
      <c r="K4010" s="223"/>
    </row>
    <row r="4011" customHeight="1" spans="1:11">
      <c r="A4011" s="185" t="str">
        <f>IF(B4011="","",COUNTA($B$5:B4011))</f>
        <v/>
      </c>
      <c r="B4011" s="213"/>
      <c r="C4011" s="214"/>
      <c r="D4011" s="214"/>
      <c r="E4011" s="214"/>
      <c r="F4011" s="224"/>
      <c r="G4011" s="216"/>
      <c r="H4011" s="217" t="str">
        <f>IFERROR(VLOOKUP($C4011,$C$5:$H$18,6,0)+SUMIF($C$19:$C4011,$C4011,$F$19:$F4011)-SUMIF($C$19:$C4011,$C4011,$G$19:$G4011),"")</f>
        <v/>
      </c>
      <c r="I4011" s="214"/>
      <c r="J4011" s="214"/>
      <c r="K4011" s="218"/>
    </row>
    <row r="4012" customHeight="1" spans="1:11">
      <c r="A4012" s="185" t="str">
        <f>IF(B4012="","",COUNTA($B$5:B4012))</f>
        <v/>
      </c>
      <c r="B4012" s="219"/>
      <c r="C4012" s="220"/>
      <c r="D4012" s="220"/>
      <c r="E4012" s="220"/>
      <c r="F4012" s="225"/>
      <c r="G4012" s="222"/>
      <c r="H4012" s="217" t="str">
        <f>IFERROR(VLOOKUP($C4012,$C$5:$H$18,6,0)+SUMIF($C$19:$C4012,$C4012,$F$19:$F4012)-SUMIF($C$19:$C4012,$C4012,$G$19:$G4012),"")</f>
        <v/>
      </c>
      <c r="I4012" s="220"/>
      <c r="J4012" s="220"/>
      <c r="K4012" s="223"/>
    </row>
    <row r="4013" customHeight="1" spans="1:11">
      <c r="A4013" s="185" t="str">
        <f>IF(B4013="","",COUNTA($B$5:B4013))</f>
        <v/>
      </c>
      <c r="B4013" s="213"/>
      <c r="C4013" s="214"/>
      <c r="D4013" s="214"/>
      <c r="E4013" s="214"/>
      <c r="F4013" s="224"/>
      <c r="G4013" s="216"/>
      <c r="H4013" s="217" t="str">
        <f>IFERROR(VLOOKUP($C4013,$C$5:$H$18,6,0)+SUMIF($C$19:$C4013,$C4013,$F$19:$F4013)-SUMIF($C$19:$C4013,$C4013,$G$19:$G4013),"")</f>
        <v/>
      </c>
      <c r="I4013" s="214"/>
      <c r="J4013" s="214"/>
      <c r="K4013" s="218"/>
    </row>
    <row r="4014" customHeight="1" spans="1:11">
      <c r="A4014" s="185" t="str">
        <f>IF(B4014="","",COUNTA($B$5:B4014))</f>
        <v/>
      </c>
      <c r="B4014" s="219"/>
      <c r="C4014" s="220"/>
      <c r="D4014" s="220"/>
      <c r="E4014" s="220"/>
      <c r="F4014" s="225"/>
      <c r="G4014" s="222"/>
      <c r="H4014" s="217" t="str">
        <f>IFERROR(VLOOKUP($C4014,$C$5:$H$18,6,0)+SUMIF($C$19:$C4014,$C4014,$F$19:$F4014)-SUMIF($C$19:$C4014,$C4014,$G$19:$G4014),"")</f>
        <v/>
      </c>
      <c r="I4014" s="220"/>
      <c r="J4014" s="220"/>
      <c r="K4014" s="223"/>
    </row>
    <row r="4015" customHeight="1" spans="1:11">
      <c r="A4015" s="185" t="str">
        <f>IF(B4015="","",COUNTA($B$5:B4015))</f>
        <v/>
      </c>
      <c r="B4015" s="213"/>
      <c r="C4015" s="214"/>
      <c r="D4015" s="214"/>
      <c r="E4015" s="214"/>
      <c r="F4015" s="224"/>
      <c r="G4015" s="216"/>
      <c r="H4015" s="217" t="str">
        <f>IFERROR(VLOOKUP($C4015,$C$5:$H$18,6,0)+SUMIF($C$19:$C4015,$C4015,$F$19:$F4015)-SUMIF($C$19:$C4015,$C4015,$G$19:$G4015),"")</f>
        <v/>
      </c>
      <c r="I4015" s="214"/>
      <c r="J4015" s="214"/>
      <c r="K4015" s="218"/>
    </row>
    <row r="4016" customHeight="1" spans="1:11">
      <c r="A4016" s="185" t="str">
        <f>IF(B4016="","",COUNTA($B$5:B4016))</f>
        <v/>
      </c>
      <c r="B4016" s="219"/>
      <c r="C4016" s="220"/>
      <c r="D4016" s="220"/>
      <c r="E4016" s="220"/>
      <c r="F4016" s="225"/>
      <c r="G4016" s="222"/>
      <c r="H4016" s="217" t="str">
        <f>IFERROR(VLOOKUP($C4016,$C$5:$H$18,6,0)+SUMIF($C$19:$C4016,$C4016,$F$19:$F4016)-SUMIF($C$19:$C4016,$C4016,$G$19:$G4016),"")</f>
        <v/>
      </c>
      <c r="I4016" s="220"/>
      <c r="J4016" s="220"/>
      <c r="K4016" s="223"/>
    </row>
    <row r="4017" customHeight="1" spans="1:11">
      <c r="A4017" s="185" t="str">
        <f>IF(B4017="","",COUNTA($B$5:B4017))</f>
        <v/>
      </c>
      <c r="B4017" s="213"/>
      <c r="C4017" s="214"/>
      <c r="D4017" s="214"/>
      <c r="E4017" s="214"/>
      <c r="F4017" s="224"/>
      <c r="G4017" s="216"/>
      <c r="H4017" s="217" t="str">
        <f>IFERROR(VLOOKUP($C4017,$C$5:$H$18,6,0)+SUMIF($C$19:$C4017,$C4017,$F$19:$F4017)-SUMIF($C$19:$C4017,$C4017,$G$19:$G4017),"")</f>
        <v/>
      </c>
      <c r="I4017" s="214"/>
      <c r="J4017" s="214"/>
      <c r="K4017" s="218"/>
    </row>
    <row r="4018" customHeight="1" spans="1:11">
      <c r="A4018" s="185" t="str">
        <f>IF(B4018="","",COUNTA($B$5:B4018))</f>
        <v/>
      </c>
      <c r="B4018" s="219"/>
      <c r="C4018" s="220"/>
      <c r="D4018" s="220"/>
      <c r="E4018" s="220"/>
      <c r="F4018" s="225"/>
      <c r="G4018" s="222"/>
      <c r="H4018" s="217" t="str">
        <f>IFERROR(VLOOKUP($C4018,$C$5:$H$18,6,0)+SUMIF($C$19:$C4018,$C4018,$F$19:$F4018)-SUMIF($C$19:$C4018,$C4018,$G$19:$G4018),"")</f>
        <v/>
      </c>
      <c r="I4018" s="220"/>
      <c r="J4018" s="220"/>
      <c r="K4018" s="223"/>
    </row>
    <row r="4019" customHeight="1" spans="1:11">
      <c r="A4019" s="185" t="str">
        <f>IF(B4019="","",COUNTA($B$5:B4019))</f>
        <v/>
      </c>
      <c r="B4019" s="213"/>
      <c r="C4019" s="214"/>
      <c r="D4019" s="214"/>
      <c r="E4019" s="214"/>
      <c r="F4019" s="224"/>
      <c r="G4019" s="216"/>
      <c r="H4019" s="217" t="str">
        <f>IFERROR(VLOOKUP($C4019,$C$5:$H$18,6,0)+SUMIF($C$19:$C4019,$C4019,$F$19:$F4019)-SUMIF($C$19:$C4019,$C4019,$G$19:$G4019),"")</f>
        <v/>
      </c>
      <c r="I4019" s="214"/>
      <c r="J4019" s="214"/>
      <c r="K4019" s="218"/>
    </row>
    <row r="4020" customHeight="1" spans="1:11">
      <c r="A4020" s="185" t="str">
        <f>IF(B4020="","",COUNTA($B$5:B4020))</f>
        <v/>
      </c>
      <c r="B4020" s="219"/>
      <c r="C4020" s="220"/>
      <c r="D4020" s="220"/>
      <c r="E4020" s="220"/>
      <c r="F4020" s="225"/>
      <c r="G4020" s="222"/>
      <c r="H4020" s="217" t="str">
        <f>IFERROR(VLOOKUP($C4020,$C$5:$H$18,6,0)+SUMIF($C$19:$C4020,$C4020,$F$19:$F4020)-SUMIF($C$19:$C4020,$C4020,$G$19:$G4020),"")</f>
        <v/>
      </c>
      <c r="I4020" s="220"/>
      <c r="J4020" s="220"/>
      <c r="K4020" s="223"/>
    </row>
    <row r="4021" customHeight="1" spans="1:11">
      <c r="A4021" s="185" t="str">
        <f>IF(B4021="","",COUNTA($B$5:B4021))</f>
        <v/>
      </c>
      <c r="B4021" s="213"/>
      <c r="C4021" s="214"/>
      <c r="D4021" s="214"/>
      <c r="E4021" s="214"/>
      <c r="F4021" s="224"/>
      <c r="G4021" s="216"/>
      <c r="H4021" s="217" t="str">
        <f>IFERROR(VLOOKUP($C4021,$C$5:$H$18,6,0)+SUMIF($C$19:$C4021,$C4021,$F$19:$F4021)-SUMIF($C$19:$C4021,$C4021,$G$19:$G4021),"")</f>
        <v/>
      </c>
      <c r="I4021" s="214"/>
      <c r="J4021" s="214"/>
      <c r="K4021" s="218"/>
    </row>
    <row r="4022" customHeight="1" spans="1:11">
      <c r="A4022" s="185" t="str">
        <f>IF(B4022="","",COUNTA($B$5:B4022))</f>
        <v/>
      </c>
      <c r="B4022" s="219"/>
      <c r="C4022" s="220"/>
      <c r="D4022" s="220"/>
      <c r="E4022" s="220"/>
      <c r="F4022" s="225"/>
      <c r="G4022" s="222"/>
      <c r="H4022" s="217" t="str">
        <f>IFERROR(VLOOKUP($C4022,$C$5:$H$18,6,0)+SUMIF($C$19:$C4022,$C4022,$F$19:$F4022)-SUMIF($C$19:$C4022,$C4022,$G$19:$G4022),"")</f>
        <v/>
      </c>
      <c r="I4022" s="220"/>
      <c r="J4022" s="220"/>
      <c r="K4022" s="223"/>
    </row>
    <row r="4023" customHeight="1" spans="1:11">
      <c r="A4023" s="185" t="str">
        <f>IF(B4023="","",COUNTA($B$5:B4023))</f>
        <v/>
      </c>
      <c r="B4023" s="213"/>
      <c r="C4023" s="214"/>
      <c r="D4023" s="214"/>
      <c r="E4023" s="214"/>
      <c r="F4023" s="224"/>
      <c r="G4023" s="216"/>
      <c r="H4023" s="217" t="str">
        <f>IFERROR(VLOOKUP($C4023,$C$5:$H$18,6,0)+SUMIF($C$19:$C4023,$C4023,$F$19:$F4023)-SUMIF($C$19:$C4023,$C4023,$G$19:$G4023),"")</f>
        <v/>
      </c>
      <c r="I4023" s="214"/>
      <c r="J4023" s="214"/>
      <c r="K4023" s="218"/>
    </row>
    <row r="4024" customHeight="1" spans="1:11">
      <c r="A4024" s="185" t="str">
        <f>IF(B4024="","",COUNTA($B$5:B4024))</f>
        <v/>
      </c>
      <c r="B4024" s="219"/>
      <c r="C4024" s="220"/>
      <c r="D4024" s="220"/>
      <c r="E4024" s="220"/>
      <c r="F4024" s="225"/>
      <c r="G4024" s="222"/>
      <c r="H4024" s="217" t="str">
        <f>IFERROR(VLOOKUP($C4024,$C$5:$H$18,6,0)+SUMIF($C$19:$C4024,$C4024,$F$19:$F4024)-SUMIF($C$19:$C4024,$C4024,$G$19:$G4024),"")</f>
        <v/>
      </c>
      <c r="I4024" s="220"/>
      <c r="J4024" s="220"/>
      <c r="K4024" s="223"/>
    </row>
    <row r="4025" customHeight="1" spans="1:11">
      <c r="A4025" s="185" t="str">
        <f>IF(B4025="","",COUNTA($B$5:B4025))</f>
        <v/>
      </c>
      <c r="B4025" s="213"/>
      <c r="C4025" s="214"/>
      <c r="D4025" s="214"/>
      <c r="E4025" s="214"/>
      <c r="F4025" s="224"/>
      <c r="G4025" s="216"/>
      <c r="H4025" s="217" t="str">
        <f>IFERROR(VLOOKUP($C4025,$C$5:$H$18,6,0)+SUMIF($C$19:$C4025,$C4025,$F$19:$F4025)-SUMIF($C$19:$C4025,$C4025,$G$19:$G4025),"")</f>
        <v/>
      </c>
      <c r="I4025" s="214"/>
      <c r="J4025" s="214"/>
      <c r="K4025" s="218"/>
    </row>
    <row r="4026" customHeight="1" spans="1:11">
      <c r="A4026" s="185" t="str">
        <f>IF(B4026="","",COUNTA($B$5:B4026))</f>
        <v/>
      </c>
      <c r="B4026" s="219"/>
      <c r="C4026" s="220"/>
      <c r="D4026" s="220"/>
      <c r="E4026" s="220"/>
      <c r="F4026" s="225"/>
      <c r="G4026" s="222"/>
      <c r="H4026" s="217" t="str">
        <f>IFERROR(VLOOKUP($C4026,$C$5:$H$18,6,0)+SUMIF($C$19:$C4026,$C4026,$F$19:$F4026)-SUMIF($C$19:$C4026,$C4026,$G$19:$G4026),"")</f>
        <v/>
      </c>
      <c r="I4026" s="220"/>
      <c r="J4026" s="220"/>
      <c r="K4026" s="223"/>
    </row>
    <row r="4027" customHeight="1" spans="1:11">
      <c r="A4027" s="185" t="str">
        <f>IF(B4027="","",COUNTA($B$5:B4027))</f>
        <v/>
      </c>
      <c r="B4027" s="213"/>
      <c r="C4027" s="214"/>
      <c r="D4027" s="214"/>
      <c r="E4027" s="214"/>
      <c r="F4027" s="224"/>
      <c r="G4027" s="216"/>
      <c r="H4027" s="217" t="str">
        <f>IFERROR(VLOOKUP($C4027,$C$5:$H$18,6,0)+SUMIF($C$19:$C4027,$C4027,$F$19:$F4027)-SUMIF($C$19:$C4027,$C4027,$G$19:$G4027),"")</f>
        <v/>
      </c>
      <c r="I4027" s="214"/>
      <c r="J4027" s="214"/>
      <c r="K4027" s="218"/>
    </row>
    <row r="4028" customHeight="1" spans="1:11">
      <c r="A4028" s="185" t="str">
        <f>IF(B4028="","",COUNTA($B$5:B4028))</f>
        <v/>
      </c>
      <c r="B4028" s="219"/>
      <c r="C4028" s="220"/>
      <c r="D4028" s="220"/>
      <c r="E4028" s="220"/>
      <c r="F4028" s="225"/>
      <c r="G4028" s="222"/>
      <c r="H4028" s="217" t="str">
        <f>IFERROR(VLOOKUP($C4028,$C$5:$H$18,6,0)+SUMIF($C$19:$C4028,$C4028,$F$19:$F4028)-SUMIF($C$19:$C4028,$C4028,$G$19:$G4028),"")</f>
        <v/>
      </c>
      <c r="I4028" s="220"/>
      <c r="J4028" s="220"/>
      <c r="K4028" s="223"/>
    </row>
    <row r="4029" customHeight="1" spans="1:11">
      <c r="A4029" s="185" t="str">
        <f>IF(B4029="","",COUNTA($B$5:B4029))</f>
        <v/>
      </c>
      <c r="B4029" s="213"/>
      <c r="C4029" s="214"/>
      <c r="D4029" s="214"/>
      <c r="E4029" s="214"/>
      <c r="F4029" s="224"/>
      <c r="G4029" s="216"/>
      <c r="H4029" s="217" t="str">
        <f>IFERROR(VLOOKUP($C4029,$C$5:$H$18,6,0)+SUMIF($C$19:$C4029,$C4029,$F$19:$F4029)-SUMIF($C$19:$C4029,$C4029,$G$19:$G4029),"")</f>
        <v/>
      </c>
      <c r="I4029" s="214"/>
      <c r="J4029" s="214"/>
      <c r="K4029" s="218"/>
    </row>
    <row r="4030" customHeight="1" spans="1:11">
      <c r="A4030" s="185" t="str">
        <f>IF(B4030="","",COUNTA($B$5:B4030))</f>
        <v/>
      </c>
      <c r="B4030" s="219"/>
      <c r="C4030" s="220"/>
      <c r="D4030" s="220"/>
      <c r="E4030" s="220"/>
      <c r="F4030" s="225"/>
      <c r="G4030" s="222"/>
      <c r="H4030" s="217" t="str">
        <f>IFERROR(VLOOKUP($C4030,$C$5:$H$18,6,0)+SUMIF($C$19:$C4030,$C4030,$F$19:$F4030)-SUMIF($C$19:$C4030,$C4030,$G$19:$G4030),"")</f>
        <v/>
      </c>
      <c r="I4030" s="220"/>
      <c r="J4030" s="220"/>
      <c r="K4030" s="223"/>
    </row>
    <row r="4031" customHeight="1" spans="1:11">
      <c r="A4031" s="185" t="str">
        <f>IF(B4031="","",COUNTA($B$5:B4031))</f>
        <v/>
      </c>
      <c r="B4031" s="213"/>
      <c r="C4031" s="214"/>
      <c r="D4031" s="214"/>
      <c r="E4031" s="214"/>
      <c r="F4031" s="224"/>
      <c r="G4031" s="216"/>
      <c r="H4031" s="217" t="str">
        <f>IFERROR(VLOOKUP($C4031,$C$5:$H$18,6,0)+SUMIF($C$19:$C4031,$C4031,$F$19:$F4031)-SUMIF($C$19:$C4031,$C4031,$G$19:$G4031),"")</f>
        <v/>
      </c>
      <c r="I4031" s="214"/>
      <c r="J4031" s="214"/>
      <c r="K4031" s="218"/>
    </row>
    <row r="4032" customHeight="1" spans="1:11">
      <c r="A4032" s="185" t="str">
        <f>IF(B4032="","",COUNTA($B$5:B4032))</f>
        <v/>
      </c>
      <c r="B4032" s="219"/>
      <c r="C4032" s="220"/>
      <c r="D4032" s="220"/>
      <c r="E4032" s="220"/>
      <c r="F4032" s="225"/>
      <c r="G4032" s="222"/>
      <c r="H4032" s="217" t="str">
        <f>IFERROR(VLOOKUP($C4032,$C$5:$H$18,6,0)+SUMIF($C$19:$C4032,$C4032,$F$19:$F4032)-SUMIF($C$19:$C4032,$C4032,$G$19:$G4032),"")</f>
        <v/>
      </c>
      <c r="I4032" s="220"/>
      <c r="J4032" s="220"/>
      <c r="K4032" s="223"/>
    </row>
    <row r="4033" customHeight="1" spans="1:11">
      <c r="A4033" s="185" t="str">
        <f>IF(B4033="","",COUNTA($B$5:B4033))</f>
        <v/>
      </c>
      <c r="B4033" s="213"/>
      <c r="C4033" s="214"/>
      <c r="D4033" s="214"/>
      <c r="E4033" s="214"/>
      <c r="F4033" s="224"/>
      <c r="G4033" s="216"/>
      <c r="H4033" s="217" t="str">
        <f>IFERROR(VLOOKUP($C4033,$C$5:$H$18,6,0)+SUMIF($C$19:$C4033,$C4033,$F$19:$F4033)-SUMIF($C$19:$C4033,$C4033,$G$19:$G4033),"")</f>
        <v/>
      </c>
      <c r="I4033" s="214"/>
      <c r="J4033" s="214"/>
      <c r="K4033" s="218"/>
    </row>
    <row r="4034" customHeight="1" spans="1:11">
      <c r="A4034" s="185" t="str">
        <f>IF(B4034="","",COUNTA($B$5:B4034))</f>
        <v/>
      </c>
      <c r="B4034" s="219"/>
      <c r="C4034" s="220"/>
      <c r="D4034" s="220"/>
      <c r="E4034" s="220"/>
      <c r="F4034" s="225"/>
      <c r="G4034" s="222"/>
      <c r="H4034" s="217" t="str">
        <f>IFERROR(VLOOKUP($C4034,$C$5:$H$18,6,0)+SUMIF($C$19:$C4034,$C4034,$F$19:$F4034)-SUMIF($C$19:$C4034,$C4034,$G$19:$G4034),"")</f>
        <v/>
      </c>
      <c r="I4034" s="220"/>
      <c r="J4034" s="220"/>
      <c r="K4034" s="223"/>
    </row>
    <row r="4035" customHeight="1" spans="1:11">
      <c r="A4035" s="185" t="str">
        <f>IF(B4035="","",COUNTA($B$5:B4035))</f>
        <v/>
      </c>
      <c r="B4035" s="213"/>
      <c r="C4035" s="214"/>
      <c r="D4035" s="214"/>
      <c r="E4035" s="214"/>
      <c r="F4035" s="224"/>
      <c r="G4035" s="216"/>
      <c r="H4035" s="217" t="str">
        <f>IFERROR(VLOOKUP($C4035,$C$5:$H$18,6,0)+SUMIF($C$19:$C4035,$C4035,$F$19:$F4035)-SUMIF($C$19:$C4035,$C4035,$G$19:$G4035),"")</f>
        <v/>
      </c>
      <c r="I4035" s="214"/>
      <c r="J4035" s="214"/>
      <c r="K4035" s="218"/>
    </row>
    <row r="4036" customHeight="1" spans="1:11">
      <c r="A4036" s="185" t="str">
        <f>IF(B4036="","",COUNTA($B$5:B4036))</f>
        <v/>
      </c>
      <c r="B4036" s="219"/>
      <c r="C4036" s="220"/>
      <c r="D4036" s="220"/>
      <c r="E4036" s="220"/>
      <c r="F4036" s="225"/>
      <c r="G4036" s="222"/>
      <c r="H4036" s="217" t="str">
        <f>IFERROR(VLOOKUP($C4036,$C$5:$H$18,6,0)+SUMIF($C$19:$C4036,$C4036,$F$19:$F4036)-SUMIF($C$19:$C4036,$C4036,$G$19:$G4036),"")</f>
        <v/>
      </c>
      <c r="I4036" s="220"/>
      <c r="J4036" s="220"/>
      <c r="K4036" s="223"/>
    </row>
    <row r="4037" customHeight="1" spans="1:11">
      <c r="A4037" s="185" t="str">
        <f>IF(B4037="","",COUNTA($B$5:B4037))</f>
        <v/>
      </c>
      <c r="B4037" s="213"/>
      <c r="C4037" s="214"/>
      <c r="D4037" s="214"/>
      <c r="E4037" s="214"/>
      <c r="F4037" s="224"/>
      <c r="G4037" s="216"/>
      <c r="H4037" s="217" t="str">
        <f>IFERROR(VLOOKUP($C4037,$C$5:$H$18,6,0)+SUMIF($C$19:$C4037,$C4037,$F$19:$F4037)-SUMIF($C$19:$C4037,$C4037,$G$19:$G4037),"")</f>
        <v/>
      </c>
      <c r="I4037" s="214"/>
      <c r="J4037" s="214"/>
      <c r="K4037" s="218"/>
    </row>
    <row r="4038" customHeight="1" spans="1:11">
      <c r="A4038" s="185" t="str">
        <f>IF(B4038="","",COUNTA($B$5:B4038))</f>
        <v/>
      </c>
      <c r="B4038" s="219"/>
      <c r="C4038" s="220"/>
      <c r="D4038" s="220"/>
      <c r="E4038" s="220"/>
      <c r="F4038" s="225"/>
      <c r="G4038" s="222"/>
      <c r="H4038" s="217" t="str">
        <f>IFERROR(VLOOKUP($C4038,$C$5:$H$18,6,0)+SUMIF($C$19:$C4038,$C4038,$F$19:$F4038)-SUMIF($C$19:$C4038,$C4038,$G$19:$G4038),"")</f>
        <v/>
      </c>
      <c r="I4038" s="220"/>
      <c r="J4038" s="220"/>
      <c r="K4038" s="223"/>
    </row>
    <row r="4039" customHeight="1" spans="1:11">
      <c r="A4039" s="185" t="str">
        <f>IF(B4039="","",COUNTA($B$5:B4039))</f>
        <v/>
      </c>
      <c r="B4039" s="213"/>
      <c r="C4039" s="214"/>
      <c r="D4039" s="214"/>
      <c r="E4039" s="214"/>
      <c r="F4039" s="224"/>
      <c r="G4039" s="216"/>
      <c r="H4039" s="217" t="str">
        <f>IFERROR(VLOOKUP($C4039,$C$5:$H$18,6,0)+SUMIF($C$19:$C4039,$C4039,$F$19:$F4039)-SUMIF($C$19:$C4039,$C4039,$G$19:$G4039),"")</f>
        <v/>
      </c>
      <c r="I4039" s="214"/>
      <c r="J4039" s="214"/>
      <c r="K4039" s="218"/>
    </row>
    <row r="4040" customHeight="1" spans="1:11">
      <c r="A4040" s="185" t="str">
        <f>IF(B4040="","",COUNTA($B$5:B4040))</f>
        <v/>
      </c>
      <c r="B4040" s="219"/>
      <c r="C4040" s="220"/>
      <c r="D4040" s="220"/>
      <c r="E4040" s="220"/>
      <c r="F4040" s="225"/>
      <c r="G4040" s="222"/>
      <c r="H4040" s="217" t="str">
        <f>IFERROR(VLOOKUP($C4040,$C$5:$H$18,6,0)+SUMIF($C$19:$C4040,$C4040,$F$19:$F4040)-SUMIF($C$19:$C4040,$C4040,$G$19:$G4040),"")</f>
        <v/>
      </c>
      <c r="I4040" s="220"/>
      <c r="J4040" s="220"/>
      <c r="K4040" s="223"/>
    </row>
    <row r="4041" customHeight="1" spans="1:11">
      <c r="A4041" s="185" t="str">
        <f>IF(B4041="","",COUNTA($B$5:B4041))</f>
        <v/>
      </c>
      <c r="B4041" s="213"/>
      <c r="C4041" s="214"/>
      <c r="D4041" s="214"/>
      <c r="E4041" s="214"/>
      <c r="F4041" s="224"/>
      <c r="G4041" s="216"/>
      <c r="H4041" s="217" t="str">
        <f>IFERROR(VLOOKUP($C4041,$C$5:$H$18,6,0)+SUMIF($C$19:$C4041,$C4041,$F$19:$F4041)-SUMIF($C$19:$C4041,$C4041,$G$19:$G4041),"")</f>
        <v/>
      </c>
      <c r="I4041" s="214"/>
      <c r="J4041" s="214"/>
      <c r="K4041" s="218"/>
    </row>
    <row r="4042" customHeight="1" spans="1:11">
      <c r="A4042" s="185" t="str">
        <f>IF(B4042="","",COUNTA($B$5:B4042))</f>
        <v/>
      </c>
      <c r="B4042" s="219"/>
      <c r="C4042" s="220"/>
      <c r="D4042" s="220"/>
      <c r="E4042" s="220"/>
      <c r="F4042" s="225"/>
      <c r="G4042" s="222"/>
      <c r="H4042" s="217" t="str">
        <f>IFERROR(VLOOKUP($C4042,$C$5:$H$18,6,0)+SUMIF($C$19:$C4042,$C4042,$F$19:$F4042)-SUMIF($C$19:$C4042,$C4042,$G$19:$G4042),"")</f>
        <v/>
      </c>
      <c r="I4042" s="220"/>
      <c r="J4042" s="220"/>
      <c r="K4042" s="223"/>
    </row>
    <row r="4043" customHeight="1" spans="1:11">
      <c r="A4043" s="185" t="str">
        <f>IF(B4043="","",COUNTA($B$5:B4043))</f>
        <v/>
      </c>
      <c r="B4043" s="213"/>
      <c r="C4043" s="214"/>
      <c r="D4043" s="214"/>
      <c r="E4043" s="214"/>
      <c r="F4043" s="224"/>
      <c r="G4043" s="216"/>
      <c r="H4043" s="217" t="str">
        <f>IFERROR(VLOOKUP($C4043,$C$5:$H$18,6,0)+SUMIF($C$19:$C4043,$C4043,$F$19:$F4043)-SUMIF($C$19:$C4043,$C4043,$G$19:$G4043),"")</f>
        <v/>
      </c>
      <c r="I4043" s="214"/>
      <c r="J4043" s="214"/>
      <c r="K4043" s="218"/>
    </row>
    <row r="4044" customHeight="1" spans="1:11">
      <c r="A4044" s="185" t="str">
        <f>IF(B4044="","",COUNTA($B$5:B4044))</f>
        <v/>
      </c>
      <c r="B4044" s="219"/>
      <c r="C4044" s="220"/>
      <c r="D4044" s="220"/>
      <c r="E4044" s="220"/>
      <c r="F4044" s="225"/>
      <c r="G4044" s="222"/>
      <c r="H4044" s="217" t="str">
        <f>IFERROR(VLOOKUP($C4044,$C$5:$H$18,6,0)+SUMIF($C$19:$C4044,$C4044,$F$19:$F4044)-SUMIF($C$19:$C4044,$C4044,$G$19:$G4044),"")</f>
        <v/>
      </c>
      <c r="I4044" s="220"/>
      <c r="J4044" s="220"/>
      <c r="K4044" s="223"/>
    </row>
    <row r="4045" customHeight="1" spans="1:11">
      <c r="A4045" s="185" t="str">
        <f>IF(B4045="","",COUNTA($B$5:B4045))</f>
        <v/>
      </c>
      <c r="B4045" s="213"/>
      <c r="C4045" s="214"/>
      <c r="D4045" s="214"/>
      <c r="E4045" s="214"/>
      <c r="F4045" s="224"/>
      <c r="G4045" s="216"/>
      <c r="H4045" s="217" t="str">
        <f>IFERROR(VLOOKUP($C4045,$C$5:$H$18,6,0)+SUMIF($C$19:$C4045,$C4045,$F$19:$F4045)-SUMIF($C$19:$C4045,$C4045,$G$19:$G4045),"")</f>
        <v/>
      </c>
      <c r="I4045" s="214"/>
      <c r="J4045" s="214"/>
      <c r="K4045" s="218"/>
    </row>
    <row r="4046" customHeight="1" spans="1:11">
      <c r="A4046" s="185" t="str">
        <f>IF(B4046="","",COUNTA($B$5:B4046))</f>
        <v/>
      </c>
      <c r="B4046" s="219"/>
      <c r="C4046" s="220"/>
      <c r="D4046" s="220"/>
      <c r="E4046" s="220"/>
      <c r="F4046" s="225"/>
      <c r="G4046" s="222"/>
      <c r="H4046" s="217" t="str">
        <f>IFERROR(VLOOKUP($C4046,$C$5:$H$18,6,0)+SUMIF($C$19:$C4046,$C4046,$F$19:$F4046)-SUMIF($C$19:$C4046,$C4046,$G$19:$G4046),"")</f>
        <v/>
      </c>
      <c r="I4046" s="220"/>
      <c r="J4046" s="220"/>
      <c r="K4046" s="223"/>
    </row>
    <row r="4047" customHeight="1" spans="1:11">
      <c r="A4047" s="185" t="str">
        <f>IF(B4047="","",COUNTA($B$5:B4047))</f>
        <v/>
      </c>
      <c r="B4047" s="213"/>
      <c r="C4047" s="214"/>
      <c r="D4047" s="214"/>
      <c r="E4047" s="214"/>
      <c r="F4047" s="224"/>
      <c r="G4047" s="216"/>
      <c r="H4047" s="217" t="str">
        <f>IFERROR(VLOOKUP($C4047,$C$5:$H$18,6,0)+SUMIF($C$19:$C4047,$C4047,$F$19:$F4047)-SUMIF($C$19:$C4047,$C4047,$G$19:$G4047),"")</f>
        <v/>
      </c>
      <c r="I4047" s="214"/>
      <c r="J4047" s="214"/>
      <c r="K4047" s="218"/>
    </row>
    <row r="4048" customHeight="1" spans="1:11">
      <c r="A4048" s="185" t="str">
        <f>IF(B4048="","",COUNTA($B$5:B4048))</f>
        <v/>
      </c>
      <c r="B4048" s="219"/>
      <c r="C4048" s="220"/>
      <c r="D4048" s="220"/>
      <c r="E4048" s="220"/>
      <c r="F4048" s="225"/>
      <c r="G4048" s="222"/>
      <c r="H4048" s="217" t="str">
        <f>IFERROR(VLOOKUP($C4048,$C$5:$H$18,6,0)+SUMIF($C$19:$C4048,$C4048,$F$19:$F4048)-SUMIF($C$19:$C4048,$C4048,$G$19:$G4048),"")</f>
        <v/>
      </c>
      <c r="I4048" s="220"/>
      <c r="J4048" s="220"/>
      <c r="K4048" s="223"/>
    </row>
    <row r="4049" customHeight="1" spans="1:11">
      <c r="A4049" s="185" t="str">
        <f>IF(B4049="","",COUNTA($B$5:B4049))</f>
        <v/>
      </c>
      <c r="B4049" s="213"/>
      <c r="C4049" s="214"/>
      <c r="D4049" s="214"/>
      <c r="E4049" s="214"/>
      <c r="F4049" s="224"/>
      <c r="G4049" s="216"/>
      <c r="H4049" s="217" t="str">
        <f>IFERROR(VLOOKUP($C4049,$C$5:$H$18,6,0)+SUMIF($C$19:$C4049,$C4049,$F$19:$F4049)-SUMIF($C$19:$C4049,$C4049,$G$19:$G4049),"")</f>
        <v/>
      </c>
      <c r="I4049" s="214"/>
      <c r="J4049" s="214"/>
      <c r="K4049" s="218"/>
    </row>
    <row r="4050" customHeight="1" spans="1:11">
      <c r="A4050" s="185" t="str">
        <f>IF(B4050="","",COUNTA($B$5:B4050))</f>
        <v/>
      </c>
      <c r="B4050" s="219"/>
      <c r="C4050" s="220"/>
      <c r="D4050" s="220"/>
      <c r="E4050" s="220"/>
      <c r="F4050" s="225"/>
      <c r="G4050" s="222"/>
      <c r="H4050" s="217" t="str">
        <f>IFERROR(VLOOKUP($C4050,$C$5:$H$18,6,0)+SUMIF($C$19:$C4050,$C4050,$F$19:$F4050)-SUMIF($C$19:$C4050,$C4050,$G$19:$G4050),"")</f>
        <v/>
      </c>
      <c r="I4050" s="220"/>
      <c r="J4050" s="220"/>
      <c r="K4050" s="223"/>
    </row>
    <row r="4051" customHeight="1" spans="1:11">
      <c r="A4051" s="185" t="str">
        <f>IF(B4051="","",COUNTA($B$5:B4051))</f>
        <v/>
      </c>
      <c r="B4051" s="213"/>
      <c r="C4051" s="214"/>
      <c r="D4051" s="214"/>
      <c r="E4051" s="214"/>
      <c r="F4051" s="224"/>
      <c r="G4051" s="216"/>
      <c r="H4051" s="217" t="str">
        <f>IFERROR(VLOOKUP($C4051,$C$5:$H$18,6,0)+SUMIF($C$19:$C4051,$C4051,$F$19:$F4051)-SUMIF($C$19:$C4051,$C4051,$G$19:$G4051),"")</f>
        <v/>
      </c>
      <c r="I4051" s="214"/>
      <c r="J4051" s="214"/>
      <c r="K4051" s="218"/>
    </row>
    <row r="4052" customHeight="1" spans="1:11">
      <c r="A4052" s="185" t="str">
        <f>IF(B4052="","",COUNTA($B$5:B4052))</f>
        <v/>
      </c>
      <c r="B4052" s="219"/>
      <c r="C4052" s="220"/>
      <c r="D4052" s="220"/>
      <c r="E4052" s="220"/>
      <c r="F4052" s="225"/>
      <c r="G4052" s="222"/>
      <c r="H4052" s="217" t="str">
        <f>IFERROR(VLOOKUP($C4052,$C$5:$H$18,6,0)+SUMIF($C$19:$C4052,$C4052,$F$19:$F4052)-SUMIF($C$19:$C4052,$C4052,$G$19:$G4052),"")</f>
        <v/>
      </c>
      <c r="I4052" s="220"/>
      <c r="J4052" s="220"/>
      <c r="K4052" s="223"/>
    </row>
    <row r="4053" customHeight="1" spans="1:11">
      <c r="A4053" s="185" t="str">
        <f>IF(B4053="","",COUNTA($B$5:B4053))</f>
        <v/>
      </c>
      <c r="B4053" s="213"/>
      <c r="C4053" s="214"/>
      <c r="D4053" s="214"/>
      <c r="E4053" s="214"/>
      <c r="F4053" s="224"/>
      <c r="G4053" s="216"/>
      <c r="H4053" s="217" t="str">
        <f>IFERROR(VLOOKUP($C4053,$C$5:$H$18,6,0)+SUMIF($C$19:$C4053,$C4053,$F$19:$F4053)-SUMIF($C$19:$C4053,$C4053,$G$19:$G4053),"")</f>
        <v/>
      </c>
      <c r="I4053" s="214"/>
      <c r="J4053" s="214"/>
      <c r="K4053" s="218"/>
    </row>
    <row r="4054" customHeight="1" spans="1:11">
      <c r="A4054" s="185" t="str">
        <f>IF(B4054="","",COUNTA($B$5:B4054))</f>
        <v/>
      </c>
      <c r="B4054" s="219"/>
      <c r="C4054" s="220"/>
      <c r="D4054" s="220"/>
      <c r="E4054" s="220"/>
      <c r="F4054" s="225"/>
      <c r="G4054" s="222"/>
      <c r="H4054" s="217" t="str">
        <f>IFERROR(VLOOKUP($C4054,$C$5:$H$18,6,0)+SUMIF($C$19:$C4054,$C4054,$F$19:$F4054)-SUMIF($C$19:$C4054,$C4054,$G$19:$G4054),"")</f>
        <v/>
      </c>
      <c r="I4054" s="220"/>
      <c r="J4054" s="220"/>
      <c r="K4054" s="223"/>
    </row>
    <row r="4055" customHeight="1" spans="1:11">
      <c r="A4055" s="185" t="str">
        <f>IF(B4055="","",COUNTA($B$5:B4055))</f>
        <v/>
      </c>
      <c r="B4055" s="213"/>
      <c r="C4055" s="214"/>
      <c r="D4055" s="214"/>
      <c r="E4055" s="214"/>
      <c r="F4055" s="224"/>
      <c r="G4055" s="216"/>
      <c r="H4055" s="217" t="str">
        <f>IFERROR(VLOOKUP($C4055,$C$5:$H$18,6,0)+SUMIF($C$19:$C4055,$C4055,$F$19:$F4055)-SUMIF($C$19:$C4055,$C4055,$G$19:$G4055),"")</f>
        <v/>
      </c>
      <c r="I4055" s="214"/>
      <c r="J4055" s="214"/>
      <c r="K4055" s="218"/>
    </row>
    <row r="4056" customHeight="1" spans="1:11">
      <c r="A4056" s="185" t="str">
        <f>IF(B4056="","",COUNTA($B$5:B4056))</f>
        <v/>
      </c>
      <c r="B4056" s="219"/>
      <c r="C4056" s="220"/>
      <c r="D4056" s="220"/>
      <c r="E4056" s="220"/>
      <c r="F4056" s="225"/>
      <c r="G4056" s="222"/>
      <c r="H4056" s="217" t="str">
        <f>IFERROR(VLOOKUP($C4056,$C$5:$H$18,6,0)+SUMIF($C$19:$C4056,$C4056,$F$19:$F4056)-SUMIF($C$19:$C4056,$C4056,$G$19:$G4056),"")</f>
        <v/>
      </c>
      <c r="I4056" s="220"/>
      <c r="J4056" s="220"/>
      <c r="K4056" s="223"/>
    </row>
    <row r="4057" customHeight="1" spans="1:11">
      <c r="A4057" s="185" t="str">
        <f>IF(B4057="","",COUNTA($B$5:B4057))</f>
        <v/>
      </c>
      <c r="B4057" s="213"/>
      <c r="C4057" s="214"/>
      <c r="D4057" s="214"/>
      <c r="E4057" s="214"/>
      <c r="F4057" s="224"/>
      <c r="G4057" s="216"/>
      <c r="H4057" s="217" t="str">
        <f>IFERROR(VLOOKUP($C4057,$C$5:$H$18,6,0)+SUMIF($C$19:$C4057,$C4057,$F$19:$F4057)-SUMIF($C$19:$C4057,$C4057,$G$19:$G4057),"")</f>
        <v/>
      </c>
      <c r="I4057" s="214"/>
      <c r="J4057" s="214"/>
      <c r="K4057" s="218"/>
    </row>
    <row r="4058" customHeight="1" spans="1:11">
      <c r="A4058" s="185" t="str">
        <f>IF(B4058="","",COUNTA($B$5:B4058))</f>
        <v/>
      </c>
      <c r="B4058" s="219"/>
      <c r="C4058" s="220"/>
      <c r="D4058" s="220"/>
      <c r="E4058" s="220"/>
      <c r="F4058" s="225"/>
      <c r="G4058" s="222"/>
      <c r="H4058" s="217" t="str">
        <f>IFERROR(VLOOKUP($C4058,$C$5:$H$18,6,0)+SUMIF($C$19:$C4058,$C4058,$F$19:$F4058)-SUMIF($C$19:$C4058,$C4058,$G$19:$G4058),"")</f>
        <v/>
      </c>
      <c r="I4058" s="220"/>
      <c r="J4058" s="220"/>
      <c r="K4058" s="223"/>
    </row>
    <row r="4059" customHeight="1" spans="1:11">
      <c r="A4059" s="185" t="str">
        <f>IF(B4059="","",COUNTA($B$5:B4059))</f>
        <v/>
      </c>
      <c r="B4059" s="213"/>
      <c r="C4059" s="214"/>
      <c r="D4059" s="214"/>
      <c r="E4059" s="214"/>
      <c r="F4059" s="224"/>
      <c r="G4059" s="216"/>
      <c r="H4059" s="217" t="str">
        <f>IFERROR(VLOOKUP($C4059,$C$5:$H$18,6,0)+SUMIF($C$19:$C4059,$C4059,$F$19:$F4059)-SUMIF($C$19:$C4059,$C4059,$G$19:$G4059),"")</f>
        <v/>
      </c>
      <c r="I4059" s="214"/>
      <c r="J4059" s="214"/>
      <c r="K4059" s="218"/>
    </row>
    <row r="4060" customHeight="1" spans="1:11">
      <c r="A4060" s="185" t="str">
        <f>IF(B4060="","",COUNTA($B$5:B4060))</f>
        <v/>
      </c>
      <c r="B4060" s="219"/>
      <c r="C4060" s="220"/>
      <c r="D4060" s="220"/>
      <c r="E4060" s="220"/>
      <c r="F4060" s="225"/>
      <c r="G4060" s="222"/>
      <c r="H4060" s="217" t="str">
        <f>IFERROR(VLOOKUP($C4060,$C$5:$H$18,6,0)+SUMIF($C$19:$C4060,$C4060,$F$19:$F4060)-SUMIF($C$19:$C4060,$C4060,$G$19:$G4060),"")</f>
        <v/>
      </c>
      <c r="I4060" s="220"/>
      <c r="J4060" s="220"/>
      <c r="K4060" s="223"/>
    </row>
    <row r="4061" customHeight="1" spans="1:11">
      <c r="A4061" s="185" t="str">
        <f>IF(B4061="","",COUNTA($B$5:B4061))</f>
        <v/>
      </c>
      <c r="B4061" s="213"/>
      <c r="C4061" s="214"/>
      <c r="D4061" s="214"/>
      <c r="E4061" s="214"/>
      <c r="F4061" s="224"/>
      <c r="G4061" s="216"/>
      <c r="H4061" s="217" t="str">
        <f>IFERROR(VLOOKUP($C4061,$C$5:$H$18,6,0)+SUMIF($C$19:$C4061,$C4061,$F$19:$F4061)-SUMIF($C$19:$C4061,$C4061,$G$19:$G4061),"")</f>
        <v/>
      </c>
      <c r="I4061" s="214"/>
      <c r="J4061" s="214"/>
      <c r="K4061" s="218"/>
    </row>
    <row r="4062" customHeight="1" spans="1:11">
      <c r="A4062" s="185" t="str">
        <f>IF(B4062="","",COUNTA($B$5:B4062))</f>
        <v/>
      </c>
      <c r="B4062" s="219"/>
      <c r="C4062" s="220"/>
      <c r="D4062" s="220"/>
      <c r="E4062" s="220"/>
      <c r="F4062" s="225"/>
      <c r="G4062" s="222"/>
      <c r="H4062" s="217" t="str">
        <f>IFERROR(VLOOKUP($C4062,$C$5:$H$18,6,0)+SUMIF($C$19:$C4062,$C4062,$F$19:$F4062)-SUMIF($C$19:$C4062,$C4062,$G$19:$G4062),"")</f>
        <v/>
      </c>
      <c r="I4062" s="220"/>
      <c r="J4062" s="220"/>
      <c r="K4062" s="223"/>
    </row>
    <row r="4063" customHeight="1" spans="1:11">
      <c r="A4063" s="185" t="str">
        <f>IF(B4063="","",COUNTA($B$5:B4063))</f>
        <v/>
      </c>
      <c r="B4063" s="213"/>
      <c r="C4063" s="214"/>
      <c r="D4063" s="214"/>
      <c r="E4063" s="214"/>
      <c r="F4063" s="224"/>
      <c r="G4063" s="216"/>
      <c r="H4063" s="217" t="str">
        <f>IFERROR(VLOOKUP($C4063,$C$5:$H$18,6,0)+SUMIF($C$19:$C4063,$C4063,$F$19:$F4063)-SUMIF($C$19:$C4063,$C4063,$G$19:$G4063),"")</f>
        <v/>
      </c>
      <c r="I4063" s="214"/>
      <c r="J4063" s="214"/>
      <c r="K4063" s="218"/>
    </row>
    <row r="4064" customHeight="1" spans="1:11">
      <c r="A4064" s="185" t="str">
        <f>IF(B4064="","",COUNTA($B$5:B4064))</f>
        <v/>
      </c>
      <c r="B4064" s="219"/>
      <c r="C4064" s="220"/>
      <c r="D4064" s="220"/>
      <c r="E4064" s="220"/>
      <c r="F4064" s="225"/>
      <c r="G4064" s="222"/>
      <c r="H4064" s="217" t="str">
        <f>IFERROR(VLOOKUP($C4064,$C$5:$H$18,6,0)+SUMIF($C$19:$C4064,$C4064,$F$19:$F4064)-SUMIF($C$19:$C4064,$C4064,$G$19:$G4064),"")</f>
        <v/>
      </c>
      <c r="I4064" s="220"/>
      <c r="J4064" s="220"/>
      <c r="K4064" s="223"/>
    </row>
    <row r="4065" customHeight="1" spans="1:11">
      <c r="A4065" s="185" t="str">
        <f>IF(B4065="","",COUNTA($B$5:B4065))</f>
        <v/>
      </c>
      <c r="B4065" s="213"/>
      <c r="C4065" s="214"/>
      <c r="D4065" s="214"/>
      <c r="E4065" s="214"/>
      <c r="F4065" s="224"/>
      <c r="G4065" s="216"/>
      <c r="H4065" s="217" t="str">
        <f>IFERROR(VLOOKUP($C4065,$C$5:$H$18,6,0)+SUMIF($C$19:$C4065,$C4065,$F$19:$F4065)-SUMIF($C$19:$C4065,$C4065,$G$19:$G4065),"")</f>
        <v/>
      </c>
      <c r="I4065" s="214"/>
      <c r="J4065" s="214"/>
      <c r="K4065" s="218"/>
    </row>
    <row r="4066" customHeight="1" spans="1:11">
      <c r="A4066" s="185" t="str">
        <f>IF(B4066="","",COUNTA($B$5:B4066))</f>
        <v/>
      </c>
      <c r="B4066" s="219"/>
      <c r="C4066" s="220"/>
      <c r="D4066" s="220"/>
      <c r="E4066" s="220"/>
      <c r="F4066" s="225"/>
      <c r="G4066" s="222"/>
      <c r="H4066" s="217" t="str">
        <f>IFERROR(VLOOKUP($C4066,$C$5:$H$18,6,0)+SUMIF($C$19:$C4066,$C4066,$F$19:$F4066)-SUMIF($C$19:$C4066,$C4066,$G$19:$G4066),"")</f>
        <v/>
      </c>
      <c r="I4066" s="220"/>
      <c r="J4066" s="220"/>
      <c r="K4066" s="223"/>
    </row>
    <row r="4067" customHeight="1" spans="1:11">
      <c r="A4067" s="185" t="str">
        <f>IF(B4067="","",COUNTA($B$5:B4067))</f>
        <v/>
      </c>
      <c r="B4067" s="213"/>
      <c r="C4067" s="214"/>
      <c r="D4067" s="214"/>
      <c r="E4067" s="214"/>
      <c r="F4067" s="224"/>
      <c r="G4067" s="216"/>
      <c r="H4067" s="217" t="str">
        <f>IFERROR(VLOOKUP($C4067,$C$5:$H$18,6,0)+SUMIF($C$19:$C4067,$C4067,$F$19:$F4067)-SUMIF($C$19:$C4067,$C4067,$G$19:$G4067),"")</f>
        <v/>
      </c>
      <c r="I4067" s="214"/>
      <c r="J4067" s="214"/>
      <c r="K4067" s="218"/>
    </row>
    <row r="4068" customHeight="1" spans="1:11">
      <c r="A4068" s="185" t="str">
        <f>IF(B4068="","",COUNTA($B$5:B4068))</f>
        <v/>
      </c>
      <c r="B4068" s="219"/>
      <c r="C4068" s="220"/>
      <c r="D4068" s="220"/>
      <c r="E4068" s="220"/>
      <c r="F4068" s="225"/>
      <c r="G4068" s="222"/>
      <c r="H4068" s="217" t="str">
        <f>IFERROR(VLOOKUP($C4068,$C$5:$H$18,6,0)+SUMIF($C$19:$C4068,$C4068,$F$19:$F4068)-SUMIF($C$19:$C4068,$C4068,$G$19:$G4068),"")</f>
        <v/>
      </c>
      <c r="I4068" s="220"/>
      <c r="J4068" s="220"/>
      <c r="K4068" s="223"/>
    </row>
    <row r="4069" customHeight="1" spans="1:11">
      <c r="A4069" s="185" t="str">
        <f>IF(B4069="","",COUNTA($B$5:B4069))</f>
        <v/>
      </c>
      <c r="B4069" s="213"/>
      <c r="C4069" s="214"/>
      <c r="D4069" s="214"/>
      <c r="E4069" s="214"/>
      <c r="F4069" s="224"/>
      <c r="G4069" s="216"/>
      <c r="H4069" s="217" t="str">
        <f>IFERROR(VLOOKUP($C4069,$C$5:$H$18,6,0)+SUMIF($C$19:$C4069,$C4069,$F$19:$F4069)-SUMIF($C$19:$C4069,$C4069,$G$19:$G4069),"")</f>
        <v/>
      </c>
      <c r="I4069" s="214"/>
      <c r="J4069" s="214"/>
      <c r="K4069" s="218"/>
    </row>
    <row r="4070" customHeight="1" spans="1:11">
      <c r="A4070" s="185" t="str">
        <f>IF(B4070="","",COUNTA($B$5:B4070))</f>
        <v/>
      </c>
      <c r="B4070" s="219"/>
      <c r="C4070" s="220"/>
      <c r="D4070" s="220"/>
      <c r="E4070" s="220"/>
      <c r="F4070" s="225"/>
      <c r="G4070" s="222"/>
      <c r="H4070" s="217" t="str">
        <f>IFERROR(VLOOKUP($C4070,$C$5:$H$18,6,0)+SUMIF($C$19:$C4070,$C4070,$F$19:$F4070)-SUMIF($C$19:$C4070,$C4070,$G$19:$G4070),"")</f>
        <v/>
      </c>
      <c r="I4070" s="220"/>
      <c r="J4070" s="220"/>
      <c r="K4070" s="223"/>
    </row>
    <row r="4071" customHeight="1" spans="1:11">
      <c r="A4071" s="185" t="str">
        <f>IF(B4071="","",COUNTA($B$5:B4071))</f>
        <v/>
      </c>
      <c r="B4071" s="213"/>
      <c r="C4071" s="214"/>
      <c r="D4071" s="214"/>
      <c r="E4071" s="214"/>
      <c r="F4071" s="224"/>
      <c r="G4071" s="216"/>
      <c r="H4071" s="217" t="str">
        <f>IFERROR(VLOOKUP($C4071,$C$5:$H$18,6,0)+SUMIF($C$19:$C4071,$C4071,$F$19:$F4071)-SUMIF($C$19:$C4071,$C4071,$G$19:$G4071),"")</f>
        <v/>
      </c>
      <c r="I4071" s="214"/>
      <c r="J4071" s="214"/>
      <c r="K4071" s="218"/>
    </row>
    <row r="4072" customHeight="1" spans="1:11">
      <c r="A4072" s="185" t="str">
        <f>IF(B4072="","",COUNTA($B$5:B4072))</f>
        <v/>
      </c>
      <c r="B4072" s="219"/>
      <c r="C4072" s="220"/>
      <c r="D4072" s="220"/>
      <c r="E4072" s="220"/>
      <c r="F4072" s="225"/>
      <c r="G4072" s="222"/>
      <c r="H4072" s="217" t="str">
        <f>IFERROR(VLOOKUP($C4072,$C$5:$H$18,6,0)+SUMIF($C$19:$C4072,$C4072,$F$19:$F4072)-SUMIF($C$19:$C4072,$C4072,$G$19:$G4072),"")</f>
        <v/>
      </c>
      <c r="I4072" s="220"/>
      <c r="J4072" s="220"/>
      <c r="K4072" s="223"/>
    </row>
    <row r="4073" customHeight="1" spans="1:11">
      <c r="A4073" s="185" t="str">
        <f>IF(B4073="","",COUNTA($B$5:B4073))</f>
        <v/>
      </c>
      <c r="B4073" s="213"/>
      <c r="C4073" s="214"/>
      <c r="D4073" s="214"/>
      <c r="E4073" s="214"/>
      <c r="F4073" s="224"/>
      <c r="G4073" s="216"/>
      <c r="H4073" s="217" t="str">
        <f>IFERROR(VLOOKUP($C4073,$C$5:$H$18,6,0)+SUMIF($C$19:$C4073,$C4073,$F$19:$F4073)-SUMIF($C$19:$C4073,$C4073,$G$19:$G4073),"")</f>
        <v/>
      </c>
      <c r="I4073" s="214"/>
      <c r="J4073" s="214"/>
      <c r="K4073" s="218"/>
    </row>
    <row r="4074" customHeight="1" spans="1:11">
      <c r="A4074" s="185" t="str">
        <f>IF(B4074="","",COUNTA($B$5:B4074))</f>
        <v/>
      </c>
      <c r="B4074" s="219"/>
      <c r="C4074" s="220"/>
      <c r="D4074" s="220"/>
      <c r="E4074" s="220"/>
      <c r="F4074" s="225"/>
      <c r="G4074" s="222"/>
      <c r="H4074" s="217" t="str">
        <f>IFERROR(VLOOKUP($C4074,$C$5:$H$18,6,0)+SUMIF($C$19:$C4074,$C4074,$F$19:$F4074)-SUMIF($C$19:$C4074,$C4074,$G$19:$G4074),"")</f>
        <v/>
      </c>
      <c r="I4074" s="220"/>
      <c r="J4074" s="220"/>
      <c r="K4074" s="223"/>
    </row>
    <row r="4075" customHeight="1" spans="1:11">
      <c r="A4075" s="185" t="str">
        <f>IF(B4075="","",COUNTA($B$5:B4075))</f>
        <v/>
      </c>
      <c r="B4075" s="213"/>
      <c r="C4075" s="214"/>
      <c r="D4075" s="214"/>
      <c r="E4075" s="214"/>
      <c r="F4075" s="224"/>
      <c r="G4075" s="216"/>
      <c r="H4075" s="217" t="str">
        <f>IFERROR(VLOOKUP($C4075,$C$5:$H$18,6,0)+SUMIF($C$19:$C4075,$C4075,$F$19:$F4075)-SUMIF($C$19:$C4075,$C4075,$G$19:$G4075),"")</f>
        <v/>
      </c>
      <c r="I4075" s="214"/>
      <c r="J4075" s="214"/>
      <c r="K4075" s="218"/>
    </row>
    <row r="4076" customHeight="1" spans="1:11">
      <c r="A4076" s="185" t="str">
        <f>IF(B4076="","",COUNTA($B$5:B4076))</f>
        <v/>
      </c>
      <c r="B4076" s="219"/>
      <c r="C4076" s="220"/>
      <c r="D4076" s="220"/>
      <c r="E4076" s="220"/>
      <c r="F4076" s="225"/>
      <c r="G4076" s="222"/>
      <c r="H4076" s="217" t="str">
        <f>IFERROR(VLOOKUP($C4076,$C$5:$H$18,6,0)+SUMIF($C$19:$C4076,$C4076,$F$19:$F4076)-SUMIF($C$19:$C4076,$C4076,$G$19:$G4076),"")</f>
        <v/>
      </c>
      <c r="I4076" s="220"/>
      <c r="J4076" s="220"/>
      <c r="K4076" s="223"/>
    </row>
    <row r="4077" customHeight="1" spans="1:11">
      <c r="A4077" s="185" t="str">
        <f>IF(B4077="","",COUNTA($B$5:B4077))</f>
        <v/>
      </c>
      <c r="B4077" s="213"/>
      <c r="C4077" s="214"/>
      <c r="D4077" s="214"/>
      <c r="E4077" s="214"/>
      <c r="F4077" s="224"/>
      <c r="G4077" s="216"/>
      <c r="H4077" s="217" t="str">
        <f>IFERROR(VLOOKUP($C4077,$C$5:$H$18,6,0)+SUMIF($C$19:$C4077,$C4077,$F$19:$F4077)-SUMIF($C$19:$C4077,$C4077,$G$19:$G4077),"")</f>
        <v/>
      </c>
      <c r="I4077" s="214"/>
      <c r="J4077" s="214"/>
      <c r="K4077" s="218"/>
    </row>
    <row r="4078" customHeight="1" spans="1:11">
      <c r="A4078" s="185" t="str">
        <f>IF(B4078="","",COUNTA($B$5:B4078))</f>
        <v/>
      </c>
      <c r="B4078" s="219"/>
      <c r="C4078" s="220"/>
      <c r="D4078" s="220"/>
      <c r="E4078" s="220"/>
      <c r="F4078" s="225"/>
      <c r="G4078" s="222"/>
      <c r="H4078" s="217" t="str">
        <f>IFERROR(VLOOKUP($C4078,$C$5:$H$18,6,0)+SUMIF($C$19:$C4078,$C4078,$F$19:$F4078)-SUMIF($C$19:$C4078,$C4078,$G$19:$G4078),"")</f>
        <v/>
      </c>
      <c r="I4078" s="220"/>
      <c r="J4078" s="220"/>
      <c r="K4078" s="223"/>
    </row>
    <row r="4079" customHeight="1" spans="1:11">
      <c r="A4079" s="185" t="str">
        <f>IF(B4079="","",COUNTA($B$5:B4079))</f>
        <v/>
      </c>
      <c r="B4079" s="213"/>
      <c r="C4079" s="214"/>
      <c r="D4079" s="214"/>
      <c r="E4079" s="214"/>
      <c r="F4079" s="224"/>
      <c r="G4079" s="216"/>
      <c r="H4079" s="217" t="str">
        <f>IFERROR(VLOOKUP($C4079,$C$5:$H$18,6,0)+SUMIF($C$19:$C4079,$C4079,$F$19:$F4079)-SUMIF($C$19:$C4079,$C4079,$G$19:$G4079),"")</f>
        <v/>
      </c>
      <c r="I4079" s="214"/>
      <c r="J4079" s="214"/>
      <c r="K4079" s="218"/>
    </row>
    <row r="4080" customHeight="1" spans="1:11">
      <c r="A4080" s="185" t="str">
        <f>IF(B4080="","",COUNTA($B$5:B4080))</f>
        <v/>
      </c>
      <c r="B4080" s="219"/>
      <c r="C4080" s="220"/>
      <c r="D4080" s="220"/>
      <c r="E4080" s="220"/>
      <c r="F4080" s="225"/>
      <c r="G4080" s="222"/>
      <c r="H4080" s="217" t="str">
        <f>IFERROR(VLOOKUP($C4080,$C$5:$H$18,6,0)+SUMIF($C$19:$C4080,$C4080,$F$19:$F4080)-SUMIF($C$19:$C4080,$C4080,$G$19:$G4080),"")</f>
        <v/>
      </c>
      <c r="I4080" s="220"/>
      <c r="J4080" s="220"/>
      <c r="K4080" s="223"/>
    </row>
    <row r="4081" customHeight="1" spans="1:11">
      <c r="A4081" s="185" t="str">
        <f>IF(B4081="","",COUNTA($B$5:B4081))</f>
        <v/>
      </c>
      <c r="B4081" s="213"/>
      <c r="C4081" s="214"/>
      <c r="D4081" s="214"/>
      <c r="E4081" s="214"/>
      <c r="F4081" s="224"/>
      <c r="G4081" s="216"/>
      <c r="H4081" s="217" t="str">
        <f>IFERROR(VLOOKUP($C4081,$C$5:$H$18,6,0)+SUMIF($C$19:$C4081,$C4081,$F$19:$F4081)-SUMIF($C$19:$C4081,$C4081,$G$19:$G4081),"")</f>
        <v/>
      </c>
      <c r="I4081" s="214"/>
      <c r="J4081" s="214"/>
      <c r="K4081" s="218"/>
    </row>
    <row r="4082" customHeight="1" spans="1:11">
      <c r="A4082" s="185" t="str">
        <f>IF(B4082="","",COUNTA($B$5:B4082))</f>
        <v/>
      </c>
      <c r="B4082" s="219"/>
      <c r="C4082" s="220"/>
      <c r="D4082" s="220"/>
      <c r="E4082" s="220"/>
      <c r="F4082" s="225"/>
      <c r="G4082" s="222"/>
      <c r="H4082" s="217" t="str">
        <f>IFERROR(VLOOKUP($C4082,$C$5:$H$18,6,0)+SUMIF($C$19:$C4082,$C4082,$F$19:$F4082)-SUMIF($C$19:$C4082,$C4082,$G$19:$G4082),"")</f>
        <v/>
      </c>
      <c r="I4082" s="220"/>
      <c r="J4082" s="220"/>
      <c r="K4082" s="223"/>
    </row>
    <row r="4083" customHeight="1" spans="1:11">
      <c r="A4083" s="185" t="str">
        <f>IF(B4083="","",COUNTA($B$5:B4083))</f>
        <v/>
      </c>
      <c r="B4083" s="213"/>
      <c r="C4083" s="214"/>
      <c r="D4083" s="214"/>
      <c r="E4083" s="214"/>
      <c r="F4083" s="224"/>
      <c r="G4083" s="216"/>
      <c r="H4083" s="217" t="str">
        <f>IFERROR(VLOOKUP($C4083,$C$5:$H$18,6,0)+SUMIF($C$19:$C4083,$C4083,$F$19:$F4083)-SUMIF($C$19:$C4083,$C4083,$G$19:$G4083),"")</f>
        <v/>
      </c>
      <c r="I4083" s="214"/>
      <c r="J4083" s="214"/>
      <c r="K4083" s="218"/>
    </row>
    <row r="4084" customHeight="1" spans="1:11">
      <c r="A4084" s="185" t="str">
        <f>IF(B4084="","",COUNTA($B$5:B4084))</f>
        <v/>
      </c>
      <c r="B4084" s="219"/>
      <c r="C4084" s="220"/>
      <c r="D4084" s="220"/>
      <c r="E4084" s="220"/>
      <c r="F4084" s="225"/>
      <c r="G4084" s="222"/>
      <c r="H4084" s="217" t="str">
        <f>IFERROR(VLOOKUP($C4084,$C$5:$H$18,6,0)+SUMIF($C$19:$C4084,$C4084,$F$19:$F4084)-SUMIF($C$19:$C4084,$C4084,$G$19:$G4084),"")</f>
        <v/>
      </c>
      <c r="I4084" s="220"/>
      <c r="J4084" s="220"/>
      <c r="K4084" s="223"/>
    </row>
    <row r="4085" customHeight="1" spans="1:11">
      <c r="A4085" s="185" t="str">
        <f>IF(B4085="","",COUNTA($B$5:B4085))</f>
        <v/>
      </c>
      <c r="B4085" s="213"/>
      <c r="C4085" s="214"/>
      <c r="D4085" s="214"/>
      <c r="E4085" s="214"/>
      <c r="F4085" s="224"/>
      <c r="G4085" s="216"/>
      <c r="H4085" s="217" t="str">
        <f>IFERROR(VLOOKUP($C4085,$C$5:$H$18,6,0)+SUMIF($C$19:$C4085,$C4085,$F$19:$F4085)-SUMIF($C$19:$C4085,$C4085,$G$19:$G4085),"")</f>
        <v/>
      </c>
      <c r="I4085" s="214"/>
      <c r="J4085" s="214"/>
      <c r="K4085" s="218"/>
    </row>
    <row r="4086" customHeight="1" spans="1:11">
      <c r="A4086" s="185" t="str">
        <f>IF(B4086="","",COUNTA($B$5:B4086))</f>
        <v/>
      </c>
      <c r="B4086" s="219"/>
      <c r="C4086" s="220"/>
      <c r="D4086" s="220"/>
      <c r="E4086" s="220"/>
      <c r="F4086" s="225"/>
      <c r="G4086" s="222"/>
      <c r="H4086" s="217" t="str">
        <f>IFERROR(VLOOKUP($C4086,$C$5:$H$18,6,0)+SUMIF($C$19:$C4086,$C4086,$F$19:$F4086)-SUMIF($C$19:$C4086,$C4086,$G$19:$G4086),"")</f>
        <v/>
      </c>
      <c r="I4086" s="220"/>
      <c r="J4086" s="220"/>
      <c r="K4086" s="223"/>
    </row>
    <row r="4087" customHeight="1" spans="1:11">
      <c r="A4087" s="185" t="str">
        <f>IF(B4087="","",COUNTA($B$5:B4087))</f>
        <v/>
      </c>
      <c r="B4087" s="213"/>
      <c r="C4087" s="214"/>
      <c r="D4087" s="214"/>
      <c r="E4087" s="214"/>
      <c r="F4087" s="224"/>
      <c r="G4087" s="216"/>
      <c r="H4087" s="217" t="str">
        <f>IFERROR(VLOOKUP($C4087,$C$5:$H$18,6,0)+SUMIF($C$19:$C4087,$C4087,$F$19:$F4087)-SUMIF($C$19:$C4087,$C4087,$G$19:$G4087),"")</f>
        <v/>
      </c>
      <c r="I4087" s="214"/>
      <c r="J4087" s="214"/>
      <c r="K4087" s="218"/>
    </row>
    <row r="4088" customHeight="1" spans="1:11">
      <c r="A4088" s="185" t="str">
        <f>IF(B4088="","",COUNTA($B$5:B4088))</f>
        <v/>
      </c>
      <c r="B4088" s="219"/>
      <c r="C4088" s="220"/>
      <c r="D4088" s="220"/>
      <c r="E4088" s="220"/>
      <c r="F4088" s="225"/>
      <c r="G4088" s="222"/>
      <c r="H4088" s="217" t="str">
        <f>IFERROR(VLOOKUP($C4088,$C$5:$H$18,6,0)+SUMIF($C$19:$C4088,$C4088,$F$19:$F4088)-SUMIF($C$19:$C4088,$C4088,$G$19:$G4088),"")</f>
        <v/>
      </c>
      <c r="I4088" s="220"/>
      <c r="J4088" s="220"/>
      <c r="K4088" s="223"/>
    </row>
    <row r="4089" customHeight="1" spans="1:11">
      <c r="A4089" s="185" t="str">
        <f>IF(B4089="","",COUNTA($B$5:B4089))</f>
        <v/>
      </c>
      <c r="B4089" s="213"/>
      <c r="C4089" s="214"/>
      <c r="D4089" s="214"/>
      <c r="E4089" s="214"/>
      <c r="F4089" s="224"/>
      <c r="G4089" s="216"/>
      <c r="H4089" s="217" t="str">
        <f>IFERROR(VLOOKUP($C4089,$C$5:$H$18,6,0)+SUMIF($C$19:$C4089,$C4089,$F$19:$F4089)-SUMIF($C$19:$C4089,$C4089,$G$19:$G4089),"")</f>
        <v/>
      </c>
      <c r="I4089" s="214"/>
      <c r="J4089" s="214"/>
      <c r="K4089" s="218"/>
    </row>
    <row r="4090" customHeight="1" spans="1:11">
      <c r="A4090" s="185" t="str">
        <f>IF(B4090="","",COUNTA($B$5:B4090))</f>
        <v/>
      </c>
      <c r="B4090" s="219"/>
      <c r="C4090" s="220"/>
      <c r="D4090" s="220"/>
      <c r="E4090" s="220"/>
      <c r="F4090" s="225"/>
      <c r="G4090" s="222"/>
      <c r="H4090" s="217" t="str">
        <f>IFERROR(VLOOKUP($C4090,$C$5:$H$18,6,0)+SUMIF($C$19:$C4090,$C4090,$F$19:$F4090)-SUMIF($C$19:$C4090,$C4090,$G$19:$G4090),"")</f>
        <v/>
      </c>
      <c r="I4090" s="220"/>
      <c r="J4090" s="220"/>
      <c r="K4090" s="223"/>
    </row>
    <row r="4091" customHeight="1" spans="1:11">
      <c r="A4091" s="185" t="str">
        <f>IF(B4091="","",COUNTA($B$5:B4091))</f>
        <v/>
      </c>
      <c r="B4091" s="213"/>
      <c r="C4091" s="214"/>
      <c r="D4091" s="214"/>
      <c r="E4091" s="214"/>
      <c r="F4091" s="224"/>
      <c r="G4091" s="216"/>
      <c r="H4091" s="217" t="str">
        <f>IFERROR(VLOOKUP($C4091,$C$5:$H$18,6,0)+SUMIF($C$19:$C4091,$C4091,$F$19:$F4091)-SUMIF($C$19:$C4091,$C4091,$G$19:$G4091),"")</f>
        <v/>
      </c>
      <c r="I4091" s="214"/>
      <c r="J4091" s="214"/>
      <c r="K4091" s="218"/>
    </row>
    <row r="4092" customHeight="1" spans="1:11">
      <c r="A4092" s="185" t="str">
        <f>IF(B4092="","",COUNTA($B$5:B4092))</f>
        <v/>
      </c>
      <c r="B4092" s="219"/>
      <c r="C4092" s="220"/>
      <c r="D4092" s="220"/>
      <c r="E4092" s="220"/>
      <c r="F4092" s="225"/>
      <c r="G4092" s="222"/>
      <c r="H4092" s="217" t="str">
        <f>IFERROR(VLOOKUP($C4092,$C$5:$H$18,6,0)+SUMIF($C$19:$C4092,$C4092,$F$19:$F4092)-SUMIF($C$19:$C4092,$C4092,$G$19:$G4092),"")</f>
        <v/>
      </c>
      <c r="I4092" s="220"/>
      <c r="J4092" s="220"/>
      <c r="K4092" s="223"/>
    </row>
    <row r="4093" customHeight="1" spans="1:11">
      <c r="A4093" s="185" t="str">
        <f>IF(B4093="","",COUNTA($B$5:B4093))</f>
        <v/>
      </c>
      <c r="B4093" s="213"/>
      <c r="C4093" s="214"/>
      <c r="D4093" s="214"/>
      <c r="E4093" s="214"/>
      <c r="F4093" s="224"/>
      <c r="G4093" s="216"/>
      <c r="H4093" s="217" t="str">
        <f>IFERROR(VLOOKUP($C4093,$C$5:$H$18,6,0)+SUMIF($C$19:$C4093,$C4093,$F$19:$F4093)-SUMIF($C$19:$C4093,$C4093,$G$19:$G4093),"")</f>
        <v/>
      </c>
      <c r="I4093" s="214"/>
      <c r="J4093" s="214"/>
      <c r="K4093" s="218"/>
    </row>
    <row r="4094" customHeight="1" spans="1:11">
      <c r="A4094" s="185" t="str">
        <f>IF(B4094="","",COUNTA($B$5:B4094))</f>
        <v/>
      </c>
      <c r="B4094" s="219"/>
      <c r="C4094" s="220"/>
      <c r="D4094" s="220"/>
      <c r="E4094" s="220"/>
      <c r="F4094" s="225"/>
      <c r="G4094" s="222"/>
      <c r="H4094" s="217" t="str">
        <f>IFERROR(VLOOKUP($C4094,$C$5:$H$18,6,0)+SUMIF($C$19:$C4094,$C4094,$F$19:$F4094)-SUMIF($C$19:$C4094,$C4094,$G$19:$G4094),"")</f>
        <v/>
      </c>
      <c r="I4094" s="220"/>
      <c r="J4094" s="220"/>
      <c r="K4094" s="223"/>
    </row>
    <row r="4095" customHeight="1" spans="1:11">
      <c r="A4095" s="185" t="str">
        <f>IF(B4095="","",COUNTA($B$5:B4095))</f>
        <v/>
      </c>
      <c r="B4095" s="213"/>
      <c r="C4095" s="214"/>
      <c r="D4095" s="214"/>
      <c r="E4095" s="214"/>
      <c r="F4095" s="224"/>
      <c r="G4095" s="216"/>
      <c r="H4095" s="217" t="str">
        <f>IFERROR(VLOOKUP($C4095,$C$5:$H$18,6,0)+SUMIF($C$19:$C4095,$C4095,$F$19:$F4095)-SUMIF($C$19:$C4095,$C4095,$G$19:$G4095),"")</f>
        <v/>
      </c>
      <c r="I4095" s="214"/>
      <c r="J4095" s="214"/>
      <c r="K4095" s="218"/>
    </row>
    <row r="4096" customHeight="1" spans="1:11">
      <c r="A4096" s="185" t="str">
        <f>IF(B4096="","",COUNTA($B$5:B4096))</f>
        <v/>
      </c>
      <c r="B4096" s="219"/>
      <c r="C4096" s="220"/>
      <c r="D4096" s="220"/>
      <c r="E4096" s="220"/>
      <c r="F4096" s="225"/>
      <c r="G4096" s="222"/>
      <c r="H4096" s="217" t="str">
        <f>IFERROR(VLOOKUP($C4096,$C$5:$H$18,6,0)+SUMIF($C$19:$C4096,$C4096,$F$19:$F4096)-SUMIF($C$19:$C4096,$C4096,$G$19:$G4096),"")</f>
        <v/>
      </c>
      <c r="I4096" s="220"/>
      <c r="J4096" s="220"/>
      <c r="K4096" s="223"/>
    </row>
    <row r="4097" customHeight="1" spans="1:11">
      <c r="A4097" s="185" t="str">
        <f>IF(B4097="","",COUNTA($B$5:B4097))</f>
        <v/>
      </c>
      <c r="B4097" s="213"/>
      <c r="C4097" s="214"/>
      <c r="D4097" s="214"/>
      <c r="E4097" s="214"/>
      <c r="F4097" s="224"/>
      <c r="G4097" s="216"/>
      <c r="H4097" s="217" t="str">
        <f>IFERROR(VLOOKUP($C4097,$C$5:$H$18,6,0)+SUMIF($C$19:$C4097,$C4097,$F$19:$F4097)-SUMIF($C$19:$C4097,$C4097,$G$19:$G4097),"")</f>
        <v/>
      </c>
      <c r="I4097" s="214"/>
      <c r="J4097" s="214"/>
      <c r="K4097" s="218"/>
    </row>
    <row r="4098" customHeight="1" spans="1:11">
      <c r="A4098" s="185" t="str">
        <f>IF(B4098="","",COUNTA($B$5:B4098))</f>
        <v/>
      </c>
      <c r="B4098" s="219"/>
      <c r="C4098" s="220"/>
      <c r="D4098" s="220"/>
      <c r="E4098" s="220"/>
      <c r="F4098" s="225"/>
      <c r="G4098" s="222"/>
      <c r="H4098" s="217" t="str">
        <f>IFERROR(VLOOKUP($C4098,$C$5:$H$18,6,0)+SUMIF($C$19:$C4098,$C4098,$F$19:$F4098)-SUMIF($C$19:$C4098,$C4098,$G$19:$G4098),"")</f>
        <v/>
      </c>
      <c r="I4098" s="220"/>
      <c r="J4098" s="220"/>
      <c r="K4098" s="223"/>
    </row>
    <row r="4099" customHeight="1" spans="1:11">
      <c r="A4099" s="185" t="str">
        <f>IF(B4099="","",COUNTA($B$5:B4099))</f>
        <v/>
      </c>
      <c r="B4099" s="213"/>
      <c r="C4099" s="214"/>
      <c r="D4099" s="214"/>
      <c r="E4099" s="214"/>
      <c r="F4099" s="224"/>
      <c r="G4099" s="216"/>
      <c r="H4099" s="217" t="str">
        <f>IFERROR(VLOOKUP($C4099,$C$5:$H$18,6,0)+SUMIF($C$19:$C4099,$C4099,$F$19:$F4099)-SUMIF($C$19:$C4099,$C4099,$G$19:$G4099),"")</f>
        <v/>
      </c>
      <c r="I4099" s="214"/>
      <c r="J4099" s="214"/>
      <c r="K4099" s="218"/>
    </row>
    <row r="4100" customHeight="1" spans="1:11">
      <c r="A4100" s="185" t="str">
        <f>IF(B4100="","",COUNTA($B$5:B4100))</f>
        <v/>
      </c>
      <c r="B4100" s="219"/>
      <c r="C4100" s="220"/>
      <c r="D4100" s="220"/>
      <c r="E4100" s="220"/>
      <c r="F4100" s="225"/>
      <c r="G4100" s="222"/>
      <c r="H4100" s="217" t="str">
        <f>IFERROR(VLOOKUP($C4100,$C$5:$H$18,6,0)+SUMIF($C$19:$C4100,$C4100,$F$19:$F4100)-SUMIF($C$19:$C4100,$C4100,$G$19:$G4100),"")</f>
        <v/>
      </c>
      <c r="I4100" s="220"/>
      <c r="J4100" s="220"/>
      <c r="K4100" s="223"/>
    </row>
    <row r="4101" customHeight="1" spans="1:11">
      <c r="A4101" s="185" t="str">
        <f>IF(B4101="","",COUNTA($B$5:B4101))</f>
        <v/>
      </c>
      <c r="B4101" s="213"/>
      <c r="C4101" s="214"/>
      <c r="D4101" s="214"/>
      <c r="E4101" s="214"/>
      <c r="F4101" s="224"/>
      <c r="G4101" s="216"/>
      <c r="H4101" s="217" t="str">
        <f>IFERROR(VLOOKUP($C4101,$C$5:$H$18,6,0)+SUMIF($C$19:$C4101,$C4101,$F$19:$F4101)-SUMIF($C$19:$C4101,$C4101,$G$19:$G4101),"")</f>
        <v/>
      </c>
      <c r="I4101" s="214"/>
      <c r="J4101" s="214"/>
      <c r="K4101" s="218"/>
    </row>
    <row r="4102" customHeight="1" spans="1:11">
      <c r="A4102" s="185" t="str">
        <f>IF(B4102="","",COUNTA($B$5:B4102))</f>
        <v/>
      </c>
      <c r="B4102" s="219"/>
      <c r="C4102" s="220"/>
      <c r="D4102" s="220"/>
      <c r="E4102" s="220"/>
      <c r="F4102" s="225"/>
      <c r="G4102" s="222"/>
      <c r="H4102" s="217" t="str">
        <f>IFERROR(VLOOKUP($C4102,$C$5:$H$18,6,0)+SUMIF($C$19:$C4102,$C4102,$F$19:$F4102)-SUMIF($C$19:$C4102,$C4102,$G$19:$G4102),"")</f>
        <v/>
      </c>
      <c r="I4102" s="220"/>
      <c r="J4102" s="220"/>
      <c r="K4102" s="223"/>
    </row>
    <row r="4103" customHeight="1" spans="1:11">
      <c r="A4103" s="185" t="str">
        <f>IF(B4103="","",COUNTA($B$5:B4103))</f>
        <v/>
      </c>
      <c r="B4103" s="213"/>
      <c r="C4103" s="214"/>
      <c r="D4103" s="214"/>
      <c r="E4103" s="214"/>
      <c r="F4103" s="224"/>
      <c r="G4103" s="216"/>
      <c r="H4103" s="217" t="str">
        <f>IFERROR(VLOOKUP($C4103,$C$5:$H$18,6,0)+SUMIF($C$19:$C4103,$C4103,$F$19:$F4103)-SUMIF($C$19:$C4103,$C4103,$G$19:$G4103),"")</f>
        <v/>
      </c>
      <c r="I4103" s="214"/>
      <c r="J4103" s="214"/>
      <c r="K4103" s="218"/>
    </row>
    <row r="4104" customHeight="1" spans="1:11">
      <c r="A4104" s="185" t="str">
        <f>IF(B4104="","",COUNTA($B$5:B4104))</f>
        <v/>
      </c>
      <c r="B4104" s="219"/>
      <c r="C4104" s="220"/>
      <c r="D4104" s="220"/>
      <c r="E4104" s="220"/>
      <c r="F4104" s="225"/>
      <c r="G4104" s="222"/>
      <c r="H4104" s="217" t="str">
        <f>IFERROR(VLOOKUP($C4104,$C$5:$H$18,6,0)+SUMIF($C$19:$C4104,$C4104,$F$19:$F4104)-SUMIF($C$19:$C4104,$C4104,$G$19:$G4104),"")</f>
        <v/>
      </c>
      <c r="I4104" s="220"/>
      <c r="J4104" s="220"/>
      <c r="K4104" s="223"/>
    </row>
    <row r="4105" customHeight="1" spans="1:11">
      <c r="A4105" s="185" t="str">
        <f>IF(B4105="","",COUNTA($B$5:B4105))</f>
        <v/>
      </c>
      <c r="B4105" s="213"/>
      <c r="C4105" s="214"/>
      <c r="D4105" s="214"/>
      <c r="E4105" s="214"/>
      <c r="F4105" s="224"/>
      <c r="G4105" s="216"/>
      <c r="H4105" s="217" t="str">
        <f>IFERROR(VLOOKUP($C4105,$C$5:$H$18,6,0)+SUMIF($C$19:$C4105,$C4105,$F$19:$F4105)-SUMIF($C$19:$C4105,$C4105,$G$19:$G4105),"")</f>
        <v/>
      </c>
      <c r="I4105" s="214"/>
      <c r="J4105" s="214"/>
      <c r="K4105" s="218"/>
    </row>
    <row r="4106" customHeight="1" spans="1:11">
      <c r="A4106" s="185" t="str">
        <f>IF(B4106="","",COUNTA($B$5:B4106))</f>
        <v/>
      </c>
      <c r="B4106" s="219"/>
      <c r="C4106" s="220"/>
      <c r="D4106" s="220"/>
      <c r="E4106" s="220"/>
      <c r="F4106" s="225"/>
      <c r="G4106" s="222"/>
      <c r="H4106" s="217" t="str">
        <f>IFERROR(VLOOKUP($C4106,$C$5:$H$18,6,0)+SUMIF($C$19:$C4106,$C4106,$F$19:$F4106)-SUMIF($C$19:$C4106,$C4106,$G$19:$G4106),"")</f>
        <v/>
      </c>
      <c r="I4106" s="220"/>
      <c r="J4106" s="220"/>
      <c r="K4106" s="223"/>
    </row>
    <row r="4107" customHeight="1" spans="1:11">
      <c r="A4107" s="185" t="str">
        <f>IF(B4107="","",COUNTA($B$5:B4107))</f>
        <v/>
      </c>
      <c r="B4107" s="213"/>
      <c r="C4107" s="214"/>
      <c r="D4107" s="214"/>
      <c r="E4107" s="214"/>
      <c r="F4107" s="224"/>
      <c r="G4107" s="216"/>
      <c r="H4107" s="217" t="str">
        <f>IFERROR(VLOOKUP($C4107,$C$5:$H$18,6,0)+SUMIF($C$19:$C4107,$C4107,$F$19:$F4107)-SUMIF($C$19:$C4107,$C4107,$G$19:$G4107),"")</f>
        <v/>
      </c>
      <c r="I4107" s="214"/>
      <c r="J4107" s="214"/>
      <c r="K4107" s="218"/>
    </row>
    <row r="4108" customHeight="1" spans="1:11">
      <c r="A4108" s="185" t="str">
        <f>IF(B4108="","",COUNTA($B$5:B4108))</f>
        <v/>
      </c>
      <c r="B4108" s="219"/>
      <c r="C4108" s="220"/>
      <c r="D4108" s="220"/>
      <c r="E4108" s="220"/>
      <c r="F4108" s="225"/>
      <c r="G4108" s="222"/>
      <c r="H4108" s="217" t="str">
        <f>IFERROR(VLOOKUP($C4108,$C$5:$H$18,6,0)+SUMIF($C$19:$C4108,$C4108,$F$19:$F4108)-SUMIF($C$19:$C4108,$C4108,$G$19:$G4108),"")</f>
        <v/>
      </c>
      <c r="I4108" s="220"/>
      <c r="J4108" s="220"/>
      <c r="K4108" s="223"/>
    </row>
    <row r="4109" customHeight="1" spans="1:11">
      <c r="A4109" s="185" t="str">
        <f>IF(B4109="","",COUNTA($B$5:B4109))</f>
        <v/>
      </c>
      <c r="B4109" s="213"/>
      <c r="C4109" s="214"/>
      <c r="D4109" s="214"/>
      <c r="E4109" s="214"/>
      <c r="F4109" s="224"/>
      <c r="G4109" s="216"/>
      <c r="H4109" s="217" t="str">
        <f>IFERROR(VLOOKUP($C4109,$C$5:$H$18,6,0)+SUMIF($C$19:$C4109,$C4109,$F$19:$F4109)-SUMIF($C$19:$C4109,$C4109,$G$19:$G4109),"")</f>
        <v/>
      </c>
      <c r="I4109" s="214"/>
      <c r="J4109" s="214"/>
      <c r="K4109" s="218"/>
    </row>
    <row r="4110" customHeight="1" spans="1:11">
      <c r="A4110" s="185" t="str">
        <f>IF(B4110="","",COUNTA($B$5:B4110))</f>
        <v/>
      </c>
      <c r="B4110" s="219"/>
      <c r="C4110" s="220"/>
      <c r="D4110" s="220"/>
      <c r="E4110" s="220"/>
      <c r="F4110" s="225"/>
      <c r="G4110" s="222"/>
      <c r="H4110" s="217" t="str">
        <f>IFERROR(VLOOKUP($C4110,$C$5:$H$18,6,0)+SUMIF($C$19:$C4110,$C4110,$F$19:$F4110)-SUMIF($C$19:$C4110,$C4110,$G$19:$G4110),"")</f>
        <v/>
      </c>
      <c r="I4110" s="220"/>
      <c r="J4110" s="220"/>
      <c r="K4110" s="223"/>
    </row>
    <row r="4111" customHeight="1" spans="1:11">
      <c r="A4111" s="185" t="str">
        <f>IF(B4111="","",COUNTA($B$5:B4111))</f>
        <v/>
      </c>
      <c r="B4111" s="213"/>
      <c r="C4111" s="214"/>
      <c r="D4111" s="214"/>
      <c r="E4111" s="214"/>
      <c r="F4111" s="224"/>
      <c r="G4111" s="216"/>
      <c r="H4111" s="217" t="str">
        <f>IFERROR(VLOOKUP($C4111,$C$5:$H$18,6,0)+SUMIF($C$19:$C4111,$C4111,$F$19:$F4111)-SUMIF($C$19:$C4111,$C4111,$G$19:$G4111),"")</f>
        <v/>
      </c>
      <c r="I4111" s="214"/>
      <c r="J4111" s="214"/>
      <c r="K4111" s="218"/>
    </row>
    <row r="4112" customHeight="1" spans="1:11">
      <c r="A4112" s="185" t="str">
        <f>IF(B4112="","",COUNTA($B$5:B4112))</f>
        <v/>
      </c>
      <c r="B4112" s="219"/>
      <c r="C4112" s="220"/>
      <c r="D4112" s="220"/>
      <c r="E4112" s="220"/>
      <c r="F4112" s="225"/>
      <c r="G4112" s="222"/>
      <c r="H4112" s="217" t="str">
        <f>IFERROR(VLOOKUP($C4112,$C$5:$H$18,6,0)+SUMIF($C$19:$C4112,$C4112,$F$19:$F4112)-SUMIF($C$19:$C4112,$C4112,$G$19:$G4112),"")</f>
        <v/>
      </c>
      <c r="I4112" s="220"/>
      <c r="J4112" s="220"/>
      <c r="K4112" s="223"/>
    </row>
    <row r="4113" customHeight="1" spans="1:11">
      <c r="A4113" s="185" t="str">
        <f>IF(B4113="","",COUNTA($B$5:B4113))</f>
        <v/>
      </c>
      <c r="B4113" s="213"/>
      <c r="C4113" s="214"/>
      <c r="D4113" s="214"/>
      <c r="E4113" s="214"/>
      <c r="F4113" s="224"/>
      <c r="G4113" s="216"/>
      <c r="H4113" s="217" t="str">
        <f>IFERROR(VLOOKUP($C4113,$C$5:$H$18,6,0)+SUMIF($C$19:$C4113,$C4113,$F$19:$F4113)-SUMIF($C$19:$C4113,$C4113,$G$19:$G4113),"")</f>
        <v/>
      </c>
      <c r="I4113" s="214"/>
      <c r="J4113" s="214"/>
      <c r="K4113" s="218"/>
    </row>
    <row r="4114" customHeight="1" spans="1:11">
      <c r="A4114" s="185" t="str">
        <f>IF(B4114="","",COUNTA($B$5:B4114))</f>
        <v/>
      </c>
      <c r="B4114" s="219"/>
      <c r="C4114" s="220"/>
      <c r="D4114" s="220"/>
      <c r="E4114" s="220"/>
      <c r="F4114" s="225"/>
      <c r="G4114" s="222"/>
      <c r="H4114" s="217" t="str">
        <f>IFERROR(VLOOKUP($C4114,$C$5:$H$18,6,0)+SUMIF($C$19:$C4114,$C4114,$F$19:$F4114)-SUMIF($C$19:$C4114,$C4114,$G$19:$G4114),"")</f>
        <v/>
      </c>
      <c r="I4114" s="220"/>
      <c r="J4114" s="220"/>
      <c r="K4114" s="223"/>
    </row>
    <row r="4115" customHeight="1" spans="1:11">
      <c r="A4115" s="185" t="str">
        <f>IF(B4115="","",COUNTA($B$5:B4115))</f>
        <v/>
      </c>
      <c r="B4115" s="213"/>
      <c r="C4115" s="214"/>
      <c r="D4115" s="214"/>
      <c r="E4115" s="214"/>
      <c r="F4115" s="224"/>
      <c r="G4115" s="216"/>
      <c r="H4115" s="217" t="str">
        <f>IFERROR(VLOOKUP($C4115,$C$5:$H$18,6,0)+SUMIF($C$19:$C4115,$C4115,$F$19:$F4115)-SUMIF($C$19:$C4115,$C4115,$G$19:$G4115),"")</f>
        <v/>
      </c>
      <c r="I4115" s="214"/>
      <c r="J4115" s="214"/>
      <c r="K4115" s="218"/>
    </row>
    <row r="4116" customHeight="1" spans="1:11">
      <c r="A4116" s="185" t="str">
        <f>IF(B4116="","",COUNTA($B$5:B4116))</f>
        <v/>
      </c>
      <c r="B4116" s="219"/>
      <c r="C4116" s="220"/>
      <c r="D4116" s="220"/>
      <c r="E4116" s="220"/>
      <c r="F4116" s="225"/>
      <c r="G4116" s="222"/>
      <c r="H4116" s="217" t="str">
        <f>IFERROR(VLOOKUP($C4116,$C$5:$H$18,6,0)+SUMIF($C$19:$C4116,$C4116,$F$19:$F4116)-SUMIF($C$19:$C4116,$C4116,$G$19:$G4116),"")</f>
        <v/>
      </c>
      <c r="I4116" s="220"/>
      <c r="J4116" s="220"/>
      <c r="K4116" s="223"/>
    </row>
    <row r="4117" customHeight="1" spans="1:11">
      <c r="A4117" s="185" t="str">
        <f>IF(B4117="","",COUNTA($B$5:B4117))</f>
        <v/>
      </c>
      <c r="B4117" s="213"/>
      <c r="C4117" s="214"/>
      <c r="D4117" s="214"/>
      <c r="E4117" s="214"/>
      <c r="F4117" s="224"/>
      <c r="G4117" s="216"/>
      <c r="H4117" s="217" t="str">
        <f>IFERROR(VLOOKUP($C4117,$C$5:$H$18,6,0)+SUMIF($C$19:$C4117,$C4117,$F$19:$F4117)-SUMIF($C$19:$C4117,$C4117,$G$19:$G4117),"")</f>
        <v/>
      </c>
      <c r="I4117" s="214"/>
      <c r="J4117" s="214"/>
      <c r="K4117" s="218"/>
    </row>
    <row r="4118" customHeight="1" spans="1:11">
      <c r="A4118" s="185" t="str">
        <f>IF(B4118="","",COUNTA($B$5:B4118))</f>
        <v/>
      </c>
      <c r="B4118" s="219"/>
      <c r="C4118" s="220"/>
      <c r="D4118" s="220"/>
      <c r="E4118" s="220"/>
      <c r="F4118" s="225"/>
      <c r="G4118" s="222"/>
      <c r="H4118" s="217" t="str">
        <f>IFERROR(VLOOKUP($C4118,$C$5:$H$18,6,0)+SUMIF($C$19:$C4118,$C4118,$F$19:$F4118)-SUMIF($C$19:$C4118,$C4118,$G$19:$G4118),"")</f>
        <v/>
      </c>
      <c r="I4118" s="220"/>
      <c r="J4118" s="220"/>
      <c r="K4118" s="223"/>
    </row>
    <row r="4119" customHeight="1" spans="1:11">
      <c r="A4119" s="185" t="str">
        <f>IF(B4119="","",COUNTA($B$5:B4119))</f>
        <v/>
      </c>
      <c r="B4119" s="213"/>
      <c r="C4119" s="214"/>
      <c r="D4119" s="214"/>
      <c r="E4119" s="214"/>
      <c r="F4119" s="224"/>
      <c r="G4119" s="216"/>
      <c r="H4119" s="217" t="str">
        <f>IFERROR(VLOOKUP($C4119,$C$5:$H$18,6,0)+SUMIF($C$19:$C4119,$C4119,$F$19:$F4119)-SUMIF($C$19:$C4119,$C4119,$G$19:$G4119),"")</f>
        <v/>
      </c>
      <c r="I4119" s="214"/>
      <c r="J4119" s="214"/>
      <c r="K4119" s="218"/>
    </row>
    <row r="4120" customHeight="1" spans="1:11">
      <c r="A4120" s="185" t="str">
        <f>IF(B4120="","",COUNTA($B$5:B4120))</f>
        <v/>
      </c>
      <c r="B4120" s="219"/>
      <c r="C4120" s="220"/>
      <c r="D4120" s="220"/>
      <c r="E4120" s="220"/>
      <c r="F4120" s="225"/>
      <c r="G4120" s="222"/>
      <c r="H4120" s="217" t="str">
        <f>IFERROR(VLOOKUP($C4120,$C$5:$H$18,6,0)+SUMIF($C$19:$C4120,$C4120,$F$19:$F4120)-SUMIF($C$19:$C4120,$C4120,$G$19:$G4120),"")</f>
        <v/>
      </c>
      <c r="I4120" s="220"/>
      <c r="J4120" s="220"/>
      <c r="K4120" s="223"/>
    </row>
    <row r="4121" customHeight="1" spans="1:11">
      <c r="A4121" s="185" t="str">
        <f>IF(B4121="","",COUNTA($B$5:B4121))</f>
        <v/>
      </c>
      <c r="B4121" s="213"/>
      <c r="C4121" s="214"/>
      <c r="D4121" s="214"/>
      <c r="E4121" s="214"/>
      <c r="F4121" s="224"/>
      <c r="G4121" s="216"/>
      <c r="H4121" s="217" t="str">
        <f>IFERROR(VLOOKUP($C4121,$C$5:$H$18,6,0)+SUMIF($C$19:$C4121,$C4121,$F$19:$F4121)-SUMIF($C$19:$C4121,$C4121,$G$19:$G4121),"")</f>
        <v/>
      </c>
      <c r="I4121" s="214"/>
      <c r="J4121" s="214"/>
      <c r="K4121" s="218"/>
    </row>
    <row r="4122" customHeight="1" spans="1:11">
      <c r="A4122" s="185" t="str">
        <f>IF(B4122="","",COUNTA($B$5:B4122))</f>
        <v/>
      </c>
      <c r="B4122" s="219"/>
      <c r="C4122" s="220"/>
      <c r="D4122" s="220"/>
      <c r="E4122" s="220"/>
      <c r="F4122" s="225"/>
      <c r="G4122" s="222"/>
      <c r="H4122" s="217" t="str">
        <f>IFERROR(VLOOKUP($C4122,$C$5:$H$18,6,0)+SUMIF($C$19:$C4122,$C4122,$F$19:$F4122)-SUMIF($C$19:$C4122,$C4122,$G$19:$G4122),"")</f>
        <v/>
      </c>
      <c r="I4122" s="220"/>
      <c r="J4122" s="220"/>
      <c r="K4122" s="223"/>
    </row>
    <row r="4123" customHeight="1" spans="1:11">
      <c r="A4123" s="185" t="str">
        <f>IF(B4123="","",COUNTA($B$5:B4123))</f>
        <v/>
      </c>
      <c r="B4123" s="213"/>
      <c r="C4123" s="214"/>
      <c r="D4123" s="214"/>
      <c r="E4123" s="214"/>
      <c r="F4123" s="224"/>
      <c r="G4123" s="216"/>
      <c r="H4123" s="217" t="str">
        <f>IFERROR(VLOOKUP($C4123,$C$5:$H$18,6,0)+SUMIF($C$19:$C4123,$C4123,$F$19:$F4123)-SUMIF($C$19:$C4123,$C4123,$G$19:$G4123),"")</f>
        <v/>
      </c>
      <c r="I4123" s="214"/>
      <c r="J4123" s="214"/>
      <c r="K4123" s="218"/>
    </row>
    <row r="4124" customHeight="1" spans="1:11">
      <c r="A4124" s="185" t="str">
        <f>IF(B4124="","",COUNTA($B$5:B4124))</f>
        <v/>
      </c>
      <c r="B4124" s="219"/>
      <c r="C4124" s="220"/>
      <c r="D4124" s="220"/>
      <c r="E4124" s="220"/>
      <c r="F4124" s="225"/>
      <c r="G4124" s="222"/>
      <c r="H4124" s="217" t="str">
        <f>IFERROR(VLOOKUP($C4124,$C$5:$H$18,6,0)+SUMIF($C$19:$C4124,$C4124,$F$19:$F4124)-SUMIF($C$19:$C4124,$C4124,$G$19:$G4124),"")</f>
        <v/>
      </c>
      <c r="I4124" s="220"/>
      <c r="J4124" s="220"/>
      <c r="K4124" s="223"/>
    </row>
    <row r="4125" customHeight="1" spans="1:11">
      <c r="A4125" s="185" t="str">
        <f>IF(B4125="","",COUNTA($B$5:B4125))</f>
        <v/>
      </c>
      <c r="B4125" s="213"/>
      <c r="C4125" s="214"/>
      <c r="D4125" s="214"/>
      <c r="E4125" s="214"/>
      <c r="F4125" s="224"/>
      <c r="G4125" s="216"/>
      <c r="H4125" s="217" t="str">
        <f>IFERROR(VLOOKUP($C4125,$C$5:$H$18,6,0)+SUMIF($C$19:$C4125,$C4125,$F$19:$F4125)-SUMIF($C$19:$C4125,$C4125,$G$19:$G4125),"")</f>
        <v/>
      </c>
      <c r="I4125" s="214"/>
      <c r="J4125" s="214"/>
      <c r="K4125" s="218"/>
    </row>
    <row r="4126" customHeight="1" spans="1:11">
      <c r="A4126" s="185" t="str">
        <f>IF(B4126="","",COUNTA($B$5:B4126))</f>
        <v/>
      </c>
      <c r="B4126" s="219"/>
      <c r="C4126" s="220"/>
      <c r="D4126" s="220"/>
      <c r="E4126" s="220"/>
      <c r="F4126" s="225"/>
      <c r="G4126" s="222"/>
      <c r="H4126" s="217" t="str">
        <f>IFERROR(VLOOKUP($C4126,$C$5:$H$18,6,0)+SUMIF($C$19:$C4126,$C4126,$F$19:$F4126)-SUMIF($C$19:$C4126,$C4126,$G$19:$G4126),"")</f>
        <v/>
      </c>
      <c r="I4126" s="220"/>
      <c r="J4126" s="220"/>
      <c r="K4126" s="223"/>
    </row>
    <row r="4127" customHeight="1" spans="1:11">
      <c r="A4127" s="185" t="str">
        <f>IF(B4127="","",COUNTA($B$5:B4127))</f>
        <v/>
      </c>
      <c r="B4127" s="213"/>
      <c r="C4127" s="214"/>
      <c r="D4127" s="214"/>
      <c r="E4127" s="214"/>
      <c r="F4127" s="224"/>
      <c r="G4127" s="216"/>
      <c r="H4127" s="217" t="str">
        <f>IFERROR(VLOOKUP($C4127,$C$5:$H$18,6,0)+SUMIF($C$19:$C4127,$C4127,$F$19:$F4127)-SUMIF($C$19:$C4127,$C4127,$G$19:$G4127),"")</f>
        <v/>
      </c>
      <c r="I4127" s="214"/>
      <c r="J4127" s="214"/>
      <c r="K4127" s="218"/>
    </row>
    <row r="4128" customHeight="1" spans="1:11">
      <c r="A4128" s="185" t="str">
        <f>IF(B4128="","",COUNTA($B$5:B4128))</f>
        <v/>
      </c>
      <c r="B4128" s="219"/>
      <c r="C4128" s="220"/>
      <c r="D4128" s="220"/>
      <c r="E4128" s="220"/>
      <c r="F4128" s="225"/>
      <c r="G4128" s="222"/>
      <c r="H4128" s="217" t="str">
        <f>IFERROR(VLOOKUP($C4128,$C$5:$H$18,6,0)+SUMIF($C$19:$C4128,$C4128,$F$19:$F4128)-SUMIF($C$19:$C4128,$C4128,$G$19:$G4128),"")</f>
        <v/>
      </c>
      <c r="I4128" s="220"/>
      <c r="J4128" s="220"/>
      <c r="K4128" s="223"/>
    </row>
    <row r="4129" customHeight="1" spans="1:11">
      <c r="A4129" s="185" t="str">
        <f>IF(B4129="","",COUNTA($B$5:B4129))</f>
        <v/>
      </c>
      <c r="B4129" s="213"/>
      <c r="C4129" s="214"/>
      <c r="D4129" s="214"/>
      <c r="E4129" s="214"/>
      <c r="F4129" s="224"/>
      <c r="G4129" s="216"/>
      <c r="H4129" s="217" t="str">
        <f>IFERROR(VLOOKUP($C4129,$C$5:$H$18,6,0)+SUMIF($C$19:$C4129,$C4129,$F$19:$F4129)-SUMIF($C$19:$C4129,$C4129,$G$19:$G4129),"")</f>
        <v/>
      </c>
      <c r="I4129" s="214"/>
      <c r="J4129" s="214"/>
      <c r="K4129" s="218"/>
    </row>
    <row r="4130" customHeight="1" spans="1:11">
      <c r="A4130" s="185" t="str">
        <f>IF(B4130="","",COUNTA($B$5:B4130))</f>
        <v/>
      </c>
      <c r="B4130" s="219"/>
      <c r="C4130" s="220"/>
      <c r="D4130" s="220"/>
      <c r="E4130" s="220"/>
      <c r="F4130" s="225"/>
      <c r="G4130" s="222"/>
      <c r="H4130" s="217" t="str">
        <f>IFERROR(VLOOKUP($C4130,$C$5:$H$18,6,0)+SUMIF($C$19:$C4130,$C4130,$F$19:$F4130)-SUMIF($C$19:$C4130,$C4130,$G$19:$G4130),"")</f>
        <v/>
      </c>
      <c r="I4130" s="220"/>
      <c r="J4130" s="220"/>
      <c r="K4130" s="223"/>
    </row>
    <row r="4131" customHeight="1" spans="1:11">
      <c r="A4131" s="185" t="str">
        <f>IF(B4131="","",COUNTA($B$5:B4131))</f>
        <v/>
      </c>
      <c r="B4131" s="213"/>
      <c r="C4131" s="214"/>
      <c r="D4131" s="214"/>
      <c r="E4131" s="214"/>
      <c r="F4131" s="224"/>
      <c r="G4131" s="216"/>
      <c r="H4131" s="217" t="str">
        <f>IFERROR(VLOOKUP($C4131,$C$5:$H$18,6,0)+SUMIF($C$19:$C4131,$C4131,$F$19:$F4131)-SUMIF($C$19:$C4131,$C4131,$G$19:$G4131),"")</f>
        <v/>
      </c>
      <c r="I4131" s="214"/>
      <c r="J4131" s="214"/>
      <c r="K4131" s="218"/>
    </row>
    <row r="4132" customHeight="1" spans="1:11">
      <c r="A4132" s="185" t="str">
        <f>IF(B4132="","",COUNTA($B$5:B4132))</f>
        <v/>
      </c>
      <c r="B4132" s="219"/>
      <c r="C4132" s="220"/>
      <c r="D4132" s="220"/>
      <c r="E4132" s="220"/>
      <c r="F4132" s="225"/>
      <c r="G4132" s="222"/>
      <c r="H4132" s="217" t="str">
        <f>IFERROR(VLOOKUP($C4132,$C$5:$H$18,6,0)+SUMIF($C$19:$C4132,$C4132,$F$19:$F4132)-SUMIF($C$19:$C4132,$C4132,$G$19:$G4132),"")</f>
        <v/>
      </c>
      <c r="I4132" s="220"/>
      <c r="J4132" s="220"/>
      <c r="K4132" s="223"/>
    </row>
    <row r="4133" customHeight="1" spans="1:11">
      <c r="A4133" s="185" t="str">
        <f>IF(B4133="","",COUNTA($B$5:B4133))</f>
        <v/>
      </c>
      <c r="B4133" s="213"/>
      <c r="C4133" s="214"/>
      <c r="D4133" s="214"/>
      <c r="E4133" s="214"/>
      <c r="F4133" s="224"/>
      <c r="G4133" s="216"/>
      <c r="H4133" s="217" t="str">
        <f>IFERROR(VLOOKUP($C4133,$C$5:$H$18,6,0)+SUMIF($C$19:$C4133,$C4133,$F$19:$F4133)-SUMIF($C$19:$C4133,$C4133,$G$19:$G4133),"")</f>
        <v/>
      </c>
      <c r="I4133" s="214"/>
      <c r="J4133" s="214"/>
      <c r="K4133" s="218"/>
    </row>
    <row r="4134" customHeight="1" spans="1:11">
      <c r="A4134" s="185" t="str">
        <f>IF(B4134="","",COUNTA($B$5:B4134))</f>
        <v/>
      </c>
      <c r="B4134" s="219"/>
      <c r="C4134" s="220"/>
      <c r="D4134" s="220"/>
      <c r="E4134" s="220"/>
      <c r="F4134" s="225"/>
      <c r="G4134" s="222"/>
      <c r="H4134" s="217" t="str">
        <f>IFERROR(VLOOKUP($C4134,$C$5:$H$18,6,0)+SUMIF($C$19:$C4134,$C4134,$F$19:$F4134)-SUMIF($C$19:$C4134,$C4134,$G$19:$G4134),"")</f>
        <v/>
      </c>
      <c r="I4134" s="220"/>
      <c r="J4134" s="220"/>
      <c r="K4134" s="223"/>
    </row>
    <row r="4135" customHeight="1" spans="1:11">
      <c r="A4135" s="185" t="str">
        <f>IF(B4135="","",COUNTA($B$5:B4135))</f>
        <v/>
      </c>
      <c r="B4135" s="213"/>
      <c r="C4135" s="214"/>
      <c r="D4135" s="214"/>
      <c r="E4135" s="214"/>
      <c r="F4135" s="224"/>
      <c r="G4135" s="216"/>
      <c r="H4135" s="217" t="str">
        <f>IFERROR(VLOOKUP($C4135,$C$5:$H$18,6,0)+SUMIF($C$19:$C4135,$C4135,$F$19:$F4135)-SUMIF($C$19:$C4135,$C4135,$G$19:$G4135),"")</f>
        <v/>
      </c>
      <c r="I4135" s="214"/>
      <c r="J4135" s="214"/>
      <c r="K4135" s="218"/>
    </row>
    <row r="4136" customHeight="1" spans="1:11">
      <c r="A4136" s="185" t="str">
        <f>IF(B4136="","",COUNTA($B$5:B4136))</f>
        <v/>
      </c>
      <c r="B4136" s="219"/>
      <c r="C4136" s="220"/>
      <c r="D4136" s="220"/>
      <c r="E4136" s="220"/>
      <c r="F4136" s="225"/>
      <c r="G4136" s="222"/>
      <c r="H4136" s="217" t="str">
        <f>IFERROR(VLOOKUP($C4136,$C$5:$H$18,6,0)+SUMIF($C$19:$C4136,$C4136,$F$19:$F4136)-SUMIF($C$19:$C4136,$C4136,$G$19:$G4136),"")</f>
        <v/>
      </c>
      <c r="I4136" s="220"/>
      <c r="J4136" s="220"/>
      <c r="K4136" s="223"/>
    </row>
    <row r="4137" customHeight="1" spans="1:11">
      <c r="A4137" s="185" t="str">
        <f>IF(B4137="","",COUNTA($B$5:B4137))</f>
        <v/>
      </c>
      <c r="B4137" s="213"/>
      <c r="C4137" s="214"/>
      <c r="D4137" s="214"/>
      <c r="E4137" s="214"/>
      <c r="F4137" s="224"/>
      <c r="G4137" s="216"/>
      <c r="H4137" s="217" t="str">
        <f>IFERROR(VLOOKUP($C4137,$C$5:$H$18,6,0)+SUMIF($C$19:$C4137,$C4137,$F$19:$F4137)-SUMIF($C$19:$C4137,$C4137,$G$19:$G4137),"")</f>
        <v/>
      </c>
      <c r="I4137" s="214"/>
      <c r="J4137" s="214"/>
      <c r="K4137" s="218"/>
    </row>
    <row r="4138" customHeight="1" spans="1:11">
      <c r="A4138" s="185" t="str">
        <f>IF(B4138="","",COUNTA($B$5:B4138))</f>
        <v/>
      </c>
      <c r="B4138" s="219"/>
      <c r="C4138" s="220"/>
      <c r="D4138" s="220"/>
      <c r="E4138" s="220"/>
      <c r="F4138" s="225"/>
      <c r="G4138" s="222"/>
      <c r="H4138" s="217" t="str">
        <f>IFERROR(VLOOKUP($C4138,$C$5:$H$18,6,0)+SUMIF($C$19:$C4138,$C4138,$F$19:$F4138)-SUMIF($C$19:$C4138,$C4138,$G$19:$G4138),"")</f>
        <v/>
      </c>
      <c r="I4138" s="220"/>
      <c r="J4138" s="220"/>
      <c r="K4138" s="223"/>
    </row>
    <row r="4139" customHeight="1" spans="1:11">
      <c r="A4139" s="185" t="str">
        <f>IF(B4139="","",COUNTA($B$5:B4139))</f>
        <v/>
      </c>
      <c r="B4139" s="213"/>
      <c r="C4139" s="214"/>
      <c r="D4139" s="214"/>
      <c r="E4139" s="214"/>
      <c r="F4139" s="224"/>
      <c r="G4139" s="216"/>
      <c r="H4139" s="217" t="str">
        <f>IFERROR(VLOOKUP($C4139,$C$5:$H$18,6,0)+SUMIF($C$19:$C4139,$C4139,$F$19:$F4139)-SUMIF($C$19:$C4139,$C4139,$G$19:$G4139),"")</f>
        <v/>
      </c>
      <c r="I4139" s="214"/>
      <c r="J4139" s="214"/>
      <c r="K4139" s="218"/>
    </row>
    <row r="4140" customHeight="1" spans="1:11">
      <c r="A4140" s="185" t="str">
        <f>IF(B4140="","",COUNTA($B$5:B4140))</f>
        <v/>
      </c>
      <c r="B4140" s="219"/>
      <c r="C4140" s="220"/>
      <c r="D4140" s="220"/>
      <c r="E4140" s="220"/>
      <c r="F4140" s="225"/>
      <c r="G4140" s="222"/>
      <c r="H4140" s="217" t="str">
        <f>IFERROR(VLOOKUP($C4140,$C$5:$H$18,6,0)+SUMIF($C$19:$C4140,$C4140,$F$19:$F4140)-SUMIF($C$19:$C4140,$C4140,$G$19:$G4140),"")</f>
        <v/>
      </c>
      <c r="I4140" s="220"/>
      <c r="J4140" s="220"/>
      <c r="K4140" s="223"/>
    </row>
    <row r="4141" customHeight="1" spans="1:11">
      <c r="A4141" s="185" t="str">
        <f>IF(B4141="","",COUNTA($B$5:B4141))</f>
        <v/>
      </c>
      <c r="B4141" s="213"/>
      <c r="C4141" s="214"/>
      <c r="D4141" s="214"/>
      <c r="E4141" s="214"/>
      <c r="F4141" s="224"/>
      <c r="G4141" s="216"/>
      <c r="H4141" s="217" t="str">
        <f>IFERROR(VLOOKUP($C4141,$C$5:$H$18,6,0)+SUMIF($C$19:$C4141,$C4141,$F$19:$F4141)-SUMIF($C$19:$C4141,$C4141,$G$19:$G4141),"")</f>
        <v/>
      </c>
      <c r="I4141" s="214"/>
      <c r="J4141" s="214"/>
      <c r="K4141" s="218"/>
    </row>
    <row r="4142" customHeight="1" spans="1:11">
      <c r="A4142" s="185" t="str">
        <f>IF(B4142="","",COUNTA($B$5:B4142))</f>
        <v/>
      </c>
      <c r="B4142" s="219"/>
      <c r="C4142" s="220"/>
      <c r="D4142" s="220"/>
      <c r="E4142" s="220"/>
      <c r="F4142" s="225"/>
      <c r="G4142" s="222"/>
      <c r="H4142" s="217" t="str">
        <f>IFERROR(VLOOKUP($C4142,$C$5:$H$18,6,0)+SUMIF($C$19:$C4142,$C4142,$F$19:$F4142)-SUMIF($C$19:$C4142,$C4142,$G$19:$G4142),"")</f>
        <v/>
      </c>
      <c r="I4142" s="220"/>
      <c r="J4142" s="220"/>
      <c r="K4142" s="223"/>
    </row>
    <row r="4143" customHeight="1" spans="1:11">
      <c r="A4143" s="185" t="str">
        <f>IF(B4143="","",COUNTA($B$5:B4143))</f>
        <v/>
      </c>
      <c r="B4143" s="213"/>
      <c r="C4143" s="214"/>
      <c r="D4143" s="214"/>
      <c r="E4143" s="214"/>
      <c r="F4143" s="224"/>
      <c r="G4143" s="216"/>
      <c r="H4143" s="217" t="str">
        <f>IFERROR(VLOOKUP($C4143,$C$5:$H$18,6,0)+SUMIF($C$19:$C4143,$C4143,$F$19:$F4143)-SUMIF($C$19:$C4143,$C4143,$G$19:$G4143),"")</f>
        <v/>
      </c>
      <c r="I4143" s="214"/>
      <c r="J4143" s="214"/>
      <c r="K4143" s="218"/>
    </row>
    <row r="4144" customHeight="1" spans="1:11">
      <c r="A4144" s="185" t="str">
        <f>IF(B4144="","",COUNTA($B$5:B4144))</f>
        <v/>
      </c>
      <c r="B4144" s="219"/>
      <c r="C4144" s="220"/>
      <c r="D4144" s="220"/>
      <c r="E4144" s="220"/>
      <c r="F4144" s="225"/>
      <c r="G4144" s="222"/>
      <c r="H4144" s="217" t="str">
        <f>IFERROR(VLOOKUP($C4144,$C$5:$H$18,6,0)+SUMIF($C$19:$C4144,$C4144,$F$19:$F4144)-SUMIF($C$19:$C4144,$C4144,$G$19:$G4144),"")</f>
        <v/>
      </c>
      <c r="I4144" s="220"/>
      <c r="J4144" s="220"/>
      <c r="K4144" s="223"/>
    </row>
    <row r="4145" customHeight="1" spans="1:11">
      <c r="A4145" s="185" t="str">
        <f>IF(B4145="","",COUNTA($B$5:B4145))</f>
        <v/>
      </c>
      <c r="B4145" s="213"/>
      <c r="C4145" s="214"/>
      <c r="D4145" s="214"/>
      <c r="E4145" s="214"/>
      <c r="F4145" s="224"/>
      <c r="G4145" s="216"/>
      <c r="H4145" s="217" t="str">
        <f>IFERROR(VLOOKUP($C4145,$C$5:$H$18,6,0)+SUMIF($C$19:$C4145,$C4145,$F$19:$F4145)-SUMIF($C$19:$C4145,$C4145,$G$19:$G4145),"")</f>
        <v/>
      </c>
      <c r="I4145" s="214"/>
      <c r="J4145" s="214"/>
      <c r="K4145" s="218"/>
    </row>
    <row r="4146" customHeight="1" spans="1:11">
      <c r="A4146" s="185" t="str">
        <f>IF(B4146="","",COUNTA($B$5:B4146))</f>
        <v/>
      </c>
      <c r="B4146" s="219"/>
      <c r="C4146" s="220"/>
      <c r="D4146" s="220"/>
      <c r="E4146" s="220"/>
      <c r="F4146" s="225"/>
      <c r="G4146" s="222"/>
      <c r="H4146" s="217" t="str">
        <f>IFERROR(VLOOKUP($C4146,$C$5:$H$18,6,0)+SUMIF($C$19:$C4146,$C4146,$F$19:$F4146)-SUMIF($C$19:$C4146,$C4146,$G$19:$G4146),"")</f>
        <v/>
      </c>
      <c r="I4146" s="220"/>
      <c r="J4146" s="220"/>
      <c r="K4146" s="223"/>
    </row>
    <row r="4147" customHeight="1" spans="1:11">
      <c r="A4147" s="185" t="str">
        <f>IF(B4147="","",COUNTA($B$5:B4147))</f>
        <v/>
      </c>
      <c r="B4147" s="213"/>
      <c r="C4147" s="214"/>
      <c r="D4147" s="214"/>
      <c r="E4147" s="214"/>
      <c r="F4147" s="224"/>
      <c r="G4147" s="216"/>
      <c r="H4147" s="217" t="str">
        <f>IFERROR(VLOOKUP($C4147,$C$5:$H$18,6,0)+SUMIF($C$19:$C4147,$C4147,$F$19:$F4147)-SUMIF($C$19:$C4147,$C4147,$G$19:$G4147),"")</f>
        <v/>
      </c>
      <c r="I4147" s="214"/>
      <c r="J4147" s="214"/>
      <c r="K4147" s="218"/>
    </row>
    <row r="4148" customHeight="1" spans="1:11">
      <c r="A4148" s="185" t="str">
        <f>IF(B4148="","",COUNTA($B$5:B4148))</f>
        <v/>
      </c>
      <c r="B4148" s="219"/>
      <c r="C4148" s="220"/>
      <c r="D4148" s="220"/>
      <c r="E4148" s="220"/>
      <c r="F4148" s="225"/>
      <c r="G4148" s="222"/>
      <c r="H4148" s="217" t="str">
        <f>IFERROR(VLOOKUP($C4148,$C$5:$H$18,6,0)+SUMIF($C$19:$C4148,$C4148,$F$19:$F4148)-SUMIF($C$19:$C4148,$C4148,$G$19:$G4148),"")</f>
        <v/>
      </c>
      <c r="I4148" s="220"/>
      <c r="J4148" s="220"/>
      <c r="K4148" s="223"/>
    </row>
    <row r="4149" customHeight="1" spans="1:11">
      <c r="A4149" s="185" t="str">
        <f>IF(B4149="","",COUNTA($B$5:B4149))</f>
        <v/>
      </c>
      <c r="B4149" s="213"/>
      <c r="C4149" s="214"/>
      <c r="D4149" s="214"/>
      <c r="E4149" s="214"/>
      <c r="F4149" s="224"/>
      <c r="G4149" s="216"/>
      <c r="H4149" s="217" t="str">
        <f>IFERROR(VLOOKUP($C4149,$C$5:$H$18,6,0)+SUMIF($C$19:$C4149,$C4149,$F$19:$F4149)-SUMIF($C$19:$C4149,$C4149,$G$19:$G4149),"")</f>
        <v/>
      </c>
      <c r="I4149" s="214"/>
      <c r="J4149" s="214"/>
      <c r="K4149" s="218"/>
    </row>
    <row r="4150" customHeight="1" spans="1:11">
      <c r="A4150" s="185" t="str">
        <f>IF(B4150="","",COUNTA($B$5:B4150))</f>
        <v/>
      </c>
      <c r="B4150" s="219"/>
      <c r="C4150" s="220"/>
      <c r="D4150" s="220"/>
      <c r="E4150" s="220"/>
      <c r="F4150" s="225"/>
      <c r="G4150" s="222"/>
      <c r="H4150" s="217" t="str">
        <f>IFERROR(VLOOKUP($C4150,$C$5:$H$18,6,0)+SUMIF($C$19:$C4150,$C4150,$F$19:$F4150)-SUMIF($C$19:$C4150,$C4150,$G$19:$G4150),"")</f>
        <v/>
      </c>
      <c r="I4150" s="220"/>
      <c r="J4150" s="220"/>
      <c r="K4150" s="223"/>
    </row>
    <row r="4151" customHeight="1" spans="1:11">
      <c r="A4151" s="185" t="str">
        <f>IF(B4151="","",COUNTA($B$5:B4151))</f>
        <v/>
      </c>
      <c r="B4151" s="213"/>
      <c r="C4151" s="214"/>
      <c r="D4151" s="214"/>
      <c r="E4151" s="214"/>
      <c r="F4151" s="224"/>
      <c r="G4151" s="216"/>
      <c r="H4151" s="217" t="str">
        <f>IFERROR(VLOOKUP($C4151,$C$5:$H$18,6,0)+SUMIF($C$19:$C4151,$C4151,$F$19:$F4151)-SUMIF($C$19:$C4151,$C4151,$G$19:$G4151),"")</f>
        <v/>
      </c>
      <c r="I4151" s="214"/>
      <c r="J4151" s="214"/>
      <c r="K4151" s="218"/>
    </row>
    <row r="4152" customHeight="1" spans="1:11">
      <c r="A4152" s="185" t="str">
        <f>IF(B4152="","",COUNTA($B$5:B4152))</f>
        <v/>
      </c>
      <c r="B4152" s="219"/>
      <c r="C4152" s="220"/>
      <c r="D4152" s="220"/>
      <c r="E4152" s="220"/>
      <c r="F4152" s="225"/>
      <c r="G4152" s="222"/>
      <c r="H4152" s="217" t="str">
        <f>IFERROR(VLOOKUP($C4152,$C$5:$H$18,6,0)+SUMIF($C$19:$C4152,$C4152,$F$19:$F4152)-SUMIF($C$19:$C4152,$C4152,$G$19:$G4152),"")</f>
        <v/>
      </c>
      <c r="I4152" s="220"/>
      <c r="J4152" s="220"/>
      <c r="K4152" s="223"/>
    </row>
    <row r="4153" customHeight="1" spans="1:11">
      <c r="A4153" s="185" t="str">
        <f>IF(B4153="","",COUNTA($B$5:B4153))</f>
        <v/>
      </c>
      <c r="B4153" s="213"/>
      <c r="C4153" s="214"/>
      <c r="D4153" s="214"/>
      <c r="E4153" s="214"/>
      <c r="F4153" s="224"/>
      <c r="G4153" s="216"/>
      <c r="H4153" s="217" t="str">
        <f>IFERROR(VLOOKUP($C4153,$C$5:$H$18,6,0)+SUMIF($C$19:$C4153,$C4153,$F$19:$F4153)-SUMIF($C$19:$C4153,$C4153,$G$19:$G4153),"")</f>
        <v/>
      </c>
      <c r="I4153" s="214"/>
      <c r="J4153" s="214"/>
      <c r="K4153" s="218"/>
    </row>
    <row r="4154" customHeight="1" spans="1:11">
      <c r="A4154" s="185" t="str">
        <f>IF(B4154="","",COUNTA($B$5:B4154))</f>
        <v/>
      </c>
      <c r="B4154" s="219"/>
      <c r="C4154" s="220"/>
      <c r="D4154" s="220"/>
      <c r="E4154" s="220"/>
      <c r="F4154" s="225"/>
      <c r="G4154" s="222"/>
      <c r="H4154" s="217" t="str">
        <f>IFERROR(VLOOKUP($C4154,$C$5:$H$18,6,0)+SUMIF($C$19:$C4154,$C4154,$F$19:$F4154)-SUMIF($C$19:$C4154,$C4154,$G$19:$G4154),"")</f>
        <v/>
      </c>
      <c r="I4154" s="220"/>
      <c r="J4154" s="220"/>
      <c r="K4154" s="223"/>
    </row>
    <row r="4155" customHeight="1" spans="1:11">
      <c r="A4155" s="185" t="str">
        <f>IF(B4155="","",COUNTA($B$5:B4155))</f>
        <v/>
      </c>
      <c r="B4155" s="213"/>
      <c r="C4155" s="214"/>
      <c r="D4155" s="214"/>
      <c r="E4155" s="214"/>
      <c r="F4155" s="224"/>
      <c r="G4155" s="216"/>
      <c r="H4155" s="217" t="str">
        <f>IFERROR(VLOOKUP($C4155,$C$5:$H$18,6,0)+SUMIF($C$19:$C4155,$C4155,$F$19:$F4155)-SUMIF($C$19:$C4155,$C4155,$G$19:$G4155),"")</f>
        <v/>
      </c>
      <c r="I4155" s="214"/>
      <c r="J4155" s="214"/>
      <c r="K4155" s="218"/>
    </row>
    <row r="4156" customHeight="1" spans="1:11">
      <c r="A4156" s="185" t="str">
        <f>IF(B4156="","",COUNTA($B$5:B4156))</f>
        <v/>
      </c>
      <c r="B4156" s="219"/>
      <c r="C4156" s="220"/>
      <c r="D4156" s="220"/>
      <c r="E4156" s="220"/>
      <c r="F4156" s="225"/>
      <c r="G4156" s="222"/>
      <c r="H4156" s="217" t="str">
        <f>IFERROR(VLOOKUP($C4156,$C$5:$H$18,6,0)+SUMIF($C$19:$C4156,$C4156,$F$19:$F4156)-SUMIF($C$19:$C4156,$C4156,$G$19:$G4156),"")</f>
        <v/>
      </c>
      <c r="I4156" s="220"/>
      <c r="J4156" s="220"/>
      <c r="K4156" s="223"/>
    </row>
    <row r="4157" customHeight="1" spans="1:11">
      <c r="A4157" s="185" t="str">
        <f>IF(B4157="","",COUNTA($B$5:B4157))</f>
        <v/>
      </c>
      <c r="B4157" s="213"/>
      <c r="C4157" s="214"/>
      <c r="D4157" s="214"/>
      <c r="E4157" s="214"/>
      <c r="F4157" s="224"/>
      <c r="G4157" s="216"/>
      <c r="H4157" s="217" t="str">
        <f>IFERROR(VLOOKUP($C4157,$C$5:$H$18,6,0)+SUMIF($C$19:$C4157,$C4157,$F$19:$F4157)-SUMIF($C$19:$C4157,$C4157,$G$19:$G4157),"")</f>
        <v/>
      </c>
      <c r="I4157" s="214"/>
      <c r="J4157" s="214"/>
      <c r="K4157" s="218"/>
    </row>
    <row r="4158" customHeight="1" spans="1:11">
      <c r="A4158" s="185" t="str">
        <f>IF(B4158="","",COUNTA($B$5:B4158))</f>
        <v/>
      </c>
      <c r="B4158" s="219"/>
      <c r="C4158" s="220"/>
      <c r="D4158" s="220"/>
      <c r="E4158" s="220"/>
      <c r="F4158" s="225"/>
      <c r="G4158" s="222"/>
      <c r="H4158" s="217" t="str">
        <f>IFERROR(VLOOKUP($C4158,$C$5:$H$18,6,0)+SUMIF($C$19:$C4158,$C4158,$F$19:$F4158)-SUMIF($C$19:$C4158,$C4158,$G$19:$G4158),"")</f>
        <v/>
      </c>
      <c r="I4158" s="220"/>
      <c r="J4158" s="220"/>
      <c r="K4158" s="223"/>
    </row>
    <row r="4159" customHeight="1" spans="1:11">
      <c r="A4159" s="185" t="str">
        <f>IF(B4159="","",COUNTA($B$5:B4159))</f>
        <v/>
      </c>
      <c r="B4159" s="213"/>
      <c r="C4159" s="214"/>
      <c r="D4159" s="214"/>
      <c r="E4159" s="214"/>
      <c r="F4159" s="224"/>
      <c r="G4159" s="216"/>
      <c r="H4159" s="217" t="str">
        <f>IFERROR(VLOOKUP($C4159,$C$5:$H$18,6,0)+SUMIF($C$19:$C4159,$C4159,$F$19:$F4159)-SUMIF($C$19:$C4159,$C4159,$G$19:$G4159),"")</f>
        <v/>
      </c>
      <c r="I4159" s="214"/>
      <c r="J4159" s="214"/>
      <c r="K4159" s="218"/>
    </row>
    <row r="4160" customHeight="1" spans="1:11">
      <c r="A4160" s="185" t="str">
        <f>IF(B4160="","",COUNTA($B$5:B4160))</f>
        <v/>
      </c>
      <c r="B4160" s="219"/>
      <c r="C4160" s="220"/>
      <c r="D4160" s="220"/>
      <c r="E4160" s="220"/>
      <c r="F4160" s="225"/>
      <c r="G4160" s="222"/>
      <c r="H4160" s="217" t="str">
        <f>IFERROR(VLOOKUP($C4160,$C$5:$H$18,6,0)+SUMIF($C$19:$C4160,$C4160,$F$19:$F4160)-SUMIF($C$19:$C4160,$C4160,$G$19:$G4160),"")</f>
        <v/>
      </c>
      <c r="I4160" s="220"/>
      <c r="J4160" s="220"/>
      <c r="K4160" s="223"/>
    </row>
    <row r="4161" customHeight="1" spans="1:11">
      <c r="A4161" s="185" t="str">
        <f>IF(B4161="","",COUNTA($B$5:B4161))</f>
        <v/>
      </c>
      <c r="B4161" s="213"/>
      <c r="C4161" s="214"/>
      <c r="D4161" s="214"/>
      <c r="E4161" s="214"/>
      <c r="F4161" s="224"/>
      <c r="G4161" s="216"/>
      <c r="H4161" s="217" t="str">
        <f>IFERROR(VLOOKUP($C4161,$C$5:$H$18,6,0)+SUMIF($C$19:$C4161,$C4161,$F$19:$F4161)-SUMIF($C$19:$C4161,$C4161,$G$19:$G4161),"")</f>
        <v/>
      </c>
      <c r="I4161" s="214"/>
      <c r="J4161" s="214"/>
      <c r="K4161" s="218"/>
    </row>
    <row r="4162" customHeight="1" spans="1:11">
      <c r="A4162" s="185" t="str">
        <f>IF(B4162="","",COUNTA($B$5:B4162))</f>
        <v/>
      </c>
      <c r="B4162" s="219"/>
      <c r="C4162" s="220"/>
      <c r="D4162" s="220"/>
      <c r="E4162" s="220"/>
      <c r="F4162" s="225"/>
      <c r="G4162" s="222"/>
      <c r="H4162" s="217" t="str">
        <f>IFERROR(VLOOKUP($C4162,$C$5:$H$18,6,0)+SUMIF($C$19:$C4162,$C4162,$F$19:$F4162)-SUMIF($C$19:$C4162,$C4162,$G$19:$G4162),"")</f>
        <v/>
      </c>
      <c r="I4162" s="220"/>
      <c r="J4162" s="220"/>
      <c r="K4162" s="223"/>
    </row>
    <row r="4163" customHeight="1" spans="1:11">
      <c r="A4163" s="185" t="str">
        <f>IF(B4163="","",COUNTA($B$5:B4163))</f>
        <v/>
      </c>
      <c r="B4163" s="213"/>
      <c r="C4163" s="214"/>
      <c r="D4163" s="214"/>
      <c r="E4163" s="214"/>
      <c r="F4163" s="224"/>
      <c r="G4163" s="216"/>
      <c r="H4163" s="217" t="str">
        <f>IFERROR(VLOOKUP($C4163,$C$5:$H$18,6,0)+SUMIF($C$19:$C4163,$C4163,$F$19:$F4163)-SUMIF($C$19:$C4163,$C4163,$G$19:$G4163),"")</f>
        <v/>
      </c>
      <c r="I4163" s="214"/>
      <c r="J4163" s="214"/>
      <c r="K4163" s="218"/>
    </row>
    <row r="4164" customHeight="1" spans="1:11">
      <c r="A4164" s="185" t="str">
        <f>IF(B4164="","",COUNTA($B$5:B4164))</f>
        <v/>
      </c>
      <c r="B4164" s="219"/>
      <c r="C4164" s="220"/>
      <c r="D4164" s="220"/>
      <c r="E4164" s="220"/>
      <c r="F4164" s="225"/>
      <c r="G4164" s="222"/>
      <c r="H4164" s="217" t="str">
        <f>IFERROR(VLOOKUP($C4164,$C$5:$H$18,6,0)+SUMIF($C$19:$C4164,$C4164,$F$19:$F4164)-SUMIF($C$19:$C4164,$C4164,$G$19:$G4164),"")</f>
        <v/>
      </c>
      <c r="I4164" s="220"/>
      <c r="J4164" s="220"/>
      <c r="K4164" s="223"/>
    </row>
    <row r="4165" customHeight="1" spans="1:11">
      <c r="A4165" s="185" t="str">
        <f>IF(B4165="","",COUNTA($B$5:B4165))</f>
        <v/>
      </c>
      <c r="B4165" s="213"/>
      <c r="C4165" s="214"/>
      <c r="D4165" s="214"/>
      <c r="E4165" s="214"/>
      <c r="F4165" s="224"/>
      <c r="G4165" s="216"/>
      <c r="H4165" s="217" t="str">
        <f>IFERROR(VLOOKUP($C4165,$C$5:$H$18,6,0)+SUMIF($C$19:$C4165,$C4165,$F$19:$F4165)-SUMIF($C$19:$C4165,$C4165,$G$19:$G4165),"")</f>
        <v/>
      </c>
      <c r="I4165" s="214"/>
      <c r="J4165" s="214"/>
      <c r="K4165" s="218"/>
    </row>
    <row r="4166" customHeight="1" spans="1:11">
      <c r="A4166" s="185" t="str">
        <f>IF(B4166="","",COUNTA($B$5:B4166))</f>
        <v/>
      </c>
      <c r="B4166" s="219"/>
      <c r="C4166" s="220"/>
      <c r="D4166" s="220"/>
      <c r="E4166" s="220"/>
      <c r="F4166" s="225"/>
      <c r="G4166" s="222"/>
      <c r="H4166" s="217" t="str">
        <f>IFERROR(VLOOKUP($C4166,$C$5:$H$18,6,0)+SUMIF($C$19:$C4166,$C4166,$F$19:$F4166)-SUMIF($C$19:$C4166,$C4166,$G$19:$G4166),"")</f>
        <v/>
      </c>
      <c r="I4166" s="220"/>
      <c r="J4166" s="220"/>
      <c r="K4166" s="223"/>
    </row>
    <row r="4167" customHeight="1" spans="1:11">
      <c r="A4167" s="185" t="str">
        <f>IF(B4167="","",COUNTA($B$5:B4167))</f>
        <v/>
      </c>
      <c r="B4167" s="213"/>
      <c r="C4167" s="214"/>
      <c r="D4167" s="214"/>
      <c r="E4167" s="214"/>
      <c r="F4167" s="224"/>
      <c r="G4167" s="216"/>
      <c r="H4167" s="217" t="str">
        <f>IFERROR(VLOOKUP($C4167,$C$5:$H$18,6,0)+SUMIF($C$19:$C4167,$C4167,$F$19:$F4167)-SUMIF($C$19:$C4167,$C4167,$G$19:$G4167),"")</f>
        <v/>
      </c>
      <c r="I4167" s="214"/>
      <c r="J4167" s="214"/>
      <c r="K4167" s="218"/>
    </row>
    <row r="4168" customHeight="1" spans="1:11">
      <c r="A4168" s="185" t="str">
        <f>IF(B4168="","",COUNTA($B$5:B4168))</f>
        <v/>
      </c>
      <c r="B4168" s="219"/>
      <c r="C4168" s="220"/>
      <c r="D4168" s="220"/>
      <c r="E4168" s="220"/>
      <c r="F4168" s="225"/>
      <c r="G4168" s="222"/>
      <c r="H4168" s="217" t="str">
        <f>IFERROR(VLOOKUP($C4168,$C$5:$H$18,6,0)+SUMIF($C$19:$C4168,$C4168,$F$19:$F4168)-SUMIF($C$19:$C4168,$C4168,$G$19:$G4168),"")</f>
        <v/>
      </c>
      <c r="I4168" s="220"/>
      <c r="J4168" s="220"/>
      <c r="K4168" s="223"/>
    </row>
    <row r="4169" customHeight="1" spans="1:11">
      <c r="A4169" s="185" t="str">
        <f>IF(B4169="","",COUNTA($B$5:B4169))</f>
        <v/>
      </c>
      <c r="B4169" s="213"/>
      <c r="C4169" s="214"/>
      <c r="D4169" s="214"/>
      <c r="E4169" s="214"/>
      <c r="F4169" s="224"/>
      <c r="G4169" s="216"/>
      <c r="H4169" s="217" t="str">
        <f>IFERROR(VLOOKUP($C4169,$C$5:$H$18,6,0)+SUMIF($C$19:$C4169,$C4169,$F$19:$F4169)-SUMIF($C$19:$C4169,$C4169,$G$19:$G4169),"")</f>
        <v/>
      </c>
      <c r="I4169" s="214"/>
      <c r="J4169" s="214"/>
      <c r="K4169" s="218"/>
    </row>
    <row r="4170" customHeight="1" spans="1:11">
      <c r="A4170" s="185" t="str">
        <f>IF(B4170="","",COUNTA($B$5:B4170))</f>
        <v/>
      </c>
      <c r="B4170" s="219"/>
      <c r="C4170" s="220"/>
      <c r="D4170" s="220"/>
      <c r="E4170" s="220"/>
      <c r="F4170" s="225"/>
      <c r="G4170" s="222"/>
      <c r="H4170" s="217" t="str">
        <f>IFERROR(VLOOKUP($C4170,$C$5:$H$18,6,0)+SUMIF($C$19:$C4170,$C4170,$F$19:$F4170)-SUMIF($C$19:$C4170,$C4170,$G$19:$G4170),"")</f>
        <v/>
      </c>
      <c r="I4170" s="220"/>
      <c r="J4170" s="220"/>
      <c r="K4170" s="223"/>
    </row>
    <row r="4171" customHeight="1" spans="1:11">
      <c r="A4171" s="185" t="str">
        <f>IF(B4171="","",COUNTA($B$5:B4171))</f>
        <v/>
      </c>
      <c r="B4171" s="213"/>
      <c r="C4171" s="214"/>
      <c r="D4171" s="214"/>
      <c r="E4171" s="214"/>
      <c r="F4171" s="224"/>
      <c r="G4171" s="216"/>
      <c r="H4171" s="217" t="str">
        <f>IFERROR(VLOOKUP($C4171,$C$5:$H$18,6,0)+SUMIF($C$19:$C4171,$C4171,$F$19:$F4171)-SUMIF($C$19:$C4171,$C4171,$G$19:$G4171),"")</f>
        <v/>
      </c>
      <c r="I4171" s="214"/>
      <c r="J4171" s="214"/>
      <c r="K4171" s="218"/>
    </row>
    <row r="4172" customHeight="1" spans="1:11">
      <c r="A4172" s="185" t="str">
        <f>IF(B4172="","",COUNTA($B$5:B4172))</f>
        <v/>
      </c>
      <c r="B4172" s="219"/>
      <c r="C4172" s="220"/>
      <c r="D4172" s="220"/>
      <c r="E4172" s="220"/>
      <c r="F4172" s="225"/>
      <c r="G4172" s="222"/>
      <c r="H4172" s="217" t="str">
        <f>IFERROR(VLOOKUP($C4172,$C$5:$H$18,6,0)+SUMIF($C$19:$C4172,$C4172,$F$19:$F4172)-SUMIF($C$19:$C4172,$C4172,$G$19:$G4172),"")</f>
        <v/>
      </c>
      <c r="I4172" s="220"/>
      <c r="J4172" s="220"/>
      <c r="K4172" s="223"/>
    </row>
    <row r="4173" customHeight="1" spans="1:11">
      <c r="A4173" s="185" t="str">
        <f>IF(B4173="","",COUNTA($B$5:B4173))</f>
        <v/>
      </c>
      <c r="B4173" s="213"/>
      <c r="C4173" s="214"/>
      <c r="D4173" s="214"/>
      <c r="E4173" s="214"/>
      <c r="F4173" s="224"/>
      <c r="G4173" s="216"/>
      <c r="H4173" s="217" t="str">
        <f>IFERROR(VLOOKUP($C4173,$C$5:$H$18,6,0)+SUMIF($C$19:$C4173,$C4173,$F$19:$F4173)-SUMIF($C$19:$C4173,$C4173,$G$19:$G4173),"")</f>
        <v/>
      </c>
      <c r="I4173" s="214"/>
      <c r="J4173" s="214"/>
      <c r="K4173" s="218"/>
    </row>
    <row r="4174" customHeight="1" spans="1:11">
      <c r="A4174" s="185" t="str">
        <f>IF(B4174="","",COUNTA($B$5:B4174))</f>
        <v/>
      </c>
      <c r="B4174" s="219"/>
      <c r="C4174" s="220"/>
      <c r="D4174" s="220"/>
      <c r="E4174" s="220"/>
      <c r="F4174" s="225"/>
      <c r="G4174" s="222"/>
      <c r="H4174" s="217" t="str">
        <f>IFERROR(VLOOKUP($C4174,$C$5:$H$18,6,0)+SUMIF($C$19:$C4174,$C4174,$F$19:$F4174)-SUMIF($C$19:$C4174,$C4174,$G$19:$G4174),"")</f>
        <v/>
      </c>
      <c r="I4174" s="220"/>
      <c r="J4174" s="220"/>
      <c r="K4174" s="223"/>
    </row>
    <row r="4175" customHeight="1" spans="1:11">
      <c r="A4175" s="185" t="str">
        <f>IF(B4175="","",COUNTA($B$5:B4175))</f>
        <v/>
      </c>
      <c r="B4175" s="213"/>
      <c r="C4175" s="214"/>
      <c r="D4175" s="214"/>
      <c r="E4175" s="214"/>
      <c r="F4175" s="224"/>
      <c r="G4175" s="216"/>
      <c r="H4175" s="217" t="str">
        <f>IFERROR(VLOOKUP($C4175,$C$5:$H$18,6,0)+SUMIF($C$19:$C4175,$C4175,$F$19:$F4175)-SUMIF($C$19:$C4175,$C4175,$G$19:$G4175),"")</f>
        <v/>
      </c>
      <c r="I4175" s="214"/>
      <c r="J4175" s="214"/>
      <c r="K4175" s="218"/>
    </row>
    <row r="4176" customHeight="1" spans="1:11">
      <c r="A4176" s="185" t="str">
        <f>IF(B4176="","",COUNTA($B$5:B4176))</f>
        <v/>
      </c>
      <c r="B4176" s="219"/>
      <c r="C4176" s="220"/>
      <c r="D4176" s="220"/>
      <c r="E4176" s="220"/>
      <c r="F4176" s="225"/>
      <c r="G4176" s="222"/>
      <c r="H4176" s="217" t="str">
        <f>IFERROR(VLOOKUP($C4176,$C$5:$H$18,6,0)+SUMIF($C$19:$C4176,$C4176,$F$19:$F4176)-SUMIF($C$19:$C4176,$C4176,$G$19:$G4176),"")</f>
        <v/>
      </c>
      <c r="I4176" s="220"/>
      <c r="J4176" s="220"/>
      <c r="K4176" s="223"/>
    </row>
    <row r="4177" customHeight="1" spans="1:11">
      <c r="A4177" s="185" t="str">
        <f>IF(B4177="","",COUNTA($B$5:B4177))</f>
        <v/>
      </c>
      <c r="B4177" s="213"/>
      <c r="C4177" s="214"/>
      <c r="D4177" s="214"/>
      <c r="E4177" s="214"/>
      <c r="F4177" s="224"/>
      <c r="G4177" s="216"/>
      <c r="H4177" s="217" t="str">
        <f>IFERROR(VLOOKUP($C4177,$C$5:$H$18,6,0)+SUMIF($C$19:$C4177,$C4177,$F$19:$F4177)-SUMIF($C$19:$C4177,$C4177,$G$19:$G4177),"")</f>
        <v/>
      </c>
      <c r="I4177" s="214"/>
      <c r="J4177" s="214"/>
      <c r="K4177" s="218"/>
    </row>
    <row r="4178" customHeight="1" spans="1:11">
      <c r="A4178" s="185" t="str">
        <f>IF(B4178="","",COUNTA($B$5:B4178))</f>
        <v/>
      </c>
      <c r="B4178" s="219"/>
      <c r="C4178" s="220"/>
      <c r="D4178" s="220"/>
      <c r="E4178" s="220"/>
      <c r="F4178" s="225"/>
      <c r="G4178" s="222"/>
      <c r="H4178" s="217" t="str">
        <f>IFERROR(VLOOKUP($C4178,$C$5:$H$18,6,0)+SUMIF($C$19:$C4178,$C4178,$F$19:$F4178)-SUMIF($C$19:$C4178,$C4178,$G$19:$G4178),"")</f>
        <v/>
      </c>
      <c r="I4178" s="220"/>
      <c r="J4178" s="220"/>
      <c r="K4178" s="223"/>
    </row>
    <row r="4179" customHeight="1" spans="1:11">
      <c r="A4179" s="185" t="str">
        <f>IF(B4179="","",COUNTA($B$5:B4179))</f>
        <v/>
      </c>
      <c r="B4179" s="213"/>
      <c r="C4179" s="214"/>
      <c r="D4179" s="214"/>
      <c r="E4179" s="214"/>
      <c r="F4179" s="224"/>
      <c r="G4179" s="216"/>
      <c r="H4179" s="217" t="str">
        <f>IFERROR(VLOOKUP($C4179,$C$5:$H$18,6,0)+SUMIF($C$19:$C4179,$C4179,$F$19:$F4179)-SUMIF($C$19:$C4179,$C4179,$G$19:$G4179),"")</f>
        <v/>
      </c>
      <c r="I4179" s="214"/>
      <c r="J4179" s="214"/>
      <c r="K4179" s="218"/>
    </row>
    <row r="4180" customHeight="1" spans="1:11">
      <c r="A4180" s="185" t="str">
        <f>IF(B4180="","",COUNTA($B$5:B4180))</f>
        <v/>
      </c>
      <c r="B4180" s="219"/>
      <c r="C4180" s="220"/>
      <c r="D4180" s="220"/>
      <c r="E4180" s="220"/>
      <c r="F4180" s="225"/>
      <c r="G4180" s="222"/>
      <c r="H4180" s="217" t="str">
        <f>IFERROR(VLOOKUP($C4180,$C$5:$H$18,6,0)+SUMIF($C$19:$C4180,$C4180,$F$19:$F4180)-SUMIF($C$19:$C4180,$C4180,$G$19:$G4180),"")</f>
        <v/>
      </c>
      <c r="I4180" s="220"/>
      <c r="J4180" s="220"/>
      <c r="K4180" s="223"/>
    </row>
    <row r="4181" customHeight="1" spans="1:11">
      <c r="A4181" s="185" t="str">
        <f>IF(B4181="","",COUNTA($B$5:B4181))</f>
        <v/>
      </c>
      <c r="B4181" s="213"/>
      <c r="C4181" s="214"/>
      <c r="D4181" s="214"/>
      <c r="E4181" s="214"/>
      <c r="F4181" s="224"/>
      <c r="G4181" s="216"/>
      <c r="H4181" s="217" t="str">
        <f>IFERROR(VLOOKUP($C4181,$C$5:$H$18,6,0)+SUMIF($C$19:$C4181,$C4181,$F$19:$F4181)-SUMIF($C$19:$C4181,$C4181,$G$19:$G4181),"")</f>
        <v/>
      </c>
      <c r="I4181" s="214"/>
      <c r="J4181" s="214"/>
      <c r="K4181" s="218"/>
    </row>
    <row r="4182" customHeight="1" spans="1:11">
      <c r="A4182" s="185" t="str">
        <f>IF(B4182="","",COUNTA($B$5:B4182))</f>
        <v/>
      </c>
      <c r="B4182" s="219"/>
      <c r="C4182" s="220"/>
      <c r="D4182" s="220"/>
      <c r="E4182" s="220"/>
      <c r="F4182" s="225"/>
      <c r="G4182" s="222"/>
      <c r="H4182" s="217" t="str">
        <f>IFERROR(VLOOKUP($C4182,$C$5:$H$18,6,0)+SUMIF($C$19:$C4182,$C4182,$F$19:$F4182)-SUMIF($C$19:$C4182,$C4182,$G$19:$G4182),"")</f>
        <v/>
      </c>
      <c r="I4182" s="220"/>
      <c r="J4182" s="220"/>
      <c r="K4182" s="223"/>
    </row>
    <row r="4183" customHeight="1" spans="1:11">
      <c r="A4183" s="185" t="str">
        <f>IF(B4183="","",COUNTA($B$5:B4183))</f>
        <v/>
      </c>
      <c r="B4183" s="213"/>
      <c r="C4183" s="214"/>
      <c r="D4183" s="214"/>
      <c r="E4183" s="214"/>
      <c r="F4183" s="224"/>
      <c r="G4183" s="216"/>
      <c r="H4183" s="217" t="str">
        <f>IFERROR(VLOOKUP($C4183,$C$5:$H$18,6,0)+SUMIF($C$19:$C4183,$C4183,$F$19:$F4183)-SUMIF($C$19:$C4183,$C4183,$G$19:$G4183),"")</f>
        <v/>
      </c>
      <c r="I4183" s="214"/>
      <c r="J4183" s="214"/>
      <c r="K4183" s="218"/>
    </row>
    <row r="4184" customHeight="1" spans="1:11">
      <c r="A4184" s="185" t="str">
        <f>IF(B4184="","",COUNTA($B$5:B4184))</f>
        <v/>
      </c>
      <c r="B4184" s="219"/>
      <c r="C4184" s="220"/>
      <c r="D4184" s="220"/>
      <c r="E4184" s="220"/>
      <c r="F4184" s="225"/>
      <c r="G4184" s="222"/>
      <c r="H4184" s="217" t="str">
        <f>IFERROR(VLOOKUP($C4184,$C$5:$H$18,6,0)+SUMIF($C$19:$C4184,$C4184,$F$19:$F4184)-SUMIF($C$19:$C4184,$C4184,$G$19:$G4184),"")</f>
        <v/>
      </c>
      <c r="I4184" s="220"/>
      <c r="J4184" s="220"/>
      <c r="K4184" s="223"/>
    </row>
    <row r="4185" customHeight="1" spans="1:11">
      <c r="A4185" s="185" t="str">
        <f>IF(B4185="","",COUNTA($B$5:B4185))</f>
        <v/>
      </c>
      <c r="B4185" s="213"/>
      <c r="C4185" s="214"/>
      <c r="D4185" s="214"/>
      <c r="E4185" s="214"/>
      <c r="F4185" s="224"/>
      <c r="G4185" s="216"/>
      <c r="H4185" s="217" t="str">
        <f>IFERROR(VLOOKUP($C4185,$C$5:$H$18,6,0)+SUMIF($C$19:$C4185,$C4185,$F$19:$F4185)-SUMIF($C$19:$C4185,$C4185,$G$19:$G4185),"")</f>
        <v/>
      </c>
      <c r="I4185" s="214"/>
      <c r="J4185" s="214"/>
      <c r="K4185" s="218"/>
    </row>
    <row r="4186" customHeight="1" spans="1:11">
      <c r="A4186" s="185" t="str">
        <f>IF(B4186="","",COUNTA($B$5:B4186))</f>
        <v/>
      </c>
      <c r="B4186" s="219"/>
      <c r="C4186" s="220"/>
      <c r="D4186" s="220"/>
      <c r="E4186" s="220"/>
      <c r="F4186" s="225"/>
      <c r="G4186" s="222"/>
      <c r="H4186" s="217" t="str">
        <f>IFERROR(VLOOKUP($C4186,$C$5:$H$18,6,0)+SUMIF($C$19:$C4186,$C4186,$F$19:$F4186)-SUMIF($C$19:$C4186,$C4186,$G$19:$G4186),"")</f>
        <v/>
      </c>
      <c r="I4186" s="220"/>
      <c r="J4186" s="220"/>
      <c r="K4186" s="223"/>
    </row>
    <row r="4187" customHeight="1" spans="1:11">
      <c r="A4187" s="185" t="str">
        <f>IF(B4187="","",COUNTA($B$5:B4187))</f>
        <v/>
      </c>
      <c r="B4187" s="213"/>
      <c r="C4187" s="214"/>
      <c r="D4187" s="214"/>
      <c r="E4187" s="214"/>
      <c r="F4187" s="224"/>
      <c r="G4187" s="216"/>
      <c r="H4187" s="217" t="str">
        <f>IFERROR(VLOOKUP($C4187,$C$5:$H$18,6,0)+SUMIF($C$19:$C4187,$C4187,$F$19:$F4187)-SUMIF($C$19:$C4187,$C4187,$G$19:$G4187),"")</f>
        <v/>
      </c>
      <c r="I4187" s="214"/>
      <c r="J4187" s="214"/>
      <c r="K4187" s="218"/>
    </row>
    <row r="4188" customHeight="1" spans="1:11">
      <c r="A4188" s="185" t="str">
        <f>IF(B4188="","",COUNTA($B$5:B4188))</f>
        <v/>
      </c>
      <c r="B4188" s="219"/>
      <c r="C4188" s="220"/>
      <c r="D4188" s="220"/>
      <c r="E4188" s="220"/>
      <c r="F4188" s="225"/>
      <c r="G4188" s="222"/>
      <c r="H4188" s="217" t="str">
        <f>IFERROR(VLOOKUP($C4188,$C$5:$H$18,6,0)+SUMIF($C$19:$C4188,$C4188,$F$19:$F4188)-SUMIF($C$19:$C4188,$C4188,$G$19:$G4188),"")</f>
        <v/>
      </c>
      <c r="I4188" s="220"/>
      <c r="J4188" s="220"/>
      <c r="K4188" s="223"/>
    </row>
    <row r="4189" customHeight="1" spans="1:11">
      <c r="A4189" s="185" t="str">
        <f>IF(B4189="","",COUNTA($B$5:B4189))</f>
        <v/>
      </c>
      <c r="B4189" s="213"/>
      <c r="C4189" s="214"/>
      <c r="D4189" s="214"/>
      <c r="E4189" s="214"/>
      <c r="F4189" s="224"/>
      <c r="G4189" s="216"/>
      <c r="H4189" s="217" t="str">
        <f>IFERROR(VLOOKUP($C4189,$C$5:$H$18,6,0)+SUMIF($C$19:$C4189,$C4189,$F$19:$F4189)-SUMIF($C$19:$C4189,$C4189,$G$19:$G4189),"")</f>
        <v/>
      </c>
      <c r="I4189" s="214"/>
      <c r="J4189" s="214"/>
      <c r="K4189" s="218"/>
    </row>
    <row r="4190" customHeight="1" spans="1:11">
      <c r="A4190" s="185" t="str">
        <f>IF(B4190="","",COUNTA($B$5:B4190))</f>
        <v/>
      </c>
      <c r="B4190" s="219"/>
      <c r="C4190" s="220"/>
      <c r="D4190" s="220"/>
      <c r="E4190" s="220"/>
      <c r="F4190" s="225"/>
      <c r="G4190" s="222"/>
      <c r="H4190" s="217" t="str">
        <f>IFERROR(VLOOKUP($C4190,$C$5:$H$18,6,0)+SUMIF($C$19:$C4190,$C4190,$F$19:$F4190)-SUMIF($C$19:$C4190,$C4190,$G$19:$G4190),"")</f>
        <v/>
      </c>
      <c r="I4190" s="220"/>
      <c r="J4190" s="220"/>
      <c r="K4190" s="223"/>
    </row>
    <row r="4191" customHeight="1" spans="1:11">
      <c r="A4191" s="185" t="str">
        <f>IF(B4191="","",COUNTA($B$5:B4191))</f>
        <v/>
      </c>
      <c r="B4191" s="213"/>
      <c r="C4191" s="214"/>
      <c r="D4191" s="214"/>
      <c r="E4191" s="214"/>
      <c r="F4191" s="224"/>
      <c r="G4191" s="216"/>
      <c r="H4191" s="217" t="str">
        <f>IFERROR(VLOOKUP($C4191,$C$5:$H$18,6,0)+SUMIF($C$19:$C4191,$C4191,$F$19:$F4191)-SUMIF($C$19:$C4191,$C4191,$G$19:$G4191),"")</f>
        <v/>
      </c>
      <c r="I4191" s="214"/>
      <c r="J4191" s="214"/>
      <c r="K4191" s="218"/>
    </row>
    <row r="4192" customHeight="1" spans="1:11">
      <c r="A4192" s="185" t="str">
        <f>IF(B4192="","",COUNTA($B$5:B4192))</f>
        <v/>
      </c>
      <c r="B4192" s="219"/>
      <c r="C4192" s="220"/>
      <c r="D4192" s="220"/>
      <c r="E4192" s="220"/>
      <c r="F4192" s="225"/>
      <c r="G4192" s="222"/>
      <c r="H4192" s="217" t="str">
        <f>IFERROR(VLOOKUP($C4192,$C$5:$H$18,6,0)+SUMIF($C$19:$C4192,$C4192,$F$19:$F4192)-SUMIF($C$19:$C4192,$C4192,$G$19:$G4192),"")</f>
        <v/>
      </c>
      <c r="I4192" s="220"/>
      <c r="J4192" s="220"/>
      <c r="K4192" s="223"/>
    </row>
    <row r="4193" customHeight="1" spans="1:11">
      <c r="A4193" s="185" t="str">
        <f>IF(B4193="","",COUNTA($B$5:B4193))</f>
        <v/>
      </c>
      <c r="B4193" s="213"/>
      <c r="C4193" s="214"/>
      <c r="D4193" s="214"/>
      <c r="E4193" s="214"/>
      <c r="F4193" s="224"/>
      <c r="G4193" s="216"/>
      <c r="H4193" s="217" t="str">
        <f>IFERROR(VLOOKUP($C4193,$C$5:$H$18,6,0)+SUMIF($C$19:$C4193,$C4193,$F$19:$F4193)-SUMIF($C$19:$C4193,$C4193,$G$19:$G4193),"")</f>
        <v/>
      </c>
      <c r="I4193" s="214"/>
      <c r="J4193" s="214"/>
      <c r="K4193" s="218"/>
    </row>
    <row r="4194" customHeight="1" spans="1:11">
      <c r="A4194" s="185" t="str">
        <f>IF(B4194="","",COUNTA($B$5:B4194))</f>
        <v/>
      </c>
      <c r="B4194" s="219"/>
      <c r="C4194" s="220"/>
      <c r="D4194" s="220"/>
      <c r="E4194" s="220"/>
      <c r="F4194" s="225"/>
      <c r="G4194" s="222"/>
      <c r="H4194" s="217" t="str">
        <f>IFERROR(VLOOKUP($C4194,$C$5:$H$18,6,0)+SUMIF($C$19:$C4194,$C4194,$F$19:$F4194)-SUMIF($C$19:$C4194,$C4194,$G$19:$G4194),"")</f>
        <v/>
      </c>
      <c r="I4194" s="220"/>
      <c r="J4194" s="220"/>
      <c r="K4194" s="223"/>
    </row>
    <row r="4195" customHeight="1" spans="1:11">
      <c r="A4195" s="185" t="str">
        <f>IF(B4195="","",COUNTA($B$5:B4195))</f>
        <v/>
      </c>
      <c r="B4195" s="213"/>
      <c r="C4195" s="214"/>
      <c r="D4195" s="214"/>
      <c r="E4195" s="214"/>
      <c r="F4195" s="224"/>
      <c r="G4195" s="216"/>
      <c r="H4195" s="217" t="str">
        <f>IFERROR(VLOOKUP($C4195,$C$5:$H$18,6,0)+SUMIF($C$19:$C4195,$C4195,$F$19:$F4195)-SUMIF($C$19:$C4195,$C4195,$G$19:$G4195),"")</f>
        <v/>
      </c>
      <c r="I4195" s="214"/>
      <c r="J4195" s="214"/>
      <c r="K4195" s="218"/>
    </row>
    <row r="4196" customHeight="1" spans="1:11">
      <c r="A4196" s="185" t="str">
        <f>IF(B4196="","",COUNTA($B$5:B4196))</f>
        <v/>
      </c>
      <c r="B4196" s="219"/>
      <c r="C4196" s="220"/>
      <c r="D4196" s="220"/>
      <c r="E4196" s="220"/>
      <c r="F4196" s="225"/>
      <c r="G4196" s="222"/>
      <c r="H4196" s="217" t="str">
        <f>IFERROR(VLOOKUP($C4196,$C$5:$H$18,6,0)+SUMIF($C$19:$C4196,$C4196,$F$19:$F4196)-SUMIF($C$19:$C4196,$C4196,$G$19:$G4196),"")</f>
        <v/>
      </c>
      <c r="I4196" s="220"/>
      <c r="J4196" s="220"/>
      <c r="K4196" s="223"/>
    </row>
    <row r="4197" customHeight="1" spans="1:11">
      <c r="A4197" s="185" t="str">
        <f>IF(B4197="","",COUNTA($B$5:B4197))</f>
        <v/>
      </c>
      <c r="B4197" s="213"/>
      <c r="C4197" s="214"/>
      <c r="D4197" s="214"/>
      <c r="E4197" s="214"/>
      <c r="F4197" s="224"/>
      <c r="G4197" s="216"/>
      <c r="H4197" s="217" t="str">
        <f>IFERROR(VLOOKUP($C4197,$C$5:$H$18,6,0)+SUMIF($C$19:$C4197,$C4197,$F$19:$F4197)-SUMIF($C$19:$C4197,$C4197,$G$19:$G4197),"")</f>
        <v/>
      </c>
      <c r="I4197" s="214"/>
      <c r="J4197" s="214"/>
      <c r="K4197" s="218"/>
    </row>
    <row r="4198" customHeight="1" spans="1:11">
      <c r="A4198" s="185" t="str">
        <f>IF(B4198="","",COUNTA($B$5:B4198))</f>
        <v/>
      </c>
      <c r="B4198" s="219"/>
      <c r="C4198" s="220"/>
      <c r="D4198" s="220"/>
      <c r="E4198" s="220"/>
      <c r="F4198" s="225"/>
      <c r="G4198" s="222"/>
      <c r="H4198" s="217" t="str">
        <f>IFERROR(VLOOKUP($C4198,$C$5:$H$18,6,0)+SUMIF($C$19:$C4198,$C4198,$F$19:$F4198)-SUMIF($C$19:$C4198,$C4198,$G$19:$G4198),"")</f>
        <v/>
      </c>
      <c r="I4198" s="220"/>
      <c r="J4198" s="220"/>
      <c r="K4198" s="223"/>
    </row>
    <row r="4199" customHeight="1" spans="1:11">
      <c r="A4199" s="185" t="str">
        <f>IF(B4199="","",COUNTA($B$5:B4199))</f>
        <v/>
      </c>
      <c r="B4199" s="213"/>
      <c r="C4199" s="214"/>
      <c r="D4199" s="214"/>
      <c r="E4199" s="214"/>
      <c r="F4199" s="224"/>
      <c r="G4199" s="216"/>
      <c r="H4199" s="217" t="str">
        <f>IFERROR(VLOOKUP($C4199,$C$5:$H$18,6,0)+SUMIF($C$19:$C4199,$C4199,$F$19:$F4199)-SUMIF($C$19:$C4199,$C4199,$G$19:$G4199),"")</f>
        <v/>
      </c>
      <c r="I4199" s="214"/>
      <c r="J4199" s="214"/>
      <c r="K4199" s="218"/>
    </row>
    <row r="4200" customHeight="1" spans="1:11">
      <c r="A4200" s="185" t="str">
        <f>IF(B4200="","",COUNTA($B$5:B4200))</f>
        <v/>
      </c>
      <c r="B4200" s="219"/>
      <c r="C4200" s="220"/>
      <c r="D4200" s="220"/>
      <c r="E4200" s="220"/>
      <c r="F4200" s="225"/>
      <c r="G4200" s="222"/>
      <c r="H4200" s="217" t="str">
        <f>IFERROR(VLOOKUP($C4200,$C$5:$H$18,6,0)+SUMIF($C$19:$C4200,$C4200,$F$19:$F4200)-SUMIF($C$19:$C4200,$C4200,$G$19:$G4200),"")</f>
        <v/>
      </c>
      <c r="I4200" s="220"/>
      <c r="J4200" s="220"/>
      <c r="K4200" s="223"/>
    </row>
    <row r="4201" customHeight="1" spans="1:11">
      <c r="A4201" s="185" t="str">
        <f>IF(B4201="","",COUNTA($B$5:B4201))</f>
        <v/>
      </c>
      <c r="B4201" s="213"/>
      <c r="C4201" s="214"/>
      <c r="D4201" s="214"/>
      <c r="E4201" s="214"/>
      <c r="F4201" s="224"/>
      <c r="G4201" s="216"/>
      <c r="H4201" s="217" t="str">
        <f>IFERROR(VLOOKUP($C4201,$C$5:$H$18,6,0)+SUMIF($C$19:$C4201,$C4201,$F$19:$F4201)-SUMIF($C$19:$C4201,$C4201,$G$19:$G4201),"")</f>
        <v/>
      </c>
      <c r="I4201" s="214"/>
      <c r="J4201" s="214"/>
      <c r="K4201" s="218"/>
    </row>
    <row r="4202" customHeight="1" spans="1:11">
      <c r="A4202" s="185" t="str">
        <f>IF(B4202="","",COUNTA($B$5:B4202))</f>
        <v/>
      </c>
      <c r="B4202" s="219"/>
      <c r="C4202" s="220"/>
      <c r="D4202" s="220"/>
      <c r="E4202" s="220"/>
      <c r="F4202" s="225"/>
      <c r="G4202" s="222"/>
      <c r="H4202" s="217" t="str">
        <f>IFERROR(VLOOKUP($C4202,$C$5:$H$18,6,0)+SUMIF($C$19:$C4202,$C4202,$F$19:$F4202)-SUMIF($C$19:$C4202,$C4202,$G$19:$G4202),"")</f>
        <v/>
      </c>
      <c r="I4202" s="220"/>
      <c r="J4202" s="220"/>
      <c r="K4202" s="223"/>
    </row>
    <row r="4203" customHeight="1" spans="1:11">
      <c r="A4203" s="185" t="str">
        <f>IF(B4203="","",COUNTA($B$5:B4203))</f>
        <v/>
      </c>
      <c r="B4203" s="213"/>
      <c r="C4203" s="214"/>
      <c r="D4203" s="214"/>
      <c r="E4203" s="214"/>
      <c r="F4203" s="224"/>
      <c r="G4203" s="216"/>
      <c r="H4203" s="217" t="str">
        <f>IFERROR(VLOOKUP($C4203,$C$5:$H$18,6,0)+SUMIF($C$19:$C4203,$C4203,$F$19:$F4203)-SUMIF($C$19:$C4203,$C4203,$G$19:$G4203),"")</f>
        <v/>
      </c>
      <c r="I4203" s="214"/>
      <c r="J4203" s="214"/>
      <c r="K4203" s="218"/>
    </row>
    <row r="4204" customHeight="1" spans="1:11">
      <c r="A4204" s="185" t="str">
        <f>IF(B4204="","",COUNTA($B$5:B4204))</f>
        <v/>
      </c>
      <c r="B4204" s="219"/>
      <c r="C4204" s="220"/>
      <c r="D4204" s="220"/>
      <c r="E4204" s="220"/>
      <c r="F4204" s="225"/>
      <c r="G4204" s="222"/>
      <c r="H4204" s="217" t="str">
        <f>IFERROR(VLOOKUP($C4204,$C$5:$H$18,6,0)+SUMIF($C$19:$C4204,$C4204,$F$19:$F4204)-SUMIF($C$19:$C4204,$C4204,$G$19:$G4204),"")</f>
        <v/>
      </c>
      <c r="I4204" s="220"/>
      <c r="J4204" s="220"/>
      <c r="K4204" s="223"/>
    </row>
    <row r="4205" customHeight="1" spans="1:11">
      <c r="A4205" s="185" t="str">
        <f>IF(B4205="","",COUNTA($B$5:B4205))</f>
        <v/>
      </c>
      <c r="B4205" s="213"/>
      <c r="C4205" s="214"/>
      <c r="D4205" s="214"/>
      <c r="E4205" s="214"/>
      <c r="F4205" s="224"/>
      <c r="G4205" s="216"/>
      <c r="H4205" s="217" t="str">
        <f>IFERROR(VLOOKUP($C4205,$C$5:$H$18,6,0)+SUMIF($C$19:$C4205,$C4205,$F$19:$F4205)-SUMIF($C$19:$C4205,$C4205,$G$19:$G4205),"")</f>
        <v/>
      </c>
      <c r="I4205" s="214"/>
      <c r="J4205" s="214"/>
      <c r="K4205" s="218"/>
    </row>
    <row r="4206" customHeight="1" spans="1:11">
      <c r="A4206" s="185" t="str">
        <f>IF(B4206="","",COUNTA($B$5:B4206))</f>
        <v/>
      </c>
      <c r="B4206" s="219"/>
      <c r="C4206" s="220"/>
      <c r="D4206" s="220"/>
      <c r="E4206" s="220"/>
      <c r="F4206" s="225"/>
      <c r="G4206" s="222"/>
      <c r="H4206" s="217" t="str">
        <f>IFERROR(VLOOKUP($C4206,$C$5:$H$18,6,0)+SUMIF($C$19:$C4206,$C4206,$F$19:$F4206)-SUMIF($C$19:$C4206,$C4206,$G$19:$G4206),"")</f>
        <v/>
      </c>
      <c r="I4206" s="220"/>
      <c r="J4206" s="220"/>
      <c r="K4206" s="223"/>
    </row>
    <row r="4207" customHeight="1" spans="1:11">
      <c r="A4207" s="185" t="str">
        <f>IF(B4207="","",COUNTA($B$5:B4207))</f>
        <v/>
      </c>
      <c r="B4207" s="213"/>
      <c r="C4207" s="214"/>
      <c r="D4207" s="214"/>
      <c r="E4207" s="214"/>
      <c r="F4207" s="224"/>
      <c r="G4207" s="216"/>
      <c r="H4207" s="217" t="str">
        <f>IFERROR(VLOOKUP($C4207,$C$5:$H$18,6,0)+SUMIF($C$19:$C4207,$C4207,$F$19:$F4207)-SUMIF($C$19:$C4207,$C4207,$G$19:$G4207),"")</f>
        <v/>
      </c>
      <c r="I4207" s="214"/>
      <c r="J4207" s="214"/>
      <c r="K4207" s="218"/>
    </row>
    <row r="4208" customHeight="1" spans="1:11">
      <c r="A4208" s="185" t="str">
        <f>IF(B4208="","",COUNTA($B$5:B4208))</f>
        <v/>
      </c>
      <c r="B4208" s="219"/>
      <c r="C4208" s="220"/>
      <c r="D4208" s="220"/>
      <c r="E4208" s="220"/>
      <c r="F4208" s="225"/>
      <c r="G4208" s="222"/>
      <c r="H4208" s="217" t="str">
        <f>IFERROR(VLOOKUP($C4208,$C$5:$H$18,6,0)+SUMIF($C$19:$C4208,$C4208,$F$19:$F4208)-SUMIF($C$19:$C4208,$C4208,$G$19:$G4208),"")</f>
        <v/>
      </c>
      <c r="I4208" s="220"/>
      <c r="J4208" s="220"/>
      <c r="K4208" s="223"/>
    </row>
    <row r="4209" customHeight="1" spans="1:11">
      <c r="A4209" s="185" t="str">
        <f>IF(B4209="","",COUNTA($B$5:B4209))</f>
        <v/>
      </c>
      <c r="B4209" s="213"/>
      <c r="C4209" s="214"/>
      <c r="D4209" s="214"/>
      <c r="E4209" s="214"/>
      <c r="F4209" s="224"/>
      <c r="G4209" s="216"/>
      <c r="H4209" s="217" t="str">
        <f>IFERROR(VLOOKUP($C4209,$C$5:$H$18,6,0)+SUMIF($C$19:$C4209,$C4209,$F$19:$F4209)-SUMIF($C$19:$C4209,$C4209,$G$19:$G4209),"")</f>
        <v/>
      </c>
      <c r="I4209" s="214"/>
      <c r="J4209" s="214"/>
      <c r="K4209" s="218"/>
    </row>
    <row r="4210" customHeight="1" spans="1:11">
      <c r="A4210" s="185" t="str">
        <f>IF(B4210="","",COUNTA($B$5:B4210))</f>
        <v/>
      </c>
      <c r="B4210" s="219"/>
      <c r="C4210" s="220"/>
      <c r="D4210" s="220"/>
      <c r="E4210" s="220"/>
      <c r="F4210" s="225"/>
      <c r="G4210" s="222"/>
      <c r="H4210" s="217" t="str">
        <f>IFERROR(VLOOKUP($C4210,$C$5:$H$18,6,0)+SUMIF($C$19:$C4210,$C4210,$F$19:$F4210)-SUMIF($C$19:$C4210,$C4210,$G$19:$G4210),"")</f>
        <v/>
      </c>
      <c r="I4210" s="220"/>
      <c r="J4210" s="220"/>
      <c r="K4210" s="223"/>
    </row>
    <row r="4211" customHeight="1" spans="1:11">
      <c r="A4211" s="185" t="str">
        <f>IF(B4211="","",COUNTA($B$5:B4211))</f>
        <v/>
      </c>
      <c r="B4211" s="213"/>
      <c r="C4211" s="214"/>
      <c r="D4211" s="214"/>
      <c r="E4211" s="214"/>
      <c r="F4211" s="224"/>
      <c r="G4211" s="216"/>
      <c r="H4211" s="217" t="str">
        <f>IFERROR(VLOOKUP($C4211,$C$5:$H$18,6,0)+SUMIF($C$19:$C4211,$C4211,$F$19:$F4211)-SUMIF($C$19:$C4211,$C4211,$G$19:$G4211),"")</f>
        <v/>
      </c>
      <c r="I4211" s="214"/>
      <c r="J4211" s="214"/>
      <c r="K4211" s="218"/>
    </row>
    <row r="4212" customHeight="1" spans="1:11">
      <c r="A4212" s="185" t="str">
        <f>IF(B4212="","",COUNTA($B$5:B4212))</f>
        <v/>
      </c>
      <c r="B4212" s="219"/>
      <c r="C4212" s="220"/>
      <c r="D4212" s="220"/>
      <c r="E4212" s="220"/>
      <c r="F4212" s="225"/>
      <c r="G4212" s="222"/>
      <c r="H4212" s="217" t="str">
        <f>IFERROR(VLOOKUP($C4212,$C$5:$H$18,6,0)+SUMIF($C$19:$C4212,$C4212,$F$19:$F4212)-SUMIF($C$19:$C4212,$C4212,$G$19:$G4212),"")</f>
        <v/>
      </c>
      <c r="I4212" s="220"/>
      <c r="J4212" s="220"/>
      <c r="K4212" s="223"/>
    </row>
    <row r="4213" customHeight="1" spans="1:11">
      <c r="A4213" s="185" t="str">
        <f>IF(B4213="","",COUNTA($B$5:B4213))</f>
        <v/>
      </c>
      <c r="B4213" s="213"/>
      <c r="C4213" s="214"/>
      <c r="D4213" s="214"/>
      <c r="E4213" s="214"/>
      <c r="F4213" s="224"/>
      <c r="G4213" s="216"/>
      <c r="H4213" s="217" t="str">
        <f>IFERROR(VLOOKUP($C4213,$C$5:$H$18,6,0)+SUMIF($C$19:$C4213,$C4213,$F$19:$F4213)-SUMIF($C$19:$C4213,$C4213,$G$19:$G4213),"")</f>
        <v/>
      </c>
      <c r="I4213" s="214"/>
      <c r="J4213" s="214"/>
      <c r="K4213" s="218"/>
    </row>
    <row r="4214" customHeight="1" spans="1:11">
      <c r="A4214" s="185" t="str">
        <f>IF(B4214="","",COUNTA($B$5:B4214))</f>
        <v/>
      </c>
      <c r="B4214" s="219"/>
      <c r="C4214" s="220"/>
      <c r="D4214" s="220"/>
      <c r="E4214" s="220"/>
      <c r="F4214" s="225"/>
      <c r="G4214" s="222"/>
      <c r="H4214" s="217" t="str">
        <f>IFERROR(VLOOKUP($C4214,$C$5:$H$18,6,0)+SUMIF($C$19:$C4214,$C4214,$F$19:$F4214)-SUMIF($C$19:$C4214,$C4214,$G$19:$G4214),"")</f>
        <v/>
      </c>
      <c r="I4214" s="220"/>
      <c r="J4214" s="220"/>
      <c r="K4214" s="223"/>
    </row>
    <row r="4215" customHeight="1" spans="1:11">
      <c r="A4215" s="185" t="str">
        <f>IF(B4215="","",COUNTA($B$5:B4215))</f>
        <v/>
      </c>
      <c r="B4215" s="213"/>
      <c r="C4215" s="214"/>
      <c r="D4215" s="214"/>
      <c r="E4215" s="214"/>
      <c r="F4215" s="224"/>
      <c r="G4215" s="216"/>
      <c r="H4215" s="217" t="str">
        <f>IFERROR(VLOOKUP($C4215,$C$5:$H$18,6,0)+SUMIF($C$19:$C4215,$C4215,$F$19:$F4215)-SUMIF($C$19:$C4215,$C4215,$G$19:$G4215),"")</f>
        <v/>
      </c>
      <c r="I4215" s="214"/>
      <c r="J4215" s="214"/>
      <c r="K4215" s="218"/>
    </row>
    <row r="4216" customHeight="1" spans="1:11">
      <c r="A4216" s="185" t="str">
        <f>IF(B4216="","",COUNTA($B$5:B4216))</f>
        <v/>
      </c>
      <c r="B4216" s="219"/>
      <c r="C4216" s="220"/>
      <c r="D4216" s="220"/>
      <c r="E4216" s="220"/>
      <c r="F4216" s="225"/>
      <c r="G4216" s="222"/>
      <c r="H4216" s="217" t="str">
        <f>IFERROR(VLOOKUP($C4216,$C$5:$H$18,6,0)+SUMIF($C$19:$C4216,$C4216,$F$19:$F4216)-SUMIF($C$19:$C4216,$C4216,$G$19:$G4216),"")</f>
        <v/>
      </c>
      <c r="I4216" s="220"/>
      <c r="J4216" s="220"/>
      <c r="K4216" s="223"/>
    </row>
    <row r="4217" customHeight="1" spans="1:11">
      <c r="A4217" s="185" t="str">
        <f>IF(B4217="","",COUNTA($B$5:B4217))</f>
        <v/>
      </c>
      <c r="B4217" s="213"/>
      <c r="C4217" s="214"/>
      <c r="D4217" s="214"/>
      <c r="E4217" s="214"/>
      <c r="F4217" s="224"/>
      <c r="G4217" s="216"/>
      <c r="H4217" s="217" t="str">
        <f>IFERROR(VLOOKUP($C4217,$C$5:$H$18,6,0)+SUMIF($C$19:$C4217,$C4217,$F$19:$F4217)-SUMIF($C$19:$C4217,$C4217,$G$19:$G4217),"")</f>
        <v/>
      </c>
      <c r="I4217" s="214"/>
      <c r="J4217" s="214"/>
      <c r="K4217" s="218"/>
    </row>
    <row r="4218" customHeight="1" spans="1:11">
      <c r="A4218" s="185" t="str">
        <f>IF(B4218="","",COUNTA($B$5:B4218))</f>
        <v/>
      </c>
      <c r="B4218" s="219"/>
      <c r="C4218" s="220"/>
      <c r="D4218" s="220"/>
      <c r="E4218" s="220"/>
      <c r="F4218" s="225"/>
      <c r="G4218" s="222"/>
      <c r="H4218" s="217" t="str">
        <f>IFERROR(VLOOKUP($C4218,$C$5:$H$18,6,0)+SUMIF($C$19:$C4218,$C4218,$F$19:$F4218)-SUMIF($C$19:$C4218,$C4218,$G$19:$G4218),"")</f>
        <v/>
      </c>
      <c r="I4218" s="220"/>
      <c r="J4218" s="220"/>
      <c r="K4218" s="223"/>
    </row>
    <row r="4219" customHeight="1" spans="1:11">
      <c r="A4219" s="185" t="str">
        <f>IF(B4219="","",COUNTA($B$5:B4219))</f>
        <v/>
      </c>
      <c r="B4219" s="213"/>
      <c r="C4219" s="214"/>
      <c r="D4219" s="214"/>
      <c r="E4219" s="214"/>
      <c r="F4219" s="224"/>
      <c r="G4219" s="216"/>
      <c r="H4219" s="217" t="str">
        <f>IFERROR(VLOOKUP($C4219,$C$5:$H$18,6,0)+SUMIF($C$19:$C4219,$C4219,$F$19:$F4219)-SUMIF($C$19:$C4219,$C4219,$G$19:$G4219),"")</f>
        <v/>
      </c>
      <c r="I4219" s="214"/>
      <c r="J4219" s="214"/>
      <c r="K4219" s="218"/>
    </row>
    <row r="4220" customHeight="1" spans="1:11">
      <c r="A4220" s="185" t="str">
        <f>IF(B4220="","",COUNTA($B$5:B4220))</f>
        <v/>
      </c>
      <c r="B4220" s="219"/>
      <c r="C4220" s="220"/>
      <c r="D4220" s="220"/>
      <c r="E4220" s="220"/>
      <c r="F4220" s="225"/>
      <c r="G4220" s="222"/>
      <c r="H4220" s="217" t="str">
        <f>IFERROR(VLOOKUP($C4220,$C$5:$H$18,6,0)+SUMIF($C$19:$C4220,$C4220,$F$19:$F4220)-SUMIF($C$19:$C4220,$C4220,$G$19:$G4220),"")</f>
        <v/>
      </c>
      <c r="I4220" s="220"/>
      <c r="J4220" s="220"/>
      <c r="K4220" s="223"/>
    </row>
    <row r="4221" customHeight="1" spans="1:11">
      <c r="A4221" s="185" t="str">
        <f>IF(B4221="","",COUNTA($B$5:B4221))</f>
        <v/>
      </c>
      <c r="B4221" s="213"/>
      <c r="C4221" s="214"/>
      <c r="D4221" s="214"/>
      <c r="E4221" s="214"/>
      <c r="F4221" s="224"/>
      <c r="G4221" s="216"/>
      <c r="H4221" s="217" t="str">
        <f>IFERROR(VLOOKUP($C4221,$C$5:$H$18,6,0)+SUMIF($C$19:$C4221,$C4221,$F$19:$F4221)-SUMIF($C$19:$C4221,$C4221,$G$19:$G4221),"")</f>
        <v/>
      </c>
      <c r="I4221" s="214"/>
      <c r="J4221" s="214"/>
      <c r="K4221" s="218"/>
    </row>
    <row r="4222" customHeight="1" spans="1:11">
      <c r="A4222" s="185" t="str">
        <f>IF(B4222="","",COUNTA($B$5:B4222))</f>
        <v/>
      </c>
      <c r="B4222" s="219"/>
      <c r="C4222" s="220"/>
      <c r="D4222" s="220"/>
      <c r="E4222" s="220"/>
      <c r="F4222" s="225"/>
      <c r="G4222" s="222"/>
      <c r="H4222" s="217" t="str">
        <f>IFERROR(VLOOKUP($C4222,$C$5:$H$18,6,0)+SUMIF($C$19:$C4222,$C4222,$F$19:$F4222)-SUMIF($C$19:$C4222,$C4222,$G$19:$G4222),"")</f>
        <v/>
      </c>
      <c r="I4222" s="220"/>
      <c r="J4222" s="220"/>
      <c r="K4222" s="223"/>
    </row>
    <row r="4223" customHeight="1" spans="1:11">
      <c r="A4223" s="185" t="str">
        <f>IF(B4223="","",COUNTA($B$5:B4223))</f>
        <v/>
      </c>
      <c r="B4223" s="213"/>
      <c r="C4223" s="214"/>
      <c r="D4223" s="214"/>
      <c r="E4223" s="214"/>
      <c r="F4223" s="224"/>
      <c r="G4223" s="216"/>
      <c r="H4223" s="217" t="str">
        <f>IFERROR(VLOOKUP($C4223,$C$5:$H$18,6,0)+SUMIF($C$19:$C4223,$C4223,$F$19:$F4223)-SUMIF($C$19:$C4223,$C4223,$G$19:$G4223),"")</f>
        <v/>
      </c>
      <c r="I4223" s="214"/>
      <c r="J4223" s="214"/>
      <c r="K4223" s="218"/>
    </row>
    <row r="4224" customHeight="1" spans="1:11">
      <c r="A4224" s="185" t="str">
        <f>IF(B4224="","",COUNTA($B$5:B4224))</f>
        <v/>
      </c>
      <c r="B4224" s="219"/>
      <c r="C4224" s="220"/>
      <c r="D4224" s="220"/>
      <c r="E4224" s="220"/>
      <c r="F4224" s="225"/>
      <c r="G4224" s="222"/>
      <c r="H4224" s="217" t="str">
        <f>IFERROR(VLOOKUP($C4224,$C$5:$H$18,6,0)+SUMIF($C$19:$C4224,$C4224,$F$19:$F4224)-SUMIF($C$19:$C4224,$C4224,$G$19:$G4224),"")</f>
        <v/>
      </c>
      <c r="I4224" s="220"/>
      <c r="J4224" s="220"/>
      <c r="K4224" s="223"/>
    </row>
    <row r="4225" customHeight="1" spans="1:11">
      <c r="A4225" s="185" t="str">
        <f>IF(B4225="","",COUNTA($B$5:B4225))</f>
        <v/>
      </c>
      <c r="B4225" s="213"/>
      <c r="C4225" s="214"/>
      <c r="D4225" s="214"/>
      <c r="E4225" s="214"/>
      <c r="F4225" s="224"/>
      <c r="G4225" s="216"/>
      <c r="H4225" s="217" t="str">
        <f>IFERROR(VLOOKUP($C4225,$C$5:$H$18,6,0)+SUMIF($C$19:$C4225,$C4225,$F$19:$F4225)-SUMIF($C$19:$C4225,$C4225,$G$19:$G4225),"")</f>
        <v/>
      </c>
      <c r="I4225" s="214"/>
      <c r="J4225" s="214"/>
      <c r="K4225" s="218"/>
    </row>
    <row r="4226" customHeight="1" spans="1:11">
      <c r="A4226" s="185" t="str">
        <f>IF(B4226="","",COUNTA($B$5:B4226))</f>
        <v/>
      </c>
      <c r="B4226" s="219"/>
      <c r="C4226" s="220"/>
      <c r="D4226" s="220"/>
      <c r="E4226" s="220"/>
      <c r="F4226" s="225"/>
      <c r="G4226" s="222"/>
      <c r="H4226" s="217" t="str">
        <f>IFERROR(VLOOKUP($C4226,$C$5:$H$18,6,0)+SUMIF($C$19:$C4226,$C4226,$F$19:$F4226)-SUMIF($C$19:$C4226,$C4226,$G$19:$G4226),"")</f>
        <v/>
      </c>
      <c r="I4226" s="220"/>
      <c r="J4226" s="220"/>
      <c r="K4226" s="223"/>
    </row>
    <row r="4227" customHeight="1" spans="1:11">
      <c r="A4227" s="185" t="str">
        <f>IF(B4227="","",COUNTA($B$5:B4227))</f>
        <v/>
      </c>
      <c r="B4227" s="213"/>
      <c r="C4227" s="214"/>
      <c r="D4227" s="214"/>
      <c r="E4227" s="214"/>
      <c r="F4227" s="224"/>
      <c r="G4227" s="216"/>
      <c r="H4227" s="217" t="str">
        <f>IFERROR(VLOOKUP($C4227,$C$5:$H$18,6,0)+SUMIF($C$19:$C4227,$C4227,$F$19:$F4227)-SUMIF($C$19:$C4227,$C4227,$G$19:$G4227),"")</f>
        <v/>
      </c>
      <c r="I4227" s="214"/>
      <c r="J4227" s="214"/>
      <c r="K4227" s="218"/>
    </row>
    <row r="4228" customHeight="1" spans="1:11">
      <c r="A4228" s="185" t="str">
        <f>IF(B4228="","",COUNTA($B$5:B4228))</f>
        <v/>
      </c>
      <c r="B4228" s="219"/>
      <c r="C4228" s="220"/>
      <c r="D4228" s="220"/>
      <c r="E4228" s="220"/>
      <c r="F4228" s="225"/>
      <c r="G4228" s="222"/>
      <c r="H4228" s="217" t="str">
        <f>IFERROR(VLOOKUP($C4228,$C$5:$H$18,6,0)+SUMIF($C$19:$C4228,$C4228,$F$19:$F4228)-SUMIF($C$19:$C4228,$C4228,$G$19:$G4228),"")</f>
        <v/>
      </c>
      <c r="I4228" s="220"/>
      <c r="J4228" s="220"/>
      <c r="K4228" s="223"/>
    </row>
    <row r="4229" customHeight="1" spans="1:11">
      <c r="A4229" s="185" t="str">
        <f>IF(B4229="","",COUNTA($B$5:B4229))</f>
        <v/>
      </c>
      <c r="B4229" s="213"/>
      <c r="C4229" s="214"/>
      <c r="D4229" s="214"/>
      <c r="E4229" s="214"/>
      <c r="F4229" s="224"/>
      <c r="G4229" s="216"/>
      <c r="H4229" s="217" t="str">
        <f>IFERROR(VLOOKUP($C4229,$C$5:$H$18,6,0)+SUMIF($C$19:$C4229,$C4229,$F$19:$F4229)-SUMIF($C$19:$C4229,$C4229,$G$19:$G4229),"")</f>
        <v/>
      </c>
      <c r="I4229" s="214"/>
      <c r="J4229" s="214"/>
      <c r="K4229" s="218"/>
    </row>
    <row r="4230" customHeight="1" spans="1:11">
      <c r="A4230" s="185" t="str">
        <f>IF(B4230="","",COUNTA($B$5:B4230))</f>
        <v/>
      </c>
      <c r="B4230" s="219"/>
      <c r="C4230" s="220"/>
      <c r="D4230" s="220"/>
      <c r="E4230" s="220"/>
      <c r="F4230" s="225"/>
      <c r="G4230" s="222"/>
      <c r="H4230" s="217" t="str">
        <f>IFERROR(VLOOKUP($C4230,$C$5:$H$18,6,0)+SUMIF($C$19:$C4230,$C4230,$F$19:$F4230)-SUMIF($C$19:$C4230,$C4230,$G$19:$G4230),"")</f>
        <v/>
      </c>
      <c r="I4230" s="220"/>
      <c r="J4230" s="220"/>
      <c r="K4230" s="223"/>
    </row>
    <row r="4231" customHeight="1" spans="1:11">
      <c r="A4231" s="185" t="str">
        <f>IF(B4231="","",COUNTA($B$5:B4231))</f>
        <v/>
      </c>
      <c r="B4231" s="213"/>
      <c r="C4231" s="214"/>
      <c r="D4231" s="214"/>
      <c r="E4231" s="214"/>
      <c r="F4231" s="224"/>
      <c r="G4231" s="216"/>
      <c r="H4231" s="217" t="str">
        <f>IFERROR(VLOOKUP($C4231,$C$5:$H$18,6,0)+SUMIF($C$19:$C4231,$C4231,$F$19:$F4231)-SUMIF($C$19:$C4231,$C4231,$G$19:$G4231),"")</f>
        <v/>
      </c>
      <c r="I4231" s="214"/>
      <c r="J4231" s="214"/>
      <c r="K4231" s="218"/>
    </row>
    <row r="4232" customHeight="1" spans="1:11">
      <c r="A4232" s="185" t="str">
        <f>IF(B4232="","",COUNTA($B$5:B4232))</f>
        <v/>
      </c>
      <c r="B4232" s="219"/>
      <c r="C4232" s="220"/>
      <c r="D4232" s="220"/>
      <c r="E4232" s="220"/>
      <c r="F4232" s="225"/>
      <c r="G4232" s="222"/>
      <c r="H4232" s="217" t="str">
        <f>IFERROR(VLOOKUP($C4232,$C$5:$H$18,6,0)+SUMIF($C$19:$C4232,$C4232,$F$19:$F4232)-SUMIF($C$19:$C4232,$C4232,$G$19:$G4232),"")</f>
        <v/>
      </c>
      <c r="I4232" s="220"/>
      <c r="J4232" s="220"/>
      <c r="K4232" s="223"/>
    </row>
    <row r="4233" customHeight="1" spans="1:11">
      <c r="A4233" s="185" t="str">
        <f>IF(B4233="","",COUNTA($B$5:B4233))</f>
        <v/>
      </c>
      <c r="B4233" s="213"/>
      <c r="C4233" s="214"/>
      <c r="D4233" s="214"/>
      <c r="E4233" s="214"/>
      <c r="F4233" s="224"/>
      <c r="G4233" s="216"/>
      <c r="H4233" s="217" t="str">
        <f>IFERROR(VLOOKUP($C4233,$C$5:$H$18,6,0)+SUMIF($C$19:$C4233,$C4233,$F$19:$F4233)-SUMIF($C$19:$C4233,$C4233,$G$19:$G4233),"")</f>
        <v/>
      </c>
      <c r="I4233" s="214"/>
      <c r="J4233" s="214"/>
      <c r="K4233" s="218"/>
    </row>
    <row r="4234" customHeight="1" spans="1:11">
      <c r="A4234" s="185" t="str">
        <f>IF(B4234="","",COUNTA($B$5:B4234))</f>
        <v/>
      </c>
      <c r="B4234" s="219"/>
      <c r="C4234" s="220"/>
      <c r="D4234" s="220"/>
      <c r="E4234" s="220"/>
      <c r="F4234" s="225"/>
      <c r="G4234" s="222"/>
      <c r="H4234" s="217" t="str">
        <f>IFERROR(VLOOKUP($C4234,$C$5:$H$18,6,0)+SUMIF($C$19:$C4234,$C4234,$F$19:$F4234)-SUMIF($C$19:$C4234,$C4234,$G$19:$G4234),"")</f>
        <v/>
      </c>
      <c r="I4234" s="220"/>
      <c r="J4234" s="220"/>
      <c r="K4234" s="223"/>
    </row>
    <row r="4235" customHeight="1" spans="1:11">
      <c r="A4235" s="185" t="str">
        <f>IF(B4235="","",COUNTA($B$5:B4235))</f>
        <v/>
      </c>
      <c r="B4235" s="213"/>
      <c r="C4235" s="214"/>
      <c r="D4235" s="214"/>
      <c r="E4235" s="214"/>
      <c r="F4235" s="224"/>
      <c r="G4235" s="216"/>
      <c r="H4235" s="217" t="str">
        <f>IFERROR(VLOOKUP($C4235,$C$5:$H$18,6,0)+SUMIF($C$19:$C4235,$C4235,$F$19:$F4235)-SUMIF($C$19:$C4235,$C4235,$G$19:$G4235),"")</f>
        <v/>
      </c>
      <c r="I4235" s="214"/>
      <c r="J4235" s="214"/>
      <c r="K4235" s="218"/>
    </row>
    <row r="4236" customHeight="1" spans="1:11">
      <c r="A4236" s="185" t="str">
        <f>IF(B4236="","",COUNTA($B$5:B4236))</f>
        <v/>
      </c>
      <c r="B4236" s="219"/>
      <c r="C4236" s="220"/>
      <c r="D4236" s="220"/>
      <c r="E4236" s="220"/>
      <c r="F4236" s="225"/>
      <c r="G4236" s="222"/>
      <c r="H4236" s="217" t="str">
        <f>IFERROR(VLOOKUP($C4236,$C$5:$H$18,6,0)+SUMIF($C$19:$C4236,$C4236,$F$19:$F4236)-SUMIF($C$19:$C4236,$C4236,$G$19:$G4236),"")</f>
        <v/>
      </c>
      <c r="I4236" s="220"/>
      <c r="J4236" s="220"/>
      <c r="K4236" s="223"/>
    </row>
    <row r="4237" customHeight="1" spans="1:11">
      <c r="A4237" s="185" t="str">
        <f>IF(B4237="","",COUNTA($B$5:B4237))</f>
        <v/>
      </c>
      <c r="B4237" s="213"/>
      <c r="C4237" s="214"/>
      <c r="D4237" s="214"/>
      <c r="E4237" s="214"/>
      <c r="F4237" s="224"/>
      <c r="G4237" s="216"/>
      <c r="H4237" s="217" t="str">
        <f>IFERROR(VLOOKUP($C4237,$C$5:$H$18,6,0)+SUMIF($C$19:$C4237,$C4237,$F$19:$F4237)-SUMIF($C$19:$C4237,$C4237,$G$19:$G4237),"")</f>
        <v/>
      </c>
      <c r="I4237" s="214"/>
      <c r="J4237" s="214"/>
      <c r="K4237" s="218"/>
    </row>
    <row r="4238" customHeight="1" spans="1:11">
      <c r="A4238" s="185" t="str">
        <f>IF(B4238="","",COUNTA($B$5:B4238))</f>
        <v/>
      </c>
      <c r="B4238" s="219"/>
      <c r="C4238" s="220"/>
      <c r="D4238" s="220"/>
      <c r="E4238" s="220"/>
      <c r="F4238" s="225"/>
      <c r="G4238" s="222"/>
      <c r="H4238" s="217" t="str">
        <f>IFERROR(VLOOKUP($C4238,$C$5:$H$18,6,0)+SUMIF($C$19:$C4238,$C4238,$F$19:$F4238)-SUMIF($C$19:$C4238,$C4238,$G$19:$G4238),"")</f>
        <v/>
      </c>
      <c r="I4238" s="220"/>
      <c r="J4238" s="220"/>
      <c r="K4238" s="223"/>
    </row>
    <row r="4239" customHeight="1" spans="1:11">
      <c r="A4239" s="185" t="str">
        <f>IF(B4239="","",COUNTA($B$5:B4239))</f>
        <v/>
      </c>
      <c r="B4239" s="213"/>
      <c r="C4239" s="214"/>
      <c r="D4239" s="214"/>
      <c r="E4239" s="214"/>
      <c r="F4239" s="224"/>
      <c r="G4239" s="216"/>
      <c r="H4239" s="217" t="str">
        <f>IFERROR(VLOOKUP($C4239,$C$5:$H$18,6,0)+SUMIF($C$19:$C4239,$C4239,$F$19:$F4239)-SUMIF($C$19:$C4239,$C4239,$G$19:$G4239),"")</f>
        <v/>
      </c>
      <c r="I4239" s="214"/>
      <c r="J4239" s="214"/>
      <c r="K4239" s="218"/>
    </row>
    <row r="4240" customHeight="1" spans="1:11">
      <c r="A4240" s="185" t="str">
        <f>IF(B4240="","",COUNTA($B$5:B4240))</f>
        <v/>
      </c>
      <c r="B4240" s="219"/>
      <c r="C4240" s="220"/>
      <c r="D4240" s="220"/>
      <c r="E4240" s="220"/>
      <c r="F4240" s="225"/>
      <c r="G4240" s="222"/>
      <c r="H4240" s="217" t="str">
        <f>IFERROR(VLOOKUP($C4240,$C$5:$H$18,6,0)+SUMIF($C$19:$C4240,$C4240,$F$19:$F4240)-SUMIF($C$19:$C4240,$C4240,$G$19:$G4240),"")</f>
        <v/>
      </c>
      <c r="I4240" s="220"/>
      <c r="J4240" s="220"/>
      <c r="K4240" s="223"/>
    </row>
    <row r="4241" customHeight="1" spans="1:11">
      <c r="A4241" s="185" t="str">
        <f>IF(B4241="","",COUNTA($B$5:B4241))</f>
        <v/>
      </c>
      <c r="B4241" s="213"/>
      <c r="C4241" s="214"/>
      <c r="D4241" s="214"/>
      <c r="E4241" s="214"/>
      <c r="F4241" s="224"/>
      <c r="G4241" s="216"/>
      <c r="H4241" s="217" t="str">
        <f>IFERROR(VLOOKUP($C4241,$C$5:$H$18,6,0)+SUMIF($C$19:$C4241,$C4241,$F$19:$F4241)-SUMIF($C$19:$C4241,$C4241,$G$19:$G4241),"")</f>
        <v/>
      </c>
      <c r="I4241" s="214"/>
      <c r="J4241" s="214"/>
      <c r="K4241" s="218"/>
    </row>
    <row r="4242" customHeight="1" spans="1:11">
      <c r="A4242" s="185" t="str">
        <f>IF(B4242="","",COUNTA($B$5:B4242))</f>
        <v/>
      </c>
      <c r="B4242" s="219"/>
      <c r="C4242" s="220"/>
      <c r="D4242" s="220"/>
      <c r="E4242" s="220"/>
      <c r="F4242" s="225"/>
      <c r="G4242" s="222"/>
      <c r="H4242" s="217" t="str">
        <f>IFERROR(VLOOKUP($C4242,$C$5:$H$18,6,0)+SUMIF($C$19:$C4242,$C4242,$F$19:$F4242)-SUMIF($C$19:$C4242,$C4242,$G$19:$G4242),"")</f>
        <v/>
      </c>
      <c r="I4242" s="220"/>
      <c r="J4242" s="220"/>
      <c r="K4242" s="223"/>
    </row>
    <row r="4243" customHeight="1" spans="1:11">
      <c r="A4243" s="185" t="str">
        <f>IF(B4243="","",COUNTA($B$5:B4243))</f>
        <v/>
      </c>
      <c r="B4243" s="213"/>
      <c r="C4243" s="214"/>
      <c r="D4243" s="214"/>
      <c r="E4243" s="214"/>
      <c r="F4243" s="224"/>
      <c r="G4243" s="216"/>
      <c r="H4243" s="217" t="str">
        <f>IFERROR(VLOOKUP($C4243,$C$5:$H$18,6,0)+SUMIF($C$19:$C4243,$C4243,$F$19:$F4243)-SUMIF($C$19:$C4243,$C4243,$G$19:$G4243),"")</f>
        <v/>
      </c>
      <c r="I4243" s="214"/>
      <c r="J4243" s="214"/>
      <c r="K4243" s="218"/>
    </row>
    <row r="4244" customHeight="1" spans="1:11">
      <c r="A4244" s="185" t="str">
        <f>IF(B4244="","",COUNTA($B$5:B4244))</f>
        <v/>
      </c>
      <c r="B4244" s="219"/>
      <c r="C4244" s="220"/>
      <c r="D4244" s="220"/>
      <c r="E4244" s="220"/>
      <c r="F4244" s="225"/>
      <c r="G4244" s="222"/>
      <c r="H4244" s="217" t="str">
        <f>IFERROR(VLOOKUP($C4244,$C$5:$H$18,6,0)+SUMIF($C$19:$C4244,$C4244,$F$19:$F4244)-SUMIF($C$19:$C4244,$C4244,$G$19:$G4244),"")</f>
        <v/>
      </c>
      <c r="I4244" s="220"/>
      <c r="J4244" s="220"/>
      <c r="K4244" s="223"/>
    </row>
    <row r="4245" customHeight="1" spans="1:11">
      <c r="A4245" s="185" t="str">
        <f>IF(B4245="","",COUNTA($B$5:B4245))</f>
        <v/>
      </c>
      <c r="B4245" s="213"/>
      <c r="C4245" s="214"/>
      <c r="D4245" s="214"/>
      <c r="E4245" s="214"/>
      <c r="F4245" s="224"/>
      <c r="G4245" s="216"/>
      <c r="H4245" s="217" t="str">
        <f>IFERROR(VLOOKUP($C4245,$C$5:$H$18,6,0)+SUMIF($C$19:$C4245,$C4245,$F$19:$F4245)-SUMIF($C$19:$C4245,$C4245,$G$19:$G4245),"")</f>
        <v/>
      </c>
      <c r="I4245" s="214"/>
      <c r="J4245" s="214"/>
      <c r="K4245" s="218"/>
    </row>
    <row r="4246" customHeight="1" spans="1:11">
      <c r="A4246" s="185" t="str">
        <f>IF(B4246="","",COUNTA($B$5:B4246))</f>
        <v/>
      </c>
      <c r="B4246" s="219"/>
      <c r="C4246" s="220"/>
      <c r="D4246" s="220"/>
      <c r="E4246" s="220"/>
      <c r="F4246" s="225"/>
      <c r="G4246" s="222"/>
      <c r="H4246" s="217" t="str">
        <f>IFERROR(VLOOKUP($C4246,$C$5:$H$18,6,0)+SUMIF($C$19:$C4246,$C4246,$F$19:$F4246)-SUMIF($C$19:$C4246,$C4246,$G$19:$G4246),"")</f>
        <v/>
      </c>
      <c r="I4246" s="220"/>
      <c r="J4246" s="220"/>
      <c r="K4246" s="223"/>
    </row>
    <row r="4247" customHeight="1" spans="1:11">
      <c r="A4247" s="185" t="str">
        <f>IF(B4247="","",COUNTA($B$5:B4247))</f>
        <v/>
      </c>
      <c r="B4247" s="213"/>
      <c r="C4247" s="214"/>
      <c r="D4247" s="214"/>
      <c r="E4247" s="214"/>
      <c r="F4247" s="224"/>
      <c r="G4247" s="216"/>
      <c r="H4247" s="217" t="str">
        <f>IFERROR(VLOOKUP($C4247,$C$5:$H$18,6,0)+SUMIF($C$19:$C4247,$C4247,$F$19:$F4247)-SUMIF($C$19:$C4247,$C4247,$G$19:$G4247),"")</f>
        <v/>
      </c>
      <c r="I4247" s="214"/>
      <c r="J4247" s="214"/>
      <c r="K4247" s="218"/>
    </row>
    <row r="4248" customHeight="1" spans="1:11">
      <c r="A4248" s="185" t="str">
        <f>IF(B4248="","",COUNTA($B$5:B4248))</f>
        <v/>
      </c>
      <c r="B4248" s="219"/>
      <c r="C4248" s="220"/>
      <c r="D4248" s="220"/>
      <c r="E4248" s="220"/>
      <c r="F4248" s="225"/>
      <c r="G4248" s="222"/>
      <c r="H4248" s="217" t="str">
        <f>IFERROR(VLOOKUP($C4248,$C$5:$H$18,6,0)+SUMIF($C$19:$C4248,$C4248,$F$19:$F4248)-SUMIF($C$19:$C4248,$C4248,$G$19:$G4248),"")</f>
        <v/>
      </c>
      <c r="I4248" s="220"/>
      <c r="J4248" s="220"/>
      <c r="K4248" s="223"/>
    </row>
    <row r="4249" customHeight="1" spans="1:11">
      <c r="A4249" s="185" t="str">
        <f>IF(B4249="","",COUNTA($B$5:B4249))</f>
        <v/>
      </c>
      <c r="B4249" s="213"/>
      <c r="C4249" s="214"/>
      <c r="D4249" s="214"/>
      <c r="E4249" s="214"/>
      <c r="F4249" s="224"/>
      <c r="G4249" s="216"/>
      <c r="H4249" s="217" t="str">
        <f>IFERROR(VLOOKUP($C4249,$C$5:$H$18,6,0)+SUMIF($C$19:$C4249,$C4249,$F$19:$F4249)-SUMIF($C$19:$C4249,$C4249,$G$19:$G4249),"")</f>
        <v/>
      </c>
      <c r="I4249" s="214"/>
      <c r="J4249" s="214"/>
      <c r="K4249" s="218"/>
    </row>
    <row r="4250" customHeight="1" spans="1:11">
      <c r="A4250" s="185" t="str">
        <f>IF(B4250="","",COUNTA($B$5:B4250))</f>
        <v/>
      </c>
      <c r="B4250" s="219"/>
      <c r="C4250" s="220"/>
      <c r="D4250" s="220"/>
      <c r="E4250" s="220"/>
      <c r="F4250" s="225"/>
      <c r="G4250" s="222"/>
      <c r="H4250" s="217" t="str">
        <f>IFERROR(VLOOKUP($C4250,$C$5:$H$18,6,0)+SUMIF($C$19:$C4250,$C4250,$F$19:$F4250)-SUMIF($C$19:$C4250,$C4250,$G$19:$G4250),"")</f>
        <v/>
      </c>
      <c r="I4250" s="220"/>
      <c r="J4250" s="220"/>
      <c r="K4250" s="223"/>
    </row>
    <row r="4251" customHeight="1" spans="1:11">
      <c r="A4251" s="185" t="str">
        <f>IF(B4251="","",COUNTA($B$5:B4251))</f>
        <v/>
      </c>
      <c r="B4251" s="213"/>
      <c r="C4251" s="214"/>
      <c r="D4251" s="214"/>
      <c r="E4251" s="214"/>
      <c r="F4251" s="224"/>
      <c r="G4251" s="216"/>
      <c r="H4251" s="217" t="str">
        <f>IFERROR(VLOOKUP($C4251,$C$5:$H$18,6,0)+SUMIF($C$19:$C4251,$C4251,$F$19:$F4251)-SUMIF($C$19:$C4251,$C4251,$G$19:$G4251),"")</f>
        <v/>
      </c>
      <c r="I4251" s="214"/>
      <c r="J4251" s="214"/>
      <c r="K4251" s="218"/>
    </row>
    <row r="4252" customHeight="1" spans="1:11">
      <c r="A4252" s="185" t="str">
        <f>IF(B4252="","",COUNTA($B$5:B4252))</f>
        <v/>
      </c>
      <c r="B4252" s="219"/>
      <c r="C4252" s="220"/>
      <c r="D4252" s="220"/>
      <c r="E4252" s="220"/>
      <c r="F4252" s="225"/>
      <c r="G4252" s="222"/>
      <c r="H4252" s="217" t="str">
        <f>IFERROR(VLOOKUP($C4252,$C$5:$H$18,6,0)+SUMIF($C$19:$C4252,$C4252,$F$19:$F4252)-SUMIF($C$19:$C4252,$C4252,$G$19:$G4252),"")</f>
        <v/>
      </c>
      <c r="I4252" s="220"/>
      <c r="J4252" s="220"/>
      <c r="K4252" s="223"/>
    </row>
    <row r="4253" customHeight="1" spans="1:11">
      <c r="A4253" s="185" t="str">
        <f>IF(B4253="","",COUNTA($B$5:B4253))</f>
        <v/>
      </c>
      <c r="B4253" s="213"/>
      <c r="C4253" s="214"/>
      <c r="D4253" s="214"/>
      <c r="E4253" s="214"/>
      <c r="F4253" s="224"/>
      <c r="G4253" s="216"/>
      <c r="H4253" s="217" t="str">
        <f>IFERROR(VLOOKUP($C4253,$C$5:$H$18,6,0)+SUMIF($C$19:$C4253,$C4253,$F$19:$F4253)-SUMIF($C$19:$C4253,$C4253,$G$19:$G4253),"")</f>
        <v/>
      </c>
      <c r="I4253" s="214"/>
      <c r="J4253" s="214"/>
      <c r="K4253" s="218"/>
    </row>
    <row r="4254" customHeight="1" spans="1:11">
      <c r="A4254" s="185" t="str">
        <f>IF(B4254="","",COUNTA($B$5:B4254))</f>
        <v/>
      </c>
      <c r="B4254" s="219"/>
      <c r="C4254" s="220"/>
      <c r="D4254" s="220"/>
      <c r="E4254" s="220"/>
      <c r="F4254" s="225"/>
      <c r="G4254" s="222"/>
      <c r="H4254" s="217" t="str">
        <f>IFERROR(VLOOKUP($C4254,$C$5:$H$18,6,0)+SUMIF($C$19:$C4254,$C4254,$F$19:$F4254)-SUMIF($C$19:$C4254,$C4254,$G$19:$G4254),"")</f>
        <v/>
      </c>
      <c r="I4254" s="220"/>
      <c r="J4254" s="220"/>
      <c r="K4254" s="223"/>
    </row>
    <row r="4255" customHeight="1" spans="1:11">
      <c r="A4255" s="185" t="str">
        <f>IF(B4255="","",COUNTA($B$5:B4255))</f>
        <v/>
      </c>
      <c r="B4255" s="213"/>
      <c r="C4255" s="214"/>
      <c r="D4255" s="214"/>
      <c r="E4255" s="214"/>
      <c r="F4255" s="224"/>
      <c r="G4255" s="216"/>
      <c r="H4255" s="217" t="str">
        <f>IFERROR(VLOOKUP($C4255,$C$5:$H$18,6,0)+SUMIF($C$19:$C4255,$C4255,$F$19:$F4255)-SUMIF($C$19:$C4255,$C4255,$G$19:$G4255),"")</f>
        <v/>
      </c>
      <c r="I4255" s="214"/>
      <c r="J4255" s="214"/>
      <c r="K4255" s="218"/>
    </row>
    <row r="4256" customHeight="1" spans="1:11">
      <c r="A4256" s="185" t="str">
        <f>IF(B4256="","",COUNTA($B$5:B4256))</f>
        <v/>
      </c>
      <c r="B4256" s="219"/>
      <c r="C4256" s="220"/>
      <c r="D4256" s="220"/>
      <c r="E4256" s="220"/>
      <c r="F4256" s="225"/>
      <c r="G4256" s="222"/>
      <c r="H4256" s="217" t="str">
        <f>IFERROR(VLOOKUP($C4256,$C$5:$H$18,6,0)+SUMIF($C$19:$C4256,$C4256,$F$19:$F4256)-SUMIF($C$19:$C4256,$C4256,$G$19:$G4256),"")</f>
        <v/>
      </c>
      <c r="I4256" s="220"/>
      <c r="J4256" s="220"/>
      <c r="K4256" s="223"/>
    </row>
    <row r="4257" customHeight="1" spans="1:11">
      <c r="A4257" s="185" t="str">
        <f>IF(B4257="","",COUNTA($B$5:B4257))</f>
        <v/>
      </c>
      <c r="B4257" s="213"/>
      <c r="C4257" s="214"/>
      <c r="D4257" s="214"/>
      <c r="E4257" s="214"/>
      <c r="F4257" s="224"/>
      <c r="G4257" s="216"/>
      <c r="H4257" s="217" t="str">
        <f>IFERROR(VLOOKUP($C4257,$C$5:$H$18,6,0)+SUMIF($C$19:$C4257,$C4257,$F$19:$F4257)-SUMIF($C$19:$C4257,$C4257,$G$19:$G4257),"")</f>
        <v/>
      </c>
      <c r="I4257" s="214"/>
      <c r="J4257" s="214"/>
      <c r="K4257" s="218"/>
    </row>
    <row r="4258" customHeight="1" spans="1:11">
      <c r="A4258" s="185" t="str">
        <f>IF(B4258="","",COUNTA($B$5:B4258))</f>
        <v/>
      </c>
      <c r="B4258" s="219"/>
      <c r="C4258" s="220"/>
      <c r="D4258" s="220"/>
      <c r="E4258" s="220"/>
      <c r="F4258" s="225"/>
      <c r="G4258" s="222"/>
      <c r="H4258" s="217" t="str">
        <f>IFERROR(VLOOKUP($C4258,$C$5:$H$18,6,0)+SUMIF($C$19:$C4258,$C4258,$F$19:$F4258)-SUMIF($C$19:$C4258,$C4258,$G$19:$G4258),"")</f>
        <v/>
      </c>
      <c r="I4258" s="220"/>
      <c r="J4258" s="220"/>
      <c r="K4258" s="223"/>
    </row>
    <row r="4259" customHeight="1" spans="1:11">
      <c r="A4259" s="185" t="str">
        <f>IF(B4259="","",COUNTA($B$5:B4259))</f>
        <v/>
      </c>
      <c r="B4259" s="213"/>
      <c r="C4259" s="214"/>
      <c r="D4259" s="214"/>
      <c r="E4259" s="214"/>
      <c r="F4259" s="224"/>
      <c r="G4259" s="216"/>
      <c r="H4259" s="217" t="str">
        <f>IFERROR(VLOOKUP($C4259,$C$5:$H$18,6,0)+SUMIF($C$19:$C4259,$C4259,$F$19:$F4259)-SUMIF($C$19:$C4259,$C4259,$G$19:$G4259),"")</f>
        <v/>
      </c>
      <c r="I4259" s="214"/>
      <c r="J4259" s="214"/>
      <c r="K4259" s="218"/>
    </row>
    <row r="4260" customHeight="1" spans="1:11">
      <c r="A4260" s="185" t="str">
        <f>IF(B4260="","",COUNTA($B$5:B4260))</f>
        <v/>
      </c>
      <c r="B4260" s="219"/>
      <c r="C4260" s="220"/>
      <c r="D4260" s="220"/>
      <c r="E4260" s="220"/>
      <c r="F4260" s="225"/>
      <c r="G4260" s="222"/>
      <c r="H4260" s="217" t="str">
        <f>IFERROR(VLOOKUP($C4260,$C$5:$H$18,6,0)+SUMIF($C$19:$C4260,$C4260,$F$19:$F4260)-SUMIF($C$19:$C4260,$C4260,$G$19:$G4260),"")</f>
        <v/>
      </c>
      <c r="I4260" s="220"/>
      <c r="J4260" s="220"/>
      <c r="K4260" s="223"/>
    </row>
    <row r="4261" customHeight="1" spans="1:11">
      <c r="A4261" s="185" t="str">
        <f>IF(B4261="","",COUNTA($B$5:B4261))</f>
        <v/>
      </c>
      <c r="B4261" s="213"/>
      <c r="C4261" s="214"/>
      <c r="D4261" s="214"/>
      <c r="E4261" s="214"/>
      <c r="F4261" s="224"/>
      <c r="G4261" s="216"/>
      <c r="H4261" s="217" t="str">
        <f>IFERROR(VLOOKUP($C4261,$C$5:$H$18,6,0)+SUMIF($C$19:$C4261,$C4261,$F$19:$F4261)-SUMIF($C$19:$C4261,$C4261,$G$19:$G4261),"")</f>
        <v/>
      </c>
      <c r="I4261" s="214"/>
      <c r="J4261" s="214"/>
      <c r="K4261" s="218"/>
    </row>
    <row r="4262" customHeight="1" spans="1:11">
      <c r="A4262" s="185" t="str">
        <f>IF(B4262="","",COUNTA($B$5:B4262))</f>
        <v/>
      </c>
      <c r="B4262" s="219"/>
      <c r="C4262" s="220"/>
      <c r="D4262" s="220"/>
      <c r="E4262" s="220"/>
      <c r="F4262" s="225"/>
      <c r="G4262" s="222"/>
      <c r="H4262" s="217" t="str">
        <f>IFERROR(VLOOKUP($C4262,$C$5:$H$18,6,0)+SUMIF($C$19:$C4262,$C4262,$F$19:$F4262)-SUMIF($C$19:$C4262,$C4262,$G$19:$G4262),"")</f>
        <v/>
      </c>
      <c r="I4262" s="220"/>
      <c r="J4262" s="220"/>
      <c r="K4262" s="223"/>
    </row>
    <row r="4263" customHeight="1" spans="1:11">
      <c r="A4263" s="185" t="str">
        <f>IF(B4263="","",COUNTA($B$5:B4263))</f>
        <v/>
      </c>
      <c r="B4263" s="213"/>
      <c r="C4263" s="214"/>
      <c r="D4263" s="214"/>
      <c r="E4263" s="214"/>
      <c r="F4263" s="224"/>
      <c r="G4263" s="216"/>
      <c r="H4263" s="217" t="str">
        <f>IFERROR(VLOOKUP($C4263,$C$5:$H$18,6,0)+SUMIF($C$19:$C4263,$C4263,$F$19:$F4263)-SUMIF($C$19:$C4263,$C4263,$G$19:$G4263),"")</f>
        <v/>
      </c>
      <c r="I4263" s="214"/>
      <c r="J4263" s="214"/>
      <c r="K4263" s="218"/>
    </row>
    <row r="4264" customHeight="1" spans="1:11">
      <c r="A4264" s="185" t="str">
        <f>IF(B4264="","",COUNTA($B$5:B4264))</f>
        <v/>
      </c>
      <c r="B4264" s="219"/>
      <c r="C4264" s="220"/>
      <c r="D4264" s="220"/>
      <c r="E4264" s="220"/>
      <c r="F4264" s="225"/>
      <c r="G4264" s="222"/>
      <c r="H4264" s="217" t="str">
        <f>IFERROR(VLOOKUP($C4264,$C$5:$H$18,6,0)+SUMIF($C$19:$C4264,$C4264,$F$19:$F4264)-SUMIF($C$19:$C4264,$C4264,$G$19:$G4264),"")</f>
        <v/>
      </c>
      <c r="I4264" s="220"/>
      <c r="J4264" s="220"/>
      <c r="K4264" s="223"/>
    </row>
    <row r="4265" customHeight="1" spans="1:11">
      <c r="A4265" s="185" t="str">
        <f>IF(B4265="","",COUNTA($B$5:B4265))</f>
        <v/>
      </c>
      <c r="B4265" s="213"/>
      <c r="C4265" s="214"/>
      <c r="D4265" s="214"/>
      <c r="E4265" s="214"/>
      <c r="F4265" s="224"/>
      <c r="G4265" s="216"/>
      <c r="H4265" s="217" t="str">
        <f>IFERROR(VLOOKUP($C4265,$C$5:$H$18,6,0)+SUMIF($C$19:$C4265,$C4265,$F$19:$F4265)-SUMIF($C$19:$C4265,$C4265,$G$19:$G4265),"")</f>
        <v/>
      </c>
      <c r="I4265" s="214"/>
      <c r="J4265" s="214"/>
      <c r="K4265" s="218"/>
    </row>
    <row r="4266" customHeight="1" spans="1:11">
      <c r="A4266" s="185" t="str">
        <f>IF(B4266="","",COUNTA($B$5:B4266))</f>
        <v/>
      </c>
      <c r="B4266" s="219"/>
      <c r="C4266" s="220"/>
      <c r="D4266" s="220"/>
      <c r="E4266" s="220"/>
      <c r="F4266" s="225"/>
      <c r="G4266" s="222"/>
      <c r="H4266" s="217" t="str">
        <f>IFERROR(VLOOKUP($C4266,$C$5:$H$18,6,0)+SUMIF($C$19:$C4266,$C4266,$F$19:$F4266)-SUMIF($C$19:$C4266,$C4266,$G$19:$G4266),"")</f>
        <v/>
      </c>
      <c r="I4266" s="220"/>
      <c r="J4266" s="220"/>
      <c r="K4266" s="223"/>
    </row>
    <row r="4267" customHeight="1" spans="1:11">
      <c r="A4267" s="185" t="str">
        <f>IF(B4267="","",COUNTA($B$5:B4267))</f>
        <v/>
      </c>
      <c r="B4267" s="213"/>
      <c r="C4267" s="214"/>
      <c r="D4267" s="214"/>
      <c r="E4267" s="214"/>
      <c r="F4267" s="224"/>
      <c r="G4267" s="216"/>
      <c r="H4267" s="217" t="str">
        <f>IFERROR(VLOOKUP($C4267,$C$5:$H$18,6,0)+SUMIF($C$19:$C4267,$C4267,$F$19:$F4267)-SUMIF($C$19:$C4267,$C4267,$G$19:$G4267),"")</f>
        <v/>
      </c>
      <c r="I4267" s="214"/>
      <c r="J4267" s="214"/>
      <c r="K4267" s="218"/>
    </row>
    <row r="4268" customHeight="1" spans="1:11">
      <c r="A4268" s="185" t="str">
        <f>IF(B4268="","",COUNTA($B$5:B4268))</f>
        <v/>
      </c>
      <c r="B4268" s="219"/>
      <c r="C4268" s="220"/>
      <c r="D4268" s="220"/>
      <c r="E4268" s="220"/>
      <c r="F4268" s="225"/>
      <c r="G4268" s="222"/>
      <c r="H4268" s="217" t="str">
        <f>IFERROR(VLOOKUP($C4268,$C$5:$H$18,6,0)+SUMIF($C$19:$C4268,$C4268,$F$19:$F4268)-SUMIF($C$19:$C4268,$C4268,$G$19:$G4268),"")</f>
        <v/>
      </c>
      <c r="I4268" s="220"/>
      <c r="J4268" s="220"/>
      <c r="K4268" s="223"/>
    </row>
    <row r="4269" customHeight="1" spans="1:11">
      <c r="A4269" s="185" t="str">
        <f>IF(B4269="","",COUNTA($B$5:B4269))</f>
        <v/>
      </c>
      <c r="B4269" s="213"/>
      <c r="C4269" s="214"/>
      <c r="D4269" s="214"/>
      <c r="E4269" s="214"/>
      <c r="F4269" s="224"/>
      <c r="G4269" s="216"/>
      <c r="H4269" s="217" t="str">
        <f>IFERROR(VLOOKUP($C4269,$C$5:$H$18,6,0)+SUMIF($C$19:$C4269,$C4269,$F$19:$F4269)-SUMIF($C$19:$C4269,$C4269,$G$19:$G4269),"")</f>
        <v/>
      </c>
      <c r="I4269" s="214"/>
      <c r="J4269" s="214"/>
      <c r="K4269" s="218"/>
    </row>
    <row r="4270" customHeight="1" spans="1:11">
      <c r="A4270" s="185" t="str">
        <f>IF(B4270="","",COUNTA($B$5:B4270))</f>
        <v/>
      </c>
      <c r="B4270" s="219"/>
      <c r="C4270" s="220"/>
      <c r="D4270" s="220"/>
      <c r="E4270" s="220"/>
      <c r="F4270" s="225"/>
      <c r="G4270" s="222"/>
      <c r="H4270" s="217" t="str">
        <f>IFERROR(VLOOKUP($C4270,$C$5:$H$18,6,0)+SUMIF($C$19:$C4270,$C4270,$F$19:$F4270)-SUMIF($C$19:$C4270,$C4270,$G$19:$G4270),"")</f>
        <v/>
      </c>
      <c r="I4270" s="220"/>
      <c r="J4270" s="220"/>
      <c r="K4270" s="223"/>
    </row>
    <row r="4271" customHeight="1" spans="1:11">
      <c r="A4271" s="185" t="str">
        <f>IF(B4271="","",COUNTA($B$5:B4271))</f>
        <v/>
      </c>
      <c r="B4271" s="213"/>
      <c r="C4271" s="214"/>
      <c r="D4271" s="214"/>
      <c r="E4271" s="214"/>
      <c r="F4271" s="224"/>
      <c r="G4271" s="216"/>
      <c r="H4271" s="217" t="str">
        <f>IFERROR(VLOOKUP($C4271,$C$5:$H$18,6,0)+SUMIF($C$19:$C4271,$C4271,$F$19:$F4271)-SUMIF($C$19:$C4271,$C4271,$G$19:$G4271),"")</f>
        <v/>
      </c>
      <c r="I4271" s="214"/>
      <c r="J4271" s="214"/>
      <c r="K4271" s="218"/>
    </row>
    <row r="4272" customHeight="1" spans="1:11">
      <c r="A4272" s="185" t="str">
        <f>IF(B4272="","",COUNTA($B$5:B4272))</f>
        <v/>
      </c>
      <c r="B4272" s="219"/>
      <c r="C4272" s="220"/>
      <c r="D4272" s="220"/>
      <c r="E4272" s="220"/>
      <c r="F4272" s="225"/>
      <c r="G4272" s="222"/>
      <c r="H4272" s="217" t="str">
        <f>IFERROR(VLOOKUP($C4272,$C$5:$H$18,6,0)+SUMIF($C$19:$C4272,$C4272,$F$19:$F4272)-SUMIF($C$19:$C4272,$C4272,$G$19:$G4272),"")</f>
        <v/>
      </c>
      <c r="I4272" s="220"/>
      <c r="J4272" s="220"/>
      <c r="K4272" s="223"/>
    </row>
    <row r="4273" customHeight="1" spans="1:11">
      <c r="A4273" s="185" t="str">
        <f>IF(B4273="","",COUNTA($B$5:B4273))</f>
        <v/>
      </c>
      <c r="B4273" s="213"/>
      <c r="C4273" s="214"/>
      <c r="D4273" s="214"/>
      <c r="E4273" s="214"/>
      <c r="F4273" s="224"/>
      <c r="G4273" s="216"/>
      <c r="H4273" s="217" t="str">
        <f>IFERROR(VLOOKUP($C4273,$C$5:$H$18,6,0)+SUMIF($C$19:$C4273,$C4273,$F$19:$F4273)-SUMIF($C$19:$C4273,$C4273,$G$19:$G4273),"")</f>
        <v/>
      </c>
      <c r="I4273" s="214"/>
      <c r="J4273" s="214"/>
      <c r="K4273" s="218"/>
    </row>
    <row r="4274" customHeight="1" spans="1:11">
      <c r="A4274" s="185" t="str">
        <f>IF(B4274="","",COUNTA($B$5:B4274))</f>
        <v/>
      </c>
      <c r="B4274" s="219"/>
      <c r="C4274" s="220"/>
      <c r="D4274" s="220"/>
      <c r="E4274" s="220"/>
      <c r="F4274" s="225"/>
      <c r="G4274" s="222"/>
      <c r="H4274" s="217" t="str">
        <f>IFERROR(VLOOKUP($C4274,$C$5:$H$18,6,0)+SUMIF($C$19:$C4274,$C4274,$F$19:$F4274)-SUMIF($C$19:$C4274,$C4274,$G$19:$G4274),"")</f>
        <v/>
      </c>
      <c r="I4274" s="220"/>
      <c r="J4274" s="220"/>
      <c r="K4274" s="223"/>
    </row>
    <row r="4275" customHeight="1" spans="1:11">
      <c r="A4275" s="185" t="str">
        <f>IF(B4275="","",COUNTA($B$5:B4275))</f>
        <v/>
      </c>
      <c r="B4275" s="213"/>
      <c r="C4275" s="214"/>
      <c r="D4275" s="214"/>
      <c r="E4275" s="214"/>
      <c r="F4275" s="224"/>
      <c r="G4275" s="216"/>
      <c r="H4275" s="217" t="str">
        <f>IFERROR(VLOOKUP($C4275,$C$5:$H$18,6,0)+SUMIF($C$19:$C4275,$C4275,$F$19:$F4275)-SUMIF($C$19:$C4275,$C4275,$G$19:$G4275),"")</f>
        <v/>
      </c>
      <c r="I4275" s="214"/>
      <c r="J4275" s="214"/>
      <c r="K4275" s="218"/>
    </row>
    <row r="4276" customHeight="1" spans="1:11">
      <c r="A4276" s="185" t="str">
        <f>IF(B4276="","",COUNTA($B$5:B4276))</f>
        <v/>
      </c>
      <c r="B4276" s="219"/>
      <c r="C4276" s="220"/>
      <c r="D4276" s="220"/>
      <c r="E4276" s="220"/>
      <c r="F4276" s="225"/>
      <c r="G4276" s="222"/>
      <c r="H4276" s="217" t="str">
        <f>IFERROR(VLOOKUP($C4276,$C$5:$H$18,6,0)+SUMIF($C$19:$C4276,$C4276,$F$19:$F4276)-SUMIF($C$19:$C4276,$C4276,$G$19:$G4276),"")</f>
        <v/>
      </c>
      <c r="I4276" s="220"/>
      <c r="J4276" s="220"/>
      <c r="K4276" s="223"/>
    </row>
    <row r="4277" customHeight="1" spans="1:11">
      <c r="A4277" s="185" t="str">
        <f>IF(B4277="","",COUNTA($B$5:B4277))</f>
        <v/>
      </c>
      <c r="B4277" s="213"/>
      <c r="C4277" s="214"/>
      <c r="D4277" s="214"/>
      <c r="E4277" s="214"/>
      <c r="F4277" s="224"/>
      <c r="G4277" s="216"/>
      <c r="H4277" s="217" t="str">
        <f>IFERROR(VLOOKUP($C4277,$C$5:$H$18,6,0)+SUMIF($C$19:$C4277,$C4277,$F$19:$F4277)-SUMIF($C$19:$C4277,$C4277,$G$19:$G4277),"")</f>
        <v/>
      </c>
      <c r="I4277" s="214"/>
      <c r="J4277" s="214"/>
      <c r="K4277" s="218"/>
    </row>
    <row r="4278" customHeight="1" spans="1:11">
      <c r="A4278" s="185" t="str">
        <f>IF(B4278="","",COUNTA($B$5:B4278))</f>
        <v/>
      </c>
      <c r="B4278" s="219"/>
      <c r="C4278" s="220"/>
      <c r="D4278" s="220"/>
      <c r="E4278" s="220"/>
      <c r="F4278" s="225"/>
      <c r="G4278" s="222"/>
      <c r="H4278" s="217" t="str">
        <f>IFERROR(VLOOKUP($C4278,$C$5:$H$18,6,0)+SUMIF($C$19:$C4278,$C4278,$F$19:$F4278)-SUMIF($C$19:$C4278,$C4278,$G$19:$G4278),"")</f>
        <v/>
      </c>
      <c r="I4278" s="220"/>
      <c r="J4278" s="220"/>
      <c r="K4278" s="223"/>
    </row>
    <row r="4279" customHeight="1" spans="1:11">
      <c r="A4279" s="185" t="str">
        <f>IF(B4279="","",COUNTA($B$5:B4279))</f>
        <v/>
      </c>
      <c r="B4279" s="213"/>
      <c r="C4279" s="214"/>
      <c r="D4279" s="214"/>
      <c r="E4279" s="214"/>
      <c r="F4279" s="224"/>
      <c r="G4279" s="216"/>
      <c r="H4279" s="217" t="str">
        <f>IFERROR(VLOOKUP($C4279,$C$5:$H$18,6,0)+SUMIF($C$19:$C4279,$C4279,$F$19:$F4279)-SUMIF($C$19:$C4279,$C4279,$G$19:$G4279),"")</f>
        <v/>
      </c>
      <c r="I4279" s="214"/>
      <c r="J4279" s="214"/>
      <c r="K4279" s="218"/>
    </row>
    <row r="4280" customHeight="1" spans="1:11">
      <c r="A4280" s="185" t="str">
        <f>IF(B4280="","",COUNTA($B$5:B4280))</f>
        <v/>
      </c>
      <c r="B4280" s="219"/>
      <c r="C4280" s="220"/>
      <c r="D4280" s="220"/>
      <c r="E4280" s="220"/>
      <c r="F4280" s="225"/>
      <c r="G4280" s="222"/>
      <c r="H4280" s="217" t="str">
        <f>IFERROR(VLOOKUP($C4280,$C$5:$H$18,6,0)+SUMIF($C$19:$C4280,$C4280,$F$19:$F4280)-SUMIF($C$19:$C4280,$C4280,$G$19:$G4280),"")</f>
        <v/>
      </c>
      <c r="I4280" s="220"/>
      <c r="J4280" s="220"/>
      <c r="K4280" s="223"/>
    </row>
    <row r="4281" customHeight="1" spans="1:11">
      <c r="A4281" s="185" t="str">
        <f>IF(B4281="","",COUNTA($B$5:B4281))</f>
        <v/>
      </c>
      <c r="B4281" s="213"/>
      <c r="C4281" s="214"/>
      <c r="D4281" s="214"/>
      <c r="E4281" s="214"/>
      <c r="F4281" s="224"/>
      <c r="G4281" s="216"/>
      <c r="H4281" s="217" t="str">
        <f>IFERROR(VLOOKUP($C4281,$C$5:$H$18,6,0)+SUMIF($C$19:$C4281,$C4281,$F$19:$F4281)-SUMIF($C$19:$C4281,$C4281,$G$19:$G4281),"")</f>
        <v/>
      </c>
      <c r="I4281" s="214"/>
      <c r="J4281" s="214"/>
      <c r="K4281" s="218"/>
    </row>
    <row r="4282" customHeight="1" spans="1:11">
      <c r="A4282" s="185" t="str">
        <f>IF(B4282="","",COUNTA($B$5:B4282))</f>
        <v/>
      </c>
      <c r="B4282" s="219"/>
      <c r="C4282" s="220"/>
      <c r="D4282" s="220"/>
      <c r="E4282" s="220"/>
      <c r="F4282" s="225"/>
      <c r="G4282" s="222"/>
      <c r="H4282" s="217" t="str">
        <f>IFERROR(VLOOKUP($C4282,$C$5:$H$18,6,0)+SUMIF($C$19:$C4282,$C4282,$F$19:$F4282)-SUMIF($C$19:$C4282,$C4282,$G$19:$G4282),"")</f>
        <v/>
      </c>
      <c r="I4282" s="220"/>
      <c r="J4282" s="220"/>
      <c r="K4282" s="223"/>
    </row>
    <row r="4283" customHeight="1" spans="1:11">
      <c r="A4283" s="185" t="str">
        <f>IF(B4283="","",COUNTA($B$5:B4283))</f>
        <v/>
      </c>
      <c r="B4283" s="213"/>
      <c r="C4283" s="214"/>
      <c r="D4283" s="214"/>
      <c r="E4283" s="214"/>
      <c r="F4283" s="224"/>
      <c r="G4283" s="216"/>
      <c r="H4283" s="217" t="str">
        <f>IFERROR(VLOOKUP($C4283,$C$5:$H$18,6,0)+SUMIF($C$19:$C4283,$C4283,$F$19:$F4283)-SUMIF($C$19:$C4283,$C4283,$G$19:$G4283),"")</f>
        <v/>
      </c>
      <c r="I4283" s="214"/>
      <c r="J4283" s="214"/>
      <c r="K4283" s="218"/>
    </row>
    <row r="4284" customHeight="1" spans="1:11">
      <c r="A4284" s="185" t="str">
        <f>IF(B4284="","",COUNTA($B$5:B4284))</f>
        <v/>
      </c>
      <c r="B4284" s="219"/>
      <c r="C4284" s="220"/>
      <c r="D4284" s="220"/>
      <c r="E4284" s="220"/>
      <c r="F4284" s="225"/>
      <c r="G4284" s="222"/>
      <c r="H4284" s="217" t="str">
        <f>IFERROR(VLOOKUP($C4284,$C$5:$H$18,6,0)+SUMIF($C$19:$C4284,$C4284,$F$19:$F4284)-SUMIF($C$19:$C4284,$C4284,$G$19:$G4284),"")</f>
        <v/>
      </c>
      <c r="I4284" s="220"/>
      <c r="J4284" s="220"/>
      <c r="K4284" s="223"/>
    </row>
    <row r="4285" customHeight="1" spans="1:11">
      <c r="A4285" s="185" t="str">
        <f>IF(B4285="","",COUNTA($B$5:B4285))</f>
        <v/>
      </c>
      <c r="B4285" s="213"/>
      <c r="C4285" s="214"/>
      <c r="D4285" s="214"/>
      <c r="E4285" s="214"/>
      <c r="F4285" s="224"/>
      <c r="G4285" s="216"/>
      <c r="H4285" s="217" t="str">
        <f>IFERROR(VLOOKUP($C4285,$C$5:$H$18,6,0)+SUMIF($C$19:$C4285,$C4285,$F$19:$F4285)-SUMIF($C$19:$C4285,$C4285,$G$19:$G4285),"")</f>
        <v/>
      </c>
      <c r="I4285" s="214"/>
      <c r="J4285" s="214"/>
      <c r="K4285" s="218"/>
    </row>
    <row r="4286" customHeight="1" spans="1:11">
      <c r="A4286" s="185" t="str">
        <f>IF(B4286="","",COUNTA($B$5:B4286))</f>
        <v/>
      </c>
      <c r="B4286" s="219"/>
      <c r="C4286" s="220"/>
      <c r="D4286" s="220"/>
      <c r="E4286" s="220"/>
      <c r="F4286" s="225"/>
      <c r="G4286" s="222"/>
      <c r="H4286" s="217" t="str">
        <f>IFERROR(VLOOKUP($C4286,$C$5:$H$18,6,0)+SUMIF($C$19:$C4286,$C4286,$F$19:$F4286)-SUMIF($C$19:$C4286,$C4286,$G$19:$G4286),"")</f>
        <v/>
      </c>
      <c r="I4286" s="220"/>
      <c r="J4286" s="220"/>
      <c r="K4286" s="223"/>
    </row>
    <row r="4287" customHeight="1" spans="1:11">
      <c r="A4287" s="185" t="str">
        <f>IF(B4287="","",COUNTA($B$5:B4287))</f>
        <v/>
      </c>
      <c r="B4287" s="213"/>
      <c r="C4287" s="214"/>
      <c r="D4287" s="214"/>
      <c r="E4287" s="214"/>
      <c r="F4287" s="224"/>
      <c r="G4287" s="216"/>
      <c r="H4287" s="217" t="str">
        <f>IFERROR(VLOOKUP($C4287,$C$5:$H$18,6,0)+SUMIF($C$19:$C4287,$C4287,$F$19:$F4287)-SUMIF($C$19:$C4287,$C4287,$G$19:$G4287),"")</f>
        <v/>
      </c>
      <c r="I4287" s="214"/>
      <c r="J4287" s="214"/>
      <c r="K4287" s="218"/>
    </row>
    <row r="4288" customHeight="1" spans="1:11">
      <c r="A4288" s="185" t="str">
        <f>IF(B4288="","",COUNTA($B$5:B4288))</f>
        <v/>
      </c>
      <c r="B4288" s="219"/>
      <c r="C4288" s="220"/>
      <c r="D4288" s="220"/>
      <c r="E4288" s="220"/>
      <c r="F4288" s="225"/>
      <c r="G4288" s="222"/>
      <c r="H4288" s="217" t="str">
        <f>IFERROR(VLOOKUP($C4288,$C$5:$H$18,6,0)+SUMIF($C$19:$C4288,$C4288,$F$19:$F4288)-SUMIF($C$19:$C4288,$C4288,$G$19:$G4288),"")</f>
        <v/>
      </c>
      <c r="I4288" s="220"/>
      <c r="J4288" s="220"/>
      <c r="K4288" s="223"/>
    </row>
    <row r="4289" customHeight="1" spans="1:11">
      <c r="A4289" s="185" t="str">
        <f>IF(B4289="","",COUNTA($B$5:B4289))</f>
        <v/>
      </c>
      <c r="B4289" s="213"/>
      <c r="C4289" s="214"/>
      <c r="D4289" s="214"/>
      <c r="E4289" s="214"/>
      <c r="F4289" s="224"/>
      <c r="G4289" s="216"/>
      <c r="H4289" s="217" t="str">
        <f>IFERROR(VLOOKUP($C4289,$C$5:$H$18,6,0)+SUMIF($C$19:$C4289,$C4289,$F$19:$F4289)-SUMIF($C$19:$C4289,$C4289,$G$19:$G4289),"")</f>
        <v/>
      </c>
      <c r="I4289" s="214"/>
      <c r="J4289" s="214"/>
      <c r="K4289" s="218"/>
    </row>
    <row r="4290" customHeight="1" spans="1:11">
      <c r="A4290" s="185" t="str">
        <f>IF(B4290="","",COUNTA($B$5:B4290))</f>
        <v/>
      </c>
      <c r="B4290" s="219"/>
      <c r="C4290" s="220"/>
      <c r="D4290" s="220"/>
      <c r="E4290" s="220"/>
      <c r="F4290" s="225"/>
      <c r="G4290" s="222"/>
      <c r="H4290" s="217" t="str">
        <f>IFERROR(VLOOKUP($C4290,$C$5:$H$18,6,0)+SUMIF($C$19:$C4290,$C4290,$F$19:$F4290)-SUMIF($C$19:$C4290,$C4290,$G$19:$G4290),"")</f>
        <v/>
      </c>
      <c r="I4290" s="220"/>
      <c r="J4290" s="220"/>
      <c r="K4290" s="223"/>
    </row>
    <row r="4291" customHeight="1" spans="1:11">
      <c r="A4291" s="185" t="str">
        <f>IF(B4291="","",COUNTA($B$5:B4291))</f>
        <v/>
      </c>
      <c r="B4291" s="213"/>
      <c r="C4291" s="214"/>
      <c r="D4291" s="214"/>
      <c r="E4291" s="214"/>
      <c r="F4291" s="224"/>
      <c r="G4291" s="216"/>
      <c r="H4291" s="217" t="str">
        <f>IFERROR(VLOOKUP($C4291,$C$5:$H$18,6,0)+SUMIF($C$19:$C4291,$C4291,$F$19:$F4291)-SUMIF($C$19:$C4291,$C4291,$G$19:$G4291),"")</f>
        <v/>
      </c>
      <c r="I4291" s="214"/>
      <c r="J4291" s="214"/>
      <c r="K4291" s="218"/>
    </row>
    <row r="4292" customHeight="1" spans="1:11">
      <c r="A4292" s="185" t="str">
        <f>IF(B4292="","",COUNTA($B$5:B4292))</f>
        <v/>
      </c>
      <c r="B4292" s="219"/>
      <c r="C4292" s="220"/>
      <c r="D4292" s="220"/>
      <c r="E4292" s="220"/>
      <c r="F4292" s="225"/>
      <c r="G4292" s="222"/>
      <c r="H4292" s="217" t="str">
        <f>IFERROR(VLOOKUP($C4292,$C$5:$H$18,6,0)+SUMIF($C$19:$C4292,$C4292,$F$19:$F4292)-SUMIF($C$19:$C4292,$C4292,$G$19:$G4292),"")</f>
        <v/>
      </c>
      <c r="I4292" s="220"/>
      <c r="J4292" s="220"/>
      <c r="K4292" s="223"/>
    </row>
    <row r="4293" customHeight="1" spans="1:11">
      <c r="A4293" s="185" t="str">
        <f>IF(B4293="","",COUNTA($B$5:B4293))</f>
        <v/>
      </c>
      <c r="B4293" s="213"/>
      <c r="C4293" s="214"/>
      <c r="D4293" s="214"/>
      <c r="E4293" s="214"/>
      <c r="F4293" s="224"/>
      <c r="G4293" s="216"/>
      <c r="H4293" s="217" t="str">
        <f>IFERROR(VLOOKUP($C4293,$C$5:$H$18,6,0)+SUMIF($C$19:$C4293,$C4293,$F$19:$F4293)-SUMIF($C$19:$C4293,$C4293,$G$19:$G4293),"")</f>
        <v/>
      </c>
      <c r="I4293" s="214"/>
      <c r="J4293" s="214"/>
      <c r="K4293" s="218"/>
    </row>
    <row r="4294" customHeight="1" spans="1:11">
      <c r="A4294" s="185" t="str">
        <f>IF(B4294="","",COUNTA($B$5:B4294))</f>
        <v/>
      </c>
      <c r="B4294" s="219"/>
      <c r="C4294" s="220"/>
      <c r="D4294" s="220"/>
      <c r="E4294" s="220"/>
      <c r="F4294" s="225"/>
      <c r="G4294" s="222"/>
      <c r="H4294" s="217" t="str">
        <f>IFERROR(VLOOKUP($C4294,$C$5:$H$18,6,0)+SUMIF($C$19:$C4294,$C4294,$F$19:$F4294)-SUMIF($C$19:$C4294,$C4294,$G$19:$G4294),"")</f>
        <v/>
      </c>
      <c r="I4294" s="220"/>
      <c r="J4294" s="220"/>
      <c r="K4294" s="223"/>
    </row>
    <row r="4295" customHeight="1" spans="1:11">
      <c r="A4295" s="185" t="str">
        <f>IF(B4295="","",COUNTA($B$5:B4295))</f>
        <v/>
      </c>
      <c r="B4295" s="213"/>
      <c r="C4295" s="214"/>
      <c r="D4295" s="214"/>
      <c r="E4295" s="214"/>
      <c r="F4295" s="224"/>
      <c r="G4295" s="216"/>
      <c r="H4295" s="217" t="str">
        <f>IFERROR(VLOOKUP($C4295,$C$5:$H$18,6,0)+SUMIF($C$19:$C4295,$C4295,$F$19:$F4295)-SUMIF($C$19:$C4295,$C4295,$G$19:$G4295),"")</f>
        <v/>
      </c>
      <c r="I4295" s="214"/>
      <c r="J4295" s="214"/>
      <c r="K4295" s="218"/>
    </row>
    <row r="4296" customHeight="1" spans="1:11">
      <c r="A4296" s="185" t="str">
        <f>IF(B4296="","",COUNTA($B$5:B4296))</f>
        <v/>
      </c>
      <c r="B4296" s="219"/>
      <c r="C4296" s="220"/>
      <c r="D4296" s="220"/>
      <c r="E4296" s="220"/>
      <c r="F4296" s="225"/>
      <c r="G4296" s="222"/>
      <c r="H4296" s="217" t="str">
        <f>IFERROR(VLOOKUP($C4296,$C$5:$H$18,6,0)+SUMIF($C$19:$C4296,$C4296,$F$19:$F4296)-SUMIF($C$19:$C4296,$C4296,$G$19:$G4296),"")</f>
        <v/>
      </c>
      <c r="I4296" s="220"/>
      <c r="J4296" s="220"/>
      <c r="K4296" s="223"/>
    </row>
    <row r="4297" customHeight="1" spans="1:11">
      <c r="A4297" s="185" t="str">
        <f>IF(B4297="","",COUNTA($B$5:B4297))</f>
        <v/>
      </c>
      <c r="B4297" s="213"/>
      <c r="C4297" s="214"/>
      <c r="D4297" s="214"/>
      <c r="E4297" s="214"/>
      <c r="F4297" s="224"/>
      <c r="G4297" s="216"/>
      <c r="H4297" s="217" t="str">
        <f>IFERROR(VLOOKUP($C4297,$C$5:$H$18,6,0)+SUMIF($C$19:$C4297,$C4297,$F$19:$F4297)-SUMIF($C$19:$C4297,$C4297,$G$19:$G4297),"")</f>
        <v/>
      </c>
      <c r="I4297" s="214"/>
      <c r="J4297" s="214"/>
      <c r="K4297" s="218"/>
    </row>
    <row r="4298" customHeight="1" spans="1:11">
      <c r="A4298" s="185" t="str">
        <f>IF(B4298="","",COUNTA($B$5:B4298))</f>
        <v/>
      </c>
      <c r="B4298" s="219"/>
      <c r="C4298" s="220"/>
      <c r="D4298" s="220"/>
      <c r="E4298" s="220"/>
      <c r="F4298" s="225"/>
      <c r="G4298" s="222"/>
      <c r="H4298" s="217" t="str">
        <f>IFERROR(VLOOKUP($C4298,$C$5:$H$18,6,0)+SUMIF($C$19:$C4298,$C4298,$F$19:$F4298)-SUMIF($C$19:$C4298,$C4298,$G$19:$G4298),"")</f>
        <v/>
      </c>
      <c r="I4298" s="220"/>
      <c r="J4298" s="220"/>
      <c r="K4298" s="223"/>
    </row>
    <row r="4299" customHeight="1" spans="1:11">
      <c r="A4299" s="185" t="str">
        <f>IF(B4299="","",COUNTA($B$5:B4299))</f>
        <v/>
      </c>
      <c r="B4299" s="213"/>
      <c r="C4299" s="214"/>
      <c r="D4299" s="214"/>
      <c r="E4299" s="214"/>
      <c r="F4299" s="224"/>
      <c r="G4299" s="216"/>
      <c r="H4299" s="217" t="str">
        <f>IFERROR(VLOOKUP($C4299,$C$5:$H$18,6,0)+SUMIF($C$19:$C4299,$C4299,$F$19:$F4299)-SUMIF($C$19:$C4299,$C4299,$G$19:$G4299),"")</f>
        <v/>
      </c>
      <c r="I4299" s="214"/>
      <c r="J4299" s="214"/>
      <c r="K4299" s="218"/>
    </row>
    <row r="4300" customHeight="1" spans="1:11">
      <c r="A4300" s="185" t="str">
        <f>IF(B4300="","",COUNTA($B$5:B4300))</f>
        <v/>
      </c>
      <c r="B4300" s="219"/>
      <c r="C4300" s="220"/>
      <c r="D4300" s="220"/>
      <c r="E4300" s="220"/>
      <c r="F4300" s="225"/>
      <c r="G4300" s="222"/>
      <c r="H4300" s="217" t="str">
        <f>IFERROR(VLOOKUP($C4300,$C$5:$H$18,6,0)+SUMIF($C$19:$C4300,$C4300,$F$19:$F4300)-SUMIF($C$19:$C4300,$C4300,$G$19:$G4300),"")</f>
        <v/>
      </c>
      <c r="I4300" s="220"/>
      <c r="J4300" s="220"/>
      <c r="K4300" s="223"/>
    </row>
    <row r="4301" customHeight="1" spans="1:11">
      <c r="A4301" s="185" t="str">
        <f>IF(B4301="","",COUNTA($B$5:B4301))</f>
        <v/>
      </c>
      <c r="B4301" s="213"/>
      <c r="C4301" s="214"/>
      <c r="D4301" s="214"/>
      <c r="E4301" s="214"/>
      <c r="F4301" s="224"/>
      <c r="G4301" s="216"/>
      <c r="H4301" s="217" t="str">
        <f>IFERROR(VLOOKUP($C4301,$C$5:$H$18,6,0)+SUMIF($C$19:$C4301,$C4301,$F$19:$F4301)-SUMIF($C$19:$C4301,$C4301,$G$19:$G4301),"")</f>
        <v/>
      </c>
      <c r="I4301" s="214"/>
      <c r="J4301" s="214"/>
      <c r="K4301" s="218"/>
    </row>
    <row r="4302" customHeight="1" spans="1:11">
      <c r="A4302" s="185" t="str">
        <f>IF(B4302="","",COUNTA($B$5:B4302))</f>
        <v/>
      </c>
      <c r="B4302" s="219"/>
      <c r="C4302" s="220"/>
      <c r="D4302" s="220"/>
      <c r="E4302" s="220"/>
      <c r="F4302" s="225"/>
      <c r="G4302" s="222"/>
      <c r="H4302" s="217" t="str">
        <f>IFERROR(VLOOKUP($C4302,$C$5:$H$18,6,0)+SUMIF($C$19:$C4302,$C4302,$F$19:$F4302)-SUMIF($C$19:$C4302,$C4302,$G$19:$G4302),"")</f>
        <v/>
      </c>
      <c r="I4302" s="220"/>
      <c r="J4302" s="220"/>
      <c r="K4302" s="223"/>
    </row>
    <row r="4303" customHeight="1" spans="1:11">
      <c r="A4303" s="185" t="str">
        <f>IF(B4303="","",COUNTA($B$5:B4303))</f>
        <v/>
      </c>
      <c r="B4303" s="213"/>
      <c r="C4303" s="214"/>
      <c r="D4303" s="214"/>
      <c r="E4303" s="214"/>
      <c r="F4303" s="224"/>
      <c r="G4303" s="216"/>
      <c r="H4303" s="217" t="str">
        <f>IFERROR(VLOOKUP($C4303,$C$5:$H$18,6,0)+SUMIF($C$19:$C4303,$C4303,$F$19:$F4303)-SUMIF($C$19:$C4303,$C4303,$G$19:$G4303),"")</f>
        <v/>
      </c>
      <c r="I4303" s="214"/>
      <c r="J4303" s="214"/>
      <c r="K4303" s="218"/>
    </row>
    <row r="4304" customHeight="1" spans="1:11">
      <c r="A4304" s="185" t="str">
        <f>IF(B4304="","",COUNTA($B$5:B4304))</f>
        <v/>
      </c>
      <c r="B4304" s="219"/>
      <c r="C4304" s="220"/>
      <c r="D4304" s="220"/>
      <c r="E4304" s="220"/>
      <c r="F4304" s="225"/>
      <c r="G4304" s="222"/>
      <c r="H4304" s="217" t="str">
        <f>IFERROR(VLOOKUP($C4304,$C$5:$H$18,6,0)+SUMIF($C$19:$C4304,$C4304,$F$19:$F4304)-SUMIF($C$19:$C4304,$C4304,$G$19:$G4304),"")</f>
        <v/>
      </c>
      <c r="I4304" s="220"/>
      <c r="J4304" s="220"/>
      <c r="K4304" s="223"/>
    </row>
    <row r="4305" customHeight="1" spans="1:11">
      <c r="A4305" s="185" t="str">
        <f>IF(B4305="","",COUNTA($B$5:B4305))</f>
        <v/>
      </c>
      <c r="B4305" s="213"/>
      <c r="C4305" s="214"/>
      <c r="D4305" s="214"/>
      <c r="E4305" s="214"/>
      <c r="F4305" s="224"/>
      <c r="G4305" s="216"/>
      <c r="H4305" s="217" t="str">
        <f>IFERROR(VLOOKUP($C4305,$C$5:$H$18,6,0)+SUMIF($C$19:$C4305,$C4305,$F$19:$F4305)-SUMIF($C$19:$C4305,$C4305,$G$19:$G4305),"")</f>
        <v/>
      </c>
      <c r="I4305" s="214"/>
      <c r="J4305" s="214"/>
      <c r="K4305" s="218"/>
    </row>
    <row r="4306" customHeight="1" spans="1:11">
      <c r="A4306" s="185" t="str">
        <f>IF(B4306="","",COUNTA($B$5:B4306))</f>
        <v/>
      </c>
      <c r="B4306" s="219"/>
      <c r="C4306" s="220"/>
      <c r="D4306" s="220"/>
      <c r="E4306" s="220"/>
      <c r="F4306" s="225"/>
      <c r="G4306" s="222"/>
      <c r="H4306" s="217" t="str">
        <f>IFERROR(VLOOKUP($C4306,$C$5:$H$18,6,0)+SUMIF($C$19:$C4306,$C4306,$F$19:$F4306)-SUMIF($C$19:$C4306,$C4306,$G$19:$G4306),"")</f>
        <v/>
      </c>
      <c r="I4306" s="220"/>
      <c r="J4306" s="220"/>
      <c r="K4306" s="223"/>
    </row>
    <row r="4307" customHeight="1" spans="1:11">
      <c r="A4307" s="185" t="str">
        <f>IF(B4307="","",COUNTA($B$5:B4307))</f>
        <v/>
      </c>
      <c r="B4307" s="213"/>
      <c r="C4307" s="214"/>
      <c r="D4307" s="214"/>
      <c r="E4307" s="214"/>
      <c r="F4307" s="224"/>
      <c r="G4307" s="216"/>
      <c r="H4307" s="217" t="str">
        <f>IFERROR(VLOOKUP($C4307,$C$5:$H$18,6,0)+SUMIF($C$19:$C4307,$C4307,$F$19:$F4307)-SUMIF($C$19:$C4307,$C4307,$G$19:$G4307),"")</f>
        <v/>
      </c>
      <c r="I4307" s="214"/>
      <c r="J4307" s="214"/>
      <c r="K4307" s="218"/>
    </row>
    <row r="4308" customHeight="1" spans="1:11">
      <c r="A4308" s="185" t="str">
        <f>IF(B4308="","",COUNTA($B$5:B4308))</f>
        <v/>
      </c>
      <c r="B4308" s="219"/>
      <c r="C4308" s="220"/>
      <c r="D4308" s="220"/>
      <c r="E4308" s="220"/>
      <c r="F4308" s="225"/>
      <c r="G4308" s="222"/>
      <c r="H4308" s="217" t="str">
        <f>IFERROR(VLOOKUP($C4308,$C$5:$H$18,6,0)+SUMIF($C$19:$C4308,$C4308,$F$19:$F4308)-SUMIF($C$19:$C4308,$C4308,$G$19:$G4308),"")</f>
        <v/>
      </c>
      <c r="I4308" s="220"/>
      <c r="J4308" s="220"/>
      <c r="K4308" s="223"/>
    </row>
    <row r="4309" customHeight="1" spans="1:11">
      <c r="A4309" s="185" t="str">
        <f>IF(B4309="","",COUNTA($B$5:B4309))</f>
        <v/>
      </c>
      <c r="B4309" s="213"/>
      <c r="C4309" s="214"/>
      <c r="D4309" s="214"/>
      <c r="E4309" s="214"/>
      <c r="F4309" s="224"/>
      <c r="G4309" s="216"/>
      <c r="H4309" s="217" t="str">
        <f>IFERROR(VLOOKUP($C4309,$C$5:$H$18,6,0)+SUMIF($C$19:$C4309,$C4309,$F$19:$F4309)-SUMIF($C$19:$C4309,$C4309,$G$19:$G4309),"")</f>
        <v/>
      </c>
      <c r="I4309" s="214"/>
      <c r="J4309" s="214"/>
      <c r="K4309" s="218"/>
    </row>
    <row r="4310" customHeight="1" spans="1:11">
      <c r="A4310" s="185" t="str">
        <f>IF(B4310="","",COUNTA($B$5:B4310))</f>
        <v/>
      </c>
      <c r="B4310" s="219"/>
      <c r="C4310" s="220"/>
      <c r="D4310" s="220"/>
      <c r="E4310" s="220"/>
      <c r="F4310" s="225"/>
      <c r="G4310" s="222"/>
      <c r="H4310" s="217" t="str">
        <f>IFERROR(VLOOKUP($C4310,$C$5:$H$18,6,0)+SUMIF($C$19:$C4310,$C4310,$F$19:$F4310)-SUMIF($C$19:$C4310,$C4310,$G$19:$G4310),"")</f>
        <v/>
      </c>
      <c r="I4310" s="220"/>
      <c r="J4310" s="220"/>
      <c r="K4310" s="223"/>
    </row>
    <row r="4311" customHeight="1" spans="1:11">
      <c r="A4311" s="185" t="str">
        <f>IF(B4311="","",COUNTA($B$5:B4311))</f>
        <v/>
      </c>
      <c r="B4311" s="213"/>
      <c r="C4311" s="214"/>
      <c r="D4311" s="214"/>
      <c r="E4311" s="214"/>
      <c r="F4311" s="224"/>
      <c r="G4311" s="216"/>
      <c r="H4311" s="217" t="str">
        <f>IFERROR(VLOOKUP($C4311,$C$5:$H$18,6,0)+SUMIF($C$19:$C4311,$C4311,$F$19:$F4311)-SUMIF($C$19:$C4311,$C4311,$G$19:$G4311),"")</f>
        <v/>
      </c>
      <c r="I4311" s="214"/>
      <c r="J4311" s="214"/>
      <c r="K4311" s="218"/>
    </row>
    <row r="4312" customHeight="1" spans="1:11">
      <c r="A4312" s="185" t="str">
        <f>IF(B4312="","",COUNTA($B$5:B4312))</f>
        <v/>
      </c>
      <c r="B4312" s="219"/>
      <c r="C4312" s="220"/>
      <c r="D4312" s="220"/>
      <c r="E4312" s="220"/>
      <c r="F4312" s="225"/>
      <c r="G4312" s="222"/>
      <c r="H4312" s="217" t="str">
        <f>IFERROR(VLOOKUP($C4312,$C$5:$H$18,6,0)+SUMIF($C$19:$C4312,$C4312,$F$19:$F4312)-SUMIF($C$19:$C4312,$C4312,$G$19:$G4312),"")</f>
        <v/>
      </c>
      <c r="I4312" s="220"/>
      <c r="J4312" s="220"/>
      <c r="K4312" s="223"/>
    </row>
    <row r="4313" customHeight="1" spans="1:11">
      <c r="A4313" s="185" t="str">
        <f>IF(B4313="","",COUNTA($B$5:B4313))</f>
        <v/>
      </c>
      <c r="B4313" s="213"/>
      <c r="C4313" s="214"/>
      <c r="D4313" s="214"/>
      <c r="E4313" s="214"/>
      <c r="F4313" s="224"/>
      <c r="G4313" s="216"/>
      <c r="H4313" s="217" t="str">
        <f>IFERROR(VLOOKUP($C4313,$C$5:$H$18,6,0)+SUMIF($C$19:$C4313,$C4313,$F$19:$F4313)-SUMIF($C$19:$C4313,$C4313,$G$19:$G4313),"")</f>
        <v/>
      </c>
      <c r="I4313" s="214"/>
      <c r="J4313" s="214"/>
      <c r="K4313" s="218"/>
    </row>
    <row r="4314" customHeight="1" spans="1:11">
      <c r="A4314" s="185" t="str">
        <f>IF(B4314="","",COUNTA($B$5:B4314))</f>
        <v/>
      </c>
      <c r="B4314" s="219"/>
      <c r="C4314" s="220"/>
      <c r="D4314" s="220"/>
      <c r="E4314" s="220"/>
      <c r="F4314" s="225"/>
      <c r="G4314" s="222"/>
      <c r="H4314" s="217" t="str">
        <f>IFERROR(VLOOKUP($C4314,$C$5:$H$18,6,0)+SUMIF($C$19:$C4314,$C4314,$F$19:$F4314)-SUMIF($C$19:$C4314,$C4314,$G$19:$G4314),"")</f>
        <v/>
      </c>
      <c r="I4314" s="220"/>
      <c r="J4314" s="220"/>
      <c r="K4314" s="223"/>
    </row>
    <row r="4315" customHeight="1" spans="1:11">
      <c r="A4315" s="185" t="str">
        <f>IF(B4315="","",COUNTA($B$5:B4315))</f>
        <v/>
      </c>
      <c r="B4315" s="213"/>
      <c r="C4315" s="214"/>
      <c r="D4315" s="214"/>
      <c r="E4315" s="214"/>
      <c r="F4315" s="224"/>
      <c r="G4315" s="216"/>
      <c r="H4315" s="217" t="str">
        <f>IFERROR(VLOOKUP($C4315,$C$5:$H$18,6,0)+SUMIF($C$19:$C4315,$C4315,$F$19:$F4315)-SUMIF($C$19:$C4315,$C4315,$G$19:$G4315),"")</f>
        <v/>
      </c>
      <c r="I4315" s="214"/>
      <c r="J4315" s="214"/>
      <c r="K4315" s="218"/>
    </row>
    <row r="4316" customHeight="1" spans="1:11">
      <c r="A4316" s="185" t="str">
        <f>IF(B4316="","",COUNTA($B$5:B4316))</f>
        <v/>
      </c>
      <c r="B4316" s="219"/>
      <c r="C4316" s="220"/>
      <c r="D4316" s="220"/>
      <c r="E4316" s="220"/>
      <c r="F4316" s="225"/>
      <c r="G4316" s="222"/>
      <c r="H4316" s="217" t="str">
        <f>IFERROR(VLOOKUP($C4316,$C$5:$H$18,6,0)+SUMIF($C$19:$C4316,$C4316,$F$19:$F4316)-SUMIF($C$19:$C4316,$C4316,$G$19:$G4316),"")</f>
        <v/>
      </c>
      <c r="I4316" s="220"/>
      <c r="J4316" s="220"/>
      <c r="K4316" s="223"/>
    </row>
    <row r="4317" customHeight="1" spans="1:11">
      <c r="A4317" s="185" t="str">
        <f>IF(B4317="","",COUNTA($B$5:B4317))</f>
        <v/>
      </c>
      <c r="B4317" s="213"/>
      <c r="C4317" s="214"/>
      <c r="D4317" s="214"/>
      <c r="E4317" s="214"/>
      <c r="F4317" s="224"/>
      <c r="G4317" s="216"/>
      <c r="H4317" s="217" t="str">
        <f>IFERROR(VLOOKUP($C4317,$C$5:$H$18,6,0)+SUMIF($C$19:$C4317,$C4317,$F$19:$F4317)-SUMIF($C$19:$C4317,$C4317,$G$19:$G4317),"")</f>
        <v/>
      </c>
      <c r="I4317" s="214"/>
      <c r="J4317" s="214"/>
      <c r="K4317" s="218"/>
    </row>
    <row r="4318" customHeight="1" spans="1:11">
      <c r="A4318" s="185" t="str">
        <f>IF(B4318="","",COUNTA($B$5:B4318))</f>
        <v/>
      </c>
      <c r="B4318" s="219"/>
      <c r="C4318" s="220"/>
      <c r="D4318" s="220"/>
      <c r="E4318" s="220"/>
      <c r="F4318" s="225"/>
      <c r="G4318" s="222"/>
      <c r="H4318" s="217" t="str">
        <f>IFERROR(VLOOKUP($C4318,$C$5:$H$18,6,0)+SUMIF($C$19:$C4318,$C4318,$F$19:$F4318)-SUMIF($C$19:$C4318,$C4318,$G$19:$G4318),"")</f>
        <v/>
      </c>
      <c r="I4318" s="220"/>
      <c r="J4318" s="220"/>
      <c r="K4318" s="223"/>
    </row>
    <row r="4319" customHeight="1" spans="1:11">
      <c r="A4319" s="185" t="str">
        <f>IF(B4319="","",COUNTA($B$5:B4319))</f>
        <v/>
      </c>
      <c r="B4319" s="213"/>
      <c r="C4319" s="214"/>
      <c r="D4319" s="214"/>
      <c r="E4319" s="214"/>
      <c r="F4319" s="224"/>
      <c r="G4319" s="216"/>
      <c r="H4319" s="217" t="str">
        <f>IFERROR(VLOOKUP($C4319,$C$5:$H$18,6,0)+SUMIF($C$19:$C4319,$C4319,$F$19:$F4319)-SUMIF($C$19:$C4319,$C4319,$G$19:$G4319),"")</f>
        <v/>
      </c>
      <c r="I4319" s="214"/>
      <c r="J4319" s="214"/>
      <c r="K4319" s="218"/>
    </row>
    <row r="4320" customHeight="1" spans="1:11">
      <c r="A4320" s="185" t="str">
        <f>IF(B4320="","",COUNTA($B$5:B4320))</f>
        <v/>
      </c>
      <c r="B4320" s="219"/>
      <c r="C4320" s="220"/>
      <c r="D4320" s="220"/>
      <c r="E4320" s="220"/>
      <c r="F4320" s="225"/>
      <c r="G4320" s="222"/>
      <c r="H4320" s="217" t="str">
        <f>IFERROR(VLOOKUP($C4320,$C$5:$H$18,6,0)+SUMIF($C$19:$C4320,$C4320,$F$19:$F4320)-SUMIF($C$19:$C4320,$C4320,$G$19:$G4320),"")</f>
        <v/>
      </c>
      <c r="I4320" s="220"/>
      <c r="J4320" s="220"/>
      <c r="K4320" s="223"/>
    </row>
    <row r="4321" customHeight="1" spans="1:11">
      <c r="A4321" s="185" t="str">
        <f>IF(B4321="","",COUNTA($B$5:B4321))</f>
        <v/>
      </c>
      <c r="B4321" s="213"/>
      <c r="C4321" s="214"/>
      <c r="D4321" s="214"/>
      <c r="E4321" s="214"/>
      <c r="F4321" s="224"/>
      <c r="G4321" s="216"/>
      <c r="H4321" s="217" t="str">
        <f>IFERROR(VLOOKUP($C4321,$C$5:$H$18,6,0)+SUMIF($C$19:$C4321,$C4321,$F$19:$F4321)-SUMIF($C$19:$C4321,$C4321,$G$19:$G4321),"")</f>
        <v/>
      </c>
      <c r="I4321" s="214"/>
      <c r="J4321" s="214"/>
      <c r="K4321" s="218"/>
    </row>
    <row r="4322" customHeight="1" spans="1:11">
      <c r="A4322" s="185" t="str">
        <f>IF(B4322="","",COUNTA($B$5:B4322))</f>
        <v/>
      </c>
      <c r="B4322" s="219"/>
      <c r="C4322" s="220"/>
      <c r="D4322" s="220"/>
      <c r="E4322" s="220"/>
      <c r="F4322" s="225"/>
      <c r="G4322" s="222"/>
      <c r="H4322" s="217" t="str">
        <f>IFERROR(VLOOKUP($C4322,$C$5:$H$18,6,0)+SUMIF($C$19:$C4322,$C4322,$F$19:$F4322)-SUMIF($C$19:$C4322,$C4322,$G$19:$G4322),"")</f>
        <v/>
      </c>
      <c r="I4322" s="220"/>
      <c r="J4322" s="220"/>
      <c r="K4322" s="223"/>
    </row>
    <row r="4323" customHeight="1" spans="1:11">
      <c r="A4323" s="185" t="str">
        <f>IF(B4323="","",COUNTA($B$5:B4323))</f>
        <v/>
      </c>
      <c r="B4323" s="213"/>
      <c r="C4323" s="214"/>
      <c r="D4323" s="214"/>
      <c r="E4323" s="214"/>
      <c r="F4323" s="224"/>
      <c r="G4323" s="216"/>
      <c r="H4323" s="217" t="str">
        <f>IFERROR(VLOOKUP($C4323,$C$5:$H$18,6,0)+SUMIF($C$19:$C4323,$C4323,$F$19:$F4323)-SUMIF($C$19:$C4323,$C4323,$G$19:$G4323),"")</f>
        <v/>
      </c>
      <c r="I4323" s="214"/>
      <c r="J4323" s="214"/>
      <c r="K4323" s="218"/>
    </row>
    <row r="4324" customHeight="1" spans="1:11">
      <c r="A4324" s="185" t="str">
        <f>IF(B4324="","",COUNTA($B$5:B4324))</f>
        <v/>
      </c>
      <c r="B4324" s="219"/>
      <c r="C4324" s="220"/>
      <c r="D4324" s="220"/>
      <c r="E4324" s="220"/>
      <c r="F4324" s="225"/>
      <c r="G4324" s="222"/>
      <c r="H4324" s="217" t="str">
        <f>IFERROR(VLOOKUP($C4324,$C$5:$H$18,6,0)+SUMIF($C$19:$C4324,$C4324,$F$19:$F4324)-SUMIF($C$19:$C4324,$C4324,$G$19:$G4324),"")</f>
        <v/>
      </c>
      <c r="I4324" s="220"/>
      <c r="J4324" s="220"/>
      <c r="K4324" s="223"/>
    </row>
    <row r="4325" customHeight="1" spans="1:11">
      <c r="A4325" s="185" t="str">
        <f>IF(B4325="","",COUNTA($B$5:B4325))</f>
        <v/>
      </c>
      <c r="B4325" s="213"/>
      <c r="C4325" s="214"/>
      <c r="D4325" s="214"/>
      <c r="E4325" s="214"/>
      <c r="F4325" s="224"/>
      <c r="G4325" s="216"/>
      <c r="H4325" s="217" t="str">
        <f>IFERROR(VLOOKUP($C4325,$C$5:$H$18,6,0)+SUMIF($C$19:$C4325,$C4325,$F$19:$F4325)-SUMIF($C$19:$C4325,$C4325,$G$19:$G4325),"")</f>
        <v/>
      </c>
      <c r="I4325" s="214"/>
      <c r="J4325" s="214"/>
      <c r="K4325" s="218"/>
    </row>
    <row r="4326" customHeight="1" spans="1:11">
      <c r="A4326" s="185" t="str">
        <f>IF(B4326="","",COUNTA($B$5:B4326))</f>
        <v/>
      </c>
      <c r="B4326" s="219"/>
      <c r="C4326" s="220"/>
      <c r="D4326" s="220"/>
      <c r="E4326" s="220"/>
      <c r="F4326" s="225"/>
      <c r="G4326" s="222"/>
      <c r="H4326" s="217" t="str">
        <f>IFERROR(VLOOKUP($C4326,$C$5:$H$18,6,0)+SUMIF($C$19:$C4326,$C4326,$F$19:$F4326)-SUMIF($C$19:$C4326,$C4326,$G$19:$G4326),"")</f>
        <v/>
      </c>
      <c r="I4326" s="220"/>
      <c r="J4326" s="220"/>
      <c r="K4326" s="223"/>
    </row>
    <row r="4327" customHeight="1" spans="1:11">
      <c r="A4327" s="185" t="str">
        <f>IF(B4327="","",COUNTA($B$5:B4327))</f>
        <v/>
      </c>
      <c r="B4327" s="213"/>
      <c r="C4327" s="214"/>
      <c r="D4327" s="214"/>
      <c r="E4327" s="214"/>
      <c r="F4327" s="224"/>
      <c r="G4327" s="216"/>
      <c r="H4327" s="217" t="str">
        <f>IFERROR(VLOOKUP($C4327,$C$5:$H$18,6,0)+SUMIF($C$19:$C4327,$C4327,$F$19:$F4327)-SUMIF($C$19:$C4327,$C4327,$G$19:$G4327),"")</f>
        <v/>
      </c>
      <c r="I4327" s="214"/>
      <c r="J4327" s="214"/>
      <c r="K4327" s="218"/>
    </row>
    <row r="4328" customHeight="1" spans="1:11">
      <c r="A4328" s="185" t="str">
        <f>IF(B4328="","",COUNTA($B$5:B4328))</f>
        <v/>
      </c>
      <c r="B4328" s="219"/>
      <c r="C4328" s="220"/>
      <c r="D4328" s="220"/>
      <c r="E4328" s="220"/>
      <c r="F4328" s="225"/>
      <c r="G4328" s="222"/>
      <c r="H4328" s="217" t="str">
        <f>IFERROR(VLOOKUP($C4328,$C$5:$H$18,6,0)+SUMIF($C$19:$C4328,$C4328,$F$19:$F4328)-SUMIF($C$19:$C4328,$C4328,$G$19:$G4328),"")</f>
        <v/>
      </c>
      <c r="I4328" s="220"/>
      <c r="J4328" s="220"/>
      <c r="K4328" s="223"/>
    </row>
    <row r="4329" customHeight="1" spans="1:11">
      <c r="A4329" s="185" t="str">
        <f>IF(B4329="","",COUNTA($B$5:B4329))</f>
        <v/>
      </c>
      <c r="B4329" s="213"/>
      <c r="C4329" s="214"/>
      <c r="D4329" s="214"/>
      <c r="E4329" s="214"/>
      <c r="F4329" s="224"/>
      <c r="G4329" s="216"/>
      <c r="H4329" s="217" t="str">
        <f>IFERROR(VLOOKUP($C4329,$C$5:$H$18,6,0)+SUMIF($C$19:$C4329,$C4329,$F$19:$F4329)-SUMIF($C$19:$C4329,$C4329,$G$19:$G4329),"")</f>
        <v/>
      </c>
      <c r="I4329" s="214"/>
      <c r="J4329" s="214"/>
      <c r="K4329" s="218"/>
    </row>
    <row r="4330" customHeight="1" spans="1:11">
      <c r="A4330" s="185" t="str">
        <f>IF(B4330="","",COUNTA($B$5:B4330))</f>
        <v/>
      </c>
      <c r="B4330" s="219"/>
      <c r="C4330" s="220"/>
      <c r="D4330" s="220"/>
      <c r="E4330" s="220"/>
      <c r="F4330" s="225"/>
      <c r="G4330" s="222"/>
      <c r="H4330" s="217" t="str">
        <f>IFERROR(VLOOKUP($C4330,$C$5:$H$18,6,0)+SUMIF($C$19:$C4330,$C4330,$F$19:$F4330)-SUMIF($C$19:$C4330,$C4330,$G$19:$G4330),"")</f>
        <v/>
      </c>
      <c r="I4330" s="220"/>
      <c r="J4330" s="220"/>
      <c r="K4330" s="223"/>
    </row>
    <row r="4331" customHeight="1" spans="1:11">
      <c r="A4331" s="185" t="str">
        <f>IF(B4331="","",COUNTA($B$5:B4331))</f>
        <v/>
      </c>
      <c r="B4331" s="213"/>
      <c r="C4331" s="214"/>
      <c r="D4331" s="214"/>
      <c r="E4331" s="214"/>
      <c r="F4331" s="224"/>
      <c r="G4331" s="216"/>
      <c r="H4331" s="217" t="str">
        <f>IFERROR(VLOOKUP($C4331,$C$5:$H$18,6,0)+SUMIF($C$19:$C4331,$C4331,$F$19:$F4331)-SUMIF($C$19:$C4331,$C4331,$G$19:$G4331),"")</f>
        <v/>
      </c>
      <c r="I4331" s="214"/>
      <c r="J4331" s="214"/>
      <c r="K4331" s="218"/>
    </row>
    <row r="4332" customHeight="1" spans="1:11">
      <c r="A4332" s="185" t="str">
        <f>IF(B4332="","",COUNTA($B$5:B4332))</f>
        <v/>
      </c>
      <c r="B4332" s="219"/>
      <c r="C4332" s="220"/>
      <c r="D4332" s="220"/>
      <c r="E4332" s="220"/>
      <c r="F4332" s="225"/>
      <c r="G4332" s="222"/>
      <c r="H4332" s="217" t="str">
        <f>IFERROR(VLOOKUP($C4332,$C$5:$H$18,6,0)+SUMIF($C$19:$C4332,$C4332,$F$19:$F4332)-SUMIF($C$19:$C4332,$C4332,$G$19:$G4332),"")</f>
        <v/>
      </c>
      <c r="I4332" s="220"/>
      <c r="J4332" s="220"/>
      <c r="K4332" s="223"/>
    </row>
    <row r="4333" customHeight="1" spans="1:11">
      <c r="A4333" s="185" t="str">
        <f>IF(B4333="","",COUNTA($B$5:B4333))</f>
        <v/>
      </c>
      <c r="B4333" s="213"/>
      <c r="C4333" s="214"/>
      <c r="D4333" s="214"/>
      <c r="E4333" s="214"/>
      <c r="F4333" s="224"/>
      <c r="G4333" s="216"/>
      <c r="H4333" s="217" t="str">
        <f>IFERROR(VLOOKUP($C4333,$C$5:$H$18,6,0)+SUMIF($C$19:$C4333,$C4333,$F$19:$F4333)-SUMIF($C$19:$C4333,$C4333,$G$19:$G4333),"")</f>
        <v/>
      </c>
      <c r="I4333" s="214"/>
      <c r="J4333" s="214"/>
      <c r="K4333" s="218"/>
    </row>
    <row r="4334" customHeight="1" spans="1:11">
      <c r="A4334" s="185" t="str">
        <f>IF(B4334="","",COUNTA($B$5:B4334))</f>
        <v/>
      </c>
      <c r="B4334" s="219"/>
      <c r="C4334" s="220"/>
      <c r="D4334" s="220"/>
      <c r="E4334" s="220"/>
      <c r="F4334" s="225"/>
      <c r="G4334" s="222"/>
      <c r="H4334" s="217" t="str">
        <f>IFERROR(VLOOKUP($C4334,$C$5:$H$18,6,0)+SUMIF($C$19:$C4334,$C4334,$F$19:$F4334)-SUMIF($C$19:$C4334,$C4334,$G$19:$G4334),"")</f>
        <v/>
      </c>
      <c r="I4334" s="220"/>
      <c r="J4334" s="220"/>
      <c r="K4334" s="223"/>
    </row>
    <row r="4335" customHeight="1" spans="1:11">
      <c r="A4335" s="185" t="str">
        <f>IF(B4335="","",COUNTA($B$5:B4335))</f>
        <v/>
      </c>
      <c r="B4335" s="213"/>
      <c r="C4335" s="214"/>
      <c r="D4335" s="214"/>
      <c r="E4335" s="214"/>
      <c r="F4335" s="224"/>
      <c r="G4335" s="216"/>
      <c r="H4335" s="217" t="str">
        <f>IFERROR(VLOOKUP($C4335,$C$5:$H$18,6,0)+SUMIF($C$19:$C4335,$C4335,$F$19:$F4335)-SUMIF($C$19:$C4335,$C4335,$G$19:$G4335),"")</f>
        <v/>
      </c>
      <c r="I4335" s="214"/>
      <c r="J4335" s="214"/>
      <c r="K4335" s="218"/>
    </row>
    <row r="4336" customHeight="1" spans="1:11">
      <c r="A4336" s="185" t="str">
        <f>IF(B4336="","",COUNTA($B$5:B4336))</f>
        <v/>
      </c>
      <c r="B4336" s="219"/>
      <c r="C4336" s="220"/>
      <c r="D4336" s="220"/>
      <c r="E4336" s="220"/>
      <c r="F4336" s="225"/>
      <c r="G4336" s="222"/>
      <c r="H4336" s="217" t="str">
        <f>IFERROR(VLOOKUP($C4336,$C$5:$H$18,6,0)+SUMIF($C$19:$C4336,$C4336,$F$19:$F4336)-SUMIF($C$19:$C4336,$C4336,$G$19:$G4336),"")</f>
        <v/>
      </c>
      <c r="I4336" s="220"/>
      <c r="J4336" s="220"/>
      <c r="K4336" s="223"/>
    </row>
    <row r="4337" customHeight="1" spans="1:11">
      <c r="A4337" s="185" t="str">
        <f>IF(B4337="","",COUNTA($B$5:B4337))</f>
        <v/>
      </c>
      <c r="B4337" s="213"/>
      <c r="C4337" s="214"/>
      <c r="D4337" s="214"/>
      <c r="E4337" s="214"/>
      <c r="F4337" s="224"/>
      <c r="G4337" s="216"/>
      <c r="H4337" s="217" t="str">
        <f>IFERROR(VLOOKUP($C4337,$C$5:$H$18,6,0)+SUMIF($C$19:$C4337,$C4337,$F$19:$F4337)-SUMIF($C$19:$C4337,$C4337,$G$19:$G4337),"")</f>
        <v/>
      </c>
      <c r="I4337" s="214"/>
      <c r="J4337" s="214"/>
      <c r="K4337" s="218"/>
    </row>
    <row r="4338" customHeight="1" spans="1:11">
      <c r="A4338" s="185" t="str">
        <f>IF(B4338="","",COUNTA($B$5:B4338))</f>
        <v/>
      </c>
      <c r="B4338" s="219"/>
      <c r="C4338" s="220"/>
      <c r="D4338" s="220"/>
      <c r="E4338" s="220"/>
      <c r="F4338" s="225"/>
      <c r="G4338" s="222"/>
      <c r="H4338" s="217" t="str">
        <f>IFERROR(VLOOKUP($C4338,$C$5:$H$18,6,0)+SUMIF($C$19:$C4338,$C4338,$F$19:$F4338)-SUMIF($C$19:$C4338,$C4338,$G$19:$G4338),"")</f>
        <v/>
      </c>
      <c r="I4338" s="220"/>
      <c r="J4338" s="220"/>
      <c r="K4338" s="223"/>
    </row>
    <row r="4339" customHeight="1" spans="1:11">
      <c r="A4339" s="185" t="str">
        <f>IF(B4339="","",COUNTA($B$5:B4339))</f>
        <v/>
      </c>
      <c r="B4339" s="213"/>
      <c r="C4339" s="214"/>
      <c r="D4339" s="214"/>
      <c r="E4339" s="214"/>
      <c r="F4339" s="224"/>
      <c r="G4339" s="216"/>
      <c r="H4339" s="217" t="str">
        <f>IFERROR(VLOOKUP($C4339,$C$5:$H$18,6,0)+SUMIF($C$19:$C4339,$C4339,$F$19:$F4339)-SUMIF($C$19:$C4339,$C4339,$G$19:$G4339),"")</f>
        <v/>
      </c>
      <c r="I4339" s="214"/>
      <c r="J4339" s="214"/>
      <c r="K4339" s="218"/>
    </row>
    <row r="4340" customHeight="1" spans="1:11">
      <c r="A4340" s="185" t="str">
        <f>IF(B4340="","",COUNTA($B$5:B4340))</f>
        <v/>
      </c>
      <c r="B4340" s="219"/>
      <c r="C4340" s="220"/>
      <c r="D4340" s="220"/>
      <c r="E4340" s="220"/>
      <c r="F4340" s="225"/>
      <c r="G4340" s="222"/>
      <c r="H4340" s="217" t="str">
        <f>IFERROR(VLOOKUP($C4340,$C$5:$H$18,6,0)+SUMIF($C$19:$C4340,$C4340,$F$19:$F4340)-SUMIF($C$19:$C4340,$C4340,$G$19:$G4340),"")</f>
        <v/>
      </c>
      <c r="I4340" s="220"/>
      <c r="J4340" s="220"/>
      <c r="K4340" s="223"/>
    </row>
    <row r="4341" customHeight="1" spans="1:11">
      <c r="A4341" s="185" t="str">
        <f>IF(B4341="","",COUNTA($B$5:B4341))</f>
        <v/>
      </c>
      <c r="B4341" s="213"/>
      <c r="C4341" s="214"/>
      <c r="D4341" s="214"/>
      <c r="E4341" s="214"/>
      <c r="F4341" s="224"/>
      <c r="G4341" s="216"/>
      <c r="H4341" s="217" t="str">
        <f>IFERROR(VLOOKUP($C4341,$C$5:$H$18,6,0)+SUMIF($C$19:$C4341,$C4341,$F$19:$F4341)-SUMIF($C$19:$C4341,$C4341,$G$19:$G4341),"")</f>
        <v/>
      </c>
      <c r="I4341" s="214"/>
      <c r="J4341" s="214"/>
      <c r="K4341" s="218"/>
    </row>
    <row r="4342" customHeight="1" spans="1:11">
      <c r="A4342" s="185" t="str">
        <f>IF(B4342="","",COUNTA($B$5:B4342))</f>
        <v/>
      </c>
      <c r="B4342" s="219"/>
      <c r="C4342" s="220"/>
      <c r="D4342" s="220"/>
      <c r="E4342" s="220"/>
      <c r="F4342" s="225"/>
      <c r="G4342" s="222"/>
      <c r="H4342" s="217" t="str">
        <f>IFERROR(VLOOKUP($C4342,$C$5:$H$18,6,0)+SUMIF($C$19:$C4342,$C4342,$F$19:$F4342)-SUMIF($C$19:$C4342,$C4342,$G$19:$G4342),"")</f>
        <v/>
      </c>
      <c r="I4342" s="220"/>
      <c r="J4342" s="220"/>
      <c r="K4342" s="223"/>
    </row>
    <row r="4343" customHeight="1" spans="1:11">
      <c r="A4343" s="185" t="str">
        <f>IF(B4343="","",COUNTA($B$5:B4343))</f>
        <v/>
      </c>
      <c r="B4343" s="213"/>
      <c r="C4343" s="214"/>
      <c r="D4343" s="214"/>
      <c r="E4343" s="214"/>
      <c r="F4343" s="224"/>
      <c r="G4343" s="216"/>
      <c r="H4343" s="217" t="str">
        <f>IFERROR(VLOOKUP($C4343,$C$5:$H$18,6,0)+SUMIF($C$19:$C4343,$C4343,$F$19:$F4343)-SUMIF($C$19:$C4343,$C4343,$G$19:$G4343),"")</f>
        <v/>
      </c>
      <c r="I4343" s="214"/>
      <c r="J4343" s="214"/>
      <c r="K4343" s="218"/>
    </row>
    <row r="4344" customHeight="1" spans="1:11">
      <c r="A4344" s="185" t="str">
        <f>IF(B4344="","",COUNTA($B$5:B4344))</f>
        <v/>
      </c>
      <c r="B4344" s="219"/>
      <c r="C4344" s="220"/>
      <c r="D4344" s="220"/>
      <c r="E4344" s="220"/>
      <c r="F4344" s="225"/>
      <c r="G4344" s="222"/>
      <c r="H4344" s="217" t="str">
        <f>IFERROR(VLOOKUP($C4344,$C$5:$H$18,6,0)+SUMIF($C$19:$C4344,$C4344,$F$19:$F4344)-SUMIF($C$19:$C4344,$C4344,$G$19:$G4344),"")</f>
        <v/>
      </c>
      <c r="I4344" s="220"/>
      <c r="J4344" s="220"/>
      <c r="K4344" s="223"/>
    </row>
    <row r="4345" customHeight="1" spans="1:11">
      <c r="A4345" s="185" t="str">
        <f>IF(B4345="","",COUNTA($B$5:B4345))</f>
        <v/>
      </c>
      <c r="B4345" s="213"/>
      <c r="C4345" s="214"/>
      <c r="D4345" s="214"/>
      <c r="E4345" s="214"/>
      <c r="F4345" s="224"/>
      <c r="G4345" s="216"/>
      <c r="H4345" s="217" t="str">
        <f>IFERROR(VLOOKUP($C4345,$C$5:$H$18,6,0)+SUMIF($C$19:$C4345,$C4345,$F$19:$F4345)-SUMIF($C$19:$C4345,$C4345,$G$19:$G4345),"")</f>
        <v/>
      </c>
      <c r="I4345" s="214"/>
      <c r="J4345" s="214"/>
      <c r="K4345" s="218"/>
    </row>
    <row r="4346" customHeight="1" spans="1:11">
      <c r="A4346" s="185" t="str">
        <f>IF(B4346="","",COUNTA($B$5:B4346))</f>
        <v/>
      </c>
      <c r="B4346" s="219"/>
      <c r="C4346" s="220"/>
      <c r="D4346" s="220"/>
      <c r="E4346" s="220"/>
      <c r="F4346" s="225"/>
      <c r="G4346" s="222"/>
      <c r="H4346" s="217" t="str">
        <f>IFERROR(VLOOKUP($C4346,$C$5:$H$18,6,0)+SUMIF($C$19:$C4346,$C4346,$F$19:$F4346)-SUMIF($C$19:$C4346,$C4346,$G$19:$G4346),"")</f>
        <v/>
      </c>
      <c r="I4346" s="220"/>
      <c r="J4346" s="220"/>
      <c r="K4346" s="223"/>
    </row>
    <row r="4347" customHeight="1" spans="1:11">
      <c r="A4347" s="185" t="str">
        <f>IF(B4347="","",COUNTA($B$5:B4347))</f>
        <v/>
      </c>
      <c r="B4347" s="213"/>
      <c r="C4347" s="214"/>
      <c r="D4347" s="214"/>
      <c r="E4347" s="214"/>
      <c r="F4347" s="224"/>
      <c r="G4347" s="216"/>
      <c r="H4347" s="217" t="str">
        <f>IFERROR(VLOOKUP($C4347,$C$5:$H$18,6,0)+SUMIF($C$19:$C4347,$C4347,$F$19:$F4347)-SUMIF($C$19:$C4347,$C4347,$G$19:$G4347),"")</f>
        <v/>
      </c>
      <c r="I4347" s="214"/>
      <c r="J4347" s="214"/>
      <c r="K4347" s="218"/>
    </row>
    <row r="4348" customHeight="1" spans="1:11">
      <c r="A4348" s="185" t="str">
        <f>IF(B4348="","",COUNTA($B$5:B4348))</f>
        <v/>
      </c>
      <c r="B4348" s="219"/>
      <c r="C4348" s="220"/>
      <c r="D4348" s="220"/>
      <c r="E4348" s="220"/>
      <c r="F4348" s="225"/>
      <c r="G4348" s="222"/>
      <c r="H4348" s="217" t="str">
        <f>IFERROR(VLOOKUP($C4348,$C$5:$H$18,6,0)+SUMIF($C$19:$C4348,$C4348,$F$19:$F4348)-SUMIF($C$19:$C4348,$C4348,$G$19:$G4348),"")</f>
        <v/>
      </c>
      <c r="I4348" s="220"/>
      <c r="J4348" s="220"/>
      <c r="K4348" s="223"/>
    </row>
    <row r="4349" customHeight="1" spans="1:11">
      <c r="A4349" s="185" t="str">
        <f>IF(B4349="","",COUNTA($B$5:B4349))</f>
        <v/>
      </c>
      <c r="B4349" s="213"/>
      <c r="C4349" s="214"/>
      <c r="D4349" s="214"/>
      <c r="E4349" s="214"/>
      <c r="F4349" s="224"/>
      <c r="G4349" s="216"/>
      <c r="H4349" s="217" t="str">
        <f>IFERROR(VLOOKUP($C4349,$C$5:$H$18,6,0)+SUMIF($C$19:$C4349,$C4349,$F$19:$F4349)-SUMIF($C$19:$C4349,$C4349,$G$19:$G4349),"")</f>
        <v/>
      </c>
      <c r="I4349" s="214"/>
      <c r="J4349" s="214"/>
      <c r="K4349" s="218"/>
    </row>
    <row r="4350" customHeight="1" spans="1:11">
      <c r="A4350" s="185" t="str">
        <f>IF(B4350="","",COUNTA($B$5:B4350))</f>
        <v/>
      </c>
      <c r="B4350" s="219"/>
      <c r="C4350" s="220"/>
      <c r="D4350" s="220"/>
      <c r="E4350" s="220"/>
      <c r="F4350" s="225"/>
      <c r="G4350" s="222"/>
      <c r="H4350" s="217" t="str">
        <f>IFERROR(VLOOKUP($C4350,$C$5:$H$18,6,0)+SUMIF($C$19:$C4350,$C4350,$F$19:$F4350)-SUMIF($C$19:$C4350,$C4350,$G$19:$G4350),"")</f>
        <v/>
      </c>
      <c r="I4350" s="220"/>
      <c r="J4350" s="220"/>
      <c r="K4350" s="223"/>
    </row>
    <row r="4351" customHeight="1" spans="1:11">
      <c r="A4351" s="185" t="str">
        <f>IF(B4351="","",COUNTA($B$5:B4351))</f>
        <v/>
      </c>
      <c r="B4351" s="213"/>
      <c r="C4351" s="214"/>
      <c r="D4351" s="214"/>
      <c r="E4351" s="214"/>
      <c r="F4351" s="224"/>
      <c r="G4351" s="216"/>
      <c r="H4351" s="217" t="str">
        <f>IFERROR(VLOOKUP($C4351,$C$5:$H$18,6,0)+SUMIF($C$19:$C4351,$C4351,$F$19:$F4351)-SUMIF($C$19:$C4351,$C4351,$G$19:$G4351),"")</f>
        <v/>
      </c>
      <c r="I4351" s="214"/>
      <c r="J4351" s="214"/>
      <c r="K4351" s="218"/>
    </row>
    <row r="4352" customHeight="1" spans="1:11">
      <c r="A4352" s="185" t="str">
        <f>IF(B4352="","",COUNTA($B$5:B4352))</f>
        <v/>
      </c>
      <c r="B4352" s="219"/>
      <c r="C4352" s="220"/>
      <c r="D4352" s="220"/>
      <c r="E4352" s="220"/>
      <c r="F4352" s="225"/>
      <c r="G4352" s="222"/>
      <c r="H4352" s="217" t="str">
        <f>IFERROR(VLOOKUP($C4352,$C$5:$H$18,6,0)+SUMIF($C$19:$C4352,$C4352,$F$19:$F4352)-SUMIF($C$19:$C4352,$C4352,$G$19:$G4352),"")</f>
        <v/>
      </c>
      <c r="I4352" s="220"/>
      <c r="J4352" s="220"/>
      <c r="K4352" s="223"/>
    </row>
    <row r="4353" customHeight="1" spans="1:11">
      <c r="A4353" s="185" t="str">
        <f>IF(B4353="","",COUNTA($B$5:B4353))</f>
        <v/>
      </c>
      <c r="B4353" s="213"/>
      <c r="C4353" s="214"/>
      <c r="D4353" s="214"/>
      <c r="E4353" s="214"/>
      <c r="F4353" s="224"/>
      <c r="G4353" s="216"/>
      <c r="H4353" s="217" t="str">
        <f>IFERROR(VLOOKUP($C4353,$C$5:$H$18,6,0)+SUMIF($C$19:$C4353,$C4353,$F$19:$F4353)-SUMIF($C$19:$C4353,$C4353,$G$19:$G4353),"")</f>
        <v/>
      </c>
      <c r="I4353" s="214"/>
      <c r="J4353" s="214"/>
      <c r="K4353" s="218"/>
    </row>
    <row r="4354" customHeight="1" spans="1:11">
      <c r="A4354" s="185" t="str">
        <f>IF(B4354="","",COUNTA($B$5:B4354))</f>
        <v/>
      </c>
      <c r="B4354" s="219"/>
      <c r="C4354" s="220"/>
      <c r="D4354" s="220"/>
      <c r="E4354" s="220"/>
      <c r="F4354" s="225"/>
      <c r="G4354" s="222"/>
      <c r="H4354" s="217" t="str">
        <f>IFERROR(VLOOKUP($C4354,$C$5:$H$18,6,0)+SUMIF($C$19:$C4354,$C4354,$F$19:$F4354)-SUMIF($C$19:$C4354,$C4354,$G$19:$G4354),"")</f>
        <v/>
      </c>
      <c r="I4354" s="220"/>
      <c r="J4354" s="220"/>
      <c r="K4354" s="223"/>
    </row>
    <row r="4355" customHeight="1" spans="1:11">
      <c r="A4355" s="185" t="str">
        <f>IF(B4355="","",COUNTA($B$5:B4355))</f>
        <v/>
      </c>
      <c r="B4355" s="213"/>
      <c r="C4355" s="214"/>
      <c r="D4355" s="214"/>
      <c r="E4355" s="214"/>
      <c r="F4355" s="224"/>
      <c r="G4355" s="216"/>
      <c r="H4355" s="217" t="str">
        <f>IFERROR(VLOOKUP($C4355,$C$5:$H$18,6,0)+SUMIF($C$19:$C4355,$C4355,$F$19:$F4355)-SUMIF($C$19:$C4355,$C4355,$G$19:$G4355),"")</f>
        <v/>
      </c>
      <c r="I4355" s="214"/>
      <c r="J4355" s="214"/>
      <c r="K4355" s="218"/>
    </row>
    <row r="4356" customHeight="1" spans="1:11">
      <c r="A4356" s="185" t="str">
        <f>IF(B4356="","",COUNTA($B$5:B4356))</f>
        <v/>
      </c>
      <c r="B4356" s="219"/>
      <c r="C4356" s="220"/>
      <c r="D4356" s="220"/>
      <c r="E4356" s="220"/>
      <c r="F4356" s="225"/>
      <c r="G4356" s="222"/>
      <c r="H4356" s="217" t="str">
        <f>IFERROR(VLOOKUP($C4356,$C$5:$H$18,6,0)+SUMIF($C$19:$C4356,$C4356,$F$19:$F4356)-SUMIF($C$19:$C4356,$C4356,$G$19:$G4356),"")</f>
        <v/>
      </c>
      <c r="I4356" s="220"/>
      <c r="J4356" s="220"/>
      <c r="K4356" s="223"/>
    </row>
    <row r="4357" customHeight="1" spans="1:11">
      <c r="A4357" s="185" t="str">
        <f>IF(B4357="","",COUNTA($B$5:B4357))</f>
        <v/>
      </c>
      <c r="B4357" s="213"/>
      <c r="C4357" s="214"/>
      <c r="D4357" s="214"/>
      <c r="E4357" s="214"/>
      <c r="F4357" s="224"/>
      <c r="G4357" s="216"/>
      <c r="H4357" s="217" t="str">
        <f>IFERROR(VLOOKUP($C4357,$C$5:$H$18,6,0)+SUMIF($C$19:$C4357,$C4357,$F$19:$F4357)-SUMIF($C$19:$C4357,$C4357,$G$19:$G4357),"")</f>
        <v/>
      </c>
      <c r="I4357" s="214"/>
      <c r="J4357" s="214"/>
      <c r="K4357" s="218"/>
    </row>
    <row r="4358" customHeight="1" spans="1:11">
      <c r="A4358" s="185" t="str">
        <f>IF(B4358="","",COUNTA($B$5:B4358))</f>
        <v/>
      </c>
      <c r="B4358" s="219"/>
      <c r="C4358" s="220"/>
      <c r="D4358" s="220"/>
      <c r="E4358" s="220"/>
      <c r="F4358" s="225"/>
      <c r="G4358" s="222"/>
      <c r="H4358" s="217" t="str">
        <f>IFERROR(VLOOKUP($C4358,$C$5:$H$18,6,0)+SUMIF($C$19:$C4358,$C4358,$F$19:$F4358)-SUMIF($C$19:$C4358,$C4358,$G$19:$G4358),"")</f>
        <v/>
      </c>
      <c r="I4358" s="220"/>
      <c r="J4358" s="220"/>
      <c r="K4358" s="223"/>
    </row>
    <row r="4359" customHeight="1" spans="1:11">
      <c r="A4359" s="185" t="str">
        <f>IF(B4359="","",COUNTA($B$5:B4359))</f>
        <v/>
      </c>
      <c r="B4359" s="213"/>
      <c r="C4359" s="214"/>
      <c r="D4359" s="214"/>
      <c r="E4359" s="214"/>
      <c r="F4359" s="224"/>
      <c r="G4359" s="216"/>
      <c r="H4359" s="217" t="str">
        <f>IFERROR(VLOOKUP($C4359,$C$5:$H$18,6,0)+SUMIF($C$19:$C4359,$C4359,$F$19:$F4359)-SUMIF($C$19:$C4359,$C4359,$G$19:$G4359),"")</f>
        <v/>
      </c>
      <c r="I4359" s="214"/>
      <c r="J4359" s="214"/>
      <c r="K4359" s="218"/>
    </row>
    <row r="4360" customHeight="1" spans="1:11">
      <c r="A4360" s="185" t="str">
        <f>IF(B4360="","",COUNTA($B$5:B4360))</f>
        <v/>
      </c>
      <c r="B4360" s="219"/>
      <c r="C4360" s="220"/>
      <c r="D4360" s="220"/>
      <c r="E4360" s="220"/>
      <c r="F4360" s="225"/>
      <c r="G4360" s="222"/>
      <c r="H4360" s="217" t="str">
        <f>IFERROR(VLOOKUP($C4360,$C$5:$H$18,6,0)+SUMIF($C$19:$C4360,$C4360,$F$19:$F4360)-SUMIF($C$19:$C4360,$C4360,$G$19:$G4360),"")</f>
        <v/>
      </c>
      <c r="I4360" s="220"/>
      <c r="J4360" s="220"/>
      <c r="K4360" s="223"/>
    </row>
    <row r="4361" customHeight="1" spans="1:11">
      <c r="A4361" s="185" t="str">
        <f>IF(B4361="","",COUNTA($B$5:B4361))</f>
        <v/>
      </c>
      <c r="B4361" s="213"/>
      <c r="C4361" s="214"/>
      <c r="D4361" s="214"/>
      <c r="E4361" s="214"/>
      <c r="F4361" s="224"/>
      <c r="G4361" s="216"/>
      <c r="H4361" s="217" t="str">
        <f>IFERROR(VLOOKUP($C4361,$C$5:$H$18,6,0)+SUMIF($C$19:$C4361,$C4361,$F$19:$F4361)-SUMIF($C$19:$C4361,$C4361,$G$19:$G4361),"")</f>
        <v/>
      </c>
      <c r="I4361" s="214"/>
      <c r="J4361" s="214"/>
      <c r="K4361" s="218"/>
    </row>
    <row r="4362" customHeight="1" spans="1:11">
      <c r="A4362" s="185" t="str">
        <f>IF(B4362="","",COUNTA($B$5:B4362))</f>
        <v/>
      </c>
      <c r="B4362" s="219"/>
      <c r="C4362" s="220"/>
      <c r="D4362" s="220"/>
      <c r="E4362" s="220"/>
      <c r="F4362" s="225"/>
      <c r="G4362" s="222"/>
      <c r="H4362" s="217" t="str">
        <f>IFERROR(VLOOKUP($C4362,$C$5:$H$18,6,0)+SUMIF($C$19:$C4362,$C4362,$F$19:$F4362)-SUMIF($C$19:$C4362,$C4362,$G$19:$G4362),"")</f>
        <v/>
      </c>
      <c r="I4362" s="220"/>
      <c r="J4362" s="220"/>
      <c r="K4362" s="223"/>
    </row>
    <row r="4363" customHeight="1" spans="1:11">
      <c r="A4363" s="185" t="str">
        <f>IF(B4363="","",COUNTA($B$5:B4363))</f>
        <v/>
      </c>
      <c r="B4363" s="213"/>
      <c r="C4363" s="214"/>
      <c r="D4363" s="214"/>
      <c r="E4363" s="214"/>
      <c r="F4363" s="224"/>
      <c r="G4363" s="216"/>
      <c r="H4363" s="217" t="str">
        <f>IFERROR(VLOOKUP($C4363,$C$5:$H$18,6,0)+SUMIF($C$19:$C4363,$C4363,$F$19:$F4363)-SUMIF($C$19:$C4363,$C4363,$G$19:$G4363),"")</f>
        <v/>
      </c>
      <c r="I4363" s="214"/>
      <c r="J4363" s="214"/>
      <c r="K4363" s="218"/>
    </row>
    <row r="4364" customHeight="1" spans="1:11">
      <c r="A4364" s="185" t="str">
        <f>IF(B4364="","",COUNTA($B$5:B4364))</f>
        <v/>
      </c>
      <c r="B4364" s="219"/>
      <c r="C4364" s="220"/>
      <c r="D4364" s="220"/>
      <c r="E4364" s="220"/>
      <c r="F4364" s="225"/>
      <c r="G4364" s="222"/>
      <c r="H4364" s="217" t="str">
        <f>IFERROR(VLOOKUP($C4364,$C$5:$H$18,6,0)+SUMIF($C$19:$C4364,$C4364,$F$19:$F4364)-SUMIF($C$19:$C4364,$C4364,$G$19:$G4364),"")</f>
        <v/>
      </c>
      <c r="I4364" s="220"/>
      <c r="J4364" s="220"/>
      <c r="K4364" s="223"/>
    </row>
    <row r="4365" customHeight="1" spans="1:11">
      <c r="A4365" s="185" t="str">
        <f>IF(B4365="","",COUNTA($B$5:B4365))</f>
        <v/>
      </c>
      <c r="B4365" s="213"/>
      <c r="C4365" s="214"/>
      <c r="D4365" s="214"/>
      <c r="E4365" s="214"/>
      <c r="F4365" s="224"/>
      <c r="G4365" s="216"/>
      <c r="H4365" s="217" t="str">
        <f>IFERROR(VLOOKUP($C4365,$C$5:$H$18,6,0)+SUMIF($C$19:$C4365,$C4365,$F$19:$F4365)-SUMIF($C$19:$C4365,$C4365,$G$19:$G4365),"")</f>
        <v/>
      </c>
      <c r="I4365" s="214"/>
      <c r="J4365" s="214"/>
      <c r="K4365" s="218"/>
    </row>
    <row r="4366" customHeight="1" spans="1:11">
      <c r="A4366" s="185" t="str">
        <f>IF(B4366="","",COUNTA($B$5:B4366))</f>
        <v/>
      </c>
      <c r="B4366" s="219"/>
      <c r="C4366" s="220"/>
      <c r="D4366" s="220"/>
      <c r="E4366" s="220"/>
      <c r="F4366" s="225"/>
      <c r="G4366" s="222"/>
      <c r="H4366" s="217" t="str">
        <f>IFERROR(VLOOKUP($C4366,$C$5:$H$18,6,0)+SUMIF($C$19:$C4366,$C4366,$F$19:$F4366)-SUMIF($C$19:$C4366,$C4366,$G$19:$G4366),"")</f>
        <v/>
      </c>
      <c r="I4366" s="220"/>
      <c r="J4366" s="220"/>
      <c r="K4366" s="223"/>
    </row>
    <row r="4367" customHeight="1" spans="1:11">
      <c r="A4367" s="185" t="str">
        <f>IF(B4367="","",COUNTA($B$5:B4367))</f>
        <v/>
      </c>
      <c r="B4367" s="213"/>
      <c r="C4367" s="214"/>
      <c r="D4367" s="214"/>
      <c r="E4367" s="214"/>
      <c r="F4367" s="224"/>
      <c r="G4367" s="216"/>
      <c r="H4367" s="217" t="str">
        <f>IFERROR(VLOOKUP($C4367,$C$5:$H$18,6,0)+SUMIF($C$19:$C4367,$C4367,$F$19:$F4367)-SUMIF($C$19:$C4367,$C4367,$G$19:$G4367),"")</f>
        <v/>
      </c>
      <c r="I4367" s="214"/>
      <c r="J4367" s="214"/>
      <c r="K4367" s="218"/>
    </row>
    <row r="4368" customHeight="1" spans="1:11">
      <c r="A4368" s="185" t="str">
        <f>IF(B4368="","",COUNTA($B$5:B4368))</f>
        <v/>
      </c>
      <c r="B4368" s="219"/>
      <c r="C4368" s="220"/>
      <c r="D4368" s="220"/>
      <c r="E4368" s="220"/>
      <c r="F4368" s="225"/>
      <c r="G4368" s="222"/>
      <c r="H4368" s="217" t="str">
        <f>IFERROR(VLOOKUP($C4368,$C$5:$H$18,6,0)+SUMIF($C$19:$C4368,$C4368,$F$19:$F4368)-SUMIF($C$19:$C4368,$C4368,$G$19:$G4368),"")</f>
        <v/>
      </c>
      <c r="I4368" s="220"/>
      <c r="J4368" s="220"/>
      <c r="K4368" s="223"/>
    </row>
    <row r="4369" customHeight="1" spans="1:11">
      <c r="A4369" s="185" t="str">
        <f>IF(B4369="","",COUNTA($B$5:B4369))</f>
        <v/>
      </c>
      <c r="B4369" s="213"/>
      <c r="C4369" s="214"/>
      <c r="D4369" s="214"/>
      <c r="E4369" s="214"/>
      <c r="F4369" s="224"/>
      <c r="G4369" s="216"/>
      <c r="H4369" s="217" t="str">
        <f>IFERROR(VLOOKUP($C4369,$C$5:$H$18,6,0)+SUMIF($C$19:$C4369,$C4369,$F$19:$F4369)-SUMIF($C$19:$C4369,$C4369,$G$19:$G4369),"")</f>
        <v/>
      </c>
      <c r="I4369" s="214"/>
      <c r="J4369" s="214"/>
      <c r="K4369" s="218"/>
    </row>
    <row r="4370" customHeight="1" spans="1:11">
      <c r="A4370" s="185" t="str">
        <f>IF(B4370="","",COUNTA($B$5:B4370))</f>
        <v/>
      </c>
      <c r="B4370" s="219"/>
      <c r="C4370" s="220"/>
      <c r="D4370" s="220"/>
      <c r="E4370" s="220"/>
      <c r="F4370" s="225"/>
      <c r="G4370" s="222"/>
      <c r="H4370" s="217" t="str">
        <f>IFERROR(VLOOKUP($C4370,$C$5:$H$18,6,0)+SUMIF($C$19:$C4370,$C4370,$F$19:$F4370)-SUMIF($C$19:$C4370,$C4370,$G$19:$G4370),"")</f>
        <v/>
      </c>
      <c r="I4370" s="220"/>
      <c r="J4370" s="220"/>
      <c r="K4370" s="223"/>
    </row>
    <row r="4371" customHeight="1" spans="1:11">
      <c r="A4371" s="185" t="str">
        <f>IF(B4371="","",COUNTA($B$5:B4371))</f>
        <v/>
      </c>
      <c r="B4371" s="213"/>
      <c r="C4371" s="214"/>
      <c r="D4371" s="214"/>
      <c r="E4371" s="214"/>
      <c r="F4371" s="224"/>
      <c r="G4371" s="216"/>
      <c r="H4371" s="217" t="str">
        <f>IFERROR(VLOOKUP($C4371,$C$5:$H$18,6,0)+SUMIF($C$19:$C4371,$C4371,$F$19:$F4371)-SUMIF($C$19:$C4371,$C4371,$G$19:$G4371),"")</f>
        <v/>
      </c>
      <c r="I4371" s="214"/>
      <c r="J4371" s="214"/>
      <c r="K4371" s="218"/>
    </row>
    <row r="4372" customHeight="1" spans="1:11">
      <c r="A4372" s="185" t="str">
        <f>IF(B4372="","",COUNTA($B$5:B4372))</f>
        <v/>
      </c>
      <c r="B4372" s="219"/>
      <c r="C4372" s="220"/>
      <c r="D4372" s="220"/>
      <c r="E4372" s="220"/>
      <c r="F4372" s="225"/>
      <c r="G4372" s="222"/>
      <c r="H4372" s="217" t="str">
        <f>IFERROR(VLOOKUP($C4372,$C$5:$H$18,6,0)+SUMIF($C$19:$C4372,$C4372,$F$19:$F4372)-SUMIF($C$19:$C4372,$C4372,$G$19:$G4372),"")</f>
        <v/>
      </c>
      <c r="I4372" s="220"/>
      <c r="J4372" s="220"/>
      <c r="K4372" s="223"/>
    </row>
    <row r="4373" customHeight="1" spans="1:11">
      <c r="A4373" s="185" t="str">
        <f>IF(B4373="","",COUNTA($B$5:B4373))</f>
        <v/>
      </c>
      <c r="B4373" s="213"/>
      <c r="C4373" s="214"/>
      <c r="D4373" s="214"/>
      <c r="E4373" s="214"/>
      <c r="F4373" s="224"/>
      <c r="G4373" s="216"/>
      <c r="H4373" s="217" t="str">
        <f>IFERROR(VLOOKUP($C4373,$C$5:$H$18,6,0)+SUMIF($C$19:$C4373,$C4373,$F$19:$F4373)-SUMIF($C$19:$C4373,$C4373,$G$19:$G4373),"")</f>
        <v/>
      </c>
      <c r="I4373" s="214"/>
      <c r="J4373" s="214"/>
      <c r="K4373" s="218"/>
    </row>
    <row r="4374" customHeight="1" spans="1:11">
      <c r="A4374" s="185" t="str">
        <f>IF(B4374="","",COUNTA($B$5:B4374))</f>
        <v/>
      </c>
      <c r="B4374" s="219"/>
      <c r="C4374" s="220"/>
      <c r="D4374" s="220"/>
      <c r="E4374" s="220"/>
      <c r="F4374" s="225"/>
      <c r="G4374" s="222"/>
      <c r="H4374" s="217" t="str">
        <f>IFERROR(VLOOKUP($C4374,$C$5:$H$18,6,0)+SUMIF($C$19:$C4374,$C4374,$F$19:$F4374)-SUMIF($C$19:$C4374,$C4374,$G$19:$G4374),"")</f>
        <v/>
      </c>
      <c r="I4374" s="220"/>
      <c r="J4374" s="220"/>
      <c r="K4374" s="223"/>
    </row>
    <row r="4375" customHeight="1" spans="1:11">
      <c r="A4375" s="185" t="str">
        <f>IF(B4375="","",COUNTA($B$5:B4375))</f>
        <v/>
      </c>
      <c r="B4375" s="213"/>
      <c r="C4375" s="214"/>
      <c r="D4375" s="214"/>
      <c r="E4375" s="214"/>
      <c r="F4375" s="224"/>
      <c r="G4375" s="216"/>
      <c r="H4375" s="217" t="str">
        <f>IFERROR(VLOOKUP($C4375,$C$5:$H$18,6,0)+SUMIF($C$19:$C4375,$C4375,$F$19:$F4375)-SUMIF($C$19:$C4375,$C4375,$G$19:$G4375),"")</f>
        <v/>
      </c>
      <c r="I4375" s="214"/>
      <c r="J4375" s="214"/>
      <c r="K4375" s="218"/>
    </row>
    <row r="4376" customHeight="1" spans="1:11">
      <c r="A4376" s="185" t="str">
        <f>IF(B4376="","",COUNTA($B$5:B4376))</f>
        <v/>
      </c>
      <c r="B4376" s="219"/>
      <c r="C4376" s="220"/>
      <c r="D4376" s="220"/>
      <c r="E4376" s="220"/>
      <c r="F4376" s="225"/>
      <c r="G4376" s="222"/>
      <c r="H4376" s="217" t="str">
        <f>IFERROR(VLOOKUP($C4376,$C$5:$H$18,6,0)+SUMIF($C$19:$C4376,$C4376,$F$19:$F4376)-SUMIF($C$19:$C4376,$C4376,$G$19:$G4376),"")</f>
        <v/>
      </c>
      <c r="I4376" s="220"/>
      <c r="J4376" s="220"/>
      <c r="K4376" s="223"/>
    </row>
    <row r="4377" customHeight="1" spans="1:11">
      <c r="A4377" s="185" t="str">
        <f>IF(B4377="","",COUNTA($B$5:B4377))</f>
        <v/>
      </c>
      <c r="B4377" s="213"/>
      <c r="C4377" s="214"/>
      <c r="D4377" s="214"/>
      <c r="E4377" s="214"/>
      <c r="F4377" s="224"/>
      <c r="G4377" s="216"/>
      <c r="H4377" s="217" t="str">
        <f>IFERROR(VLOOKUP($C4377,$C$5:$H$18,6,0)+SUMIF($C$19:$C4377,$C4377,$F$19:$F4377)-SUMIF($C$19:$C4377,$C4377,$G$19:$G4377),"")</f>
        <v/>
      </c>
      <c r="I4377" s="214"/>
      <c r="J4377" s="214"/>
      <c r="K4377" s="218"/>
    </row>
    <row r="4378" customHeight="1" spans="1:11">
      <c r="A4378" s="185" t="str">
        <f>IF(B4378="","",COUNTA($B$5:B4378))</f>
        <v/>
      </c>
      <c r="B4378" s="219"/>
      <c r="C4378" s="220"/>
      <c r="D4378" s="220"/>
      <c r="E4378" s="220"/>
      <c r="F4378" s="225"/>
      <c r="G4378" s="222"/>
      <c r="H4378" s="217" t="str">
        <f>IFERROR(VLOOKUP($C4378,$C$5:$H$18,6,0)+SUMIF($C$19:$C4378,$C4378,$F$19:$F4378)-SUMIF($C$19:$C4378,$C4378,$G$19:$G4378),"")</f>
        <v/>
      </c>
      <c r="I4378" s="220"/>
      <c r="J4378" s="220"/>
      <c r="K4378" s="223"/>
    </row>
    <row r="4379" customHeight="1" spans="1:11">
      <c r="A4379" s="185" t="str">
        <f>IF(B4379="","",COUNTA($B$5:B4379))</f>
        <v/>
      </c>
      <c r="B4379" s="213"/>
      <c r="C4379" s="214"/>
      <c r="D4379" s="214"/>
      <c r="E4379" s="214"/>
      <c r="F4379" s="224"/>
      <c r="G4379" s="216"/>
      <c r="H4379" s="217" t="str">
        <f>IFERROR(VLOOKUP($C4379,$C$5:$H$18,6,0)+SUMIF($C$19:$C4379,$C4379,$F$19:$F4379)-SUMIF($C$19:$C4379,$C4379,$G$19:$G4379),"")</f>
        <v/>
      </c>
      <c r="I4379" s="214"/>
      <c r="J4379" s="214"/>
      <c r="K4379" s="218"/>
    </row>
    <row r="4380" customHeight="1" spans="1:11">
      <c r="A4380" s="185" t="str">
        <f>IF(B4380="","",COUNTA($B$5:B4380))</f>
        <v/>
      </c>
      <c r="B4380" s="219"/>
      <c r="C4380" s="220"/>
      <c r="D4380" s="220"/>
      <c r="E4380" s="220"/>
      <c r="F4380" s="225"/>
      <c r="G4380" s="222"/>
      <c r="H4380" s="217" t="str">
        <f>IFERROR(VLOOKUP($C4380,$C$5:$H$18,6,0)+SUMIF($C$19:$C4380,$C4380,$F$19:$F4380)-SUMIF($C$19:$C4380,$C4380,$G$19:$G4380),"")</f>
        <v/>
      </c>
      <c r="I4380" s="220"/>
      <c r="J4380" s="220"/>
      <c r="K4380" s="223"/>
    </row>
    <row r="4381" customHeight="1" spans="1:11">
      <c r="A4381" s="185" t="str">
        <f>IF(B4381="","",COUNTA($B$5:B4381))</f>
        <v/>
      </c>
      <c r="B4381" s="213"/>
      <c r="C4381" s="214"/>
      <c r="D4381" s="214"/>
      <c r="E4381" s="214"/>
      <c r="F4381" s="224"/>
      <c r="G4381" s="216"/>
      <c r="H4381" s="217" t="str">
        <f>IFERROR(VLOOKUP($C4381,$C$5:$H$18,6,0)+SUMIF($C$19:$C4381,$C4381,$F$19:$F4381)-SUMIF($C$19:$C4381,$C4381,$G$19:$G4381),"")</f>
        <v/>
      </c>
      <c r="I4381" s="214"/>
      <c r="J4381" s="214"/>
      <c r="K4381" s="218"/>
    </row>
    <row r="4382" customHeight="1" spans="1:11">
      <c r="A4382" s="185" t="str">
        <f>IF(B4382="","",COUNTA($B$5:B4382))</f>
        <v/>
      </c>
      <c r="B4382" s="219"/>
      <c r="C4382" s="220"/>
      <c r="D4382" s="220"/>
      <c r="E4382" s="220"/>
      <c r="F4382" s="225"/>
      <c r="G4382" s="222"/>
      <c r="H4382" s="217" t="str">
        <f>IFERROR(VLOOKUP($C4382,$C$5:$H$18,6,0)+SUMIF($C$19:$C4382,$C4382,$F$19:$F4382)-SUMIF($C$19:$C4382,$C4382,$G$19:$G4382),"")</f>
        <v/>
      </c>
      <c r="I4382" s="220"/>
      <c r="J4382" s="220"/>
      <c r="K4382" s="223"/>
    </row>
    <row r="4383" customHeight="1" spans="1:11">
      <c r="A4383" s="185" t="str">
        <f>IF(B4383="","",COUNTA($B$5:B4383))</f>
        <v/>
      </c>
      <c r="B4383" s="213"/>
      <c r="C4383" s="214"/>
      <c r="D4383" s="214"/>
      <c r="E4383" s="214"/>
      <c r="F4383" s="224"/>
      <c r="G4383" s="216"/>
      <c r="H4383" s="217" t="str">
        <f>IFERROR(VLOOKUP($C4383,$C$5:$H$18,6,0)+SUMIF($C$19:$C4383,$C4383,$F$19:$F4383)-SUMIF($C$19:$C4383,$C4383,$G$19:$G4383),"")</f>
        <v/>
      </c>
      <c r="I4383" s="214"/>
      <c r="J4383" s="214"/>
      <c r="K4383" s="218"/>
    </row>
    <row r="4384" customHeight="1" spans="1:11">
      <c r="A4384" s="185" t="str">
        <f>IF(B4384="","",COUNTA($B$5:B4384))</f>
        <v/>
      </c>
      <c r="B4384" s="219"/>
      <c r="C4384" s="220"/>
      <c r="D4384" s="220"/>
      <c r="E4384" s="220"/>
      <c r="F4384" s="225"/>
      <c r="G4384" s="222"/>
      <c r="H4384" s="217" t="str">
        <f>IFERROR(VLOOKUP($C4384,$C$5:$H$18,6,0)+SUMIF($C$19:$C4384,$C4384,$F$19:$F4384)-SUMIF($C$19:$C4384,$C4384,$G$19:$G4384),"")</f>
        <v/>
      </c>
      <c r="I4384" s="220"/>
      <c r="J4384" s="220"/>
      <c r="K4384" s="223"/>
    </row>
    <row r="4385" customHeight="1" spans="1:11">
      <c r="A4385" s="185" t="str">
        <f>IF(B4385="","",COUNTA($B$5:B4385))</f>
        <v/>
      </c>
      <c r="B4385" s="213"/>
      <c r="C4385" s="214"/>
      <c r="D4385" s="214"/>
      <c r="E4385" s="214"/>
      <c r="F4385" s="224"/>
      <c r="G4385" s="216"/>
      <c r="H4385" s="217" t="str">
        <f>IFERROR(VLOOKUP($C4385,$C$5:$H$18,6,0)+SUMIF($C$19:$C4385,$C4385,$F$19:$F4385)-SUMIF($C$19:$C4385,$C4385,$G$19:$G4385),"")</f>
        <v/>
      </c>
      <c r="I4385" s="214"/>
      <c r="J4385" s="214"/>
      <c r="K4385" s="218"/>
    </row>
    <row r="4386" customHeight="1" spans="1:11">
      <c r="A4386" s="185" t="str">
        <f>IF(B4386="","",COUNTA($B$5:B4386))</f>
        <v/>
      </c>
      <c r="B4386" s="219"/>
      <c r="C4386" s="220"/>
      <c r="D4386" s="220"/>
      <c r="E4386" s="220"/>
      <c r="F4386" s="225"/>
      <c r="G4386" s="222"/>
      <c r="H4386" s="217" t="str">
        <f>IFERROR(VLOOKUP($C4386,$C$5:$H$18,6,0)+SUMIF($C$19:$C4386,$C4386,$F$19:$F4386)-SUMIF($C$19:$C4386,$C4386,$G$19:$G4386),"")</f>
        <v/>
      </c>
      <c r="I4386" s="220"/>
      <c r="J4386" s="220"/>
      <c r="K4386" s="223"/>
    </row>
    <row r="4387" customHeight="1" spans="1:11">
      <c r="A4387" s="185" t="str">
        <f>IF(B4387="","",COUNTA($B$5:B4387))</f>
        <v/>
      </c>
      <c r="B4387" s="213"/>
      <c r="C4387" s="214"/>
      <c r="D4387" s="214"/>
      <c r="E4387" s="214"/>
      <c r="F4387" s="224"/>
      <c r="G4387" s="216"/>
      <c r="H4387" s="217" t="str">
        <f>IFERROR(VLOOKUP($C4387,$C$5:$H$18,6,0)+SUMIF($C$19:$C4387,$C4387,$F$19:$F4387)-SUMIF($C$19:$C4387,$C4387,$G$19:$G4387),"")</f>
        <v/>
      </c>
      <c r="I4387" s="214"/>
      <c r="J4387" s="214"/>
      <c r="K4387" s="218"/>
    </row>
    <row r="4388" customHeight="1" spans="1:11">
      <c r="A4388" s="185" t="str">
        <f>IF(B4388="","",COUNTA($B$5:B4388))</f>
        <v/>
      </c>
      <c r="B4388" s="219"/>
      <c r="C4388" s="220"/>
      <c r="D4388" s="220"/>
      <c r="E4388" s="220"/>
      <c r="F4388" s="225"/>
      <c r="G4388" s="222"/>
      <c r="H4388" s="217" t="str">
        <f>IFERROR(VLOOKUP($C4388,$C$5:$H$18,6,0)+SUMIF($C$19:$C4388,$C4388,$F$19:$F4388)-SUMIF($C$19:$C4388,$C4388,$G$19:$G4388),"")</f>
        <v/>
      </c>
      <c r="I4388" s="220"/>
      <c r="J4388" s="220"/>
      <c r="K4388" s="223"/>
    </row>
    <row r="4389" customHeight="1" spans="1:11">
      <c r="A4389" s="185" t="str">
        <f>IF(B4389="","",COUNTA($B$5:B4389))</f>
        <v/>
      </c>
      <c r="B4389" s="213"/>
      <c r="C4389" s="214"/>
      <c r="D4389" s="214"/>
      <c r="E4389" s="214"/>
      <c r="F4389" s="224"/>
      <c r="G4389" s="216"/>
      <c r="H4389" s="217" t="str">
        <f>IFERROR(VLOOKUP($C4389,$C$5:$H$18,6,0)+SUMIF($C$19:$C4389,$C4389,$F$19:$F4389)-SUMIF($C$19:$C4389,$C4389,$G$19:$G4389),"")</f>
        <v/>
      </c>
      <c r="I4389" s="214"/>
      <c r="J4389" s="214"/>
      <c r="K4389" s="218"/>
    </row>
    <row r="4390" customHeight="1" spans="1:11">
      <c r="A4390" s="185" t="str">
        <f>IF(B4390="","",COUNTA($B$5:B4390))</f>
        <v/>
      </c>
      <c r="B4390" s="219"/>
      <c r="C4390" s="220"/>
      <c r="D4390" s="220"/>
      <c r="E4390" s="220"/>
      <c r="F4390" s="225"/>
      <c r="G4390" s="222"/>
      <c r="H4390" s="217" t="str">
        <f>IFERROR(VLOOKUP($C4390,$C$5:$H$18,6,0)+SUMIF($C$19:$C4390,$C4390,$F$19:$F4390)-SUMIF($C$19:$C4390,$C4390,$G$19:$G4390),"")</f>
        <v/>
      </c>
      <c r="I4390" s="220"/>
      <c r="J4390" s="220"/>
      <c r="K4390" s="223"/>
    </row>
    <row r="4391" customHeight="1" spans="1:11">
      <c r="A4391" s="185" t="str">
        <f>IF(B4391="","",COUNTA($B$5:B4391))</f>
        <v/>
      </c>
      <c r="B4391" s="213"/>
      <c r="C4391" s="214"/>
      <c r="D4391" s="214"/>
      <c r="E4391" s="214"/>
      <c r="F4391" s="224"/>
      <c r="G4391" s="216"/>
      <c r="H4391" s="217" t="str">
        <f>IFERROR(VLOOKUP($C4391,$C$5:$H$18,6,0)+SUMIF($C$19:$C4391,$C4391,$F$19:$F4391)-SUMIF($C$19:$C4391,$C4391,$G$19:$G4391),"")</f>
        <v/>
      </c>
      <c r="I4391" s="214"/>
      <c r="J4391" s="214"/>
      <c r="K4391" s="218"/>
    </row>
    <row r="4392" customHeight="1" spans="1:11">
      <c r="A4392" s="185" t="str">
        <f>IF(B4392="","",COUNTA($B$5:B4392))</f>
        <v/>
      </c>
      <c r="B4392" s="219"/>
      <c r="C4392" s="220"/>
      <c r="D4392" s="220"/>
      <c r="E4392" s="220"/>
      <c r="F4392" s="225"/>
      <c r="G4392" s="222"/>
      <c r="H4392" s="217" t="str">
        <f>IFERROR(VLOOKUP($C4392,$C$5:$H$18,6,0)+SUMIF($C$19:$C4392,$C4392,$F$19:$F4392)-SUMIF($C$19:$C4392,$C4392,$G$19:$G4392),"")</f>
        <v/>
      </c>
      <c r="I4392" s="220"/>
      <c r="J4392" s="220"/>
      <c r="K4392" s="223"/>
    </row>
    <row r="4393" customHeight="1" spans="1:11">
      <c r="A4393" s="185" t="str">
        <f>IF(B4393="","",COUNTA($B$5:B4393))</f>
        <v/>
      </c>
      <c r="B4393" s="213"/>
      <c r="C4393" s="214"/>
      <c r="D4393" s="214"/>
      <c r="E4393" s="214"/>
      <c r="F4393" s="224"/>
      <c r="G4393" s="216"/>
      <c r="H4393" s="217" t="str">
        <f>IFERROR(VLOOKUP($C4393,$C$5:$H$18,6,0)+SUMIF($C$19:$C4393,$C4393,$F$19:$F4393)-SUMIF($C$19:$C4393,$C4393,$G$19:$G4393),"")</f>
        <v/>
      </c>
      <c r="I4393" s="214"/>
      <c r="J4393" s="214"/>
      <c r="K4393" s="218"/>
    </row>
    <row r="4394" customHeight="1" spans="1:11">
      <c r="A4394" s="185" t="str">
        <f>IF(B4394="","",COUNTA($B$5:B4394))</f>
        <v/>
      </c>
      <c r="B4394" s="219"/>
      <c r="C4394" s="220"/>
      <c r="D4394" s="220"/>
      <c r="E4394" s="220"/>
      <c r="F4394" s="225"/>
      <c r="G4394" s="222"/>
      <c r="H4394" s="217" t="str">
        <f>IFERROR(VLOOKUP($C4394,$C$5:$H$18,6,0)+SUMIF($C$19:$C4394,$C4394,$F$19:$F4394)-SUMIF($C$19:$C4394,$C4394,$G$19:$G4394),"")</f>
        <v/>
      </c>
      <c r="I4394" s="220"/>
      <c r="J4394" s="220"/>
      <c r="K4394" s="223"/>
    </row>
    <row r="4395" customHeight="1" spans="1:11">
      <c r="A4395" s="185" t="str">
        <f>IF(B4395="","",COUNTA($B$5:B4395))</f>
        <v/>
      </c>
      <c r="B4395" s="213"/>
      <c r="C4395" s="214"/>
      <c r="D4395" s="214"/>
      <c r="E4395" s="214"/>
      <c r="F4395" s="224"/>
      <c r="G4395" s="216"/>
      <c r="H4395" s="217" t="str">
        <f>IFERROR(VLOOKUP($C4395,$C$5:$H$18,6,0)+SUMIF($C$19:$C4395,$C4395,$F$19:$F4395)-SUMIF($C$19:$C4395,$C4395,$G$19:$G4395),"")</f>
        <v/>
      </c>
      <c r="I4395" s="214"/>
      <c r="J4395" s="214"/>
      <c r="K4395" s="218"/>
    </row>
    <row r="4396" customHeight="1" spans="1:11">
      <c r="A4396" s="185" t="str">
        <f>IF(B4396="","",COUNTA($B$5:B4396))</f>
        <v/>
      </c>
      <c r="B4396" s="219"/>
      <c r="C4396" s="220"/>
      <c r="D4396" s="220"/>
      <c r="E4396" s="220"/>
      <c r="F4396" s="225"/>
      <c r="G4396" s="222"/>
      <c r="H4396" s="217" t="str">
        <f>IFERROR(VLOOKUP($C4396,$C$5:$H$18,6,0)+SUMIF($C$19:$C4396,$C4396,$F$19:$F4396)-SUMIF($C$19:$C4396,$C4396,$G$19:$G4396),"")</f>
        <v/>
      </c>
      <c r="I4396" s="220"/>
      <c r="J4396" s="220"/>
      <c r="K4396" s="223"/>
    </row>
    <row r="4397" customHeight="1" spans="1:11">
      <c r="A4397" s="185" t="str">
        <f>IF(B4397="","",COUNTA($B$5:B4397))</f>
        <v/>
      </c>
      <c r="B4397" s="213"/>
      <c r="C4397" s="214"/>
      <c r="D4397" s="214"/>
      <c r="E4397" s="214"/>
      <c r="F4397" s="224"/>
      <c r="G4397" s="216"/>
      <c r="H4397" s="217" t="str">
        <f>IFERROR(VLOOKUP($C4397,$C$5:$H$18,6,0)+SUMIF($C$19:$C4397,$C4397,$F$19:$F4397)-SUMIF($C$19:$C4397,$C4397,$G$19:$G4397),"")</f>
        <v/>
      </c>
      <c r="I4397" s="214"/>
      <c r="J4397" s="214"/>
      <c r="K4397" s="218"/>
    </row>
    <row r="4398" customHeight="1" spans="1:11">
      <c r="A4398" s="185" t="str">
        <f>IF(B4398="","",COUNTA($B$5:B4398))</f>
        <v/>
      </c>
      <c r="B4398" s="219"/>
      <c r="C4398" s="220"/>
      <c r="D4398" s="220"/>
      <c r="E4398" s="220"/>
      <c r="F4398" s="225"/>
      <c r="G4398" s="222"/>
      <c r="H4398" s="217" t="str">
        <f>IFERROR(VLOOKUP($C4398,$C$5:$H$18,6,0)+SUMIF($C$19:$C4398,$C4398,$F$19:$F4398)-SUMIF($C$19:$C4398,$C4398,$G$19:$G4398),"")</f>
        <v/>
      </c>
      <c r="I4398" s="220"/>
      <c r="J4398" s="220"/>
      <c r="K4398" s="223"/>
    </row>
    <row r="4399" customHeight="1" spans="1:11">
      <c r="A4399" s="185" t="str">
        <f>IF(B4399="","",COUNTA($B$5:B4399))</f>
        <v/>
      </c>
      <c r="B4399" s="213"/>
      <c r="C4399" s="214"/>
      <c r="D4399" s="214"/>
      <c r="E4399" s="214"/>
      <c r="F4399" s="224"/>
      <c r="G4399" s="216"/>
      <c r="H4399" s="217" t="str">
        <f>IFERROR(VLOOKUP($C4399,$C$5:$H$18,6,0)+SUMIF($C$19:$C4399,$C4399,$F$19:$F4399)-SUMIF($C$19:$C4399,$C4399,$G$19:$G4399),"")</f>
        <v/>
      </c>
      <c r="I4399" s="214"/>
      <c r="J4399" s="214"/>
      <c r="K4399" s="218"/>
    </row>
    <row r="4400" customHeight="1" spans="1:11">
      <c r="A4400" s="185" t="str">
        <f>IF(B4400="","",COUNTA($B$5:B4400))</f>
        <v/>
      </c>
      <c r="B4400" s="219"/>
      <c r="C4400" s="220"/>
      <c r="D4400" s="220"/>
      <c r="E4400" s="220"/>
      <c r="F4400" s="225"/>
      <c r="G4400" s="222"/>
      <c r="H4400" s="217" t="str">
        <f>IFERROR(VLOOKUP($C4400,$C$5:$H$18,6,0)+SUMIF($C$19:$C4400,$C4400,$F$19:$F4400)-SUMIF($C$19:$C4400,$C4400,$G$19:$G4400),"")</f>
        <v/>
      </c>
      <c r="I4400" s="220"/>
      <c r="J4400" s="220"/>
      <c r="K4400" s="223"/>
    </row>
    <row r="4401" customHeight="1" spans="1:11">
      <c r="A4401" s="185" t="str">
        <f>IF(B4401="","",COUNTA($B$5:B4401))</f>
        <v/>
      </c>
      <c r="B4401" s="213"/>
      <c r="C4401" s="214"/>
      <c r="D4401" s="214"/>
      <c r="E4401" s="214"/>
      <c r="F4401" s="224"/>
      <c r="G4401" s="216"/>
      <c r="H4401" s="217" t="str">
        <f>IFERROR(VLOOKUP($C4401,$C$5:$H$18,6,0)+SUMIF($C$19:$C4401,$C4401,$F$19:$F4401)-SUMIF($C$19:$C4401,$C4401,$G$19:$G4401),"")</f>
        <v/>
      </c>
      <c r="I4401" s="214"/>
      <c r="J4401" s="214"/>
      <c r="K4401" s="218"/>
    </row>
    <row r="4402" customHeight="1" spans="1:11">
      <c r="A4402" s="185" t="str">
        <f>IF(B4402="","",COUNTA($B$5:B4402))</f>
        <v/>
      </c>
      <c r="B4402" s="219"/>
      <c r="C4402" s="220"/>
      <c r="D4402" s="220"/>
      <c r="E4402" s="220"/>
      <c r="F4402" s="225"/>
      <c r="G4402" s="222"/>
      <c r="H4402" s="217" t="str">
        <f>IFERROR(VLOOKUP($C4402,$C$5:$H$18,6,0)+SUMIF($C$19:$C4402,$C4402,$F$19:$F4402)-SUMIF($C$19:$C4402,$C4402,$G$19:$G4402),"")</f>
        <v/>
      </c>
      <c r="I4402" s="220"/>
      <c r="J4402" s="220"/>
      <c r="K4402" s="223"/>
    </row>
    <row r="4403" customHeight="1" spans="1:11">
      <c r="A4403" s="185" t="str">
        <f>IF(B4403="","",COUNTA($B$5:B4403))</f>
        <v/>
      </c>
      <c r="B4403" s="213"/>
      <c r="C4403" s="214"/>
      <c r="D4403" s="214"/>
      <c r="E4403" s="214"/>
      <c r="F4403" s="224"/>
      <c r="G4403" s="216"/>
      <c r="H4403" s="217" t="str">
        <f>IFERROR(VLOOKUP($C4403,$C$5:$H$18,6,0)+SUMIF($C$19:$C4403,$C4403,$F$19:$F4403)-SUMIF($C$19:$C4403,$C4403,$G$19:$G4403),"")</f>
        <v/>
      </c>
      <c r="I4403" s="214"/>
      <c r="J4403" s="214"/>
      <c r="K4403" s="218"/>
    </row>
    <row r="4404" customHeight="1" spans="1:11">
      <c r="A4404" s="185" t="str">
        <f>IF(B4404="","",COUNTA($B$5:B4404))</f>
        <v/>
      </c>
      <c r="B4404" s="219"/>
      <c r="C4404" s="220"/>
      <c r="D4404" s="220"/>
      <c r="E4404" s="220"/>
      <c r="F4404" s="225"/>
      <c r="G4404" s="222"/>
      <c r="H4404" s="217" t="str">
        <f>IFERROR(VLOOKUP($C4404,$C$5:$H$18,6,0)+SUMIF($C$19:$C4404,$C4404,$F$19:$F4404)-SUMIF($C$19:$C4404,$C4404,$G$19:$G4404),"")</f>
        <v/>
      </c>
      <c r="I4404" s="220"/>
      <c r="J4404" s="220"/>
      <c r="K4404" s="223"/>
    </row>
    <row r="4405" customHeight="1" spans="1:11">
      <c r="A4405" s="185" t="str">
        <f>IF(B4405="","",COUNTA($B$5:B4405))</f>
        <v/>
      </c>
      <c r="B4405" s="213"/>
      <c r="C4405" s="214"/>
      <c r="D4405" s="214"/>
      <c r="E4405" s="214"/>
      <c r="F4405" s="224"/>
      <c r="G4405" s="216"/>
      <c r="H4405" s="217" t="str">
        <f>IFERROR(VLOOKUP($C4405,$C$5:$H$18,6,0)+SUMIF($C$19:$C4405,$C4405,$F$19:$F4405)-SUMIF($C$19:$C4405,$C4405,$G$19:$G4405),"")</f>
        <v/>
      </c>
      <c r="I4405" s="214"/>
      <c r="J4405" s="214"/>
      <c r="K4405" s="218"/>
    </row>
    <row r="4406" customHeight="1" spans="1:11">
      <c r="A4406" s="185" t="str">
        <f>IF(B4406="","",COUNTA($B$5:B4406))</f>
        <v/>
      </c>
      <c r="B4406" s="219"/>
      <c r="C4406" s="220"/>
      <c r="D4406" s="220"/>
      <c r="E4406" s="220"/>
      <c r="F4406" s="225"/>
      <c r="G4406" s="222"/>
      <c r="H4406" s="217" t="str">
        <f>IFERROR(VLOOKUP($C4406,$C$5:$H$18,6,0)+SUMIF($C$19:$C4406,$C4406,$F$19:$F4406)-SUMIF($C$19:$C4406,$C4406,$G$19:$G4406),"")</f>
        <v/>
      </c>
      <c r="I4406" s="220"/>
      <c r="J4406" s="220"/>
      <c r="K4406" s="223"/>
    </row>
    <row r="4407" customHeight="1" spans="1:11">
      <c r="A4407" s="185" t="str">
        <f>IF(B4407="","",COUNTA($B$5:B4407))</f>
        <v/>
      </c>
      <c r="B4407" s="213"/>
      <c r="C4407" s="214"/>
      <c r="D4407" s="214"/>
      <c r="E4407" s="214"/>
      <c r="F4407" s="224"/>
      <c r="G4407" s="216"/>
      <c r="H4407" s="217" t="str">
        <f>IFERROR(VLOOKUP($C4407,$C$5:$H$18,6,0)+SUMIF($C$19:$C4407,$C4407,$F$19:$F4407)-SUMIF($C$19:$C4407,$C4407,$G$19:$G4407),"")</f>
        <v/>
      </c>
      <c r="I4407" s="214"/>
      <c r="J4407" s="214"/>
      <c r="K4407" s="218"/>
    </row>
    <row r="4408" customHeight="1" spans="1:11">
      <c r="A4408" s="185" t="str">
        <f>IF(B4408="","",COUNTA($B$5:B4408))</f>
        <v/>
      </c>
      <c r="B4408" s="219"/>
      <c r="C4408" s="220"/>
      <c r="D4408" s="220"/>
      <c r="E4408" s="220"/>
      <c r="F4408" s="225"/>
      <c r="G4408" s="222"/>
      <c r="H4408" s="217" t="str">
        <f>IFERROR(VLOOKUP($C4408,$C$5:$H$18,6,0)+SUMIF($C$19:$C4408,$C4408,$F$19:$F4408)-SUMIF($C$19:$C4408,$C4408,$G$19:$G4408),"")</f>
        <v/>
      </c>
      <c r="I4408" s="220"/>
      <c r="J4408" s="220"/>
      <c r="K4408" s="223"/>
    </row>
    <row r="4409" customHeight="1" spans="1:11">
      <c r="A4409" s="185" t="str">
        <f>IF(B4409="","",COUNTA($B$5:B4409))</f>
        <v/>
      </c>
      <c r="B4409" s="213"/>
      <c r="C4409" s="214"/>
      <c r="D4409" s="214"/>
      <c r="E4409" s="214"/>
      <c r="F4409" s="224"/>
      <c r="G4409" s="216"/>
      <c r="H4409" s="217" t="str">
        <f>IFERROR(VLOOKUP($C4409,$C$5:$H$18,6,0)+SUMIF($C$19:$C4409,$C4409,$F$19:$F4409)-SUMIF($C$19:$C4409,$C4409,$G$19:$G4409),"")</f>
        <v/>
      </c>
      <c r="I4409" s="214"/>
      <c r="J4409" s="214"/>
      <c r="K4409" s="218"/>
    </row>
    <row r="4410" customHeight="1" spans="1:11">
      <c r="A4410" s="185" t="str">
        <f>IF(B4410="","",COUNTA($B$5:B4410))</f>
        <v/>
      </c>
      <c r="B4410" s="219"/>
      <c r="C4410" s="220"/>
      <c r="D4410" s="220"/>
      <c r="E4410" s="220"/>
      <c r="F4410" s="225"/>
      <c r="G4410" s="222"/>
      <c r="H4410" s="217" t="str">
        <f>IFERROR(VLOOKUP($C4410,$C$5:$H$18,6,0)+SUMIF($C$19:$C4410,$C4410,$F$19:$F4410)-SUMIF($C$19:$C4410,$C4410,$G$19:$G4410),"")</f>
        <v/>
      </c>
      <c r="I4410" s="220"/>
      <c r="J4410" s="220"/>
      <c r="K4410" s="223"/>
    </row>
    <row r="4411" customHeight="1" spans="1:11">
      <c r="A4411" s="185" t="str">
        <f>IF(B4411="","",COUNTA($B$5:B4411))</f>
        <v/>
      </c>
      <c r="B4411" s="213"/>
      <c r="C4411" s="214"/>
      <c r="D4411" s="214"/>
      <c r="E4411" s="214"/>
      <c r="F4411" s="224"/>
      <c r="G4411" s="216"/>
      <c r="H4411" s="217" t="str">
        <f>IFERROR(VLOOKUP($C4411,$C$5:$H$18,6,0)+SUMIF($C$19:$C4411,$C4411,$F$19:$F4411)-SUMIF($C$19:$C4411,$C4411,$G$19:$G4411),"")</f>
        <v/>
      </c>
      <c r="I4411" s="214"/>
      <c r="J4411" s="214"/>
      <c r="K4411" s="218"/>
    </row>
    <row r="4412" customHeight="1" spans="1:11">
      <c r="A4412" s="185" t="str">
        <f>IF(B4412="","",COUNTA($B$5:B4412))</f>
        <v/>
      </c>
      <c r="B4412" s="219"/>
      <c r="C4412" s="220"/>
      <c r="D4412" s="220"/>
      <c r="E4412" s="220"/>
      <c r="F4412" s="225"/>
      <c r="G4412" s="222"/>
      <c r="H4412" s="217" t="str">
        <f>IFERROR(VLOOKUP($C4412,$C$5:$H$18,6,0)+SUMIF($C$19:$C4412,$C4412,$F$19:$F4412)-SUMIF($C$19:$C4412,$C4412,$G$19:$G4412),"")</f>
        <v/>
      </c>
      <c r="I4412" s="220"/>
      <c r="J4412" s="220"/>
      <c r="K4412" s="223"/>
    </row>
    <row r="4413" customHeight="1" spans="1:11">
      <c r="A4413" s="185" t="str">
        <f>IF(B4413="","",COUNTA($B$5:B4413))</f>
        <v/>
      </c>
      <c r="B4413" s="213"/>
      <c r="C4413" s="214"/>
      <c r="D4413" s="214"/>
      <c r="E4413" s="214"/>
      <c r="F4413" s="224"/>
      <c r="G4413" s="216"/>
      <c r="H4413" s="217" t="str">
        <f>IFERROR(VLOOKUP($C4413,$C$5:$H$18,6,0)+SUMIF($C$19:$C4413,$C4413,$F$19:$F4413)-SUMIF($C$19:$C4413,$C4413,$G$19:$G4413),"")</f>
        <v/>
      </c>
      <c r="I4413" s="214"/>
      <c r="J4413" s="214"/>
      <c r="K4413" s="218"/>
    </row>
    <row r="4414" customHeight="1" spans="1:11">
      <c r="A4414" s="185" t="str">
        <f>IF(B4414="","",COUNTA($B$5:B4414))</f>
        <v/>
      </c>
      <c r="B4414" s="219"/>
      <c r="C4414" s="220"/>
      <c r="D4414" s="220"/>
      <c r="E4414" s="220"/>
      <c r="F4414" s="225"/>
      <c r="G4414" s="222"/>
      <c r="H4414" s="217" t="str">
        <f>IFERROR(VLOOKUP($C4414,$C$5:$H$18,6,0)+SUMIF($C$19:$C4414,$C4414,$F$19:$F4414)-SUMIF($C$19:$C4414,$C4414,$G$19:$G4414),"")</f>
        <v/>
      </c>
      <c r="I4414" s="220"/>
      <c r="J4414" s="220"/>
      <c r="K4414" s="223"/>
    </row>
    <row r="4415" customHeight="1" spans="1:11">
      <c r="A4415" s="185" t="str">
        <f>IF(B4415="","",COUNTA($B$5:B4415))</f>
        <v/>
      </c>
      <c r="B4415" s="213"/>
      <c r="C4415" s="214"/>
      <c r="D4415" s="214"/>
      <c r="E4415" s="214"/>
      <c r="F4415" s="224"/>
      <c r="G4415" s="216"/>
      <c r="H4415" s="217" t="str">
        <f>IFERROR(VLOOKUP($C4415,$C$5:$H$18,6,0)+SUMIF($C$19:$C4415,$C4415,$F$19:$F4415)-SUMIF($C$19:$C4415,$C4415,$G$19:$G4415),"")</f>
        <v/>
      </c>
      <c r="I4415" s="214"/>
      <c r="J4415" s="214"/>
      <c r="K4415" s="218"/>
    </row>
    <row r="4416" customHeight="1" spans="1:11">
      <c r="A4416" s="185" t="str">
        <f>IF(B4416="","",COUNTA($B$5:B4416))</f>
        <v/>
      </c>
      <c r="B4416" s="219"/>
      <c r="C4416" s="220"/>
      <c r="D4416" s="220"/>
      <c r="E4416" s="220"/>
      <c r="F4416" s="225"/>
      <c r="G4416" s="222"/>
      <c r="H4416" s="217" t="str">
        <f>IFERROR(VLOOKUP($C4416,$C$5:$H$18,6,0)+SUMIF($C$19:$C4416,$C4416,$F$19:$F4416)-SUMIF($C$19:$C4416,$C4416,$G$19:$G4416),"")</f>
        <v/>
      </c>
      <c r="I4416" s="220"/>
      <c r="J4416" s="220"/>
      <c r="K4416" s="223"/>
    </row>
    <row r="4417" customHeight="1" spans="1:11">
      <c r="A4417" s="185" t="str">
        <f>IF(B4417="","",COUNTA($B$5:B4417))</f>
        <v/>
      </c>
      <c r="B4417" s="213"/>
      <c r="C4417" s="214"/>
      <c r="D4417" s="214"/>
      <c r="E4417" s="214"/>
      <c r="F4417" s="224"/>
      <c r="G4417" s="216"/>
      <c r="H4417" s="217" t="str">
        <f>IFERROR(VLOOKUP($C4417,$C$5:$H$18,6,0)+SUMIF($C$19:$C4417,$C4417,$F$19:$F4417)-SUMIF($C$19:$C4417,$C4417,$G$19:$G4417),"")</f>
        <v/>
      </c>
      <c r="I4417" s="214"/>
      <c r="J4417" s="214"/>
      <c r="K4417" s="218"/>
    </row>
    <row r="4418" customHeight="1" spans="1:11">
      <c r="A4418" s="185" t="str">
        <f>IF(B4418="","",COUNTA($B$5:B4418))</f>
        <v/>
      </c>
      <c r="B4418" s="219"/>
      <c r="C4418" s="220"/>
      <c r="D4418" s="220"/>
      <c r="E4418" s="220"/>
      <c r="F4418" s="225"/>
      <c r="G4418" s="222"/>
      <c r="H4418" s="217" t="str">
        <f>IFERROR(VLOOKUP($C4418,$C$5:$H$18,6,0)+SUMIF($C$19:$C4418,$C4418,$F$19:$F4418)-SUMIF($C$19:$C4418,$C4418,$G$19:$G4418),"")</f>
        <v/>
      </c>
      <c r="I4418" s="220"/>
      <c r="J4418" s="220"/>
      <c r="K4418" s="223"/>
    </row>
    <row r="4419" customHeight="1" spans="1:11">
      <c r="A4419" s="185" t="str">
        <f>IF(B4419="","",COUNTA($B$5:B4419))</f>
        <v/>
      </c>
      <c r="B4419" s="213"/>
      <c r="C4419" s="214"/>
      <c r="D4419" s="214"/>
      <c r="E4419" s="214"/>
      <c r="F4419" s="224"/>
      <c r="G4419" s="216"/>
      <c r="H4419" s="217" t="str">
        <f>IFERROR(VLOOKUP($C4419,$C$5:$H$18,6,0)+SUMIF($C$19:$C4419,$C4419,$F$19:$F4419)-SUMIF($C$19:$C4419,$C4419,$G$19:$G4419),"")</f>
        <v/>
      </c>
      <c r="I4419" s="214"/>
      <c r="J4419" s="214"/>
      <c r="K4419" s="218"/>
    </row>
    <row r="4420" customHeight="1" spans="1:11">
      <c r="A4420" s="185" t="str">
        <f>IF(B4420="","",COUNTA($B$5:B4420))</f>
        <v/>
      </c>
      <c r="B4420" s="219"/>
      <c r="C4420" s="220"/>
      <c r="D4420" s="220"/>
      <c r="E4420" s="220"/>
      <c r="F4420" s="225"/>
      <c r="G4420" s="222"/>
      <c r="H4420" s="217" t="str">
        <f>IFERROR(VLOOKUP($C4420,$C$5:$H$18,6,0)+SUMIF($C$19:$C4420,$C4420,$F$19:$F4420)-SUMIF($C$19:$C4420,$C4420,$G$19:$G4420),"")</f>
        <v/>
      </c>
      <c r="I4420" s="220"/>
      <c r="J4420" s="220"/>
      <c r="K4420" s="223"/>
    </row>
    <row r="4421" customHeight="1" spans="1:11">
      <c r="A4421" s="185" t="str">
        <f>IF(B4421="","",COUNTA($B$5:B4421))</f>
        <v/>
      </c>
      <c r="B4421" s="213"/>
      <c r="C4421" s="214"/>
      <c r="D4421" s="214"/>
      <c r="E4421" s="214"/>
      <c r="F4421" s="224"/>
      <c r="G4421" s="216"/>
      <c r="H4421" s="217" t="str">
        <f>IFERROR(VLOOKUP($C4421,$C$5:$H$18,6,0)+SUMIF($C$19:$C4421,$C4421,$F$19:$F4421)-SUMIF($C$19:$C4421,$C4421,$G$19:$G4421),"")</f>
        <v/>
      </c>
      <c r="I4421" s="214"/>
      <c r="J4421" s="214"/>
      <c r="K4421" s="218"/>
    </row>
    <row r="4422" customHeight="1" spans="1:11">
      <c r="A4422" s="185" t="str">
        <f>IF(B4422="","",COUNTA($B$5:B4422))</f>
        <v/>
      </c>
      <c r="B4422" s="219"/>
      <c r="C4422" s="220"/>
      <c r="D4422" s="220"/>
      <c r="E4422" s="220"/>
      <c r="F4422" s="225"/>
      <c r="G4422" s="222"/>
      <c r="H4422" s="217" t="str">
        <f>IFERROR(VLOOKUP($C4422,$C$5:$H$18,6,0)+SUMIF($C$19:$C4422,$C4422,$F$19:$F4422)-SUMIF($C$19:$C4422,$C4422,$G$19:$G4422),"")</f>
        <v/>
      </c>
      <c r="I4422" s="220"/>
      <c r="J4422" s="220"/>
      <c r="K4422" s="223"/>
    </row>
    <row r="4423" customHeight="1" spans="1:11">
      <c r="A4423" s="185" t="str">
        <f>IF(B4423="","",COUNTA($B$5:B4423))</f>
        <v/>
      </c>
      <c r="B4423" s="213"/>
      <c r="C4423" s="214"/>
      <c r="D4423" s="214"/>
      <c r="E4423" s="214"/>
      <c r="F4423" s="224"/>
      <c r="G4423" s="216"/>
      <c r="H4423" s="217" t="str">
        <f>IFERROR(VLOOKUP($C4423,$C$5:$H$18,6,0)+SUMIF($C$19:$C4423,$C4423,$F$19:$F4423)-SUMIF($C$19:$C4423,$C4423,$G$19:$G4423),"")</f>
        <v/>
      </c>
      <c r="I4423" s="214"/>
      <c r="J4423" s="214"/>
      <c r="K4423" s="218"/>
    </row>
    <row r="4424" customHeight="1" spans="1:11">
      <c r="A4424" s="185" t="str">
        <f>IF(B4424="","",COUNTA($B$5:B4424))</f>
        <v/>
      </c>
      <c r="B4424" s="219"/>
      <c r="C4424" s="220"/>
      <c r="D4424" s="220"/>
      <c r="E4424" s="220"/>
      <c r="F4424" s="225"/>
      <c r="G4424" s="222"/>
      <c r="H4424" s="217" t="str">
        <f>IFERROR(VLOOKUP($C4424,$C$5:$H$18,6,0)+SUMIF($C$19:$C4424,$C4424,$F$19:$F4424)-SUMIF($C$19:$C4424,$C4424,$G$19:$G4424),"")</f>
        <v/>
      </c>
      <c r="I4424" s="220"/>
      <c r="J4424" s="220"/>
      <c r="K4424" s="223"/>
    </row>
    <row r="4425" customHeight="1" spans="1:11">
      <c r="A4425" s="185" t="str">
        <f>IF(B4425="","",COUNTA($B$5:B4425))</f>
        <v/>
      </c>
      <c r="B4425" s="213"/>
      <c r="C4425" s="214"/>
      <c r="D4425" s="214"/>
      <c r="E4425" s="214"/>
      <c r="F4425" s="224"/>
      <c r="G4425" s="216"/>
      <c r="H4425" s="217" t="str">
        <f>IFERROR(VLOOKUP($C4425,$C$5:$H$18,6,0)+SUMIF($C$19:$C4425,$C4425,$F$19:$F4425)-SUMIF($C$19:$C4425,$C4425,$G$19:$G4425),"")</f>
        <v/>
      </c>
      <c r="I4425" s="214"/>
      <c r="J4425" s="214"/>
      <c r="K4425" s="218"/>
    </row>
    <row r="4426" customHeight="1" spans="1:11">
      <c r="A4426" s="185" t="str">
        <f>IF(B4426="","",COUNTA($B$5:B4426))</f>
        <v/>
      </c>
      <c r="B4426" s="219"/>
      <c r="C4426" s="220"/>
      <c r="D4426" s="220"/>
      <c r="E4426" s="220"/>
      <c r="F4426" s="225"/>
      <c r="G4426" s="222"/>
      <c r="H4426" s="217" t="str">
        <f>IFERROR(VLOOKUP($C4426,$C$5:$H$18,6,0)+SUMIF($C$19:$C4426,$C4426,$F$19:$F4426)-SUMIF($C$19:$C4426,$C4426,$G$19:$G4426),"")</f>
        <v/>
      </c>
      <c r="I4426" s="220"/>
      <c r="J4426" s="220"/>
      <c r="K4426" s="223"/>
    </row>
    <row r="4427" customHeight="1" spans="1:11">
      <c r="A4427" s="185" t="str">
        <f>IF(B4427="","",COUNTA($B$5:B4427))</f>
        <v/>
      </c>
      <c r="B4427" s="213"/>
      <c r="C4427" s="214"/>
      <c r="D4427" s="214"/>
      <c r="E4427" s="214"/>
      <c r="F4427" s="224"/>
      <c r="G4427" s="216"/>
      <c r="H4427" s="217" t="str">
        <f>IFERROR(VLOOKUP($C4427,$C$5:$H$18,6,0)+SUMIF($C$19:$C4427,$C4427,$F$19:$F4427)-SUMIF($C$19:$C4427,$C4427,$G$19:$G4427),"")</f>
        <v/>
      </c>
      <c r="I4427" s="214"/>
      <c r="J4427" s="214"/>
      <c r="K4427" s="218"/>
    </row>
    <row r="4428" customHeight="1" spans="1:11">
      <c r="A4428" s="185" t="str">
        <f>IF(B4428="","",COUNTA($B$5:B4428))</f>
        <v/>
      </c>
      <c r="B4428" s="219"/>
      <c r="C4428" s="220"/>
      <c r="D4428" s="220"/>
      <c r="E4428" s="220"/>
      <c r="F4428" s="225"/>
      <c r="G4428" s="222"/>
      <c r="H4428" s="217" t="str">
        <f>IFERROR(VLOOKUP($C4428,$C$5:$H$18,6,0)+SUMIF($C$19:$C4428,$C4428,$F$19:$F4428)-SUMIF($C$19:$C4428,$C4428,$G$19:$G4428),"")</f>
        <v/>
      </c>
      <c r="I4428" s="220"/>
      <c r="J4428" s="220"/>
      <c r="K4428" s="223"/>
    </row>
    <row r="4429" customHeight="1" spans="1:11">
      <c r="A4429" s="185" t="str">
        <f>IF(B4429="","",COUNTA($B$5:B4429))</f>
        <v/>
      </c>
      <c r="B4429" s="213"/>
      <c r="C4429" s="214"/>
      <c r="D4429" s="214"/>
      <c r="E4429" s="214"/>
      <c r="F4429" s="224"/>
      <c r="G4429" s="216"/>
      <c r="H4429" s="217" t="str">
        <f>IFERROR(VLOOKUP($C4429,$C$5:$H$18,6,0)+SUMIF($C$19:$C4429,$C4429,$F$19:$F4429)-SUMIF($C$19:$C4429,$C4429,$G$19:$G4429),"")</f>
        <v/>
      </c>
      <c r="I4429" s="214"/>
      <c r="J4429" s="214"/>
      <c r="K4429" s="218"/>
    </row>
    <row r="4430" customHeight="1" spans="1:11">
      <c r="A4430" s="185" t="str">
        <f>IF(B4430="","",COUNTA($B$5:B4430))</f>
        <v/>
      </c>
      <c r="B4430" s="219"/>
      <c r="C4430" s="220"/>
      <c r="D4430" s="220"/>
      <c r="E4430" s="220"/>
      <c r="F4430" s="225"/>
      <c r="G4430" s="222"/>
      <c r="H4430" s="217" t="str">
        <f>IFERROR(VLOOKUP($C4430,$C$5:$H$18,6,0)+SUMIF($C$19:$C4430,$C4430,$F$19:$F4430)-SUMIF($C$19:$C4430,$C4430,$G$19:$G4430),"")</f>
        <v/>
      </c>
      <c r="I4430" s="220"/>
      <c r="J4430" s="220"/>
      <c r="K4430" s="223"/>
    </row>
    <row r="4431" customHeight="1" spans="1:11">
      <c r="A4431" s="185" t="str">
        <f>IF(B4431="","",COUNTA($B$5:B4431))</f>
        <v/>
      </c>
      <c r="B4431" s="213"/>
      <c r="C4431" s="214"/>
      <c r="D4431" s="214"/>
      <c r="E4431" s="214"/>
      <c r="F4431" s="224"/>
      <c r="G4431" s="216"/>
      <c r="H4431" s="217" t="str">
        <f>IFERROR(VLOOKUP($C4431,$C$5:$H$18,6,0)+SUMIF($C$19:$C4431,$C4431,$F$19:$F4431)-SUMIF($C$19:$C4431,$C4431,$G$19:$G4431),"")</f>
        <v/>
      </c>
      <c r="I4431" s="214"/>
      <c r="J4431" s="214"/>
      <c r="K4431" s="218"/>
    </row>
    <row r="4432" customHeight="1" spans="1:11">
      <c r="A4432" s="185" t="str">
        <f>IF(B4432="","",COUNTA($B$5:B4432))</f>
        <v/>
      </c>
      <c r="B4432" s="219"/>
      <c r="C4432" s="220"/>
      <c r="D4432" s="220"/>
      <c r="E4432" s="220"/>
      <c r="F4432" s="225"/>
      <c r="G4432" s="222"/>
      <c r="H4432" s="217" t="str">
        <f>IFERROR(VLOOKUP($C4432,$C$5:$H$18,6,0)+SUMIF($C$19:$C4432,$C4432,$F$19:$F4432)-SUMIF($C$19:$C4432,$C4432,$G$19:$G4432),"")</f>
        <v/>
      </c>
      <c r="I4432" s="220"/>
      <c r="J4432" s="220"/>
      <c r="K4432" s="223"/>
    </row>
    <row r="4433" customHeight="1" spans="1:11">
      <c r="A4433" s="185" t="str">
        <f>IF(B4433="","",COUNTA($B$5:B4433))</f>
        <v/>
      </c>
      <c r="B4433" s="213"/>
      <c r="C4433" s="214"/>
      <c r="D4433" s="214"/>
      <c r="E4433" s="214"/>
      <c r="F4433" s="224"/>
      <c r="G4433" s="216"/>
      <c r="H4433" s="217" t="str">
        <f>IFERROR(VLOOKUP($C4433,$C$5:$H$18,6,0)+SUMIF($C$19:$C4433,$C4433,$F$19:$F4433)-SUMIF($C$19:$C4433,$C4433,$G$19:$G4433),"")</f>
        <v/>
      </c>
      <c r="I4433" s="214"/>
      <c r="J4433" s="214"/>
      <c r="K4433" s="218"/>
    </row>
    <row r="4434" customHeight="1" spans="1:11">
      <c r="A4434" s="185" t="str">
        <f>IF(B4434="","",COUNTA($B$5:B4434))</f>
        <v/>
      </c>
      <c r="B4434" s="219"/>
      <c r="C4434" s="220"/>
      <c r="D4434" s="220"/>
      <c r="E4434" s="220"/>
      <c r="F4434" s="225"/>
      <c r="G4434" s="222"/>
      <c r="H4434" s="217" t="str">
        <f>IFERROR(VLOOKUP($C4434,$C$5:$H$18,6,0)+SUMIF($C$19:$C4434,$C4434,$F$19:$F4434)-SUMIF($C$19:$C4434,$C4434,$G$19:$G4434),"")</f>
        <v/>
      </c>
      <c r="I4434" s="220"/>
      <c r="J4434" s="220"/>
      <c r="K4434" s="223"/>
    </row>
    <row r="4435" customHeight="1" spans="1:11">
      <c r="A4435" s="185" t="str">
        <f>IF(B4435="","",COUNTA($B$5:B4435))</f>
        <v/>
      </c>
      <c r="B4435" s="213"/>
      <c r="C4435" s="214"/>
      <c r="D4435" s="214"/>
      <c r="E4435" s="214"/>
      <c r="F4435" s="224"/>
      <c r="G4435" s="216"/>
      <c r="H4435" s="217" t="str">
        <f>IFERROR(VLOOKUP($C4435,$C$5:$H$18,6,0)+SUMIF($C$19:$C4435,$C4435,$F$19:$F4435)-SUMIF($C$19:$C4435,$C4435,$G$19:$G4435),"")</f>
        <v/>
      </c>
      <c r="I4435" s="214"/>
      <c r="J4435" s="214"/>
      <c r="K4435" s="218"/>
    </row>
    <row r="4436" customHeight="1" spans="1:11">
      <c r="A4436" s="185" t="str">
        <f>IF(B4436="","",COUNTA($B$5:B4436))</f>
        <v/>
      </c>
      <c r="B4436" s="219"/>
      <c r="C4436" s="220"/>
      <c r="D4436" s="220"/>
      <c r="E4436" s="220"/>
      <c r="F4436" s="225"/>
      <c r="G4436" s="222"/>
      <c r="H4436" s="217" t="str">
        <f>IFERROR(VLOOKUP($C4436,$C$5:$H$18,6,0)+SUMIF($C$19:$C4436,$C4436,$F$19:$F4436)-SUMIF($C$19:$C4436,$C4436,$G$19:$G4436),"")</f>
        <v/>
      </c>
      <c r="I4436" s="220"/>
      <c r="J4436" s="220"/>
      <c r="K4436" s="223"/>
    </row>
    <row r="4437" customHeight="1" spans="1:11">
      <c r="A4437" s="185" t="str">
        <f>IF(B4437="","",COUNTA($B$5:B4437))</f>
        <v/>
      </c>
      <c r="B4437" s="213"/>
      <c r="C4437" s="214"/>
      <c r="D4437" s="214"/>
      <c r="E4437" s="214"/>
      <c r="F4437" s="224"/>
      <c r="G4437" s="216"/>
      <c r="H4437" s="217" t="str">
        <f>IFERROR(VLOOKUP($C4437,$C$5:$H$18,6,0)+SUMIF($C$19:$C4437,$C4437,$F$19:$F4437)-SUMIF($C$19:$C4437,$C4437,$G$19:$G4437),"")</f>
        <v/>
      </c>
      <c r="I4437" s="214"/>
      <c r="J4437" s="214"/>
      <c r="K4437" s="218"/>
    </row>
    <row r="4438" customHeight="1" spans="1:11">
      <c r="A4438" s="185" t="str">
        <f>IF(B4438="","",COUNTA($B$5:B4438))</f>
        <v/>
      </c>
      <c r="B4438" s="219"/>
      <c r="C4438" s="220"/>
      <c r="D4438" s="220"/>
      <c r="E4438" s="220"/>
      <c r="F4438" s="225"/>
      <c r="G4438" s="222"/>
      <c r="H4438" s="217" t="str">
        <f>IFERROR(VLOOKUP($C4438,$C$5:$H$18,6,0)+SUMIF($C$19:$C4438,$C4438,$F$19:$F4438)-SUMIF($C$19:$C4438,$C4438,$G$19:$G4438),"")</f>
        <v/>
      </c>
      <c r="I4438" s="220"/>
      <c r="J4438" s="220"/>
      <c r="K4438" s="223"/>
    </row>
    <row r="4439" customHeight="1" spans="1:11">
      <c r="A4439" s="185" t="str">
        <f>IF(B4439="","",COUNTA($B$5:B4439))</f>
        <v/>
      </c>
      <c r="B4439" s="213"/>
      <c r="C4439" s="214"/>
      <c r="D4439" s="214"/>
      <c r="E4439" s="214"/>
      <c r="F4439" s="224"/>
      <c r="G4439" s="216"/>
      <c r="H4439" s="217" t="str">
        <f>IFERROR(VLOOKUP($C4439,$C$5:$H$18,6,0)+SUMIF($C$19:$C4439,$C4439,$F$19:$F4439)-SUMIF($C$19:$C4439,$C4439,$G$19:$G4439),"")</f>
        <v/>
      </c>
      <c r="I4439" s="214"/>
      <c r="J4439" s="214"/>
      <c r="K4439" s="218"/>
    </row>
    <row r="4440" customHeight="1" spans="1:11">
      <c r="A4440" s="185" t="str">
        <f>IF(B4440="","",COUNTA($B$5:B4440))</f>
        <v/>
      </c>
      <c r="B4440" s="219"/>
      <c r="C4440" s="220"/>
      <c r="D4440" s="220"/>
      <c r="E4440" s="220"/>
      <c r="F4440" s="225"/>
      <c r="G4440" s="222"/>
      <c r="H4440" s="217" t="str">
        <f>IFERROR(VLOOKUP($C4440,$C$5:$H$18,6,0)+SUMIF($C$19:$C4440,$C4440,$F$19:$F4440)-SUMIF($C$19:$C4440,$C4440,$G$19:$G4440),"")</f>
        <v/>
      </c>
      <c r="I4440" s="220"/>
      <c r="J4440" s="220"/>
      <c r="K4440" s="223"/>
    </row>
    <row r="4441" customHeight="1" spans="1:11">
      <c r="A4441" s="185" t="str">
        <f>IF(B4441="","",COUNTA($B$5:B4441))</f>
        <v/>
      </c>
      <c r="B4441" s="213"/>
      <c r="C4441" s="214"/>
      <c r="D4441" s="214"/>
      <c r="E4441" s="214"/>
      <c r="F4441" s="224"/>
      <c r="G4441" s="216"/>
      <c r="H4441" s="217" t="str">
        <f>IFERROR(VLOOKUP($C4441,$C$5:$H$18,6,0)+SUMIF($C$19:$C4441,$C4441,$F$19:$F4441)-SUMIF($C$19:$C4441,$C4441,$G$19:$G4441),"")</f>
        <v/>
      </c>
      <c r="I4441" s="214"/>
      <c r="J4441" s="214"/>
      <c r="K4441" s="218"/>
    </row>
    <row r="4442" customHeight="1" spans="1:11">
      <c r="A4442" s="185" t="str">
        <f>IF(B4442="","",COUNTA($B$5:B4442))</f>
        <v/>
      </c>
      <c r="B4442" s="219"/>
      <c r="C4442" s="220"/>
      <c r="D4442" s="220"/>
      <c r="E4442" s="220"/>
      <c r="F4442" s="225"/>
      <c r="G4442" s="222"/>
      <c r="H4442" s="217" t="str">
        <f>IFERROR(VLOOKUP($C4442,$C$5:$H$18,6,0)+SUMIF($C$19:$C4442,$C4442,$F$19:$F4442)-SUMIF($C$19:$C4442,$C4442,$G$19:$G4442),"")</f>
        <v/>
      </c>
      <c r="I4442" s="220"/>
      <c r="J4442" s="220"/>
      <c r="K4442" s="223"/>
    </row>
    <row r="4443" customHeight="1" spans="1:11">
      <c r="A4443" s="185" t="str">
        <f>IF(B4443="","",COUNTA($B$5:B4443))</f>
        <v/>
      </c>
      <c r="B4443" s="213"/>
      <c r="C4443" s="214"/>
      <c r="D4443" s="214"/>
      <c r="E4443" s="214"/>
      <c r="F4443" s="224"/>
      <c r="G4443" s="216"/>
      <c r="H4443" s="217" t="str">
        <f>IFERROR(VLOOKUP($C4443,$C$5:$H$18,6,0)+SUMIF($C$19:$C4443,$C4443,$F$19:$F4443)-SUMIF($C$19:$C4443,$C4443,$G$19:$G4443),"")</f>
        <v/>
      </c>
      <c r="I4443" s="214"/>
      <c r="J4443" s="214"/>
      <c r="K4443" s="218"/>
    </row>
    <row r="4444" customHeight="1" spans="1:11">
      <c r="A4444" s="185" t="str">
        <f>IF(B4444="","",COUNTA($B$5:B4444))</f>
        <v/>
      </c>
      <c r="B4444" s="219"/>
      <c r="C4444" s="220"/>
      <c r="D4444" s="220"/>
      <c r="E4444" s="220"/>
      <c r="F4444" s="225"/>
      <c r="G4444" s="222"/>
      <c r="H4444" s="217" t="str">
        <f>IFERROR(VLOOKUP($C4444,$C$5:$H$18,6,0)+SUMIF($C$19:$C4444,$C4444,$F$19:$F4444)-SUMIF($C$19:$C4444,$C4444,$G$19:$G4444),"")</f>
        <v/>
      </c>
      <c r="I4444" s="220"/>
      <c r="J4444" s="220"/>
      <c r="K4444" s="223"/>
    </row>
    <row r="4445" customHeight="1" spans="1:11">
      <c r="A4445" s="185" t="str">
        <f>IF(B4445="","",COUNTA($B$5:B4445))</f>
        <v/>
      </c>
      <c r="B4445" s="213"/>
      <c r="C4445" s="214"/>
      <c r="D4445" s="214"/>
      <c r="E4445" s="214"/>
      <c r="F4445" s="224"/>
      <c r="G4445" s="216"/>
      <c r="H4445" s="217" t="str">
        <f>IFERROR(VLOOKUP($C4445,$C$5:$H$18,6,0)+SUMIF($C$19:$C4445,$C4445,$F$19:$F4445)-SUMIF($C$19:$C4445,$C4445,$G$19:$G4445),"")</f>
        <v/>
      </c>
      <c r="I4445" s="214"/>
      <c r="J4445" s="214"/>
      <c r="K4445" s="218"/>
    </row>
    <row r="4446" customHeight="1" spans="1:11">
      <c r="A4446" s="185" t="str">
        <f>IF(B4446="","",COUNTA($B$5:B4446))</f>
        <v/>
      </c>
      <c r="B4446" s="219"/>
      <c r="C4446" s="220"/>
      <c r="D4446" s="220"/>
      <c r="E4446" s="220"/>
      <c r="F4446" s="225"/>
      <c r="G4446" s="222"/>
      <c r="H4446" s="217" t="str">
        <f>IFERROR(VLOOKUP($C4446,$C$5:$H$18,6,0)+SUMIF($C$19:$C4446,$C4446,$F$19:$F4446)-SUMIF($C$19:$C4446,$C4446,$G$19:$G4446),"")</f>
        <v/>
      </c>
      <c r="I4446" s="220"/>
      <c r="J4446" s="220"/>
      <c r="K4446" s="223"/>
    </row>
    <row r="4447" customHeight="1" spans="1:11">
      <c r="A4447" s="185" t="str">
        <f>IF(B4447="","",COUNTA($B$5:B4447))</f>
        <v/>
      </c>
      <c r="B4447" s="213"/>
      <c r="C4447" s="214"/>
      <c r="D4447" s="214"/>
      <c r="E4447" s="214"/>
      <c r="F4447" s="224"/>
      <c r="G4447" s="216"/>
      <c r="H4447" s="217" t="str">
        <f>IFERROR(VLOOKUP($C4447,$C$5:$H$18,6,0)+SUMIF($C$19:$C4447,$C4447,$F$19:$F4447)-SUMIF($C$19:$C4447,$C4447,$G$19:$G4447),"")</f>
        <v/>
      </c>
      <c r="I4447" s="214"/>
      <c r="J4447" s="214"/>
      <c r="K4447" s="218"/>
    </row>
    <row r="4448" customHeight="1" spans="1:11">
      <c r="A4448" s="185" t="str">
        <f>IF(B4448="","",COUNTA($B$5:B4448))</f>
        <v/>
      </c>
      <c r="B4448" s="219"/>
      <c r="C4448" s="220"/>
      <c r="D4448" s="220"/>
      <c r="E4448" s="220"/>
      <c r="F4448" s="225"/>
      <c r="G4448" s="222"/>
      <c r="H4448" s="217" t="str">
        <f>IFERROR(VLOOKUP($C4448,$C$5:$H$18,6,0)+SUMIF($C$19:$C4448,$C4448,$F$19:$F4448)-SUMIF($C$19:$C4448,$C4448,$G$19:$G4448),"")</f>
        <v/>
      </c>
      <c r="I4448" s="220"/>
      <c r="J4448" s="220"/>
      <c r="K4448" s="223"/>
    </row>
    <row r="4449" customHeight="1" spans="1:11">
      <c r="A4449" s="185" t="str">
        <f>IF(B4449="","",COUNTA($B$5:B4449))</f>
        <v/>
      </c>
      <c r="B4449" s="213"/>
      <c r="C4449" s="214"/>
      <c r="D4449" s="214"/>
      <c r="E4449" s="214"/>
      <c r="F4449" s="224"/>
      <c r="G4449" s="216"/>
      <c r="H4449" s="217" t="str">
        <f>IFERROR(VLOOKUP($C4449,$C$5:$H$18,6,0)+SUMIF($C$19:$C4449,$C4449,$F$19:$F4449)-SUMIF($C$19:$C4449,$C4449,$G$19:$G4449),"")</f>
        <v/>
      </c>
      <c r="I4449" s="214"/>
      <c r="J4449" s="214"/>
      <c r="K4449" s="218"/>
    </row>
    <row r="4450" customHeight="1" spans="1:11">
      <c r="A4450" s="185" t="str">
        <f>IF(B4450="","",COUNTA($B$5:B4450))</f>
        <v/>
      </c>
      <c r="B4450" s="219"/>
      <c r="C4450" s="220"/>
      <c r="D4450" s="220"/>
      <c r="E4450" s="220"/>
      <c r="F4450" s="225"/>
      <c r="G4450" s="222"/>
      <c r="H4450" s="217" t="str">
        <f>IFERROR(VLOOKUP($C4450,$C$5:$H$18,6,0)+SUMIF($C$19:$C4450,$C4450,$F$19:$F4450)-SUMIF($C$19:$C4450,$C4450,$G$19:$G4450),"")</f>
        <v/>
      </c>
      <c r="I4450" s="220"/>
      <c r="J4450" s="220"/>
      <c r="K4450" s="223"/>
    </row>
    <row r="4451" customHeight="1" spans="1:11">
      <c r="A4451" s="185" t="str">
        <f>IF(B4451="","",COUNTA($B$5:B4451))</f>
        <v/>
      </c>
      <c r="B4451" s="213"/>
      <c r="C4451" s="214"/>
      <c r="D4451" s="214"/>
      <c r="E4451" s="214"/>
      <c r="F4451" s="224"/>
      <c r="G4451" s="216"/>
      <c r="H4451" s="217" t="str">
        <f>IFERROR(VLOOKUP($C4451,$C$5:$H$18,6,0)+SUMIF($C$19:$C4451,$C4451,$F$19:$F4451)-SUMIF($C$19:$C4451,$C4451,$G$19:$G4451),"")</f>
        <v/>
      </c>
      <c r="I4451" s="214"/>
      <c r="J4451" s="214"/>
      <c r="K4451" s="218"/>
    </row>
    <row r="4452" customHeight="1" spans="1:11">
      <c r="A4452" s="185" t="str">
        <f>IF(B4452="","",COUNTA($B$5:B4452))</f>
        <v/>
      </c>
      <c r="B4452" s="219"/>
      <c r="C4452" s="220"/>
      <c r="D4452" s="220"/>
      <c r="E4452" s="220"/>
      <c r="F4452" s="225"/>
      <c r="G4452" s="222"/>
      <c r="H4452" s="217" t="str">
        <f>IFERROR(VLOOKUP($C4452,$C$5:$H$18,6,0)+SUMIF($C$19:$C4452,$C4452,$F$19:$F4452)-SUMIF($C$19:$C4452,$C4452,$G$19:$G4452),"")</f>
        <v/>
      </c>
      <c r="I4452" s="220"/>
      <c r="J4452" s="220"/>
      <c r="K4452" s="223"/>
    </row>
    <row r="4453" customHeight="1" spans="1:11">
      <c r="A4453" s="185" t="str">
        <f>IF(B4453="","",COUNTA($B$5:B4453))</f>
        <v/>
      </c>
      <c r="B4453" s="213"/>
      <c r="C4453" s="214"/>
      <c r="D4453" s="214"/>
      <c r="E4453" s="214"/>
      <c r="F4453" s="224"/>
      <c r="G4453" s="216"/>
      <c r="H4453" s="217" t="str">
        <f>IFERROR(VLOOKUP($C4453,$C$5:$H$18,6,0)+SUMIF($C$19:$C4453,$C4453,$F$19:$F4453)-SUMIF($C$19:$C4453,$C4453,$G$19:$G4453),"")</f>
        <v/>
      </c>
      <c r="I4453" s="214"/>
      <c r="J4453" s="214"/>
      <c r="K4453" s="218"/>
    </row>
    <row r="4454" customHeight="1" spans="1:11">
      <c r="A4454" s="185" t="str">
        <f>IF(B4454="","",COUNTA($B$5:B4454))</f>
        <v/>
      </c>
      <c r="B4454" s="219"/>
      <c r="C4454" s="220"/>
      <c r="D4454" s="220"/>
      <c r="E4454" s="220"/>
      <c r="F4454" s="225"/>
      <c r="G4454" s="222"/>
      <c r="H4454" s="217" t="str">
        <f>IFERROR(VLOOKUP($C4454,$C$5:$H$18,6,0)+SUMIF($C$19:$C4454,$C4454,$F$19:$F4454)-SUMIF($C$19:$C4454,$C4454,$G$19:$G4454),"")</f>
        <v/>
      </c>
      <c r="I4454" s="220"/>
      <c r="J4454" s="220"/>
      <c r="K4454" s="223"/>
    </row>
    <row r="4455" customHeight="1" spans="1:11">
      <c r="A4455" s="185" t="str">
        <f>IF(B4455="","",COUNTA($B$5:B4455))</f>
        <v/>
      </c>
      <c r="B4455" s="213"/>
      <c r="C4455" s="214"/>
      <c r="D4455" s="214"/>
      <c r="E4455" s="214"/>
      <c r="F4455" s="224"/>
      <c r="G4455" s="216"/>
      <c r="H4455" s="217" t="str">
        <f>IFERROR(VLOOKUP($C4455,$C$5:$H$18,6,0)+SUMIF($C$19:$C4455,$C4455,$F$19:$F4455)-SUMIF($C$19:$C4455,$C4455,$G$19:$G4455),"")</f>
        <v/>
      </c>
      <c r="I4455" s="214"/>
      <c r="J4455" s="214"/>
      <c r="K4455" s="218"/>
    </row>
    <row r="4456" customHeight="1" spans="1:11">
      <c r="A4456" s="185" t="str">
        <f>IF(B4456="","",COUNTA($B$5:B4456))</f>
        <v/>
      </c>
      <c r="B4456" s="219"/>
      <c r="C4456" s="220"/>
      <c r="D4456" s="220"/>
      <c r="E4456" s="220"/>
      <c r="F4456" s="225"/>
      <c r="G4456" s="222"/>
      <c r="H4456" s="217" t="str">
        <f>IFERROR(VLOOKUP($C4456,$C$5:$H$18,6,0)+SUMIF($C$19:$C4456,$C4456,$F$19:$F4456)-SUMIF($C$19:$C4456,$C4456,$G$19:$G4456),"")</f>
        <v/>
      </c>
      <c r="I4456" s="220"/>
      <c r="J4456" s="220"/>
      <c r="K4456" s="223"/>
    </row>
    <row r="4457" customHeight="1" spans="1:11">
      <c r="A4457" s="185" t="str">
        <f>IF(B4457="","",COUNTA($B$5:B4457))</f>
        <v/>
      </c>
      <c r="B4457" s="213"/>
      <c r="C4457" s="214"/>
      <c r="D4457" s="214"/>
      <c r="E4457" s="214"/>
      <c r="F4457" s="224"/>
      <c r="G4457" s="216"/>
      <c r="H4457" s="217" t="str">
        <f>IFERROR(VLOOKUP($C4457,$C$5:$H$18,6,0)+SUMIF($C$19:$C4457,$C4457,$F$19:$F4457)-SUMIF($C$19:$C4457,$C4457,$G$19:$G4457),"")</f>
        <v/>
      </c>
      <c r="I4457" s="214"/>
      <c r="J4457" s="214"/>
      <c r="K4457" s="218"/>
    </row>
    <row r="4458" customHeight="1" spans="1:11">
      <c r="A4458" s="185" t="str">
        <f>IF(B4458="","",COUNTA($B$5:B4458))</f>
        <v/>
      </c>
      <c r="B4458" s="219"/>
      <c r="C4458" s="220"/>
      <c r="D4458" s="220"/>
      <c r="E4458" s="220"/>
      <c r="F4458" s="225"/>
      <c r="G4458" s="222"/>
      <c r="H4458" s="217" t="str">
        <f>IFERROR(VLOOKUP($C4458,$C$5:$H$18,6,0)+SUMIF($C$19:$C4458,$C4458,$F$19:$F4458)-SUMIF($C$19:$C4458,$C4458,$G$19:$G4458),"")</f>
        <v/>
      </c>
      <c r="I4458" s="220"/>
      <c r="J4458" s="220"/>
      <c r="K4458" s="223"/>
    </row>
    <row r="4459" customHeight="1" spans="1:11">
      <c r="A4459" s="185" t="str">
        <f>IF(B4459="","",COUNTA($B$5:B4459))</f>
        <v/>
      </c>
      <c r="B4459" s="213"/>
      <c r="C4459" s="214"/>
      <c r="D4459" s="214"/>
      <c r="E4459" s="214"/>
      <c r="F4459" s="224"/>
      <c r="G4459" s="216"/>
      <c r="H4459" s="217" t="str">
        <f>IFERROR(VLOOKUP($C4459,$C$5:$H$18,6,0)+SUMIF($C$19:$C4459,$C4459,$F$19:$F4459)-SUMIF($C$19:$C4459,$C4459,$G$19:$G4459),"")</f>
        <v/>
      </c>
      <c r="I4459" s="214"/>
      <c r="J4459" s="214"/>
      <c r="K4459" s="218"/>
    </row>
    <row r="4460" customHeight="1" spans="1:11">
      <c r="A4460" s="185" t="str">
        <f>IF(B4460="","",COUNTA($B$5:B4460))</f>
        <v/>
      </c>
      <c r="B4460" s="219"/>
      <c r="C4460" s="220"/>
      <c r="D4460" s="220"/>
      <c r="E4460" s="220"/>
      <c r="F4460" s="225"/>
      <c r="G4460" s="222"/>
      <c r="H4460" s="217" t="str">
        <f>IFERROR(VLOOKUP($C4460,$C$5:$H$18,6,0)+SUMIF($C$19:$C4460,$C4460,$F$19:$F4460)-SUMIF($C$19:$C4460,$C4460,$G$19:$G4460),"")</f>
        <v/>
      </c>
      <c r="I4460" s="220"/>
      <c r="J4460" s="220"/>
      <c r="K4460" s="223"/>
    </row>
    <row r="4461" customHeight="1" spans="1:11">
      <c r="A4461" s="185" t="str">
        <f>IF(B4461="","",COUNTA($B$5:B4461))</f>
        <v/>
      </c>
      <c r="B4461" s="213"/>
      <c r="C4461" s="214"/>
      <c r="D4461" s="214"/>
      <c r="E4461" s="214"/>
      <c r="F4461" s="224"/>
      <c r="G4461" s="216"/>
      <c r="H4461" s="217" t="str">
        <f>IFERROR(VLOOKUP($C4461,$C$5:$H$18,6,0)+SUMIF($C$19:$C4461,$C4461,$F$19:$F4461)-SUMIF($C$19:$C4461,$C4461,$G$19:$G4461),"")</f>
        <v/>
      </c>
      <c r="I4461" s="214"/>
      <c r="J4461" s="214"/>
      <c r="K4461" s="218"/>
    </row>
    <row r="4462" customHeight="1" spans="1:11">
      <c r="A4462" s="185" t="str">
        <f>IF(B4462="","",COUNTA($B$5:B4462))</f>
        <v/>
      </c>
      <c r="B4462" s="219"/>
      <c r="C4462" s="220"/>
      <c r="D4462" s="220"/>
      <c r="E4462" s="220"/>
      <c r="F4462" s="225"/>
      <c r="G4462" s="222"/>
      <c r="H4462" s="217" t="str">
        <f>IFERROR(VLOOKUP($C4462,$C$5:$H$18,6,0)+SUMIF($C$19:$C4462,$C4462,$F$19:$F4462)-SUMIF($C$19:$C4462,$C4462,$G$19:$G4462),"")</f>
        <v/>
      </c>
      <c r="I4462" s="220"/>
      <c r="J4462" s="220"/>
      <c r="K4462" s="223"/>
    </row>
    <row r="4463" customHeight="1" spans="1:11">
      <c r="A4463" s="185" t="str">
        <f>IF(B4463="","",COUNTA($B$5:B4463))</f>
        <v/>
      </c>
      <c r="B4463" s="213"/>
      <c r="C4463" s="214"/>
      <c r="D4463" s="214"/>
      <c r="E4463" s="214"/>
      <c r="F4463" s="224"/>
      <c r="G4463" s="216"/>
      <c r="H4463" s="217" t="str">
        <f>IFERROR(VLOOKUP($C4463,$C$5:$H$18,6,0)+SUMIF($C$19:$C4463,$C4463,$F$19:$F4463)-SUMIF($C$19:$C4463,$C4463,$G$19:$G4463),"")</f>
        <v/>
      </c>
      <c r="I4463" s="214"/>
      <c r="J4463" s="214"/>
      <c r="K4463" s="218"/>
    </row>
    <row r="4464" customHeight="1" spans="1:11">
      <c r="A4464" s="185" t="str">
        <f>IF(B4464="","",COUNTA($B$5:B4464))</f>
        <v/>
      </c>
      <c r="B4464" s="219"/>
      <c r="C4464" s="220"/>
      <c r="D4464" s="220"/>
      <c r="E4464" s="220"/>
      <c r="F4464" s="225"/>
      <c r="G4464" s="222"/>
      <c r="H4464" s="217" t="str">
        <f>IFERROR(VLOOKUP($C4464,$C$5:$H$18,6,0)+SUMIF($C$19:$C4464,$C4464,$F$19:$F4464)-SUMIF($C$19:$C4464,$C4464,$G$19:$G4464),"")</f>
        <v/>
      </c>
      <c r="I4464" s="220"/>
      <c r="J4464" s="220"/>
      <c r="K4464" s="223"/>
    </row>
    <row r="4465" customHeight="1" spans="1:11">
      <c r="A4465" s="185" t="str">
        <f>IF(B4465="","",COUNTA($B$5:B4465))</f>
        <v/>
      </c>
      <c r="B4465" s="213"/>
      <c r="C4465" s="214"/>
      <c r="D4465" s="214"/>
      <c r="E4465" s="214"/>
      <c r="F4465" s="224"/>
      <c r="G4465" s="216"/>
      <c r="H4465" s="217" t="str">
        <f>IFERROR(VLOOKUP($C4465,$C$5:$H$18,6,0)+SUMIF($C$19:$C4465,$C4465,$F$19:$F4465)-SUMIF($C$19:$C4465,$C4465,$G$19:$G4465),"")</f>
        <v/>
      </c>
      <c r="I4465" s="214"/>
      <c r="J4465" s="214"/>
      <c r="K4465" s="218"/>
    </row>
    <row r="4466" customHeight="1" spans="1:11">
      <c r="A4466" s="185" t="str">
        <f>IF(B4466="","",COUNTA($B$5:B4466))</f>
        <v/>
      </c>
      <c r="B4466" s="219"/>
      <c r="C4466" s="220"/>
      <c r="D4466" s="220"/>
      <c r="E4466" s="220"/>
      <c r="F4466" s="225"/>
      <c r="G4466" s="222"/>
      <c r="H4466" s="217" t="str">
        <f>IFERROR(VLOOKUP($C4466,$C$5:$H$18,6,0)+SUMIF($C$19:$C4466,$C4466,$F$19:$F4466)-SUMIF($C$19:$C4466,$C4466,$G$19:$G4466),"")</f>
        <v/>
      </c>
      <c r="I4466" s="220"/>
      <c r="J4466" s="220"/>
      <c r="K4466" s="223"/>
    </row>
    <row r="4467" customHeight="1" spans="1:11">
      <c r="A4467" s="185" t="str">
        <f>IF(B4467="","",COUNTA($B$5:B4467))</f>
        <v/>
      </c>
      <c r="B4467" s="213"/>
      <c r="C4467" s="214"/>
      <c r="D4467" s="214"/>
      <c r="E4467" s="214"/>
      <c r="F4467" s="224"/>
      <c r="G4467" s="216"/>
      <c r="H4467" s="217" t="str">
        <f>IFERROR(VLOOKUP($C4467,$C$5:$H$18,6,0)+SUMIF($C$19:$C4467,$C4467,$F$19:$F4467)-SUMIF($C$19:$C4467,$C4467,$G$19:$G4467),"")</f>
        <v/>
      </c>
      <c r="I4467" s="214"/>
      <c r="J4467" s="214"/>
      <c r="K4467" s="218"/>
    </row>
    <row r="4468" customHeight="1" spans="1:11">
      <c r="A4468" s="185" t="str">
        <f>IF(B4468="","",COUNTA($B$5:B4468))</f>
        <v/>
      </c>
      <c r="B4468" s="219"/>
      <c r="C4468" s="220"/>
      <c r="D4468" s="220"/>
      <c r="E4468" s="220"/>
      <c r="F4468" s="225"/>
      <c r="G4468" s="222"/>
      <c r="H4468" s="217" t="str">
        <f>IFERROR(VLOOKUP($C4468,$C$5:$H$18,6,0)+SUMIF($C$19:$C4468,$C4468,$F$19:$F4468)-SUMIF($C$19:$C4468,$C4468,$G$19:$G4468),"")</f>
        <v/>
      </c>
      <c r="I4468" s="220"/>
      <c r="J4468" s="220"/>
      <c r="K4468" s="223"/>
    </row>
    <row r="4469" customHeight="1" spans="1:11">
      <c r="A4469" s="185" t="str">
        <f>IF(B4469="","",COUNTA($B$5:B4469))</f>
        <v/>
      </c>
      <c r="B4469" s="213"/>
      <c r="C4469" s="214"/>
      <c r="D4469" s="214"/>
      <c r="E4469" s="214"/>
      <c r="F4469" s="224"/>
      <c r="G4469" s="216"/>
      <c r="H4469" s="217" t="str">
        <f>IFERROR(VLOOKUP($C4469,$C$5:$H$18,6,0)+SUMIF($C$19:$C4469,$C4469,$F$19:$F4469)-SUMIF($C$19:$C4469,$C4469,$G$19:$G4469),"")</f>
        <v/>
      </c>
      <c r="I4469" s="214"/>
      <c r="J4469" s="214"/>
      <c r="K4469" s="218"/>
    </row>
    <row r="4470" customHeight="1" spans="1:11">
      <c r="A4470" s="185" t="str">
        <f>IF(B4470="","",COUNTA($B$5:B4470))</f>
        <v/>
      </c>
      <c r="B4470" s="219"/>
      <c r="C4470" s="220"/>
      <c r="D4470" s="220"/>
      <c r="E4470" s="220"/>
      <c r="F4470" s="225"/>
      <c r="G4470" s="222"/>
      <c r="H4470" s="217" t="str">
        <f>IFERROR(VLOOKUP($C4470,$C$5:$H$18,6,0)+SUMIF($C$19:$C4470,$C4470,$F$19:$F4470)-SUMIF($C$19:$C4470,$C4470,$G$19:$G4470),"")</f>
        <v/>
      </c>
      <c r="I4470" s="220"/>
      <c r="J4470" s="220"/>
      <c r="K4470" s="223"/>
    </row>
    <row r="4471" customHeight="1" spans="1:11">
      <c r="A4471" s="185" t="str">
        <f>IF(B4471="","",COUNTA($B$5:B4471))</f>
        <v/>
      </c>
      <c r="B4471" s="213"/>
      <c r="C4471" s="214"/>
      <c r="D4471" s="214"/>
      <c r="E4471" s="214"/>
      <c r="F4471" s="224"/>
      <c r="G4471" s="216"/>
      <c r="H4471" s="217" t="str">
        <f>IFERROR(VLOOKUP($C4471,$C$5:$H$18,6,0)+SUMIF($C$19:$C4471,$C4471,$F$19:$F4471)-SUMIF($C$19:$C4471,$C4471,$G$19:$G4471),"")</f>
        <v/>
      </c>
      <c r="I4471" s="214"/>
      <c r="J4471" s="214"/>
      <c r="K4471" s="218"/>
    </row>
    <row r="4472" customHeight="1" spans="1:11">
      <c r="A4472" s="185" t="str">
        <f>IF(B4472="","",COUNTA($B$5:B4472))</f>
        <v/>
      </c>
      <c r="B4472" s="219"/>
      <c r="C4472" s="220"/>
      <c r="D4472" s="220"/>
      <c r="E4472" s="220"/>
      <c r="F4472" s="225"/>
      <c r="G4472" s="222"/>
      <c r="H4472" s="217" t="str">
        <f>IFERROR(VLOOKUP($C4472,$C$5:$H$18,6,0)+SUMIF($C$19:$C4472,$C4472,$F$19:$F4472)-SUMIF($C$19:$C4472,$C4472,$G$19:$G4472),"")</f>
        <v/>
      </c>
      <c r="I4472" s="220"/>
      <c r="J4472" s="220"/>
      <c r="K4472" s="223"/>
    </row>
    <row r="4473" customHeight="1" spans="1:11">
      <c r="A4473" s="185" t="str">
        <f>IF(B4473="","",COUNTA($B$5:B4473))</f>
        <v/>
      </c>
      <c r="B4473" s="213"/>
      <c r="C4473" s="214"/>
      <c r="D4473" s="214"/>
      <c r="E4473" s="214"/>
      <c r="F4473" s="224"/>
      <c r="G4473" s="216"/>
      <c r="H4473" s="217" t="str">
        <f>IFERROR(VLOOKUP($C4473,$C$5:$H$18,6,0)+SUMIF($C$19:$C4473,$C4473,$F$19:$F4473)-SUMIF($C$19:$C4473,$C4473,$G$19:$G4473),"")</f>
        <v/>
      </c>
      <c r="I4473" s="214"/>
      <c r="J4473" s="214"/>
      <c r="K4473" s="218"/>
    </row>
    <row r="4474" customHeight="1" spans="1:11">
      <c r="A4474" s="185" t="str">
        <f>IF(B4474="","",COUNTA($B$5:B4474))</f>
        <v/>
      </c>
      <c r="B4474" s="219"/>
      <c r="C4474" s="220"/>
      <c r="D4474" s="220"/>
      <c r="E4474" s="220"/>
      <c r="F4474" s="225"/>
      <c r="G4474" s="222"/>
      <c r="H4474" s="217" t="str">
        <f>IFERROR(VLOOKUP($C4474,$C$5:$H$18,6,0)+SUMIF($C$19:$C4474,$C4474,$F$19:$F4474)-SUMIF($C$19:$C4474,$C4474,$G$19:$G4474),"")</f>
        <v/>
      </c>
      <c r="I4474" s="220"/>
      <c r="J4474" s="220"/>
      <c r="K4474" s="223"/>
    </row>
    <row r="4475" customHeight="1" spans="1:11">
      <c r="A4475" s="185" t="str">
        <f>IF(B4475="","",COUNTA($B$5:B4475))</f>
        <v/>
      </c>
      <c r="B4475" s="213"/>
      <c r="C4475" s="214"/>
      <c r="D4475" s="214"/>
      <c r="E4475" s="214"/>
      <c r="F4475" s="224"/>
      <c r="G4475" s="216"/>
      <c r="H4475" s="217" t="str">
        <f>IFERROR(VLOOKUP($C4475,$C$5:$H$18,6,0)+SUMIF($C$19:$C4475,$C4475,$F$19:$F4475)-SUMIF($C$19:$C4475,$C4475,$G$19:$G4475),"")</f>
        <v/>
      </c>
      <c r="I4475" s="214"/>
      <c r="J4475" s="214"/>
      <c r="K4475" s="218"/>
    </row>
    <row r="4476" customHeight="1" spans="1:11">
      <c r="A4476" s="185" t="str">
        <f>IF(B4476="","",COUNTA($B$5:B4476))</f>
        <v/>
      </c>
      <c r="B4476" s="219"/>
      <c r="C4476" s="220"/>
      <c r="D4476" s="220"/>
      <c r="E4476" s="220"/>
      <c r="F4476" s="225"/>
      <c r="G4476" s="222"/>
      <c r="H4476" s="217" t="str">
        <f>IFERROR(VLOOKUP($C4476,$C$5:$H$18,6,0)+SUMIF($C$19:$C4476,$C4476,$F$19:$F4476)-SUMIF($C$19:$C4476,$C4476,$G$19:$G4476),"")</f>
        <v/>
      </c>
      <c r="I4476" s="220"/>
      <c r="J4476" s="220"/>
      <c r="K4476" s="223"/>
    </row>
    <row r="4477" customHeight="1" spans="1:11">
      <c r="A4477" s="185" t="str">
        <f>IF(B4477="","",COUNTA($B$5:B4477))</f>
        <v/>
      </c>
      <c r="B4477" s="213"/>
      <c r="C4477" s="214"/>
      <c r="D4477" s="214"/>
      <c r="E4477" s="214"/>
      <c r="F4477" s="224"/>
      <c r="G4477" s="216"/>
      <c r="H4477" s="217" t="str">
        <f>IFERROR(VLOOKUP($C4477,$C$5:$H$18,6,0)+SUMIF($C$19:$C4477,$C4477,$F$19:$F4477)-SUMIF($C$19:$C4477,$C4477,$G$19:$G4477),"")</f>
        <v/>
      </c>
      <c r="I4477" s="214"/>
      <c r="J4477" s="214"/>
      <c r="K4477" s="218"/>
    </row>
    <row r="4478" customHeight="1" spans="1:11">
      <c r="A4478" s="185" t="str">
        <f>IF(B4478="","",COUNTA($B$5:B4478))</f>
        <v/>
      </c>
      <c r="B4478" s="219"/>
      <c r="C4478" s="220"/>
      <c r="D4478" s="220"/>
      <c r="E4478" s="220"/>
      <c r="F4478" s="225"/>
      <c r="G4478" s="222"/>
      <c r="H4478" s="217" t="str">
        <f>IFERROR(VLOOKUP($C4478,$C$5:$H$18,6,0)+SUMIF($C$19:$C4478,$C4478,$F$19:$F4478)-SUMIF($C$19:$C4478,$C4478,$G$19:$G4478),"")</f>
        <v/>
      </c>
      <c r="I4478" s="220"/>
      <c r="J4478" s="220"/>
      <c r="K4478" s="223"/>
    </row>
    <row r="4479" customHeight="1" spans="1:11">
      <c r="A4479" s="185" t="str">
        <f>IF(B4479="","",COUNTA($B$5:B4479))</f>
        <v/>
      </c>
      <c r="B4479" s="213"/>
      <c r="C4479" s="214"/>
      <c r="D4479" s="214"/>
      <c r="E4479" s="214"/>
      <c r="F4479" s="224"/>
      <c r="G4479" s="216"/>
      <c r="H4479" s="217" t="str">
        <f>IFERROR(VLOOKUP($C4479,$C$5:$H$18,6,0)+SUMIF($C$19:$C4479,$C4479,$F$19:$F4479)-SUMIF($C$19:$C4479,$C4479,$G$19:$G4479),"")</f>
        <v/>
      </c>
      <c r="I4479" s="214"/>
      <c r="J4479" s="214"/>
      <c r="K4479" s="218"/>
    </row>
    <row r="4480" customHeight="1" spans="1:11">
      <c r="A4480" s="185" t="str">
        <f>IF(B4480="","",COUNTA($B$5:B4480))</f>
        <v/>
      </c>
      <c r="B4480" s="219"/>
      <c r="C4480" s="220"/>
      <c r="D4480" s="220"/>
      <c r="E4480" s="220"/>
      <c r="F4480" s="225"/>
      <c r="G4480" s="222"/>
      <c r="H4480" s="217" t="str">
        <f>IFERROR(VLOOKUP($C4480,$C$5:$H$18,6,0)+SUMIF($C$19:$C4480,$C4480,$F$19:$F4480)-SUMIF($C$19:$C4480,$C4480,$G$19:$G4480),"")</f>
        <v/>
      </c>
      <c r="I4480" s="220"/>
      <c r="J4480" s="220"/>
      <c r="K4480" s="223"/>
    </row>
    <row r="4481" customHeight="1" spans="1:11">
      <c r="A4481" s="185" t="str">
        <f>IF(B4481="","",COUNTA($B$5:B4481))</f>
        <v/>
      </c>
      <c r="B4481" s="213"/>
      <c r="C4481" s="214"/>
      <c r="D4481" s="214"/>
      <c r="E4481" s="214"/>
      <c r="F4481" s="224"/>
      <c r="G4481" s="216"/>
      <c r="H4481" s="217" t="str">
        <f>IFERROR(VLOOKUP($C4481,$C$5:$H$18,6,0)+SUMIF($C$19:$C4481,$C4481,$F$19:$F4481)-SUMIF($C$19:$C4481,$C4481,$G$19:$G4481),"")</f>
        <v/>
      </c>
      <c r="I4481" s="214"/>
      <c r="J4481" s="214"/>
      <c r="K4481" s="218"/>
    </row>
    <row r="4482" customHeight="1" spans="1:11">
      <c r="A4482" s="185" t="str">
        <f>IF(B4482="","",COUNTA($B$5:B4482))</f>
        <v/>
      </c>
      <c r="B4482" s="219"/>
      <c r="C4482" s="220"/>
      <c r="D4482" s="220"/>
      <c r="E4482" s="220"/>
      <c r="F4482" s="225"/>
      <c r="G4482" s="222"/>
      <c r="H4482" s="217" t="str">
        <f>IFERROR(VLOOKUP($C4482,$C$5:$H$18,6,0)+SUMIF($C$19:$C4482,$C4482,$F$19:$F4482)-SUMIF($C$19:$C4482,$C4482,$G$19:$G4482),"")</f>
        <v/>
      </c>
      <c r="I4482" s="220"/>
      <c r="J4482" s="220"/>
      <c r="K4482" s="223"/>
    </row>
    <row r="4483" customHeight="1" spans="1:11">
      <c r="A4483" s="185" t="str">
        <f>IF(B4483="","",COUNTA($B$5:B4483))</f>
        <v/>
      </c>
      <c r="B4483" s="213"/>
      <c r="C4483" s="214"/>
      <c r="D4483" s="214"/>
      <c r="E4483" s="214"/>
      <c r="F4483" s="224"/>
      <c r="G4483" s="216"/>
      <c r="H4483" s="217" t="str">
        <f>IFERROR(VLOOKUP($C4483,$C$5:$H$18,6,0)+SUMIF($C$19:$C4483,$C4483,$F$19:$F4483)-SUMIF($C$19:$C4483,$C4483,$G$19:$G4483),"")</f>
        <v/>
      </c>
      <c r="I4483" s="214"/>
      <c r="J4483" s="214"/>
      <c r="K4483" s="218"/>
    </row>
    <row r="4484" customHeight="1" spans="1:11">
      <c r="A4484" s="185" t="str">
        <f>IF(B4484="","",COUNTA($B$5:B4484))</f>
        <v/>
      </c>
      <c r="B4484" s="219"/>
      <c r="C4484" s="220"/>
      <c r="D4484" s="220"/>
      <c r="E4484" s="220"/>
      <c r="F4484" s="225"/>
      <c r="G4484" s="222"/>
      <c r="H4484" s="217" t="str">
        <f>IFERROR(VLOOKUP($C4484,$C$5:$H$18,6,0)+SUMIF($C$19:$C4484,$C4484,$F$19:$F4484)-SUMIF($C$19:$C4484,$C4484,$G$19:$G4484),"")</f>
        <v/>
      </c>
      <c r="I4484" s="220"/>
      <c r="J4484" s="220"/>
      <c r="K4484" s="223"/>
    </row>
    <row r="4485" customHeight="1" spans="1:11">
      <c r="A4485" s="185" t="str">
        <f>IF(B4485="","",COUNTA($B$5:B4485))</f>
        <v/>
      </c>
      <c r="B4485" s="213"/>
      <c r="C4485" s="214"/>
      <c r="D4485" s="214"/>
      <c r="E4485" s="214"/>
      <c r="F4485" s="224"/>
      <c r="G4485" s="216"/>
      <c r="H4485" s="217" t="str">
        <f>IFERROR(VLOOKUP($C4485,$C$5:$H$18,6,0)+SUMIF($C$19:$C4485,$C4485,$F$19:$F4485)-SUMIF($C$19:$C4485,$C4485,$G$19:$G4485),"")</f>
        <v/>
      </c>
      <c r="I4485" s="214"/>
      <c r="J4485" s="214"/>
      <c r="K4485" s="218"/>
    </row>
    <row r="4486" customHeight="1" spans="1:11">
      <c r="A4486" s="185" t="str">
        <f>IF(B4486="","",COUNTA($B$5:B4486))</f>
        <v/>
      </c>
      <c r="B4486" s="219"/>
      <c r="C4486" s="220"/>
      <c r="D4486" s="220"/>
      <c r="E4486" s="220"/>
      <c r="F4486" s="225"/>
      <c r="G4486" s="222"/>
      <c r="H4486" s="217" t="str">
        <f>IFERROR(VLOOKUP($C4486,$C$5:$H$18,6,0)+SUMIF($C$19:$C4486,$C4486,$F$19:$F4486)-SUMIF($C$19:$C4486,$C4486,$G$19:$G4486),"")</f>
        <v/>
      </c>
      <c r="I4486" s="220"/>
      <c r="J4486" s="220"/>
      <c r="K4486" s="223"/>
    </row>
    <row r="4487" customHeight="1" spans="1:11">
      <c r="A4487" s="185" t="str">
        <f>IF(B4487="","",COUNTA($B$5:B4487))</f>
        <v/>
      </c>
      <c r="B4487" s="213"/>
      <c r="C4487" s="214"/>
      <c r="D4487" s="214"/>
      <c r="E4487" s="214"/>
      <c r="F4487" s="224"/>
      <c r="G4487" s="216"/>
      <c r="H4487" s="217" t="str">
        <f>IFERROR(VLOOKUP($C4487,$C$5:$H$18,6,0)+SUMIF($C$19:$C4487,$C4487,$F$19:$F4487)-SUMIF($C$19:$C4487,$C4487,$G$19:$G4487),"")</f>
        <v/>
      </c>
      <c r="I4487" s="214"/>
      <c r="J4487" s="214"/>
      <c r="K4487" s="218"/>
    </row>
    <row r="4488" customHeight="1" spans="1:11">
      <c r="A4488" s="185" t="str">
        <f>IF(B4488="","",COUNTA($B$5:B4488))</f>
        <v/>
      </c>
      <c r="B4488" s="219"/>
      <c r="C4488" s="220"/>
      <c r="D4488" s="220"/>
      <c r="E4488" s="220"/>
      <c r="F4488" s="225"/>
      <c r="G4488" s="222"/>
      <c r="H4488" s="217" t="str">
        <f>IFERROR(VLOOKUP($C4488,$C$5:$H$18,6,0)+SUMIF($C$19:$C4488,$C4488,$F$19:$F4488)-SUMIF($C$19:$C4488,$C4488,$G$19:$G4488),"")</f>
        <v/>
      </c>
      <c r="I4488" s="220"/>
      <c r="J4488" s="220"/>
      <c r="K4488" s="223"/>
    </row>
    <row r="4489" customHeight="1" spans="1:11">
      <c r="A4489" s="185" t="str">
        <f>IF(B4489="","",COUNTA($B$5:B4489))</f>
        <v/>
      </c>
      <c r="B4489" s="213"/>
      <c r="C4489" s="214"/>
      <c r="D4489" s="214"/>
      <c r="E4489" s="214"/>
      <c r="F4489" s="224"/>
      <c r="G4489" s="216"/>
      <c r="H4489" s="217" t="str">
        <f>IFERROR(VLOOKUP($C4489,$C$5:$H$18,6,0)+SUMIF($C$19:$C4489,$C4489,$F$19:$F4489)-SUMIF($C$19:$C4489,$C4489,$G$19:$G4489),"")</f>
        <v/>
      </c>
      <c r="I4489" s="214"/>
      <c r="J4489" s="214"/>
      <c r="K4489" s="218"/>
    </row>
    <row r="4490" customHeight="1" spans="1:11">
      <c r="A4490" s="185" t="str">
        <f>IF(B4490="","",COUNTA($B$5:B4490))</f>
        <v/>
      </c>
      <c r="B4490" s="219"/>
      <c r="C4490" s="220"/>
      <c r="D4490" s="220"/>
      <c r="E4490" s="220"/>
      <c r="F4490" s="225"/>
      <c r="G4490" s="222"/>
      <c r="H4490" s="217" t="str">
        <f>IFERROR(VLOOKUP($C4490,$C$5:$H$18,6,0)+SUMIF($C$19:$C4490,$C4490,$F$19:$F4490)-SUMIF($C$19:$C4490,$C4490,$G$19:$G4490),"")</f>
        <v/>
      </c>
      <c r="I4490" s="220"/>
      <c r="J4490" s="220"/>
      <c r="K4490" s="223"/>
    </row>
    <row r="4491" customHeight="1" spans="1:11">
      <c r="A4491" s="185" t="str">
        <f>IF(B4491="","",COUNTA($B$5:B4491))</f>
        <v/>
      </c>
      <c r="B4491" s="213"/>
      <c r="C4491" s="214"/>
      <c r="D4491" s="214"/>
      <c r="E4491" s="214"/>
      <c r="F4491" s="224"/>
      <c r="G4491" s="216"/>
      <c r="H4491" s="217" t="str">
        <f>IFERROR(VLOOKUP($C4491,$C$5:$H$18,6,0)+SUMIF($C$19:$C4491,$C4491,$F$19:$F4491)-SUMIF($C$19:$C4491,$C4491,$G$19:$G4491),"")</f>
        <v/>
      </c>
      <c r="I4491" s="214"/>
      <c r="J4491" s="214"/>
      <c r="K4491" s="218"/>
    </row>
    <row r="4492" customHeight="1" spans="1:11">
      <c r="A4492" s="185" t="str">
        <f>IF(B4492="","",COUNTA($B$5:B4492))</f>
        <v/>
      </c>
      <c r="B4492" s="219"/>
      <c r="C4492" s="220"/>
      <c r="D4492" s="220"/>
      <c r="E4492" s="220"/>
      <c r="F4492" s="225"/>
      <c r="G4492" s="222"/>
      <c r="H4492" s="217" t="str">
        <f>IFERROR(VLOOKUP($C4492,$C$5:$H$18,6,0)+SUMIF($C$19:$C4492,$C4492,$F$19:$F4492)-SUMIF($C$19:$C4492,$C4492,$G$19:$G4492),"")</f>
        <v/>
      </c>
      <c r="I4492" s="220"/>
      <c r="J4492" s="220"/>
      <c r="K4492" s="223"/>
    </row>
    <row r="4493" customHeight="1" spans="1:11">
      <c r="A4493" s="185" t="str">
        <f>IF(B4493="","",COUNTA($B$5:B4493))</f>
        <v/>
      </c>
      <c r="B4493" s="213"/>
      <c r="C4493" s="214"/>
      <c r="D4493" s="214"/>
      <c r="E4493" s="214"/>
      <c r="F4493" s="224"/>
      <c r="G4493" s="216"/>
      <c r="H4493" s="217" t="str">
        <f>IFERROR(VLOOKUP($C4493,$C$5:$H$18,6,0)+SUMIF($C$19:$C4493,$C4493,$F$19:$F4493)-SUMIF($C$19:$C4493,$C4493,$G$19:$G4493),"")</f>
        <v/>
      </c>
      <c r="I4493" s="214"/>
      <c r="J4493" s="214"/>
      <c r="K4493" s="218"/>
    </row>
    <row r="4494" customHeight="1" spans="1:11">
      <c r="A4494" s="185" t="str">
        <f>IF(B4494="","",COUNTA($B$5:B4494))</f>
        <v/>
      </c>
      <c r="B4494" s="219"/>
      <c r="C4494" s="220"/>
      <c r="D4494" s="220"/>
      <c r="E4494" s="220"/>
      <c r="F4494" s="225"/>
      <c r="G4494" s="222"/>
      <c r="H4494" s="217" t="str">
        <f>IFERROR(VLOOKUP($C4494,$C$5:$H$18,6,0)+SUMIF($C$19:$C4494,$C4494,$F$19:$F4494)-SUMIF($C$19:$C4494,$C4494,$G$19:$G4494),"")</f>
        <v/>
      </c>
      <c r="I4494" s="220"/>
      <c r="J4494" s="220"/>
      <c r="K4494" s="223"/>
    </row>
    <row r="4495" customHeight="1" spans="1:11">
      <c r="A4495" s="185" t="str">
        <f>IF(B4495="","",COUNTA($B$5:B4495))</f>
        <v/>
      </c>
      <c r="B4495" s="213"/>
      <c r="C4495" s="214"/>
      <c r="D4495" s="214"/>
      <c r="E4495" s="214"/>
      <c r="F4495" s="224"/>
      <c r="G4495" s="216"/>
      <c r="H4495" s="217" t="str">
        <f>IFERROR(VLOOKUP($C4495,$C$5:$H$18,6,0)+SUMIF($C$19:$C4495,$C4495,$F$19:$F4495)-SUMIF($C$19:$C4495,$C4495,$G$19:$G4495),"")</f>
        <v/>
      </c>
      <c r="I4495" s="214"/>
      <c r="J4495" s="214"/>
      <c r="K4495" s="218"/>
    </row>
    <row r="4496" customHeight="1" spans="1:11">
      <c r="A4496" s="185" t="str">
        <f>IF(B4496="","",COUNTA($B$5:B4496))</f>
        <v/>
      </c>
      <c r="B4496" s="219"/>
      <c r="C4496" s="220"/>
      <c r="D4496" s="220"/>
      <c r="E4496" s="220"/>
      <c r="F4496" s="225"/>
      <c r="G4496" s="222"/>
      <c r="H4496" s="217" t="str">
        <f>IFERROR(VLOOKUP($C4496,$C$5:$H$18,6,0)+SUMIF($C$19:$C4496,$C4496,$F$19:$F4496)-SUMIF($C$19:$C4496,$C4496,$G$19:$G4496),"")</f>
        <v/>
      </c>
      <c r="I4496" s="220"/>
      <c r="J4496" s="220"/>
      <c r="K4496" s="223"/>
    </row>
    <row r="4497" customHeight="1" spans="1:11">
      <c r="A4497" s="185" t="str">
        <f>IF(B4497="","",COUNTA($B$5:B4497))</f>
        <v/>
      </c>
      <c r="B4497" s="213"/>
      <c r="C4497" s="214"/>
      <c r="D4497" s="214"/>
      <c r="E4497" s="214"/>
      <c r="F4497" s="224"/>
      <c r="G4497" s="216"/>
      <c r="H4497" s="217" t="str">
        <f>IFERROR(VLOOKUP($C4497,$C$5:$H$18,6,0)+SUMIF($C$19:$C4497,$C4497,$F$19:$F4497)-SUMIF($C$19:$C4497,$C4497,$G$19:$G4497),"")</f>
        <v/>
      </c>
      <c r="I4497" s="214"/>
      <c r="J4497" s="214"/>
      <c r="K4497" s="218"/>
    </row>
    <row r="4498" customHeight="1" spans="1:11">
      <c r="A4498" s="185" t="str">
        <f>IF(B4498="","",COUNTA($B$5:B4498))</f>
        <v/>
      </c>
      <c r="B4498" s="219"/>
      <c r="C4498" s="220"/>
      <c r="D4498" s="220"/>
      <c r="E4498" s="220"/>
      <c r="F4498" s="225"/>
      <c r="G4498" s="222"/>
      <c r="H4498" s="217" t="str">
        <f>IFERROR(VLOOKUP($C4498,$C$5:$H$18,6,0)+SUMIF($C$19:$C4498,$C4498,$F$19:$F4498)-SUMIF($C$19:$C4498,$C4498,$G$19:$G4498),"")</f>
        <v/>
      </c>
      <c r="I4498" s="220"/>
      <c r="J4498" s="220"/>
      <c r="K4498" s="223"/>
    </row>
    <row r="4499" customHeight="1" spans="1:11">
      <c r="A4499" s="185" t="str">
        <f>IF(B4499="","",COUNTA($B$5:B4499))</f>
        <v/>
      </c>
      <c r="B4499" s="213"/>
      <c r="C4499" s="214"/>
      <c r="D4499" s="214"/>
      <c r="E4499" s="214"/>
      <c r="F4499" s="224"/>
      <c r="G4499" s="216"/>
      <c r="H4499" s="217" t="str">
        <f>IFERROR(VLOOKUP($C4499,$C$5:$H$18,6,0)+SUMIF($C$19:$C4499,$C4499,$F$19:$F4499)-SUMIF($C$19:$C4499,$C4499,$G$19:$G4499),"")</f>
        <v/>
      </c>
      <c r="I4499" s="214"/>
      <c r="J4499" s="214"/>
      <c r="K4499" s="218"/>
    </row>
    <row r="4500" customHeight="1" spans="1:11">
      <c r="A4500" s="185" t="str">
        <f>IF(B4500="","",COUNTA($B$5:B4500))</f>
        <v/>
      </c>
      <c r="B4500" s="219"/>
      <c r="C4500" s="220"/>
      <c r="D4500" s="220"/>
      <c r="E4500" s="220"/>
      <c r="F4500" s="225"/>
      <c r="G4500" s="222"/>
      <c r="H4500" s="217" t="str">
        <f>IFERROR(VLOOKUP($C4500,$C$5:$H$18,6,0)+SUMIF($C$19:$C4500,$C4500,$F$19:$F4500)-SUMIF($C$19:$C4500,$C4500,$G$19:$G4500),"")</f>
        <v/>
      </c>
      <c r="I4500" s="220"/>
      <c r="J4500" s="220"/>
      <c r="K4500" s="223"/>
    </row>
    <row r="4501" customHeight="1" spans="1:11">
      <c r="A4501" s="185" t="str">
        <f>IF(B4501="","",COUNTA($B$5:B4501))</f>
        <v/>
      </c>
      <c r="B4501" s="213"/>
      <c r="C4501" s="214"/>
      <c r="D4501" s="214"/>
      <c r="E4501" s="214"/>
      <c r="F4501" s="224"/>
      <c r="G4501" s="216"/>
      <c r="H4501" s="217" t="str">
        <f>IFERROR(VLOOKUP($C4501,$C$5:$H$18,6,0)+SUMIF($C$19:$C4501,$C4501,$F$19:$F4501)-SUMIF($C$19:$C4501,$C4501,$G$19:$G4501),"")</f>
        <v/>
      </c>
      <c r="I4501" s="214"/>
      <c r="J4501" s="214"/>
      <c r="K4501" s="218"/>
    </row>
    <row r="4502" customHeight="1" spans="1:11">
      <c r="A4502" s="185" t="str">
        <f>IF(B4502="","",COUNTA($B$5:B4502))</f>
        <v/>
      </c>
      <c r="B4502" s="219"/>
      <c r="C4502" s="220"/>
      <c r="D4502" s="220"/>
      <c r="E4502" s="220"/>
      <c r="F4502" s="225"/>
      <c r="G4502" s="222"/>
      <c r="H4502" s="217" t="str">
        <f>IFERROR(VLOOKUP($C4502,$C$5:$H$18,6,0)+SUMIF($C$19:$C4502,$C4502,$F$19:$F4502)-SUMIF($C$19:$C4502,$C4502,$G$19:$G4502),"")</f>
        <v/>
      </c>
      <c r="I4502" s="220"/>
      <c r="J4502" s="220"/>
      <c r="K4502" s="223"/>
    </row>
    <row r="4503" customHeight="1" spans="1:11">
      <c r="A4503" s="185" t="str">
        <f>IF(B4503="","",COUNTA($B$5:B4503))</f>
        <v/>
      </c>
      <c r="B4503" s="213"/>
      <c r="C4503" s="214"/>
      <c r="D4503" s="214"/>
      <c r="E4503" s="214"/>
      <c r="F4503" s="224"/>
      <c r="G4503" s="216"/>
      <c r="H4503" s="217" t="str">
        <f>IFERROR(VLOOKUP($C4503,$C$5:$H$18,6,0)+SUMIF($C$19:$C4503,$C4503,$F$19:$F4503)-SUMIF($C$19:$C4503,$C4503,$G$19:$G4503),"")</f>
        <v/>
      </c>
      <c r="I4503" s="214"/>
      <c r="J4503" s="214"/>
      <c r="K4503" s="218"/>
    </row>
    <row r="4504" customHeight="1" spans="1:11">
      <c r="A4504" s="185" t="str">
        <f>IF(B4504="","",COUNTA($B$5:B4504))</f>
        <v/>
      </c>
      <c r="B4504" s="219"/>
      <c r="C4504" s="220"/>
      <c r="D4504" s="220"/>
      <c r="E4504" s="220"/>
      <c r="F4504" s="225"/>
      <c r="G4504" s="222"/>
      <c r="H4504" s="217" t="str">
        <f>IFERROR(VLOOKUP($C4504,$C$5:$H$18,6,0)+SUMIF($C$19:$C4504,$C4504,$F$19:$F4504)-SUMIF($C$19:$C4504,$C4504,$G$19:$G4504),"")</f>
        <v/>
      </c>
      <c r="I4504" s="220"/>
      <c r="J4504" s="220"/>
      <c r="K4504" s="223"/>
    </row>
    <row r="4505" customHeight="1" spans="1:11">
      <c r="A4505" s="185" t="str">
        <f>IF(B4505="","",COUNTA($B$5:B4505))</f>
        <v/>
      </c>
      <c r="B4505" s="213"/>
      <c r="C4505" s="214"/>
      <c r="D4505" s="214"/>
      <c r="E4505" s="214"/>
      <c r="F4505" s="224"/>
      <c r="G4505" s="216"/>
      <c r="H4505" s="217" t="str">
        <f>IFERROR(VLOOKUP($C4505,$C$5:$H$18,6,0)+SUMIF($C$19:$C4505,$C4505,$F$19:$F4505)-SUMIF($C$19:$C4505,$C4505,$G$19:$G4505),"")</f>
        <v/>
      </c>
      <c r="I4505" s="214"/>
      <c r="J4505" s="214"/>
      <c r="K4505" s="218"/>
    </row>
    <row r="4506" customHeight="1" spans="1:11">
      <c r="A4506" s="185" t="str">
        <f>IF(B4506="","",COUNTA($B$5:B4506))</f>
        <v/>
      </c>
      <c r="B4506" s="219"/>
      <c r="C4506" s="220"/>
      <c r="D4506" s="220"/>
      <c r="E4506" s="220"/>
      <c r="F4506" s="225"/>
      <c r="G4506" s="222"/>
      <c r="H4506" s="217" t="str">
        <f>IFERROR(VLOOKUP($C4506,$C$5:$H$18,6,0)+SUMIF($C$19:$C4506,$C4506,$F$19:$F4506)-SUMIF($C$19:$C4506,$C4506,$G$19:$G4506),"")</f>
        <v/>
      </c>
      <c r="I4506" s="220"/>
      <c r="J4506" s="220"/>
      <c r="K4506" s="223"/>
    </row>
    <row r="4507" customHeight="1" spans="1:11">
      <c r="A4507" s="185" t="str">
        <f>IF(B4507="","",COUNTA($B$5:B4507))</f>
        <v/>
      </c>
      <c r="B4507" s="213"/>
      <c r="C4507" s="214"/>
      <c r="D4507" s="214"/>
      <c r="E4507" s="214"/>
      <c r="F4507" s="224"/>
      <c r="G4507" s="216"/>
      <c r="H4507" s="217" t="str">
        <f>IFERROR(VLOOKUP($C4507,$C$5:$H$18,6,0)+SUMIF($C$19:$C4507,$C4507,$F$19:$F4507)-SUMIF($C$19:$C4507,$C4507,$G$19:$G4507),"")</f>
        <v/>
      </c>
      <c r="I4507" s="214"/>
      <c r="J4507" s="214"/>
      <c r="K4507" s="218"/>
    </row>
    <row r="4508" customHeight="1" spans="1:11">
      <c r="A4508" s="185" t="str">
        <f>IF(B4508="","",COUNTA($B$5:B4508))</f>
        <v/>
      </c>
      <c r="B4508" s="219"/>
      <c r="C4508" s="220"/>
      <c r="D4508" s="220"/>
      <c r="E4508" s="220"/>
      <c r="F4508" s="225"/>
      <c r="G4508" s="222"/>
      <c r="H4508" s="217" t="str">
        <f>IFERROR(VLOOKUP($C4508,$C$5:$H$18,6,0)+SUMIF($C$19:$C4508,$C4508,$F$19:$F4508)-SUMIF($C$19:$C4508,$C4508,$G$19:$G4508),"")</f>
        <v/>
      </c>
      <c r="I4508" s="220"/>
      <c r="J4508" s="220"/>
      <c r="K4508" s="223"/>
    </row>
    <row r="4509" customHeight="1" spans="1:11">
      <c r="A4509" s="185" t="str">
        <f>IF(B4509="","",COUNTA($B$5:B4509))</f>
        <v/>
      </c>
      <c r="B4509" s="213"/>
      <c r="C4509" s="214"/>
      <c r="D4509" s="214"/>
      <c r="E4509" s="214"/>
      <c r="F4509" s="224"/>
      <c r="G4509" s="216"/>
      <c r="H4509" s="217" t="str">
        <f>IFERROR(VLOOKUP($C4509,$C$5:$H$18,6,0)+SUMIF($C$19:$C4509,$C4509,$F$19:$F4509)-SUMIF($C$19:$C4509,$C4509,$G$19:$G4509),"")</f>
        <v/>
      </c>
      <c r="I4509" s="214"/>
      <c r="J4509" s="214"/>
      <c r="K4509" s="218"/>
    </row>
    <row r="4510" customHeight="1" spans="1:11">
      <c r="A4510" s="185" t="str">
        <f>IF(B4510="","",COUNTA($B$5:B4510))</f>
        <v/>
      </c>
      <c r="B4510" s="219"/>
      <c r="C4510" s="220"/>
      <c r="D4510" s="220"/>
      <c r="E4510" s="220"/>
      <c r="F4510" s="225"/>
      <c r="G4510" s="222"/>
      <c r="H4510" s="217" t="str">
        <f>IFERROR(VLOOKUP($C4510,$C$5:$H$18,6,0)+SUMIF($C$19:$C4510,$C4510,$F$19:$F4510)-SUMIF($C$19:$C4510,$C4510,$G$19:$G4510),"")</f>
        <v/>
      </c>
      <c r="I4510" s="220"/>
      <c r="J4510" s="220"/>
      <c r="K4510" s="223"/>
    </row>
    <row r="4511" customHeight="1" spans="1:11">
      <c r="A4511" s="185" t="str">
        <f>IF(B4511="","",COUNTA($B$5:B4511))</f>
        <v/>
      </c>
      <c r="B4511" s="213"/>
      <c r="C4511" s="214"/>
      <c r="D4511" s="214"/>
      <c r="E4511" s="214"/>
      <c r="F4511" s="224"/>
      <c r="G4511" s="216"/>
      <c r="H4511" s="217" t="str">
        <f>IFERROR(VLOOKUP($C4511,$C$5:$H$18,6,0)+SUMIF($C$19:$C4511,$C4511,$F$19:$F4511)-SUMIF($C$19:$C4511,$C4511,$G$19:$G4511),"")</f>
        <v/>
      </c>
      <c r="I4511" s="214"/>
      <c r="J4511" s="214"/>
      <c r="K4511" s="218"/>
    </row>
    <row r="4512" customHeight="1" spans="1:11">
      <c r="A4512" s="185" t="str">
        <f>IF(B4512="","",COUNTA($B$5:B4512))</f>
        <v/>
      </c>
      <c r="B4512" s="219"/>
      <c r="C4512" s="220"/>
      <c r="D4512" s="220"/>
      <c r="E4512" s="220"/>
      <c r="F4512" s="225"/>
      <c r="G4512" s="222"/>
      <c r="H4512" s="217" t="str">
        <f>IFERROR(VLOOKUP($C4512,$C$5:$H$18,6,0)+SUMIF($C$19:$C4512,$C4512,$F$19:$F4512)-SUMIF($C$19:$C4512,$C4512,$G$19:$G4512),"")</f>
        <v/>
      </c>
      <c r="I4512" s="220"/>
      <c r="J4512" s="220"/>
      <c r="K4512" s="223"/>
    </row>
    <row r="4513" customHeight="1" spans="1:11">
      <c r="A4513" s="185" t="str">
        <f>IF(B4513="","",COUNTA($B$5:B4513))</f>
        <v/>
      </c>
      <c r="B4513" s="213"/>
      <c r="C4513" s="214"/>
      <c r="D4513" s="214"/>
      <c r="E4513" s="214"/>
      <c r="F4513" s="224"/>
      <c r="G4513" s="216"/>
      <c r="H4513" s="217" t="str">
        <f>IFERROR(VLOOKUP($C4513,$C$5:$H$18,6,0)+SUMIF($C$19:$C4513,$C4513,$F$19:$F4513)-SUMIF($C$19:$C4513,$C4513,$G$19:$G4513),"")</f>
        <v/>
      </c>
      <c r="I4513" s="214"/>
      <c r="J4513" s="214"/>
      <c r="K4513" s="218"/>
    </row>
    <row r="4514" customHeight="1" spans="1:11">
      <c r="A4514" s="185" t="str">
        <f>IF(B4514="","",COUNTA($B$5:B4514))</f>
        <v/>
      </c>
      <c r="B4514" s="219"/>
      <c r="C4514" s="220"/>
      <c r="D4514" s="220"/>
      <c r="E4514" s="220"/>
      <c r="F4514" s="225"/>
      <c r="G4514" s="222"/>
      <c r="H4514" s="217" t="str">
        <f>IFERROR(VLOOKUP($C4514,$C$5:$H$18,6,0)+SUMIF($C$19:$C4514,$C4514,$F$19:$F4514)-SUMIF($C$19:$C4514,$C4514,$G$19:$G4514),"")</f>
        <v/>
      </c>
      <c r="I4514" s="220"/>
      <c r="J4514" s="220"/>
      <c r="K4514" s="223"/>
    </row>
    <row r="4515" customHeight="1" spans="1:11">
      <c r="A4515" s="185" t="str">
        <f>IF(B4515="","",COUNTA($B$5:B4515))</f>
        <v/>
      </c>
      <c r="B4515" s="213"/>
      <c r="C4515" s="214"/>
      <c r="D4515" s="214"/>
      <c r="E4515" s="214"/>
      <c r="F4515" s="224"/>
      <c r="G4515" s="216"/>
      <c r="H4515" s="217" t="str">
        <f>IFERROR(VLOOKUP($C4515,$C$5:$H$18,6,0)+SUMIF($C$19:$C4515,$C4515,$F$19:$F4515)-SUMIF($C$19:$C4515,$C4515,$G$19:$G4515),"")</f>
        <v/>
      </c>
      <c r="I4515" s="214"/>
      <c r="J4515" s="214"/>
      <c r="K4515" s="218"/>
    </row>
    <row r="4516" customHeight="1" spans="1:11">
      <c r="A4516" s="185" t="str">
        <f>IF(B4516="","",COUNTA($B$5:B4516))</f>
        <v/>
      </c>
      <c r="B4516" s="219"/>
      <c r="C4516" s="220"/>
      <c r="D4516" s="220"/>
      <c r="E4516" s="220"/>
      <c r="F4516" s="225"/>
      <c r="G4516" s="222"/>
      <c r="H4516" s="217" t="str">
        <f>IFERROR(VLOOKUP($C4516,$C$5:$H$18,6,0)+SUMIF($C$19:$C4516,$C4516,$F$19:$F4516)-SUMIF($C$19:$C4516,$C4516,$G$19:$G4516),"")</f>
        <v/>
      </c>
      <c r="I4516" s="220"/>
      <c r="J4516" s="220"/>
      <c r="K4516" s="223"/>
    </row>
    <row r="4517" customHeight="1" spans="1:11">
      <c r="A4517" s="185" t="str">
        <f>IF(B4517="","",COUNTA($B$5:B4517))</f>
        <v/>
      </c>
      <c r="B4517" s="213"/>
      <c r="C4517" s="214"/>
      <c r="D4517" s="214"/>
      <c r="E4517" s="214"/>
      <c r="F4517" s="224"/>
      <c r="G4517" s="216"/>
      <c r="H4517" s="217" t="str">
        <f>IFERROR(VLOOKUP($C4517,$C$5:$H$18,6,0)+SUMIF($C$19:$C4517,$C4517,$F$19:$F4517)-SUMIF($C$19:$C4517,$C4517,$G$19:$G4517),"")</f>
        <v/>
      </c>
      <c r="I4517" s="214"/>
      <c r="J4517" s="214"/>
      <c r="K4517" s="218"/>
    </row>
    <row r="4518" customHeight="1" spans="1:11">
      <c r="A4518" s="185" t="str">
        <f>IF(B4518="","",COUNTA($B$5:B4518))</f>
        <v/>
      </c>
      <c r="B4518" s="219"/>
      <c r="C4518" s="220"/>
      <c r="D4518" s="220"/>
      <c r="E4518" s="220"/>
      <c r="F4518" s="225"/>
      <c r="G4518" s="222"/>
      <c r="H4518" s="217" t="str">
        <f>IFERROR(VLOOKUP($C4518,$C$5:$H$18,6,0)+SUMIF($C$19:$C4518,$C4518,$F$19:$F4518)-SUMIF($C$19:$C4518,$C4518,$G$19:$G4518),"")</f>
        <v/>
      </c>
      <c r="I4518" s="220"/>
      <c r="J4518" s="220"/>
      <c r="K4518" s="223"/>
    </row>
    <row r="4519" customHeight="1" spans="1:11">
      <c r="A4519" s="185" t="str">
        <f>IF(B4519="","",COUNTA($B$5:B4519))</f>
        <v/>
      </c>
      <c r="B4519" s="213"/>
      <c r="C4519" s="214"/>
      <c r="D4519" s="214"/>
      <c r="E4519" s="214"/>
      <c r="F4519" s="224"/>
      <c r="G4519" s="216"/>
      <c r="H4519" s="217" t="str">
        <f>IFERROR(VLOOKUP($C4519,$C$5:$H$18,6,0)+SUMIF($C$19:$C4519,$C4519,$F$19:$F4519)-SUMIF($C$19:$C4519,$C4519,$G$19:$G4519),"")</f>
        <v/>
      </c>
      <c r="I4519" s="214"/>
      <c r="J4519" s="214"/>
      <c r="K4519" s="218"/>
    </row>
    <row r="4520" customHeight="1" spans="1:11">
      <c r="A4520" s="185" t="str">
        <f>IF(B4520="","",COUNTA($B$5:B4520))</f>
        <v/>
      </c>
      <c r="B4520" s="219"/>
      <c r="C4520" s="220"/>
      <c r="D4520" s="220"/>
      <c r="E4520" s="220"/>
      <c r="F4520" s="225"/>
      <c r="G4520" s="222"/>
      <c r="H4520" s="217" t="str">
        <f>IFERROR(VLOOKUP($C4520,$C$5:$H$18,6,0)+SUMIF($C$19:$C4520,$C4520,$F$19:$F4520)-SUMIF($C$19:$C4520,$C4520,$G$19:$G4520),"")</f>
        <v/>
      </c>
      <c r="I4520" s="220"/>
      <c r="J4520" s="220"/>
      <c r="K4520" s="223"/>
    </row>
    <row r="4521" customHeight="1" spans="1:11">
      <c r="A4521" s="185" t="str">
        <f>IF(B4521="","",COUNTA($B$5:B4521))</f>
        <v/>
      </c>
      <c r="B4521" s="213"/>
      <c r="C4521" s="214"/>
      <c r="D4521" s="214"/>
      <c r="E4521" s="214"/>
      <c r="F4521" s="224"/>
      <c r="G4521" s="216"/>
      <c r="H4521" s="217" t="str">
        <f>IFERROR(VLOOKUP($C4521,$C$5:$H$18,6,0)+SUMIF($C$19:$C4521,$C4521,$F$19:$F4521)-SUMIF($C$19:$C4521,$C4521,$G$19:$G4521),"")</f>
        <v/>
      </c>
      <c r="I4521" s="214"/>
      <c r="J4521" s="214"/>
      <c r="K4521" s="218"/>
    </row>
    <row r="4522" customHeight="1" spans="1:11">
      <c r="A4522" s="185" t="str">
        <f>IF(B4522="","",COUNTA($B$5:B4522))</f>
        <v/>
      </c>
      <c r="B4522" s="219"/>
      <c r="C4522" s="220"/>
      <c r="D4522" s="220"/>
      <c r="E4522" s="220"/>
      <c r="F4522" s="225"/>
      <c r="G4522" s="222"/>
      <c r="H4522" s="217" t="str">
        <f>IFERROR(VLOOKUP($C4522,$C$5:$H$18,6,0)+SUMIF($C$19:$C4522,$C4522,$F$19:$F4522)-SUMIF($C$19:$C4522,$C4522,$G$19:$G4522),"")</f>
        <v/>
      </c>
      <c r="I4522" s="220"/>
      <c r="J4522" s="220"/>
      <c r="K4522" s="223"/>
    </row>
    <row r="4523" customHeight="1" spans="1:11">
      <c r="A4523" s="185" t="str">
        <f>IF(B4523="","",COUNTA($B$5:B4523))</f>
        <v/>
      </c>
      <c r="B4523" s="213"/>
      <c r="C4523" s="214"/>
      <c r="D4523" s="214"/>
      <c r="E4523" s="214"/>
      <c r="F4523" s="224"/>
      <c r="G4523" s="216"/>
      <c r="H4523" s="217" t="str">
        <f>IFERROR(VLOOKUP($C4523,$C$5:$H$18,6,0)+SUMIF($C$19:$C4523,$C4523,$F$19:$F4523)-SUMIF($C$19:$C4523,$C4523,$G$19:$G4523),"")</f>
        <v/>
      </c>
      <c r="I4523" s="214"/>
      <c r="J4523" s="214"/>
      <c r="K4523" s="218"/>
    </row>
    <row r="4524" customHeight="1" spans="1:11">
      <c r="A4524" s="185" t="str">
        <f>IF(B4524="","",COUNTA($B$5:B4524))</f>
        <v/>
      </c>
      <c r="B4524" s="219"/>
      <c r="C4524" s="220"/>
      <c r="D4524" s="220"/>
      <c r="E4524" s="220"/>
      <c r="F4524" s="225"/>
      <c r="G4524" s="222"/>
      <c r="H4524" s="217" t="str">
        <f>IFERROR(VLOOKUP($C4524,$C$5:$H$18,6,0)+SUMIF($C$19:$C4524,$C4524,$F$19:$F4524)-SUMIF($C$19:$C4524,$C4524,$G$19:$G4524),"")</f>
        <v/>
      </c>
      <c r="I4524" s="220"/>
      <c r="J4524" s="220"/>
      <c r="K4524" s="223"/>
    </row>
    <row r="4525" customHeight="1" spans="1:11">
      <c r="A4525" s="185" t="str">
        <f>IF(B4525="","",COUNTA($B$5:B4525))</f>
        <v/>
      </c>
      <c r="B4525" s="213"/>
      <c r="C4525" s="214"/>
      <c r="D4525" s="214"/>
      <c r="E4525" s="214"/>
      <c r="F4525" s="224"/>
      <c r="G4525" s="216"/>
      <c r="H4525" s="217" t="str">
        <f>IFERROR(VLOOKUP($C4525,$C$5:$H$18,6,0)+SUMIF($C$19:$C4525,$C4525,$F$19:$F4525)-SUMIF($C$19:$C4525,$C4525,$G$19:$G4525),"")</f>
        <v/>
      </c>
      <c r="I4525" s="214"/>
      <c r="J4525" s="214"/>
      <c r="K4525" s="218"/>
    </row>
    <row r="4526" customHeight="1" spans="1:11">
      <c r="A4526" s="185" t="str">
        <f>IF(B4526="","",COUNTA($B$5:B4526))</f>
        <v/>
      </c>
      <c r="B4526" s="219"/>
      <c r="C4526" s="220"/>
      <c r="D4526" s="220"/>
      <c r="E4526" s="220"/>
      <c r="F4526" s="225"/>
      <c r="G4526" s="222"/>
      <c r="H4526" s="217" t="str">
        <f>IFERROR(VLOOKUP($C4526,$C$5:$H$18,6,0)+SUMIF($C$19:$C4526,$C4526,$F$19:$F4526)-SUMIF($C$19:$C4526,$C4526,$G$19:$G4526),"")</f>
        <v/>
      </c>
      <c r="I4526" s="220"/>
      <c r="J4526" s="220"/>
      <c r="K4526" s="223"/>
    </row>
    <row r="4527" customHeight="1" spans="1:11">
      <c r="A4527" s="185" t="str">
        <f>IF(B4527="","",COUNTA($B$5:B4527))</f>
        <v/>
      </c>
      <c r="B4527" s="213"/>
      <c r="C4527" s="214"/>
      <c r="D4527" s="214"/>
      <c r="E4527" s="214"/>
      <c r="F4527" s="224"/>
      <c r="G4527" s="216"/>
      <c r="H4527" s="217" t="str">
        <f>IFERROR(VLOOKUP($C4527,$C$5:$H$18,6,0)+SUMIF($C$19:$C4527,$C4527,$F$19:$F4527)-SUMIF($C$19:$C4527,$C4527,$G$19:$G4527),"")</f>
        <v/>
      </c>
      <c r="I4527" s="214"/>
      <c r="J4527" s="214"/>
      <c r="K4527" s="218"/>
    </row>
    <row r="4528" customHeight="1" spans="1:11">
      <c r="A4528" s="185" t="str">
        <f>IF(B4528="","",COUNTA($B$5:B4528))</f>
        <v/>
      </c>
      <c r="B4528" s="219"/>
      <c r="C4528" s="220"/>
      <c r="D4528" s="220"/>
      <c r="E4528" s="220"/>
      <c r="F4528" s="225"/>
      <c r="G4528" s="222"/>
      <c r="H4528" s="217" t="str">
        <f>IFERROR(VLOOKUP($C4528,$C$5:$H$18,6,0)+SUMIF($C$19:$C4528,$C4528,$F$19:$F4528)-SUMIF($C$19:$C4528,$C4528,$G$19:$G4528),"")</f>
        <v/>
      </c>
      <c r="I4528" s="220"/>
      <c r="J4528" s="220"/>
      <c r="K4528" s="223"/>
    </row>
    <row r="4529" customHeight="1" spans="1:11">
      <c r="A4529" s="185" t="str">
        <f>IF(B4529="","",COUNTA($B$5:B4529))</f>
        <v/>
      </c>
      <c r="B4529" s="213"/>
      <c r="C4529" s="214"/>
      <c r="D4529" s="214"/>
      <c r="E4529" s="214"/>
      <c r="F4529" s="224"/>
      <c r="G4529" s="216"/>
      <c r="H4529" s="217" t="str">
        <f>IFERROR(VLOOKUP($C4529,$C$5:$H$18,6,0)+SUMIF($C$19:$C4529,$C4529,$F$19:$F4529)-SUMIF($C$19:$C4529,$C4529,$G$19:$G4529),"")</f>
        <v/>
      </c>
      <c r="I4529" s="214"/>
      <c r="J4529" s="214"/>
      <c r="K4529" s="218"/>
    </row>
    <row r="4530" customHeight="1" spans="1:11">
      <c r="A4530" s="185" t="str">
        <f>IF(B4530="","",COUNTA($B$5:B4530))</f>
        <v/>
      </c>
      <c r="B4530" s="219"/>
      <c r="C4530" s="220"/>
      <c r="D4530" s="220"/>
      <c r="E4530" s="220"/>
      <c r="F4530" s="225"/>
      <c r="G4530" s="222"/>
      <c r="H4530" s="217" t="str">
        <f>IFERROR(VLOOKUP($C4530,$C$5:$H$18,6,0)+SUMIF($C$19:$C4530,$C4530,$F$19:$F4530)-SUMIF($C$19:$C4530,$C4530,$G$19:$G4530),"")</f>
        <v/>
      </c>
      <c r="I4530" s="220"/>
      <c r="J4530" s="220"/>
      <c r="K4530" s="223"/>
    </row>
    <row r="4531" customHeight="1" spans="1:11">
      <c r="A4531" s="185" t="str">
        <f>IF(B4531="","",COUNTA($B$5:B4531))</f>
        <v/>
      </c>
      <c r="B4531" s="213"/>
      <c r="C4531" s="214"/>
      <c r="D4531" s="214"/>
      <c r="E4531" s="214"/>
      <c r="F4531" s="224"/>
      <c r="G4531" s="216"/>
      <c r="H4531" s="217" t="str">
        <f>IFERROR(VLOOKUP($C4531,$C$5:$H$18,6,0)+SUMIF($C$19:$C4531,$C4531,$F$19:$F4531)-SUMIF($C$19:$C4531,$C4531,$G$19:$G4531),"")</f>
        <v/>
      </c>
      <c r="I4531" s="214"/>
      <c r="J4531" s="214"/>
      <c r="K4531" s="218"/>
    </row>
    <row r="4532" customHeight="1" spans="1:11">
      <c r="A4532" s="185" t="str">
        <f>IF(B4532="","",COUNTA($B$5:B4532))</f>
        <v/>
      </c>
      <c r="B4532" s="219"/>
      <c r="C4532" s="220"/>
      <c r="D4532" s="220"/>
      <c r="E4532" s="220"/>
      <c r="F4532" s="225"/>
      <c r="G4532" s="222"/>
      <c r="H4532" s="217" t="str">
        <f>IFERROR(VLOOKUP($C4532,$C$5:$H$18,6,0)+SUMIF($C$19:$C4532,$C4532,$F$19:$F4532)-SUMIF($C$19:$C4532,$C4532,$G$19:$G4532),"")</f>
        <v/>
      </c>
      <c r="I4532" s="220"/>
      <c r="J4532" s="220"/>
      <c r="K4532" s="223"/>
    </row>
    <row r="4533" customHeight="1" spans="1:11">
      <c r="A4533" s="185" t="str">
        <f>IF(B4533="","",COUNTA($B$5:B4533))</f>
        <v/>
      </c>
      <c r="B4533" s="213"/>
      <c r="C4533" s="214"/>
      <c r="D4533" s="214"/>
      <c r="E4533" s="214"/>
      <c r="F4533" s="224"/>
      <c r="G4533" s="216"/>
      <c r="H4533" s="217" t="str">
        <f>IFERROR(VLOOKUP($C4533,$C$5:$H$18,6,0)+SUMIF($C$19:$C4533,$C4533,$F$19:$F4533)-SUMIF($C$19:$C4533,$C4533,$G$19:$G4533),"")</f>
        <v/>
      </c>
      <c r="I4533" s="214"/>
      <c r="J4533" s="214"/>
      <c r="K4533" s="218"/>
    </row>
    <row r="4534" customHeight="1" spans="1:11">
      <c r="A4534" s="185" t="str">
        <f>IF(B4534="","",COUNTA($B$5:B4534))</f>
        <v/>
      </c>
      <c r="B4534" s="219"/>
      <c r="C4534" s="220"/>
      <c r="D4534" s="220"/>
      <c r="E4534" s="220"/>
      <c r="F4534" s="225"/>
      <c r="G4534" s="222"/>
      <c r="H4534" s="217" t="str">
        <f>IFERROR(VLOOKUP($C4534,$C$5:$H$18,6,0)+SUMIF($C$19:$C4534,$C4534,$F$19:$F4534)-SUMIF($C$19:$C4534,$C4534,$G$19:$G4534),"")</f>
        <v/>
      </c>
      <c r="I4534" s="220"/>
      <c r="J4534" s="220"/>
      <c r="K4534" s="223"/>
    </row>
    <row r="4535" customHeight="1" spans="1:11">
      <c r="A4535" s="185" t="str">
        <f>IF(B4535="","",COUNTA($B$5:B4535))</f>
        <v/>
      </c>
      <c r="B4535" s="213"/>
      <c r="C4535" s="214"/>
      <c r="D4535" s="214"/>
      <c r="E4535" s="214"/>
      <c r="F4535" s="224"/>
      <c r="G4535" s="216"/>
      <c r="H4535" s="217" t="str">
        <f>IFERROR(VLOOKUP($C4535,$C$5:$H$18,6,0)+SUMIF($C$19:$C4535,$C4535,$F$19:$F4535)-SUMIF($C$19:$C4535,$C4535,$G$19:$G4535),"")</f>
        <v/>
      </c>
      <c r="I4535" s="214"/>
      <c r="J4535" s="214"/>
      <c r="K4535" s="218"/>
    </row>
    <row r="4536" customHeight="1" spans="1:11">
      <c r="A4536" s="185" t="str">
        <f>IF(B4536="","",COUNTA($B$5:B4536))</f>
        <v/>
      </c>
      <c r="B4536" s="219"/>
      <c r="C4536" s="220"/>
      <c r="D4536" s="220"/>
      <c r="E4536" s="220"/>
      <c r="F4536" s="225"/>
      <c r="G4536" s="222"/>
      <c r="H4536" s="217" t="str">
        <f>IFERROR(VLOOKUP($C4536,$C$5:$H$18,6,0)+SUMIF($C$19:$C4536,$C4536,$F$19:$F4536)-SUMIF($C$19:$C4536,$C4536,$G$19:$G4536),"")</f>
        <v/>
      </c>
      <c r="I4536" s="220"/>
      <c r="J4536" s="220"/>
      <c r="K4536" s="223"/>
    </row>
    <row r="4537" customHeight="1" spans="1:11">
      <c r="A4537" s="185" t="str">
        <f>IF(B4537="","",COUNTA($B$5:B4537))</f>
        <v/>
      </c>
      <c r="B4537" s="213"/>
      <c r="C4537" s="214"/>
      <c r="D4537" s="214"/>
      <c r="E4537" s="214"/>
      <c r="F4537" s="224"/>
      <c r="G4537" s="216"/>
      <c r="H4537" s="217" t="str">
        <f>IFERROR(VLOOKUP($C4537,$C$5:$H$18,6,0)+SUMIF($C$19:$C4537,$C4537,$F$19:$F4537)-SUMIF($C$19:$C4537,$C4537,$G$19:$G4537),"")</f>
        <v/>
      </c>
      <c r="I4537" s="214"/>
      <c r="J4537" s="214"/>
      <c r="K4537" s="218"/>
    </row>
    <row r="4538" customHeight="1" spans="1:11">
      <c r="A4538" s="185" t="str">
        <f>IF(B4538="","",COUNTA($B$5:B4538))</f>
        <v/>
      </c>
      <c r="B4538" s="219"/>
      <c r="C4538" s="220"/>
      <c r="D4538" s="220"/>
      <c r="E4538" s="220"/>
      <c r="F4538" s="225"/>
      <c r="G4538" s="222"/>
      <c r="H4538" s="217" t="str">
        <f>IFERROR(VLOOKUP($C4538,$C$5:$H$18,6,0)+SUMIF($C$19:$C4538,$C4538,$F$19:$F4538)-SUMIF($C$19:$C4538,$C4538,$G$19:$G4538),"")</f>
        <v/>
      </c>
      <c r="I4538" s="220"/>
      <c r="J4538" s="220"/>
      <c r="K4538" s="223"/>
    </row>
    <row r="4539" customHeight="1" spans="1:11">
      <c r="A4539" s="185" t="str">
        <f>IF(B4539="","",COUNTA($B$5:B4539))</f>
        <v/>
      </c>
      <c r="B4539" s="213"/>
      <c r="C4539" s="214"/>
      <c r="D4539" s="214"/>
      <c r="E4539" s="214"/>
      <c r="F4539" s="224"/>
      <c r="G4539" s="216"/>
      <c r="H4539" s="217" t="str">
        <f>IFERROR(VLOOKUP($C4539,$C$5:$H$18,6,0)+SUMIF($C$19:$C4539,$C4539,$F$19:$F4539)-SUMIF($C$19:$C4539,$C4539,$G$19:$G4539),"")</f>
        <v/>
      </c>
      <c r="I4539" s="214"/>
      <c r="J4539" s="214"/>
      <c r="K4539" s="218"/>
    </row>
    <row r="4540" customHeight="1" spans="1:11">
      <c r="A4540" s="185" t="str">
        <f>IF(B4540="","",COUNTA($B$5:B4540))</f>
        <v/>
      </c>
      <c r="B4540" s="219"/>
      <c r="C4540" s="220"/>
      <c r="D4540" s="220"/>
      <c r="E4540" s="220"/>
      <c r="F4540" s="225"/>
      <c r="G4540" s="222"/>
      <c r="H4540" s="217" t="str">
        <f>IFERROR(VLOOKUP($C4540,$C$5:$H$18,6,0)+SUMIF($C$19:$C4540,$C4540,$F$19:$F4540)-SUMIF($C$19:$C4540,$C4540,$G$19:$G4540),"")</f>
        <v/>
      </c>
      <c r="I4540" s="220"/>
      <c r="J4540" s="220"/>
      <c r="K4540" s="223"/>
    </row>
    <row r="4541" customHeight="1" spans="1:11">
      <c r="A4541" s="185" t="str">
        <f>IF(B4541="","",COUNTA($B$5:B4541))</f>
        <v/>
      </c>
      <c r="B4541" s="213"/>
      <c r="C4541" s="214"/>
      <c r="D4541" s="214"/>
      <c r="E4541" s="214"/>
      <c r="F4541" s="224"/>
      <c r="G4541" s="216"/>
      <c r="H4541" s="217" t="str">
        <f>IFERROR(VLOOKUP($C4541,$C$5:$H$18,6,0)+SUMIF($C$19:$C4541,$C4541,$F$19:$F4541)-SUMIF($C$19:$C4541,$C4541,$G$19:$G4541),"")</f>
        <v/>
      </c>
      <c r="I4541" s="214"/>
      <c r="J4541" s="214"/>
      <c r="K4541" s="218"/>
    </row>
    <row r="4542" customHeight="1" spans="1:11">
      <c r="A4542" s="185" t="str">
        <f>IF(B4542="","",COUNTA($B$5:B4542))</f>
        <v/>
      </c>
      <c r="B4542" s="219"/>
      <c r="C4542" s="220"/>
      <c r="D4542" s="220"/>
      <c r="E4542" s="220"/>
      <c r="F4542" s="225"/>
      <c r="G4542" s="222"/>
      <c r="H4542" s="217" t="str">
        <f>IFERROR(VLOOKUP($C4542,$C$5:$H$18,6,0)+SUMIF($C$19:$C4542,$C4542,$F$19:$F4542)-SUMIF($C$19:$C4542,$C4542,$G$19:$G4542),"")</f>
        <v/>
      </c>
      <c r="I4542" s="220"/>
      <c r="J4542" s="220"/>
      <c r="K4542" s="223"/>
    </row>
    <row r="4543" customHeight="1" spans="1:11">
      <c r="A4543" s="185" t="str">
        <f>IF(B4543="","",COUNTA($B$5:B4543))</f>
        <v/>
      </c>
      <c r="B4543" s="213"/>
      <c r="C4543" s="214"/>
      <c r="D4543" s="214"/>
      <c r="E4543" s="214"/>
      <c r="F4543" s="224"/>
      <c r="G4543" s="216"/>
      <c r="H4543" s="217" t="str">
        <f>IFERROR(VLOOKUP($C4543,$C$5:$H$18,6,0)+SUMIF($C$19:$C4543,$C4543,$F$19:$F4543)-SUMIF($C$19:$C4543,$C4543,$G$19:$G4543),"")</f>
        <v/>
      </c>
      <c r="I4543" s="214"/>
      <c r="J4543" s="214"/>
      <c r="K4543" s="218"/>
    </row>
    <row r="4544" customHeight="1" spans="1:11">
      <c r="A4544" s="185" t="str">
        <f>IF(B4544="","",COUNTA($B$5:B4544))</f>
        <v/>
      </c>
      <c r="B4544" s="219"/>
      <c r="C4544" s="220"/>
      <c r="D4544" s="220"/>
      <c r="E4544" s="220"/>
      <c r="F4544" s="225"/>
      <c r="G4544" s="222"/>
      <c r="H4544" s="217" t="str">
        <f>IFERROR(VLOOKUP($C4544,$C$5:$H$18,6,0)+SUMIF($C$19:$C4544,$C4544,$F$19:$F4544)-SUMIF($C$19:$C4544,$C4544,$G$19:$G4544),"")</f>
        <v/>
      </c>
      <c r="I4544" s="220"/>
      <c r="J4544" s="220"/>
      <c r="K4544" s="223"/>
    </row>
    <row r="4545" customHeight="1" spans="1:11">
      <c r="A4545" s="185" t="str">
        <f>IF(B4545="","",COUNTA($B$5:B4545))</f>
        <v/>
      </c>
      <c r="B4545" s="213"/>
      <c r="C4545" s="214"/>
      <c r="D4545" s="214"/>
      <c r="E4545" s="214"/>
      <c r="F4545" s="224"/>
      <c r="G4545" s="216"/>
      <c r="H4545" s="217" t="str">
        <f>IFERROR(VLOOKUP($C4545,$C$5:$H$18,6,0)+SUMIF($C$19:$C4545,$C4545,$F$19:$F4545)-SUMIF($C$19:$C4545,$C4545,$G$19:$G4545),"")</f>
        <v/>
      </c>
      <c r="I4545" s="214"/>
      <c r="J4545" s="214"/>
      <c r="K4545" s="218"/>
    </row>
    <row r="4546" customHeight="1" spans="1:11">
      <c r="A4546" s="185" t="str">
        <f>IF(B4546="","",COUNTA($B$5:B4546))</f>
        <v/>
      </c>
      <c r="B4546" s="219"/>
      <c r="C4546" s="220"/>
      <c r="D4546" s="220"/>
      <c r="E4546" s="220"/>
      <c r="F4546" s="225"/>
      <c r="G4546" s="222"/>
      <c r="H4546" s="217" t="str">
        <f>IFERROR(VLOOKUP($C4546,$C$5:$H$18,6,0)+SUMIF($C$19:$C4546,$C4546,$F$19:$F4546)-SUMIF($C$19:$C4546,$C4546,$G$19:$G4546),"")</f>
        <v/>
      </c>
      <c r="I4546" s="220"/>
      <c r="J4546" s="220"/>
      <c r="K4546" s="223"/>
    </row>
    <row r="4547" customHeight="1" spans="1:11">
      <c r="A4547" s="185" t="str">
        <f>IF(B4547="","",COUNTA($B$5:B4547))</f>
        <v/>
      </c>
      <c r="B4547" s="213"/>
      <c r="C4547" s="214"/>
      <c r="D4547" s="214"/>
      <c r="E4547" s="214"/>
      <c r="F4547" s="224"/>
      <c r="G4547" s="216"/>
      <c r="H4547" s="217" t="str">
        <f>IFERROR(VLOOKUP($C4547,$C$5:$H$18,6,0)+SUMIF($C$19:$C4547,$C4547,$F$19:$F4547)-SUMIF($C$19:$C4547,$C4547,$G$19:$G4547),"")</f>
        <v/>
      </c>
      <c r="I4547" s="214"/>
      <c r="J4547" s="214"/>
      <c r="K4547" s="218"/>
    </row>
    <row r="4548" customHeight="1" spans="1:11">
      <c r="A4548" s="185" t="str">
        <f>IF(B4548="","",COUNTA($B$5:B4548))</f>
        <v/>
      </c>
      <c r="B4548" s="219"/>
      <c r="C4548" s="220"/>
      <c r="D4548" s="220"/>
      <c r="E4548" s="220"/>
      <c r="F4548" s="225"/>
      <c r="G4548" s="222"/>
      <c r="H4548" s="217" t="str">
        <f>IFERROR(VLOOKUP($C4548,$C$5:$H$18,6,0)+SUMIF($C$19:$C4548,$C4548,$F$19:$F4548)-SUMIF($C$19:$C4548,$C4548,$G$19:$G4548),"")</f>
        <v/>
      </c>
      <c r="I4548" s="220"/>
      <c r="J4548" s="220"/>
      <c r="K4548" s="223"/>
    </row>
    <row r="4549" customHeight="1" spans="1:11">
      <c r="A4549" s="185" t="str">
        <f>IF(B4549="","",COUNTA($B$5:B4549))</f>
        <v/>
      </c>
      <c r="B4549" s="213"/>
      <c r="C4549" s="214"/>
      <c r="D4549" s="214"/>
      <c r="E4549" s="214"/>
      <c r="F4549" s="224"/>
      <c r="G4549" s="216"/>
      <c r="H4549" s="217" t="str">
        <f>IFERROR(VLOOKUP($C4549,$C$5:$H$18,6,0)+SUMIF($C$19:$C4549,$C4549,$F$19:$F4549)-SUMIF($C$19:$C4549,$C4549,$G$19:$G4549),"")</f>
        <v/>
      </c>
      <c r="I4549" s="214"/>
      <c r="J4549" s="214"/>
      <c r="K4549" s="218"/>
    </row>
    <row r="4550" customHeight="1" spans="1:11">
      <c r="A4550" s="185" t="str">
        <f>IF(B4550="","",COUNTA($B$5:B4550))</f>
        <v/>
      </c>
      <c r="B4550" s="219"/>
      <c r="C4550" s="220"/>
      <c r="D4550" s="220"/>
      <c r="E4550" s="220"/>
      <c r="F4550" s="225"/>
      <c r="G4550" s="222"/>
      <c r="H4550" s="217" t="str">
        <f>IFERROR(VLOOKUP($C4550,$C$5:$H$18,6,0)+SUMIF($C$19:$C4550,$C4550,$F$19:$F4550)-SUMIF($C$19:$C4550,$C4550,$G$19:$G4550),"")</f>
        <v/>
      </c>
      <c r="I4550" s="220"/>
      <c r="J4550" s="220"/>
      <c r="K4550" s="223"/>
    </row>
    <row r="4551" customHeight="1" spans="1:11">
      <c r="A4551" s="185" t="str">
        <f>IF(B4551="","",COUNTA($B$5:B4551))</f>
        <v/>
      </c>
      <c r="B4551" s="213"/>
      <c r="C4551" s="214"/>
      <c r="D4551" s="214"/>
      <c r="E4551" s="214"/>
      <c r="F4551" s="224"/>
      <c r="G4551" s="216"/>
      <c r="H4551" s="217" t="str">
        <f>IFERROR(VLOOKUP($C4551,$C$5:$H$18,6,0)+SUMIF($C$19:$C4551,$C4551,$F$19:$F4551)-SUMIF($C$19:$C4551,$C4551,$G$19:$G4551),"")</f>
        <v/>
      </c>
      <c r="I4551" s="214"/>
      <c r="J4551" s="214"/>
      <c r="K4551" s="218"/>
    </row>
    <row r="4552" customHeight="1" spans="1:11">
      <c r="A4552" s="185" t="str">
        <f>IF(B4552="","",COUNTA($B$5:B4552))</f>
        <v/>
      </c>
      <c r="B4552" s="219"/>
      <c r="C4552" s="220"/>
      <c r="D4552" s="220"/>
      <c r="E4552" s="220"/>
      <c r="F4552" s="225"/>
      <c r="G4552" s="222"/>
      <c r="H4552" s="217" t="str">
        <f>IFERROR(VLOOKUP($C4552,$C$5:$H$18,6,0)+SUMIF($C$19:$C4552,$C4552,$F$19:$F4552)-SUMIF($C$19:$C4552,$C4552,$G$19:$G4552),"")</f>
        <v/>
      </c>
      <c r="I4552" s="220"/>
      <c r="J4552" s="220"/>
      <c r="K4552" s="223"/>
    </row>
    <row r="4553" customHeight="1" spans="1:11">
      <c r="A4553" s="185" t="str">
        <f>IF(B4553="","",COUNTA($B$5:B4553))</f>
        <v/>
      </c>
      <c r="B4553" s="213"/>
      <c r="C4553" s="214"/>
      <c r="D4553" s="214"/>
      <c r="E4553" s="214"/>
      <c r="F4553" s="224"/>
      <c r="G4553" s="216"/>
      <c r="H4553" s="217" t="str">
        <f>IFERROR(VLOOKUP($C4553,$C$5:$H$18,6,0)+SUMIF($C$19:$C4553,$C4553,$F$19:$F4553)-SUMIF($C$19:$C4553,$C4553,$G$19:$G4553),"")</f>
        <v/>
      </c>
      <c r="I4553" s="214"/>
      <c r="J4553" s="214"/>
      <c r="K4553" s="218"/>
    </row>
    <row r="4554" customHeight="1" spans="1:11">
      <c r="A4554" s="185" t="str">
        <f>IF(B4554="","",COUNTA($B$5:B4554))</f>
        <v/>
      </c>
      <c r="B4554" s="219"/>
      <c r="C4554" s="220"/>
      <c r="D4554" s="220"/>
      <c r="E4554" s="220"/>
      <c r="F4554" s="225"/>
      <c r="G4554" s="222"/>
      <c r="H4554" s="217" t="str">
        <f>IFERROR(VLOOKUP($C4554,$C$5:$H$18,6,0)+SUMIF($C$19:$C4554,$C4554,$F$19:$F4554)-SUMIF($C$19:$C4554,$C4554,$G$19:$G4554),"")</f>
        <v/>
      </c>
      <c r="I4554" s="220"/>
      <c r="J4554" s="220"/>
      <c r="K4554" s="223"/>
    </row>
    <row r="4555" customHeight="1" spans="1:11">
      <c r="A4555" s="185" t="str">
        <f>IF(B4555="","",COUNTA($B$5:B4555))</f>
        <v/>
      </c>
      <c r="B4555" s="213"/>
      <c r="C4555" s="214"/>
      <c r="D4555" s="214"/>
      <c r="E4555" s="214"/>
      <c r="F4555" s="224"/>
      <c r="G4555" s="216"/>
      <c r="H4555" s="217" t="str">
        <f>IFERROR(VLOOKUP($C4555,$C$5:$H$18,6,0)+SUMIF($C$19:$C4555,$C4555,$F$19:$F4555)-SUMIF($C$19:$C4555,$C4555,$G$19:$G4555),"")</f>
        <v/>
      </c>
      <c r="I4555" s="214"/>
      <c r="J4555" s="214"/>
      <c r="K4555" s="218"/>
    </row>
    <row r="4556" customHeight="1" spans="1:11">
      <c r="A4556" s="185" t="str">
        <f>IF(B4556="","",COUNTA($B$5:B4556))</f>
        <v/>
      </c>
      <c r="B4556" s="219"/>
      <c r="C4556" s="220"/>
      <c r="D4556" s="220"/>
      <c r="E4556" s="220"/>
      <c r="F4556" s="225"/>
      <c r="G4556" s="222"/>
      <c r="H4556" s="217" t="str">
        <f>IFERROR(VLOOKUP($C4556,$C$5:$H$18,6,0)+SUMIF($C$19:$C4556,$C4556,$F$19:$F4556)-SUMIF($C$19:$C4556,$C4556,$G$19:$G4556),"")</f>
        <v/>
      </c>
      <c r="I4556" s="220"/>
      <c r="J4556" s="220"/>
      <c r="K4556" s="223"/>
    </row>
    <row r="4557" customHeight="1" spans="1:11">
      <c r="A4557" s="185" t="str">
        <f>IF(B4557="","",COUNTA($B$5:B4557))</f>
        <v/>
      </c>
      <c r="B4557" s="213"/>
      <c r="C4557" s="214"/>
      <c r="D4557" s="214"/>
      <c r="E4557" s="214"/>
      <c r="F4557" s="224"/>
      <c r="G4557" s="216"/>
      <c r="H4557" s="217" t="str">
        <f>IFERROR(VLOOKUP($C4557,$C$5:$H$18,6,0)+SUMIF($C$19:$C4557,$C4557,$F$19:$F4557)-SUMIF($C$19:$C4557,$C4557,$G$19:$G4557),"")</f>
        <v/>
      </c>
      <c r="I4557" s="214"/>
      <c r="J4557" s="214"/>
      <c r="K4557" s="218"/>
    </row>
    <row r="4558" customHeight="1" spans="1:11">
      <c r="A4558" s="185" t="str">
        <f>IF(B4558="","",COUNTA($B$5:B4558))</f>
        <v/>
      </c>
      <c r="B4558" s="219"/>
      <c r="C4558" s="220"/>
      <c r="D4558" s="220"/>
      <c r="E4558" s="220"/>
      <c r="F4558" s="225"/>
      <c r="G4558" s="222"/>
      <c r="H4558" s="217" t="str">
        <f>IFERROR(VLOOKUP($C4558,$C$5:$H$18,6,0)+SUMIF($C$19:$C4558,$C4558,$F$19:$F4558)-SUMIF($C$19:$C4558,$C4558,$G$19:$G4558),"")</f>
        <v/>
      </c>
      <c r="I4558" s="220"/>
      <c r="J4558" s="220"/>
      <c r="K4558" s="223"/>
    </row>
    <row r="4559" customHeight="1" spans="1:11">
      <c r="A4559" s="185" t="str">
        <f>IF(B4559="","",COUNTA($B$5:B4559))</f>
        <v/>
      </c>
      <c r="B4559" s="213"/>
      <c r="C4559" s="214"/>
      <c r="D4559" s="214"/>
      <c r="E4559" s="214"/>
      <c r="F4559" s="224"/>
      <c r="G4559" s="216"/>
      <c r="H4559" s="217" t="str">
        <f>IFERROR(VLOOKUP($C4559,$C$5:$H$18,6,0)+SUMIF($C$19:$C4559,$C4559,$F$19:$F4559)-SUMIF($C$19:$C4559,$C4559,$G$19:$G4559),"")</f>
        <v/>
      </c>
      <c r="I4559" s="214"/>
      <c r="J4559" s="214"/>
      <c r="K4559" s="218"/>
    </row>
    <row r="4560" customHeight="1" spans="1:11">
      <c r="A4560" s="185" t="str">
        <f>IF(B4560="","",COUNTA($B$5:B4560))</f>
        <v/>
      </c>
      <c r="B4560" s="219"/>
      <c r="C4560" s="220"/>
      <c r="D4560" s="220"/>
      <c r="E4560" s="220"/>
      <c r="F4560" s="225"/>
      <c r="G4560" s="222"/>
      <c r="H4560" s="217" t="str">
        <f>IFERROR(VLOOKUP($C4560,$C$5:$H$18,6,0)+SUMIF($C$19:$C4560,$C4560,$F$19:$F4560)-SUMIF($C$19:$C4560,$C4560,$G$19:$G4560),"")</f>
        <v/>
      </c>
      <c r="I4560" s="220"/>
      <c r="J4560" s="220"/>
      <c r="K4560" s="223"/>
    </row>
    <row r="4561" customHeight="1" spans="1:11">
      <c r="A4561" s="185" t="str">
        <f>IF(B4561="","",COUNTA($B$5:B4561))</f>
        <v/>
      </c>
      <c r="B4561" s="213"/>
      <c r="C4561" s="214"/>
      <c r="D4561" s="214"/>
      <c r="E4561" s="214"/>
      <c r="F4561" s="224"/>
      <c r="G4561" s="216"/>
      <c r="H4561" s="217" t="str">
        <f>IFERROR(VLOOKUP($C4561,$C$5:$H$18,6,0)+SUMIF($C$19:$C4561,$C4561,$F$19:$F4561)-SUMIF($C$19:$C4561,$C4561,$G$19:$G4561),"")</f>
        <v/>
      </c>
      <c r="I4561" s="214"/>
      <c r="J4561" s="214"/>
      <c r="K4561" s="218"/>
    </row>
    <row r="4562" customHeight="1" spans="1:11">
      <c r="A4562" s="185" t="str">
        <f>IF(B4562="","",COUNTA($B$5:B4562))</f>
        <v/>
      </c>
      <c r="B4562" s="219"/>
      <c r="C4562" s="220"/>
      <c r="D4562" s="220"/>
      <c r="E4562" s="220"/>
      <c r="F4562" s="225"/>
      <c r="G4562" s="222"/>
      <c r="H4562" s="217" t="str">
        <f>IFERROR(VLOOKUP($C4562,$C$5:$H$18,6,0)+SUMIF($C$19:$C4562,$C4562,$F$19:$F4562)-SUMIF($C$19:$C4562,$C4562,$G$19:$G4562),"")</f>
        <v/>
      </c>
      <c r="I4562" s="220"/>
      <c r="J4562" s="220"/>
      <c r="K4562" s="223"/>
    </row>
    <row r="4563" customHeight="1" spans="1:11">
      <c r="A4563" s="185" t="str">
        <f>IF(B4563="","",COUNTA($B$5:B4563))</f>
        <v/>
      </c>
      <c r="B4563" s="213"/>
      <c r="C4563" s="214"/>
      <c r="D4563" s="214"/>
      <c r="E4563" s="214"/>
      <c r="F4563" s="224"/>
      <c r="G4563" s="216"/>
      <c r="H4563" s="217" t="str">
        <f>IFERROR(VLOOKUP($C4563,$C$5:$H$18,6,0)+SUMIF($C$19:$C4563,$C4563,$F$19:$F4563)-SUMIF($C$19:$C4563,$C4563,$G$19:$G4563),"")</f>
        <v/>
      </c>
      <c r="I4563" s="214"/>
      <c r="J4563" s="214"/>
      <c r="K4563" s="218"/>
    </row>
    <row r="4564" customHeight="1" spans="1:11">
      <c r="A4564" s="185" t="str">
        <f>IF(B4564="","",COUNTA($B$5:B4564))</f>
        <v/>
      </c>
      <c r="B4564" s="219"/>
      <c r="C4564" s="220"/>
      <c r="D4564" s="220"/>
      <c r="E4564" s="220"/>
      <c r="F4564" s="225"/>
      <c r="G4564" s="222"/>
      <c r="H4564" s="217" t="str">
        <f>IFERROR(VLOOKUP($C4564,$C$5:$H$18,6,0)+SUMIF($C$19:$C4564,$C4564,$F$19:$F4564)-SUMIF($C$19:$C4564,$C4564,$G$19:$G4564),"")</f>
        <v/>
      </c>
      <c r="I4564" s="220"/>
      <c r="J4564" s="220"/>
      <c r="K4564" s="223"/>
    </row>
    <row r="4565" customHeight="1" spans="1:11">
      <c r="A4565" s="185" t="str">
        <f>IF(B4565="","",COUNTA($B$5:B4565))</f>
        <v/>
      </c>
      <c r="B4565" s="213"/>
      <c r="C4565" s="214"/>
      <c r="D4565" s="214"/>
      <c r="E4565" s="214"/>
      <c r="F4565" s="224"/>
      <c r="G4565" s="216"/>
      <c r="H4565" s="217" t="str">
        <f>IFERROR(VLOOKUP($C4565,$C$5:$H$18,6,0)+SUMIF($C$19:$C4565,$C4565,$F$19:$F4565)-SUMIF($C$19:$C4565,$C4565,$G$19:$G4565),"")</f>
        <v/>
      </c>
      <c r="I4565" s="214"/>
      <c r="J4565" s="214"/>
      <c r="K4565" s="218"/>
    </row>
    <row r="4566" customHeight="1" spans="1:11">
      <c r="A4566" s="185" t="str">
        <f>IF(B4566="","",COUNTA($B$5:B4566))</f>
        <v/>
      </c>
      <c r="B4566" s="219"/>
      <c r="C4566" s="220"/>
      <c r="D4566" s="220"/>
      <c r="E4566" s="220"/>
      <c r="F4566" s="225"/>
      <c r="G4566" s="222"/>
      <c r="H4566" s="217" t="str">
        <f>IFERROR(VLOOKUP($C4566,$C$5:$H$18,6,0)+SUMIF($C$19:$C4566,$C4566,$F$19:$F4566)-SUMIF($C$19:$C4566,$C4566,$G$19:$G4566),"")</f>
        <v/>
      </c>
      <c r="I4566" s="220"/>
      <c r="J4566" s="220"/>
      <c r="K4566" s="223"/>
    </row>
    <row r="4567" customHeight="1" spans="1:11">
      <c r="A4567" s="185" t="str">
        <f>IF(B4567="","",COUNTA($B$5:B4567))</f>
        <v/>
      </c>
      <c r="B4567" s="213"/>
      <c r="C4567" s="214"/>
      <c r="D4567" s="214"/>
      <c r="E4567" s="214"/>
      <c r="F4567" s="224"/>
      <c r="G4567" s="216"/>
      <c r="H4567" s="217" t="str">
        <f>IFERROR(VLOOKUP($C4567,$C$5:$H$18,6,0)+SUMIF($C$19:$C4567,$C4567,$F$19:$F4567)-SUMIF($C$19:$C4567,$C4567,$G$19:$G4567),"")</f>
        <v/>
      </c>
      <c r="I4567" s="214"/>
      <c r="J4567" s="214"/>
      <c r="K4567" s="218"/>
    </row>
    <row r="4568" customHeight="1" spans="1:11">
      <c r="A4568" s="185" t="str">
        <f>IF(B4568="","",COUNTA($B$5:B4568))</f>
        <v/>
      </c>
      <c r="B4568" s="219"/>
      <c r="C4568" s="220"/>
      <c r="D4568" s="220"/>
      <c r="E4568" s="220"/>
      <c r="F4568" s="225"/>
      <c r="G4568" s="222"/>
      <c r="H4568" s="217" t="str">
        <f>IFERROR(VLOOKUP($C4568,$C$5:$H$18,6,0)+SUMIF($C$19:$C4568,$C4568,$F$19:$F4568)-SUMIF($C$19:$C4568,$C4568,$G$19:$G4568),"")</f>
        <v/>
      </c>
      <c r="I4568" s="220"/>
      <c r="J4568" s="220"/>
      <c r="K4568" s="223"/>
    </row>
    <row r="4569" customHeight="1" spans="1:11">
      <c r="A4569" s="185" t="str">
        <f>IF(B4569="","",COUNTA($B$5:B4569))</f>
        <v/>
      </c>
      <c r="B4569" s="213"/>
      <c r="C4569" s="214"/>
      <c r="D4569" s="214"/>
      <c r="E4569" s="214"/>
      <c r="F4569" s="224"/>
      <c r="G4569" s="216"/>
      <c r="H4569" s="217" t="str">
        <f>IFERROR(VLOOKUP($C4569,$C$5:$H$18,6,0)+SUMIF($C$19:$C4569,$C4569,$F$19:$F4569)-SUMIF($C$19:$C4569,$C4569,$G$19:$G4569),"")</f>
        <v/>
      </c>
      <c r="I4569" s="214"/>
      <c r="J4569" s="214"/>
      <c r="K4569" s="218"/>
    </row>
    <row r="4570" customHeight="1" spans="1:11">
      <c r="A4570" s="185" t="str">
        <f>IF(B4570="","",COUNTA($B$5:B4570))</f>
        <v/>
      </c>
      <c r="B4570" s="219"/>
      <c r="C4570" s="220"/>
      <c r="D4570" s="220"/>
      <c r="E4570" s="220"/>
      <c r="F4570" s="225"/>
      <c r="G4570" s="222"/>
      <c r="H4570" s="217" t="str">
        <f>IFERROR(VLOOKUP($C4570,$C$5:$H$18,6,0)+SUMIF($C$19:$C4570,$C4570,$F$19:$F4570)-SUMIF($C$19:$C4570,$C4570,$G$19:$G4570),"")</f>
        <v/>
      </c>
      <c r="I4570" s="220"/>
      <c r="J4570" s="220"/>
      <c r="K4570" s="223"/>
    </row>
    <row r="4571" customHeight="1" spans="1:11">
      <c r="A4571" s="185" t="str">
        <f>IF(B4571="","",COUNTA($B$5:B4571))</f>
        <v/>
      </c>
      <c r="B4571" s="213"/>
      <c r="C4571" s="214"/>
      <c r="D4571" s="214"/>
      <c r="E4571" s="214"/>
      <c r="F4571" s="224"/>
      <c r="G4571" s="216"/>
      <c r="H4571" s="217" t="str">
        <f>IFERROR(VLOOKUP($C4571,$C$5:$H$18,6,0)+SUMIF($C$19:$C4571,$C4571,$F$19:$F4571)-SUMIF($C$19:$C4571,$C4571,$G$19:$G4571),"")</f>
        <v/>
      </c>
      <c r="I4571" s="214"/>
      <c r="J4571" s="214"/>
      <c r="K4571" s="218"/>
    </row>
    <row r="4572" customHeight="1" spans="1:11">
      <c r="A4572" s="185" t="str">
        <f>IF(B4572="","",COUNTA($B$5:B4572))</f>
        <v/>
      </c>
      <c r="B4572" s="219"/>
      <c r="C4572" s="220"/>
      <c r="D4572" s="220"/>
      <c r="E4572" s="220"/>
      <c r="F4572" s="225"/>
      <c r="G4572" s="222"/>
      <c r="H4572" s="217" t="str">
        <f>IFERROR(VLOOKUP($C4572,$C$5:$H$18,6,0)+SUMIF($C$19:$C4572,$C4572,$F$19:$F4572)-SUMIF($C$19:$C4572,$C4572,$G$19:$G4572),"")</f>
        <v/>
      </c>
      <c r="I4572" s="220"/>
      <c r="J4572" s="220"/>
      <c r="K4572" s="223"/>
    </row>
    <row r="4573" customHeight="1" spans="1:11">
      <c r="A4573" s="185" t="str">
        <f>IF(B4573="","",COUNTA($B$5:B4573))</f>
        <v/>
      </c>
      <c r="B4573" s="213"/>
      <c r="C4573" s="214"/>
      <c r="D4573" s="214"/>
      <c r="E4573" s="214"/>
      <c r="F4573" s="224"/>
      <c r="G4573" s="216"/>
      <c r="H4573" s="217" t="str">
        <f>IFERROR(VLOOKUP($C4573,$C$5:$H$18,6,0)+SUMIF($C$19:$C4573,$C4573,$F$19:$F4573)-SUMIF($C$19:$C4573,$C4573,$G$19:$G4573),"")</f>
        <v/>
      </c>
      <c r="I4573" s="214"/>
      <c r="J4573" s="214"/>
      <c r="K4573" s="218"/>
    </row>
    <row r="4574" customHeight="1" spans="1:11">
      <c r="A4574" s="185" t="str">
        <f>IF(B4574="","",COUNTA($B$5:B4574))</f>
        <v/>
      </c>
      <c r="B4574" s="219"/>
      <c r="C4574" s="220"/>
      <c r="D4574" s="220"/>
      <c r="E4574" s="220"/>
      <c r="F4574" s="225"/>
      <c r="G4574" s="222"/>
      <c r="H4574" s="217" t="str">
        <f>IFERROR(VLOOKUP($C4574,$C$5:$H$18,6,0)+SUMIF($C$19:$C4574,$C4574,$F$19:$F4574)-SUMIF($C$19:$C4574,$C4574,$G$19:$G4574),"")</f>
        <v/>
      </c>
      <c r="I4574" s="220"/>
      <c r="J4574" s="220"/>
      <c r="K4574" s="223"/>
    </row>
    <row r="4575" customHeight="1" spans="1:11">
      <c r="A4575" s="185" t="str">
        <f>IF(B4575="","",COUNTA($B$5:B4575))</f>
        <v/>
      </c>
      <c r="B4575" s="213"/>
      <c r="C4575" s="214"/>
      <c r="D4575" s="214"/>
      <c r="E4575" s="214"/>
      <c r="F4575" s="224"/>
      <c r="G4575" s="216"/>
      <c r="H4575" s="217" t="str">
        <f>IFERROR(VLOOKUP($C4575,$C$5:$H$18,6,0)+SUMIF($C$19:$C4575,$C4575,$F$19:$F4575)-SUMIF($C$19:$C4575,$C4575,$G$19:$G4575),"")</f>
        <v/>
      </c>
      <c r="I4575" s="214"/>
      <c r="J4575" s="214"/>
      <c r="K4575" s="218"/>
    </row>
    <row r="4576" customHeight="1" spans="1:11">
      <c r="A4576" s="185" t="str">
        <f>IF(B4576="","",COUNTA($B$5:B4576))</f>
        <v/>
      </c>
      <c r="B4576" s="219"/>
      <c r="C4576" s="220"/>
      <c r="D4576" s="220"/>
      <c r="E4576" s="220"/>
      <c r="F4576" s="225"/>
      <c r="G4576" s="222"/>
      <c r="H4576" s="217" t="str">
        <f>IFERROR(VLOOKUP($C4576,$C$5:$H$18,6,0)+SUMIF($C$19:$C4576,$C4576,$F$19:$F4576)-SUMIF($C$19:$C4576,$C4576,$G$19:$G4576),"")</f>
        <v/>
      </c>
      <c r="I4576" s="220"/>
      <c r="J4576" s="220"/>
      <c r="K4576" s="223"/>
    </row>
    <row r="4577" customHeight="1" spans="1:11">
      <c r="A4577" s="185" t="str">
        <f>IF(B4577="","",COUNTA($B$5:B4577))</f>
        <v/>
      </c>
      <c r="B4577" s="213"/>
      <c r="C4577" s="214"/>
      <c r="D4577" s="214"/>
      <c r="E4577" s="214"/>
      <c r="F4577" s="224"/>
      <c r="G4577" s="216"/>
      <c r="H4577" s="217" t="str">
        <f>IFERROR(VLOOKUP($C4577,$C$5:$H$18,6,0)+SUMIF($C$19:$C4577,$C4577,$F$19:$F4577)-SUMIF($C$19:$C4577,$C4577,$G$19:$G4577),"")</f>
        <v/>
      </c>
      <c r="I4577" s="214"/>
      <c r="J4577" s="214"/>
      <c r="K4577" s="218"/>
    </row>
    <row r="4578" customHeight="1" spans="1:11">
      <c r="A4578" s="185" t="str">
        <f>IF(B4578="","",COUNTA($B$5:B4578))</f>
        <v/>
      </c>
      <c r="B4578" s="219"/>
      <c r="C4578" s="220"/>
      <c r="D4578" s="220"/>
      <c r="E4578" s="220"/>
      <c r="F4578" s="225"/>
      <c r="G4578" s="222"/>
      <c r="H4578" s="217" t="str">
        <f>IFERROR(VLOOKUP($C4578,$C$5:$H$18,6,0)+SUMIF($C$19:$C4578,$C4578,$F$19:$F4578)-SUMIF($C$19:$C4578,$C4578,$G$19:$G4578),"")</f>
        <v/>
      </c>
      <c r="I4578" s="220"/>
      <c r="J4578" s="220"/>
      <c r="K4578" s="223"/>
    </row>
    <row r="4579" customHeight="1" spans="1:11">
      <c r="A4579" s="185" t="str">
        <f>IF(B4579="","",COUNTA($B$5:B4579))</f>
        <v/>
      </c>
      <c r="B4579" s="213"/>
      <c r="C4579" s="214"/>
      <c r="D4579" s="214"/>
      <c r="E4579" s="214"/>
      <c r="F4579" s="224"/>
      <c r="G4579" s="216"/>
      <c r="H4579" s="217" t="str">
        <f>IFERROR(VLOOKUP($C4579,$C$5:$H$18,6,0)+SUMIF($C$19:$C4579,$C4579,$F$19:$F4579)-SUMIF($C$19:$C4579,$C4579,$G$19:$G4579),"")</f>
        <v/>
      </c>
      <c r="I4579" s="214"/>
      <c r="J4579" s="214"/>
      <c r="K4579" s="218"/>
    </row>
    <row r="4580" customHeight="1" spans="1:11">
      <c r="A4580" s="185" t="str">
        <f>IF(B4580="","",COUNTA($B$5:B4580))</f>
        <v/>
      </c>
      <c r="B4580" s="219"/>
      <c r="C4580" s="220"/>
      <c r="D4580" s="220"/>
      <c r="E4580" s="220"/>
      <c r="F4580" s="225"/>
      <c r="G4580" s="222"/>
      <c r="H4580" s="217" t="str">
        <f>IFERROR(VLOOKUP($C4580,$C$5:$H$18,6,0)+SUMIF($C$19:$C4580,$C4580,$F$19:$F4580)-SUMIF($C$19:$C4580,$C4580,$G$19:$G4580),"")</f>
        <v/>
      </c>
      <c r="I4580" s="220"/>
      <c r="J4580" s="220"/>
      <c r="K4580" s="223"/>
    </row>
    <row r="4581" customHeight="1" spans="1:11">
      <c r="A4581" s="185" t="str">
        <f>IF(B4581="","",COUNTA($B$5:B4581))</f>
        <v/>
      </c>
      <c r="B4581" s="213"/>
      <c r="C4581" s="214"/>
      <c r="D4581" s="214"/>
      <c r="E4581" s="214"/>
      <c r="F4581" s="224"/>
      <c r="G4581" s="216"/>
      <c r="H4581" s="217" t="str">
        <f>IFERROR(VLOOKUP($C4581,$C$5:$H$18,6,0)+SUMIF($C$19:$C4581,$C4581,$F$19:$F4581)-SUMIF($C$19:$C4581,$C4581,$G$19:$G4581),"")</f>
        <v/>
      </c>
      <c r="I4581" s="214"/>
      <c r="J4581" s="214"/>
      <c r="K4581" s="218"/>
    </row>
    <row r="4582" customHeight="1" spans="1:11">
      <c r="A4582" s="185" t="str">
        <f>IF(B4582="","",COUNTA($B$5:B4582))</f>
        <v/>
      </c>
      <c r="B4582" s="219"/>
      <c r="C4582" s="220"/>
      <c r="D4582" s="220"/>
      <c r="E4582" s="220"/>
      <c r="F4582" s="225"/>
      <c r="G4582" s="222"/>
      <c r="H4582" s="217" t="str">
        <f>IFERROR(VLOOKUP($C4582,$C$5:$H$18,6,0)+SUMIF($C$19:$C4582,$C4582,$F$19:$F4582)-SUMIF($C$19:$C4582,$C4582,$G$19:$G4582),"")</f>
        <v/>
      </c>
      <c r="I4582" s="220"/>
      <c r="J4582" s="220"/>
      <c r="K4582" s="223"/>
    </row>
    <row r="4583" customHeight="1" spans="1:11">
      <c r="A4583" s="185" t="str">
        <f>IF(B4583="","",COUNTA($B$5:B4583))</f>
        <v/>
      </c>
      <c r="B4583" s="213"/>
      <c r="C4583" s="214"/>
      <c r="D4583" s="214"/>
      <c r="E4583" s="214"/>
      <c r="F4583" s="224"/>
      <c r="G4583" s="216"/>
      <c r="H4583" s="217" t="str">
        <f>IFERROR(VLOOKUP($C4583,$C$5:$H$18,6,0)+SUMIF($C$19:$C4583,$C4583,$F$19:$F4583)-SUMIF($C$19:$C4583,$C4583,$G$19:$G4583),"")</f>
        <v/>
      </c>
      <c r="I4583" s="214"/>
      <c r="J4583" s="214"/>
      <c r="K4583" s="218"/>
    </row>
    <row r="4584" customHeight="1" spans="1:11">
      <c r="A4584" s="185" t="str">
        <f>IF(B4584="","",COUNTA($B$5:B4584))</f>
        <v/>
      </c>
      <c r="B4584" s="219"/>
      <c r="C4584" s="220"/>
      <c r="D4584" s="220"/>
      <c r="E4584" s="220"/>
      <c r="F4584" s="225"/>
      <c r="G4584" s="222"/>
      <c r="H4584" s="217" t="str">
        <f>IFERROR(VLOOKUP($C4584,$C$5:$H$18,6,0)+SUMIF($C$19:$C4584,$C4584,$F$19:$F4584)-SUMIF($C$19:$C4584,$C4584,$G$19:$G4584),"")</f>
        <v/>
      </c>
      <c r="I4584" s="220"/>
      <c r="J4584" s="220"/>
      <c r="K4584" s="223"/>
    </row>
    <row r="4585" customHeight="1" spans="1:11">
      <c r="A4585" s="185" t="str">
        <f>IF(B4585="","",COUNTA($B$5:B4585))</f>
        <v/>
      </c>
      <c r="B4585" s="213"/>
      <c r="C4585" s="214"/>
      <c r="D4585" s="214"/>
      <c r="E4585" s="214"/>
      <c r="F4585" s="224"/>
      <c r="G4585" s="216"/>
      <c r="H4585" s="217" t="str">
        <f>IFERROR(VLOOKUP($C4585,$C$5:$H$18,6,0)+SUMIF($C$19:$C4585,$C4585,$F$19:$F4585)-SUMIF($C$19:$C4585,$C4585,$G$19:$G4585),"")</f>
        <v/>
      </c>
      <c r="I4585" s="214"/>
      <c r="J4585" s="214"/>
      <c r="K4585" s="218"/>
    </row>
    <row r="4586" customHeight="1" spans="1:11">
      <c r="A4586" s="185" t="str">
        <f>IF(B4586="","",COUNTA($B$5:B4586))</f>
        <v/>
      </c>
      <c r="B4586" s="219"/>
      <c r="C4586" s="220"/>
      <c r="D4586" s="220"/>
      <c r="E4586" s="220"/>
      <c r="F4586" s="225"/>
      <c r="G4586" s="222"/>
      <c r="H4586" s="217" t="str">
        <f>IFERROR(VLOOKUP($C4586,$C$5:$H$18,6,0)+SUMIF($C$19:$C4586,$C4586,$F$19:$F4586)-SUMIF($C$19:$C4586,$C4586,$G$19:$G4586),"")</f>
        <v/>
      </c>
      <c r="I4586" s="220"/>
      <c r="J4586" s="220"/>
      <c r="K4586" s="223"/>
    </row>
    <row r="4587" customHeight="1" spans="1:11">
      <c r="A4587" s="185" t="str">
        <f>IF(B4587="","",COUNTA($B$5:B4587))</f>
        <v/>
      </c>
      <c r="B4587" s="213"/>
      <c r="C4587" s="214"/>
      <c r="D4587" s="214"/>
      <c r="E4587" s="214"/>
      <c r="F4587" s="224"/>
      <c r="G4587" s="216"/>
      <c r="H4587" s="217" t="str">
        <f>IFERROR(VLOOKUP($C4587,$C$5:$H$18,6,0)+SUMIF($C$19:$C4587,$C4587,$F$19:$F4587)-SUMIF($C$19:$C4587,$C4587,$G$19:$G4587),"")</f>
        <v/>
      </c>
      <c r="I4587" s="214"/>
      <c r="J4587" s="214"/>
      <c r="K4587" s="218"/>
    </row>
    <row r="4588" customHeight="1" spans="1:11">
      <c r="A4588" s="185" t="str">
        <f>IF(B4588="","",COUNTA($B$5:B4588))</f>
        <v/>
      </c>
      <c r="B4588" s="219"/>
      <c r="C4588" s="220"/>
      <c r="D4588" s="220"/>
      <c r="E4588" s="220"/>
      <c r="F4588" s="225"/>
      <c r="G4588" s="222"/>
      <c r="H4588" s="217" t="str">
        <f>IFERROR(VLOOKUP($C4588,$C$5:$H$18,6,0)+SUMIF($C$19:$C4588,$C4588,$F$19:$F4588)-SUMIF($C$19:$C4588,$C4588,$G$19:$G4588),"")</f>
        <v/>
      </c>
      <c r="I4588" s="220"/>
      <c r="J4588" s="220"/>
      <c r="K4588" s="223"/>
    </row>
    <row r="4589" customHeight="1" spans="1:11">
      <c r="A4589" s="185" t="str">
        <f>IF(B4589="","",COUNTA($B$5:B4589))</f>
        <v/>
      </c>
      <c r="B4589" s="213"/>
      <c r="C4589" s="214"/>
      <c r="D4589" s="214"/>
      <c r="E4589" s="214"/>
      <c r="F4589" s="224"/>
      <c r="G4589" s="216"/>
      <c r="H4589" s="217" t="str">
        <f>IFERROR(VLOOKUP($C4589,$C$5:$H$18,6,0)+SUMIF($C$19:$C4589,$C4589,$F$19:$F4589)-SUMIF($C$19:$C4589,$C4589,$G$19:$G4589),"")</f>
        <v/>
      </c>
      <c r="I4589" s="214"/>
      <c r="J4589" s="214"/>
      <c r="K4589" s="218"/>
    </row>
    <row r="4590" customHeight="1" spans="1:11">
      <c r="A4590" s="185" t="str">
        <f>IF(B4590="","",COUNTA($B$5:B4590))</f>
        <v/>
      </c>
      <c r="B4590" s="219"/>
      <c r="C4590" s="220"/>
      <c r="D4590" s="220"/>
      <c r="E4590" s="220"/>
      <c r="F4590" s="225"/>
      <c r="G4590" s="222"/>
      <c r="H4590" s="217" t="str">
        <f>IFERROR(VLOOKUP($C4590,$C$5:$H$18,6,0)+SUMIF($C$19:$C4590,$C4590,$F$19:$F4590)-SUMIF($C$19:$C4590,$C4590,$G$19:$G4590),"")</f>
        <v/>
      </c>
      <c r="I4590" s="220"/>
      <c r="J4590" s="220"/>
      <c r="K4590" s="223"/>
    </row>
    <row r="4591" customHeight="1" spans="1:11">
      <c r="A4591" s="185" t="str">
        <f>IF(B4591="","",COUNTA($B$5:B4591))</f>
        <v/>
      </c>
      <c r="B4591" s="213"/>
      <c r="C4591" s="214"/>
      <c r="D4591" s="214"/>
      <c r="E4591" s="214"/>
      <c r="F4591" s="224"/>
      <c r="G4591" s="216"/>
      <c r="H4591" s="217" t="str">
        <f>IFERROR(VLOOKUP($C4591,$C$5:$H$18,6,0)+SUMIF($C$19:$C4591,$C4591,$F$19:$F4591)-SUMIF($C$19:$C4591,$C4591,$G$19:$G4591),"")</f>
        <v/>
      </c>
      <c r="I4591" s="214"/>
      <c r="J4591" s="214"/>
      <c r="K4591" s="218"/>
    </row>
    <row r="4592" customHeight="1" spans="1:11">
      <c r="A4592" s="185" t="str">
        <f>IF(B4592="","",COUNTA($B$5:B4592))</f>
        <v/>
      </c>
      <c r="B4592" s="219"/>
      <c r="C4592" s="220"/>
      <c r="D4592" s="220"/>
      <c r="E4592" s="220"/>
      <c r="F4592" s="225"/>
      <c r="G4592" s="222"/>
      <c r="H4592" s="217" t="str">
        <f>IFERROR(VLOOKUP($C4592,$C$5:$H$18,6,0)+SUMIF($C$19:$C4592,$C4592,$F$19:$F4592)-SUMIF($C$19:$C4592,$C4592,$G$19:$G4592),"")</f>
        <v/>
      </c>
      <c r="I4592" s="220"/>
      <c r="J4592" s="220"/>
      <c r="K4592" s="223"/>
    </row>
    <row r="4593" customHeight="1" spans="1:11">
      <c r="A4593" s="185" t="str">
        <f>IF(B4593="","",COUNTA($B$5:B4593))</f>
        <v/>
      </c>
      <c r="B4593" s="213"/>
      <c r="C4593" s="214"/>
      <c r="D4593" s="214"/>
      <c r="E4593" s="214"/>
      <c r="F4593" s="224"/>
      <c r="G4593" s="216"/>
      <c r="H4593" s="217" t="str">
        <f>IFERROR(VLOOKUP($C4593,$C$5:$H$18,6,0)+SUMIF($C$19:$C4593,$C4593,$F$19:$F4593)-SUMIF($C$19:$C4593,$C4593,$G$19:$G4593),"")</f>
        <v/>
      </c>
      <c r="I4593" s="214"/>
      <c r="J4593" s="214"/>
      <c r="K4593" s="218"/>
    </row>
    <row r="4594" customHeight="1" spans="1:11">
      <c r="A4594" s="185" t="str">
        <f>IF(B4594="","",COUNTA($B$5:B4594))</f>
        <v/>
      </c>
      <c r="B4594" s="219"/>
      <c r="C4594" s="220"/>
      <c r="D4594" s="220"/>
      <c r="E4594" s="220"/>
      <c r="F4594" s="225"/>
      <c r="G4594" s="222"/>
      <c r="H4594" s="217" t="str">
        <f>IFERROR(VLOOKUP($C4594,$C$5:$H$18,6,0)+SUMIF($C$19:$C4594,$C4594,$F$19:$F4594)-SUMIF($C$19:$C4594,$C4594,$G$19:$G4594),"")</f>
        <v/>
      </c>
      <c r="I4594" s="220"/>
      <c r="J4594" s="220"/>
      <c r="K4594" s="223"/>
    </row>
    <row r="4595" customHeight="1" spans="1:11">
      <c r="A4595" s="185" t="str">
        <f>IF(B4595="","",COUNTA($B$5:B4595))</f>
        <v/>
      </c>
      <c r="B4595" s="213"/>
      <c r="C4595" s="214"/>
      <c r="D4595" s="214"/>
      <c r="E4595" s="214"/>
      <c r="F4595" s="224"/>
      <c r="G4595" s="216"/>
      <c r="H4595" s="217" t="str">
        <f>IFERROR(VLOOKUP($C4595,$C$5:$H$18,6,0)+SUMIF($C$19:$C4595,$C4595,$F$19:$F4595)-SUMIF($C$19:$C4595,$C4595,$G$19:$G4595),"")</f>
        <v/>
      </c>
      <c r="I4595" s="214"/>
      <c r="J4595" s="214"/>
      <c r="K4595" s="218"/>
    </row>
    <row r="4596" customHeight="1" spans="1:11">
      <c r="A4596" s="185" t="str">
        <f>IF(B4596="","",COUNTA($B$5:B4596))</f>
        <v/>
      </c>
      <c r="B4596" s="219"/>
      <c r="C4596" s="220"/>
      <c r="D4596" s="220"/>
      <c r="E4596" s="220"/>
      <c r="F4596" s="225"/>
      <c r="G4596" s="222"/>
      <c r="H4596" s="217" t="str">
        <f>IFERROR(VLOOKUP($C4596,$C$5:$H$18,6,0)+SUMIF($C$19:$C4596,$C4596,$F$19:$F4596)-SUMIF($C$19:$C4596,$C4596,$G$19:$G4596),"")</f>
        <v/>
      </c>
      <c r="I4596" s="220"/>
      <c r="J4596" s="220"/>
      <c r="K4596" s="223"/>
    </row>
    <row r="4597" customHeight="1" spans="1:11">
      <c r="A4597" s="185" t="str">
        <f>IF(B4597="","",COUNTA($B$5:B4597))</f>
        <v/>
      </c>
      <c r="B4597" s="213"/>
      <c r="C4597" s="214"/>
      <c r="D4597" s="214"/>
      <c r="E4597" s="214"/>
      <c r="F4597" s="224"/>
      <c r="G4597" s="216"/>
      <c r="H4597" s="217" t="str">
        <f>IFERROR(VLOOKUP($C4597,$C$5:$H$18,6,0)+SUMIF($C$19:$C4597,$C4597,$F$19:$F4597)-SUMIF($C$19:$C4597,$C4597,$G$19:$G4597),"")</f>
        <v/>
      </c>
      <c r="I4597" s="214"/>
      <c r="J4597" s="214"/>
      <c r="K4597" s="218"/>
    </row>
    <row r="4598" customHeight="1" spans="1:11">
      <c r="A4598" s="185" t="str">
        <f>IF(B4598="","",COUNTA($B$5:B4598))</f>
        <v/>
      </c>
      <c r="B4598" s="219"/>
      <c r="C4598" s="220"/>
      <c r="D4598" s="220"/>
      <c r="E4598" s="220"/>
      <c r="F4598" s="225"/>
      <c r="G4598" s="222"/>
      <c r="H4598" s="217" t="str">
        <f>IFERROR(VLOOKUP($C4598,$C$5:$H$18,6,0)+SUMIF($C$19:$C4598,$C4598,$F$19:$F4598)-SUMIF($C$19:$C4598,$C4598,$G$19:$G4598),"")</f>
        <v/>
      </c>
      <c r="I4598" s="220"/>
      <c r="J4598" s="220"/>
      <c r="K4598" s="223"/>
    </row>
    <row r="4599" customHeight="1" spans="1:11">
      <c r="A4599" s="185" t="str">
        <f>IF(B4599="","",COUNTA($B$5:B4599))</f>
        <v/>
      </c>
      <c r="B4599" s="213"/>
      <c r="C4599" s="214"/>
      <c r="D4599" s="214"/>
      <c r="E4599" s="214"/>
      <c r="F4599" s="224"/>
      <c r="G4599" s="216"/>
      <c r="H4599" s="217" t="str">
        <f>IFERROR(VLOOKUP($C4599,$C$5:$H$18,6,0)+SUMIF($C$19:$C4599,$C4599,$F$19:$F4599)-SUMIF($C$19:$C4599,$C4599,$G$19:$G4599),"")</f>
        <v/>
      </c>
      <c r="I4599" s="214"/>
      <c r="J4599" s="214"/>
      <c r="K4599" s="218"/>
    </row>
    <row r="4600" customHeight="1" spans="1:11">
      <c r="A4600" s="185" t="str">
        <f>IF(B4600="","",COUNTA($B$5:B4600))</f>
        <v/>
      </c>
      <c r="B4600" s="219"/>
      <c r="C4600" s="220"/>
      <c r="D4600" s="220"/>
      <c r="E4600" s="220"/>
      <c r="F4600" s="225"/>
      <c r="G4600" s="222"/>
      <c r="H4600" s="217" t="str">
        <f>IFERROR(VLOOKUP($C4600,$C$5:$H$18,6,0)+SUMIF($C$19:$C4600,$C4600,$F$19:$F4600)-SUMIF($C$19:$C4600,$C4600,$G$19:$G4600),"")</f>
        <v/>
      </c>
      <c r="I4600" s="220"/>
      <c r="J4600" s="220"/>
      <c r="K4600" s="223"/>
    </row>
    <row r="4601" customHeight="1" spans="1:11">
      <c r="A4601" s="185" t="str">
        <f>IF(B4601="","",COUNTA($B$5:B4601))</f>
        <v/>
      </c>
      <c r="B4601" s="213"/>
      <c r="C4601" s="214"/>
      <c r="D4601" s="214"/>
      <c r="E4601" s="214"/>
      <c r="F4601" s="224"/>
      <c r="G4601" s="216"/>
      <c r="H4601" s="217" t="str">
        <f>IFERROR(VLOOKUP($C4601,$C$5:$H$18,6,0)+SUMIF($C$19:$C4601,$C4601,$F$19:$F4601)-SUMIF($C$19:$C4601,$C4601,$G$19:$G4601),"")</f>
        <v/>
      </c>
      <c r="I4601" s="214"/>
      <c r="J4601" s="214"/>
      <c r="K4601" s="218"/>
    </row>
    <row r="4602" customHeight="1" spans="1:11">
      <c r="A4602" s="185" t="str">
        <f>IF(B4602="","",COUNTA($B$5:B4602))</f>
        <v/>
      </c>
      <c r="B4602" s="219"/>
      <c r="C4602" s="220"/>
      <c r="D4602" s="220"/>
      <c r="E4602" s="220"/>
      <c r="F4602" s="225"/>
      <c r="G4602" s="222"/>
      <c r="H4602" s="217" t="str">
        <f>IFERROR(VLOOKUP($C4602,$C$5:$H$18,6,0)+SUMIF($C$19:$C4602,$C4602,$F$19:$F4602)-SUMIF($C$19:$C4602,$C4602,$G$19:$G4602),"")</f>
        <v/>
      </c>
      <c r="I4602" s="220"/>
      <c r="J4602" s="220"/>
      <c r="K4602" s="223"/>
    </row>
    <row r="4603" customHeight="1" spans="1:11">
      <c r="A4603" s="185" t="str">
        <f>IF(B4603="","",COUNTA($B$5:B4603))</f>
        <v/>
      </c>
      <c r="B4603" s="213"/>
      <c r="C4603" s="214"/>
      <c r="D4603" s="214"/>
      <c r="E4603" s="214"/>
      <c r="F4603" s="224"/>
      <c r="G4603" s="216"/>
      <c r="H4603" s="217" t="str">
        <f>IFERROR(VLOOKUP($C4603,$C$5:$H$18,6,0)+SUMIF($C$19:$C4603,$C4603,$F$19:$F4603)-SUMIF($C$19:$C4603,$C4603,$G$19:$G4603),"")</f>
        <v/>
      </c>
      <c r="I4603" s="214"/>
      <c r="J4603" s="214"/>
      <c r="K4603" s="218"/>
    </row>
    <row r="4604" customHeight="1" spans="1:11">
      <c r="A4604" s="185" t="str">
        <f>IF(B4604="","",COUNTA($B$5:B4604))</f>
        <v/>
      </c>
      <c r="B4604" s="219"/>
      <c r="C4604" s="220"/>
      <c r="D4604" s="220"/>
      <c r="E4604" s="220"/>
      <c r="F4604" s="225"/>
      <c r="G4604" s="222"/>
      <c r="H4604" s="217" t="str">
        <f>IFERROR(VLOOKUP($C4604,$C$5:$H$18,6,0)+SUMIF($C$19:$C4604,$C4604,$F$19:$F4604)-SUMIF($C$19:$C4604,$C4604,$G$19:$G4604),"")</f>
        <v/>
      </c>
      <c r="I4604" s="220"/>
      <c r="J4604" s="220"/>
      <c r="K4604" s="223"/>
    </row>
    <row r="4605" customHeight="1" spans="1:11">
      <c r="A4605" s="185" t="str">
        <f>IF(B4605="","",COUNTA($B$5:B4605))</f>
        <v/>
      </c>
      <c r="B4605" s="213"/>
      <c r="C4605" s="214"/>
      <c r="D4605" s="214"/>
      <c r="E4605" s="214"/>
      <c r="F4605" s="224"/>
      <c r="G4605" s="216"/>
      <c r="H4605" s="217" t="str">
        <f>IFERROR(VLOOKUP($C4605,$C$5:$H$18,6,0)+SUMIF($C$19:$C4605,$C4605,$F$19:$F4605)-SUMIF($C$19:$C4605,$C4605,$G$19:$G4605),"")</f>
        <v/>
      </c>
      <c r="I4605" s="214"/>
      <c r="J4605" s="214"/>
      <c r="K4605" s="218"/>
    </row>
    <row r="4606" customHeight="1" spans="1:11">
      <c r="A4606" s="185" t="str">
        <f>IF(B4606="","",COUNTA($B$5:B4606))</f>
        <v/>
      </c>
      <c r="B4606" s="219"/>
      <c r="C4606" s="220"/>
      <c r="D4606" s="220"/>
      <c r="E4606" s="220"/>
      <c r="F4606" s="225"/>
      <c r="G4606" s="222"/>
      <c r="H4606" s="217" t="str">
        <f>IFERROR(VLOOKUP($C4606,$C$5:$H$18,6,0)+SUMIF($C$19:$C4606,$C4606,$F$19:$F4606)-SUMIF($C$19:$C4606,$C4606,$G$19:$G4606),"")</f>
        <v/>
      </c>
      <c r="I4606" s="220"/>
      <c r="J4606" s="220"/>
      <c r="K4606" s="223"/>
    </row>
    <row r="4607" customHeight="1" spans="1:11">
      <c r="A4607" s="185" t="str">
        <f>IF(B4607="","",COUNTA($B$5:B4607))</f>
        <v/>
      </c>
      <c r="B4607" s="213"/>
      <c r="C4607" s="214"/>
      <c r="D4607" s="214"/>
      <c r="E4607" s="214"/>
      <c r="F4607" s="224"/>
      <c r="G4607" s="216"/>
      <c r="H4607" s="217" t="str">
        <f>IFERROR(VLOOKUP($C4607,$C$5:$H$18,6,0)+SUMIF($C$19:$C4607,$C4607,$F$19:$F4607)-SUMIF($C$19:$C4607,$C4607,$G$19:$G4607),"")</f>
        <v/>
      </c>
      <c r="I4607" s="214"/>
      <c r="J4607" s="214"/>
      <c r="K4607" s="218"/>
    </row>
    <row r="4608" customHeight="1" spans="1:11">
      <c r="A4608" s="185" t="str">
        <f>IF(B4608="","",COUNTA($B$5:B4608))</f>
        <v/>
      </c>
      <c r="B4608" s="219"/>
      <c r="C4608" s="220"/>
      <c r="D4608" s="220"/>
      <c r="E4608" s="220"/>
      <c r="F4608" s="225"/>
      <c r="G4608" s="222"/>
      <c r="H4608" s="217" t="str">
        <f>IFERROR(VLOOKUP($C4608,$C$5:$H$18,6,0)+SUMIF($C$19:$C4608,$C4608,$F$19:$F4608)-SUMIF($C$19:$C4608,$C4608,$G$19:$G4608),"")</f>
        <v/>
      </c>
      <c r="I4608" s="220"/>
      <c r="J4608" s="220"/>
      <c r="K4608" s="223"/>
    </row>
    <row r="4609" customHeight="1" spans="1:11">
      <c r="A4609" s="185" t="str">
        <f>IF(B4609="","",COUNTA($B$5:B4609))</f>
        <v/>
      </c>
      <c r="B4609" s="213"/>
      <c r="C4609" s="214"/>
      <c r="D4609" s="214"/>
      <c r="E4609" s="214"/>
      <c r="F4609" s="224"/>
      <c r="G4609" s="216"/>
      <c r="H4609" s="217" t="str">
        <f>IFERROR(VLOOKUP($C4609,$C$5:$H$18,6,0)+SUMIF($C$19:$C4609,$C4609,$F$19:$F4609)-SUMIF($C$19:$C4609,$C4609,$G$19:$G4609),"")</f>
        <v/>
      </c>
      <c r="I4609" s="214"/>
      <c r="J4609" s="214"/>
      <c r="K4609" s="218"/>
    </row>
    <row r="4610" customHeight="1" spans="1:11">
      <c r="A4610" s="185" t="str">
        <f>IF(B4610="","",COUNTA($B$5:B4610))</f>
        <v/>
      </c>
      <c r="B4610" s="219"/>
      <c r="C4610" s="220"/>
      <c r="D4610" s="220"/>
      <c r="E4610" s="220"/>
      <c r="F4610" s="225"/>
      <c r="G4610" s="222"/>
      <c r="H4610" s="217" t="str">
        <f>IFERROR(VLOOKUP($C4610,$C$5:$H$18,6,0)+SUMIF($C$19:$C4610,$C4610,$F$19:$F4610)-SUMIF($C$19:$C4610,$C4610,$G$19:$G4610),"")</f>
        <v/>
      </c>
      <c r="I4610" s="220"/>
      <c r="J4610" s="220"/>
      <c r="K4610" s="223"/>
    </row>
    <row r="4611" customHeight="1" spans="1:11">
      <c r="A4611" s="185" t="str">
        <f>IF(B4611="","",COUNTA($B$5:B4611))</f>
        <v/>
      </c>
      <c r="B4611" s="213"/>
      <c r="C4611" s="214"/>
      <c r="D4611" s="214"/>
      <c r="E4611" s="214"/>
      <c r="F4611" s="224"/>
      <c r="G4611" s="216"/>
      <c r="H4611" s="217" t="str">
        <f>IFERROR(VLOOKUP($C4611,$C$5:$H$18,6,0)+SUMIF($C$19:$C4611,$C4611,$F$19:$F4611)-SUMIF($C$19:$C4611,$C4611,$G$19:$G4611),"")</f>
        <v/>
      </c>
      <c r="I4611" s="214"/>
      <c r="J4611" s="214"/>
      <c r="K4611" s="218"/>
    </row>
    <row r="4612" customHeight="1" spans="1:11">
      <c r="A4612" s="185" t="str">
        <f>IF(B4612="","",COUNTA($B$5:B4612))</f>
        <v/>
      </c>
      <c r="B4612" s="219"/>
      <c r="C4612" s="220"/>
      <c r="D4612" s="220"/>
      <c r="E4612" s="220"/>
      <c r="F4612" s="225"/>
      <c r="G4612" s="222"/>
      <c r="H4612" s="217" t="str">
        <f>IFERROR(VLOOKUP($C4612,$C$5:$H$18,6,0)+SUMIF($C$19:$C4612,$C4612,$F$19:$F4612)-SUMIF($C$19:$C4612,$C4612,$G$19:$G4612),"")</f>
        <v/>
      </c>
      <c r="I4612" s="220"/>
      <c r="J4612" s="220"/>
      <c r="K4612" s="223"/>
    </row>
    <row r="4613" customHeight="1" spans="1:11">
      <c r="A4613" s="185" t="str">
        <f>IF(B4613="","",COUNTA($B$5:B4613))</f>
        <v/>
      </c>
      <c r="B4613" s="213"/>
      <c r="C4613" s="214"/>
      <c r="D4613" s="214"/>
      <c r="E4613" s="214"/>
      <c r="F4613" s="224"/>
      <c r="G4613" s="216"/>
      <c r="H4613" s="217" t="str">
        <f>IFERROR(VLOOKUP($C4613,$C$5:$H$18,6,0)+SUMIF($C$19:$C4613,$C4613,$F$19:$F4613)-SUMIF($C$19:$C4613,$C4613,$G$19:$G4613),"")</f>
        <v/>
      </c>
      <c r="I4613" s="214"/>
      <c r="J4613" s="214"/>
      <c r="K4613" s="218"/>
    </row>
    <row r="4614" customHeight="1" spans="1:11">
      <c r="A4614" s="185" t="str">
        <f>IF(B4614="","",COUNTA($B$5:B4614))</f>
        <v/>
      </c>
      <c r="B4614" s="219"/>
      <c r="C4614" s="220"/>
      <c r="D4614" s="220"/>
      <c r="E4614" s="220"/>
      <c r="F4614" s="225"/>
      <c r="G4614" s="222"/>
      <c r="H4614" s="217" t="str">
        <f>IFERROR(VLOOKUP($C4614,$C$5:$H$18,6,0)+SUMIF($C$19:$C4614,$C4614,$F$19:$F4614)-SUMIF($C$19:$C4614,$C4614,$G$19:$G4614),"")</f>
        <v/>
      </c>
      <c r="I4614" s="220"/>
      <c r="J4614" s="220"/>
      <c r="K4614" s="223"/>
    </row>
    <row r="4615" customHeight="1" spans="1:11">
      <c r="A4615" s="185" t="str">
        <f>IF(B4615="","",COUNTA($B$5:B4615))</f>
        <v/>
      </c>
      <c r="B4615" s="213"/>
      <c r="C4615" s="214"/>
      <c r="D4615" s="214"/>
      <c r="E4615" s="214"/>
      <c r="F4615" s="224"/>
      <c r="G4615" s="216"/>
      <c r="H4615" s="217" t="str">
        <f>IFERROR(VLOOKUP($C4615,$C$5:$H$18,6,0)+SUMIF($C$19:$C4615,$C4615,$F$19:$F4615)-SUMIF($C$19:$C4615,$C4615,$G$19:$G4615),"")</f>
        <v/>
      </c>
      <c r="I4615" s="214"/>
      <c r="J4615" s="214"/>
      <c r="K4615" s="218"/>
    </row>
    <row r="4616" customHeight="1" spans="1:11">
      <c r="A4616" s="185" t="str">
        <f>IF(B4616="","",COUNTA($B$5:B4616))</f>
        <v/>
      </c>
      <c r="B4616" s="219"/>
      <c r="C4616" s="220"/>
      <c r="D4616" s="220"/>
      <c r="E4616" s="220"/>
      <c r="F4616" s="225"/>
      <c r="G4616" s="222"/>
      <c r="H4616" s="217" t="str">
        <f>IFERROR(VLOOKUP($C4616,$C$5:$H$18,6,0)+SUMIF($C$19:$C4616,$C4616,$F$19:$F4616)-SUMIF($C$19:$C4616,$C4616,$G$19:$G4616),"")</f>
        <v/>
      </c>
      <c r="I4616" s="220"/>
      <c r="J4616" s="220"/>
      <c r="K4616" s="223"/>
    </row>
    <row r="4617" customHeight="1" spans="1:11">
      <c r="A4617" s="185" t="str">
        <f>IF(B4617="","",COUNTA($B$5:B4617))</f>
        <v/>
      </c>
      <c r="B4617" s="213"/>
      <c r="C4617" s="214"/>
      <c r="D4617" s="214"/>
      <c r="E4617" s="214"/>
      <c r="F4617" s="224"/>
      <c r="G4617" s="216"/>
      <c r="H4617" s="217" t="str">
        <f>IFERROR(VLOOKUP($C4617,$C$5:$H$18,6,0)+SUMIF($C$19:$C4617,$C4617,$F$19:$F4617)-SUMIF($C$19:$C4617,$C4617,$G$19:$G4617),"")</f>
        <v/>
      </c>
      <c r="I4617" s="214"/>
      <c r="J4617" s="214"/>
      <c r="K4617" s="218"/>
    </row>
    <row r="4618" customHeight="1" spans="1:11">
      <c r="A4618" s="185" t="str">
        <f>IF(B4618="","",COUNTA($B$5:B4618))</f>
        <v/>
      </c>
      <c r="B4618" s="219"/>
      <c r="C4618" s="220"/>
      <c r="D4618" s="220"/>
      <c r="E4618" s="220"/>
      <c r="F4618" s="225"/>
      <c r="G4618" s="222"/>
      <c r="H4618" s="217" t="str">
        <f>IFERROR(VLOOKUP($C4618,$C$5:$H$18,6,0)+SUMIF($C$19:$C4618,$C4618,$F$19:$F4618)-SUMIF($C$19:$C4618,$C4618,$G$19:$G4618),"")</f>
        <v/>
      </c>
      <c r="I4618" s="220"/>
      <c r="J4618" s="220"/>
      <c r="K4618" s="223"/>
    </row>
    <row r="4619" customHeight="1" spans="1:11">
      <c r="A4619" s="185" t="str">
        <f>IF(B4619="","",COUNTA($B$5:B4619))</f>
        <v/>
      </c>
      <c r="B4619" s="213"/>
      <c r="C4619" s="214"/>
      <c r="D4619" s="214"/>
      <c r="E4619" s="214"/>
      <c r="F4619" s="224"/>
      <c r="G4619" s="216"/>
      <c r="H4619" s="217" t="str">
        <f>IFERROR(VLOOKUP($C4619,$C$5:$H$18,6,0)+SUMIF($C$19:$C4619,$C4619,$F$19:$F4619)-SUMIF($C$19:$C4619,$C4619,$G$19:$G4619),"")</f>
        <v/>
      </c>
      <c r="I4619" s="214"/>
      <c r="J4619" s="214"/>
      <c r="K4619" s="218"/>
    </row>
    <row r="4620" customHeight="1" spans="1:11">
      <c r="A4620" s="185" t="str">
        <f>IF(B4620="","",COUNTA($B$5:B4620))</f>
        <v/>
      </c>
      <c r="B4620" s="219"/>
      <c r="C4620" s="220"/>
      <c r="D4620" s="220"/>
      <c r="E4620" s="220"/>
      <c r="F4620" s="225"/>
      <c r="G4620" s="222"/>
      <c r="H4620" s="217" t="str">
        <f>IFERROR(VLOOKUP($C4620,$C$5:$H$18,6,0)+SUMIF($C$19:$C4620,$C4620,$F$19:$F4620)-SUMIF($C$19:$C4620,$C4620,$G$19:$G4620),"")</f>
        <v/>
      </c>
      <c r="I4620" s="220"/>
      <c r="J4620" s="220"/>
      <c r="K4620" s="223"/>
    </row>
    <row r="4621" customHeight="1" spans="1:11">
      <c r="A4621" s="185" t="str">
        <f>IF(B4621="","",COUNTA($B$5:B4621))</f>
        <v/>
      </c>
      <c r="B4621" s="213"/>
      <c r="C4621" s="214"/>
      <c r="D4621" s="214"/>
      <c r="E4621" s="214"/>
      <c r="F4621" s="224"/>
      <c r="G4621" s="216"/>
      <c r="H4621" s="217" t="str">
        <f>IFERROR(VLOOKUP($C4621,$C$5:$H$18,6,0)+SUMIF($C$19:$C4621,$C4621,$F$19:$F4621)-SUMIF($C$19:$C4621,$C4621,$G$19:$G4621),"")</f>
        <v/>
      </c>
      <c r="I4621" s="214"/>
      <c r="J4621" s="214"/>
      <c r="K4621" s="218"/>
    </row>
    <row r="4622" customHeight="1" spans="1:11">
      <c r="A4622" s="185" t="str">
        <f>IF(B4622="","",COUNTA($B$5:B4622))</f>
        <v/>
      </c>
      <c r="B4622" s="219"/>
      <c r="C4622" s="220"/>
      <c r="D4622" s="220"/>
      <c r="E4622" s="220"/>
      <c r="F4622" s="225"/>
      <c r="G4622" s="222"/>
      <c r="H4622" s="217" t="str">
        <f>IFERROR(VLOOKUP($C4622,$C$5:$H$18,6,0)+SUMIF($C$19:$C4622,$C4622,$F$19:$F4622)-SUMIF($C$19:$C4622,$C4622,$G$19:$G4622),"")</f>
        <v/>
      </c>
      <c r="I4622" s="220"/>
      <c r="J4622" s="220"/>
      <c r="K4622" s="223"/>
    </row>
    <row r="4623" customHeight="1" spans="1:11">
      <c r="A4623" s="185" t="str">
        <f>IF(B4623="","",COUNTA($B$5:B4623))</f>
        <v/>
      </c>
      <c r="B4623" s="213"/>
      <c r="C4623" s="214"/>
      <c r="D4623" s="214"/>
      <c r="E4623" s="214"/>
      <c r="F4623" s="224"/>
      <c r="G4623" s="216"/>
      <c r="H4623" s="217" t="str">
        <f>IFERROR(VLOOKUP($C4623,$C$5:$H$18,6,0)+SUMIF($C$19:$C4623,$C4623,$F$19:$F4623)-SUMIF($C$19:$C4623,$C4623,$G$19:$G4623),"")</f>
        <v/>
      </c>
      <c r="I4623" s="214"/>
      <c r="J4623" s="214"/>
      <c r="K4623" s="218"/>
    </row>
    <row r="4624" customHeight="1" spans="1:11">
      <c r="A4624" s="185" t="str">
        <f>IF(B4624="","",COUNTA($B$5:B4624))</f>
        <v/>
      </c>
      <c r="B4624" s="219"/>
      <c r="C4624" s="220"/>
      <c r="D4624" s="220"/>
      <c r="E4624" s="220"/>
      <c r="F4624" s="225"/>
      <c r="G4624" s="222"/>
      <c r="H4624" s="217" t="str">
        <f>IFERROR(VLOOKUP($C4624,$C$5:$H$18,6,0)+SUMIF($C$19:$C4624,$C4624,$F$19:$F4624)-SUMIF($C$19:$C4624,$C4624,$G$19:$G4624),"")</f>
        <v/>
      </c>
      <c r="I4624" s="220"/>
      <c r="J4624" s="220"/>
      <c r="K4624" s="223"/>
    </row>
    <row r="4625" customHeight="1" spans="1:11">
      <c r="A4625" s="185" t="str">
        <f>IF(B4625="","",COUNTA($B$5:B4625))</f>
        <v/>
      </c>
      <c r="B4625" s="213"/>
      <c r="C4625" s="214"/>
      <c r="D4625" s="214"/>
      <c r="E4625" s="214"/>
      <c r="F4625" s="224"/>
      <c r="G4625" s="216"/>
      <c r="H4625" s="217" t="str">
        <f>IFERROR(VLOOKUP($C4625,$C$5:$H$18,6,0)+SUMIF($C$19:$C4625,$C4625,$F$19:$F4625)-SUMIF($C$19:$C4625,$C4625,$G$19:$G4625),"")</f>
        <v/>
      </c>
      <c r="I4625" s="214"/>
      <c r="J4625" s="214"/>
      <c r="K4625" s="218"/>
    </row>
    <row r="4626" customHeight="1" spans="1:11">
      <c r="A4626" s="185" t="str">
        <f>IF(B4626="","",COUNTA($B$5:B4626))</f>
        <v/>
      </c>
      <c r="B4626" s="219"/>
      <c r="C4626" s="220"/>
      <c r="D4626" s="220"/>
      <c r="E4626" s="220"/>
      <c r="F4626" s="225"/>
      <c r="G4626" s="222"/>
      <c r="H4626" s="217" t="str">
        <f>IFERROR(VLOOKUP($C4626,$C$5:$H$18,6,0)+SUMIF($C$19:$C4626,$C4626,$F$19:$F4626)-SUMIF($C$19:$C4626,$C4626,$G$19:$G4626),"")</f>
        <v/>
      </c>
      <c r="I4626" s="220"/>
      <c r="J4626" s="220"/>
      <c r="K4626" s="223"/>
    </row>
    <row r="4627" customHeight="1" spans="1:11">
      <c r="A4627" s="185" t="str">
        <f>IF(B4627="","",COUNTA($B$5:B4627))</f>
        <v/>
      </c>
      <c r="B4627" s="213"/>
      <c r="C4627" s="214"/>
      <c r="D4627" s="214"/>
      <c r="E4627" s="214"/>
      <c r="F4627" s="224"/>
      <c r="G4627" s="216"/>
      <c r="H4627" s="217" t="str">
        <f>IFERROR(VLOOKUP($C4627,$C$5:$H$18,6,0)+SUMIF($C$19:$C4627,$C4627,$F$19:$F4627)-SUMIF($C$19:$C4627,$C4627,$G$19:$G4627),"")</f>
        <v/>
      </c>
      <c r="I4627" s="214"/>
      <c r="J4627" s="214"/>
      <c r="K4627" s="218"/>
    </row>
    <row r="4628" customHeight="1" spans="1:11">
      <c r="A4628" s="185" t="str">
        <f>IF(B4628="","",COUNTA($B$5:B4628))</f>
        <v/>
      </c>
      <c r="B4628" s="219"/>
      <c r="C4628" s="220"/>
      <c r="D4628" s="220"/>
      <c r="E4628" s="220"/>
      <c r="F4628" s="225"/>
      <c r="G4628" s="222"/>
      <c r="H4628" s="217" t="str">
        <f>IFERROR(VLOOKUP($C4628,$C$5:$H$18,6,0)+SUMIF($C$19:$C4628,$C4628,$F$19:$F4628)-SUMIF($C$19:$C4628,$C4628,$G$19:$G4628),"")</f>
        <v/>
      </c>
      <c r="I4628" s="220"/>
      <c r="J4628" s="220"/>
      <c r="K4628" s="223"/>
    </row>
    <row r="4629" customHeight="1" spans="1:11">
      <c r="A4629" s="185" t="str">
        <f>IF(B4629="","",COUNTA($B$5:B4629))</f>
        <v/>
      </c>
      <c r="B4629" s="213"/>
      <c r="C4629" s="214"/>
      <c r="D4629" s="214"/>
      <c r="E4629" s="214"/>
      <c r="F4629" s="224"/>
      <c r="G4629" s="216"/>
      <c r="H4629" s="217" t="str">
        <f>IFERROR(VLOOKUP($C4629,$C$5:$H$18,6,0)+SUMIF($C$19:$C4629,$C4629,$F$19:$F4629)-SUMIF($C$19:$C4629,$C4629,$G$19:$G4629),"")</f>
        <v/>
      </c>
      <c r="I4629" s="214"/>
      <c r="J4629" s="214"/>
      <c r="K4629" s="218"/>
    </row>
    <row r="4630" customHeight="1" spans="1:11">
      <c r="A4630" s="185" t="str">
        <f>IF(B4630="","",COUNTA($B$5:B4630))</f>
        <v/>
      </c>
      <c r="B4630" s="219"/>
      <c r="C4630" s="220"/>
      <c r="D4630" s="220"/>
      <c r="E4630" s="220"/>
      <c r="F4630" s="225"/>
      <c r="G4630" s="222"/>
      <c r="H4630" s="217" t="str">
        <f>IFERROR(VLOOKUP($C4630,$C$5:$H$18,6,0)+SUMIF($C$19:$C4630,$C4630,$F$19:$F4630)-SUMIF($C$19:$C4630,$C4630,$G$19:$G4630),"")</f>
        <v/>
      </c>
      <c r="I4630" s="220"/>
      <c r="J4630" s="220"/>
      <c r="K4630" s="223"/>
    </row>
    <row r="4631" customHeight="1" spans="1:11">
      <c r="A4631" s="185" t="str">
        <f>IF(B4631="","",COUNTA($B$5:B4631))</f>
        <v/>
      </c>
      <c r="B4631" s="213"/>
      <c r="C4631" s="214"/>
      <c r="D4631" s="214"/>
      <c r="E4631" s="214"/>
      <c r="F4631" s="224"/>
      <c r="G4631" s="216"/>
      <c r="H4631" s="217" t="str">
        <f>IFERROR(VLOOKUP($C4631,$C$5:$H$18,6,0)+SUMIF($C$19:$C4631,$C4631,$F$19:$F4631)-SUMIF($C$19:$C4631,$C4631,$G$19:$G4631),"")</f>
        <v/>
      </c>
      <c r="I4631" s="214"/>
      <c r="J4631" s="214"/>
      <c r="K4631" s="218"/>
    </row>
    <row r="4632" customHeight="1" spans="1:11">
      <c r="A4632" s="185" t="str">
        <f>IF(B4632="","",COUNTA($B$5:B4632))</f>
        <v/>
      </c>
      <c r="B4632" s="219"/>
      <c r="C4632" s="220"/>
      <c r="D4632" s="220"/>
      <c r="E4632" s="220"/>
      <c r="F4632" s="225"/>
      <c r="G4632" s="222"/>
      <c r="H4632" s="217" t="str">
        <f>IFERROR(VLOOKUP($C4632,$C$5:$H$18,6,0)+SUMIF($C$19:$C4632,$C4632,$F$19:$F4632)-SUMIF($C$19:$C4632,$C4632,$G$19:$G4632),"")</f>
        <v/>
      </c>
      <c r="I4632" s="220"/>
      <c r="J4632" s="220"/>
      <c r="K4632" s="223"/>
    </row>
    <row r="4633" customHeight="1" spans="1:11">
      <c r="A4633" s="185" t="str">
        <f>IF(B4633="","",COUNTA($B$5:B4633))</f>
        <v/>
      </c>
      <c r="B4633" s="213"/>
      <c r="C4633" s="214"/>
      <c r="D4633" s="214"/>
      <c r="E4633" s="214"/>
      <c r="F4633" s="224"/>
      <c r="G4633" s="216"/>
      <c r="H4633" s="217" t="str">
        <f>IFERROR(VLOOKUP($C4633,$C$5:$H$18,6,0)+SUMIF($C$19:$C4633,$C4633,$F$19:$F4633)-SUMIF($C$19:$C4633,$C4633,$G$19:$G4633),"")</f>
        <v/>
      </c>
      <c r="I4633" s="214"/>
      <c r="J4633" s="214"/>
      <c r="K4633" s="218"/>
    </row>
    <row r="4634" customHeight="1" spans="1:11">
      <c r="A4634" s="185" t="str">
        <f>IF(B4634="","",COUNTA($B$5:B4634))</f>
        <v/>
      </c>
      <c r="B4634" s="219"/>
      <c r="C4634" s="220"/>
      <c r="D4634" s="220"/>
      <c r="E4634" s="220"/>
      <c r="F4634" s="225"/>
      <c r="G4634" s="222"/>
      <c r="H4634" s="217" t="str">
        <f>IFERROR(VLOOKUP($C4634,$C$5:$H$18,6,0)+SUMIF($C$19:$C4634,$C4634,$F$19:$F4634)-SUMIF($C$19:$C4634,$C4634,$G$19:$G4634),"")</f>
        <v/>
      </c>
      <c r="I4634" s="220"/>
      <c r="J4634" s="220"/>
      <c r="K4634" s="223"/>
    </row>
    <row r="4635" customHeight="1" spans="1:11">
      <c r="A4635" s="185" t="str">
        <f>IF(B4635="","",COUNTA($B$5:B4635))</f>
        <v/>
      </c>
      <c r="B4635" s="213"/>
      <c r="C4635" s="214"/>
      <c r="D4635" s="214"/>
      <c r="E4635" s="214"/>
      <c r="F4635" s="224"/>
      <c r="G4635" s="216"/>
      <c r="H4635" s="217" t="str">
        <f>IFERROR(VLOOKUP($C4635,$C$5:$H$18,6,0)+SUMIF($C$19:$C4635,$C4635,$F$19:$F4635)-SUMIF($C$19:$C4635,$C4635,$G$19:$G4635),"")</f>
        <v/>
      </c>
      <c r="I4635" s="214"/>
      <c r="J4635" s="214"/>
      <c r="K4635" s="218"/>
    </row>
    <row r="4636" customHeight="1" spans="1:11">
      <c r="A4636" s="185" t="str">
        <f>IF(B4636="","",COUNTA($B$5:B4636))</f>
        <v/>
      </c>
      <c r="B4636" s="219"/>
      <c r="C4636" s="220"/>
      <c r="D4636" s="220"/>
      <c r="E4636" s="220"/>
      <c r="F4636" s="225"/>
      <c r="G4636" s="222"/>
      <c r="H4636" s="217" t="str">
        <f>IFERROR(VLOOKUP($C4636,$C$5:$H$18,6,0)+SUMIF($C$19:$C4636,$C4636,$F$19:$F4636)-SUMIF($C$19:$C4636,$C4636,$G$19:$G4636),"")</f>
        <v/>
      </c>
      <c r="I4636" s="220"/>
      <c r="J4636" s="220"/>
      <c r="K4636" s="223"/>
    </row>
    <row r="4637" customHeight="1" spans="1:11">
      <c r="A4637" s="185" t="str">
        <f>IF(B4637="","",COUNTA($B$5:B4637))</f>
        <v/>
      </c>
      <c r="B4637" s="213"/>
      <c r="C4637" s="214"/>
      <c r="D4637" s="214"/>
      <c r="E4637" s="214"/>
      <c r="F4637" s="224"/>
      <c r="G4637" s="216"/>
      <c r="H4637" s="217" t="str">
        <f>IFERROR(VLOOKUP($C4637,$C$5:$H$18,6,0)+SUMIF($C$19:$C4637,$C4637,$F$19:$F4637)-SUMIF($C$19:$C4637,$C4637,$G$19:$G4637),"")</f>
        <v/>
      </c>
      <c r="I4637" s="214"/>
      <c r="J4637" s="214"/>
      <c r="K4637" s="218"/>
    </row>
    <row r="4638" customHeight="1" spans="1:11">
      <c r="A4638" s="185" t="str">
        <f>IF(B4638="","",COUNTA($B$5:B4638))</f>
        <v/>
      </c>
      <c r="B4638" s="219"/>
      <c r="C4638" s="220"/>
      <c r="D4638" s="220"/>
      <c r="E4638" s="220"/>
      <c r="F4638" s="225"/>
      <c r="G4638" s="222"/>
      <c r="H4638" s="217" t="str">
        <f>IFERROR(VLOOKUP($C4638,$C$5:$H$18,6,0)+SUMIF($C$19:$C4638,$C4638,$F$19:$F4638)-SUMIF($C$19:$C4638,$C4638,$G$19:$G4638),"")</f>
        <v/>
      </c>
      <c r="I4638" s="220"/>
      <c r="J4638" s="220"/>
      <c r="K4638" s="223"/>
    </row>
    <row r="4639" customHeight="1" spans="1:11">
      <c r="A4639" s="185" t="str">
        <f>IF(B4639="","",COUNTA($B$5:B4639))</f>
        <v/>
      </c>
      <c r="B4639" s="213"/>
      <c r="C4639" s="214"/>
      <c r="D4639" s="214"/>
      <c r="E4639" s="214"/>
      <c r="F4639" s="224"/>
      <c r="G4639" s="216"/>
      <c r="H4639" s="217" t="str">
        <f>IFERROR(VLOOKUP($C4639,$C$5:$H$18,6,0)+SUMIF($C$19:$C4639,$C4639,$F$19:$F4639)-SUMIF($C$19:$C4639,$C4639,$G$19:$G4639),"")</f>
        <v/>
      </c>
      <c r="I4639" s="214"/>
      <c r="J4639" s="214"/>
      <c r="K4639" s="218"/>
    </row>
    <row r="4640" customHeight="1" spans="1:11">
      <c r="A4640" s="185" t="str">
        <f>IF(B4640="","",COUNTA($B$5:B4640))</f>
        <v/>
      </c>
      <c r="B4640" s="219"/>
      <c r="C4640" s="220"/>
      <c r="D4640" s="220"/>
      <c r="E4640" s="220"/>
      <c r="F4640" s="225"/>
      <c r="G4640" s="222"/>
      <c r="H4640" s="217" t="str">
        <f>IFERROR(VLOOKUP($C4640,$C$5:$H$18,6,0)+SUMIF($C$19:$C4640,$C4640,$F$19:$F4640)-SUMIF($C$19:$C4640,$C4640,$G$19:$G4640),"")</f>
        <v/>
      </c>
      <c r="I4640" s="220"/>
      <c r="J4640" s="220"/>
      <c r="K4640" s="223"/>
    </row>
    <row r="4641" customHeight="1" spans="1:11">
      <c r="A4641" s="185" t="str">
        <f>IF(B4641="","",COUNTA($B$5:B4641))</f>
        <v/>
      </c>
      <c r="B4641" s="213"/>
      <c r="C4641" s="214"/>
      <c r="D4641" s="214"/>
      <c r="E4641" s="214"/>
      <c r="F4641" s="224"/>
      <c r="G4641" s="216"/>
      <c r="H4641" s="217" t="str">
        <f>IFERROR(VLOOKUP($C4641,$C$5:$H$18,6,0)+SUMIF($C$19:$C4641,$C4641,$F$19:$F4641)-SUMIF($C$19:$C4641,$C4641,$G$19:$G4641),"")</f>
        <v/>
      </c>
      <c r="I4641" s="214"/>
      <c r="J4641" s="214"/>
      <c r="K4641" s="218"/>
    </row>
    <row r="4642" customHeight="1" spans="1:11">
      <c r="A4642" s="185" t="str">
        <f>IF(B4642="","",COUNTA($B$5:B4642))</f>
        <v/>
      </c>
      <c r="B4642" s="219"/>
      <c r="C4642" s="220"/>
      <c r="D4642" s="220"/>
      <c r="E4642" s="220"/>
      <c r="F4642" s="225"/>
      <c r="G4642" s="222"/>
      <c r="H4642" s="217" t="str">
        <f>IFERROR(VLOOKUP($C4642,$C$5:$H$18,6,0)+SUMIF($C$19:$C4642,$C4642,$F$19:$F4642)-SUMIF($C$19:$C4642,$C4642,$G$19:$G4642),"")</f>
        <v/>
      </c>
      <c r="I4642" s="220"/>
      <c r="J4642" s="220"/>
      <c r="K4642" s="223"/>
    </row>
    <row r="4643" customHeight="1" spans="1:11">
      <c r="A4643" s="185" t="str">
        <f>IF(B4643="","",COUNTA($B$5:B4643))</f>
        <v/>
      </c>
      <c r="B4643" s="213"/>
      <c r="C4643" s="214"/>
      <c r="D4643" s="214"/>
      <c r="E4643" s="214"/>
      <c r="F4643" s="224"/>
      <c r="G4643" s="216"/>
      <c r="H4643" s="217" t="str">
        <f>IFERROR(VLOOKUP($C4643,$C$5:$H$18,6,0)+SUMIF($C$19:$C4643,$C4643,$F$19:$F4643)-SUMIF($C$19:$C4643,$C4643,$G$19:$G4643),"")</f>
        <v/>
      </c>
      <c r="I4643" s="214"/>
      <c r="J4643" s="214"/>
      <c r="K4643" s="218"/>
    </row>
    <row r="4644" customHeight="1" spans="1:11">
      <c r="A4644" s="185" t="str">
        <f>IF(B4644="","",COUNTA($B$5:B4644))</f>
        <v/>
      </c>
      <c r="B4644" s="219"/>
      <c r="C4644" s="220"/>
      <c r="D4644" s="220"/>
      <c r="E4644" s="220"/>
      <c r="F4644" s="225"/>
      <c r="G4644" s="222"/>
      <c r="H4644" s="217" t="str">
        <f>IFERROR(VLOOKUP($C4644,$C$5:$H$18,6,0)+SUMIF($C$19:$C4644,$C4644,$F$19:$F4644)-SUMIF($C$19:$C4644,$C4644,$G$19:$G4644),"")</f>
        <v/>
      </c>
      <c r="I4644" s="220"/>
      <c r="J4644" s="220"/>
      <c r="K4644" s="223"/>
    </row>
    <row r="4645" customHeight="1" spans="1:11">
      <c r="A4645" s="185" t="str">
        <f>IF(B4645="","",COUNTA($B$5:B4645))</f>
        <v/>
      </c>
      <c r="B4645" s="213"/>
      <c r="C4645" s="214"/>
      <c r="D4645" s="214"/>
      <c r="E4645" s="214"/>
      <c r="F4645" s="224"/>
      <c r="G4645" s="216"/>
      <c r="H4645" s="217" t="str">
        <f>IFERROR(VLOOKUP($C4645,$C$5:$H$18,6,0)+SUMIF($C$19:$C4645,$C4645,$F$19:$F4645)-SUMIF($C$19:$C4645,$C4645,$G$19:$G4645),"")</f>
        <v/>
      </c>
      <c r="I4645" s="214"/>
      <c r="J4645" s="214"/>
      <c r="K4645" s="218"/>
    </row>
    <row r="4646" customHeight="1" spans="1:11">
      <c r="A4646" s="185" t="str">
        <f>IF(B4646="","",COUNTA($B$5:B4646))</f>
        <v/>
      </c>
      <c r="B4646" s="219"/>
      <c r="C4646" s="220"/>
      <c r="D4646" s="220"/>
      <c r="E4646" s="220"/>
      <c r="F4646" s="225"/>
      <c r="G4646" s="222"/>
      <c r="H4646" s="217" t="str">
        <f>IFERROR(VLOOKUP($C4646,$C$5:$H$18,6,0)+SUMIF($C$19:$C4646,$C4646,$F$19:$F4646)-SUMIF($C$19:$C4646,$C4646,$G$19:$G4646),"")</f>
        <v/>
      </c>
      <c r="I4646" s="220"/>
      <c r="J4646" s="220"/>
      <c r="K4646" s="223"/>
    </row>
    <row r="4647" customHeight="1" spans="1:11">
      <c r="A4647" s="185" t="str">
        <f>IF(B4647="","",COUNTA($B$5:B4647))</f>
        <v/>
      </c>
      <c r="B4647" s="213"/>
      <c r="C4647" s="214"/>
      <c r="D4647" s="214"/>
      <c r="E4647" s="214"/>
      <c r="F4647" s="224"/>
      <c r="G4647" s="216"/>
      <c r="H4647" s="217" t="str">
        <f>IFERROR(VLOOKUP($C4647,$C$5:$H$18,6,0)+SUMIF($C$19:$C4647,$C4647,$F$19:$F4647)-SUMIF($C$19:$C4647,$C4647,$G$19:$G4647),"")</f>
        <v/>
      </c>
      <c r="I4647" s="214"/>
      <c r="J4647" s="214"/>
      <c r="K4647" s="218"/>
    </row>
    <row r="4648" customHeight="1" spans="1:11">
      <c r="A4648" s="185" t="str">
        <f>IF(B4648="","",COUNTA($B$5:B4648))</f>
        <v/>
      </c>
      <c r="B4648" s="219"/>
      <c r="C4648" s="220"/>
      <c r="D4648" s="220"/>
      <c r="E4648" s="220"/>
      <c r="F4648" s="225"/>
      <c r="G4648" s="222"/>
      <c r="H4648" s="217" t="str">
        <f>IFERROR(VLOOKUP($C4648,$C$5:$H$18,6,0)+SUMIF($C$19:$C4648,$C4648,$F$19:$F4648)-SUMIF($C$19:$C4648,$C4648,$G$19:$G4648),"")</f>
        <v/>
      </c>
      <c r="I4648" s="220"/>
      <c r="J4648" s="220"/>
      <c r="K4648" s="223"/>
    </row>
    <row r="4649" customHeight="1" spans="1:11">
      <c r="A4649" s="185" t="str">
        <f>IF(B4649="","",COUNTA($B$5:B4649))</f>
        <v/>
      </c>
      <c r="B4649" s="213"/>
      <c r="C4649" s="214"/>
      <c r="D4649" s="214"/>
      <c r="E4649" s="214"/>
      <c r="F4649" s="224"/>
      <c r="G4649" s="216"/>
      <c r="H4649" s="217" t="str">
        <f>IFERROR(VLOOKUP($C4649,$C$5:$H$18,6,0)+SUMIF($C$19:$C4649,$C4649,$F$19:$F4649)-SUMIF($C$19:$C4649,$C4649,$G$19:$G4649),"")</f>
        <v/>
      </c>
      <c r="I4649" s="214"/>
      <c r="J4649" s="214"/>
      <c r="K4649" s="218"/>
    </row>
    <row r="4650" customHeight="1" spans="1:11">
      <c r="A4650" s="185" t="str">
        <f>IF(B4650="","",COUNTA($B$5:B4650))</f>
        <v/>
      </c>
      <c r="B4650" s="219"/>
      <c r="C4650" s="220"/>
      <c r="D4650" s="220"/>
      <c r="E4650" s="220"/>
      <c r="F4650" s="225"/>
      <c r="G4650" s="222"/>
      <c r="H4650" s="217" t="str">
        <f>IFERROR(VLOOKUP($C4650,$C$5:$H$18,6,0)+SUMIF($C$19:$C4650,$C4650,$F$19:$F4650)-SUMIF($C$19:$C4650,$C4650,$G$19:$G4650),"")</f>
        <v/>
      </c>
      <c r="I4650" s="220"/>
      <c r="J4650" s="220"/>
      <c r="K4650" s="223"/>
    </row>
    <row r="4651" customHeight="1" spans="1:11">
      <c r="A4651" s="185" t="str">
        <f>IF(B4651="","",COUNTA($B$5:B4651))</f>
        <v/>
      </c>
      <c r="B4651" s="213"/>
      <c r="C4651" s="214"/>
      <c r="D4651" s="214"/>
      <c r="E4651" s="214"/>
      <c r="F4651" s="224"/>
      <c r="G4651" s="216"/>
      <c r="H4651" s="217" t="str">
        <f>IFERROR(VLOOKUP($C4651,$C$5:$H$18,6,0)+SUMIF($C$19:$C4651,$C4651,$F$19:$F4651)-SUMIF($C$19:$C4651,$C4651,$G$19:$G4651),"")</f>
        <v/>
      </c>
      <c r="I4651" s="214"/>
      <c r="J4651" s="214"/>
      <c r="K4651" s="218"/>
    </row>
    <row r="4652" customHeight="1" spans="1:11">
      <c r="A4652" s="185" t="str">
        <f>IF(B4652="","",COUNTA($B$5:B4652))</f>
        <v/>
      </c>
      <c r="B4652" s="219"/>
      <c r="C4652" s="220"/>
      <c r="D4652" s="220"/>
      <c r="E4652" s="220"/>
      <c r="F4652" s="225"/>
      <c r="G4652" s="222"/>
      <c r="H4652" s="217" t="str">
        <f>IFERROR(VLOOKUP($C4652,$C$5:$H$18,6,0)+SUMIF($C$19:$C4652,$C4652,$F$19:$F4652)-SUMIF($C$19:$C4652,$C4652,$G$19:$G4652),"")</f>
        <v/>
      </c>
      <c r="I4652" s="220"/>
      <c r="J4652" s="220"/>
      <c r="K4652" s="223"/>
    </row>
    <row r="4653" customHeight="1" spans="1:11">
      <c r="A4653" s="185" t="str">
        <f>IF(B4653="","",COUNTA($B$5:B4653))</f>
        <v/>
      </c>
      <c r="B4653" s="213"/>
      <c r="C4653" s="214"/>
      <c r="D4653" s="214"/>
      <c r="E4653" s="214"/>
      <c r="F4653" s="224"/>
      <c r="G4653" s="216"/>
      <c r="H4653" s="217" t="str">
        <f>IFERROR(VLOOKUP($C4653,$C$5:$H$18,6,0)+SUMIF($C$19:$C4653,$C4653,$F$19:$F4653)-SUMIF($C$19:$C4653,$C4653,$G$19:$G4653),"")</f>
        <v/>
      </c>
      <c r="I4653" s="214"/>
      <c r="J4653" s="214"/>
      <c r="K4653" s="218"/>
    </row>
    <row r="4654" customHeight="1" spans="1:11">
      <c r="A4654" s="185" t="str">
        <f>IF(B4654="","",COUNTA($B$5:B4654))</f>
        <v/>
      </c>
      <c r="B4654" s="219"/>
      <c r="C4654" s="220"/>
      <c r="D4654" s="220"/>
      <c r="E4654" s="220"/>
      <c r="F4654" s="225"/>
      <c r="G4654" s="222"/>
      <c r="H4654" s="217" t="str">
        <f>IFERROR(VLOOKUP($C4654,$C$5:$H$18,6,0)+SUMIF($C$19:$C4654,$C4654,$F$19:$F4654)-SUMIF($C$19:$C4654,$C4654,$G$19:$G4654),"")</f>
        <v/>
      </c>
      <c r="I4654" s="220"/>
      <c r="J4654" s="220"/>
      <c r="K4654" s="223"/>
    </row>
    <row r="4655" customHeight="1" spans="1:11">
      <c r="A4655" s="185" t="str">
        <f>IF(B4655="","",COUNTA($B$5:B4655))</f>
        <v/>
      </c>
      <c r="B4655" s="213"/>
      <c r="C4655" s="214"/>
      <c r="D4655" s="214"/>
      <c r="E4655" s="214"/>
      <c r="F4655" s="224"/>
      <c r="G4655" s="216"/>
      <c r="H4655" s="217" t="str">
        <f>IFERROR(VLOOKUP($C4655,$C$5:$H$18,6,0)+SUMIF($C$19:$C4655,$C4655,$F$19:$F4655)-SUMIF($C$19:$C4655,$C4655,$G$19:$G4655),"")</f>
        <v/>
      </c>
      <c r="I4655" s="214"/>
      <c r="J4655" s="214"/>
      <c r="K4655" s="218"/>
    </row>
    <row r="4656" customHeight="1" spans="1:11">
      <c r="A4656" s="185" t="str">
        <f>IF(B4656="","",COUNTA($B$5:B4656))</f>
        <v/>
      </c>
      <c r="B4656" s="219"/>
      <c r="C4656" s="220"/>
      <c r="D4656" s="220"/>
      <c r="E4656" s="220"/>
      <c r="F4656" s="225"/>
      <c r="G4656" s="222"/>
      <c r="H4656" s="217" t="str">
        <f>IFERROR(VLOOKUP($C4656,$C$5:$H$18,6,0)+SUMIF($C$19:$C4656,$C4656,$F$19:$F4656)-SUMIF($C$19:$C4656,$C4656,$G$19:$G4656),"")</f>
        <v/>
      </c>
      <c r="I4656" s="220"/>
      <c r="J4656" s="220"/>
      <c r="K4656" s="223"/>
    </row>
    <row r="4657" customHeight="1" spans="1:11">
      <c r="A4657" s="185" t="str">
        <f>IF(B4657="","",COUNTA($B$5:B4657))</f>
        <v/>
      </c>
      <c r="B4657" s="213"/>
      <c r="C4657" s="214"/>
      <c r="D4657" s="214"/>
      <c r="E4657" s="214"/>
      <c r="F4657" s="224"/>
      <c r="G4657" s="216"/>
      <c r="H4657" s="217" t="str">
        <f>IFERROR(VLOOKUP($C4657,$C$5:$H$18,6,0)+SUMIF($C$19:$C4657,$C4657,$F$19:$F4657)-SUMIF($C$19:$C4657,$C4657,$G$19:$G4657),"")</f>
        <v/>
      </c>
      <c r="I4657" s="214"/>
      <c r="J4657" s="214"/>
      <c r="K4657" s="218"/>
    </row>
    <row r="4658" customHeight="1" spans="1:11">
      <c r="A4658" s="185" t="str">
        <f>IF(B4658="","",COUNTA($B$5:B4658))</f>
        <v/>
      </c>
      <c r="B4658" s="219"/>
      <c r="C4658" s="220"/>
      <c r="D4658" s="220"/>
      <c r="E4658" s="220"/>
      <c r="F4658" s="225"/>
      <c r="G4658" s="222"/>
      <c r="H4658" s="217" t="str">
        <f>IFERROR(VLOOKUP($C4658,$C$5:$H$18,6,0)+SUMIF($C$19:$C4658,$C4658,$F$19:$F4658)-SUMIF($C$19:$C4658,$C4658,$G$19:$G4658),"")</f>
        <v/>
      </c>
      <c r="I4658" s="220"/>
      <c r="J4658" s="220"/>
      <c r="K4658" s="223"/>
    </row>
    <row r="4659" customHeight="1" spans="1:11">
      <c r="A4659" s="185" t="str">
        <f>IF(B4659="","",COUNTA($B$5:B4659))</f>
        <v/>
      </c>
      <c r="B4659" s="213"/>
      <c r="C4659" s="214"/>
      <c r="D4659" s="214"/>
      <c r="E4659" s="214"/>
      <c r="F4659" s="224"/>
      <c r="G4659" s="216"/>
      <c r="H4659" s="217" t="str">
        <f>IFERROR(VLOOKUP($C4659,$C$5:$H$18,6,0)+SUMIF($C$19:$C4659,$C4659,$F$19:$F4659)-SUMIF($C$19:$C4659,$C4659,$G$19:$G4659),"")</f>
        <v/>
      </c>
      <c r="I4659" s="214"/>
      <c r="J4659" s="214"/>
      <c r="K4659" s="218"/>
    </row>
    <row r="4660" customHeight="1" spans="1:11">
      <c r="A4660" s="185" t="str">
        <f>IF(B4660="","",COUNTA($B$5:B4660))</f>
        <v/>
      </c>
      <c r="B4660" s="219"/>
      <c r="C4660" s="220"/>
      <c r="D4660" s="220"/>
      <c r="E4660" s="220"/>
      <c r="F4660" s="225"/>
      <c r="G4660" s="222"/>
      <c r="H4660" s="217" t="str">
        <f>IFERROR(VLOOKUP($C4660,$C$5:$H$18,6,0)+SUMIF($C$19:$C4660,$C4660,$F$19:$F4660)-SUMIF($C$19:$C4660,$C4660,$G$19:$G4660),"")</f>
        <v/>
      </c>
      <c r="I4660" s="220"/>
      <c r="J4660" s="220"/>
      <c r="K4660" s="223"/>
    </row>
    <row r="4661" customHeight="1" spans="1:11">
      <c r="A4661" s="185" t="str">
        <f>IF(B4661="","",COUNTA($B$5:B4661))</f>
        <v/>
      </c>
      <c r="B4661" s="213"/>
      <c r="C4661" s="214"/>
      <c r="D4661" s="214"/>
      <c r="E4661" s="214"/>
      <c r="F4661" s="224"/>
      <c r="G4661" s="216"/>
      <c r="H4661" s="217" t="str">
        <f>IFERROR(VLOOKUP($C4661,$C$5:$H$18,6,0)+SUMIF($C$19:$C4661,$C4661,$F$19:$F4661)-SUMIF($C$19:$C4661,$C4661,$G$19:$G4661),"")</f>
        <v/>
      </c>
      <c r="I4661" s="214"/>
      <c r="J4661" s="214"/>
      <c r="K4661" s="218"/>
    </row>
    <row r="4662" customHeight="1" spans="1:11">
      <c r="A4662" s="185" t="str">
        <f>IF(B4662="","",COUNTA($B$5:B4662))</f>
        <v/>
      </c>
      <c r="B4662" s="219"/>
      <c r="C4662" s="220"/>
      <c r="D4662" s="220"/>
      <c r="E4662" s="220"/>
      <c r="F4662" s="225"/>
      <c r="G4662" s="222"/>
      <c r="H4662" s="217" t="str">
        <f>IFERROR(VLOOKUP($C4662,$C$5:$H$18,6,0)+SUMIF($C$19:$C4662,$C4662,$F$19:$F4662)-SUMIF($C$19:$C4662,$C4662,$G$19:$G4662),"")</f>
        <v/>
      </c>
      <c r="I4662" s="220"/>
      <c r="J4662" s="220"/>
      <c r="K4662" s="223"/>
    </row>
    <row r="4663" customHeight="1" spans="1:11">
      <c r="A4663" s="185" t="str">
        <f>IF(B4663="","",COUNTA($B$5:B4663))</f>
        <v/>
      </c>
      <c r="B4663" s="213"/>
      <c r="C4663" s="214"/>
      <c r="D4663" s="214"/>
      <c r="E4663" s="214"/>
      <c r="F4663" s="224"/>
      <c r="G4663" s="216"/>
      <c r="H4663" s="217" t="str">
        <f>IFERROR(VLOOKUP($C4663,$C$5:$H$18,6,0)+SUMIF($C$19:$C4663,$C4663,$F$19:$F4663)-SUMIF($C$19:$C4663,$C4663,$G$19:$G4663),"")</f>
        <v/>
      </c>
      <c r="I4663" s="214"/>
      <c r="J4663" s="214"/>
      <c r="K4663" s="218"/>
    </row>
    <row r="4664" customHeight="1" spans="1:11">
      <c r="A4664" s="185" t="str">
        <f>IF(B4664="","",COUNTA($B$5:B4664))</f>
        <v/>
      </c>
      <c r="B4664" s="219"/>
      <c r="C4664" s="220"/>
      <c r="D4664" s="220"/>
      <c r="E4664" s="220"/>
      <c r="F4664" s="225"/>
      <c r="G4664" s="222"/>
      <c r="H4664" s="217" t="str">
        <f>IFERROR(VLOOKUP($C4664,$C$5:$H$18,6,0)+SUMIF($C$19:$C4664,$C4664,$F$19:$F4664)-SUMIF($C$19:$C4664,$C4664,$G$19:$G4664),"")</f>
        <v/>
      </c>
      <c r="I4664" s="220"/>
      <c r="J4664" s="220"/>
      <c r="K4664" s="223"/>
    </row>
    <row r="4665" customHeight="1" spans="1:11">
      <c r="A4665" s="185" t="str">
        <f>IF(B4665="","",COUNTA($B$5:B4665))</f>
        <v/>
      </c>
      <c r="B4665" s="213"/>
      <c r="C4665" s="214"/>
      <c r="D4665" s="214"/>
      <c r="E4665" s="214"/>
      <c r="F4665" s="224"/>
      <c r="G4665" s="216"/>
      <c r="H4665" s="217" t="str">
        <f>IFERROR(VLOOKUP($C4665,$C$5:$H$18,6,0)+SUMIF($C$19:$C4665,$C4665,$F$19:$F4665)-SUMIF($C$19:$C4665,$C4665,$G$19:$G4665),"")</f>
        <v/>
      </c>
      <c r="I4665" s="214"/>
      <c r="J4665" s="214"/>
      <c r="K4665" s="218"/>
    </row>
    <row r="4666" customHeight="1" spans="1:11">
      <c r="A4666" s="185" t="str">
        <f>IF(B4666="","",COUNTA($B$5:B4666))</f>
        <v/>
      </c>
      <c r="B4666" s="219"/>
      <c r="C4666" s="220"/>
      <c r="D4666" s="220"/>
      <c r="E4666" s="220"/>
      <c r="F4666" s="225"/>
      <c r="G4666" s="222"/>
      <c r="H4666" s="217" t="str">
        <f>IFERROR(VLOOKUP($C4666,$C$5:$H$18,6,0)+SUMIF($C$19:$C4666,$C4666,$F$19:$F4666)-SUMIF($C$19:$C4666,$C4666,$G$19:$G4666),"")</f>
        <v/>
      </c>
      <c r="I4666" s="220"/>
      <c r="J4666" s="220"/>
      <c r="K4666" s="223"/>
    </row>
    <row r="4667" customHeight="1" spans="1:11">
      <c r="A4667" s="185" t="str">
        <f>IF(B4667="","",COUNTA($B$5:B4667))</f>
        <v/>
      </c>
      <c r="B4667" s="213"/>
      <c r="C4667" s="214"/>
      <c r="D4667" s="214"/>
      <c r="E4667" s="214"/>
      <c r="F4667" s="224"/>
      <c r="G4667" s="216"/>
      <c r="H4667" s="217" t="str">
        <f>IFERROR(VLOOKUP($C4667,$C$5:$H$18,6,0)+SUMIF($C$19:$C4667,$C4667,$F$19:$F4667)-SUMIF($C$19:$C4667,$C4667,$G$19:$G4667),"")</f>
        <v/>
      </c>
      <c r="I4667" s="214"/>
      <c r="J4667" s="214"/>
      <c r="K4667" s="218"/>
    </row>
    <row r="4668" customHeight="1" spans="1:11">
      <c r="A4668" s="185" t="str">
        <f>IF(B4668="","",COUNTA($B$5:B4668))</f>
        <v/>
      </c>
      <c r="B4668" s="219"/>
      <c r="C4668" s="220"/>
      <c r="D4668" s="220"/>
      <c r="E4668" s="220"/>
      <c r="F4668" s="225"/>
      <c r="G4668" s="222"/>
      <c r="H4668" s="217" t="str">
        <f>IFERROR(VLOOKUP($C4668,$C$5:$H$18,6,0)+SUMIF($C$19:$C4668,$C4668,$F$19:$F4668)-SUMIF($C$19:$C4668,$C4668,$G$19:$G4668),"")</f>
        <v/>
      </c>
      <c r="I4668" s="220"/>
      <c r="J4668" s="220"/>
      <c r="K4668" s="223"/>
    </row>
    <row r="4669" customHeight="1" spans="1:11">
      <c r="A4669" s="185" t="str">
        <f>IF(B4669="","",COUNTA($B$5:B4669))</f>
        <v/>
      </c>
      <c r="B4669" s="213"/>
      <c r="C4669" s="214"/>
      <c r="D4669" s="214"/>
      <c r="E4669" s="214"/>
      <c r="F4669" s="224"/>
      <c r="G4669" s="216"/>
      <c r="H4669" s="217" t="str">
        <f>IFERROR(VLOOKUP($C4669,$C$5:$H$18,6,0)+SUMIF($C$19:$C4669,$C4669,$F$19:$F4669)-SUMIF($C$19:$C4669,$C4669,$G$19:$G4669),"")</f>
        <v/>
      </c>
      <c r="I4669" s="214"/>
      <c r="J4669" s="214"/>
      <c r="K4669" s="218"/>
    </row>
    <row r="4670" customHeight="1" spans="1:11">
      <c r="A4670" s="185" t="str">
        <f>IF(B4670="","",COUNTA($B$5:B4670))</f>
        <v/>
      </c>
      <c r="B4670" s="219"/>
      <c r="C4670" s="220"/>
      <c r="D4670" s="220"/>
      <c r="E4670" s="220"/>
      <c r="F4670" s="225"/>
      <c r="G4670" s="222"/>
      <c r="H4670" s="217" t="str">
        <f>IFERROR(VLOOKUP($C4670,$C$5:$H$18,6,0)+SUMIF($C$19:$C4670,$C4670,$F$19:$F4670)-SUMIF($C$19:$C4670,$C4670,$G$19:$G4670),"")</f>
        <v/>
      </c>
      <c r="I4670" s="220"/>
      <c r="J4670" s="220"/>
      <c r="K4670" s="223"/>
    </row>
    <row r="4671" customHeight="1" spans="1:11">
      <c r="A4671" s="185" t="str">
        <f>IF(B4671="","",COUNTA($B$5:B4671))</f>
        <v/>
      </c>
      <c r="B4671" s="213"/>
      <c r="C4671" s="214"/>
      <c r="D4671" s="214"/>
      <c r="E4671" s="214"/>
      <c r="F4671" s="224"/>
      <c r="G4671" s="216"/>
      <c r="H4671" s="217" t="str">
        <f>IFERROR(VLOOKUP($C4671,$C$5:$H$18,6,0)+SUMIF($C$19:$C4671,$C4671,$F$19:$F4671)-SUMIF($C$19:$C4671,$C4671,$G$19:$G4671),"")</f>
        <v/>
      </c>
      <c r="I4671" s="214"/>
      <c r="J4671" s="214"/>
      <c r="K4671" s="218"/>
    </row>
    <row r="4672" customHeight="1" spans="1:11">
      <c r="A4672" s="185" t="str">
        <f>IF(B4672="","",COUNTA($B$5:B4672))</f>
        <v/>
      </c>
      <c r="B4672" s="219"/>
      <c r="C4672" s="220"/>
      <c r="D4672" s="220"/>
      <c r="E4672" s="220"/>
      <c r="F4672" s="225"/>
      <c r="G4672" s="222"/>
      <c r="H4672" s="217" t="str">
        <f>IFERROR(VLOOKUP($C4672,$C$5:$H$18,6,0)+SUMIF($C$19:$C4672,$C4672,$F$19:$F4672)-SUMIF($C$19:$C4672,$C4672,$G$19:$G4672),"")</f>
        <v/>
      </c>
      <c r="I4672" s="220"/>
      <c r="J4672" s="220"/>
      <c r="K4672" s="223"/>
    </row>
    <row r="4673" customHeight="1" spans="1:11">
      <c r="A4673" s="185" t="str">
        <f>IF(B4673="","",COUNTA($B$5:B4673))</f>
        <v/>
      </c>
      <c r="B4673" s="213"/>
      <c r="C4673" s="214"/>
      <c r="D4673" s="214"/>
      <c r="E4673" s="214"/>
      <c r="F4673" s="224"/>
      <c r="G4673" s="216"/>
      <c r="H4673" s="217" t="str">
        <f>IFERROR(VLOOKUP($C4673,$C$5:$H$18,6,0)+SUMIF($C$19:$C4673,$C4673,$F$19:$F4673)-SUMIF($C$19:$C4673,$C4673,$G$19:$G4673),"")</f>
        <v/>
      </c>
      <c r="I4673" s="214"/>
      <c r="J4673" s="214"/>
      <c r="K4673" s="218"/>
    </row>
    <row r="4674" customHeight="1" spans="1:11">
      <c r="A4674" s="185" t="str">
        <f>IF(B4674="","",COUNTA($B$5:B4674))</f>
        <v/>
      </c>
      <c r="B4674" s="219"/>
      <c r="C4674" s="220"/>
      <c r="D4674" s="220"/>
      <c r="E4674" s="220"/>
      <c r="F4674" s="225"/>
      <c r="G4674" s="222"/>
      <c r="H4674" s="217" t="str">
        <f>IFERROR(VLOOKUP($C4674,$C$5:$H$18,6,0)+SUMIF($C$19:$C4674,$C4674,$F$19:$F4674)-SUMIF($C$19:$C4674,$C4674,$G$19:$G4674),"")</f>
        <v/>
      </c>
      <c r="I4674" s="220"/>
      <c r="J4674" s="220"/>
      <c r="K4674" s="223"/>
    </row>
    <row r="4675" customHeight="1" spans="1:11">
      <c r="A4675" s="185" t="str">
        <f>IF(B4675="","",COUNTA($B$5:B4675))</f>
        <v/>
      </c>
      <c r="B4675" s="213"/>
      <c r="C4675" s="214"/>
      <c r="D4675" s="214"/>
      <c r="E4675" s="214"/>
      <c r="F4675" s="224"/>
      <c r="G4675" s="216"/>
      <c r="H4675" s="217" t="str">
        <f>IFERROR(VLOOKUP($C4675,$C$5:$H$18,6,0)+SUMIF($C$19:$C4675,$C4675,$F$19:$F4675)-SUMIF($C$19:$C4675,$C4675,$G$19:$G4675),"")</f>
        <v/>
      </c>
      <c r="I4675" s="214"/>
      <c r="J4675" s="214"/>
      <c r="K4675" s="218"/>
    </row>
    <row r="4676" customHeight="1" spans="1:11">
      <c r="A4676" s="185" t="str">
        <f>IF(B4676="","",COUNTA($B$5:B4676))</f>
        <v/>
      </c>
      <c r="B4676" s="219"/>
      <c r="C4676" s="220"/>
      <c r="D4676" s="220"/>
      <c r="E4676" s="220"/>
      <c r="F4676" s="225"/>
      <c r="G4676" s="222"/>
      <c r="H4676" s="217" t="str">
        <f>IFERROR(VLOOKUP($C4676,$C$5:$H$18,6,0)+SUMIF($C$19:$C4676,$C4676,$F$19:$F4676)-SUMIF($C$19:$C4676,$C4676,$G$19:$G4676),"")</f>
        <v/>
      </c>
      <c r="I4676" s="220"/>
      <c r="J4676" s="220"/>
      <c r="K4676" s="223"/>
    </row>
    <row r="4677" customHeight="1" spans="1:11">
      <c r="A4677" s="185" t="str">
        <f>IF(B4677="","",COUNTA($B$5:B4677))</f>
        <v/>
      </c>
      <c r="B4677" s="213"/>
      <c r="C4677" s="214"/>
      <c r="D4677" s="214"/>
      <c r="E4677" s="214"/>
      <c r="F4677" s="224"/>
      <c r="G4677" s="216"/>
      <c r="H4677" s="217" t="str">
        <f>IFERROR(VLOOKUP($C4677,$C$5:$H$18,6,0)+SUMIF($C$19:$C4677,$C4677,$F$19:$F4677)-SUMIF($C$19:$C4677,$C4677,$G$19:$G4677),"")</f>
        <v/>
      </c>
      <c r="I4677" s="214"/>
      <c r="J4677" s="214"/>
      <c r="K4677" s="218"/>
    </row>
    <row r="4678" customHeight="1" spans="1:11">
      <c r="A4678" s="185" t="str">
        <f>IF(B4678="","",COUNTA($B$5:B4678))</f>
        <v/>
      </c>
      <c r="B4678" s="219"/>
      <c r="C4678" s="220"/>
      <c r="D4678" s="220"/>
      <c r="E4678" s="220"/>
      <c r="F4678" s="225"/>
      <c r="G4678" s="222"/>
      <c r="H4678" s="217" t="str">
        <f>IFERROR(VLOOKUP($C4678,$C$5:$H$18,6,0)+SUMIF($C$19:$C4678,$C4678,$F$19:$F4678)-SUMIF($C$19:$C4678,$C4678,$G$19:$G4678),"")</f>
        <v/>
      </c>
      <c r="I4678" s="220"/>
      <c r="J4678" s="220"/>
      <c r="K4678" s="223"/>
    </row>
    <row r="4679" customHeight="1" spans="1:11">
      <c r="A4679" s="185" t="str">
        <f>IF(B4679="","",COUNTA($B$5:B4679))</f>
        <v/>
      </c>
      <c r="B4679" s="213"/>
      <c r="C4679" s="214"/>
      <c r="D4679" s="214"/>
      <c r="E4679" s="214"/>
      <c r="F4679" s="224"/>
      <c r="G4679" s="216"/>
      <c r="H4679" s="217" t="str">
        <f>IFERROR(VLOOKUP($C4679,$C$5:$H$18,6,0)+SUMIF($C$19:$C4679,$C4679,$F$19:$F4679)-SUMIF($C$19:$C4679,$C4679,$G$19:$G4679),"")</f>
        <v/>
      </c>
      <c r="I4679" s="214"/>
      <c r="J4679" s="214"/>
      <c r="K4679" s="218"/>
    </row>
    <row r="4680" customHeight="1" spans="1:11">
      <c r="A4680" s="185" t="str">
        <f>IF(B4680="","",COUNTA($B$5:B4680))</f>
        <v/>
      </c>
      <c r="B4680" s="219"/>
      <c r="C4680" s="220"/>
      <c r="D4680" s="220"/>
      <c r="E4680" s="220"/>
      <c r="F4680" s="225"/>
      <c r="G4680" s="222"/>
      <c r="H4680" s="217" t="str">
        <f>IFERROR(VLOOKUP($C4680,$C$5:$H$18,6,0)+SUMIF($C$19:$C4680,$C4680,$F$19:$F4680)-SUMIF($C$19:$C4680,$C4680,$G$19:$G4680),"")</f>
        <v/>
      </c>
      <c r="I4680" s="220"/>
      <c r="J4680" s="220"/>
      <c r="K4680" s="223"/>
    </row>
    <row r="4681" customHeight="1" spans="1:11">
      <c r="A4681" s="185" t="str">
        <f>IF(B4681="","",COUNTA($B$5:B4681))</f>
        <v/>
      </c>
      <c r="B4681" s="213"/>
      <c r="C4681" s="214"/>
      <c r="D4681" s="214"/>
      <c r="E4681" s="214"/>
      <c r="F4681" s="224"/>
      <c r="G4681" s="216"/>
      <c r="H4681" s="217" t="str">
        <f>IFERROR(VLOOKUP($C4681,$C$5:$H$18,6,0)+SUMIF($C$19:$C4681,$C4681,$F$19:$F4681)-SUMIF($C$19:$C4681,$C4681,$G$19:$G4681),"")</f>
        <v/>
      </c>
      <c r="I4681" s="214"/>
      <c r="J4681" s="214"/>
      <c r="K4681" s="218"/>
    </row>
    <row r="4682" customHeight="1" spans="1:11">
      <c r="A4682" s="185" t="str">
        <f>IF(B4682="","",COUNTA($B$5:B4682))</f>
        <v/>
      </c>
      <c r="B4682" s="219"/>
      <c r="C4682" s="220"/>
      <c r="D4682" s="220"/>
      <c r="E4682" s="220"/>
      <c r="F4682" s="225"/>
      <c r="G4682" s="222"/>
      <c r="H4682" s="217" t="str">
        <f>IFERROR(VLOOKUP($C4682,$C$5:$H$18,6,0)+SUMIF($C$19:$C4682,$C4682,$F$19:$F4682)-SUMIF($C$19:$C4682,$C4682,$G$19:$G4682),"")</f>
        <v/>
      </c>
      <c r="I4682" s="220"/>
      <c r="J4682" s="220"/>
      <c r="K4682" s="223"/>
    </row>
    <row r="4683" customHeight="1" spans="1:11">
      <c r="A4683" s="185" t="str">
        <f>IF(B4683="","",COUNTA($B$5:B4683))</f>
        <v/>
      </c>
      <c r="B4683" s="213"/>
      <c r="C4683" s="214"/>
      <c r="D4683" s="214"/>
      <c r="E4683" s="214"/>
      <c r="F4683" s="224"/>
      <c r="G4683" s="216"/>
      <c r="H4683" s="217" t="str">
        <f>IFERROR(VLOOKUP($C4683,$C$5:$H$18,6,0)+SUMIF($C$19:$C4683,$C4683,$F$19:$F4683)-SUMIF($C$19:$C4683,$C4683,$G$19:$G4683),"")</f>
        <v/>
      </c>
      <c r="I4683" s="214"/>
      <c r="J4683" s="214"/>
      <c r="K4683" s="218"/>
    </row>
    <row r="4684" customHeight="1" spans="1:11">
      <c r="A4684" s="185" t="str">
        <f>IF(B4684="","",COUNTA($B$5:B4684))</f>
        <v/>
      </c>
      <c r="B4684" s="219"/>
      <c r="C4684" s="220"/>
      <c r="D4684" s="220"/>
      <c r="E4684" s="220"/>
      <c r="F4684" s="225"/>
      <c r="G4684" s="222"/>
      <c r="H4684" s="217" t="str">
        <f>IFERROR(VLOOKUP($C4684,$C$5:$H$18,6,0)+SUMIF($C$19:$C4684,$C4684,$F$19:$F4684)-SUMIF($C$19:$C4684,$C4684,$G$19:$G4684),"")</f>
        <v/>
      </c>
      <c r="I4684" s="220"/>
      <c r="J4684" s="220"/>
      <c r="K4684" s="223"/>
    </row>
    <row r="4685" customHeight="1" spans="1:11">
      <c r="A4685" s="185" t="str">
        <f>IF(B4685="","",COUNTA($B$5:B4685))</f>
        <v/>
      </c>
      <c r="B4685" s="213"/>
      <c r="C4685" s="214"/>
      <c r="D4685" s="214"/>
      <c r="E4685" s="214"/>
      <c r="F4685" s="224"/>
      <c r="G4685" s="216"/>
      <c r="H4685" s="217" t="str">
        <f>IFERROR(VLOOKUP($C4685,$C$5:$H$18,6,0)+SUMIF($C$19:$C4685,$C4685,$F$19:$F4685)-SUMIF($C$19:$C4685,$C4685,$G$19:$G4685),"")</f>
        <v/>
      </c>
      <c r="I4685" s="214"/>
      <c r="J4685" s="214"/>
      <c r="K4685" s="218"/>
    </row>
    <row r="4686" customHeight="1" spans="1:11">
      <c r="A4686" s="185" t="str">
        <f>IF(B4686="","",COUNTA($B$5:B4686))</f>
        <v/>
      </c>
      <c r="B4686" s="219"/>
      <c r="C4686" s="220"/>
      <c r="D4686" s="220"/>
      <c r="E4686" s="220"/>
      <c r="F4686" s="225"/>
      <c r="G4686" s="222"/>
      <c r="H4686" s="217" t="str">
        <f>IFERROR(VLOOKUP($C4686,$C$5:$H$18,6,0)+SUMIF($C$19:$C4686,$C4686,$F$19:$F4686)-SUMIF($C$19:$C4686,$C4686,$G$19:$G4686),"")</f>
        <v/>
      </c>
      <c r="I4686" s="220"/>
      <c r="J4686" s="220"/>
      <c r="K4686" s="223"/>
    </row>
    <row r="4687" customHeight="1" spans="1:11">
      <c r="A4687" s="185" t="str">
        <f>IF(B4687="","",COUNTA($B$5:B4687))</f>
        <v/>
      </c>
      <c r="B4687" s="213"/>
      <c r="C4687" s="214"/>
      <c r="D4687" s="214"/>
      <c r="E4687" s="214"/>
      <c r="F4687" s="224"/>
      <c r="G4687" s="216"/>
      <c r="H4687" s="217" t="str">
        <f>IFERROR(VLOOKUP($C4687,$C$5:$H$18,6,0)+SUMIF($C$19:$C4687,$C4687,$F$19:$F4687)-SUMIF($C$19:$C4687,$C4687,$G$19:$G4687),"")</f>
        <v/>
      </c>
      <c r="I4687" s="214"/>
      <c r="J4687" s="214"/>
      <c r="K4687" s="218"/>
    </row>
    <row r="4688" customHeight="1" spans="1:11">
      <c r="A4688" s="185" t="str">
        <f>IF(B4688="","",COUNTA($B$5:B4688))</f>
        <v/>
      </c>
      <c r="B4688" s="219"/>
      <c r="C4688" s="220"/>
      <c r="D4688" s="220"/>
      <c r="E4688" s="220"/>
      <c r="F4688" s="225"/>
      <c r="G4688" s="222"/>
      <c r="H4688" s="217" t="str">
        <f>IFERROR(VLOOKUP($C4688,$C$5:$H$18,6,0)+SUMIF($C$19:$C4688,$C4688,$F$19:$F4688)-SUMIF($C$19:$C4688,$C4688,$G$19:$G4688),"")</f>
        <v/>
      </c>
      <c r="I4688" s="220"/>
      <c r="J4688" s="220"/>
      <c r="K4688" s="223"/>
    </row>
    <row r="4689" customHeight="1" spans="1:11">
      <c r="A4689" s="185" t="str">
        <f>IF(B4689="","",COUNTA($B$5:B4689))</f>
        <v/>
      </c>
      <c r="B4689" s="213"/>
      <c r="C4689" s="214"/>
      <c r="D4689" s="214"/>
      <c r="E4689" s="214"/>
      <c r="F4689" s="224"/>
      <c r="G4689" s="216"/>
      <c r="H4689" s="217" t="str">
        <f>IFERROR(VLOOKUP($C4689,$C$5:$H$18,6,0)+SUMIF($C$19:$C4689,$C4689,$F$19:$F4689)-SUMIF($C$19:$C4689,$C4689,$G$19:$G4689),"")</f>
        <v/>
      </c>
      <c r="I4689" s="214"/>
      <c r="J4689" s="214"/>
      <c r="K4689" s="218"/>
    </row>
    <row r="4690" customHeight="1" spans="1:11">
      <c r="A4690" s="185" t="str">
        <f>IF(B4690="","",COUNTA($B$5:B4690))</f>
        <v/>
      </c>
      <c r="B4690" s="219"/>
      <c r="C4690" s="220"/>
      <c r="D4690" s="220"/>
      <c r="E4690" s="220"/>
      <c r="F4690" s="225"/>
      <c r="G4690" s="222"/>
      <c r="H4690" s="217" t="str">
        <f>IFERROR(VLOOKUP($C4690,$C$5:$H$18,6,0)+SUMIF($C$19:$C4690,$C4690,$F$19:$F4690)-SUMIF($C$19:$C4690,$C4690,$G$19:$G4690),"")</f>
        <v/>
      </c>
      <c r="I4690" s="220"/>
      <c r="J4690" s="220"/>
      <c r="K4690" s="223"/>
    </row>
    <row r="4691" customHeight="1" spans="1:11">
      <c r="A4691" s="185" t="str">
        <f>IF(B4691="","",COUNTA($B$5:B4691))</f>
        <v/>
      </c>
      <c r="B4691" s="213"/>
      <c r="C4691" s="214"/>
      <c r="D4691" s="214"/>
      <c r="E4691" s="214"/>
      <c r="F4691" s="224"/>
      <c r="G4691" s="216"/>
      <c r="H4691" s="217" t="str">
        <f>IFERROR(VLOOKUP($C4691,$C$5:$H$18,6,0)+SUMIF($C$19:$C4691,$C4691,$F$19:$F4691)-SUMIF($C$19:$C4691,$C4691,$G$19:$G4691),"")</f>
        <v/>
      </c>
      <c r="I4691" s="214"/>
      <c r="J4691" s="214"/>
      <c r="K4691" s="218"/>
    </row>
    <row r="4692" customHeight="1" spans="1:11">
      <c r="A4692" s="185" t="str">
        <f>IF(B4692="","",COUNTA($B$5:B4692))</f>
        <v/>
      </c>
      <c r="B4692" s="219"/>
      <c r="C4692" s="220"/>
      <c r="D4692" s="220"/>
      <c r="E4692" s="220"/>
      <c r="F4692" s="225"/>
      <c r="G4692" s="222"/>
      <c r="H4692" s="217" t="str">
        <f>IFERROR(VLOOKUP($C4692,$C$5:$H$18,6,0)+SUMIF($C$19:$C4692,$C4692,$F$19:$F4692)-SUMIF($C$19:$C4692,$C4692,$G$19:$G4692),"")</f>
        <v/>
      </c>
      <c r="I4692" s="220"/>
      <c r="J4692" s="220"/>
      <c r="K4692" s="223"/>
    </row>
    <row r="4693" customHeight="1" spans="1:11">
      <c r="A4693" s="185" t="str">
        <f>IF(B4693="","",COUNTA($B$5:B4693))</f>
        <v/>
      </c>
      <c r="B4693" s="213"/>
      <c r="C4693" s="214"/>
      <c r="D4693" s="214"/>
      <c r="E4693" s="214"/>
      <c r="F4693" s="224"/>
      <c r="G4693" s="216"/>
      <c r="H4693" s="217" t="str">
        <f>IFERROR(VLOOKUP($C4693,$C$5:$H$18,6,0)+SUMIF($C$19:$C4693,$C4693,$F$19:$F4693)-SUMIF($C$19:$C4693,$C4693,$G$19:$G4693),"")</f>
        <v/>
      </c>
      <c r="I4693" s="214"/>
      <c r="J4693" s="214"/>
      <c r="K4693" s="218"/>
    </row>
    <row r="4694" customHeight="1" spans="1:11">
      <c r="A4694" s="185" t="str">
        <f>IF(B4694="","",COUNTA($B$5:B4694))</f>
        <v/>
      </c>
      <c r="B4694" s="219"/>
      <c r="C4694" s="220"/>
      <c r="D4694" s="220"/>
      <c r="E4694" s="220"/>
      <c r="F4694" s="225"/>
      <c r="G4694" s="222"/>
      <c r="H4694" s="217" t="str">
        <f>IFERROR(VLOOKUP($C4694,$C$5:$H$18,6,0)+SUMIF($C$19:$C4694,$C4694,$F$19:$F4694)-SUMIF($C$19:$C4694,$C4694,$G$19:$G4694),"")</f>
        <v/>
      </c>
      <c r="I4694" s="220"/>
      <c r="J4694" s="220"/>
      <c r="K4694" s="223"/>
    </row>
    <row r="4695" customHeight="1" spans="1:11">
      <c r="A4695" s="185" t="str">
        <f>IF(B4695="","",COUNTA($B$5:B4695))</f>
        <v/>
      </c>
      <c r="B4695" s="213"/>
      <c r="C4695" s="214"/>
      <c r="D4695" s="214"/>
      <c r="E4695" s="214"/>
      <c r="F4695" s="224"/>
      <c r="G4695" s="216"/>
      <c r="H4695" s="217" t="str">
        <f>IFERROR(VLOOKUP($C4695,$C$5:$H$18,6,0)+SUMIF($C$19:$C4695,$C4695,$F$19:$F4695)-SUMIF($C$19:$C4695,$C4695,$G$19:$G4695),"")</f>
        <v/>
      </c>
      <c r="I4695" s="214"/>
      <c r="J4695" s="214"/>
      <c r="K4695" s="218"/>
    </row>
    <row r="4696" customHeight="1" spans="1:11">
      <c r="A4696" s="185" t="str">
        <f>IF(B4696="","",COUNTA($B$5:B4696))</f>
        <v/>
      </c>
      <c r="B4696" s="219"/>
      <c r="C4696" s="220"/>
      <c r="D4696" s="220"/>
      <c r="E4696" s="220"/>
      <c r="F4696" s="225"/>
      <c r="G4696" s="222"/>
      <c r="H4696" s="217" t="str">
        <f>IFERROR(VLOOKUP($C4696,$C$5:$H$18,6,0)+SUMIF($C$19:$C4696,$C4696,$F$19:$F4696)-SUMIF($C$19:$C4696,$C4696,$G$19:$G4696),"")</f>
        <v/>
      </c>
      <c r="I4696" s="220"/>
      <c r="J4696" s="220"/>
      <c r="K4696" s="223"/>
    </row>
    <row r="4697" customHeight="1" spans="1:11">
      <c r="A4697" s="185" t="str">
        <f>IF(B4697="","",COUNTA($B$5:B4697))</f>
        <v/>
      </c>
      <c r="B4697" s="213"/>
      <c r="C4697" s="214"/>
      <c r="D4697" s="214"/>
      <c r="E4697" s="214"/>
      <c r="F4697" s="224"/>
      <c r="G4697" s="216"/>
      <c r="H4697" s="217" t="str">
        <f>IFERROR(VLOOKUP($C4697,$C$5:$H$18,6,0)+SUMIF($C$19:$C4697,$C4697,$F$19:$F4697)-SUMIF($C$19:$C4697,$C4697,$G$19:$G4697),"")</f>
        <v/>
      </c>
      <c r="I4697" s="214"/>
      <c r="J4697" s="214"/>
      <c r="K4697" s="218"/>
    </row>
    <row r="4698" customHeight="1" spans="1:11">
      <c r="A4698" s="185" t="str">
        <f>IF(B4698="","",COUNTA($B$5:B4698))</f>
        <v/>
      </c>
      <c r="B4698" s="219"/>
      <c r="C4698" s="220"/>
      <c r="D4698" s="220"/>
      <c r="E4698" s="220"/>
      <c r="F4698" s="225"/>
      <c r="G4698" s="222"/>
      <c r="H4698" s="217" t="str">
        <f>IFERROR(VLOOKUP($C4698,$C$5:$H$18,6,0)+SUMIF($C$19:$C4698,$C4698,$F$19:$F4698)-SUMIF($C$19:$C4698,$C4698,$G$19:$G4698),"")</f>
        <v/>
      </c>
      <c r="I4698" s="220"/>
      <c r="J4698" s="220"/>
      <c r="K4698" s="223"/>
    </row>
    <row r="4699" customHeight="1" spans="1:11">
      <c r="A4699" s="185" t="str">
        <f>IF(B4699="","",COUNTA($B$5:B4699))</f>
        <v/>
      </c>
      <c r="B4699" s="213"/>
      <c r="C4699" s="214"/>
      <c r="D4699" s="214"/>
      <c r="E4699" s="214"/>
      <c r="F4699" s="224"/>
      <c r="G4699" s="216"/>
      <c r="H4699" s="217" t="str">
        <f>IFERROR(VLOOKUP($C4699,$C$5:$H$18,6,0)+SUMIF($C$19:$C4699,$C4699,$F$19:$F4699)-SUMIF($C$19:$C4699,$C4699,$G$19:$G4699),"")</f>
        <v/>
      </c>
      <c r="I4699" s="214"/>
      <c r="J4699" s="214"/>
      <c r="K4699" s="218"/>
    </row>
    <row r="4700" customHeight="1" spans="1:11">
      <c r="A4700" s="185" t="str">
        <f>IF(B4700="","",COUNTA($B$5:B4700))</f>
        <v/>
      </c>
      <c r="B4700" s="219"/>
      <c r="C4700" s="220"/>
      <c r="D4700" s="220"/>
      <c r="E4700" s="220"/>
      <c r="F4700" s="225"/>
      <c r="G4700" s="222"/>
      <c r="H4700" s="217" t="str">
        <f>IFERROR(VLOOKUP($C4700,$C$5:$H$18,6,0)+SUMIF($C$19:$C4700,$C4700,$F$19:$F4700)-SUMIF($C$19:$C4700,$C4700,$G$19:$G4700),"")</f>
        <v/>
      </c>
      <c r="I4700" s="220"/>
      <c r="J4700" s="220"/>
      <c r="K4700" s="223"/>
    </row>
    <row r="4701" customHeight="1" spans="1:11">
      <c r="A4701" s="185" t="str">
        <f>IF(B4701="","",COUNTA($B$5:B4701))</f>
        <v/>
      </c>
      <c r="B4701" s="213"/>
      <c r="C4701" s="214"/>
      <c r="D4701" s="214"/>
      <c r="E4701" s="214"/>
      <c r="F4701" s="224"/>
      <c r="G4701" s="216"/>
      <c r="H4701" s="217" t="str">
        <f>IFERROR(VLOOKUP($C4701,$C$5:$H$18,6,0)+SUMIF($C$19:$C4701,$C4701,$F$19:$F4701)-SUMIF($C$19:$C4701,$C4701,$G$19:$G4701),"")</f>
        <v/>
      </c>
      <c r="I4701" s="214"/>
      <c r="J4701" s="214"/>
      <c r="K4701" s="218"/>
    </row>
    <row r="4702" customHeight="1" spans="1:11">
      <c r="A4702" s="185" t="str">
        <f>IF(B4702="","",COUNTA($B$5:B4702))</f>
        <v/>
      </c>
      <c r="B4702" s="219"/>
      <c r="C4702" s="220"/>
      <c r="D4702" s="220"/>
      <c r="E4702" s="220"/>
      <c r="F4702" s="225"/>
      <c r="G4702" s="222"/>
      <c r="H4702" s="217" t="str">
        <f>IFERROR(VLOOKUP($C4702,$C$5:$H$18,6,0)+SUMIF($C$19:$C4702,$C4702,$F$19:$F4702)-SUMIF($C$19:$C4702,$C4702,$G$19:$G4702),"")</f>
        <v/>
      </c>
      <c r="I4702" s="220"/>
      <c r="J4702" s="220"/>
      <c r="K4702" s="223"/>
    </row>
    <row r="4703" customHeight="1" spans="1:11">
      <c r="A4703" s="185" t="str">
        <f>IF(B4703="","",COUNTA($B$5:B4703))</f>
        <v/>
      </c>
      <c r="B4703" s="213"/>
      <c r="C4703" s="214"/>
      <c r="D4703" s="214"/>
      <c r="E4703" s="214"/>
      <c r="F4703" s="224"/>
      <c r="G4703" s="216"/>
      <c r="H4703" s="217" t="str">
        <f>IFERROR(VLOOKUP($C4703,$C$5:$H$18,6,0)+SUMIF($C$19:$C4703,$C4703,$F$19:$F4703)-SUMIF($C$19:$C4703,$C4703,$G$19:$G4703),"")</f>
        <v/>
      </c>
      <c r="I4703" s="214"/>
      <c r="J4703" s="214"/>
      <c r="K4703" s="218"/>
    </row>
    <row r="4704" customHeight="1" spans="1:11">
      <c r="A4704" s="185" t="str">
        <f>IF(B4704="","",COUNTA($B$5:B4704))</f>
        <v/>
      </c>
      <c r="B4704" s="219"/>
      <c r="C4704" s="220"/>
      <c r="D4704" s="220"/>
      <c r="E4704" s="220"/>
      <c r="F4704" s="225"/>
      <c r="G4704" s="222"/>
      <c r="H4704" s="217" t="str">
        <f>IFERROR(VLOOKUP($C4704,$C$5:$H$18,6,0)+SUMIF($C$19:$C4704,$C4704,$F$19:$F4704)-SUMIF($C$19:$C4704,$C4704,$G$19:$G4704),"")</f>
        <v/>
      </c>
      <c r="I4704" s="220"/>
      <c r="J4704" s="220"/>
      <c r="K4704" s="223"/>
    </row>
    <row r="4705" customHeight="1" spans="1:11">
      <c r="A4705" s="185" t="str">
        <f>IF(B4705="","",COUNTA($B$5:B4705))</f>
        <v/>
      </c>
      <c r="B4705" s="213"/>
      <c r="C4705" s="214"/>
      <c r="D4705" s="214"/>
      <c r="E4705" s="214"/>
      <c r="F4705" s="224"/>
      <c r="G4705" s="216"/>
      <c r="H4705" s="217" t="str">
        <f>IFERROR(VLOOKUP($C4705,$C$5:$H$18,6,0)+SUMIF($C$19:$C4705,$C4705,$F$19:$F4705)-SUMIF($C$19:$C4705,$C4705,$G$19:$G4705),"")</f>
        <v/>
      </c>
      <c r="I4705" s="214"/>
      <c r="J4705" s="214"/>
      <c r="K4705" s="218"/>
    </row>
    <row r="4706" customHeight="1" spans="1:11">
      <c r="A4706" s="185" t="str">
        <f>IF(B4706="","",COUNTA($B$5:B4706))</f>
        <v/>
      </c>
      <c r="B4706" s="219"/>
      <c r="C4706" s="220"/>
      <c r="D4706" s="220"/>
      <c r="E4706" s="220"/>
      <c r="F4706" s="225"/>
      <c r="G4706" s="222"/>
      <c r="H4706" s="217" t="str">
        <f>IFERROR(VLOOKUP($C4706,$C$5:$H$18,6,0)+SUMIF($C$19:$C4706,$C4706,$F$19:$F4706)-SUMIF($C$19:$C4706,$C4706,$G$19:$G4706),"")</f>
        <v/>
      </c>
      <c r="I4706" s="220"/>
      <c r="J4706" s="220"/>
      <c r="K4706" s="223"/>
    </row>
    <row r="4707" customHeight="1" spans="1:11">
      <c r="A4707" s="185" t="str">
        <f>IF(B4707="","",COUNTA($B$5:B4707))</f>
        <v/>
      </c>
      <c r="B4707" s="213"/>
      <c r="C4707" s="214"/>
      <c r="D4707" s="214"/>
      <c r="E4707" s="214"/>
      <c r="F4707" s="224"/>
      <c r="G4707" s="216"/>
      <c r="H4707" s="217" t="str">
        <f>IFERROR(VLOOKUP($C4707,$C$5:$H$18,6,0)+SUMIF($C$19:$C4707,$C4707,$F$19:$F4707)-SUMIF($C$19:$C4707,$C4707,$G$19:$G4707),"")</f>
        <v/>
      </c>
      <c r="I4707" s="214"/>
      <c r="J4707" s="214"/>
      <c r="K4707" s="218"/>
    </row>
    <row r="4708" customHeight="1" spans="1:11">
      <c r="A4708" s="185" t="str">
        <f>IF(B4708="","",COUNTA($B$5:B4708))</f>
        <v/>
      </c>
      <c r="B4708" s="219"/>
      <c r="C4708" s="220"/>
      <c r="D4708" s="220"/>
      <c r="E4708" s="220"/>
      <c r="F4708" s="225"/>
      <c r="G4708" s="222"/>
      <c r="H4708" s="217" t="str">
        <f>IFERROR(VLOOKUP($C4708,$C$5:$H$18,6,0)+SUMIF($C$19:$C4708,$C4708,$F$19:$F4708)-SUMIF($C$19:$C4708,$C4708,$G$19:$G4708),"")</f>
        <v/>
      </c>
      <c r="I4708" s="220"/>
      <c r="J4708" s="220"/>
      <c r="K4708" s="223"/>
    </row>
    <row r="4709" customHeight="1" spans="1:11">
      <c r="A4709" s="185" t="str">
        <f>IF(B4709="","",COUNTA($B$5:B4709))</f>
        <v/>
      </c>
      <c r="B4709" s="213"/>
      <c r="C4709" s="214"/>
      <c r="D4709" s="214"/>
      <c r="E4709" s="214"/>
      <c r="F4709" s="224"/>
      <c r="G4709" s="216"/>
      <c r="H4709" s="217" t="str">
        <f>IFERROR(VLOOKUP($C4709,$C$5:$H$18,6,0)+SUMIF($C$19:$C4709,$C4709,$F$19:$F4709)-SUMIF($C$19:$C4709,$C4709,$G$19:$G4709),"")</f>
        <v/>
      </c>
      <c r="I4709" s="214"/>
      <c r="J4709" s="214"/>
      <c r="K4709" s="218"/>
    </row>
    <row r="4710" customHeight="1" spans="1:11">
      <c r="A4710" s="185" t="str">
        <f>IF(B4710="","",COUNTA($B$5:B4710))</f>
        <v/>
      </c>
      <c r="B4710" s="219"/>
      <c r="C4710" s="220"/>
      <c r="D4710" s="220"/>
      <c r="E4710" s="220"/>
      <c r="F4710" s="225"/>
      <c r="G4710" s="222"/>
      <c r="H4710" s="217" t="str">
        <f>IFERROR(VLOOKUP($C4710,$C$5:$H$18,6,0)+SUMIF($C$19:$C4710,$C4710,$F$19:$F4710)-SUMIF($C$19:$C4710,$C4710,$G$19:$G4710),"")</f>
        <v/>
      </c>
      <c r="I4710" s="220"/>
      <c r="J4710" s="220"/>
      <c r="K4710" s="223"/>
    </row>
    <row r="4711" customHeight="1" spans="1:11">
      <c r="A4711" s="185" t="str">
        <f>IF(B4711="","",COUNTA($B$5:B4711))</f>
        <v/>
      </c>
      <c r="B4711" s="213"/>
      <c r="C4711" s="214"/>
      <c r="D4711" s="214"/>
      <c r="E4711" s="214"/>
      <c r="F4711" s="224"/>
      <c r="G4711" s="216"/>
      <c r="H4711" s="217" t="str">
        <f>IFERROR(VLOOKUP($C4711,$C$5:$H$18,6,0)+SUMIF($C$19:$C4711,$C4711,$F$19:$F4711)-SUMIF($C$19:$C4711,$C4711,$G$19:$G4711),"")</f>
        <v/>
      </c>
      <c r="I4711" s="214"/>
      <c r="J4711" s="214"/>
      <c r="K4711" s="218"/>
    </row>
    <row r="4712" customHeight="1" spans="1:11">
      <c r="A4712" s="185" t="str">
        <f>IF(B4712="","",COUNTA($B$5:B4712))</f>
        <v/>
      </c>
      <c r="B4712" s="219"/>
      <c r="C4712" s="220"/>
      <c r="D4712" s="220"/>
      <c r="E4712" s="220"/>
      <c r="F4712" s="225"/>
      <c r="G4712" s="222"/>
      <c r="H4712" s="217" t="str">
        <f>IFERROR(VLOOKUP($C4712,$C$5:$H$18,6,0)+SUMIF($C$19:$C4712,$C4712,$F$19:$F4712)-SUMIF($C$19:$C4712,$C4712,$G$19:$G4712),"")</f>
        <v/>
      </c>
      <c r="I4712" s="220"/>
      <c r="J4712" s="220"/>
      <c r="K4712" s="223"/>
    </row>
    <row r="4713" customHeight="1" spans="1:11">
      <c r="A4713" s="185" t="str">
        <f>IF(B4713="","",COUNTA($B$5:B4713))</f>
        <v/>
      </c>
      <c r="B4713" s="213"/>
      <c r="C4713" s="214"/>
      <c r="D4713" s="214"/>
      <c r="E4713" s="214"/>
      <c r="F4713" s="224"/>
      <c r="G4713" s="216"/>
      <c r="H4713" s="217" t="str">
        <f>IFERROR(VLOOKUP($C4713,$C$5:$H$18,6,0)+SUMIF($C$19:$C4713,$C4713,$F$19:$F4713)-SUMIF($C$19:$C4713,$C4713,$G$19:$G4713),"")</f>
        <v/>
      </c>
      <c r="I4713" s="214"/>
      <c r="J4713" s="214"/>
      <c r="K4713" s="218"/>
    </row>
    <row r="4714" customHeight="1" spans="1:11">
      <c r="A4714" s="185" t="str">
        <f>IF(B4714="","",COUNTA($B$5:B4714))</f>
        <v/>
      </c>
      <c r="B4714" s="219"/>
      <c r="C4714" s="220"/>
      <c r="D4714" s="220"/>
      <c r="E4714" s="220"/>
      <c r="F4714" s="225"/>
      <c r="G4714" s="222"/>
      <c r="H4714" s="217" t="str">
        <f>IFERROR(VLOOKUP($C4714,$C$5:$H$18,6,0)+SUMIF($C$19:$C4714,$C4714,$F$19:$F4714)-SUMIF($C$19:$C4714,$C4714,$G$19:$G4714),"")</f>
        <v/>
      </c>
      <c r="I4714" s="220"/>
      <c r="J4714" s="220"/>
      <c r="K4714" s="223"/>
    </row>
    <row r="4715" customHeight="1" spans="1:11">
      <c r="A4715" s="185" t="str">
        <f>IF(B4715="","",COUNTA($B$5:B4715))</f>
        <v/>
      </c>
      <c r="B4715" s="213"/>
      <c r="C4715" s="214"/>
      <c r="D4715" s="214"/>
      <c r="E4715" s="214"/>
      <c r="F4715" s="224"/>
      <c r="G4715" s="216"/>
      <c r="H4715" s="217" t="str">
        <f>IFERROR(VLOOKUP($C4715,$C$5:$H$18,6,0)+SUMIF($C$19:$C4715,$C4715,$F$19:$F4715)-SUMIF($C$19:$C4715,$C4715,$G$19:$G4715),"")</f>
        <v/>
      </c>
      <c r="I4715" s="214"/>
      <c r="J4715" s="214"/>
      <c r="K4715" s="218"/>
    </row>
    <row r="4716" customHeight="1" spans="1:11">
      <c r="A4716" s="185" t="str">
        <f>IF(B4716="","",COUNTA($B$5:B4716))</f>
        <v/>
      </c>
      <c r="B4716" s="219"/>
      <c r="C4716" s="220"/>
      <c r="D4716" s="220"/>
      <c r="E4716" s="220"/>
      <c r="F4716" s="225"/>
      <c r="G4716" s="222"/>
      <c r="H4716" s="217" t="str">
        <f>IFERROR(VLOOKUP($C4716,$C$5:$H$18,6,0)+SUMIF($C$19:$C4716,$C4716,$F$19:$F4716)-SUMIF($C$19:$C4716,$C4716,$G$19:$G4716),"")</f>
        <v/>
      </c>
      <c r="I4716" s="220"/>
      <c r="J4716" s="220"/>
      <c r="K4716" s="223"/>
    </row>
    <row r="4717" customHeight="1" spans="1:11">
      <c r="A4717" s="185" t="str">
        <f>IF(B4717="","",COUNTA($B$5:B4717))</f>
        <v/>
      </c>
      <c r="B4717" s="213"/>
      <c r="C4717" s="214"/>
      <c r="D4717" s="214"/>
      <c r="E4717" s="214"/>
      <c r="F4717" s="224"/>
      <c r="G4717" s="216"/>
      <c r="H4717" s="217" t="str">
        <f>IFERROR(VLOOKUP($C4717,$C$5:$H$18,6,0)+SUMIF($C$19:$C4717,$C4717,$F$19:$F4717)-SUMIF($C$19:$C4717,$C4717,$G$19:$G4717),"")</f>
        <v/>
      </c>
      <c r="I4717" s="214"/>
      <c r="J4717" s="214"/>
      <c r="K4717" s="218"/>
    </row>
    <row r="4718" customHeight="1" spans="1:11">
      <c r="A4718" s="185" t="str">
        <f>IF(B4718="","",COUNTA($B$5:B4718))</f>
        <v/>
      </c>
      <c r="B4718" s="219"/>
      <c r="C4718" s="220"/>
      <c r="D4718" s="220"/>
      <c r="E4718" s="220"/>
      <c r="F4718" s="225"/>
      <c r="G4718" s="222"/>
      <c r="H4718" s="217" t="str">
        <f>IFERROR(VLOOKUP($C4718,$C$5:$H$18,6,0)+SUMIF($C$19:$C4718,$C4718,$F$19:$F4718)-SUMIF($C$19:$C4718,$C4718,$G$19:$G4718),"")</f>
        <v/>
      </c>
      <c r="I4718" s="220"/>
      <c r="J4718" s="220"/>
      <c r="K4718" s="223"/>
    </row>
    <row r="4719" customHeight="1" spans="1:11">
      <c r="A4719" s="185" t="str">
        <f>IF(B4719="","",COUNTA($B$5:B4719))</f>
        <v/>
      </c>
      <c r="B4719" s="213"/>
      <c r="C4719" s="214"/>
      <c r="D4719" s="214"/>
      <c r="E4719" s="214"/>
      <c r="F4719" s="224"/>
      <c r="G4719" s="216"/>
      <c r="H4719" s="217" t="str">
        <f>IFERROR(VLOOKUP($C4719,$C$5:$H$18,6,0)+SUMIF($C$19:$C4719,$C4719,$F$19:$F4719)-SUMIF($C$19:$C4719,$C4719,$G$19:$G4719),"")</f>
        <v/>
      </c>
      <c r="I4719" s="214"/>
      <c r="J4719" s="214"/>
      <c r="K4719" s="218"/>
    </row>
    <row r="4720" customHeight="1" spans="1:11">
      <c r="A4720" s="185" t="str">
        <f>IF(B4720="","",COUNTA($B$5:B4720))</f>
        <v/>
      </c>
      <c r="B4720" s="219"/>
      <c r="C4720" s="220"/>
      <c r="D4720" s="220"/>
      <c r="E4720" s="220"/>
      <c r="F4720" s="225"/>
      <c r="G4720" s="222"/>
      <c r="H4720" s="217" t="str">
        <f>IFERROR(VLOOKUP($C4720,$C$5:$H$18,6,0)+SUMIF($C$19:$C4720,$C4720,$F$19:$F4720)-SUMIF($C$19:$C4720,$C4720,$G$19:$G4720),"")</f>
        <v/>
      </c>
      <c r="I4720" s="220"/>
      <c r="J4720" s="220"/>
      <c r="K4720" s="223"/>
    </row>
    <row r="4721" customHeight="1" spans="1:11">
      <c r="A4721" s="185" t="str">
        <f>IF(B4721="","",COUNTA($B$5:B4721))</f>
        <v/>
      </c>
      <c r="B4721" s="213"/>
      <c r="C4721" s="214"/>
      <c r="D4721" s="214"/>
      <c r="E4721" s="214"/>
      <c r="F4721" s="224"/>
      <c r="G4721" s="216"/>
      <c r="H4721" s="217" t="str">
        <f>IFERROR(VLOOKUP($C4721,$C$5:$H$18,6,0)+SUMIF($C$19:$C4721,$C4721,$F$19:$F4721)-SUMIF($C$19:$C4721,$C4721,$G$19:$G4721),"")</f>
        <v/>
      </c>
      <c r="I4721" s="214"/>
      <c r="J4721" s="214"/>
      <c r="K4721" s="218"/>
    </row>
    <row r="4722" customHeight="1" spans="1:11">
      <c r="A4722" s="185" t="str">
        <f>IF(B4722="","",COUNTA($B$5:B4722))</f>
        <v/>
      </c>
      <c r="B4722" s="219"/>
      <c r="C4722" s="220"/>
      <c r="D4722" s="220"/>
      <c r="E4722" s="220"/>
      <c r="F4722" s="225"/>
      <c r="G4722" s="222"/>
      <c r="H4722" s="217" t="str">
        <f>IFERROR(VLOOKUP($C4722,$C$5:$H$18,6,0)+SUMIF($C$19:$C4722,$C4722,$F$19:$F4722)-SUMIF($C$19:$C4722,$C4722,$G$19:$G4722),"")</f>
        <v/>
      </c>
      <c r="I4722" s="220"/>
      <c r="J4722" s="220"/>
      <c r="K4722" s="223"/>
    </row>
    <row r="4723" customHeight="1" spans="1:11">
      <c r="A4723" s="185" t="str">
        <f>IF(B4723="","",COUNTA($B$5:B4723))</f>
        <v/>
      </c>
      <c r="B4723" s="213"/>
      <c r="C4723" s="214"/>
      <c r="D4723" s="214"/>
      <c r="E4723" s="214"/>
      <c r="F4723" s="224"/>
      <c r="G4723" s="216"/>
      <c r="H4723" s="217" t="str">
        <f>IFERROR(VLOOKUP($C4723,$C$5:$H$18,6,0)+SUMIF($C$19:$C4723,$C4723,$F$19:$F4723)-SUMIF($C$19:$C4723,$C4723,$G$19:$G4723),"")</f>
        <v/>
      </c>
      <c r="I4723" s="214"/>
      <c r="J4723" s="214"/>
      <c r="K4723" s="218"/>
    </row>
    <row r="4724" customHeight="1" spans="1:11">
      <c r="A4724" s="185" t="str">
        <f>IF(B4724="","",COUNTA($B$5:B4724))</f>
        <v/>
      </c>
      <c r="B4724" s="219"/>
      <c r="C4724" s="220"/>
      <c r="D4724" s="220"/>
      <c r="E4724" s="220"/>
      <c r="F4724" s="225"/>
      <c r="G4724" s="222"/>
      <c r="H4724" s="217" t="str">
        <f>IFERROR(VLOOKUP($C4724,$C$5:$H$18,6,0)+SUMIF($C$19:$C4724,$C4724,$F$19:$F4724)-SUMIF($C$19:$C4724,$C4724,$G$19:$G4724),"")</f>
        <v/>
      </c>
      <c r="I4724" s="220"/>
      <c r="J4724" s="220"/>
      <c r="K4724" s="223"/>
    </row>
    <row r="4725" customHeight="1" spans="1:11">
      <c r="A4725" s="185" t="str">
        <f>IF(B4725="","",COUNTA($B$5:B4725))</f>
        <v/>
      </c>
      <c r="B4725" s="213"/>
      <c r="C4725" s="214"/>
      <c r="D4725" s="214"/>
      <c r="E4725" s="214"/>
      <c r="F4725" s="224"/>
      <c r="G4725" s="216"/>
      <c r="H4725" s="217" t="str">
        <f>IFERROR(VLOOKUP($C4725,$C$5:$H$18,6,0)+SUMIF($C$19:$C4725,$C4725,$F$19:$F4725)-SUMIF($C$19:$C4725,$C4725,$G$19:$G4725),"")</f>
        <v/>
      </c>
      <c r="I4725" s="214"/>
      <c r="J4725" s="214"/>
      <c r="K4725" s="218"/>
    </row>
    <row r="4726" customHeight="1" spans="1:11">
      <c r="A4726" s="185" t="str">
        <f>IF(B4726="","",COUNTA($B$5:B4726))</f>
        <v/>
      </c>
      <c r="B4726" s="219"/>
      <c r="C4726" s="220"/>
      <c r="D4726" s="220"/>
      <c r="E4726" s="220"/>
      <c r="F4726" s="225"/>
      <c r="G4726" s="222"/>
      <c r="H4726" s="217" t="str">
        <f>IFERROR(VLOOKUP($C4726,$C$5:$H$18,6,0)+SUMIF($C$19:$C4726,$C4726,$F$19:$F4726)-SUMIF($C$19:$C4726,$C4726,$G$19:$G4726),"")</f>
        <v/>
      </c>
      <c r="I4726" s="220"/>
      <c r="J4726" s="220"/>
      <c r="K4726" s="223"/>
    </row>
    <row r="4727" customHeight="1" spans="1:11">
      <c r="A4727" s="185" t="str">
        <f>IF(B4727="","",COUNTA($B$5:B4727))</f>
        <v/>
      </c>
      <c r="B4727" s="213"/>
      <c r="C4727" s="214"/>
      <c r="D4727" s="214"/>
      <c r="E4727" s="214"/>
      <c r="F4727" s="224"/>
      <c r="G4727" s="216"/>
      <c r="H4727" s="217" t="str">
        <f>IFERROR(VLOOKUP($C4727,$C$5:$H$18,6,0)+SUMIF($C$19:$C4727,$C4727,$F$19:$F4727)-SUMIF($C$19:$C4727,$C4727,$G$19:$G4727),"")</f>
        <v/>
      </c>
      <c r="I4727" s="214"/>
      <c r="J4727" s="214"/>
      <c r="K4727" s="218"/>
    </row>
    <row r="4728" customHeight="1" spans="1:11">
      <c r="A4728" s="185" t="str">
        <f>IF(B4728="","",COUNTA($B$5:B4728))</f>
        <v/>
      </c>
      <c r="B4728" s="219"/>
      <c r="C4728" s="220"/>
      <c r="D4728" s="220"/>
      <c r="E4728" s="220"/>
      <c r="F4728" s="225"/>
      <c r="G4728" s="222"/>
      <c r="H4728" s="217" t="str">
        <f>IFERROR(VLOOKUP($C4728,$C$5:$H$18,6,0)+SUMIF($C$19:$C4728,$C4728,$F$19:$F4728)-SUMIF($C$19:$C4728,$C4728,$G$19:$G4728),"")</f>
        <v/>
      </c>
      <c r="I4728" s="220"/>
      <c r="J4728" s="220"/>
      <c r="K4728" s="223"/>
    </row>
    <row r="4729" customHeight="1" spans="1:11">
      <c r="A4729" s="185" t="str">
        <f>IF(B4729="","",COUNTA($B$5:B4729))</f>
        <v/>
      </c>
      <c r="B4729" s="213"/>
      <c r="C4729" s="214"/>
      <c r="D4729" s="214"/>
      <c r="E4729" s="214"/>
      <c r="F4729" s="224"/>
      <c r="G4729" s="216"/>
      <c r="H4729" s="217" t="str">
        <f>IFERROR(VLOOKUP($C4729,$C$5:$H$18,6,0)+SUMIF($C$19:$C4729,$C4729,$F$19:$F4729)-SUMIF($C$19:$C4729,$C4729,$G$19:$G4729),"")</f>
        <v/>
      </c>
      <c r="I4729" s="214"/>
      <c r="J4729" s="214"/>
      <c r="K4729" s="218"/>
    </row>
    <row r="4730" customHeight="1" spans="1:11">
      <c r="A4730" s="185" t="str">
        <f>IF(B4730="","",COUNTA($B$5:B4730))</f>
        <v/>
      </c>
      <c r="B4730" s="219"/>
      <c r="C4730" s="220"/>
      <c r="D4730" s="220"/>
      <c r="E4730" s="220"/>
      <c r="F4730" s="225"/>
      <c r="G4730" s="222"/>
      <c r="H4730" s="217" t="str">
        <f>IFERROR(VLOOKUP($C4730,$C$5:$H$18,6,0)+SUMIF($C$19:$C4730,$C4730,$F$19:$F4730)-SUMIF($C$19:$C4730,$C4730,$G$19:$G4730),"")</f>
        <v/>
      </c>
      <c r="I4730" s="220"/>
      <c r="J4730" s="220"/>
      <c r="K4730" s="223"/>
    </row>
    <row r="4731" customHeight="1" spans="1:11">
      <c r="A4731" s="185" t="str">
        <f>IF(B4731="","",COUNTA($B$5:B4731))</f>
        <v/>
      </c>
      <c r="B4731" s="213"/>
      <c r="C4731" s="214"/>
      <c r="D4731" s="214"/>
      <c r="E4731" s="214"/>
      <c r="F4731" s="224"/>
      <c r="G4731" s="216"/>
      <c r="H4731" s="217" t="str">
        <f>IFERROR(VLOOKUP($C4731,$C$5:$H$18,6,0)+SUMIF($C$19:$C4731,$C4731,$F$19:$F4731)-SUMIF($C$19:$C4731,$C4731,$G$19:$G4731),"")</f>
        <v/>
      </c>
      <c r="I4731" s="214"/>
      <c r="J4731" s="214"/>
      <c r="K4731" s="218"/>
    </row>
    <row r="4732" customHeight="1" spans="1:11">
      <c r="A4732" s="185" t="str">
        <f>IF(B4732="","",COUNTA($B$5:B4732))</f>
        <v/>
      </c>
      <c r="B4732" s="219"/>
      <c r="C4732" s="220"/>
      <c r="D4732" s="220"/>
      <c r="E4732" s="220"/>
      <c r="F4732" s="225"/>
      <c r="G4732" s="222"/>
      <c r="H4732" s="217" t="str">
        <f>IFERROR(VLOOKUP($C4732,$C$5:$H$18,6,0)+SUMIF($C$19:$C4732,$C4732,$F$19:$F4732)-SUMIF($C$19:$C4732,$C4732,$G$19:$G4732),"")</f>
        <v/>
      </c>
      <c r="I4732" s="220"/>
      <c r="J4732" s="220"/>
      <c r="K4732" s="223"/>
    </row>
    <row r="4733" customHeight="1" spans="1:11">
      <c r="A4733" s="185" t="str">
        <f>IF(B4733="","",COUNTA($B$5:B4733))</f>
        <v/>
      </c>
      <c r="B4733" s="213"/>
      <c r="C4733" s="214"/>
      <c r="D4733" s="214"/>
      <c r="E4733" s="214"/>
      <c r="F4733" s="224"/>
      <c r="G4733" s="216"/>
      <c r="H4733" s="217" t="str">
        <f>IFERROR(VLOOKUP($C4733,$C$5:$H$18,6,0)+SUMIF($C$19:$C4733,$C4733,$F$19:$F4733)-SUMIF($C$19:$C4733,$C4733,$G$19:$G4733),"")</f>
        <v/>
      </c>
      <c r="I4733" s="214"/>
      <c r="J4733" s="214"/>
      <c r="K4733" s="218"/>
    </row>
    <row r="4734" customHeight="1" spans="1:11">
      <c r="A4734" s="185" t="str">
        <f>IF(B4734="","",COUNTA($B$5:B4734))</f>
        <v/>
      </c>
      <c r="B4734" s="219"/>
      <c r="C4734" s="220"/>
      <c r="D4734" s="220"/>
      <c r="E4734" s="220"/>
      <c r="F4734" s="225"/>
      <c r="G4734" s="222"/>
      <c r="H4734" s="217" t="str">
        <f>IFERROR(VLOOKUP($C4734,$C$5:$H$18,6,0)+SUMIF($C$19:$C4734,$C4734,$F$19:$F4734)-SUMIF($C$19:$C4734,$C4734,$G$19:$G4734),"")</f>
        <v/>
      </c>
      <c r="I4734" s="220"/>
      <c r="J4734" s="220"/>
      <c r="K4734" s="223"/>
    </row>
    <row r="4735" customHeight="1" spans="1:11">
      <c r="A4735" s="185" t="str">
        <f>IF(B4735="","",COUNTA($B$5:B4735))</f>
        <v/>
      </c>
      <c r="B4735" s="213"/>
      <c r="C4735" s="214"/>
      <c r="D4735" s="214"/>
      <c r="E4735" s="214"/>
      <c r="F4735" s="224"/>
      <c r="G4735" s="216"/>
      <c r="H4735" s="217" t="str">
        <f>IFERROR(VLOOKUP($C4735,$C$5:$H$18,6,0)+SUMIF($C$19:$C4735,$C4735,$F$19:$F4735)-SUMIF($C$19:$C4735,$C4735,$G$19:$G4735),"")</f>
        <v/>
      </c>
      <c r="I4735" s="214"/>
      <c r="J4735" s="214"/>
      <c r="K4735" s="218"/>
    </row>
    <row r="4736" customHeight="1" spans="1:11">
      <c r="A4736" s="185" t="str">
        <f>IF(B4736="","",COUNTA($B$5:B4736))</f>
        <v/>
      </c>
      <c r="B4736" s="219"/>
      <c r="C4736" s="220"/>
      <c r="D4736" s="220"/>
      <c r="E4736" s="220"/>
      <c r="F4736" s="225"/>
      <c r="G4736" s="222"/>
      <c r="H4736" s="217" t="str">
        <f>IFERROR(VLOOKUP($C4736,$C$5:$H$18,6,0)+SUMIF($C$19:$C4736,$C4736,$F$19:$F4736)-SUMIF($C$19:$C4736,$C4736,$G$19:$G4736),"")</f>
        <v/>
      </c>
      <c r="I4736" s="220"/>
      <c r="J4736" s="220"/>
      <c r="K4736" s="223"/>
    </row>
    <row r="4737" customHeight="1" spans="1:11">
      <c r="A4737" s="185" t="str">
        <f>IF(B4737="","",COUNTA($B$5:B4737))</f>
        <v/>
      </c>
      <c r="B4737" s="213"/>
      <c r="C4737" s="214"/>
      <c r="D4737" s="214"/>
      <c r="E4737" s="214"/>
      <c r="F4737" s="224"/>
      <c r="G4737" s="216"/>
      <c r="H4737" s="217" t="str">
        <f>IFERROR(VLOOKUP($C4737,$C$5:$H$18,6,0)+SUMIF($C$19:$C4737,$C4737,$F$19:$F4737)-SUMIF($C$19:$C4737,$C4737,$G$19:$G4737),"")</f>
        <v/>
      </c>
      <c r="I4737" s="214"/>
      <c r="J4737" s="214"/>
      <c r="K4737" s="218"/>
    </row>
    <row r="4738" customHeight="1" spans="1:11">
      <c r="A4738" s="185" t="str">
        <f>IF(B4738="","",COUNTA($B$5:B4738))</f>
        <v/>
      </c>
      <c r="B4738" s="219"/>
      <c r="C4738" s="220"/>
      <c r="D4738" s="220"/>
      <c r="E4738" s="220"/>
      <c r="F4738" s="225"/>
      <c r="G4738" s="222"/>
      <c r="H4738" s="217" t="str">
        <f>IFERROR(VLOOKUP($C4738,$C$5:$H$18,6,0)+SUMIF($C$19:$C4738,$C4738,$F$19:$F4738)-SUMIF($C$19:$C4738,$C4738,$G$19:$G4738),"")</f>
        <v/>
      </c>
      <c r="I4738" s="220"/>
      <c r="J4738" s="220"/>
      <c r="K4738" s="223"/>
    </row>
    <row r="4739" customHeight="1" spans="1:11">
      <c r="A4739" s="185" t="str">
        <f>IF(B4739="","",COUNTA($B$5:B4739))</f>
        <v/>
      </c>
      <c r="B4739" s="213"/>
      <c r="C4739" s="214"/>
      <c r="D4739" s="214"/>
      <c r="E4739" s="214"/>
      <c r="F4739" s="224"/>
      <c r="G4739" s="216"/>
      <c r="H4739" s="217" t="str">
        <f>IFERROR(VLOOKUP($C4739,$C$5:$H$18,6,0)+SUMIF($C$19:$C4739,$C4739,$F$19:$F4739)-SUMIF($C$19:$C4739,$C4739,$G$19:$G4739),"")</f>
        <v/>
      </c>
      <c r="I4739" s="214"/>
      <c r="J4739" s="214"/>
      <c r="K4739" s="218"/>
    </row>
    <row r="4740" customHeight="1" spans="1:11">
      <c r="A4740" s="185" t="str">
        <f>IF(B4740="","",COUNTA($B$5:B4740))</f>
        <v/>
      </c>
      <c r="B4740" s="219"/>
      <c r="C4740" s="220"/>
      <c r="D4740" s="220"/>
      <c r="E4740" s="220"/>
      <c r="F4740" s="225"/>
      <c r="G4740" s="222"/>
      <c r="H4740" s="217" t="str">
        <f>IFERROR(VLOOKUP($C4740,$C$5:$H$18,6,0)+SUMIF($C$19:$C4740,$C4740,$F$19:$F4740)-SUMIF($C$19:$C4740,$C4740,$G$19:$G4740),"")</f>
        <v/>
      </c>
      <c r="I4740" s="220"/>
      <c r="J4740" s="220"/>
      <c r="K4740" s="223"/>
    </row>
    <row r="4741" customHeight="1" spans="1:11">
      <c r="A4741" s="185" t="str">
        <f>IF(B4741="","",COUNTA($B$5:B4741))</f>
        <v/>
      </c>
      <c r="B4741" s="213"/>
      <c r="C4741" s="214"/>
      <c r="D4741" s="214"/>
      <c r="E4741" s="214"/>
      <c r="F4741" s="224"/>
      <c r="G4741" s="216"/>
      <c r="H4741" s="217" t="str">
        <f>IFERROR(VLOOKUP($C4741,$C$5:$H$18,6,0)+SUMIF($C$19:$C4741,$C4741,$F$19:$F4741)-SUMIF($C$19:$C4741,$C4741,$G$19:$G4741),"")</f>
        <v/>
      </c>
      <c r="I4741" s="214"/>
      <c r="J4741" s="214"/>
      <c r="K4741" s="218"/>
    </row>
    <row r="4742" customHeight="1" spans="1:11">
      <c r="A4742" s="185" t="str">
        <f>IF(B4742="","",COUNTA($B$5:B4742))</f>
        <v/>
      </c>
      <c r="B4742" s="219"/>
      <c r="C4742" s="220"/>
      <c r="D4742" s="220"/>
      <c r="E4742" s="220"/>
      <c r="F4742" s="225"/>
      <c r="G4742" s="222"/>
      <c r="H4742" s="217" t="str">
        <f>IFERROR(VLOOKUP($C4742,$C$5:$H$18,6,0)+SUMIF($C$19:$C4742,$C4742,$F$19:$F4742)-SUMIF($C$19:$C4742,$C4742,$G$19:$G4742),"")</f>
        <v/>
      </c>
      <c r="I4742" s="220"/>
      <c r="J4742" s="220"/>
      <c r="K4742" s="223"/>
    </row>
    <row r="4743" customHeight="1" spans="1:11">
      <c r="A4743" s="185" t="str">
        <f>IF(B4743="","",COUNTA($B$5:B4743))</f>
        <v/>
      </c>
      <c r="B4743" s="213"/>
      <c r="C4743" s="214"/>
      <c r="D4743" s="214"/>
      <c r="E4743" s="214"/>
      <c r="F4743" s="224"/>
      <c r="G4743" s="216"/>
      <c r="H4743" s="217" t="str">
        <f>IFERROR(VLOOKUP($C4743,$C$5:$H$18,6,0)+SUMIF($C$19:$C4743,$C4743,$F$19:$F4743)-SUMIF($C$19:$C4743,$C4743,$G$19:$G4743),"")</f>
        <v/>
      </c>
      <c r="I4743" s="214"/>
      <c r="J4743" s="214"/>
      <c r="K4743" s="218"/>
    </row>
    <row r="4744" customHeight="1" spans="1:11">
      <c r="A4744" s="185" t="str">
        <f>IF(B4744="","",COUNTA($B$5:B4744))</f>
        <v/>
      </c>
      <c r="B4744" s="219"/>
      <c r="C4744" s="220"/>
      <c r="D4744" s="220"/>
      <c r="E4744" s="220"/>
      <c r="F4744" s="225"/>
      <c r="G4744" s="222"/>
      <c r="H4744" s="217" t="str">
        <f>IFERROR(VLOOKUP($C4744,$C$5:$H$18,6,0)+SUMIF($C$19:$C4744,$C4744,$F$19:$F4744)-SUMIF($C$19:$C4744,$C4744,$G$19:$G4744),"")</f>
        <v/>
      </c>
      <c r="I4744" s="220"/>
      <c r="J4744" s="220"/>
      <c r="K4744" s="223"/>
    </row>
    <row r="4745" customHeight="1" spans="1:11">
      <c r="A4745" s="185" t="str">
        <f>IF(B4745="","",COUNTA($B$5:B4745))</f>
        <v/>
      </c>
      <c r="B4745" s="213"/>
      <c r="C4745" s="214"/>
      <c r="D4745" s="214"/>
      <c r="E4745" s="214"/>
      <c r="F4745" s="224"/>
      <c r="G4745" s="216"/>
      <c r="H4745" s="217" t="str">
        <f>IFERROR(VLOOKUP($C4745,$C$5:$H$18,6,0)+SUMIF($C$19:$C4745,$C4745,$F$19:$F4745)-SUMIF($C$19:$C4745,$C4745,$G$19:$G4745),"")</f>
        <v/>
      </c>
      <c r="I4745" s="214"/>
      <c r="J4745" s="214"/>
      <c r="K4745" s="218"/>
    </row>
    <row r="4746" customHeight="1" spans="1:11">
      <c r="A4746" s="185" t="str">
        <f>IF(B4746="","",COUNTA($B$5:B4746))</f>
        <v/>
      </c>
      <c r="B4746" s="219"/>
      <c r="C4746" s="220"/>
      <c r="D4746" s="220"/>
      <c r="E4746" s="220"/>
      <c r="F4746" s="225"/>
      <c r="G4746" s="222"/>
      <c r="H4746" s="217" t="str">
        <f>IFERROR(VLOOKUP($C4746,$C$5:$H$18,6,0)+SUMIF($C$19:$C4746,$C4746,$F$19:$F4746)-SUMIF($C$19:$C4746,$C4746,$G$19:$G4746),"")</f>
        <v/>
      </c>
      <c r="I4746" s="220"/>
      <c r="J4746" s="220"/>
      <c r="K4746" s="223"/>
    </row>
    <row r="4747" customHeight="1" spans="1:11">
      <c r="A4747" s="185" t="str">
        <f>IF(B4747="","",COUNTA($B$5:B4747))</f>
        <v/>
      </c>
      <c r="B4747" s="213"/>
      <c r="C4747" s="214"/>
      <c r="D4747" s="214"/>
      <c r="E4747" s="214"/>
      <c r="F4747" s="224"/>
      <c r="G4747" s="216"/>
      <c r="H4747" s="217" t="str">
        <f>IFERROR(VLOOKUP($C4747,$C$5:$H$18,6,0)+SUMIF($C$19:$C4747,$C4747,$F$19:$F4747)-SUMIF($C$19:$C4747,$C4747,$G$19:$G4747),"")</f>
        <v/>
      </c>
      <c r="I4747" s="214"/>
      <c r="J4747" s="214"/>
      <c r="K4747" s="218"/>
    </row>
    <row r="4748" customHeight="1" spans="1:11">
      <c r="A4748" s="185" t="str">
        <f>IF(B4748="","",COUNTA($B$5:B4748))</f>
        <v/>
      </c>
      <c r="B4748" s="219"/>
      <c r="C4748" s="220"/>
      <c r="D4748" s="220"/>
      <c r="E4748" s="220"/>
      <c r="F4748" s="225"/>
      <c r="G4748" s="222"/>
      <c r="H4748" s="217" t="str">
        <f>IFERROR(VLOOKUP($C4748,$C$5:$H$18,6,0)+SUMIF($C$19:$C4748,$C4748,$F$19:$F4748)-SUMIF($C$19:$C4748,$C4748,$G$19:$G4748),"")</f>
        <v/>
      </c>
      <c r="I4748" s="220"/>
      <c r="J4748" s="220"/>
      <c r="K4748" s="223"/>
    </row>
    <row r="4749" customHeight="1" spans="1:11">
      <c r="A4749" s="185" t="str">
        <f>IF(B4749="","",COUNTA($B$5:B4749))</f>
        <v/>
      </c>
      <c r="B4749" s="213"/>
      <c r="C4749" s="214"/>
      <c r="D4749" s="214"/>
      <c r="E4749" s="214"/>
      <c r="F4749" s="224"/>
      <c r="G4749" s="216"/>
      <c r="H4749" s="217" t="str">
        <f>IFERROR(VLOOKUP($C4749,$C$5:$H$18,6,0)+SUMIF($C$19:$C4749,$C4749,$F$19:$F4749)-SUMIF($C$19:$C4749,$C4749,$G$19:$G4749),"")</f>
        <v/>
      </c>
      <c r="I4749" s="214"/>
      <c r="J4749" s="214"/>
      <c r="K4749" s="218"/>
    </row>
    <row r="4750" customHeight="1" spans="1:11">
      <c r="A4750" s="185" t="str">
        <f>IF(B4750="","",COUNTA($B$5:B4750))</f>
        <v/>
      </c>
      <c r="B4750" s="219"/>
      <c r="C4750" s="220"/>
      <c r="D4750" s="220"/>
      <c r="E4750" s="220"/>
      <c r="F4750" s="225"/>
      <c r="G4750" s="222"/>
      <c r="H4750" s="217" t="str">
        <f>IFERROR(VLOOKUP($C4750,$C$5:$H$18,6,0)+SUMIF($C$19:$C4750,$C4750,$F$19:$F4750)-SUMIF($C$19:$C4750,$C4750,$G$19:$G4750),"")</f>
        <v/>
      </c>
      <c r="I4750" s="220"/>
      <c r="J4750" s="220"/>
      <c r="K4750" s="223"/>
    </row>
    <row r="4751" customHeight="1" spans="1:11">
      <c r="A4751" s="185" t="str">
        <f>IF(B4751="","",COUNTA($B$5:B4751))</f>
        <v/>
      </c>
      <c r="B4751" s="213"/>
      <c r="C4751" s="214"/>
      <c r="D4751" s="214"/>
      <c r="E4751" s="214"/>
      <c r="F4751" s="224"/>
      <c r="G4751" s="216"/>
      <c r="H4751" s="217" t="str">
        <f>IFERROR(VLOOKUP($C4751,$C$5:$H$18,6,0)+SUMIF($C$19:$C4751,$C4751,$F$19:$F4751)-SUMIF($C$19:$C4751,$C4751,$G$19:$G4751),"")</f>
        <v/>
      </c>
      <c r="I4751" s="214"/>
      <c r="J4751" s="214"/>
      <c r="K4751" s="218"/>
    </row>
    <row r="4752" customHeight="1" spans="1:11">
      <c r="A4752" s="185" t="str">
        <f>IF(B4752="","",COUNTA($B$5:B4752))</f>
        <v/>
      </c>
      <c r="B4752" s="219"/>
      <c r="C4752" s="220"/>
      <c r="D4752" s="220"/>
      <c r="E4752" s="220"/>
      <c r="F4752" s="225"/>
      <c r="G4752" s="222"/>
      <c r="H4752" s="217" t="str">
        <f>IFERROR(VLOOKUP($C4752,$C$5:$H$18,6,0)+SUMIF($C$19:$C4752,$C4752,$F$19:$F4752)-SUMIF($C$19:$C4752,$C4752,$G$19:$G4752),"")</f>
        <v/>
      </c>
      <c r="I4752" s="220"/>
      <c r="J4752" s="220"/>
      <c r="K4752" s="223"/>
    </row>
    <row r="4753" customHeight="1" spans="1:11">
      <c r="A4753" s="185" t="str">
        <f>IF(B4753="","",COUNTA($B$5:B4753))</f>
        <v/>
      </c>
      <c r="B4753" s="213"/>
      <c r="C4753" s="214"/>
      <c r="D4753" s="214"/>
      <c r="E4753" s="214"/>
      <c r="F4753" s="224"/>
      <c r="G4753" s="216"/>
      <c r="H4753" s="217" t="str">
        <f>IFERROR(VLOOKUP($C4753,$C$5:$H$18,6,0)+SUMIF($C$19:$C4753,$C4753,$F$19:$F4753)-SUMIF($C$19:$C4753,$C4753,$G$19:$G4753),"")</f>
        <v/>
      </c>
      <c r="I4753" s="214"/>
      <c r="J4753" s="214"/>
      <c r="K4753" s="218"/>
    </row>
    <row r="4754" customHeight="1" spans="1:11">
      <c r="A4754" s="185" t="str">
        <f>IF(B4754="","",COUNTA($B$5:B4754))</f>
        <v/>
      </c>
      <c r="B4754" s="219"/>
      <c r="C4754" s="220"/>
      <c r="D4754" s="220"/>
      <c r="E4754" s="220"/>
      <c r="F4754" s="225"/>
      <c r="G4754" s="222"/>
      <c r="H4754" s="217" t="str">
        <f>IFERROR(VLOOKUP($C4754,$C$5:$H$18,6,0)+SUMIF($C$19:$C4754,$C4754,$F$19:$F4754)-SUMIF($C$19:$C4754,$C4754,$G$19:$G4754),"")</f>
        <v/>
      </c>
      <c r="I4754" s="220"/>
      <c r="J4754" s="220"/>
      <c r="K4754" s="223"/>
    </row>
    <row r="4755" customHeight="1" spans="1:11">
      <c r="A4755" s="185" t="str">
        <f>IF(B4755="","",COUNTA($B$5:B4755))</f>
        <v/>
      </c>
      <c r="B4755" s="213"/>
      <c r="C4755" s="214"/>
      <c r="D4755" s="214"/>
      <c r="E4755" s="214"/>
      <c r="F4755" s="224"/>
      <c r="G4755" s="216"/>
      <c r="H4755" s="217" t="str">
        <f>IFERROR(VLOOKUP($C4755,$C$5:$H$18,6,0)+SUMIF($C$19:$C4755,$C4755,$F$19:$F4755)-SUMIF($C$19:$C4755,$C4755,$G$19:$G4755),"")</f>
        <v/>
      </c>
      <c r="I4755" s="214"/>
      <c r="J4755" s="214"/>
      <c r="K4755" s="218"/>
    </row>
    <row r="4756" customHeight="1" spans="1:11">
      <c r="A4756" s="185" t="str">
        <f>IF(B4756="","",COUNTA($B$5:B4756))</f>
        <v/>
      </c>
      <c r="B4756" s="219"/>
      <c r="C4756" s="220"/>
      <c r="D4756" s="220"/>
      <c r="E4756" s="220"/>
      <c r="F4756" s="225"/>
      <c r="G4756" s="222"/>
      <c r="H4756" s="217" t="str">
        <f>IFERROR(VLOOKUP($C4756,$C$5:$H$18,6,0)+SUMIF($C$19:$C4756,$C4756,$F$19:$F4756)-SUMIF($C$19:$C4756,$C4756,$G$19:$G4756),"")</f>
        <v/>
      </c>
      <c r="I4756" s="220"/>
      <c r="J4756" s="220"/>
      <c r="K4756" s="223"/>
    </row>
    <row r="4757" customHeight="1" spans="1:11">
      <c r="A4757" s="185" t="str">
        <f>IF(B4757="","",COUNTA($B$5:B4757))</f>
        <v/>
      </c>
      <c r="B4757" s="213"/>
      <c r="C4757" s="214"/>
      <c r="D4757" s="214"/>
      <c r="E4757" s="214"/>
      <c r="F4757" s="224"/>
      <c r="G4757" s="216"/>
      <c r="H4757" s="217" t="str">
        <f>IFERROR(VLOOKUP($C4757,$C$5:$H$18,6,0)+SUMIF($C$19:$C4757,$C4757,$F$19:$F4757)-SUMIF($C$19:$C4757,$C4757,$G$19:$G4757),"")</f>
        <v/>
      </c>
      <c r="I4757" s="214"/>
      <c r="J4757" s="214"/>
      <c r="K4757" s="218"/>
    </row>
    <row r="4758" customHeight="1" spans="1:11">
      <c r="A4758" s="185" t="str">
        <f>IF(B4758="","",COUNTA($B$5:B4758))</f>
        <v/>
      </c>
      <c r="B4758" s="219"/>
      <c r="C4758" s="220"/>
      <c r="D4758" s="220"/>
      <c r="E4758" s="220"/>
      <c r="F4758" s="225"/>
      <c r="G4758" s="222"/>
      <c r="H4758" s="217" t="str">
        <f>IFERROR(VLOOKUP($C4758,$C$5:$H$18,6,0)+SUMIF($C$19:$C4758,$C4758,$F$19:$F4758)-SUMIF($C$19:$C4758,$C4758,$G$19:$G4758),"")</f>
        <v/>
      </c>
      <c r="I4758" s="220"/>
      <c r="J4758" s="220"/>
      <c r="K4758" s="223"/>
    </row>
    <row r="4759" customHeight="1" spans="1:11">
      <c r="A4759" s="185" t="str">
        <f>IF(B4759="","",COUNTA($B$5:B4759))</f>
        <v/>
      </c>
      <c r="B4759" s="213"/>
      <c r="C4759" s="214"/>
      <c r="D4759" s="214"/>
      <c r="E4759" s="214"/>
      <c r="F4759" s="224"/>
      <c r="G4759" s="216"/>
      <c r="H4759" s="217" t="str">
        <f>IFERROR(VLOOKUP($C4759,$C$5:$H$18,6,0)+SUMIF($C$19:$C4759,$C4759,$F$19:$F4759)-SUMIF($C$19:$C4759,$C4759,$G$19:$G4759),"")</f>
        <v/>
      </c>
      <c r="I4759" s="214"/>
      <c r="J4759" s="214"/>
      <c r="K4759" s="218"/>
    </row>
    <row r="4760" customHeight="1" spans="1:11">
      <c r="A4760" s="185" t="str">
        <f>IF(B4760="","",COUNTA($B$5:B4760))</f>
        <v/>
      </c>
      <c r="B4760" s="219"/>
      <c r="C4760" s="220"/>
      <c r="D4760" s="220"/>
      <c r="E4760" s="220"/>
      <c r="F4760" s="225"/>
      <c r="G4760" s="222"/>
      <c r="H4760" s="217" t="str">
        <f>IFERROR(VLOOKUP($C4760,$C$5:$H$18,6,0)+SUMIF($C$19:$C4760,$C4760,$F$19:$F4760)-SUMIF($C$19:$C4760,$C4760,$G$19:$G4760),"")</f>
        <v/>
      </c>
      <c r="I4760" s="220"/>
      <c r="J4760" s="220"/>
      <c r="K4760" s="223"/>
    </row>
    <row r="4761" customHeight="1" spans="1:11">
      <c r="A4761" s="185" t="str">
        <f>IF(B4761="","",COUNTA($B$5:B4761))</f>
        <v/>
      </c>
      <c r="B4761" s="213"/>
      <c r="C4761" s="214"/>
      <c r="D4761" s="214"/>
      <c r="E4761" s="214"/>
      <c r="F4761" s="224"/>
      <c r="G4761" s="216"/>
      <c r="H4761" s="217" t="str">
        <f>IFERROR(VLOOKUP($C4761,$C$5:$H$18,6,0)+SUMIF($C$19:$C4761,$C4761,$F$19:$F4761)-SUMIF($C$19:$C4761,$C4761,$G$19:$G4761),"")</f>
        <v/>
      </c>
      <c r="I4761" s="214"/>
      <c r="J4761" s="214"/>
      <c r="K4761" s="218"/>
    </row>
    <row r="4762" customHeight="1" spans="1:11">
      <c r="A4762" s="185" t="str">
        <f>IF(B4762="","",COUNTA($B$5:B4762))</f>
        <v/>
      </c>
      <c r="B4762" s="219"/>
      <c r="C4762" s="220"/>
      <c r="D4762" s="220"/>
      <c r="E4762" s="220"/>
      <c r="F4762" s="225"/>
      <c r="G4762" s="222"/>
      <c r="H4762" s="217" t="str">
        <f>IFERROR(VLOOKUP($C4762,$C$5:$H$18,6,0)+SUMIF($C$19:$C4762,$C4762,$F$19:$F4762)-SUMIF($C$19:$C4762,$C4762,$G$19:$G4762),"")</f>
        <v/>
      </c>
      <c r="I4762" s="220"/>
      <c r="J4762" s="220"/>
      <c r="K4762" s="223"/>
    </row>
    <row r="4763" customHeight="1" spans="1:11">
      <c r="A4763" s="185" t="str">
        <f>IF(B4763="","",COUNTA($B$5:B4763))</f>
        <v/>
      </c>
      <c r="B4763" s="213"/>
      <c r="C4763" s="214"/>
      <c r="D4763" s="214"/>
      <c r="E4763" s="214"/>
      <c r="F4763" s="224"/>
      <c r="G4763" s="216"/>
      <c r="H4763" s="217" t="str">
        <f>IFERROR(VLOOKUP($C4763,$C$5:$H$18,6,0)+SUMIF($C$19:$C4763,$C4763,$F$19:$F4763)-SUMIF($C$19:$C4763,$C4763,$G$19:$G4763),"")</f>
        <v/>
      </c>
      <c r="I4763" s="214"/>
      <c r="J4763" s="214"/>
      <c r="K4763" s="218"/>
    </row>
    <row r="4764" customHeight="1" spans="1:11">
      <c r="A4764" s="185" t="str">
        <f>IF(B4764="","",COUNTA($B$5:B4764))</f>
        <v/>
      </c>
      <c r="B4764" s="219"/>
      <c r="C4764" s="220"/>
      <c r="D4764" s="220"/>
      <c r="E4764" s="220"/>
      <c r="F4764" s="225"/>
      <c r="G4764" s="222"/>
      <c r="H4764" s="217" t="str">
        <f>IFERROR(VLOOKUP($C4764,$C$5:$H$18,6,0)+SUMIF($C$19:$C4764,$C4764,$F$19:$F4764)-SUMIF($C$19:$C4764,$C4764,$G$19:$G4764),"")</f>
        <v/>
      </c>
      <c r="I4764" s="220"/>
      <c r="J4764" s="220"/>
      <c r="K4764" s="223"/>
    </row>
    <row r="4765" customHeight="1" spans="1:11">
      <c r="A4765" s="185" t="str">
        <f>IF(B4765="","",COUNTA($B$5:B4765))</f>
        <v/>
      </c>
      <c r="B4765" s="213"/>
      <c r="C4765" s="214"/>
      <c r="D4765" s="214"/>
      <c r="E4765" s="214"/>
      <c r="F4765" s="224"/>
      <c r="G4765" s="216"/>
      <c r="H4765" s="217" t="str">
        <f>IFERROR(VLOOKUP($C4765,$C$5:$H$18,6,0)+SUMIF($C$19:$C4765,$C4765,$F$19:$F4765)-SUMIF($C$19:$C4765,$C4765,$G$19:$G4765),"")</f>
        <v/>
      </c>
      <c r="I4765" s="214"/>
      <c r="J4765" s="214"/>
      <c r="K4765" s="218"/>
    </row>
    <row r="4766" customHeight="1" spans="1:11">
      <c r="A4766" s="185" t="str">
        <f>IF(B4766="","",COUNTA($B$5:B4766))</f>
        <v/>
      </c>
      <c r="B4766" s="219"/>
      <c r="C4766" s="220"/>
      <c r="D4766" s="220"/>
      <c r="E4766" s="220"/>
      <c r="F4766" s="225"/>
      <c r="G4766" s="222"/>
      <c r="H4766" s="217" t="str">
        <f>IFERROR(VLOOKUP($C4766,$C$5:$H$18,6,0)+SUMIF($C$19:$C4766,$C4766,$F$19:$F4766)-SUMIF($C$19:$C4766,$C4766,$G$19:$G4766),"")</f>
        <v/>
      </c>
      <c r="I4766" s="220"/>
      <c r="J4766" s="220"/>
      <c r="K4766" s="223"/>
    </row>
    <row r="4767" customHeight="1" spans="1:11">
      <c r="A4767" s="185" t="str">
        <f>IF(B4767="","",COUNTA($B$5:B4767))</f>
        <v/>
      </c>
      <c r="B4767" s="213"/>
      <c r="C4767" s="214"/>
      <c r="D4767" s="214"/>
      <c r="E4767" s="214"/>
      <c r="F4767" s="224"/>
      <c r="G4767" s="216"/>
      <c r="H4767" s="217" t="str">
        <f>IFERROR(VLOOKUP($C4767,$C$5:$H$18,6,0)+SUMIF($C$19:$C4767,$C4767,$F$19:$F4767)-SUMIF($C$19:$C4767,$C4767,$G$19:$G4767),"")</f>
        <v/>
      </c>
      <c r="I4767" s="214"/>
      <c r="J4767" s="214"/>
      <c r="K4767" s="218"/>
    </row>
    <row r="4768" customHeight="1" spans="1:11">
      <c r="A4768" s="185" t="str">
        <f>IF(B4768="","",COUNTA($B$5:B4768))</f>
        <v/>
      </c>
      <c r="B4768" s="219"/>
      <c r="C4768" s="220"/>
      <c r="D4768" s="220"/>
      <c r="E4768" s="220"/>
      <c r="F4768" s="225"/>
      <c r="G4768" s="222"/>
      <c r="H4768" s="217" t="str">
        <f>IFERROR(VLOOKUP($C4768,$C$5:$H$18,6,0)+SUMIF($C$19:$C4768,$C4768,$F$19:$F4768)-SUMIF($C$19:$C4768,$C4768,$G$19:$G4768),"")</f>
        <v/>
      </c>
      <c r="I4768" s="220"/>
      <c r="J4768" s="220"/>
      <c r="K4768" s="223"/>
    </row>
    <row r="4769" customHeight="1" spans="1:11">
      <c r="A4769" s="185" t="str">
        <f>IF(B4769="","",COUNTA($B$5:B4769))</f>
        <v/>
      </c>
      <c r="B4769" s="213"/>
      <c r="C4769" s="214"/>
      <c r="D4769" s="214"/>
      <c r="E4769" s="214"/>
      <c r="F4769" s="224"/>
      <c r="G4769" s="216"/>
      <c r="H4769" s="217" t="str">
        <f>IFERROR(VLOOKUP($C4769,$C$5:$H$18,6,0)+SUMIF($C$19:$C4769,$C4769,$F$19:$F4769)-SUMIF($C$19:$C4769,$C4769,$G$19:$G4769),"")</f>
        <v/>
      </c>
      <c r="I4769" s="214"/>
      <c r="J4769" s="214"/>
      <c r="K4769" s="218"/>
    </row>
    <row r="4770" customHeight="1" spans="1:11">
      <c r="A4770" s="185" t="str">
        <f>IF(B4770="","",COUNTA($B$5:B4770))</f>
        <v/>
      </c>
      <c r="B4770" s="219"/>
      <c r="C4770" s="220"/>
      <c r="D4770" s="220"/>
      <c r="E4770" s="220"/>
      <c r="F4770" s="225"/>
      <c r="G4770" s="222"/>
      <c r="H4770" s="217" t="str">
        <f>IFERROR(VLOOKUP($C4770,$C$5:$H$18,6,0)+SUMIF($C$19:$C4770,$C4770,$F$19:$F4770)-SUMIF($C$19:$C4770,$C4770,$G$19:$G4770),"")</f>
        <v/>
      </c>
      <c r="I4770" s="220"/>
      <c r="J4770" s="220"/>
      <c r="K4770" s="223"/>
    </row>
    <row r="4771" customHeight="1" spans="1:11">
      <c r="A4771" s="185" t="str">
        <f>IF(B4771="","",COUNTA($B$5:B4771))</f>
        <v/>
      </c>
      <c r="B4771" s="213"/>
      <c r="C4771" s="214"/>
      <c r="D4771" s="214"/>
      <c r="E4771" s="214"/>
      <c r="F4771" s="224"/>
      <c r="G4771" s="216"/>
      <c r="H4771" s="217" t="str">
        <f>IFERROR(VLOOKUP($C4771,$C$5:$H$18,6,0)+SUMIF($C$19:$C4771,$C4771,$F$19:$F4771)-SUMIF($C$19:$C4771,$C4771,$G$19:$G4771),"")</f>
        <v/>
      </c>
      <c r="I4771" s="214"/>
      <c r="J4771" s="214"/>
      <c r="K4771" s="218"/>
    </row>
    <row r="4772" customHeight="1" spans="1:11">
      <c r="A4772" s="185" t="str">
        <f>IF(B4772="","",COUNTA($B$5:B4772))</f>
        <v/>
      </c>
      <c r="B4772" s="219"/>
      <c r="C4772" s="220"/>
      <c r="D4772" s="220"/>
      <c r="E4772" s="220"/>
      <c r="F4772" s="225"/>
      <c r="G4772" s="222"/>
      <c r="H4772" s="217" t="str">
        <f>IFERROR(VLOOKUP($C4772,$C$5:$H$18,6,0)+SUMIF($C$19:$C4772,$C4772,$F$19:$F4772)-SUMIF($C$19:$C4772,$C4772,$G$19:$G4772),"")</f>
        <v/>
      </c>
      <c r="I4772" s="220"/>
      <c r="J4772" s="220"/>
      <c r="K4772" s="223"/>
    </row>
    <row r="4773" customHeight="1" spans="1:11">
      <c r="A4773" s="185" t="str">
        <f>IF(B4773="","",COUNTA($B$5:B4773))</f>
        <v/>
      </c>
      <c r="B4773" s="213"/>
      <c r="C4773" s="214"/>
      <c r="D4773" s="214"/>
      <c r="E4773" s="214"/>
      <c r="F4773" s="224"/>
      <c r="G4773" s="216"/>
      <c r="H4773" s="217" t="str">
        <f>IFERROR(VLOOKUP($C4773,$C$5:$H$18,6,0)+SUMIF($C$19:$C4773,$C4773,$F$19:$F4773)-SUMIF($C$19:$C4773,$C4773,$G$19:$G4773),"")</f>
        <v/>
      </c>
      <c r="I4773" s="214"/>
      <c r="J4773" s="214"/>
      <c r="K4773" s="218"/>
    </row>
    <row r="4774" customHeight="1" spans="1:11">
      <c r="A4774" s="185" t="str">
        <f>IF(B4774="","",COUNTA($B$5:B4774))</f>
        <v/>
      </c>
      <c r="B4774" s="219"/>
      <c r="C4774" s="220"/>
      <c r="D4774" s="220"/>
      <c r="E4774" s="220"/>
      <c r="F4774" s="225"/>
      <c r="G4774" s="222"/>
      <c r="H4774" s="217" t="str">
        <f>IFERROR(VLOOKUP($C4774,$C$5:$H$18,6,0)+SUMIF($C$19:$C4774,$C4774,$F$19:$F4774)-SUMIF($C$19:$C4774,$C4774,$G$19:$G4774),"")</f>
        <v/>
      </c>
      <c r="I4774" s="220"/>
      <c r="J4774" s="220"/>
      <c r="K4774" s="223"/>
    </row>
    <row r="4775" customHeight="1" spans="1:11">
      <c r="A4775" s="185" t="str">
        <f>IF(B4775="","",COUNTA($B$5:B4775))</f>
        <v/>
      </c>
      <c r="B4775" s="213"/>
      <c r="C4775" s="214"/>
      <c r="D4775" s="214"/>
      <c r="E4775" s="214"/>
      <c r="F4775" s="224"/>
      <c r="G4775" s="216"/>
      <c r="H4775" s="217" t="str">
        <f>IFERROR(VLOOKUP($C4775,$C$5:$H$18,6,0)+SUMIF($C$19:$C4775,$C4775,$F$19:$F4775)-SUMIF($C$19:$C4775,$C4775,$G$19:$G4775),"")</f>
        <v/>
      </c>
      <c r="I4775" s="214"/>
      <c r="J4775" s="214"/>
      <c r="K4775" s="218"/>
    </row>
    <row r="4776" customHeight="1" spans="1:11">
      <c r="A4776" s="185" t="str">
        <f>IF(B4776="","",COUNTA($B$5:B4776))</f>
        <v/>
      </c>
      <c r="B4776" s="219"/>
      <c r="C4776" s="220"/>
      <c r="D4776" s="220"/>
      <c r="E4776" s="220"/>
      <c r="F4776" s="225"/>
      <c r="G4776" s="222"/>
      <c r="H4776" s="217" t="str">
        <f>IFERROR(VLOOKUP($C4776,$C$5:$H$18,6,0)+SUMIF($C$19:$C4776,$C4776,$F$19:$F4776)-SUMIF($C$19:$C4776,$C4776,$G$19:$G4776),"")</f>
        <v/>
      </c>
      <c r="I4776" s="220"/>
      <c r="J4776" s="220"/>
      <c r="K4776" s="223"/>
    </row>
    <row r="4777" customHeight="1" spans="1:11">
      <c r="A4777" s="185" t="str">
        <f>IF(B4777="","",COUNTA($B$5:B4777))</f>
        <v/>
      </c>
      <c r="B4777" s="213"/>
      <c r="C4777" s="214"/>
      <c r="D4777" s="214"/>
      <c r="E4777" s="214"/>
      <c r="F4777" s="224"/>
      <c r="G4777" s="216"/>
      <c r="H4777" s="217" t="str">
        <f>IFERROR(VLOOKUP($C4777,$C$5:$H$18,6,0)+SUMIF($C$19:$C4777,$C4777,$F$19:$F4777)-SUMIF($C$19:$C4777,$C4777,$G$19:$G4777),"")</f>
        <v/>
      </c>
      <c r="I4777" s="214"/>
      <c r="J4777" s="214"/>
      <c r="K4777" s="218"/>
    </row>
    <row r="4778" customHeight="1" spans="1:11">
      <c r="A4778" s="185" t="str">
        <f>IF(B4778="","",COUNTA($B$5:B4778))</f>
        <v/>
      </c>
      <c r="B4778" s="219"/>
      <c r="C4778" s="220"/>
      <c r="D4778" s="220"/>
      <c r="E4778" s="220"/>
      <c r="F4778" s="225"/>
      <c r="G4778" s="222"/>
      <c r="H4778" s="217" t="str">
        <f>IFERROR(VLOOKUP($C4778,$C$5:$H$18,6,0)+SUMIF($C$19:$C4778,$C4778,$F$19:$F4778)-SUMIF($C$19:$C4778,$C4778,$G$19:$G4778),"")</f>
        <v/>
      </c>
      <c r="I4778" s="220"/>
      <c r="J4778" s="220"/>
      <c r="K4778" s="223"/>
    </row>
    <row r="4779" customHeight="1" spans="1:11">
      <c r="A4779" s="185" t="str">
        <f>IF(B4779="","",COUNTA($B$5:B4779))</f>
        <v/>
      </c>
      <c r="B4779" s="213"/>
      <c r="C4779" s="214"/>
      <c r="D4779" s="214"/>
      <c r="E4779" s="214"/>
      <c r="F4779" s="224"/>
      <c r="G4779" s="216"/>
      <c r="H4779" s="217" t="str">
        <f>IFERROR(VLOOKUP($C4779,$C$5:$H$18,6,0)+SUMIF($C$19:$C4779,$C4779,$F$19:$F4779)-SUMIF($C$19:$C4779,$C4779,$G$19:$G4779),"")</f>
        <v/>
      </c>
      <c r="I4779" s="214"/>
      <c r="J4779" s="214"/>
      <c r="K4779" s="218"/>
    </row>
    <row r="4780" customHeight="1" spans="1:11">
      <c r="A4780" s="185" t="str">
        <f>IF(B4780="","",COUNTA($B$5:B4780))</f>
        <v/>
      </c>
      <c r="B4780" s="219"/>
      <c r="C4780" s="220"/>
      <c r="D4780" s="220"/>
      <c r="E4780" s="220"/>
      <c r="F4780" s="225"/>
      <c r="G4780" s="222"/>
      <c r="H4780" s="217" t="str">
        <f>IFERROR(VLOOKUP($C4780,$C$5:$H$18,6,0)+SUMIF($C$19:$C4780,$C4780,$F$19:$F4780)-SUMIF($C$19:$C4780,$C4780,$G$19:$G4780),"")</f>
        <v/>
      </c>
      <c r="I4780" s="220"/>
      <c r="J4780" s="220"/>
      <c r="K4780" s="223"/>
    </row>
    <row r="4781" customHeight="1" spans="1:11">
      <c r="A4781" s="185" t="str">
        <f>IF(B4781="","",COUNTA($B$5:B4781))</f>
        <v/>
      </c>
      <c r="B4781" s="213"/>
      <c r="C4781" s="214"/>
      <c r="D4781" s="214"/>
      <c r="E4781" s="214"/>
      <c r="F4781" s="224"/>
      <c r="G4781" s="216"/>
      <c r="H4781" s="217" t="str">
        <f>IFERROR(VLOOKUP($C4781,$C$5:$H$18,6,0)+SUMIF($C$19:$C4781,$C4781,$F$19:$F4781)-SUMIF($C$19:$C4781,$C4781,$G$19:$G4781),"")</f>
        <v/>
      </c>
      <c r="I4781" s="214"/>
      <c r="J4781" s="214"/>
      <c r="K4781" s="218"/>
    </row>
    <row r="4782" customHeight="1" spans="1:11">
      <c r="A4782" s="185" t="str">
        <f>IF(B4782="","",COUNTA($B$5:B4782))</f>
        <v/>
      </c>
      <c r="B4782" s="219"/>
      <c r="C4782" s="220"/>
      <c r="D4782" s="220"/>
      <c r="E4782" s="220"/>
      <c r="F4782" s="225"/>
      <c r="G4782" s="222"/>
      <c r="H4782" s="217" t="str">
        <f>IFERROR(VLOOKUP($C4782,$C$5:$H$18,6,0)+SUMIF($C$19:$C4782,$C4782,$F$19:$F4782)-SUMIF($C$19:$C4782,$C4782,$G$19:$G4782),"")</f>
        <v/>
      </c>
      <c r="I4782" s="220"/>
      <c r="J4782" s="220"/>
      <c r="K4782" s="223"/>
    </row>
    <row r="4783" customHeight="1" spans="1:11">
      <c r="A4783" s="185" t="str">
        <f>IF(B4783="","",COUNTA($B$5:B4783))</f>
        <v/>
      </c>
      <c r="B4783" s="213"/>
      <c r="C4783" s="214"/>
      <c r="D4783" s="214"/>
      <c r="E4783" s="214"/>
      <c r="F4783" s="224"/>
      <c r="G4783" s="216"/>
      <c r="H4783" s="217" t="str">
        <f>IFERROR(VLOOKUP($C4783,$C$5:$H$18,6,0)+SUMIF($C$19:$C4783,$C4783,$F$19:$F4783)-SUMIF($C$19:$C4783,$C4783,$G$19:$G4783),"")</f>
        <v/>
      </c>
      <c r="I4783" s="214"/>
      <c r="J4783" s="214"/>
      <c r="K4783" s="218"/>
    </row>
    <row r="4784" customHeight="1" spans="1:11">
      <c r="A4784" s="185" t="str">
        <f>IF(B4784="","",COUNTA($B$5:B4784))</f>
        <v/>
      </c>
      <c r="B4784" s="219"/>
      <c r="C4784" s="220"/>
      <c r="D4784" s="220"/>
      <c r="E4784" s="220"/>
      <c r="F4784" s="225"/>
      <c r="G4784" s="222"/>
      <c r="H4784" s="217" t="str">
        <f>IFERROR(VLOOKUP($C4784,$C$5:$H$18,6,0)+SUMIF($C$19:$C4784,$C4784,$F$19:$F4784)-SUMIF($C$19:$C4784,$C4784,$G$19:$G4784),"")</f>
        <v/>
      </c>
      <c r="I4784" s="220"/>
      <c r="J4784" s="220"/>
      <c r="K4784" s="223"/>
    </row>
    <row r="4785" customHeight="1" spans="1:11">
      <c r="A4785" s="185" t="str">
        <f>IF(B4785="","",COUNTA($B$5:B4785))</f>
        <v/>
      </c>
      <c r="B4785" s="213"/>
      <c r="C4785" s="214"/>
      <c r="D4785" s="214"/>
      <c r="E4785" s="214"/>
      <c r="F4785" s="224"/>
      <c r="G4785" s="216"/>
      <c r="H4785" s="217" t="str">
        <f>IFERROR(VLOOKUP($C4785,$C$5:$H$18,6,0)+SUMIF($C$19:$C4785,$C4785,$F$19:$F4785)-SUMIF($C$19:$C4785,$C4785,$G$19:$G4785),"")</f>
        <v/>
      </c>
      <c r="I4785" s="214"/>
      <c r="J4785" s="214"/>
      <c r="K4785" s="218"/>
    </row>
    <row r="4786" customHeight="1" spans="1:11">
      <c r="A4786" s="185" t="str">
        <f>IF(B4786="","",COUNTA($B$5:B4786))</f>
        <v/>
      </c>
      <c r="B4786" s="219"/>
      <c r="C4786" s="220"/>
      <c r="D4786" s="220"/>
      <c r="E4786" s="220"/>
      <c r="F4786" s="225"/>
      <c r="G4786" s="222"/>
      <c r="H4786" s="217" t="str">
        <f>IFERROR(VLOOKUP($C4786,$C$5:$H$18,6,0)+SUMIF($C$19:$C4786,$C4786,$F$19:$F4786)-SUMIF($C$19:$C4786,$C4786,$G$19:$G4786),"")</f>
        <v/>
      </c>
      <c r="I4786" s="220"/>
      <c r="J4786" s="220"/>
      <c r="K4786" s="223"/>
    </row>
    <row r="4787" customHeight="1" spans="1:11">
      <c r="A4787" s="185" t="str">
        <f>IF(B4787="","",COUNTA($B$5:B4787))</f>
        <v/>
      </c>
      <c r="B4787" s="213"/>
      <c r="C4787" s="214"/>
      <c r="D4787" s="214"/>
      <c r="E4787" s="214"/>
      <c r="F4787" s="224"/>
      <c r="G4787" s="216"/>
      <c r="H4787" s="217" t="str">
        <f>IFERROR(VLOOKUP($C4787,$C$5:$H$18,6,0)+SUMIF($C$19:$C4787,$C4787,$F$19:$F4787)-SUMIF($C$19:$C4787,$C4787,$G$19:$G4787),"")</f>
        <v/>
      </c>
      <c r="I4787" s="214"/>
      <c r="J4787" s="214"/>
      <c r="K4787" s="218"/>
    </row>
    <row r="4788" customHeight="1" spans="1:11">
      <c r="A4788" s="185" t="str">
        <f>IF(B4788="","",COUNTA($B$5:B4788))</f>
        <v/>
      </c>
      <c r="B4788" s="219"/>
      <c r="C4788" s="220"/>
      <c r="D4788" s="220"/>
      <c r="E4788" s="220"/>
      <c r="F4788" s="225"/>
      <c r="G4788" s="222"/>
      <c r="H4788" s="217" t="str">
        <f>IFERROR(VLOOKUP($C4788,$C$5:$H$18,6,0)+SUMIF($C$19:$C4788,$C4788,$F$19:$F4788)-SUMIF($C$19:$C4788,$C4788,$G$19:$G4788),"")</f>
        <v/>
      </c>
      <c r="I4788" s="220"/>
      <c r="J4788" s="220"/>
      <c r="K4788" s="223"/>
    </row>
    <row r="4789" customHeight="1" spans="1:11">
      <c r="A4789" s="185" t="str">
        <f>IF(B4789="","",COUNTA($B$5:B4789))</f>
        <v/>
      </c>
      <c r="B4789" s="213"/>
      <c r="C4789" s="214"/>
      <c r="D4789" s="214"/>
      <c r="E4789" s="214"/>
      <c r="F4789" s="224"/>
      <c r="G4789" s="216"/>
      <c r="H4789" s="217" t="str">
        <f>IFERROR(VLOOKUP($C4789,$C$5:$H$18,6,0)+SUMIF($C$19:$C4789,$C4789,$F$19:$F4789)-SUMIF($C$19:$C4789,$C4789,$G$19:$G4789),"")</f>
        <v/>
      </c>
      <c r="I4789" s="214"/>
      <c r="J4789" s="214"/>
      <c r="K4789" s="218"/>
    </row>
    <row r="4790" customHeight="1" spans="1:11">
      <c r="A4790" s="185" t="str">
        <f>IF(B4790="","",COUNTA($B$5:B4790))</f>
        <v/>
      </c>
      <c r="B4790" s="219"/>
      <c r="C4790" s="220"/>
      <c r="D4790" s="220"/>
      <c r="E4790" s="220"/>
      <c r="F4790" s="225"/>
      <c r="G4790" s="222"/>
      <c r="H4790" s="217" t="str">
        <f>IFERROR(VLOOKUP($C4790,$C$5:$H$18,6,0)+SUMIF($C$19:$C4790,$C4790,$F$19:$F4790)-SUMIF($C$19:$C4790,$C4790,$G$19:$G4790),"")</f>
        <v/>
      </c>
      <c r="I4790" s="220"/>
      <c r="J4790" s="220"/>
      <c r="K4790" s="223"/>
    </row>
    <row r="4791" customHeight="1" spans="1:11">
      <c r="A4791" s="185" t="str">
        <f>IF(B4791="","",COUNTA($B$5:B4791))</f>
        <v/>
      </c>
      <c r="B4791" s="213"/>
      <c r="C4791" s="214"/>
      <c r="D4791" s="214"/>
      <c r="E4791" s="214"/>
      <c r="F4791" s="224"/>
      <c r="G4791" s="216"/>
      <c r="H4791" s="217" t="str">
        <f>IFERROR(VLOOKUP($C4791,$C$5:$H$18,6,0)+SUMIF($C$19:$C4791,$C4791,$F$19:$F4791)-SUMIF($C$19:$C4791,$C4791,$G$19:$G4791),"")</f>
        <v/>
      </c>
      <c r="I4791" s="214"/>
      <c r="J4791" s="214"/>
      <c r="K4791" s="218"/>
    </row>
    <row r="4792" customHeight="1" spans="1:11">
      <c r="A4792" s="185" t="str">
        <f>IF(B4792="","",COUNTA($B$5:B4792))</f>
        <v/>
      </c>
      <c r="B4792" s="219"/>
      <c r="C4792" s="220"/>
      <c r="D4792" s="220"/>
      <c r="E4792" s="220"/>
      <c r="F4792" s="225"/>
      <c r="G4792" s="222"/>
      <c r="H4792" s="217" t="str">
        <f>IFERROR(VLOOKUP($C4792,$C$5:$H$18,6,0)+SUMIF($C$19:$C4792,$C4792,$F$19:$F4792)-SUMIF($C$19:$C4792,$C4792,$G$19:$G4792),"")</f>
        <v/>
      </c>
      <c r="I4792" s="220"/>
      <c r="J4792" s="220"/>
      <c r="K4792" s="223"/>
    </row>
    <row r="4793" customHeight="1" spans="1:11">
      <c r="A4793" s="185" t="str">
        <f>IF(B4793="","",COUNTA($B$5:B4793))</f>
        <v/>
      </c>
      <c r="B4793" s="213"/>
      <c r="C4793" s="214"/>
      <c r="D4793" s="214"/>
      <c r="E4793" s="214"/>
      <c r="F4793" s="224"/>
      <c r="G4793" s="216"/>
      <c r="H4793" s="217" t="str">
        <f>IFERROR(VLOOKUP($C4793,$C$5:$H$18,6,0)+SUMIF($C$19:$C4793,$C4793,$F$19:$F4793)-SUMIF($C$19:$C4793,$C4793,$G$19:$G4793),"")</f>
        <v/>
      </c>
      <c r="I4793" s="214"/>
      <c r="J4793" s="214"/>
      <c r="K4793" s="218"/>
    </row>
    <row r="4794" customHeight="1" spans="1:11">
      <c r="A4794" s="185" t="str">
        <f>IF(B4794="","",COUNTA($B$5:B4794))</f>
        <v/>
      </c>
      <c r="B4794" s="219"/>
      <c r="C4794" s="220"/>
      <c r="D4794" s="220"/>
      <c r="E4794" s="220"/>
      <c r="F4794" s="225"/>
      <c r="G4794" s="222"/>
      <c r="H4794" s="217" t="str">
        <f>IFERROR(VLOOKUP($C4794,$C$5:$H$18,6,0)+SUMIF($C$19:$C4794,$C4794,$F$19:$F4794)-SUMIF($C$19:$C4794,$C4794,$G$19:$G4794),"")</f>
        <v/>
      </c>
      <c r="I4794" s="220"/>
      <c r="J4794" s="220"/>
      <c r="K4794" s="223"/>
    </row>
    <row r="4795" customHeight="1" spans="1:11">
      <c r="A4795" s="185" t="str">
        <f>IF(B4795="","",COUNTA($B$5:B4795))</f>
        <v/>
      </c>
      <c r="B4795" s="213"/>
      <c r="C4795" s="214"/>
      <c r="D4795" s="214"/>
      <c r="E4795" s="214"/>
      <c r="F4795" s="224"/>
      <c r="G4795" s="216"/>
      <c r="H4795" s="217" t="str">
        <f>IFERROR(VLOOKUP($C4795,$C$5:$H$18,6,0)+SUMIF($C$19:$C4795,$C4795,$F$19:$F4795)-SUMIF($C$19:$C4795,$C4795,$G$19:$G4795),"")</f>
        <v/>
      </c>
      <c r="I4795" s="214"/>
      <c r="J4795" s="214"/>
      <c r="K4795" s="218"/>
    </row>
    <row r="4796" customHeight="1" spans="1:11">
      <c r="A4796" s="185" t="str">
        <f>IF(B4796="","",COUNTA($B$5:B4796))</f>
        <v/>
      </c>
      <c r="B4796" s="219"/>
      <c r="C4796" s="220"/>
      <c r="D4796" s="220"/>
      <c r="E4796" s="220"/>
      <c r="F4796" s="225"/>
      <c r="G4796" s="222"/>
      <c r="H4796" s="217" t="str">
        <f>IFERROR(VLOOKUP($C4796,$C$5:$H$18,6,0)+SUMIF($C$19:$C4796,$C4796,$F$19:$F4796)-SUMIF($C$19:$C4796,$C4796,$G$19:$G4796),"")</f>
        <v/>
      </c>
      <c r="I4796" s="220"/>
      <c r="J4796" s="220"/>
      <c r="K4796" s="223"/>
    </row>
    <row r="4797" customHeight="1" spans="1:11">
      <c r="A4797" s="185" t="str">
        <f>IF(B4797="","",COUNTA($B$5:B4797))</f>
        <v/>
      </c>
      <c r="B4797" s="213"/>
      <c r="C4797" s="214"/>
      <c r="D4797" s="214"/>
      <c r="E4797" s="214"/>
      <c r="F4797" s="224"/>
      <c r="G4797" s="216"/>
      <c r="H4797" s="217" t="str">
        <f>IFERROR(VLOOKUP($C4797,$C$5:$H$18,6,0)+SUMIF($C$19:$C4797,$C4797,$F$19:$F4797)-SUMIF($C$19:$C4797,$C4797,$G$19:$G4797),"")</f>
        <v/>
      </c>
      <c r="I4797" s="214"/>
      <c r="J4797" s="214"/>
      <c r="K4797" s="218"/>
    </row>
    <row r="4798" customHeight="1" spans="1:11">
      <c r="A4798" s="185" t="str">
        <f>IF(B4798="","",COUNTA($B$5:B4798))</f>
        <v/>
      </c>
      <c r="B4798" s="219"/>
      <c r="C4798" s="220"/>
      <c r="D4798" s="220"/>
      <c r="E4798" s="220"/>
      <c r="F4798" s="225"/>
      <c r="G4798" s="222"/>
      <c r="H4798" s="217" t="str">
        <f>IFERROR(VLOOKUP($C4798,$C$5:$H$18,6,0)+SUMIF($C$19:$C4798,$C4798,$F$19:$F4798)-SUMIF($C$19:$C4798,$C4798,$G$19:$G4798),"")</f>
        <v/>
      </c>
      <c r="I4798" s="220"/>
      <c r="J4798" s="220"/>
      <c r="K4798" s="223"/>
    </row>
    <row r="4799" customHeight="1" spans="1:11">
      <c r="A4799" s="185" t="str">
        <f>IF(B4799="","",COUNTA($B$5:B4799))</f>
        <v/>
      </c>
      <c r="B4799" s="213"/>
      <c r="C4799" s="214"/>
      <c r="D4799" s="214"/>
      <c r="E4799" s="214"/>
      <c r="F4799" s="224"/>
      <c r="G4799" s="216"/>
      <c r="H4799" s="217" t="str">
        <f>IFERROR(VLOOKUP($C4799,$C$5:$H$18,6,0)+SUMIF($C$19:$C4799,$C4799,$F$19:$F4799)-SUMIF($C$19:$C4799,$C4799,$G$19:$G4799),"")</f>
        <v/>
      </c>
      <c r="I4799" s="214"/>
      <c r="J4799" s="214"/>
      <c r="K4799" s="218"/>
    </row>
    <row r="4800" customHeight="1" spans="1:11">
      <c r="A4800" s="185" t="str">
        <f>IF(B4800="","",COUNTA($B$5:B4800))</f>
        <v/>
      </c>
      <c r="B4800" s="219"/>
      <c r="C4800" s="220"/>
      <c r="D4800" s="220"/>
      <c r="E4800" s="220"/>
      <c r="F4800" s="225"/>
      <c r="G4800" s="222"/>
      <c r="H4800" s="217" t="str">
        <f>IFERROR(VLOOKUP($C4800,$C$5:$H$18,6,0)+SUMIF($C$19:$C4800,$C4800,$F$19:$F4800)-SUMIF($C$19:$C4800,$C4800,$G$19:$G4800),"")</f>
        <v/>
      </c>
      <c r="I4800" s="220"/>
      <c r="J4800" s="220"/>
      <c r="K4800" s="223"/>
    </row>
    <row r="4801" customHeight="1" spans="1:11">
      <c r="A4801" s="185" t="str">
        <f>IF(B4801="","",COUNTA($B$5:B4801))</f>
        <v/>
      </c>
      <c r="B4801" s="213"/>
      <c r="C4801" s="214"/>
      <c r="D4801" s="214"/>
      <c r="E4801" s="214"/>
      <c r="F4801" s="224"/>
      <c r="G4801" s="216"/>
      <c r="H4801" s="217" t="str">
        <f>IFERROR(VLOOKUP($C4801,$C$5:$H$18,6,0)+SUMIF($C$19:$C4801,$C4801,$F$19:$F4801)-SUMIF($C$19:$C4801,$C4801,$G$19:$G4801),"")</f>
        <v/>
      </c>
      <c r="I4801" s="214"/>
      <c r="J4801" s="214"/>
      <c r="K4801" s="218"/>
    </row>
    <row r="4802" customHeight="1" spans="1:11">
      <c r="A4802" s="185" t="str">
        <f>IF(B4802="","",COUNTA($B$5:B4802))</f>
        <v/>
      </c>
      <c r="B4802" s="219"/>
      <c r="C4802" s="220"/>
      <c r="D4802" s="220"/>
      <c r="E4802" s="220"/>
      <c r="F4802" s="225"/>
      <c r="G4802" s="222"/>
      <c r="H4802" s="217" t="str">
        <f>IFERROR(VLOOKUP($C4802,$C$5:$H$18,6,0)+SUMIF($C$19:$C4802,$C4802,$F$19:$F4802)-SUMIF($C$19:$C4802,$C4802,$G$19:$G4802),"")</f>
        <v/>
      </c>
      <c r="I4802" s="220"/>
      <c r="J4802" s="220"/>
      <c r="K4802" s="223"/>
    </row>
    <row r="4803" customHeight="1" spans="1:11">
      <c r="A4803" s="185" t="str">
        <f>IF(B4803="","",COUNTA($B$5:B4803))</f>
        <v/>
      </c>
      <c r="B4803" s="213"/>
      <c r="C4803" s="214"/>
      <c r="D4803" s="214"/>
      <c r="E4803" s="214"/>
      <c r="F4803" s="224"/>
      <c r="G4803" s="216"/>
      <c r="H4803" s="217" t="str">
        <f>IFERROR(VLOOKUP($C4803,$C$5:$H$18,6,0)+SUMIF($C$19:$C4803,$C4803,$F$19:$F4803)-SUMIF($C$19:$C4803,$C4803,$G$19:$G4803),"")</f>
        <v/>
      </c>
      <c r="I4803" s="214"/>
      <c r="J4803" s="214"/>
      <c r="K4803" s="218"/>
    </row>
    <row r="4804" customHeight="1" spans="1:11">
      <c r="A4804" s="185" t="str">
        <f>IF(B4804="","",COUNTA($B$5:B4804))</f>
        <v/>
      </c>
      <c r="B4804" s="219"/>
      <c r="C4804" s="220"/>
      <c r="D4804" s="220"/>
      <c r="E4804" s="220"/>
      <c r="F4804" s="225"/>
      <c r="G4804" s="222"/>
      <c r="H4804" s="217" t="str">
        <f>IFERROR(VLOOKUP($C4804,$C$5:$H$18,6,0)+SUMIF($C$19:$C4804,$C4804,$F$19:$F4804)-SUMIF($C$19:$C4804,$C4804,$G$19:$G4804),"")</f>
        <v/>
      </c>
      <c r="I4804" s="220"/>
      <c r="J4804" s="220"/>
      <c r="K4804" s="223"/>
    </row>
    <row r="4805" customHeight="1" spans="1:11">
      <c r="A4805" s="185" t="str">
        <f>IF(B4805="","",COUNTA($B$5:B4805))</f>
        <v/>
      </c>
      <c r="B4805" s="213"/>
      <c r="C4805" s="214"/>
      <c r="D4805" s="214"/>
      <c r="E4805" s="214"/>
      <c r="F4805" s="224"/>
      <c r="G4805" s="216"/>
      <c r="H4805" s="217" t="str">
        <f>IFERROR(VLOOKUP($C4805,$C$5:$H$18,6,0)+SUMIF($C$19:$C4805,$C4805,$F$19:$F4805)-SUMIF($C$19:$C4805,$C4805,$G$19:$G4805),"")</f>
        <v/>
      </c>
      <c r="I4805" s="214"/>
      <c r="J4805" s="214"/>
      <c r="K4805" s="218"/>
    </row>
    <row r="4806" customHeight="1" spans="1:11">
      <c r="A4806" s="185" t="str">
        <f>IF(B4806="","",COUNTA($B$5:B4806))</f>
        <v/>
      </c>
      <c r="B4806" s="219"/>
      <c r="C4806" s="220"/>
      <c r="D4806" s="220"/>
      <c r="E4806" s="220"/>
      <c r="F4806" s="225"/>
      <c r="G4806" s="222"/>
      <c r="H4806" s="217" t="str">
        <f>IFERROR(VLOOKUP($C4806,$C$5:$H$18,6,0)+SUMIF($C$19:$C4806,$C4806,$F$19:$F4806)-SUMIF($C$19:$C4806,$C4806,$G$19:$G4806),"")</f>
        <v/>
      </c>
      <c r="I4806" s="220"/>
      <c r="J4806" s="220"/>
      <c r="K4806" s="223"/>
    </row>
    <row r="4807" customHeight="1" spans="1:11">
      <c r="A4807" s="185" t="str">
        <f>IF(B4807="","",COUNTA($B$5:B4807))</f>
        <v/>
      </c>
      <c r="B4807" s="213"/>
      <c r="C4807" s="214"/>
      <c r="D4807" s="214"/>
      <c r="E4807" s="214"/>
      <c r="F4807" s="224"/>
      <c r="G4807" s="216"/>
      <c r="H4807" s="217" t="str">
        <f>IFERROR(VLOOKUP($C4807,$C$5:$H$18,6,0)+SUMIF($C$19:$C4807,$C4807,$F$19:$F4807)-SUMIF($C$19:$C4807,$C4807,$G$19:$G4807),"")</f>
        <v/>
      </c>
      <c r="I4807" s="214"/>
      <c r="J4807" s="214"/>
      <c r="K4807" s="218"/>
    </row>
    <row r="4808" customHeight="1" spans="1:11">
      <c r="A4808" s="185" t="str">
        <f>IF(B4808="","",COUNTA($B$5:B4808))</f>
        <v/>
      </c>
      <c r="B4808" s="219"/>
      <c r="C4808" s="220"/>
      <c r="D4808" s="220"/>
      <c r="E4808" s="220"/>
      <c r="F4808" s="225"/>
      <c r="G4808" s="222"/>
      <c r="H4808" s="217" t="str">
        <f>IFERROR(VLOOKUP($C4808,$C$5:$H$18,6,0)+SUMIF($C$19:$C4808,$C4808,$F$19:$F4808)-SUMIF($C$19:$C4808,$C4808,$G$19:$G4808),"")</f>
        <v/>
      </c>
      <c r="I4808" s="220"/>
      <c r="J4808" s="220"/>
      <c r="K4808" s="223"/>
    </row>
    <row r="4809" customHeight="1" spans="1:11">
      <c r="A4809" s="185" t="str">
        <f>IF(B4809="","",COUNTA($B$5:B4809))</f>
        <v/>
      </c>
      <c r="B4809" s="213"/>
      <c r="C4809" s="214"/>
      <c r="D4809" s="214"/>
      <c r="E4809" s="214"/>
      <c r="F4809" s="224"/>
      <c r="G4809" s="216"/>
      <c r="H4809" s="217" t="str">
        <f>IFERROR(VLOOKUP($C4809,$C$5:$H$18,6,0)+SUMIF($C$19:$C4809,$C4809,$F$19:$F4809)-SUMIF($C$19:$C4809,$C4809,$G$19:$G4809),"")</f>
        <v/>
      </c>
      <c r="I4809" s="214"/>
      <c r="J4809" s="214"/>
      <c r="K4809" s="218"/>
    </row>
    <row r="4810" customHeight="1" spans="1:11">
      <c r="A4810" s="185" t="str">
        <f>IF(B4810="","",COUNTA($B$5:B4810))</f>
        <v/>
      </c>
      <c r="B4810" s="219"/>
      <c r="C4810" s="220"/>
      <c r="D4810" s="220"/>
      <c r="E4810" s="220"/>
      <c r="F4810" s="225"/>
      <c r="G4810" s="222"/>
      <c r="H4810" s="217" t="str">
        <f>IFERROR(VLOOKUP($C4810,$C$5:$H$18,6,0)+SUMIF($C$19:$C4810,$C4810,$F$19:$F4810)-SUMIF($C$19:$C4810,$C4810,$G$19:$G4810),"")</f>
        <v/>
      </c>
      <c r="I4810" s="220"/>
      <c r="J4810" s="220"/>
      <c r="K4810" s="223"/>
    </row>
    <row r="4811" customHeight="1" spans="1:11">
      <c r="A4811" s="185" t="str">
        <f>IF(B4811="","",COUNTA($B$5:B4811))</f>
        <v/>
      </c>
      <c r="B4811" s="213"/>
      <c r="C4811" s="214"/>
      <c r="D4811" s="214"/>
      <c r="E4811" s="214"/>
      <c r="F4811" s="224"/>
      <c r="G4811" s="216"/>
      <c r="H4811" s="217" t="str">
        <f>IFERROR(VLOOKUP($C4811,$C$5:$H$18,6,0)+SUMIF($C$19:$C4811,$C4811,$F$19:$F4811)-SUMIF($C$19:$C4811,$C4811,$G$19:$G4811),"")</f>
        <v/>
      </c>
      <c r="I4811" s="214"/>
      <c r="J4811" s="214"/>
      <c r="K4811" s="218"/>
    </row>
    <row r="4812" customHeight="1" spans="1:11">
      <c r="A4812" s="185" t="str">
        <f>IF(B4812="","",COUNTA($B$5:B4812))</f>
        <v/>
      </c>
      <c r="B4812" s="219"/>
      <c r="C4812" s="220"/>
      <c r="D4812" s="220"/>
      <c r="E4812" s="220"/>
      <c r="F4812" s="225"/>
      <c r="G4812" s="222"/>
      <c r="H4812" s="217" t="str">
        <f>IFERROR(VLOOKUP($C4812,$C$5:$H$18,6,0)+SUMIF($C$19:$C4812,$C4812,$F$19:$F4812)-SUMIF($C$19:$C4812,$C4812,$G$19:$G4812),"")</f>
        <v/>
      </c>
      <c r="I4812" s="220"/>
      <c r="J4812" s="220"/>
      <c r="K4812" s="223"/>
    </row>
    <row r="4813" customHeight="1" spans="1:11">
      <c r="A4813" s="185" t="str">
        <f>IF(B4813="","",COUNTA($B$5:B4813))</f>
        <v/>
      </c>
      <c r="B4813" s="213"/>
      <c r="C4813" s="214"/>
      <c r="D4813" s="214"/>
      <c r="E4813" s="214"/>
      <c r="F4813" s="224"/>
      <c r="G4813" s="216"/>
      <c r="H4813" s="217" t="str">
        <f>IFERROR(VLOOKUP($C4813,$C$5:$H$18,6,0)+SUMIF($C$19:$C4813,$C4813,$F$19:$F4813)-SUMIF($C$19:$C4813,$C4813,$G$19:$G4813),"")</f>
        <v/>
      </c>
      <c r="I4813" s="214"/>
      <c r="J4813" s="214"/>
      <c r="K4813" s="218"/>
    </row>
    <row r="4814" customHeight="1" spans="1:11">
      <c r="A4814" s="185" t="str">
        <f>IF(B4814="","",COUNTA($B$5:B4814))</f>
        <v/>
      </c>
      <c r="B4814" s="219"/>
      <c r="C4814" s="220"/>
      <c r="D4814" s="220"/>
      <c r="E4814" s="220"/>
      <c r="F4814" s="225"/>
      <c r="G4814" s="222"/>
      <c r="H4814" s="217" t="str">
        <f>IFERROR(VLOOKUP($C4814,$C$5:$H$18,6,0)+SUMIF($C$19:$C4814,$C4814,$F$19:$F4814)-SUMIF($C$19:$C4814,$C4814,$G$19:$G4814),"")</f>
        <v/>
      </c>
      <c r="I4814" s="220"/>
      <c r="J4814" s="220"/>
      <c r="K4814" s="223"/>
    </row>
    <row r="4815" customHeight="1" spans="1:11">
      <c r="A4815" s="185" t="str">
        <f>IF(B4815="","",COUNTA($B$5:B4815))</f>
        <v/>
      </c>
      <c r="B4815" s="213"/>
      <c r="C4815" s="214"/>
      <c r="D4815" s="214"/>
      <c r="E4815" s="214"/>
      <c r="F4815" s="224"/>
      <c r="G4815" s="216"/>
      <c r="H4815" s="217" t="str">
        <f>IFERROR(VLOOKUP($C4815,$C$5:$H$18,6,0)+SUMIF($C$19:$C4815,$C4815,$F$19:$F4815)-SUMIF($C$19:$C4815,$C4815,$G$19:$G4815),"")</f>
        <v/>
      </c>
      <c r="I4815" s="214"/>
      <c r="J4815" s="214"/>
      <c r="K4815" s="218"/>
    </row>
    <row r="4816" customHeight="1" spans="1:11">
      <c r="A4816" s="185" t="str">
        <f>IF(B4816="","",COUNTA($B$5:B4816))</f>
        <v/>
      </c>
      <c r="B4816" s="219"/>
      <c r="C4816" s="220"/>
      <c r="D4816" s="220"/>
      <c r="E4816" s="220"/>
      <c r="F4816" s="225"/>
      <c r="G4816" s="222"/>
      <c r="H4816" s="217" t="str">
        <f>IFERROR(VLOOKUP($C4816,$C$5:$H$18,6,0)+SUMIF($C$19:$C4816,$C4816,$F$19:$F4816)-SUMIF($C$19:$C4816,$C4816,$G$19:$G4816),"")</f>
        <v/>
      </c>
      <c r="I4816" s="220"/>
      <c r="J4816" s="220"/>
      <c r="K4816" s="223"/>
    </row>
    <row r="4817" customHeight="1" spans="1:11">
      <c r="A4817" s="185" t="str">
        <f>IF(B4817="","",COUNTA($B$5:B4817))</f>
        <v/>
      </c>
      <c r="B4817" s="213"/>
      <c r="C4817" s="214"/>
      <c r="D4817" s="214"/>
      <c r="E4817" s="214"/>
      <c r="F4817" s="224"/>
      <c r="G4817" s="216"/>
      <c r="H4817" s="217" t="str">
        <f>IFERROR(VLOOKUP($C4817,$C$5:$H$18,6,0)+SUMIF($C$19:$C4817,$C4817,$F$19:$F4817)-SUMIF($C$19:$C4817,$C4817,$G$19:$G4817),"")</f>
        <v/>
      </c>
      <c r="I4817" s="214"/>
      <c r="J4817" s="214"/>
      <c r="K4817" s="218"/>
    </row>
    <row r="4818" customHeight="1" spans="1:11">
      <c r="A4818" s="185" t="str">
        <f>IF(B4818="","",COUNTA($B$5:B4818))</f>
        <v/>
      </c>
      <c r="B4818" s="219"/>
      <c r="C4818" s="220"/>
      <c r="D4818" s="220"/>
      <c r="E4818" s="220"/>
      <c r="F4818" s="225"/>
      <c r="G4818" s="222"/>
      <c r="H4818" s="217" t="str">
        <f>IFERROR(VLOOKUP($C4818,$C$5:$H$18,6,0)+SUMIF($C$19:$C4818,$C4818,$F$19:$F4818)-SUMIF($C$19:$C4818,$C4818,$G$19:$G4818),"")</f>
        <v/>
      </c>
      <c r="I4818" s="220"/>
      <c r="J4818" s="220"/>
      <c r="K4818" s="223"/>
    </row>
    <row r="4819" customHeight="1" spans="1:11">
      <c r="A4819" s="185" t="str">
        <f>IF(B4819="","",COUNTA($B$5:B4819))</f>
        <v/>
      </c>
      <c r="B4819" s="213"/>
      <c r="C4819" s="214"/>
      <c r="D4819" s="214"/>
      <c r="E4819" s="214"/>
      <c r="F4819" s="224"/>
      <c r="G4819" s="216"/>
      <c r="H4819" s="217" t="str">
        <f>IFERROR(VLOOKUP($C4819,$C$5:$H$18,6,0)+SUMIF($C$19:$C4819,$C4819,$F$19:$F4819)-SUMIF($C$19:$C4819,$C4819,$G$19:$G4819),"")</f>
        <v/>
      </c>
      <c r="I4819" s="214"/>
      <c r="J4819" s="214"/>
      <c r="K4819" s="218"/>
    </row>
    <row r="4820" customHeight="1" spans="1:11">
      <c r="A4820" s="185" t="str">
        <f>IF(B4820="","",COUNTA($B$5:B4820))</f>
        <v/>
      </c>
      <c r="B4820" s="219"/>
      <c r="C4820" s="220"/>
      <c r="D4820" s="220"/>
      <c r="E4820" s="220"/>
      <c r="F4820" s="225"/>
      <c r="G4820" s="222"/>
      <c r="H4820" s="217" t="str">
        <f>IFERROR(VLOOKUP($C4820,$C$5:$H$18,6,0)+SUMIF($C$19:$C4820,$C4820,$F$19:$F4820)-SUMIF($C$19:$C4820,$C4820,$G$19:$G4820),"")</f>
        <v/>
      </c>
      <c r="I4820" s="220"/>
      <c r="J4820" s="220"/>
      <c r="K4820" s="223"/>
    </row>
    <row r="4821" customHeight="1" spans="1:11">
      <c r="A4821" s="185" t="str">
        <f>IF(B4821="","",COUNTA($B$5:B4821))</f>
        <v/>
      </c>
      <c r="B4821" s="213"/>
      <c r="C4821" s="214"/>
      <c r="D4821" s="214"/>
      <c r="E4821" s="214"/>
      <c r="F4821" s="224"/>
      <c r="G4821" s="216"/>
      <c r="H4821" s="217" t="str">
        <f>IFERROR(VLOOKUP($C4821,$C$5:$H$18,6,0)+SUMIF($C$19:$C4821,$C4821,$F$19:$F4821)-SUMIF($C$19:$C4821,$C4821,$G$19:$G4821),"")</f>
        <v/>
      </c>
      <c r="I4821" s="214"/>
      <c r="J4821" s="214"/>
      <c r="K4821" s="218"/>
    </row>
    <row r="4822" customHeight="1" spans="1:11">
      <c r="A4822" s="185" t="str">
        <f>IF(B4822="","",COUNTA($B$5:B4822))</f>
        <v/>
      </c>
      <c r="B4822" s="219"/>
      <c r="C4822" s="220"/>
      <c r="D4822" s="220"/>
      <c r="E4822" s="220"/>
      <c r="F4822" s="225"/>
      <c r="G4822" s="222"/>
      <c r="H4822" s="217" t="str">
        <f>IFERROR(VLOOKUP($C4822,$C$5:$H$18,6,0)+SUMIF($C$19:$C4822,$C4822,$F$19:$F4822)-SUMIF($C$19:$C4822,$C4822,$G$19:$G4822),"")</f>
        <v/>
      </c>
      <c r="I4822" s="220"/>
      <c r="J4822" s="220"/>
      <c r="K4822" s="223"/>
    </row>
    <row r="4823" customHeight="1" spans="1:11">
      <c r="A4823" s="185" t="str">
        <f>IF(B4823="","",COUNTA($B$5:B4823))</f>
        <v/>
      </c>
      <c r="B4823" s="213"/>
      <c r="C4823" s="214"/>
      <c r="D4823" s="214"/>
      <c r="E4823" s="214"/>
      <c r="F4823" s="224"/>
      <c r="G4823" s="216"/>
      <c r="H4823" s="217" t="str">
        <f>IFERROR(VLOOKUP($C4823,$C$5:$H$18,6,0)+SUMIF($C$19:$C4823,$C4823,$F$19:$F4823)-SUMIF($C$19:$C4823,$C4823,$G$19:$G4823),"")</f>
        <v/>
      </c>
      <c r="I4823" s="214"/>
      <c r="J4823" s="214"/>
      <c r="K4823" s="218"/>
    </row>
    <row r="4824" customHeight="1" spans="1:11">
      <c r="A4824" s="185" t="str">
        <f>IF(B4824="","",COUNTA($B$5:B4824))</f>
        <v/>
      </c>
      <c r="B4824" s="219"/>
      <c r="C4824" s="220"/>
      <c r="D4824" s="220"/>
      <c r="E4824" s="220"/>
      <c r="F4824" s="225"/>
      <c r="G4824" s="222"/>
      <c r="H4824" s="217" t="str">
        <f>IFERROR(VLOOKUP($C4824,$C$5:$H$18,6,0)+SUMIF($C$19:$C4824,$C4824,$F$19:$F4824)-SUMIF($C$19:$C4824,$C4824,$G$19:$G4824),"")</f>
        <v/>
      </c>
      <c r="I4824" s="220"/>
      <c r="J4824" s="220"/>
      <c r="K4824" s="223"/>
    </row>
    <row r="4825" customHeight="1" spans="1:11">
      <c r="A4825" s="185" t="str">
        <f>IF(B4825="","",COUNTA($B$5:B4825))</f>
        <v/>
      </c>
      <c r="B4825" s="213"/>
      <c r="C4825" s="214"/>
      <c r="D4825" s="214"/>
      <c r="E4825" s="214"/>
      <c r="F4825" s="224"/>
      <c r="G4825" s="216"/>
      <c r="H4825" s="217" t="str">
        <f>IFERROR(VLOOKUP($C4825,$C$5:$H$18,6,0)+SUMIF($C$19:$C4825,$C4825,$F$19:$F4825)-SUMIF($C$19:$C4825,$C4825,$G$19:$G4825),"")</f>
        <v/>
      </c>
      <c r="I4825" s="214"/>
      <c r="J4825" s="214"/>
      <c r="K4825" s="218"/>
    </row>
    <row r="4826" customHeight="1" spans="1:11">
      <c r="A4826" s="185" t="str">
        <f>IF(B4826="","",COUNTA($B$5:B4826))</f>
        <v/>
      </c>
      <c r="B4826" s="219"/>
      <c r="C4826" s="220"/>
      <c r="D4826" s="220"/>
      <c r="E4826" s="220"/>
      <c r="F4826" s="225"/>
      <c r="G4826" s="222"/>
      <c r="H4826" s="217" t="str">
        <f>IFERROR(VLOOKUP($C4826,$C$5:$H$18,6,0)+SUMIF($C$19:$C4826,$C4826,$F$19:$F4826)-SUMIF($C$19:$C4826,$C4826,$G$19:$G4826),"")</f>
        <v/>
      </c>
      <c r="I4826" s="220"/>
      <c r="J4826" s="220"/>
      <c r="K4826" s="223"/>
    </row>
    <row r="4827" customHeight="1" spans="1:11">
      <c r="A4827" s="185" t="str">
        <f>IF(B4827="","",COUNTA($B$5:B4827))</f>
        <v/>
      </c>
      <c r="B4827" s="213"/>
      <c r="C4827" s="214"/>
      <c r="D4827" s="214"/>
      <c r="E4827" s="214"/>
      <c r="F4827" s="224"/>
      <c r="G4827" s="216"/>
      <c r="H4827" s="217" t="str">
        <f>IFERROR(VLOOKUP($C4827,$C$5:$H$18,6,0)+SUMIF($C$19:$C4827,$C4827,$F$19:$F4827)-SUMIF($C$19:$C4827,$C4827,$G$19:$G4827),"")</f>
        <v/>
      </c>
      <c r="I4827" s="214"/>
      <c r="J4827" s="214"/>
      <c r="K4827" s="218"/>
    </row>
    <row r="4828" customHeight="1" spans="1:11">
      <c r="A4828" s="185" t="str">
        <f>IF(B4828="","",COUNTA($B$5:B4828))</f>
        <v/>
      </c>
      <c r="B4828" s="219"/>
      <c r="C4828" s="220"/>
      <c r="D4828" s="220"/>
      <c r="E4828" s="220"/>
      <c r="F4828" s="225"/>
      <c r="G4828" s="222"/>
      <c r="H4828" s="217" t="str">
        <f>IFERROR(VLOOKUP($C4828,$C$5:$H$18,6,0)+SUMIF($C$19:$C4828,$C4828,$F$19:$F4828)-SUMIF($C$19:$C4828,$C4828,$G$19:$G4828),"")</f>
        <v/>
      </c>
      <c r="I4828" s="220"/>
      <c r="J4828" s="220"/>
      <c r="K4828" s="223"/>
    </row>
    <row r="4829" customHeight="1" spans="1:11">
      <c r="A4829" s="185" t="str">
        <f>IF(B4829="","",COUNTA($B$5:B4829))</f>
        <v/>
      </c>
      <c r="B4829" s="213"/>
      <c r="C4829" s="214"/>
      <c r="D4829" s="214"/>
      <c r="E4829" s="214"/>
      <c r="F4829" s="224"/>
      <c r="G4829" s="216"/>
      <c r="H4829" s="217" t="str">
        <f>IFERROR(VLOOKUP($C4829,$C$5:$H$18,6,0)+SUMIF($C$19:$C4829,$C4829,$F$19:$F4829)-SUMIF($C$19:$C4829,$C4829,$G$19:$G4829),"")</f>
        <v/>
      </c>
      <c r="I4829" s="214"/>
      <c r="J4829" s="214"/>
      <c r="K4829" s="218"/>
    </row>
    <row r="4830" customHeight="1" spans="1:11">
      <c r="A4830" s="185" t="str">
        <f>IF(B4830="","",COUNTA($B$5:B4830))</f>
        <v/>
      </c>
      <c r="B4830" s="219"/>
      <c r="C4830" s="220"/>
      <c r="D4830" s="220"/>
      <c r="E4830" s="220"/>
      <c r="F4830" s="225"/>
      <c r="G4830" s="222"/>
      <c r="H4830" s="217" t="str">
        <f>IFERROR(VLOOKUP($C4830,$C$5:$H$18,6,0)+SUMIF($C$19:$C4830,$C4830,$F$19:$F4830)-SUMIF($C$19:$C4830,$C4830,$G$19:$G4830),"")</f>
        <v/>
      </c>
      <c r="I4830" s="220"/>
      <c r="J4830" s="220"/>
      <c r="K4830" s="223"/>
    </row>
    <row r="4831" customHeight="1" spans="1:11">
      <c r="A4831" s="185" t="str">
        <f>IF(B4831="","",COUNTA($B$5:B4831))</f>
        <v/>
      </c>
      <c r="B4831" s="213"/>
      <c r="C4831" s="214"/>
      <c r="D4831" s="214"/>
      <c r="E4831" s="214"/>
      <c r="F4831" s="224"/>
      <c r="G4831" s="216"/>
      <c r="H4831" s="217" t="str">
        <f>IFERROR(VLOOKUP($C4831,$C$5:$H$18,6,0)+SUMIF($C$19:$C4831,$C4831,$F$19:$F4831)-SUMIF($C$19:$C4831,$C4831,$G$19:$G4831),"")</f>
        <v/>
      </c>
      <c r="I4831" s="214"/>
      <c r="J4831" s="214"/>
      <c r="K4831" s="218"/>
    </row>
    <row r="4832" customHeight="1" spans="1:11">
      <c r="A4832" s="185" t="str">
        <f>IF(B4832="","",COUNTA($B$5:B4832))</f>
        <v/>
      </c>
      <c r="B4832" s="219"/>
      <c r="C4832" s="220"/>
      <c r="D4832" s="220"/>
      <c r="E4832" s="220"/>
      <c r="F4832" s="225"/>
      <c r="G4832" s="222"/>
      <c r="H4832" s="217" t="str">
        <f>IFERROR(VLOOKUP($C4832,$C$5:$H$18,6,0)+SUMIF($C$19:$C4832,$C4832,$F$19:$F4832)-SUMIF($C$19:$C4832,$C4832,$G$19:$G4832),"")</f>
        <v/>
      </c>
      <c r="I4832" s="220"/>
      <c r="J4832" s="220"/>
      <c r="K4832" s="223"/>
    </row>
    <row r="4833" customHeight="1" spans="1:11">
      <c r="A4833" s="185" t="str">
        <f>IF(B4833="","",COUNTA($B$5:B4833))</f>
        <v/>
      </c>
      <c r="B4833" s="213"/>
      <c r="C4833" s="214"/>
      <c r="D4833" s="214"/>
      <c r="E4833" s="214"/>
      <c r="F4833" s="224"/>
      <c r="G4833" s="216"/>
      <c r="H4833" s="217" t="str">
        <f>IFERROR(VLOOKUP($C4833,$C$5:$H$18,6,0)+SUMIF($C$19:$C4833,$C4833,$F$19:$F4833)-SUMIF($C$19:$C4833,$C4833,$G$19:$G4833),"")</f>
        <v/>
      </c>
      <c r="I4833" s="214"/>
      <c r="J4833" s="214"/>
      <c r="K4833" s="218"/>
    </row>
    <row r="4834" customHeight="1" spans="1:11">
      <c r="A4834" s="185" t="str">
        <f>IF(B4834="","",COUNTA($B$5:B4834))</f>
        <v/>
      </c>
      <c r="B4834" s="219"/>
      <c r="C4834" s="220"/>
      <c r="D4834" s="220"/>
      <c r="E4834" s="220"/>
      <c r="F4834" s="225"/>
      <c r="G4834" s="222"/>
      <c r="H4834" s="217" t="str">
        <f>IFERROR(VLOOKUP($C4834,$C$5:$H$18,6,0)+SUMIF($C$19:$C4834,$C4834,$F$19:$F4834)-SUMIF($C$19:$C4834,$C4834,$G$19:$G4834),"")</f>
        <v/>
      </c>
      <c r="I4834" s="220"/>
      <c r="J4834" s="220"/>
      <c r="K4834" s="223"/>
    </row>
    <row r="4835" customHeight="1" spans="1:11">
      <c r="A4835" s="185" t="str">
        <f>IF(B4835="","",COUNTA($B$5:B4835))</f>
        <v/>
      </c>
      <c r="B4835" s="213"/>
      <c r="C4835" s="214"/>
      <c r="D4835" s="214"/>
      <c r="E4835" s="214"/>
      <c r="F4835" s="224"/>
      <c r="G4835" s="216"/>
      <c r="H4835" s="217" t="str">
        <f>IFERROR(VLOOKUP($C4835,$C$5:$H$18,6,0)+SUMIF($C$19:$C4835,$C4835,$F$19:$F4835)-SUMIF($C$19:$C4835,$C4835,$G$19:$G4835),"")</f>
        <v/>
      </c>
      <c r="I4835" s="214"/>
      <c r="J4835" s="214"/>
      <c r="K4835" s="218"/>
    </row>
    <row r="4836" customHeight="1" spans="1:11">
      <c r="A4836" s="185" t="str">
        <f>IF(B4836="","",COUNTA($B$5:B4836))</f>
        <v/>
      </c>
      <c r="B4836" s="219"/>
      <c r="C4836" s="220"/>
      <c r="D4836" s="220"/>
      <c r="E4836" s="220"/>
      <c r="F4836" s="225"/>
      <c r="G4836" s="222"/>
      <c r="H4836" s="217" t="str">
        <f>IFERROR(VLOOKUP($C4836,$C$5:$H$18,6,0)+SUMIF($C$19:$C4836,$C4836,$F$19:$F4836)-SUMIF($C$19:$C4836,$C4836,$G$19:$G4836),"")</f>
        <v/>
      </c>
      <c r="I4836" s="220"/>
      <c r="J4836" s="220"/>
      <c r="K4836" s="223"/>
    </row>
    <row r="4837" customHeight="1" spans="1:11">
      <c r="A4837" s="185" t="str">
        <f>IF(B4837="","",COUNTA($B$5:B4837))</f>
        <v/>
      </c>
      <c r="B4837" s="213"/>
      <c r="C4837" s="214"/>
      <c r="D4837" s="214"/>
      <c r="E4837" s="214"/>
      <c r="F4837" s="224"/>
      <c r="G4837" s="216"/>
      <c r="H4837" s="217" t="str">
        <f>IFERROR(VLOOKUP($C4837,$C$5:$H$18,6,0)+SUMIF($C$19:$C4837,$C4837,$F$19:$F4837)-SUMIF($C$19:$C4837,$C4837,$G$19:$G4837),"")</f>
        <v/>
      </c>
      <c r="I4837" s="214"/>
      <c r="J4837" s="214"/>
      <c r="K4837" s="218"/>
    </row>
    <row r="4838" customHeight="1" spans="1:11">
      <c r="A4838" s="185" t="str">
        <f>IF(B4838="","",COUNTA($B$5:B4838))</f>
        <v/>
      </c>
      <c r="B4838" s="219"/>
      <c r="C4838" s="220"/>
      <c r="D4838" s="220"/>
      <c r="E4838" s="220"/>
      <c r="F4838" s="225"/>
      <c r="G4838" s="222"/>
      <c r="H4838" s="217" t="str">
        <f>IFERROR(VLOOKUP($C4838,$C$5:$H$18,6,0)+SUMIF($C$19:$C4838,$C4838,$F$19:$F4838)-SUMIF($C$19:$C4838,$C4838,$G$19:$G4838),"")</f>
        <v/>
      </c>
      <c r="I4838" s="220"/>
      <c r="J4838" s="220"/>
      <c r="K4838" s="223"/>
    </row>
    <row r="4839" customHeight="1" spans="1:11">
      <c r="A4839" s="185" t="str">
        <f>IF(B4839="","",COUNTA($B$5:B4839))</f>
        <v/>
      </c>
      <c r="B4839" s="213"/>
      <c r="C4839" s="214"/>
      <c r="D4839" s="214"/>
      <c r="E4839" s="214"/>
      <c r="F4839" s="224"/>
      <c r="G4839" s="216"/>
      <c r="H4839" s="217" t="str">
        <f>IFERROR(VLOOKUP($C4839,$C$5:$H$18,6,0)+SUMIF($C$19:$C4839,$C4839,$F$19:$F4839)-SUMIF($C$19:$C4839,$C4839,$G$19:$G4839),"")</f>
        <v/>
      </c>
      <c r="I4839" s="214"/>
      <c r="J4839" s="214"/>
      <c r="K4839" s="218"/>
    </row>
    <row r="4840" customHeight="1" spans="1:11">
      <c r="A4840" s="185" t="str">
        <f>IF(B4840="","",COUNTA($B$5:B4840))</f>
        <v/>
      </c>
      <c r="B4840" s="219"/>
      <c r="C4840" s="220"/>
      <c r="D4840" s="220"/>
      <c r="E4840" s="220"/>
      <c r="F4840" s="225"/>
      <c r="G4840" s="222"/>
      <c r="H4840" s="217" t="str">
        <f>IFERROR(VLOOKUP($C4840,$C$5:$H$18,6,0)+SUMIF($C$19:$C4840,$C4840,$F$19:$F4840)-SUMIF($C$19:$C4840,$C4840,$G$19:$G4840),"")</f>
        <v/>
      </c>
      <c r="I4840" s="220"/>
      <c r="J4840" s="220"/>
      <c r="K4840" s="223"/>
    </row>
    <row r="4841" customHeight="1" spans="1:11">
      <c r="A4841" s="185" t="str">
        <f>IF(B4841="","",COUNTA($B$5:B4841))</f>
        <v/>
      </c>
      <c r="B4841" s="213"/>
      <c r="C4841" s="214"/>
      <c r="D4841" s="214"/>
      <c r="E4841" s="214"/>
      <c r="F4841" s="224"/>
      <c r="G4841" s="216"/>
      <c r="H4841" s="217" t="str">
        <f>IFERROR(VLOOKUP($C4841,$C$5:$H$18,6,0)+SUMIF($C$19:$C4841,$C4841,$F$19:$F4841)-SUMIF($C$19:$C4841,$C4841,$G$19:$G4841),"")</f>
        <v/>
      </c>
      <c r="I4841" s="214"/>
      <c r="J4841" s="214"/>
      <c r="K4841" s="218"/>
    </row>
    <row r="4842" customHeight="1" spans="1:11">
      <c r="A4842" s="185" t="str">
        <f>IF(B4842="","",COUNTA($B$5:B4842))</f>
        <v/>
      </c>
      <c r="B4842" s="219"/>
      <c r="C4842" s="220"/>
      <c r="D4842" s="220"/>
      <c r="E4842" s="220"/>
      <c r="F4842" s="225"/>
      <c r="G4842" s="222"/>
      <c r="H4842" s="217" t="str">
        <f>IFERROR(VLOOKUP($C4842,$C$5:$H$18,6,0)+SUMIF($C$19:$C4842,$C4842,$F$19:$F4842)-SUMIF($C$19:$C4842,$C4842,$G$19:$G4842),"")</f>
        <v/>
      </c>
      <c r="I4842" s="220"/>
      <c r="J4842" s="220"/>
      <c r="K4842" s="223"/>
    </row>
    <row r="4843" customHeight="1" spans="1:11">
      <c r="A4843" s="185" t="str">
        <f>IF(B4843="","",COUNTA($B$5:B4843))</f>
        <v/>
      </c>
      <c r="B4843" s="213"/>
      <c r="C4843" s="214"/>
      <c r="D4843" s="214"/>
      <c r="E4843" s="214"/>
      <c r="F4843" s="224"/>
      <c r="G4843" s="216"/>
      <c r="H4843" s="217" t="str">
        <f>IFERROR(VLOOKUP($C4843,$C$5:$H$18,6,0)+SUMIF($C$19:$C4843,$C4843,$F$19:$F4843)-SUMIF($C$19:$C4843,$C4843,$G$19:$G4843),"")</f>
        <v/>
      </c>
      <c r="I4843" s="214"/>
      <c r="J4843" s="214"/>
      <c r="K4843" s="218"/>
    </row>
    <row r="4844" customHeight="1" spans="1:11">
      <c r="A4844" s="185" t="str">
        <f>IF(B4844="","",COUNTA($B$5:B4844))</f>
        <v/>
      </c>
      <c r="B4844" s="219"/>
      <c r="C4844" s="220"/>
      <c r="D4844" s="220"/>
      <c r="E4844" s="220"/>
      <c r="F4844" s="225"/>
      <c r="G4844" s="222"/>
      <c r="H4844" s="217" t="str">
        <f>IFERROR(VLOOKUP($C4844,$C$5:$H$18,6,0)+SUMIF($C$19:$C4844,$C4844,$F$19:$F4844)-SUMIF($C$19:$C4844,$C4844,$G$19:$G4844),"")</f>
        <v/>
      </c>
      <c r="I4844" s="220"/>
      <c r="J4844" s="220"/>
      <c r="K4844" s="223"/>
    </row>
    <row r="4845" customHeight="1" spans="1:11">
      <c r="A4845" s="185" t="str">
        <f>IF(B4845="","",COUNTA($B$5:B4845))</f>
        <v/>
      </c>
      <c r="B4845" s="213"/>
      <c r="C4845" s="214"/>
      <c r="D4845" s="214"/>
      <c r="E4845" s="214"/>
      <c r="F4845" s="224"/>
      <c r="G4845" s="216"/>
      <c r="H4845" s="217" t="str">
        <f>IFERROR(VLOOKUP($C4845,$C$5:$H$18,6,0)+SUMIF($C$19:$C4845,$C4845,$F$19:$F4845)-SUMIF($C$19:$C4845,$C4845,$G$19:$G4845),"")</f>
        <v/>
      </c>
      <c r="I4845" s="214"/>
      <c r="J4845" s="214"/>
      <c r="K4845" s="218"/>
    </row>
    <row r="4846" customHeight="1" spans="1:11">
      <c r="A4846" s="185" t="str">
        <f>IF(B4846="","",COUNTA($B$5:B4846))</f>
        <v/>
      </c>
      <c r="B4846" s="219"/>
      <c r="C4846" s="220"/>
      <c r="D4846" s="220"/>
      <c r="E4846" s="220"/>
      <c r="F4846" s="225"/>
      <c r="G4846" s="222"/>
      <c r="H4846" s="217" t="str">
        <f>IFERROR(VLOOKUP($C4846,$C$5:$H$18,6,0)+SUMIF($C$19:$C4846,$C4846,$F$19:$F4846)-SUMIF($C$19:$C4846,$C4846,$G$19:$G4846),"")</f>
        <v/>
      </c>
      <c r="I4846" s="220"/>
      <c r="J4846" s="220"/>
      <c r="K4846" s="223"/>
    </row>
    <row r="4847" customHeight="1" spans="1:11">
      <c r="A4847" s="185" t="str">
        <f>IF(B4847="","",COUNTA($B$5:B4847))</f>
        <v/>
      </c>
      <c r="B4847" s="213"/>
      <c r="C4847" s="214"/>
      <c r="D4847" s="214"/>
      <c r="E4847" s="214"/>
      <c r="F4847" s="224"/>
      <c r="G4847" s="216"/>
      <c r="H4847" s="217" t="str">
        <f>IFERROR(VLOOKUP($C4847,$C$5:$H$18,6,0)+SUMIF($C$19:$C4847,$C4847,$F$19:$F4847)-SUMIF($C$19:$C4847,$C4847,$G$19:$G4847),"")</f>
        <v/>
      </c>
      <c r="I4847" s="214"/>
      <c r="J4847" s="214"/>
      <c r="K4847" s="218"/>
    </row>
    <row r="4848" customHeight="1" spans="1:11">
      <c r="A4848" s="185" t="str">
        <f>IF(B4848="","",COUNTA($B$5:B4848))</f>
        <v/>
      </c>
      <c r="B4848" s="219"/>
      <c r="C4848" s="220"/>
      <c r="D4848" s="220"/>
      <c r="E4848" s="220"/>
      <c r="F4848" s="225"/>
      <c r="G4848" s="222"/>
      <c r="H4848" s="217" t="str">
        <f>IFERROR(VLOOKUP($C4848,$C$5:$H$18,6,0)+SUMIF($C$19:$C4848,$C4848,$F$19:$F4848)-SUMIF($C$19:$C4848,$C4848,$G$19:$G4848),"")</f>
        <v/>
      </c>
      <c r="I4848" s="220"/>
      <c r="J4848" s="220"/>
      <c r="K4848" s="223"/>
    </row>
    <row r="4849" customHeight="1" spans="1:11">
      <c r="A4849" s="185" t="str">
        <f>IF(B4849="","",COUNTA($B$5:B4849))</f>
        <v/>
      </c>
      <c r="B4849" s="213"/>
      <c r="C4849" s="214"/>
      <c r="D4849" s="214"/>
      <c r="E4849" s="214"/>
      <c r="F4849" s="224"/>
      <c r="G4849" s="216"/>
      <c r="H4849" s="217" t="str">
        <f>IFERROR(VLOOKUP($C4849,$C$5:$H$18,6,0)+SUMIF($C$19:$C4849,$C4849,$F$19:$F4849)-SUMIF($C$19:$C4849,$C4849,$G$19:$G4849),"")</f>
        <v/>
      </c>
      <c r="I4849" s="214"/>
      <c r="J4849" s="214"/>
      <c r="K4849" s="218"/>
    </row>
    <row r="4850" customHeight="1" spans="1:11">
      <c r="A4850" s="185" t="str">
        <f>IF(B4850="","",COUNTA($B$5:B4850))</f>
        <v/>
      </c>
      <c r="B4850" s="219"/>
      <c r="C4850" s="220"/>
      <c r="D4850" s="220"/>
      <c r="E4850" s="220"/>
      <c r="F4850" s="225"/>
      <c r="G4850" s="222"/>
      <c r="H4850" s="217" t="str">
        <f>IFERROR(VLOOKUP($C4850,$C$5:$H$18,6,0)+SUMIF($C$19:$C4850,$C4850,$F$19:$F4850)-SUMIF($C$19:$C4850,$C4850,$G$19:$G4850),"")</f>
        <v/>
      </c>
      <c r="I4850" s="220"/>
      <c r="J4850" s="220"/>
      <c r="K4850" s="223"/>
    </row>
    <row r="4851" customHeight="1" spans="1:11">
      <c r="A4851" s="185" t="str">
        <f>IF(B4851="","",COUNTA($B$5:B4851))</f>
        <v/>
      </c>
      <c r="B4851" s="213"/>
      <c r="C4851" s="214"/>
      <c r="D4851" s="214"/>
      <c r="E4851" s="214"/>
      <c r="F4851" s="224"/>
      <c r="G4851" s="216"/>
      <c r="H4851" s="217" t="str">
        <f>IFERROR(VLOOKUP($C4851,$C$5:$H$18,6,0)+SUMIF($C$19:$C4851,$C4851,$F$19:$F4851)-SUMIF($C$19:$C4851,$C4851,$G$19:$G4851),"")</f>
        <v/>
      </c>
      <c r="I4851" s="214"/>
      <c r="J4851" s="214"/>
      <c r="K4851" s="218"/>
    </row>
    <row r="4852" customHeight="1" spans="1:11">
      <c r="A4852" s="185" t="str">
        <f>IF(B4852="","",COUNTA($B$5:B4852))</f>
        <v/>
      </c>
      <c r="B4852" s="219"/>
      <c r="C4852" s="220"/>
      <c r="D4852" s="220"/>
      <c r="E4852" s="220"/>
      <c r="F4852" s="225"/>
      <c r="G4852" s="222"/>
      <c r="H4852" s="217" t="str">
        <f>IFERROR(VLOOKUP($C4852,$C$5:$H$18,6,0)+SUMIF($C$19:$C4852,$C4852,$F$19:$F4852)-SUMIF($C$19:$C4852,$C4852,$G$19:$G4852),"")</f>
        <v/>
      </c>
      <c r="I4852" s="220"/>
      <c r="J4852" s="220"/>
      <c r="K4852" s="223"/>
    </row>
    <row r="4853" customHeight="1" spans="1:11">
      <c r="A4853" s="185" t="str">
        <f>IF(B4853="","",COUNTA($B$5:B4853))</f>
        <v/>
      </c>
      <c r="B4853" s="213"/>
      <c r="C4853" s="214"/>
      <c r="D4853" s="214"/>
      <c r="E4853" s="214"/>
      <c r="F4853" s="224"/>
      <c r="G4853" s="216"/>
      <c r="H4853" s="217" t="str">
        <f>IFERROR(VLOOKUP($C4853,$C$5:$H$18,6,0)+SUMIF($C$19:$C4853,$C4853,$F$19:$F4853)-SUMIF($C$19:$C4853,$C4853,$G$19:$G4853),"")</f>
        <v/>
      </c>
      <c r="I4853" s="214"/>
      <c r="J4853" s="214"/>
      <c r="K4853" s="218"/>
    </row>
    <row r="4854" customHeight="1" spans="1:11">
      <c r="A4854" s="185" t="str">
        <f>IF(B4854="","",COUNTA($B$5:B4854))</f>
        <v/>
      </c>
      <c r="B4854" s="219"/>
      <c r="C4854" s="220"/>
      <c r="D4854" s="220"/>
      <c r="E4854" s="220"/>
      <c r="F4854" s="225"/>
      <c r="G4854" s="222"/>
      <c r="H4854" s="217" t="str">
        <f>IFERROR(VLOOKUP($C4854,$C$5:$H$18,6,0)+SUMIF($C$19:$C4854,$C4854,$F$19:$F4854)-SUMIF($C$19:$C4854,$C4854,$G$19:$G4854),"")</f>
        <v/>
      </c>
      <c r="I4854" s="220"/>
      <c r="J4854" s="220"/>
      <c r="K4854" s="223"/>
    </row>
    <row r="4855" customHeight="1" spans="1:11">
      <c r="A4855" s="185" t="str">
        <f>IF(B4855="","",COUNTA($B$5:B4855))</f>
        <v/>
      </c>
      <c r="B4855" s="213"/>
      <c r="C4855" s="214"/>
      <c r="D4855" s="214"/>
      <c r="E4855" s="214"/>
      <c r="F4855" s="224"/>
      <c r="G4855" s="216"/>
      <c r="H4855" s="217" t="str">
        <f>IFERROR(VLOOKUP($C4855,$C$5:$H$18,6,0)+SUMIF($C$19:$C4855,$C4855,$F$19:$F4855)-SUMIF($C$19:$C4855,$C4855,$G$19:$G4855),"")</f>
        <v/>
      </c>
      <c r="I4855" s="214"/>
      <c r="J4855" s="214"/>
      <c r="K4855" s="218"/>
    </row>
    <row r="4856" customHeight="1" spans="1:11">
      <c r="A4856" s="185" t="str">
        <f>IF(B4856="","",COUNTA($B$5:B4856))</f>
        <v/>
      </c>
      <c r="B4856" s="219"/>
      <c r="C4856" s="220"/>
      <c r="D4856" s="220"/>
      <c r="E4856" s="220"/>
      <c r="F4856" s="225"/>
      <c r="G4856" s="222"/>
      <c r="H4856" s="217" t="str">
        <f>IFERROR(VLOOKUP($C4856,$C$5:$H$18,6,0)+SUMIF($C$19:$C4856,$C4856,$F$19:$F4856)-SUMIF($C$19:$C4856,$C4856,$G$19:$G4856),"")</f>
        <v/>
      </c>
      <c r="I4856" s="220"/>
      <c r="J4856" s="220"/>
      <c r="K4856" s="223"/>
    </row>
    <row r="4857" customHeight="1" spans="1:11">
      <c r="A4857" s="185" t="str">
        <f>IF(B4857="","",COUNTA($B$5:B4857))</f>
        <v/>
      </c>
      <c r="B4857" s="213"/>
      <c r="C4857" s="214"/>
      <c r="D4857" s="214"/>
      <c r="E4857" s="214"/>
      <c r="F4857" s="224"/>
      <c r="G4857" s="216"/>
      <c r="H4857" s="217" t="str">
        <f>IFERROR(VLOOKUP($C4857,$C$5:$H$18,6,0)+SUMIF($C$19:$C4857,$C4857,$F$19:$F4857)-SUMIF($C$19:$C4857,$C4857,$G$19:$G4857),"")</f>
        <v/>
      </c>
      <c r="I4857" s="214"/>
      <c r="J4857" s="214"/>
      <c r="K4857" s="218"/>
    </row>
    <row r="4858" customHeight="1" spans="1:11">
      <c r="A4858" s="185" t="str">
        <f>IF(B4858="","",COUNTA($B$5:B4858))</f>
        <v/>
      </c>
      <c r="B4858" s="219"/>
      <c r="C4858" s="220"/>
      <c r="D4858" s="220"/>
      <c r="E4858" s="220"/>
      <c r="F4858" s="225"/>
      <c r="G4858" s="222"/>
      <c r="H4858" s="217" t="str">
        <f>IFERROR(VLOOKUP($C4858,$C$5:$H$18,6,0)+SUMIF($C$19:$C4858,$C4858,$F$19:$F4858)-SUMIF($C$19:$C4858,$C4858,$G$19:$G4858),"")</f>
        <v/>
      </c>
      <c r="I4858" s="220"/>
      <c r="J4858" s="220"/>
      <c r="K4858" s="223"/>
    </row>
    <row r="4859" customHeight="1" spans="1:11">
      <c r="A4859" s="185" t="str">
        <f>IF(B4859="","",COUNTA($B$5:B4859))</f>
        <v/>
      </c>
      <c r="B4859" s="213"/>
      <c r="C4859" s="214"/>
      <c r="D4859" s="214"/>
      <c r="E4859" s="214"/>
      <c r="F4859" s="224"/>
      <c r="G4859" s="216"/>
      <c r="H4859" s="217" t="str">
        <f>IFERROR(VLOOKUP($C4859,$C$5:$H$18,6,0)+SUMIF($C$19:$C4859,$C4859,$F$19:$F4859)-SUMIF($C$19:$C4859,$C4859,$G$19:$G4859),"")</f>
        <v/>
      </c>
      <c r="I4859" s="214"/>
      <c r="J4859" s="214"/>
      <c r="K4859" s="218"/>
    </row>
    <row r="4860" customHeight="1" spans="1:11">
      <c r="A4860" s="185" t="str">
        <f>IF(B4860="","",COUNTA($B$5:B4860))</f>
        <v/>
      </c>
      <c r="B4860" s="219"/>
      <c r="C4860" s="220"/>
      <c r="D4860" s="220"/>
      <c r="E4860" s="220"/>
      <c r="F4860" s="225"/>
      <c r="G4860" s="222"/>
      <c r="H4860" s="217" t="str">
        <f>IFERROR(VLOOKUP($C4860,$C$5:$H$18,6,0)+SUMIF($C$19:$C4860,$C4860,$F$19:$F4860)-SUMIF($C$19:$C4860,$C4860,$G$19:$G4860),"")</f>
        <v/>
      </c>
      <c r="I4860" s="220"/>
      <c r="J4860" s="220"/>
      <c r="K4860" s="223"/>
    </row>
    <row r="4861" customHeight="1" spans="1:11">
      <c r="A4861" s="185" t="str">
        <f>IF(B4861="","",COUNTA($B$5:B4861))</f>
        <v/>
      </c>
      <c r="B4861" s="213"/>
      <c r="C4861" s="214"/>
      <c r="D4861" s="214"/>
      <c r="E4861" s="214"/>
      <c r="F4861" s="224"/>
      <c r="G4861" s="216"/>
      <c r="H4861" s="217" t="str">
        <f>IFERROR(VLOOKUP($C4861,$C$5:$H$18,6,0)+SUMIF($C$19:$C4861,$C4861,$F$19:$F4861)-SUMIF($C$19:$C4861,$C4861,$G$19:$G4861),"")</f>
        <v/>
      </c>
      <c r="I4861" s="214"/>
      <c r="J4861" s="214"/>
      <c r="K4861" s="218"/>
    </row>
    <row r="4862" customHeight="1" spans="1:11">
      <c r="A4862" s="185" t="str">
        <f>IF(B4862="","",COUNTA($B$5:B4862))</f>
        <v/>
      </c>
      <c r="B4862" s="219"/>
      <c r="C4862" s="220"/>
      <c r="D4862" s="220"/>
      <c r="E4862" s="220"/>
      <c r="F4862" s="225"/>
      <c r="G4862" s="222"/>
      <c r="H4862" s="217" t="str">
        <f>IFERROR(VLOOKUP($C4862,$C$5:$H$18,6,0)+SUMIF($C$19:$C4862,$C4862,$F$19:$F4862)-SUMIF($C$19:$C4862,$C4862,$G$19:$G4862),"")</f>
        <v/>
      </c>
      <c r="I4862" s="220"/>
      <c r="J4862" s="220"/>
      <c r="K4862" s="223"/>
    </row>
    <row r="4863" customHeight="1" spans="1:11">
      <c r="A4863" s="185" t="str">
        <f>IF(B4863="","",COUNTA($B$5:B4863))</f>
        <v/>
      </c>
      <c r="B4863" s="213"/>
      <c r="C4863" s="214"/>
      <c r="D4863" s="214"/>
      <c r="E4863" s="214"/>
      <c r="F4863" s="224"/>
      <c r="G4863" s="216"/>
      <c r="H4863" s="217" t="str">
        <f>IFERROR(VLOOKUP($C4863,$C$5:$H$18,6,0)+SUMIF($C$19:$C4863,$C4863,$F$19:$F4863)-SUMIF($C$19:$C4863,$C4863,$G$19:$G4863),"")</f>
        <v/>
      </c>
      <c r="I4863" s="214"/>
      <c r="J4863" s="214"/>
      <c r="K4863" s="218"/>
    </row>
    <row r="4864" customHeight="1" spans="1:11">
      <c r="A4864" s="185" t="str">
        <f>IF(B4864="","",COUNTA($B$5:B4864))</f>
        <v/>
      </c>
      <c r="B4864" s="219"/>
      <c r="C4864" s="220"/>
      <c r="D4864" s="220"/>
      <c r="E4864" s="220"/>
      <c r="F4864" s="225"/>
      <c r="G4864" s="222"/>
      <c r="H4864" s="217" t="str">
        <f>IFERROR(VLOOKUP($C4864,$C$5:$H$18,6,0)+SUMIF($C$19:$C4864,$C4864,$F$19:$F4864)-SUMIF($C$19:$C4864,$C4864,$G$19:$G4864),"")</f>
        <v/>
      </c>
      <c r="I4864" s="220"/>
      <c r="J4864" s="220"/>
      <c r="K4864" s="223"/>
    </row>
    <row r="4865" customHeight="1" spans="1:11">
      <c r="A4865" s="185" t="str">
        <f>IF(B4865="","",COUNTA($B$5:B4865))</f>
        <v/>
      </c>
      <c r="B4865" s="213"/>
      <c r="C4865" s="214"/>
      <c r="D4865" s="214"/>
      <c r="E4865" s="214"/>
      <c r="F4865" s="224"/>
      <c r="G4865" s="216"/>
      <c r="H4865" s="217" t="str">
        <f>IFERROR(VLOOKUP($C4865,$C$5:$H$18,6,0)+SUMIF($C$19:$C4865,$C4865,$F$19:$F4865)-SUMIF($C$19:$C4865,$C4865,$G$19:$G4865),"")</f>
        <v/>
      </c>
      <c r="I4865" s="214"/>
      <c r="J4865" s="214"/>
      <c r="K4865" s="218"/>
    </row>
    <row r="4866" customHeight="1" spans="1:11">
      <c r="A4866" s="185" t="str">
        <f>IF(B4866="","",COUNTA($B$5:B4866))</f>
        <v/>
      </c>
      <c r="B4866" s="219"/>
      <c r="C4866" s="220"/>
      <c r="D4866" s="220"/>
      <c r="E4866" s="220"/>
      <c r="F4866" s="225"/>
      <c r="G4866" s="222"/>
      <c r="H4866" s="217" t="str">
        <f>IFERROR(VLOOKUP($C4866,$C$5:$H$18,6,0)+SUMIF($C$19:$C4866,$C4866,$F$19:$F4866)-SUMIF($C$19:$C4866,$C4866,$G$19:$G4866),"")</f>
        <v/>
      </c>
      <c r="I4866" s="220"/>
      <c r="J4866" s="220"/>
      <c r="K4866" s="223"/>
    </row>
    <row r="4867" customHeight="1" spans="1:11">
      <c r="A4867" s="185" t="str">
        <f>IF(B4867="","",COUNTA($B$5:B4867))</f>
        <v/>
      </c>
      <c r="B4867" s="213"/>
      <c r="C4867" s="214"/>
      <c r="D4867" s="214"/>
      <c r="E4867" s="214"/>
      <c r="F4867" s="224"/>
      <c r="G4867" s="216"/>
      <c r="H4867" s="217" t="str">
        <f>IFERROR(VLOOKUP($C4867,$C$5:$H$18,6,0)+SUMIF($C$19:$C4867,$C4867,$F$19:$F4867)-SUMIF($C$19:$C4867,$C4867,$G$19:$G4867),"")</f>
        <v/>
      </c>
      <c r="I4867" s="214"/>
      <c r="J4867" s="214"/>
      <c r="K4867" s="218"/>
    </row>
    <row r="4868" customHeight="1" spans="1:11">
      <c r="A4868" s="185" t="str">
        <f>IF(B4868="","",COUNTA($B$5:B4868))</f>
        <v/>
      </c>
      <c r="B4868" s="219"/>
      <c r="C4868" s="220"/>
      <c r="D4868" s="220"/>
      <c r="E4868" s="220"/>
      <c r="F4868" s="225"/>
      <c r="G4868" s="222"/>
      <c r="H4868" s="217" t="str">
        <f>IFERROR(VLOOKUP($C4868,$C$5:$H$18,6,0)+SUMIF($C$19:$C4868,$C4868,$F$19:$F4868)-SUMIF($C$19:$C4868,$C4868,$G$19:$G4868),"")</f>
        <v/>
      </c>
      <c r="I4868" s="220"/>
      <c r="J4868" s="220"/>
      <c r="K4868" s="223"/>
    </row>
    <row r="4869" customHeight="1" spans="1:11">
      <c r="A4869" s="185" t="str">
        <f>IF(B4869="","",COUNTA($B$5:B4869))</f>
        <v/>
      </c>
      <c r="B4869" s="213"/>
      <c r="C4869" s="214"/>
      <c r="D4869" s="214"/>
      <c r="E4869" s="214"/>
      <c r="F4869" s="224"/>
      <c r="G4869" s="216"/>
      <c r="H4869" s="217" t="str">
        <f>IFERROR(VLOOKUP($C4869,$C$5:$H$18,6,0)+SUMIF($C$19:$C4869,$C4869,$F$19:$F4869)-SUMIF($C$19:$C4869,$C4869,$G$19:$G4869),"")</f>
        <v/>
      </c>
      <c r="I4869" s="214"/>
      <c r="J4869" s="214"/>
      <c r="K4869" s="218"/>
    </row>
    <row r="4870" customHeight="1" spans="1:11">
      <c r="A4870" s="185" t="str">
        <f>IF(B4870="","",COUNTA($B$5:B4870))</f>
        <v/>
      </c>
      <c r="B4870" s="219"/>
      <c r="C4870" s="220"/>
      <c r="D4870" s="220"/>
      <c r="E4870" s="220"/>
      <c r="F4870" s="225"/>
      <c r="G4870" s="222"/>
      <c r="H4870" s="217" t="str">
        <f>IFERROR(VLOOKUP($C4870,$C$5:$H$18,6,0)+SUMIF($C$19:$C4870,$C4870,$F$19:$F4870)-SUMIF($C$19:$C4870,$C4870,$G$19:$G4870),"")</f>
        <v/>
      </c>
      <c r="I4870" s="220"/>
      <c r="J4870" s="220"/>
      <c r="K4870" s="223"/>
    </row>
    <row r="4871" customHeight="1" spans="1:11">
      <c r="A4871" s="185" t="str">
        <f>IF(B4871="","",COUNTA($B$5:B4871))</f>
        <v/>
      </c>
      <c r="B4871" s="213"/>
      <c r="C4871" s="214"/>
      <c r="D4871" s="214"/>
      <c r="E4871" s="214"/>
      <c r="F4871" s="224"/>
      <c r="G4871" s="216"/>
      <c r="H4871" s="217" t="str">
        <f>IFERROR(VLOOKUP($C4871,$C$5:$H$18,6,0)+SUMIF($C$19:$C4871,$C4871,$F$19:$F4871)-SUMIF($C$19:$C4871,$C4871,$G$19:$G4871),"")</f>
        <v/>
      </c>
      <c r="I4871" s="214"/>
      <c r="J4871" s="214"/>
      <c r="K4871" s="218"/>
    </row>
    <row r="4872" customHeight="1" spans="1:11">
      <c r="A4872" s="185" t="str">
        <f>IF(B4872="","",COUNTA($B$5:B4872))</f>
        <v/>
      </c>
      <c r="B4872" s="219"/>
      <c r="C4872" s="220"/>
      <c r="D4872" s="220"/>
      <c r="E4872" s="220"/>
      <c r="F4872" s="225"/>
      <c r="G4872" s="222"/>
      <c r="H4872" s="217" t="str">
        <f>IFERROR(VLOOKUP($C4872,$C$5:$H$18,6,0)+SUMIF($C$19:$C4872,$C4872,$F$19:$F4872)-SUMIF($C$19:$C4872,$C4872,$G$19:$G4872),"")</f>
        <v/>
      </c>
      <c r="I4872" s="220"/>
      <c r="J4872" s="220"/>
      <c r="K4872" s="223"/>
    </row>
    <row r="4873" customHeight="1" spans="1:11">
      <c r="A4873" s="185" t="str">
        <f>IF(B4873="","",COUNTA($B$5:B4873))</f>
        <v/>
      </c>
      <c r="B4873" s="213"/>
      <c r="C4873" s="214"/>
      <c r="D4873" s="214"/>
      <c r="E4873" s="214"/>
      <c r="F4873" s="224"/>
      <c r="G4873" s="216"/>
      <c r="H4873" s="217" t="str">
        <f>IFERROR(VLOOKUP($C4873,$C$5:$H$18,6,0)+SUMIF($C$19:$C4873,$C4873,$F$19:$F4873)-SUMIF($C$19:$C4873,$C4873,$G$19:$G4873),"")</f>
        <v/>
      </c>
      <c r="I4873" s="214"/>
      <c r="J4873" s="214"/>
      <c r="K4873" s="218"/>
    </row>
    <row r="4874" customHeight="1" spans="1:11">
      <c r="A4874" s="185" t="str">
        <f>IF(B4874="","",COUNTA($B$5:B4874))</f>
        <v/>
      </c>
      <c r="B4874" s="219"/>
      <c r="C4874" s="220"/>
      <c r="D4874" s="220"/>
      <c r="E4874" s="220"/>
      <c r="F4874" s="225"/>
      <c r="G4874" s="222"/>
      <c r="H4874" s="217" t="str">
        <f>IFERROR(VLOOKUP($C4874,$C$5:$H$18,6,0)+SUMIF($C$19:$C4874,$C4874,$F$19:$F4874)-SUMIF($C$19:$C4874,$C4874,$G$19:$G4874),"")</f>
        <v/>
      </c>
      <c r="I4874" s="220"/>
      <c r="J4874" s="220"/>
      <c r="K4874" s="223"/>
    </row>
    <row r="4875" customHeight="1" spans="1:11">
      <c r="A4875" s="185" t="str">
        <f>IF(B4875="","",COUNTA($B$5:B4875))</f>
        <v/>
      </c>
      <c r="B4875" s="213"/>
      <c r="C4875" s="214"/>
      <c r="D4875" s="214"/>
      <c r="E4875" s="214"/>
      <c r="F4875" s="224"/>
      <c r="G4875" s="216"/>
      <c r="H4875" s="217" t="str">
        <f>IFERROR(VLOOKUP($C4875,$C$5:$H$18,6,0)+SUMIF($C$19:$C4875,$C4875,$F$19:$F4875)-SUMIF($C$19:$C4875,$C4875,$G$19:$G4875),"")</f>
        <v/>
      </c>
      <c r="I4875" s="214"/>
      <c r="J4875" s="214"/>
      <c r="K4875" s="218"/>
    </row>
    <row r="4876" customHeight="1" spans="1:11">
      <c r="A4876" s="185" t="str">
        <f>IF(B4876="","",COUNTA($B$5:B4876))</f>
        <v/>
      </c>
      <c r="B4876" s="219"/>
      <c r="C4876" s="220"/>
      <c r="D4876" s="220"/>
      <c r="E4876" s="220"/>
      <c r="F4876" s="225"/>
      <c r="G4876" s="222"/>
      <c r="H4876" s="217" t="str">
        <f>IFERROR(VLOOKUP($C4876,$C$5:$H$18,6,0)+SUMIF($C$19:$C4876,$C4876,$F$19:$F4876)-SUMIF($C$19:$C4876,$C4876,$G$19:$G4876),"")</f>
        <v/>
      </c>
      <c r="I4876" s="220"/>
      <c r="J4876" s="220"/>
      <c r="K4876" s="223"/>
    </row>
    <row r="4877" customHeight="1" spans="1:11">
      <c r="A4877" s="185" t="str">
        <f>IF(B4877="","",COUNTA($B$5:B4877))</f>
        <v/>
      </c>
      <c r="B4877" s="213"/>
      <c r="C4877" s="214"/>
      <c r="D4877" s="214"/>
      <c r="E4877" s="214"/>
      <c r="F4877" s="224"/>
      <c r="G4877" s="216"/>
      <c r="H4877" s="217" t="str">
        <f>IFERROR(VLOOKUP($C4877,$C$5:$H$18,6,0)+SUMIF($C$19:$C4877,$C4877,$F$19:$F4877)-SUMIF($C$19:$C4877,$C4877,$G$19:$G4877),"")</f>
        <v/>
      </c>
      <c r="I4877" s="214"/>
      <c r="J4877" s="214"/>
      <c r="K4877" s="218"/>
    </row>
    <row r="4878" customHeight="1" spans="1:11">
      <c r="A4878" s="185" t="str">
        <f>IF(B4878="","",COUNTA($B$5:B4878))</f>
        <v/>
      </c>
      <c r="B4878" s="219"/>
      <c r="C4878" s="220"/>
      <c r="D4878" s="220"/>
      <c r="E4878" s="220"/>
      <c r="F4878" s="225"/>
      <c r="G4878" s="222"/>
      <c r="H4878" s="217" t="str">
        <f>IFERROR(VLOOKUP($C4878,$C$5:$H$18,6,0)+SUMIF($C$19:$C4878,$C4878,$F$19:$F4878)-SUMIF($C$19:$C4878,$C4878,$G$19:$G4878),"")</f>
        <v/>
      </c>
      <c r="I4878" s="220"/>
      <c r="J4878" s="220"/>
      <c r="K4878" s="223"/>
    </row>
    <row r="4879" customHeight="1" spans="1:11">
      <c r="A4879" s="185" t="str">
        <f>IF(B4879="","",COUNTA($B$5:B4879))</f>
        <v/>
      </c>
      <c r="B4879" s="213"/>
      <c r="C4879" s="214"/>
      <c r="D4879" s="214"/>
      <c r="E4879" s="214"/>
      <c r="F4879" s="224"/>
      <c r="G4879" s="216"/>
      <c r="H4879" s="217" t="str">
        <f>IFERROR(VLOOKUP($C4879,$C$5:$H$18,6,0)+SUMIF($C$19:$C4879,$C4879,$F$19:$F4879)-SUMIF($C$19:$C4879,$C4879,$G$19:$G4879),"")</f>
        <v/>
      </c>
      <c r="I4879" s="214"/>
      <c r="J4879" s="214"/>
      <c r="K4879" s="218"/>
    </row>
    <row r="4880" customHeight="1" spans="1:11">
      <c r="A4880" s="185" t="str">
        <f>IF(B4880="","",COUNTA($B$5:B4880))</f>
        <v/>
      </c>
      <c r="B4880" s="219"/>
      <c r="C4880" s="220"/>
      <c r="D4880" s="220"/>
      <c r="E4880" s="220"/>
      <c r="F4880" s="225"/>
      <c r="G4880" s="222"/>
      <c r="H4880" s="217" t="str">
        <f>IFERROR(VLOOKUP($C4880,$C$5:$H$18,6,0)+SUMIF($C$19:$C4880,$C4880,$F$19:$F4880)-SUMIF($C$19:$C4880,$C4880,$G$19:$G4880),"")</f>
        <v/>
      </c>
      <c r="I4880" s="220"/>
      <c r="J4880" s="220"/>
      <c r="K4880" s="223"/>
    </row>
    <row r="4881" customHeight="1" spans="1:11">
      <c r="A4881" s="185" t="str">
        <f>IF(B4881="","",COUNTA($B$5:B4881))</f>
        <v/>
      </c>
      <c r="B4881" s="213"/>
      <c r="C4881" s="214"/>
      <c r="D4881" s="214"/>
      <c r="E4881" s="214"/>
      <c r="F4881" s="224"/>
      <c r="G4881" s="216"/>
      <c r="H4881" s="217" t="str">
        <f>IFERROR(VLOOKUP($C4881,$C$5:$H$18,6,0)+SUMIF($C$19:$C4881,$C4881,$F$19:$F4881)-SUMIF($C$19:$C4881,$C4881,$G$19:$G4881),"")</f>
        <v/>
      </c>
      <c r="I4881" s="214"/>
      <c r="J4881" s="214"/>
      <c r="K4881" s="218"/>
    </row>
    <row r="4882" customHeight="1" spans="1:11">
      <c r="A4882" s="185" t="str">
        <f>IF(B4882="","",COUNTA($B$5:B4882))</f>
        <v/>
      </c>
      <c r="B4882" s="219"/>
      <c r="C4882" s="220"/>
      <c r="D4882" s="220"/>
      <c r="E4882" s="220"/>
      <c r="F4882" s="225"/>
      <c r="G4882" s="222"/>
      <c r="H4882" s="217" t="str">
        <f>IFERROR(VLOOKUP($C4882,$C$5:$H$18,6,0)+SUMIF($C$19:$C4882,$C4882,$F$19:$F4882)-SUMIF($C$19:$C4882,$C4882,$G$19:$G4882),"")</f>
        <v/>
      </c>
      <c r="I4882" s="220"/>
      <c r="J4882" s="220"/>
      <c r="K4882" s="223"/>
    </row>
    <row r="4883" customHeight="1" spans="1:11">
      <c r="A4883" s="185" t="str">
        <f>IF(B4883="","",COUNTA($B$5:B4883))</f>
        <v/>
      </c>
      <c r="B4883" s="213"/>
      <c r="C4883" s="214"/>
      <c r="D4883" s="214"/>
      <c r="E4883" s="214"/>
      <c r="F4883" s="224"/>
      <c r="G4883" s="216"/>
      <c r="H4883" s="217" t="str">
        <f>IFERROR(VLOOKUP($C4883,$C$5:$H$18,6,0)+SUMIF($C$19:$C4883,$C4883,$F$19:$F4883)-SUMIF($C$19:$C4883,$C4883,$G$19:$G4883),"")</f>
        <v/>
      </c>
      <c r="I4883" s="214"/>
      <c r="J4883" s="214"/>
      <c r="K4883" s="218"/>
    </row>
    <row r="4884" customHeight="1" spans="1:11">
      <c r="A4884" s="185" t="str">
        <f>IF(B4884="","",COUNTA($B$5:B4884))</f>
        <v/>
      </c>
      <c r="B4884" s="219"/>
      <c r="C4884" s="220"/>
      <c r="D4884" s="220"/>
      <c r="E4884" s="220"/>
      <c r="F4884" s="225"/>
      <c r="G4884" s="222"/>
      <c r="H4884" s="217" t="str">
        <f>IFERROR(VLOOKUP($C4884,$C$5:$H$18,6,0)+SUMIF($C$19:$C4884,$C4884,$F$19:$F4884)-SUMIF($C$19:$C4884,$C4884,$G$19:$G4884),"")</f>
        <v/>
      </c>
      <c r="I4884" s="220"/>
      <c r="J4884" s="220"/>
      <c r="K4884" s="223"/>
    </row>
    <row r="4885" customHeight="1" spans="1:11">
      <c r="A4885" s="185" t="str">
        <f>IF(B4885="","",COUNTA($B$5:B4885))</f>
        <v/>
      </c>
      <c r="B4885" s="213"/>
      <c r="C4885" s="214"/>
      <c r="D4885" s="214"/>
      <c r="E4885" s="214"/>
      <c r="F4885" s="224"/>
      <c r="G4885" s="216"/>
      <c r="H4885" s="217" t="str">
        <f>IFERROR(VLOOKUP($C4885,$C$5:$H$18,6,0)+SUMIF($C$19:$C4885,$C4885,$F$19:$F4885)-SUMIF($C$19:$C4885,$C4885,$G$19:$G4885),"")</f>
        <v/>
      </c>
      <c r="I4885" s="214"/>
      <c r="J4885" s="214"/>
      <c r="K4885" s="218"/>
    </row>
    <row r="4886" customHeight="1" spans="1:11">
      <c r="A4886" s="185" t="str">
        <f>IF(B4886="","",COUNTA($B$5:B4886))</f>
        <v/>
      </c>
      <c r="B4886" s="219"/>
      <c r="C4886" s="220"/>
      <c r="D4886" s="220"/>
      <c r="E4886" s="220"/>
      <c r="F4886" s="225"/>
      <c r="G4886" s="222"/>
      <c r="H4886" s="217" t="str">
        <f>IFERROR(VLOOKUP($C4886,$C$5:$H$18,6,0)+SUMIF($C$19:$C4886,$C4886,$F$19:$F4886)-SUMIF($C$19:$C4886,$C4886,$G$19:$G4886),"")</f>
        <v/>
      </c>
      <c r="I4886" s="220"/>
      <c r="J4886" s="220"/>
      <c r="K4886" s="223"/>
    </row>
    <row r="4887" customHeight="1" spans="1:11">
      <c r="A4887" s="185" t="str">
        <f>IF(B4887="","",COUNTA($B$5:B4887))</f>
        <v/>
      </c>
      <c r="B4887" s="213"/>
      <c r="C4887" s="214"/>
      <c r="D4887" s="214"/>
      <c r="E4887" s="214"/>
      <c r="F4887" s="224"/>
      <c r="G4887" s="216"/>
      <c r="H4887" s="217" t="str">
        <f>IFERROR(VLOOKUP($C4887,$C$5:$H$18,6,0)+SUMIF($C$19:$C4887,$C4887,$F$19:$F4887)-SUMIF($C$19:$C4887,$C4887,$G$19:$G4887),"")</f>
        <v/>
      </c>
      <c r="I4887" s="214"/>
      <c r="J4887" s="214"/>
      <c r="K4887" s="218"/>
    </row>
    <row r="4888" customHeight="1" spans="1:11">
      <c r="A4888" s="185" t="str">
        <f>IF(B4888="","",COUNTA($B$5:B4888))</f>
        <v/>
      </c>
      <c r="B4888" s="219"/>
      <c r="C4888" s="220"/>
      <c r="D4888" s="220"/>
      <c r="E4888" s="220"/>
      <c r="F4888" s="225"/>
      <c r="G4888" s="222"/>
      <c r="H4888" s="217" t="str">
        <f>IFERROR(VLOOKUP($C4888,$C$5:$H$18,6,0)+SUMIF($C$19:$C4888,$C4888,$F$19:$F4888)-SUMIF($C$19:$C4888,$C4888,$G$19:$G4888),"")</f>
        <v/>
      </c>
      <c r="I4888" s="220"/>
      <c r="J4888" s="220"/>
      <c r="K4888" s="223"/>
    </row>
    <row r="4889" customHeight="1" spans="1:11">
      <c r="A4889" s="185" t="str">
        <f>IF(B4889="","",COUNTA($B$5:B4889))</f>
        <v/>
      </c>
      <c r="B4889" s="213"/>
      <c r="C4889" s="214"/>
      <c r="D4889" s="214"/>
      <c r="E4889" s="214"/>
      <c r="F4889" s="224"/>
      <c r="G4889" s="216"/>
      <c r="H4889" s="217" t="str">
        <f>IFERROR(VLOOKUP($C4889,$C$5:$H$18,6,0)+SUMIF($C$19:$C4889,$C4889,$F$19:$F4889)-SUMIF($C$19:$C4889,$C4889,$G$19:$G4889),"")</f>
        <v/>
      </c>
      <c r="I4889" s="214"/>
      <c r="J4889" s="214"/>
      <c r="K4889" s="218"/>
    </row>
    <row r="4890" customHeight="1" spans="1:11">
      <c r="A4890" s="185" t="str">
        <f>IF(B4890="","",COUNTA($B$5:B4890))</f>
        <v/>
      </c>
      <c r="B4890" s="219"/>
      <c r="C4890" s="220"/>
      <c r="D4890" s="220"/>
      <c r="E4890" s="220"/>
      <c r="F4890" s="225"/>
      <c r="G4890" s="222"/>
      <c r="H4890" s="217" t="str">
        <f>IFERROR(VLOOKUP($C4890,$C$5:$H$18,6,0)+SUMIF($C$19:$C4890,$C4890,$F$19:$F4890)-SUMIF($C$19:$C4890,$C4890,$G$19:$G4890),"")</f>
        <v/>
      </c>
      <c r="I4890" s="220"/>
      <c r="J4890" s="220"/>
      <c r="K4890" s="223"/>
    </row>
    <row r="4891" customHeight="1" spans="1:11">
      <c r="A4891" s="185" t="str">
        <f>IF(B4891="","",COUNTA($B$5:B4891))</f>
        <v/>
      </c>
      <c r="B4891" s="213"/>
      <c r="C4891" s="214"/>
      <c r="D4891" s="214"/>
      <c r="E4891" s="214"/>
      <c r="F4891" s="224"/>
      <c r="G4891" s="216"/>
      <c r="H4891" s="217" t="str">
        <f>IFERROR(VLOOKUP($C4891,$C$5:$H$18,6,0)+SUMIF($C$19:$C4891,$C4891,$F$19:$F4891)-SUMIF($C$19:$C4891,$C4891,$G$19:$G4891),"")</f>
        <v/>
      </c>
      <c r="I4891" s="214"/>
      <c r="J4891" s="214"/>
      <c r="K4891" s="218"/>
    </row>
    <row r="4892" customHeight="1" spans="1:11">
      <c r="A4892" s="185" t="str">
        <f>IF(B4892="","",COUNTA($B$5:B4892))</f>
        <v/>
      </c>
      <c r="B4892" s="219"/>
      <c r="C4892" s="220"/>
      <c r="D4892" s="220"/>
      <c r="E4892" s="220"/>
      <c r="F4892" s="225"/>
      <c r="G4892" s="222"/>
      <c r="H4892" s="217" t="str">
        <f>IFERROR(VLOOKUP($C4892,$C$5:$H$18,6,0)+SUMIF($C$19:$C4892,$C4892,$F$19:$F4892)-SUMIF($C$19:$C4892,$C4892,$G$19:$G4892),"")</f>
        <v/>
      </c>
      <c r="I4892" s="220"/>
      <c r="J4892" s="220"/>
      <c r="K4892" s="223"/>
    </row>
    <row r="4893" customHeight="1" spans="1:11">
      <c r="A4893" s="185" t="str">
        <f>IF(B4893="","",COUNTA($B$5:B4893))</f>
        <v/>
      </c>
      <c r="B4893" s="213"/>
      <c r="C4893" s="214"/>
      <c r="D4893" s="214"/>
      <c r="E4893" s="214"/>
      <c r="F4893" s="224"/>
      <c r="G4893" s="216"/>
      <c r="H4893" s="217" t="str">
        <f>IFERROR(VLOOKUP($C4893,$C$5:$H$18,6,0)+SUMIF($C$19:$C4893,$C4893,$F$19:$F4893)-SUMIF($C$19:$C4893,$C4893,$G$19:$G4893),"")</f>
        <v/>
      </c>
      <c r="I4893" s="214"/>
      <c r="J4893" s="214"/>
      <c r="K4893" s="218"/>
    </row>
    <row r="4894" customHeight="1" spans="1:11">
      <c r="A4894" s="185" t="str">
        <f>IF(B4894="","",COUNTA($B$5:B4894))</f>
        <v/>
      </c>
      <c r="B4894" s="219"/>
      <c r="C4894" s="220"/>
      <c r="D4894" s="220"/>
      <c r="E4894" s="220"/>
      <c r="F4894" s="225"/>
      <c r="G4894" s="222"/>
      <c r="H4894" s="217" t="str">
        <f>IFERROR(VLOOKUP($C4894,$C$5:$H$18,6,0)+SUMIF($C$19:$C4894,$C4894,$F$19:$F4894)-SUMIF($C$19:$C4894,$C4894,$G$19:$G4894),"")</f>
        <v/>
      </c>
      <c r="I4894" s="220"/>
      <c r="J4894" s="220"/>
      <c r="K4894" s="223"/>
    </row>
    <row r="4895" customHeight="1" spans="1:11">
      <c r="A4895" s="185" t="str">
        <f>IF(B4895="","",COUNTA($B$5:B4895))</f>
        <v/>
      </c>
      <c r="B4895" s="213"/>
      <c r="C4895" s="214"/>
      <c r="D4895" s="214"/>
      <c r="E4895" s="214"/>
      <c r="F4895" s="224"/>
      <c r="G4895" s="216"/>
      <c r="H4895" s="217" t="str">
        <f>IFERROR(VLOOKUP($C4895,$C$5:$H$18,6,0)+SUMIF($C$19:$C4895,$C4895,$F$19:$F4895)-SUMIF($C$19:$C4895,$C4895,$G$19:$G4895),"")</f>
        <v/>
      </c>
      <c r="I4895" s="214"/>
      <c r="J4895" s="214"/>
      <c r="K4895" s="218"/>
    </row>
    <row r="4896" customHeight="1" spans="1:11">
      <c r="A4896" s="185" t="str">
        <f>IF(B4896="","",COUNTA($B$5:B4896))</f>
        <v/>
      </c>
      <c r="B4896" s="219"/>
      <c r="C4896" s="220"/>
      <c r="D4896" s="220"/>
      <c r="E4896" s="220"/>
      <c r="F4896" s="225"/>
      <c r="G4896" s="222"/>
      <c r="H4896" s="217" t="str">
        <f>IFERROR(VLOOKUP($C4896,$C$5:$H$18,6,0)+SUMIF($C$19:$C4896,$C4896,$F$19:$F4896)-SUMIF($C$19:$C4896,$C4896,$G$19:$G4896),"")</f>
        <v/>
      </c>
      <c r="I4896" s="220"/>
      <c r="J4896" s="220"/>
      <c r="K4896" s="223"/>
    </row>
    <row r="4897" customHeight="1" spans="1:11">
      <c r="A4897" s="185" t="str">
        <f>IF(B4897="","",COUNTA($B$5:B4897))</f>
        <v/>
      </c>
      <c r="B4897" s="213"/>
      <c r="C4897" s="214"/>
      <c r="D4897" s="214"/>
      <c r="E4897" s="214"/>
      <c r="F4897" s="224"/>
      <c r="G4897" s="216"/>
      <c r="H4897" s="217" t="str">
        <f>IFERROR(VLOOKUP($C4897,$C$5:$H$18,6,0)+SUMIF($C$19:$C4897,$C4897,$F$19:$F4897)-SUMIF($C$19:$C4897,$C4897,$G$19:$G4897),"")</f>
        <v/>
      </c>
      <c r="I4897" s="214"/>
      <c r="J4897" s="214"/>
      <c r="K4897" s="218"/>
    </row>
    <row r="4898" customHeight="1" spans="1:11">
      <c r="A4898" s="185" t="str">
        <f>IF(B4898="","",COUNTA($B$5:B4898))</f>
        <v/>
      </c>
      <c r="B4898" s="219"/>
      <c r="C4898" s="220"/>
      <c r="D4898" s="220"/>
      <c r="E4898" s="220"/>
      <c r="F4898" s="225"/>
      <c r="G4898" s="222"/>
      <c r="H4898" s="217" t="str">
        <f>IFERROR(VLOOKUP($C4898,$C$5:$H$18,6,0)+SUMIF($C$19:$C4898,$C4898,$F$19:$F4898)-SUMIF($C$19:$C4898,$C4898,$G$19:$G4898),"")</f>
        <v/>
      </c>
      <c r="I4898" s="220"/>
      <c r="J4898" s="220"/>
      <c r="K4898" s="223"/>
    </row>
    <row r="4899" customHeight="1" spans="1:11">
      <c r="A4899" s="185" t="str">
        <f>IF(B4899="","",COUNTA($B$5:B4899))</f>
        <v/>
      </c>
      <c r="B4899" s="213"/>
      <c r="C4899" s="214"/>
      <c r="D4899" s="214"/>
      <c r="E4899" s="214"/>
      <c r="F4899" s="224"/>
      <c r="G4899" s="216"/>
      <c r="H4899" s="217" t="str">
        <f>IFERROR(VLOOKUP($C4899,$C$5:$H$18,6,0)+SUMIF($C$19:$C4899,$C4899,$F$19:$F4899)-SUMIF($C$19:$C4899,$C4899,$G$19:$G4899),"")</f>
        <v/>
      </c>
      <c r="I4899" s="214"/>
      <c r="J4899" s="214"/>
      <c r="K4899" s="218"/>
    </row>
    <row r="4900" customHeight="1" spans="1:11">
      <c r="A4900" s="185" t="str">
        <f>IF(B4900="","",COUNTA($B$5:B4900))</f>
        <v/>
      </c>
      <c r="B4900" s="219"/>
      <c r="C4900" s="220"/>
      <c r="D4900" s="220"/>
      <c r="E4900" s="220"/>
      <c r="F4900" s="225"/>
      <c r="G4900" s="222"/>
      <c r="H4900" s="217" t="str">
        <f>IFERROR(VLOOKUP($C4900,$C$5:$H$18,6,0)+SUMIF($C$19:$C4900,$C4900,$F$19:$F4900)-SUMIF($C$19:$C4900,$C4900,$G$19:$G4900),"")</f>
        <v/>
      </c>
      <c r="I4900" s="220"/>
      <c r="J4900" s="220"/>
      <c r="K4900" s="223"/>
    </row>
    <row r="4901" customHeight="1" spans="1:11">
      <c r="A4901" s="185" t="str">
        <f>IF(B4901="","",COUNTA($B$5:B4901))</f>
        <v/>
      </c>
      <c r="B4901" s="213"/>
      <c r="C4901" s="214"/>
      <c r="D4901" s="214"/>
      <c r="E4901" s="214"/>
      <c r="F4901" s="224"/>
      <c r="G4901" s="216"/>
      <c r="H4901" s="217" t="str">
        <f>IFERROR(VLOOKUP($C4901,$C$5:$H$18,6,0)+SUMIF($C$19:$C4901,$C4901,$F$19:$F4901)-SUMIF($C$19:$C4901,$C4901,$G$19:$G4901),"")</f>
        <v/>
      </c>
      <c r="I4901" s="214"/>
      <c r="J4901" s="214"/>
      <c r="K4901" s="218"/>
    </row>
    <row r="4902" customHeight="1" spans="1:11">
      <c r="A4902" s="185" t="str">
        <f>IF(B4902="","",COUNTA($B$5:B4902))</f>
        <v/>
      </c>
      <c r="B4902" s="219"/>
      <c r="C4902" s="220"/>
      <c r="D4902" s="220"/>
      <c r="E4902" s="220"/>
      <c r="F4902" s="225"/>
      <c r="G4902" s="222"/>
      <c r="H4902" s="217" t="str">
        <f>IFERROR(VLOOKUP($C4902,$C$5:$H$18,6,0)+SUMIF($C$19:$C4902,$C4902,$F$19:$F4902)-SUMIF($C$19:$C4902,$C4902,$G$19:$G4902),"")</f>
        <v/>
      </c>
      <c r="I4902" s="220"/>
      <c r="J4902" s="220"/>
      <c r="K4902" s="223"/>
    </row>
    <row r="4903" customHeight="1" spans="1:11">
      <c r="A4903" s="185" t="str">
        <f>IF(B4903="","",COUNTA($B$5:B4903))</f>
        <v/>
      </c>
      <c r="B4903" s="213"/>
      <c r="C4903" s="214"/>
      <c r="D4903" s="214"/>
      <c r="E4903" s="214"/>
      <c r="F4903" s="224"/>
      <c r="G4903" s="216"/>
      <c r="H4903" s="217" t="str">
        <f>IFERROR(VLOOKUP($C4903,$C$5:$H$18,6,0)+SUMIF($C$19:$C4903,$C4903,$F$19:$F4903)-SUMIF($C$19:$C4903,$C4903,$G$19:$G4903),"")</f>
        <v/>
      </c>
      <c r="I4903" s="214"/>
      <c r="J4903" s="214"/>
      <c r="K4903" s="218"/>
    </row>
    <row r="4904" customHeight="1" spans="1:11">
      <c r="A4904" s="185" t="str">
        <f>IF(B4904="","",COUNTA($B$5:B4904))</f>
        <v/>
      </c>
      <c r="B4904" s="219"/>
      <c r="C4904" s="220"/>
      <c r="D4904" s="220"/>
      <c r="E4904" s="220"/>
      <c r="F4904" s="225"/>
      <c r="G4904" s="222"/>
      <c r="H4904" s="217" t="str">
        <f>IFERROR(VLOOKUP($C4904,$C$5:$H$18,6,0)+SUMIF($C$19:$C4904,$C4904,$F$19:$F4904)-SUMIF($C$19:$C4904,$C4904,$G$19:$G4904),"")</f>
        <v/>
      </c>
      <c r="I4904" s="220"/>
      <c r="J4904" s="220"/>
      <c r="K4904" s="223"/>
    </row>
    <row r="4905" customHeight="1" spans="1:11">
      <c r="A4905" s="185" t="str">
        <f>IF(B4905="","",COUNTA($B$5:B4905))</f>
        <v/>
      </c>
      <c r="B4905" s="213"/>
      <c r="C4905" s="214"/>
      <c r="D4905" s="214"/>
      <c r="E4905" s="214"/>
      <c r="F4905" s="224"/>
      <c r="G4905" s="216"/>
      <c r="H4905" s="217" t="str">
        <f>IFERROR(VLOOKUP($C4905,$C$5:$H$18,6,0)+SUMIF($C$19:$C4905,$C4905,$F$19:$F4905)-SUMIF($C$19:$C4905,$C4905,$G$19:$G4905),"")</f>
        <v/>
      </c>
      <c r="I4905" s="214"/>
      <c r="J4905" s="214"/>
      <c r="K4905" s="218"/>
    </row>
    <row r="4906" customHeight="1" spans="1:11">
      <c r="A4906" s="185" t="str">
        <f>IF(B4906="","",COUNTA($B$5:B4906))</f>
        <v/>
      </c>
      <c r="B4906" s="219"/>
      <c r="C4906" s="220"/>
      <c r="D4906" s="220"/>
      <c r="E4906" s="220"/>
      <c r="F4906" s="225"/>
      <c r="G4906" s="222"/>
      <c r="H4906" s="217" t="str">
        <f>IFERROR(VLOOKUP($C4906,$C$5:$H$18,6,0)+SUMIF($C$19:$C4906,$C4906,$F$19:$F4906)-SUMIF($C$19:$C4906,$C4906,$G$19:$G4906),"")</f>
        <v/>
      </c>
      <c r="I4906" s="220"/>
      <c r="J4906" s="220"/>
      <c r="K4906" s="223"/>
    </row>
    <row r="4907" customHeight="1" spans="1:11">
      <c r="A4907" s="185" t="str">
        <f>IF(B4907="","",COUNTA($B$5:B4907))</f>
        <v/>
      </c>
      <c r="B4907" s="213"/>
      <c r="C4907" s="214"/>
      <c r="D4907" s="214"/>
      <c r="E4907" s="214"/>
      <c r="F4907" s="224"/>
      <c r="G4907" s="216"/>
      <c r="H4907" s="217" t="str">
        <f>IFERROR(VLOOKUP($C4907,$C$5:$H$18,6,0)+SUMIF($C$19:$C4907,$C4907,$F$19:$F4907)-SUMIF($C$19:$C4907,$C4907,$G$19:$G4907),"")</f>
        <v/>
      </c>
      <c r="I4907" s="214"/>
      <c r="J4907" s="214"/>
      <c r="K4907" s="218"/>
    </row>
    <row r="4908" customHeight="1" spans="1:11">
      <c r="A4908" s="185" t="str">
        <f>IF(B4908="","",COUNTA($B$5:B4908))</f>
        <v/>
      </c>
      <c r="B4908" s="219"/>
      <c r="C4908" s="220"/>
      <c r="D4908" s="220"/>
      <c r="E4908" s="220"/>
      <c r="F4908" s="225"/>
      <c r="G4908" s="222"/>
      <c r="H4908" s="217" t="str">
        <f>IFERROR(VLOOKUP($C4908,$C$5:$H$18,6,0)+SUMIF($C$19:$C4908,$C4908,$F$19:$F4908)-SUMIF($C$19:$C4908,$C4908,$G$19:$G4908),"")</f>
        <v/>
      </c>
      <c r="I4908" s="220"/>
      <c r="J4908" s="220"/>
      <c r="K4908" s="223"/>
    </row>
    <row r="4909" customHeight="1" spans="1:11">
      <c r="A4909" s="185" t="str">
        <f>IF(B4909="","",COUNTA($B$5:B4909))</f>
        <v/>
      </c>
      <c r="B4909" s="213"/>
      <c r="C4909" s="214"/>
      <c r="D4909" s="214"/>
      <c r="E4909" s="214"/>
      <c r="F4909" s="224"/>
      <c r="G4909" s="216"/>
      <c r="H4909" s="217" t="str">
        <f>IFERROR(VLOOKUP($C4909,$C$5:$H$18,6,0)+SUMIF($C$19:$C4909,$C4909,$F$19:$F4909)-SUMIF($C$19:$C4909,$C4909,$G$19:$G4909),"")</f>
        <v/>
      </c>
      <c r="I4909" s="214"/>
      <c r="J4909" s="214"/>
      <c r="K4909" s="218"/>
    </row>
    <row r="4910" customHeight="1" spans="1:11">
      <c r="A4910" s="185" t="str">
        <f>IF(B4910="","",COUNTA($B$5:B4910))</f>
        <v/>
      </c>
      <c r="B4910" s="219"/>
      <c r="C4910" s="220"/>
      <c r="D4910" s="220"/>
      <c r="E4910" s="220"/>
      <c r="F4910" s="225"/>
      <c r="G4910" s="222"/>
      <c r="H4910" s="217" t="str">
        <f>IFERROR(VLOOKUP($C4910,$C$5:$H$18,6,0)+SUMIF($C$19:$C4910,$C4910,$F$19:$F4910)-SUMIF($C$19:$C4910,$C4910,$G$19:$G4910),"")</f>
        <v/>
      </c>
      <c r="I4910" s="220"/>
      <c r="J4910" s="220"/>
      <c r="K4910" s="223"/>
    </row>
    <row r="4911" customHeight="1" spans="1:11">
      <c r="A4911" s="185" t="str">
        <f>IF(B4911="","",COUNTA($B$5:B4911))</f>
        <v/>
      </c>
      <c r="B4911" s="213"/>
      <c r="C4911" s="214"/>
      <c r="D4911" s="214"/>
      <c r="E4911" s="214"/>
      <c r="F4911" s="224"/>
      <c r="G4911" s="216"/>
      <c r="H4911" s="217" t="str">
        <f>IFERROR(VLOOKUP($C4911,$C$5:$H$18,6,0)+SUMIF($C$19:$C4911,$C4911,$F$19:$F4911)-SUMIF($C$19:$C4911,$C4911,$G$19:$G4911),"")</f>
        <v/>
      </c>
      <c r="I4911" s="214"/>
      <c r="J4911" s="214"/>
      <c r="K4911" s="218"/>
    </row>
    <row r="4912" customHeight="1" spans="1:11">
      <c r="A4912" s="185" t="str">
        <f>IF(B4912="","",COUNTA($B$5:B4912))</f>
        <v/>
      </c>
      <c r="B4912" s="219"/>
      <c r="C4912" s="220"/>
      <c r="D4912" s="220"/>
      <c r="E4912" s="220"/>
      <c r="F4912" s="225"/>
      <c r="G4912" s="222"/>
      <c r="H4912" s="217" t="str">
        <f>IFERROR(VLOOKUP($C4912,$C$5:$H$18,6,0)+SUMIF($C$19:$C4912,$C4912,$F$19:$F4912)-SUMIF($C$19:$C4912,$C4912,$G$19:$G4912),"")</f>
        <v/>
      </c>
      <c r="I4912" s="220"/>
      <c r="J4912" s="220"/>
      <c r="K4912" s="223"/>
    </row>
    <row r="4913" customHeight="1" spans="1:11">
      <c r="A4913" s="185" t="str">
        <f>IF(B4913="","",COUNTA($B$5:B4913))</f>
        <v/>
      </c>
      <c r="B4913" s="213"/>
      <c r="C4913" s="214"/>
      <c r="D4913" s="214"/>
      <c r="E4913" s="214"/>
      <c r="F4913" s="224"/>
      <c r="G4913" s="216"/>
      <c r="H4913" s="217" t="str">
        <f>IFERROR(VLOOKUP($C4913,$C$5:$H$18,6,0)+SUMIF($C$19:$C4913,$C4913,$F$19:$F4913)-SUMIF($C$19:$C4913,$C4913,$G$19:$G4913),"")</f>
        <v/>
      </c>
      <c r="I4913" s="214"/>
      <c r="J4913" s="214"/>
      <c r="K4913" s="218"/>
    </row>
    <row r="4914" customHeight="1" spans="1:11">
      <c r="A4914" s="185" t="str">
        <f>IF(B4914="","",COUNTA($B$5:B4914))</f>
        <v/>
      </c>
      <c r="B4914" s="219"/>
      <c r="C4914" s="220"/>
      <c r="D4914" s="220"/>
      <c r="E4914" s="220"/>
      <c r="F4914" s="225"/>
      <c r="G4914" s="222"/>
      <c r="H4914" s="217" t="str">
        <f>IFERROR(VLOOKUP($C4914,$C$5:$H$18,6,0)+SUMIF($C$19:$C4914,$C4914,$F$19:$F4914)-SUMIF($C$19:$C4914,$C4914,$G$19:$G4914),"")</f>
        <v/>
      </c>
      <c r="I4914" s="220"/>
      <c r="J4914" s="220"/>
      <c r="K4914" s="223"/>
    </row>
    <row r="4915" customHeight="1" spans="1:11">
      <c r="A4915" s="185" t="str">
        <f>IF(B4915="","",COUNTA($B$5:B4915))</f>
        <v/>
      </c>
      <c r="B4915" s="213"/>
      <c r="C4915" s="214"/>
      <c r="D4915" s="214"/>
      <c r="E4915" s="214"/>
      <c r="F4915" s="224"/>
      <c r="G4915" s="216"/>
      <c r="H4915" s="217" t="str">
        <f>IFERROR(VLOOKUP($C4915,$C$5:$H$18,6,0)+SUMIF($C$19:$C4915,$C4915,$F$19:$F4915)-SUMIF($C$19:$C4915,$C4915,$G$19:$G4915),"")</f>
        <v/>
      </c>
      <c r="I4915" s="214"/>
      <c r="J4915" s="214"/>
      <c r="K4915" s="218"/>
    </row>
    <row r="4916" customHeight="1" spans="1:11">
      <c r="A4916" s="185" t="str">
        <f>IF(B4916="","",COUNTA($B$5:B4916))</f>
        <v/>
      </c>
      <c r="B4916" s="219"/>
      <c r="C4916" s="220"/>
      <c r="D4916" s="220"/>
      <c r="E4916" s="220"/>
      <c r="F4916" s="225"/>
      <c r="G4916" s="222"/>
      <c r="H4916" s="217" t="str">
        <f>IFERROR(VLOOKUP($C4916,$C$5:$H$18,6,0)+SUMIF($C$19:$C4916,$C4916,$F$19:$F4916)-SUMIF($C$19:$C4916,$C4916,$G$19:$G4916),"")</f>
        <v/>
      </c>
      <c r="I4916" s="220"/>
      <c r="J4916" s="220"/>
      <c r="K4916" s="223"/>
    </row>
    <row r="4917" customHeight="1" spans="1:11">
      <c r="A4917" s="185" t="str">
        <f>IF(B4917="","",COUNTA($B$5:B4917))</f>
        <v/>
      </c>
      <c r="B4917" s="213"/>
      <c r="C4917" s="214"/>
      <c r="D4917" s="214"/>
      <c r="E4917" s="214"/>
      <c r="F4917" s="224"/>
      <c r="G4917" s="216"/>
      <c r="H4917" s="217" t="str">
        <f>IFERROR(VLOOKUP($C4917,$C$5:$H$18,6,0)+SUMIF($C$19:$C4917,$C4917,$F$19:$F4917)-SUMIF($C$19:$C4917,$C4917,$G$19:$G4917),"")</f>
        <v/>
      </c>
      <c r="I4917" s="214"/>
      <c r="J4917" s="214"/>
      <c r="K4917" s="218"/>
    </row>
    <row r="4918" customHeight="1" spans="1:11">
      <c r="A4918" s="185" t="str">
        <f>IF(B4918="","",COUNTA($B$5:B4918))</f>
        <v/>
      </c>
      <c r="B4918" s="219"/>
      <c r="C4918" s="220"/>
      <c r="D4918" s="220"/>
      <c r="E4918" s="220"/>
      <c r="F4918" s="225"/>
      <c r="G4918" s="222"/>
      <c r="H4918" s="217" t="str">
        <f>IFERROR(VLOOKUP($C4918,$C$5:$H$18,6,0)+SUMIF($C$19:$C4918,$C4918,$F$19:$F4918)-SUMIF($C$19:$C4918,$C4918,$G$19:$G4918),"")</f>
        <v/>
      </c>
      <c r="I4918" s="220"/>
      <c r="J4918" s="220"/>
      <c r="K4918" s="223"/>
    </row>
    <row r="4919" customHeight="1" spans="1:11">
      <c r="A4919" s="185" t="str">
        <f>IF(B4919="","",COUNTA($B$5:B4919))</f>
        <v/>
      </c>
      <c r="B4919" s="213"/>
      <c r="C4919" s="214"/>
      <c r="D4919" s="214"/>
      <c r="E4919" s="214"/>
      <c r="F4919" s="224"/>
      <c r="G4919" s="216"/>
      <c r="H4919" s="217" t="str">
        <f>IFERROR(VLOOKUP($C4919,$C$5:$H$18,6,0)+SUMIF($C$19:$C4919,$C4919,$F$19:$F4919)-SUMIF($C$19:$C4919,$C4919,$G$19:$G4919),"")</f>
        <v/>
      </c>
      <c r="I4919" s="214"/>
      <c r="J4919" s="214"/>
      <c r="K4919" s="218"/>
    </row>
    <row r="4920" customHeight="1" spans="1:11">
      <c r="A4920" s="185" t="str">
        <f>IF(B4920="","",COUNTA($B$5:B4920))</f>
        <v/>
      </c>
      <c r="B4920" s="219"/>
      <c r="C4920" s="220"/>
      <c r="D4920" s="220"/>
      <c r="E4920" s="220"/>
      <c r="F4920" s="225"/>
      <c r="G4920" s="222"/>
      <c r="H4920" s="217" t="str">
        <f>IFERROR(VLOOKUP($C4920,$C$5:$H$18,6,0)+SUMIF($C$19:$C4920,$C4920,$F$19:$F4920)-SUMIF($C$19:$C4920,$C4920,$G$19:$G4920),"")</f>
        <v/>
      </c>
      <c r="I4920" s="220"/>
      <c r="J4920" s="220"/>
      <c r="K4920" s="223"/>
    </row>
    <row r="4921" customHeight="1" spans="1:11">
      <c r="A4921" s="185" t="str">
        <f>IF(B4921="","",COUNTA($B$5:B4921))</f>
        <v/>
      </c>
      <c r="B4921" s="213"/>
      <c r="C4921" s="214"/>
      <c r="D4921" s="214"/>
      <c r="E4921" s="214"/>
      <c r="F4921" s="224"/>
      <c r="G4921" s="216"/>
      <c r="H4921" s="217" t="str">
        <f>IFERROR(VLOOKUP($C4921,$C$5:$H$18,6,0)+SUMIF($C$19:$C4921,$C4921,$F$19:$F4921)-SUMIF($C$19:$C4921,$C4921,$G$19:$G4921),"")</f>
        <v/>
      </c>
      <c r="I4921" s="214"/>
      <c r="J4921" s="214"/>
      <c r="K4921" s="218"/>
    </row>
    <row r="4922" customHeight="1" spans="1:11">
      <c r="A4922" s="185" t="str">
        <f>IF(B4922="","",COUNTA($B$5:B4922))</f>
        <v/>
      </c>
      <c r="B4922" s="219"/>
      <c r="C4922" s="220"/>
      <c r="D4922" s="220"/>
      <c r="E4922" s="220"/>
      <c r="F4922" s="225"/>
      <c r="G4922" s="222"/>
      <c r="H4922" s="217" t="str">
        <f>IFERROR(VLOOKUP($C4922,$C$5:$H$18,6,0)+SUMIF($C$19:$C4922,$C4922,$F$19:$F4922)-SUMIF($C$19:$C4922,$C4922,$G$19:$G4922),"")</f>
        <v/>
      </c>
      <c r="I4922" s="220"/>
      <c r="J4922" s="220"/>
      <c r="K4922" s="223"/>
    </row>
    <row r="4923" customHeight="1" spans="1:11">
      <c r="A4923" s="185" t="str">
        <f>IF(B4923="","",COUNTA($B$5:B4923))</f>
        <v/>
      </c>
      <c r="B4923" s="213"/>
      <c r="C4923" s="214"/>
      <c r="D4923" s="214"/>
      <c r="E4923" s="214"/>
      <c r="F4923" s="224"/>
      <c r="G4923" s="216"/>
      <c r="H4923" s="217" t="str">
        <f>IFERROR(VLOOKUP($C4923,$C$5:$H$18,6,0)+SUMIF($C$19:$C4923,$C4923,$F$19:$F4923)-SUMIF($C$19:$C4923,$C4923,$G$19:$G4923),"")</f>
        <v/>
      </c>
      <c r="I4923" s="214"/>
      <c r="J4923" s="214"/>
      <c r="K4923" s="218"/>
    </row>
    <row r="4924" customHeight="1" spans="1:11">
      <c r="A4924" s="185" t="str">
        <f>IF(B4924="","",COUNTA($B$5:B4924))</f>
        <v/>
      </c>
      <c r="B4924" s="219"/>
      <c r="C4924" s="220"/>
      <c r="D4924" s="220"/>
      <c r="E4924" s="220"/>
      <c r="F4924" s="225"/>
      <c r="G4924" s="222"/>
      <c r="H4924" s="217" t="str">
        <f>IFERROR(VLOOKUP($C4924,$C$5:$H$18,6,0)+SUMIF($C$19:$C4924,$C4924,$F$19:$F4924)-SUMIF($C$19:$C4924,$C4924,$G$19:$G4924),"")</f>
        <v/>
      </c>
      <c r="I4924" s="220"/>
      <c r="J4924" s="220"/>
      <c r="K4924" s="223"/>
    </row>
    <row r="4925" customHeight="1" spans="1:11">
      <c r="A4925" s="185" t="str">
        <f>IF(B4925="","",COUNTA($B$5:B4925))</f>
        <v/>
      </c>
      <c r="B4925" s="213"/>
      <c r="C4925" s="214"/>
      <c r="D4925" s="214"/>
      <c r="E4925" s="214"/>
      <c r="F4925" s="224"/>
      <c r="G4925" s="216"/>
      <c r="H4925" s="217" t="str">
        <f>IFERROR(VLOOKUP($C4925,$C$5:$H$18,6,0)+SUMIF($C$19:$C4925,$C4925,$F$19:$F4925)-SUMIF($C$19:$C4925,$C4925,$G$19:$G4925),"")</f>
        <v/>
      </c>
      <c r="I4925" s="214"/>
      <c r="J4925" s="214"/>
      <c r="K4925" s="218"/>
    </row>
    <row r="4926" customHeight="1" spans="1:11">
      <c r="A4926" s="185" t="str">
        <f>IF(B4926="","",COUNTA($B$5:B4926))</f>
        <v/>
      </c>
      <c r="B4926" s="219"/>
      <c r="C4926" s="220"/>
      <c r="D4926" s="220"/>
      <c r="E4926" s="220"/>
      <c r="F4926" s="225"/>
      <c r="G4926" s="222"/>
      <c r="H4926" s="217" t="str">
        <f>IFERROR(VLOOKUP($C4926,$C$5:$H$18,6,0)+SUMIF($C$19:$C4926,$C4926,$F$19:$F4926)-SUMIF($C$19:$C4926,$C4926,$G$19:$G4926),"")</f>
        <v/>
      </c>
      <c r="I4926" s="220"/>
      <c r="J4926" s="220"/>
      <c r="K4926" s="223"/>
    </row>
    <row r="4927" customHeight="1" spans="1:11">
      <c r="A4927" s="185" t="str">
        <f>IF(B4927="","",COUNTA($B$5:B4927))</f>
        <v/>
      </c>
      <c r="B4927" s="213"/>
      <c r="C4927" s="214"/>
      <c r="D4927" s="214"/>
      <c r="E4927" s="214"/>
      <c r="F4927" s="224"/>
      <c r="G4927" s="216"/>
      <c r="H4927" s="217" t="str">
        <f>IFERROR(VLOOKUP($C4927,$C$5:$H$18,6,0)+SUMIF($C$19:$C4927,$C4927,$F$19:$F4927)-SUMIF($C$19:$C4927,$C4927,$G$19:$G4927),"")</f>
        <v/>
      </c>
      <c r="I4927" s="214"/>
      <c r="J4927" s="214"/>
      <c r="K4927" s="218"/>
    </row>
    <row r="4928" customHeight="1" spans="1:11">
      <c r="A4928" s="185" t="str">
        <f>IF(B4928="","",COUNTA($B$5:B4928))</f>
        <v/>
      </c>
      <c r="B4928" s="219"/>
      <c r="C4928" s="220"/>
      <c r="D4928" s="220"/>
      <c r="E4928" s="220"/>
      <c r="F4928" s="225"/>
      <c r="G4928" s="222"/>
      <c r="H4928" s="217" t="str">
        <f>IFERROR(VLOOKUP($C4928,$C$5:$H$18,6,0)+SUMIF($C$19:$C4928,$C4928,$F$19:$F4928)-SUMIF($C$19:$C4928,$C4928,$G$19:$G4928),"")</f>
        <v/>
      </c>
      <c r="I4928" s="220"/>
      <c r="J4928" s="220"/>
      <c r="K4928" s="223"/>
    </row>
    <row r="4929" customHeight="1" spans="1:11">
      <c r="A4929" s="185" t="str">
        <f>IF(B4929="","",COUNTA($B$5:B4929))</f>
        <v/>
      </c>
      <c r="B4929" s="213"/>
      <c r="C4929" s="214"/>
      <c r="D4929" s="214"/>
      <c r="E4929" s="214"/>
      <c r="F4929" s="224"/>
      <c r="G4929" s="216"/>
      <c r="H4929" s="217" t="str">
        <f>IFERROR(VLOOKUP($C4929,$C$5:$H$18,6,0)+SUMIF($C$19:$C4929,$C4929,$F$19:$F4929)-SUMIF($C$19:$C4929,$C4929,$G$19:$G4929),"")</f>
        <v/>
      </c>
      <c r="I4929" s="214"/>
      <c r="J4929" s="214"/>
      <c r="K4929" s="218"/>
    </row>
    <row r="4930" customHeight="1" spans="1:11">
      <c r="A4930" s="185" t="str">
        <f>IF(B4930="","",COUNTA($B$5:B4930))</f>
        <v/>
      </c>
      <c r="B4930" s="219"/>
      <c r="C4930" s="220"/>
      <c r="D4930" s="220"/>
      <c r="E4930" s="220"/>
      <c r="F4930" s="225"/>
      <c r="G4930" s="222"/>
      <c r="H4930" s="217" t="str">
        <f>IFERROR(VLOOKUP($C4930,$C$5:$H$18,6,0)+SUMIF($C$19:$C4930,$C4930,$F$19:$F4930)-SUMIF($C$19:$C4930,$C4930,$G$19:$G4930),"")</f>
        <v/>
      </c>
      <c r="I4930" s="220"/>
      <c r="J4930" s="220"/>
      <c r="K4930" s="223"/>
    </row>
    <row r="4931" customHeight="1" spans="1:11">
      <c r="A4931" s="185" t="str">
        <f>IF(B4931="","",COUNTA($B$5:B4931))</f>
        <v/>
      </c>
      <c r="B4931" s="213"/>
      <c r="C4931" s="214"/>
      <c r="D4931" s="214"/>
      <c r="E4931" s="214"/>
      <c r="F4931" s="224"/>
      <c r="G4931" s="216"/>
      <c r="H4931" s="217" t="str">
        <f>IFERROR(VLOOKUP($C4931,$C$5:$H$18,6,0)+SUMIF($C$19:$C4931,$C4931,$F$19:$F4931)-SUMIF($C$19:$C4931,$C4931,$G$19:$G4931),"")</f>
        <v/>
      </c>
      <c r="I4931" s="214"/>
      <c r="J4931" s="214"/>
      <c r="K4931" s="218"/>
    </row>
    <row r="4932" customHeight="1" spans="1:11">
      <c r="A4932" s="185" t="str">
        <f>IF(B4932="","",COUNTA($B$5:B4932))</f>
        <v/>
      </c>
      <c r="B4932" s="219"/>
      <c r="C4932" s="220"/>
      <c r="D4932" s="220"/>
      <c r="E4932" s="220"/>
      <c r="F4932" s="225"/>
      <c r="G4932" s="222"/>
      <c r="H4932" s="217" t="str">
        <f>IFERROR(VLOOKUP($C4932,$C$5:$H$18,6,0)+SUMIF($C$19:$C4932,$C4932,$F$19:$F4932)-SUMIF($C$19:$C4932,$C4932,$G$19:$G4932),"")</f>
        <v/>
      </c>
      <c r="I4932" s="220"/>
      <c r="J4932" s="220"/>
      <c r="K4932" s="223"/>
    </row>
    <row r="4933" customHeight="1" spans="1:11">
      <c r="A4933" s="185" t="str">
        <f>IF(B4933="","",COUNTA($B$5:B4933))</f>
        <v/>
      </c>
      <c r="B4933" s="213"/>
      <c r="C4933" s="214"/>
      <c r="D4933" s="214"/>
      <c r="E4933" s="214"/>
      <c r="F4933" s="224"/>
      <c r="G4933" s="216"/>
      <c r="H4933" s="217" t="str">
        <f>IFERROR(VLOOKUP($C4933,$C$5:$H$18,6,0)+SUMIF($C$19:$C4933,$C4933,$F$19:$F4933)-SUMIF($C$19:$C4933,$C4933,$G$19:$G4933),"")</f>
        <v/>
      </c>
      <c r="I4933" s="214"/>
      <c r="J4933" s="214"/>
      <c r="K4933" s="218"/>
    </row>
    <row r="4934" customHeight="1" spans="1:11">
      <c r="A4934" s="185" t="str">
        <f>IF(B4934="","",COUNTA($B$5:B4934))</f>
        <v/>
      </c>
      <c r="B4934" s="219"/>
      <c r="C4934" s="220"/>
      <c r="D4934" s="220"/>
      <c r="E4934" s="220"/>
      <c r="F4934" s="225"/>
      <c r="G4934" s="222"/>
      <c r="H4934" s="217" t="str">
        <f>IFERROR(VLOOKUP($C4934,$C$5:$H$18,6,0)+SUMIF($C$19:$C4934,$C4934,$F$19:$F4934)-SUMIF($C$19:$C4934,$C4934,$G$19:$G4934),"")</f>
        <v/>
      </c>
      <c r="I4934" s="220"/>
      <c r="J4934" s="220"/>
      <c r="K4934" s="223"/>
    </row>
    <row r="4935" customHeight="1" spans="1:11">
      <c r="A4935" s="185" t="str">
        <f>IF(B4935="","",COUNTA($B$5:B4935))</f>
        <v/>
      </c>
      <c r="B4935" s="213"/>
      <c r="C4935" s="214"/>
      <c r="D4935" s="214"/>
      <c r="E4935" s="214"/>
      <c r="F4935" s="224"/>
      <c r="G4935" s="216"/>
      <c r="H4935" s="217" t="str">
        <f>IFERROR(VLOOKUP($C4935,$C$5:$H$18,6,0)+SUMIF($C$19:$C4935,$C4935,$F$19:$F4935)-SUMIF($C$19:$C4935,$C4935,$G$19:$G4935),"")</f>
        <v/>
      </c>
      <c r="I4935" s="214"/>
      <c r="J4935" s="214"/>
      <c r="K4935" s="218"/>
    </row>
    <row r="4936" customHeight="1" spans="1:11">
      <c r="A4936" s="185" t="str">
        <f>IF(B4936="","",COUNTA($B$5:B4936))</f>
        <v/>
      </c>
      <c r="B4936" s="219"/>
      <c r="C4936" s="220"/>
      <c r="D4936" s="220"/>
      <c r="E4936" s="220"/>
      <c r="F4936" s="225"/>
      <c r="G4936" s="222"/>
      <c r="H4936" s="217" t="str">
        <f>IFERROR(VLOOKUP($C4936,$C$5:$H$18,6,0)+SUMIF($C$19:$C4936,$C4936,$F$19:$F4936)-SUMIF($C$19:$C4936,$C4936,$G$19:$G4936),"")</f>
        <v/>
      </c>
      <c r="I4936" s="220"/>
      <c r="J4936" s="220"/>
      <c r="K4936" s="223"/>
    </row>
    <row r="4937" customHeight="1" spans="1:11">
      <c r="A4937" s="185" t="str">
        <f>IF(B4937="","",COUNTA($B$5:B4937))</f>
        <v/>
      </c>
      <c r="B4937" s="213"/>
      <c r="C4937" s="214"/>
      <c r="D4937" s="214"/>
      <c r="E4937" s="214"/>
      <c r="F4937" s="224"/>
      <c r="G4937" s="216"/>
      <c r="H4937" s="217" t="str">
        <f>IFERROR(VLOOKUP($C4937,$C$5:$H$18,6,0)+SUMIF($C$19:$C4937,$C4937,$F$19:$F4937)-SUMIF($C$19:$C4937,$C4937,$G$19:$G4937),"")</f>
        <v/>
      </c>
      <c r="I4937" s="214"/>
      <c r="J4937" s="214"/>
      <c r="K4937" s="218"/>
    </row>
    <row r="4938" customHeight="1" spans="1:11">
      <c r="A4938" s="185" t="str">
        <f>IF(B4938="","",COUNTA($B$5:B4938))</f>
        <v/>
      </c>
      <c r="B4938" s="219"/>
      <c r="C4938" s="220"/>
      <c r="D4938" s="220"/>
      <c r="E4938" s="220"/>
      <c r="F4938" s="225"/>
      <c r="G4938" s="222"/>
      <c r="H4938" s="217" t="str">
        <f>IFERROR(VLOOKUP($C4938,$C$5:$H$18,6,0)+SUMIF($C$19:$C4938,$C4938,$F$19:$F4938)-SUMIF($C$19:$C4938,$C4938,$G$19:$G4938),"")</f>
        <v/>
      </c>
      <c r="I4938" s="220"/>
      <c r="J4938" s="220"/>
      <c r="K4938" s="223"/>
    </row>
    <row r="4939" customHeight="1" spans="1:11">
      <c r="A4939" s="185" t="str">
        <f>IF(B4939="","",COUNTA($B$5:B4939))</f>
        <v/>
      </c>
      <c r="B4939" s="213"/>
      <c r="C4939" s="214"/>
      <c r="D4939" s="214"/>
      <c r="E4939" s="214"/>
      <c r="F4939" s="224"/>
      <c r="G4939" s="216"/>
      <c r="H4939" s="217" t="str">
        <f>IFERROR(VLOOKUP($C4939,$C$5:$H$18,6,0)+SUMIF($C$19:$C4939,$C4939,$F$19:$F4939)-SUMIF($C$19:$C4939,$C4939,$G$19:$G4939),"")</f>
        <v/>
      </c>
      <c r="I4939" s="214"/>
      <c r="J4939" s="214"/>
      <c r="K4939" s="218"/>
    </row>
    <row r="4940" customHeight="1" spans="1:11">
      <c r="A4940" s="185" t="str">
        <f>IF(B4940="","",COUNTA($B$5:B4940))</f>
        <v/>
      </c>
      <c r="B4940" s="219"/>
      <c r="C4940" s="220"/>
      <c r="D4940" s="220"/>
      <c r="E4940" s="220"/>
      <c r="F4940" s="225"/>
      <c r="G4940" s="222"/>
      <c r="H4940" s="217" t="str">
        <f>IFERROR(VLOOKUP($C4940,$C$5:$H$18,6,0)+SUMIF($C$19:$C4940,$C4940,$F$19:$F4940)-SUMIF($C$19:$C4940,$C4940,$G$19:$G4940),"")</f>
        <v/>
      </c>
      <c r="I4940" s="220"/>
      <c r="J4940" s="220"/>
      <c r="K4940" s="223"/>
    </row>
    <row r="4941" customHeight="1" spans="1:11">
      <c r="A4941" s="185" t="str">
        <f>IF(B4941="","",COUNTA($B$5:B4941))</f>
        <v/>
      </c>
      <c r="B4941" s="213"/>
      <c r="C4941" s="214"/>
      <c r="D4941" s="214"/>
      <c r="E4941" s="214"/>
      <c r="F4941" s="224"/>
      <c r="G4941" s="216"/>
      <c r="H4941" s="217" t="str">
        <f>IFERROR(VLOOKUP($C4941,$C$5:$H$18,6,0)+SUMIF($C$19:$C4941,$C4941,$F$19:$F4941)-SUMIF($C$19:$C4941,$C4941,$G$19:$G4941),"")</f>
        <v/>
      </c>
      <c r="I4941" s="214"/>
      <c r="J4941" s="214"/>
      <c r="K4941" s="218"/>
    </row>
    <row r="4942" customHeight="1" spans="1:11">
      <c r="A4942" s="185" t="str">
        <f>IF(B4942="","",COUNTA($B$5:B4942))</f>
        <v/>
      </c>
      <c r="B4942" s="219"/>
      <c r="C4942" s="220"/>
      <c r="D4942" s="220"/>
      <c r="E4942" s="220"/>
      <c r="F4942" s="225"/>
      <c r="G4942" s="222"/>
      <c r="H4942" s="217" t="str">
        <f>IFERROR(VLOOKUP($C4942,$C$5:$H$18,6,0)+SUMIF($C$19:$C4942,$C4942,$F$19:$F4942)-SUMIF($C$19:$C4942,$C4942,$G$19:$G4942),"")</f>
        <v/>
      </c>
      <c r="I4942" s="220"/>
      <c r="J4942" s="220"/>
      <c r="K4942" s="223"/>
    </row>
    <row r="4943" customHeight="1" spans="1:11">
      <c r="A4943" s="185" t="str">
        <f>IF(B4943="","",COUNTA($B$5:B4943))</f>
        <v/>
      </c>
      <c r="B4943" s="213"/>
      <c r="C4943" s="214"/>
      <c r="D4943" s="214"/>
      <c r="E4943" s="214"/>
      <c r="F4943" s="224"/>
      <c r="G4943" s="216"/>
      <c r="H4943" s="217" t="str">
        <f>IFERROR(VLOOKUP($C4943,$C$5:$H$18,6,0)+SUMIF($C$19:$C4943,$C4943,$F$19:$F4943)-SUMIF($C$19:$C4943,$C4943,$G$19:$G4943),"")</f>
        <v/>
      </c>
      <c r="I4943" s="214"/>
      <c r="J4943" s="214"/>
      <c r="K4943" s="218"/>
    </row>
    <row r="4944" customHeight="1" spans="1:11">
      <c r="A4944" s="185" t="str">
        <f>IF(B4944="","",COUNTA($B$5:B4944))</f>
        <v/>
      </c>
      <c r="B4944" s="219"/>
      <c r="C4944" s="220"/>
      <c r="D4944" s="220"/>
      <c r="E4944" s="220"/>
      <c r="F4944" s="225"/>
      <c r="G4944" s="222"/>
      <c r="H4944" s="217" t="str">
        <f>IFERROR(VLOOKUP($C4944,$C$5:$H$18,6,0)+SUMIF($C$19:$C4944,$C4944,$F$19:$F4944)-SUMIF($C$19:$C4944,$C4944,$G$19:$G4944),"")</f>
        <v/>
      </c>
      <c r="I4944" s="220"/>
      <c r="J4944" s="220"/>
      <c r="K4944" s="223"/>
    </row>
    <row r="4945" customHeight="1" spans="1:11">
      <c r="A4945" s="185" t="str">
        <f>IF(B4945="","",COUNTA($B$5:B4945))</f>
        <v/>
      </c>
      <c r="B4945" s="213"/>
      <c r="C4945" s="214"/>
      <c r="D4945" s="214"/>
      <c r="E4945" s="214"/>
      <c r="F4945" s="224"/>
      <c r="G4945" s="216"/>
      <c r="H4945" s="217" t="str">
        <f>IFERROR(VLOOKUP($C4945,$C$5:$H$18,6,0)+SUMIF($C$19:$C4945,$C4945,$F$19:$F4945)-SUMIF($C$19:$C4945,$C4945,$G$19:$G4945),"")</f>
        <v/>
      </c>
      <c r="I4945" s="214"/>
      <c r="J4945" s="214"/>
      <c r="K4945" s="218"/>
    </row>
    <row r="4946" customHeight="1" spans="1:11">
      <c r="A4946" s="185" t="str">
        <f>IF(B4946="","",COUNTA($B$5:B4946))</f>
        <v/>
      </c>
      <c r="B4946" s="219"/>
      <c r="C4946" s="220"/>
      <c r="D4946" s="220"/>
      <c r="E4946" s="220"/>
      <c r="F4946" s="225"/>
      <c r="G4946" s="222"/>
      <c r="H4946" s="217" t="str">
        <f>IFERROR(VLOOKUP($C4946,$C$5:$H$18,6,0)+SUMIF($C$19:$C4946,$C4946,$F$19:$F4946)-SUMIF($C$19:$C4946,$C4946,$G$19:$G4946),"")</f>
        <v/>
      </c>
      <c r="I4946" s="220"/>
      <c r="J4946" s="220"/>
      <c r="K4946" s="223"/>
    </row>
    <row r="4947" customHeight="1" spans="1:11">
      <c r="A4947" s="185" t="str">
        <f>IF(B4947="","",COUNTA($B$5:B4947))</f>
        <v/>
      </c>
      <c r="B4947" s="213"/>
      <c r="C4947" s="214"/>
      <c r="D4947" s="214"/>
      <c r="E4947" s="214"/>
      <c r="F4947" s="224"/>
      <c r="G4947" s="216"/>
      <c r="H4947" s="217" t="str">
        <f>IFERROR(VLOOKUP($C4947,$C$5:$H$18,6,0)+SUMIF($C$19:$C4947,$C4947,$F$19:$F4947)-SUMIF($C$19:$C4947,$C4947,$G$19:$G4947),"")</f>
        <v/>
      </c>
      <c r="I4947" s="214"/>
      <c r="J4947" s="214"/>
      <c r="K4947" s="218"/>
    </row>
    <row r="4948" customHeight="1" spans="1:11">
      <c r="A4948" s="185" t="str">
        <f>IF(B4948="","",COUNTA($B$5:B4948))</f>
        <v/>
      </c>
      <c r="B4948" s="219"/>
      <c r="C4948" s="220"/>
      <c r="D4948" s="220"/>
      <c r="E4948" s="220"/>
      <c r="F4948" s="225"/>
      <c r="G4948" s="222"/>
      <c r="H4948" s="217" t="str">
        <f>IFERROR(VLOOKUP($C4948,$C$5:$H$18,6,0)+SUMIF($C$19:$C4948,$C4948,$F$19:$F4948)-SUMIF($C$19:$C4948,$C4948,$G$19:$G4948),"")</f>
        <v/>
      </c>
      <c r="I4948" s="220"/>
      <c r="J4948" s="220"/>
      <c r="K4948" s="223"/>
    </row>
    <row r="4949" customHeight="1" spans="1:11">
      <c r="A4949" s="185" t="str">
        <f>IF(B4949="","",COUNTA($B$5:B4949))</f>
        <v/>
      </c>
      <c r="B4949" s="213"/>
      <c r="C4949" s="214"/>
      <c r="D4949" s="214"/>
      <c r="E4949" s="214"/>
      <c r="F4949" s="224"/>
      <c r="G4949" s="216"/>
      <c r="H4949" s="217" t="str">
        <f>IFERROR(VLOOKUP($C4949,$C$5:$H$18,6,0)+SUMIF($C$19:$C4949,$C4949,$F$19:$F4949)-SUMIF($C$19:$C4949,$C4949,$G$19:$G4949),"")</f>
        <v/>
      </c>
      <c r="I4949" s="214"/>
      <c r="J4949" s="214"/>
      <c r="K4949" s="218"/>
    </row>
    <row r="4950" customHeight="1" spans="1:11">
      <c r="A4950" s="185" t="str">
        <f>IF(B4950="","",COUNTA($B$5:B4950))</f>
        <v/>
      </c>
      <c r="B4950" s="219"/>
      <c r="C4950" s="220"/>
      <c r="D4950" s="220"/>
      <c r="E4950" s="220"/>
      <c r="F4950" s="225"/>
      <c r="G4950" s="222"/>
      <c r="H4950" s="217" t="str">
        <f>IFERROR(VLOOKUP($C4950,$C$5:$H$18,6,0)+SUMIF($C$19:$C4950,$C4950,$F$19:$F4950)-SUMIF($C$19:$C4950,$C4950,$G$19:$G4950),"")</f>
        <v/>
      </c>
      <c r="I4950" s="220"/>
      <c r="J4950" s="220"/>
      <c r="K4950" s="223"/>
    </row>
    <row r="4951" customHeight="1" spans="1:11">
      <c r="A4951" s="185" t="str">
        <f>IF(B4951="","",COUNTA($B$5:B4951))</f>
        <v/>
      </c>
      <c r="B4951" s="213"/>
      <c r="C4951" s="214"/>
      <c r="D4951" s="214"/>
      <c r="E4951" s="214"/>
      <c r="F4951" s="224"/>
      <c r="G4951" s="216"/>
      <c r="H4951" s="217" t="str">
        <f>IFERROR(VLOOKUP($C4951,$C$5:$H$18,6,0)+SUMIF($C$19:$C4951,$C4951,$F$19:$F4951)-SUMIF($C$19:$C4951,$C4951,$G$19:$G4951),"")</f>
        <v/>
      </c>
      <c r="I4951" s="214"/>
      <c r="J4951" s="214"/>
      <c r="K4951" s="218"/>
    </row>
    <row r="4952" customHeight="1" spans="1:11">
      <c r="A4952" s="185" t="str">
        <f>IF(B4952="","",COUNTA($B$5:B4952))</f>
        <v/>
      </c>
      <c r="B4952" s="219"/>
      <c r="C4952" s="220"/>
      <c r="D4952" s="220"/>
      <c r="E4952" s="220"/>
      <c r="F4952" s="225"/>
      <c r="G4952" s="222"/>
      <c r="H4952" s="217" t="str">
        <f>IFERROR(VLOOKUP($C4952,$C$5:$H$18,6,0)+SUMIF($C$19:$C4952,$C4952,$F$19:$F4952)-SUMIF($C$19:$C4952,$C4952,$G$19:$G4952),"")</f>
        <v/>
      </c>
      <c r="I4952" s="220"/>
      <c r="J4952" s="220"/>
      <c r="K4952" s="223"/>
    </row>
    <row r="4953" customHeight="1" spans="1:11">
      <c r="A4953" s="185" t="str">
        <f>IF(B4953="","",COUNTA($B$5:B4953))</f>
        <v/>
      </c>
      <c r="B4953" s="213"/>
      <c r="C4953" s="214"/>
      <c r="D4953" s="214"/>
      <c r="E4953" s="214"/>
      <c r="F4953" s="224"/>
      <c r="G4953" s="216"/>
      <c r="H4953" s="217" t="str">
        <f>IFERROR(VLOOKUP($C4953,$C$5:$H$18,6,0)+SUMIF($C$19:$C4953,$C4953,$F$19:$F4953)-SUMIF($C$19:$C4953,$C4953,$G$19:$G4953),"")</f>
        <v/>
      </c>
      <c r="I4953" s="214"/>
      <c r="J4953" s="214"/>
      <c r="K4953" s="218"/>
    </row>
    <row r="4954" customHeight="1" spans="1:11">
      <c r="A4954" s="185" t="str">
        <f>IF(B4954="","",COUNTA($B$5:B4954))</f>
        <v/>
      </c>
      <c r="B4954" s="219"/>
      <c r="C4954" s="220"/>
      <c r="D4954" s="220"/>
      <c r="E4954" s="220"/>
      <c r="F4954" s="225"/>
      <c r="G4954" s="222"/>
      <c r="H4954" s="217" t="str">
        <f>IFERROR(VLOOKUP($C4954,$C$5:$H$18,6,0)+SUMIF($C$19:$C4954,$C4954,$F$19:$F4954)-SUMIF($C$19:$C4954,$C4954,$G$19:$G4954),"")</f>
        <v/>
      </c>
      <c r="I4954" s="220"/>
      <c r="J4954" s="220"/>
      <c r="K4954" s="223"/>
    </row>
    <row r="4955" customHeight="1" spans="1:11">
      <c r="A4955" s="185" t="str">
        <f>IF(B4955="","",COUNTA($B$5:B4955))</f>
        <v/>
      </c>
      <c r="B4955" s="213"/>
      <c r="C4955" s="214"/>
      <c r="D4955" s="214"/>
      <c r="E4955" s="214"/>
      <c r="F4955" s="224"/>
      <c r="G4955" s="216"/>
      <c r="H4955" s="217" t="str">
        <f>IFERROR(VLOOKUP($C4955,$C$5:$H$18,6,0)+SUMIF($C$19:$C4955,$C4955,$F$19:$F4955)-SUMIF($C$19:$C4955,$C4955,$G$19:$G4955),"")</f>
        <v/>
      </c>
      <c r="I4955" s="214"/>
      <c r="J4955" s="214"/>
      <c r="K4955" s="218"/>
    </row>
    <row r="4956" customHeight="1" spans="1:11">
      <c r="A4956" s="185" t="str">
        <f>IF(B4956="","",COUNTA($B$5:B4956))</f>
        <v/>
      </c>
      <c r="B4956" s="219"/>
      <c r="C4956" s="220"/>
      <c r="D4956" s="220"/>
      <c r="E4956" s="220"/>
      <c r="F4956" s="225"/>
      <c r="G4956" s="222"/>
      <c r="H4956" s="217" t="str">
        <f>IFERROR(VLOOKUP($C4956,$C$5:$H$18,6,0)+SUMIF($C$19:$C4956,$C4956,$F$19:$F4956)-SUMIF($C$19:$C4956,$C4956,$G$19:$G4956),"")</f>
        <v/>
      </c>
      <c r="I4956" s="220"/>
      <c r="J4956" s="220"/>
      <c r="K4956" s="223"/>
    </row>
    <row r="4957" customHeight="1" spans="1:11">
      <c r="A4957" s="185" t="str">
        <f>IF(B4957="","",COUNTA($B$5:B4957))</f>
        <v/>
      </c>
      <c r="B4957" s="213"/>
      <c r="C4957" s="214"/>
      <c r="D4957" s="214"/>
      <c r="E4957" s="214"/>
      <c r="F4957" s="224"/>
      <c r="G4957" s="216"/>
      <c r="H4957" s="217" t="str">
        <f>IFERROR(VLOOKUP($C4957,$C$5:$H$18,6,0)+SUMIF($C$19:$C4957,$C4957,$F$19:$F4957)-SUMIF($C$19:$C4957,$C4957,$G$19:$G4957),"")</f>
        <v/>
      </c>
      <c r="I4957" s="214"/>
      <c r="J4957" s="214"/>
      <c r="K4957" s="218"/>
    </row>
    <row r="4958" customHeight="1" spans="1:11">
      <c r="A4958" s="185" t="str">
        <f>IF(B4958="","",COUNTA($B$5:B4958))</f>
        <v/>
      </c>
      <c r="B4958" s="219"/>
      <c r="C4958" s="220"/>
      <c r="D4958" s="220"/>
      <c r="E4958" s="220"/>
      <c r="F4958" s="225"/>
      <c r="G4958" s="222"/>
      <c r="H4958" s="217" t="str">
        <f>IFERROR(VLOOKUP($C4958,$C$5:$H$18,6,0)+SUMIF($C$19:$C4958,$C4958,$F$19:$F4958)-SUMIF($C$19:$C4958,$C4958,$G$19:$G4958),"")</f>
        <v/>
      </c>
      <c r="I4958" s="220"/>
      <c r="J4958" s="220"/>
      <c r="K4958" s="223"/>
    </row>
    <row r="4959" customHeight="1" spans="1:11">
      <c r="A4959" s="185" t="str">
        <f>IF(B4959="","",COUNTA($B$5:B4959))</f>
        <v/>
      </c>
      <c r="B4959" s="213"/>
      <c r="C4959" s="214"/>
      <c r="D4959" s="214"/>
      <c r="E4959" s="214"/>
      <c r="F4959" s="224"/>
      <c r="G4959" s="216"/>
      <c r="H4959" s="217" t="str">
        <f>IFERROR(VLOOKUP($C4959,$C$5:$H$18,6,0)+SUMIF($C$19:$C4959,$C4959,$F$19:$F4959)-SUMIF($C$19:$C4959,$C4959,$G$19:$G4959),"")</f>
        <v/>
      </c>
      <c r="I4959" s="214"/>
      <c r="J4959" s="214"/>
      <c r="K4959" s="218"/>
    </row>
    <row r="4960" customHeight="1" spans="1:11">
      <c r="A4960" s="185" t="str">
        <f>IF(B4960="","",COUNTA($B$5:B4960))</f>
        <v/>
      </c>
      <c r="B4960" s="219"/>
      <c r="C4960" s="220"/>
      <c r="D4960" s="220"/>
      <c r="E4960" s="220"/>
      <c r="F4960" s="225"/>
      <c r="G4960" s="222"/>
      <c r="H4960" s="217" t="str">
        <f>IFERROR(VLOOKUP($C4960,$C$5:$H$18,6,0)+SUMIF($C$19:$C4960,$C4960,$F$19:$F4960)-SUMIF($C$19:$C4960,$C4960,$G$19:$G4960),"")</f>
        <v/>
      </c>
      <c r="I4960" s="220"/>
      <c r="J4960" s="220"/>
      <c r="K4960" s="223"/>
    </row>
    <row r="4961" customHeight="1" spans="1:11">
      <c r="A4961" s="185" t="str">
        <f>IF(B4961="","",COUNTA($B$5:B4961))</f>
        <v/>
      </c>
      <c r="B4961" s="213"/>
      <c r="C4961" s="214"/>
      <c r="D4961" s="214"/>
      <c r="E4961" s="214"/>
      <c r="F4961" s="224"/>
      <c r="G4961" s="216"/>
      <c r="H4961" s="217" t="str">
        <f>IFERROR(VLOOKUP($C4961,$C$5:$H$18,6,0)+SUMIF($C$19:$C4961,$C4961,$F$19:$F4961)-SUMIF($C$19:$C4961,$C4961,$G$19:$G4961),"")</f>
        <v/>
      </c>
      <c r="I4961" s="214"/>
      <c r="J4961" s="214"/>
      <c r="K4961" s="218"/>
    </row>
    <row r="4962" customHeight="1" spans="1:11">
      <c r="A4962" s="185" t="str">
        <f>IF(B4962="","",COUNTA($B$5:B4962))</f>
        <v/>
      </c>
      <c r="B4962" s="219"/>
      <c r="C4962" s="220"/>
      <c r="D4962" s="220"/>
      <c r="E4962" s="220"/>
      <c r="F4962" s="225"/>
      <c r="G4962" s="222"/>
      <c r="H4962" s="217" t="str">
        <f>IFERROR(VLOOKUP($C4962,$C$5:$H$18,6,0)+SUMIF($C$19:$C4962,$C4962,$F$19:$F4962)-SUMIF($C$19:$C4962,$C4962,$G$19:$G4962),"")</f>
        <v/>
      </c>
      <c r="I4962" s="220"/>
      <c r="J4962" s="220"/>
      <c r="K4962" s="223"/>
    </row>
    <row r="4963" customHeight="1" spans="1:11">
      <c r="A4963" s="185" t="str">
        <f>IF(B4963="","",COUNTA($B$5:B4963))</f>
        <v/>
      </c>
      <c r="B4963" s="213"/>
      <c r="C4963" s="214"/>
      <c r="D4963" s="214"/>
      <c r="E4963" s="214"/>
      <c r="F4963" s="224"/>
      <c r="G4963" s="216"/>
      <c r="H4963" s="217" t="str">
        <f>IFERROR(VLOOKUP($C4963,$C$5:$H$18,6,0)+SUMIF($C$19:$C4963,$C4963,$F$19:$F4963)-SUMIF($C$19:$C4963,$C4963,$G$19:$G4963),"")</f>
        <v/>
      </c>
      <c r="I4963" s="214"/>
      <c r="J4963" s="214"/>
      <c r="K4963" s="218"/>
    </row>
    <row r="4964" customHeight="1" spans="1:11">
      <c r="A4964" s="185" t="str">
        <f>IF(B4964="","",COUNTA($B$5:B4964))</f>
        <v/>
      </c>
      <c r="B4964" s="219"/>
      <c r="C4964" s="220"/>
      <c r="D4964" s="220"/>
      <c r="E4964" s="220"/>
      <c r="F4964" s="225"/>
      <c r="G4964" s="222"/>
      <c r="H4964" s="217" t="str">
        <f>IFERROR(VLOOKUP($C4964,$C$5:$H$18,6,0)+SUMIF($C$19:$C4964,$C4964,$F$19:$F4964)-SUMIF($C$19:$C4964,$C4964,$G$19:$G4964),"")</f>
        <v/>
      </c>
      <c r="I4964" s="220"/>
      <c r="J4964" s="220"/>
      <c r="K4964" s="223"/>
    </row>
    <row r="4965" customHeight="1" spans="1:11">
      <c r="A4965" s="185" t="str">
        <f>IF(B4965="","",COUNTA($B$5:B4965))</f>
        <v/>
      </c>
      <c r="B4965" s="213"/>
      <c r="C4965" s="214"/>
      <c r="D4965" s="214"/>
      <c r="E4965" s="214"/>
      <c r="F4965" s="224"/>
      <c r="G4965" s="216"/>
      <c r="H4965" s="217" t="str">
        <f>IFERROR(VLOOKUP($C4965,$C$5:$H$18,6,0)+SUMIF($C$19:$C4965,$C4965,$F$19:$F4965)-SUMIF($C$19:$C4965,$C4965,$G$19:$G4965),"")</f>
        <v/>
      </c>
      <c r="I4965" s="214"/>
      <c r="J4965" s="214"/>
      <c r="K4965" s="218"/>
    </row>
    <row r="4966" customHeight="1" spans="1:11">
      <c r="A4966" s="185" t="str">
        <f>IF(B4966="","",COUNTA($B$5:B4966))</f>
        <v/>
      </c>
      <c r="B4966" s="219"/>
      <c r="C4966" s="220"/>
      <c r="D4966" s="220"/>
      <c r="E4966" s="220"/>
      <c r="F4966" s="225"/>
      <c r="G4966" s="222"/>
      <c r="H4966" s="217" t="str">
        <f>IFERROR(VLOOKUP($C4966,$C$5:$H$18,6,0)+SUMIF($C$19:$C4966,$C4966,$F$19:$F4966)-SUMIF($C$19:$C4966,$C4966,$G$19:$G4966),"")</f>
        <v/>
      </c>
      <c r="I4966" s="220"/>
      <c r="J4966" s="220"/>
      <c r="K4966" s="223"/>
    </row>
    <row r="4967" customHeight="1" spans="1:11">
      <c r="A4967" s="185" t="str">
        <f>IF(B4967="","",COUNTA($B$5:B4967))</f>
        <v/>
      </c>
      <c r="B4967" s="213"/>
      <c r="C4967" s="214"/>
      <c r="D4967" s="214"/>
      <c r="E4967" s="214"/>
      <c r="F4967" s="224"/>
      <c r="G4967" s="216"/>
      <c r="H4967" s="217" t="str">
        <f>IFERROR(VLOOKUP($C4967,$C$5:$H$18,6,0)+SUMIF($C$19:$C4967,$C4967,$F$19:$F4967)-SUMIF($C$19:$C4967,$C4967,$G$19:$G4967),"")</f>
        <v/>
      </c>
      <c r="I4967" s="214"/>
      <c r="J4967" s="214"/>
      <c r="K4967" s="218"/>
    </row>
    <row r="4968" customHeight="1" spans="1:11">
      <c r="A4968" s="185" t="str">
        <f>IF(B4968="","",COUNTA($B$5:B4968))</f>
        <v/>
      </c>
      <c r="B4968" s="219"/>
      <c r="C4968" s="220"/>
      <c r="D4968" s="220"/>
      <c r="E4968" s="220"/>
      <c r="F4968" s="225"/>
      <c r="G4968" s="222"/>
      <c r="H4968" s="217" t="str">
        <f>IFERROR(VLOOKUP($C4968,$C$5:$H$18,6,0)+SUMIF($C$19:$C4968,$C4968,$F$19:$F4968)-SUMIF($C$19:$C4968,$C4968,$G$19:$G4968),"")</f>
        <v/>
      </c>
      <c r="I4968" s="220"/>
      <c r="J4968" s="220"/>
      <c r="K4968" s="223"/>
    </row>
    <row r="4969" customHeight="1" spans="1:11">
      <c r="A4969" s="185" t="str">
        <f>IF(B4969="","",COUNTA($B$5:B4969))</f>
        <v/>
      </c>
      <c r="B4969" s="213"/>
      <c r="C4969" s="214"/>
      <c r="D4969" s="214"/>
      <c r="E4969" s="214"/>
      <c r="F4969" s="224"/>
      <c r="G4969" s="216"/>
      <c r="H4969" s="217" t="str">
        <f>IFERROR(VLOOKUP($C4969,$C$5:$H$18,6,0)+SUMIF($C$19:$C4969,$C4969,$F$19:$F4969)-SUMIF($C$19:$C4969,$C4969,$G$19:$G4969),"")</f>
        <v/>
      </c>
      <c r="I4969" s="214"/>
      <c r="J4969" s="214"/>
      <c r="K4969" s="218"/>
    </row>
    <row r="4970" customHeight="1" spans="1:11">
      <c r="A4970" s="185" t="str">
        <f>IF(B4970="","",COUNTA($B$5:B4970))</f>
        <v/>
      </c>
      <c r="B4970" s="219"/>
      <c r="C4970" s="220"/>
      <c r="D4970" s="220"/>
      <c r="E4970" s="220"/>
      <c r="F4970" s="225"/>
      <c r="G4970" s="222"/>
      <c r="H4970" s="217" t="str">
        <f>IFERROR(VLOOKUP($C4970,$C$5:$H$18,6,0)+SUMIF($C$19:$C4970,$C4970,$F$19:$F4970)-SUMIF($C$19:$C4970,$C4970,$G$19:$G4970),"")</f>
        <v/>
      </c>
      <c r="I4970" s="220"/>
      <c r="J4970" s="220"/>
      <c r="K4970" s="223"/>
    </row>
    <row r="4971" customHeight="1" spans="1:11">
      <c r="A4971" s="185" t="str">
        <f>IF(B4971="","",COUNTA($B$5:B4971))</f>
        <v/>
      </c>
      <c r="B4971" s="213"/>
      <c r="C4971" s="214"/>
      <c r="D4971" s="214"/>
      <c r="E4971" s="214"/>
      <c r="F4971" s="224"/>
      <c r="G4971" s="216"/>
      <c r="H4971" s="217" t="str">
        <f>IFERROR(VLOOKUP($C4971,$C$5:$H$18,6,0)+SUMIF($C$19:$C4971,$C4971,$F$19:$F4971)-SUMIF($C$19:$C4971,$C4971,$G$19:$G4971),"")</f>
        <v/>
      </c>
      <c r="I4971" s="214"/>
      <c r="J4971" s="214"/>
      <c r="K4971" s="218"/>
    </row>
    <row r="4972" customHeight="1" spans="1:11">
      <c r="A4972" s="185" t="str">
        <f>IF(B4972="","",COUNTA($B$5:B4972))</f>
        <v/>
      </c>
      <c r="B4972" s="219"/>
      <c r="C4972" s="220"/>
      <c r="D4972" s="220"/>
      <c r="E4972" s="220"/>
      <c r="F4972" s="225"/>
      <c r="G4972" s="222"/>
      <c r="H4972" s="217" t="str">
        <f>IFERROR(VLOOKUP($C4972,$C$5:$H$18,6,0)+SUMIF($C$19:$C4972,$C4972,$F$19:$F4972)-SUMIF($C$19:$C4972,$C4972,$G$19:$G4972),"")</f>
        <v/>
      </c>
      <c r="I4972" s="220"/>
      <c r="J4972" s="220"/>
      <c r="K4972" s="223"/>
    </row>
    <row r="4973" customHeight="1" spans="1:11">
      <c r="A4973" s="185" t="str">
        <f>IF(B4973="","",COUNTA($B$5:B4973))</f>
        <v/>
      </c>
      <c r="B4973" s="213"/>
      <c r="C4973" s="214"/>
      <c r="D4973" s="214"/>
      <c r="E4973" s="214"/>
      <c r="F4973" s="224"/>
      <c r="G4973" s="216"/>
      <c r="H4973" s="217" t="str">
        <f>IFERROR(VLOOKUP($C4973,$C$5:$H$18,6,0)+SUMIF($C$19:$C4973,$C4973,$F$19:$F4973)-SUMIF($C$19:$C4973,$C4973,$G$19:$G4973),"")</f>
        <v/>
      </c>
      <c r="I4973" s="214"/>
      <c r="J4973" s="214"/>
      <c r="K4973" s="218"/>
    </row>
    <row r="4974" customHeight="1" spans="1:11">
      <c r="A4974" s="185" t="str">
        <f>IF(B4974="","",COUNTA($B$5:B4974))</f>
        <v/>
      </c>
      <c r="B4974" s="219"/>
      <c r="C4974" s="220"/>
      <c r="D4974" s="220"/>
      <c r="E4974" s="220"/>
      <c r="F4974" s="225"/>
      <c r="G4974" s="222"/>
      <c r="H4974" s="217" t="str">
        <f>IFERROR(VLOOKUP($C4974,$C$5:$H$18,6,0)+SUMIF($C$19:$C4974,$C4974,$F$19:$F4974)-SUMIF($C$19:$C4974,$C4974,$G$19:$G4974),"")</f>
        <v/>
      </c>
      <c r="I4974" s="220"/>
      <c r="J4974" s="220"/>
      <c r="K4974" s="223"/>
    </row>
    <row r="4975" customHeight="1" spans="1:11">
      <c r="A4975" s="185" t="str">
        <f>IF(B4975="","",COUNTA($B$5:B4975))</f>
        <v/>
      </c>
      <c r="B4975" s="213"/>
      <c r="C4975" s="214"/>
      <c r="D4975" s="214"/>
      <c r="E4975" s="214"/>
      <c r="F4975" s="224"/>
      <c r="G4975" s="216"/>
      <c r="H4975" s="217" t="str">
        <f>IFERROR(VLOOKUP($C4975,$C$5:$H$18,6,0)+SUMIF($C$19:$C4975,$C4975,$F$19:$F4975)-SUMIF($C$19:$C4975,$C4975,$G$19:$G4975),"")</f>
        <v/>
      </c>
      <c r="I4975" s="214"/>
      <c r="J4975" s="214"/>
      <c r="K4975" s="218"/>
    </row>
    <row r="4976" customHeight="1" spans="1:11">
      <c r="A4976" s="185" t="str">
        <f>IF(B4976="","",COUNTA($B$5:B4976))</f>
        <v/>
      </c>
      <c r="B4976" s="219"/>
      <c r="C4976" s="220"/>
      <c r="D4976" s="220"/>
      <c r="E4976" s="220"/>
      <c r="F4976" s="225"/>
      <c r="G4976" s="222"/>
      <c r="H4976" s="217" t="str">
        <f>IFERROR(VLOOKUP($C4976,$C$5:$H$18,6,0)+SUMIF($C$19:$C4976,$C4976,$F$19:$F4976)-SUMIF($C$19:$C4976,$C4976,$G$19:$G4976),"")</f>
        <v/>
      </c>
      <c r="I4976" s="220"/>
      <c r="J4976" s="220"/>
      <c r="K4976" s="223"/>
    </row>
    <row r="4977" customHeight="1" spans="1:11">
      <c r="A4977" s="185" t="str">
        <f>IF(B4977="","",COUNTA($B$5:B4977))</f>
        <v/>
      </c>
      <c r="B4977" s="213"/>
      <c r="C4977" s="214"/>
      <c r="D4977" s="214"/>
      <c r="E4977" s="214"/>
      <c r="F4977" s="224"/>
      <c r="G4977" s="216"/>
      <c r="H4977" s="217" t="str">
        <f>IFERROR(VLOOKUP($C4977,$C$5:$H$18,6,0)+SUMIF($C$19:$C4977,$C4977,$F$19:$F4977)-SUMIF($C$19:$C4977,$C4977,$G$19:$G4977),"")</f>
        <v/>
      </c>
      <c r="I4977" s="214"/>
      <c r="J4977" s="214"/>
      <c r="K4977" s="218"/>
    </row>
    <row r="4978" customHeight="1" spans="1:11">
      <c r="A4978" s="185" t="str">
        <f>IF(B4978="","",COUNTA($B$5:B4978))</f>
        <v/>
      </c>
      <c r="B4978" s="219"/>
      <c r="C4978" s="220"/>
      <c r="D4978" s="220"/>
      <c r="E4978" s="220"/>
      <c r="F4978" s="225"/>
      <c r="G4978" s="222"/>
      <c r="H4978" s="217" t="str">
        <f>IFERROR(VLOOKUP($C4978,$C$5:$H$18,6,0)+SUMIF($C$19:$C4978,$C4978,$F$19:$F4978)-SUMIF($C$19:$C4978,$C4978,$G$19:$G4978),"")</f>
        <v/>
      </c>
      <c r="I4978" s="220"/>
      <c r="J4978" s="220"/>
      <c r="K4978" s="223"/>
    </row>
    <row r="4979" customHeight="1" spans="1:11">
      <c r="A4979" s="185" t="str">
        <f>IF(B4979="","",COUNTA($B$5:B4979))</f>
        <v/>
      </c>
      <c r="B4979" s="213"/>
      <c r="C4979" s="214"/>
      <c r="D4979" s="214"/>
      <c r="E4979" s="214"/>
      <c r="F4979" s="224"/>
      <c r="G4979" s="216"/>
      <c r="H4979" s="217" t="str">
        <f>IFERROR(VLOOKUP($C4979,$C$5:$H$18,6,0)+SUMIF($C$19:$C4979,$C4979,$F$19:$F4979)-SUMIF($C$19:$C4979,$C4979,$G$19:$G4979),"")</f>
        <v/>
      </c>
      <c r="I4979" s="214"/>
      <c r="J4979" s="214"/>
      <c r="K4979" s="218"/>
    </row>
    <row r="4980" customHeight="1" spans="1:11">
      <c r="A4980" s="185" t="str">
        <f>IF(B4980="","",COUNTA($B$5:B4980))</f>
        <v/>
      </c>
      <c r="B4980" s="219"/>
      <c r="C4980" s="220"/>
      <c r="D4980" s="220"/>
      <c r="E4980" s="220"/>
      <c r="F4980" s="225"/>
      <c r="G4980" s="222"/>
      <c r="H4980" s="217" t="str">
        <f>IFERROR(VLOOKUP($C4980,$C$5:$H$18,6,0)+SUMIF($C$19:$C4980,$C4980,$F$19:$F4980)-SUMIF($C$19:$C4980,$C4980,$G$19:$G4980),"")</f>
        <v/>
      </c>
      <c r="I4980" s="220"/>
      <c r="J4980" s="220"/>
      <c r="K4980" s="223"/>
    </row>
    <row r="4981" customHeight="1" spans="1:11">
      <c r="A4981" s="185" t="str">
        <f>IF(B4981="","",COUNTA($B$5:B4981))</f>
        <v/>
      </c>
      <c r="B4981" s="213"/>
      <c r="C4981" s="214"/>
      <c r="D4981" s="214"/>
      <c r="E4981" s="214"/>
      <c r="F4981" s="224"/>
      <c r="G4981" s="216"/>
      <c r="H4981" s="217" t="str">
        <f>IFERROR(VLOOKUP($C4981,$C$5:$H$18,6,0)+SUMIF($C$19:$C4981,$C4981,$F$19:$F4981)-SUMIF($C$19:$C4981,$C4981,$G$19:$G4981),"")</f>
        <v/>
      </c>
      <c r="I4981" s="214"/>
      <c r="J4981" s="214"/>
      <c r="K4981" s="218"/>
    </row>
    <row r="4982" customHeight="1" spans="1:11">
      <c r="A4982" s="185" t="str">
        <f>IF(B4982="","",COUNTA($B$5:B4982))</f>
        <v/>
      </c>
      <c r="B4982" s="219"/>
      <c r="C4982" s="220"/>
      <c r="D4982" s="220"/>
      <c r="E4982" s="220"/>
      <c r="F4982" s="225"/>
      <c r="G4982" s="222"/>
      <c r="H4982" s="217" t="str">
        <f>IFERROR(VLOOKUP($C4982,$C$5:$H$18,6,0)+SUMIF($C$19:$C4982,$C4982,$F$19:$F4982)-SUMIF($C$19:$C4982,$C4982,$G$19:$G4982),"")</f>
        <v/>
      </c>
      <c r="I4982" s="220"/>
      <c r="J4982" s="220"/>
      <c r="K4982" s="223"/>
    </row>
    <row r="4983" customHeight="1" spans="1:11">
      <c r="A4983" s="185" t="str">
        <f>IF(B4983="","",COUNTA($B$5:B4983))</f>
        <v/>
      </c>
      <c r="B4983" s="213"/>
      <c r="C4983" s="214"/>
      <c r="D4983" s="214"/>
      <c r="E4983" s="214"/>
      <c r="F4983" s="224"/>
      <c r="G4983" s="216"/>
      <c r="H4983" s="217" t="str">
        <f>IFERROR(VLOOKUP($C4983,$C$5:$H$18,6,0)+SUMIF($C$19:$C4983,$C4983,$F$19:$F4983)-SUMIF($C$19:$C4983,$C4983,$G$19:$G4983),"")</f>
        <v/>
      </c>
      <c r="I4983" s="214"/>
      <c r="J4983" s="214"/>
      <c r="K4983" s="218"/>
    </row>
    <row r="4984" customHeight="1" spans="1:11">
      <c r="A4984" s="185" t="str">
        <f>IF(B4984="","",COUNTA($B$5:B4984))</f>
        <v/>
      </c>
      <c r="B4984" s="219"/>
      <c r="C4984" s="220"/>
      <c r="D4984" s="220"/>
      <c r="E4984" s="220"/>
      <c r="F4984" s="225"/>
      <c r="G4984" s="222"/>
      <c r="H4984" s="217" t="str">
        <f>IFERROR(VLOOKUP($C4984,$C$5:$H$18,6,0)+SUMIF($C$19:$C4984,$C4984,$F$19:$F4984)-SUMIF($C$19:$C4984,$C4984,$G$19:$G4984),"")</f>
        <v/>
      </c>
      <c r="I4984" s="220"/>
      <c r="J4984" s="220"/>
      <c r="K4984" s="223"/>
    </row>
    <row r="4985" customHeight="1" spans="1:11">
      <c r="A4985" s="185" t="str">
        <f>IF(B4985="","",COUNTA($B$5:B4985))</f>
        <v/>
      </c>
      <c r="B4985" s="213"/>
      <c r="C4985" s="214"/>
      <c r="D4985" s="214"/>
      <c r="E4985" s="214"/>
      <c r="F4985" s="224"/>
      <c r="G4985" s="216"/>
      <c r="H4985" s="217" t="str">
        <f>IFERROR(VLOOKUP($C4985,$C$5:$H$18,6,0)+SUMIF($C$19:$C4985,$C4985,$F$19:$F4985)-SUMIF($C$19:$C4985,$C4985,$G$19:$G4985),"")</f>
        <v/>
      </c>
      <c r="I4985" s="214"/>
      <c r="J4985" s="214"/>
      <c r="K4985" s="218"/>
    </row>
    <row r="4986" customHeight="1" spans="1:11">
      <c r="A4986" s="185" t="str">
        <f>IF(B4986="","",COUNTA($B$5:B4986))</f>
        <v/>
      </c>
      <c r="B4986" s="219"/>
      <c r="C4986" s="220"/>
      <c r="D4986" s="220"/>
      <c r="E4986" s="220"/>
      <c r="F4986" s="225"/>
      <c r="G4986" s="222"/>
      <c r="H4986" s="217" t="str">
        <f>IFERROR(VLOOKUP($C4986,$C$5:$H$18,6,0)+SUMIF($C$19:$C4986,$C4986,$F$19:$F4986)-SUMIF($C$19:$C4986,$C4986,$G$19:$G4986),"")</f>
        <v/>
      </c>
      <c r="I4986" s="220"/>
      <c r="J4986" s="220"/>
      <c r="K4986" s="223"/>
    </row>
    <row r="4987" customHeight="1" spans="1:11">
      <c r="A4987" s="185" t="str">
        <f>IF(B4987="","",COUNTA($B$5:B4987))</f>
        <v/>
      </c>
      <c r="B4987" s="213"/>
      <c r="C4987" s="214"/>
      <c r="D4987" s="214"/>
      <c r="E4987" s="214"/>
      <c r="F4987" s="224"/>
      <c r="G4987" s="216"/>
      <c r="H4987" s="217" t="str">
        <f>IFERROR(VLOOKUP($C4987,$C$5:$H$18,6,0)+SUMIF($C$19:$C4987,$C4987,$F$19:$F4987)-SUMIF($C$19:$C4987,$C4987,$G$19:$G4987),"")</f>
        <v/>
      </c>
      <c r="I4987" s="214"/>
      <c r="J4987" s="214"/>
      <c r="K4987" s="218"/>
    </row>
    <row r="4988" customHeight="1" spans="1:11">
      <c r="A4988" s="185" t="str">
        <f>IF(B4988="","",COUNTA($B$5:B4988))</f>
        <v/>
      </c>
      <c r="B4988" s="219"/>
      <c r="C4988" s="220"/>
      <c r="D4988" s="220"/>
      <c r="E4988" s="220"/>
      <c r="F4988" s="225"/>
      <c r="G4988" s="222"/>
      <c r="H4988" s="217" t="str">
        <f>IFERROR(VLOOKUP($C4988,$C$5:$H$18,6,0)+SUMIF($C$19:$C4988,$C4988,$F$19:$F4988)-SUMIF($C$19:$C4988,$C4988,$G$19:$G4988),"")</f>
        <v/>
      </c>
      <c r="I4988" s="220"/>
      <c r="J4988" s="220"/>
      <c r="K4988" s="223"/>
    </row>
    <row r="4989" customHeight="1" spans="1:11">
      <c r="A4989" s="185" t="str">
        <f>IF(B4989="","",COUNTA($B$5:B4989))</f>
        <v/>
      </c>
      <c r="B4989" s="213"/>
      <c r="C4989" s="214"/>
      <c r="D4989" s="214"/>
      <c r="E4989" s="214"/>
      <c r="F4989" s="224"/>
      <c r="G4989" s="216"/>
      <c r="H4989" s="217" t="str">
        <f>IFERROR(VLOOKUP($C4989,$C$5:$H$18,6,0)+SUMIF($C$19:$C4989,$C4989,$F$19:$F4989)-SUMIF($C$19:$C4989,$C4989,$G$19:$G4989),"")</f>
        <v/>
      </c>
      <c r="I4989" s="214"/>
      <c r="J4989" s="214"/>
      <c r="K4989" s="218"/>
    </row>
    <row r="4990" customHeight="1" spans="1:11">
      <c r="A4990" s="185" t="str">
        <f>IF(B4990="","",COUNTA($B$5:B4990))</f>
        <v/>
      </c>
      <c r="B4990" s="219"/>
      <c r="C4990" s="220"/>
      <c r="D4990" s="220"/>
      <c r="E4990" s="220"/>
      <c r="F4990" s="225"/>
      <c r="G4990" s="222"/>
      <c r="H4990" s="217" t="str">
        <f>IFERROR(VLOOKUP($C4990,$C$5:$H$18,6,0)+SUMIF($C$19:$C4990,$C4990,$F$19:$F4990)-SUMIF($C$19:$C4990,$C4990,$G$19:$G4990),"")</f>
        <v/>
      </c>
      <c r="I4990" s="220"/>
      <c r="J4990" s="220"/>
      <c r="K4990" s="223"/>
    </row>
    <row r="4991" customHeight="1" spans="1:11">
      <c r="A4991" s="185" t="str">
        <f>IF(B4991="","",COUNTA($B$5:B4991))</f>
        <v/>
      </c>
      <c r="B4991" s="213"/>
      <c r="C4991" s="214"/>
      <c r="D4991" s="214"/>
      <c r="E4991" s="214"/>
      <c r="F4991" s="224"/>
      <c r="G4991" s="216"/>
      <c r="H4991" s="217" t="str">
        <f>IFERROR(VLOOKUP($C4991,$C$5:$H$18,6,0)+SUMIF($C$19:$C4991,$C4991,$F$19:$F4991)-SUMIF($C$19:$C4991,$C4991,$G$19:$G4991),"")</f>
        <v/>
      </c>
      <c r="I4991" s="214"/>
      <c r="J4991" s="214"/>
      <c r="K4991" s="218"/>
    </row>
    <row r="4992" customHeight="1" spans="1:11">
      <c r="A4992" s="185" t="str">
        <f>IF(B4992="","",COUNTA($B$5:B4992))</f>
        <v/>
      </c>
      <c r="B4992" s="219"/>
      <c r="C4992" s="220"/>
      <c r="D4992" s="220"/>
      <c r="E4992" s="220"/>
      <c r="F4992" s="225"/>
      <c r="G4992" s="222"/>
      <c r="H4992" s="217" t="str">
        <f>IFERROR(VLOOKUP($C4992,$C$5:$H$18,6,0)+SUMIF($C$19:$C4992,$C4992,$F$19:$F4992)-SUMIF($C$19:$C4992,$C4992,$G$19:$G4992),"")</f>
        <v/>
      </c>
      <c r="I4992" s="220"/>
      <c r="J4992" s="220"/>
      <c r="K4992" s="223"/>
    </row>
    <row r="4993" customHeight="1" spans="1:11">
      <c r="A4993" s="185" t="str">
        <f>IF(B4993="","",COUNTA($B$5:B4993))</f>
        <v/>
      </c>
      <c r="B4993" s="213"/>
      <c r="C4993" s="214"/>
      <c r="D4993" s="214"/>
      <c r="E4993" s="214"/>
      <c r="F4993" s="224"/>
      <c r="G4993" s="216"/>
      <c r="H4993" s="217" t="str">
        <f>IFERROR(VLOOKUP($C4993,$C$5:$H$18,6,0)+SUMIF($C$19:$C4993,$C4993,$F$19:$F4993)-SUMIF($C$19:$C4993,$C4993,$G$19:$G4993),"")</f>
        <v/>
      </c>
      <c r="I4993" s="214"/>
      <c r="J4993" s="214"/>
      <c r="K4993" s="218"/>
    </row>
    <row r="4994" customHeight="1" spans="1:11">
      <c r="A4994" s="185" t="str">
        <f>IF(B4994="","",COUNTA($B$5:B4994))</f>
        <v/>
      </c>
      <c r="B4994" s="219"/>
      <c r="C4994" s="220"/>
      <c r="D4994" s="220"/>
      <c r="E4994" s="220"/>
      <c r="F4994" s="225"/>
      <c r="G4994" s="222"/>
      <c r="H4994" s="217" t="str">
        <f>IFERROR(VLOOKUP($C4994,$C$5:$H$18,6,0)+SUMIF($C$19:$C4994,$C4994,$F$19:$F4994)-SUMIF($C$19:$C4994,$C4994,$G$19:$G4994),"")</f>
        <v/>
      </c>
      <c r="I4994" s="220"/>
      <c r="J4994" s="220"/>
      <c r="K4994" s="223"/>
    </row>
    <row r="4995" customHeight="1" spans="1:11">
      <c r="A4995" s="185" t="str">
        <f>IF(B4995="","",COUNTA($B$5:B4995))</f>
        <v/>
      </c>
      <c r="B4995" s="213"/>
      <c r="C4995" s="214"/>
      <c r="D4995" s="214"/>
      <c r="E4995" s="214"/>
      <c r="F4995" s="224"/>
      <c r="G4995" s="216"/>
      <c r="H4995" s="217" t="str">
        <f>IFERROR(VLOOKUP($C4995,$C$5:$H$18,6,0)+SUMIF($C$19:$C4995,$C4995,$F$19:$F4995)-SUMIF($C$19:$C4995,$C4995,$G$19:$G4995),"")</f>
        <v/>
      </c>
      <c r="I4995" s="214"/>
      <c r="J4995" s="214"/>
      <c r="K4995" s="218"/>
    </row>
    <row r="4996" customHeight="1" spans="1:11">
      <c r="A4996" s="185" t="str">
        <f>IF(B4996="","",COUNTA($B$5:B4996))</f>
        <v/>
      </c>
      <c r="B4996" s="219"/>
      <c r="C4996" s="220"/>
      <c r="D4996" s="220"/>
      <c r="E4996" s="220"/>
      <c r="F4996" s="225"/>
      <c r="G4996" s="222"/>
      <c r="H4996" s="217" t="str">
        <f>IFERROR(VLOOKUP($C4996,$C$5:$H$18,6,0)+SUMIF($C$19:$C4996,$C4996,$F$19:$F4996)-SUMIF($C$19:$C4996,$C4996,$G$19:$G4996),"")</f>
        <v/>
      </c>
      <c r="I4996" s="220"/>
      <c r="J4996" s="220"/>
      <c r="K4996" s="223"/>
    </row>
    <row r="4997" customHeight="1" spans="1:11">
      <c r="A4997" s="185" t="str">
        <f>IF(B4997="","",COUNTA($B$5:B4997))</f>
        <v/>
      </c>
      <c r="B4997" s="213"/>
      <c r="C4997" s="214"/>
      <c r="D4997" s="214"/>
      <c r="E4997" s="214"/>
      <c r="F4997" s="224"/>
      <c r="G4997" s="216"/>
      <c r="H4997" s="217" t="str">
        <f>IFERROR(VLOOKUP($C4997,$C$5:$H$18,6,0)+SUMIF($C$19:$C4997,$C4997,$F$19:$F4997)-SUMIF($C$19:$C4997,$C4997,$G$19:$G4997),"")</f>
        <v/>
      </c>
      <c r="I4997" s="214"/>
      <c r="J4997" s="214"/>
      <c r="K4997" s="218"/>
    </row>
    <row r="4998" customHeight="1" spans="1:11">
      <c r="A4998" s="185" t="str">
        <f>IF(B4998="","",COUNTA($B$5:B4998))</f>
        <v/>
      </c>
      <c r="B4998" s="219"/>
      <c r="C4998" s="220"/>
      <c r="D4998" s="220"/>
      <c r="E4998" s="220"/>
      <c r="F4998" s="225"/>
      <c r="G4998" s="222"/>
      <c r="H4998" s="217" t="str">
        <f>IFERROR(VLOOKUP($C4998,$C$5:$H$18,6,0)+SUMIF($C$19:$C4998,$C4998,$F$19:$F4998)-SUMIF($C$19:$C4998,$C4998,$G$19:$G4998),"")</f>
        <v/>
      </c>
      <c r="I4998" s="220"/>
      <c r="J4998" s="220"/>
      <c r="K4998" s="223"/>
    </row>
    <row r="4999" customHeight="1" spans="1:11">
      <c r="A4999" s="185" t="str">
        <f>IF(B4999="","",COUNTA($B$5:B4999))</f>
        <v/>
      </c>
      <c r="B4999" s="213"/>
      <c r="C4999" s="214"/>
      <c r="D4999" s="214"/>
      <c r="E4999" s="214"/>
      <c r="F4999" s="224"/>
      <c r="G4999" s="216"/>
      <c r="H4999" s="217" t="str">
        <f>IFERROR(VLOOKUP($C4999,$C$5:$H$18,6,0)+SUMIF($C$19:$C4999,$C4999,$F$19:$F4999)-SUMIF($C$19:$C4999,$C4999,$G$19:$G4999),"")</f>
        <v/>
      </c>
      <c r="I4999" s="214"/>
      <c r="J4999" s="214"/>
      <c r="K4999" s="218"/>
    </row>
    <row r="5000" customHeight="1" spans="1:11">
      <c r="A5000" s="185" t="str">
        <f>IF(B5000="","",COUNTA($B$5:B5000))</f>
        <v/>
      </c>
      <c r="B5000" s="219"/>
      <c r="C5000" s="220"/>
      <c r="D5000" s="220"/>
      <c r="E5000" s="220"/>
      <c r="F5000" s="225"/>
      <c r="G5000" s="222"/>
      <c r="H5000" s="217" t="str">
        <f>IFERROR(VLOOKUP($C5000,$C$5:$H$18,6,0)+SUMIF($C$19:$C5000,$C5000,$F$19:$F5000)-SUMIF($C$19:$C5000,$C5000,$G$19:$G5000),"")</f>
        <v/>
      </c>
      <c r="I5000" s="220"/>
      <c r="J5000" s="220"/>
      <c r="K5000" s="223"/>
    </row>
    <row r="5001" customHeight="1" spans="1:11">
      <c r="A5001" s="185" t="str">
        <f>IF(B5001="","",COUNTA($B$5:B5001))</f>
        <v/>
      </c>
      <c r="B5001" s="213"/>
      <c r="C5001" s="214"/>
      <c r="D5001" s="214"/>
      <c r="E5001" s="214"/>
      <c r="F5001" s="224"/>
      <c r="G5001" s="216"/>
      <c r="H5001" s="217" t="str">
        <f>IFERROR(VLOOKUP($C5001,$C$5:$H$18,6,0)+SUMIF($C$19:$C5001,$C5001,$F$19:$F5001)-SUMIF($C$19:$C5001,$C5001,$G$19:$G5001),"")</f>
        <v/>
      </c>
      <c r="I5001" s="214"/>
      <c r="J5001" s="214"/>
      <c r="K5001" s="218"/>
    </row>
    <row r="5002" customHeight="1" spans="1:11">
      <c r="A5002" s="185" t="str">
        <f>IF(B5002="","",COUNTA($B$5:B5002))</f>
        <v/>
      </c>
      <c r="B5002" s="219"/>
      <c r="C5002" s="220"/>
      <c r="D5002" s="220"/>
      <c r="E5002" s="220"/>
      <c r="F5002" s="225"/>
      <c r="G5002" s="222"/>
      <c r="H5002" s="217" t="str">
        <f>IFERROR(VLOOKUP($C5002,$C$5:$H$18,6,0)+SUMIF($C$19:$C5002,$C5002,$F$19:$F5002)-SUMIF($C$19:$C5002,$C5002,$G$19:$G5002),"")</f>
        <v/>
      </c>
      <c r="I5002" s="220"/>
      <c r="J5002" s="220"/>
      <c r="K5002" s="223"/>
    </row>
    <row r="5003" customHeight="1" spans="1:11">
      <c r="A5003" s="185" t="str">
        <f>IF(B5003="","",COUNTA($B$5:B5003))</f>
        <v/>
      </c>
      <c r="B5003" s="213"/>
      <c r="C5003" s="214"/>
      <c r="D5003" s="214"/>
      <c r="E5003" s="214"/>
      <c r="F5003" s="224"/>
      <c r="G5003" s="216"/>
      <c r="H5003" s="217" t="str">
        <f>IFERROR(VLOOKUP($C5003,$C$5:$H$18,6,0)+SUMIF($C$19:$C5003,$C5003,$F$19:$F5003)-SUMIF($C$19:$C5003,$C5003,$G$19:$G5003),"")</f>
        <v/>
      </c>
      <c r="I5003" s="214"/>
      <c r="J5003" s="214"/>
      <c r="K5003" s="218"/>
    </row>
    <row r="5004" customHeight="1" spans="1:11">
      <c r="A5004" s="185" t="str">
        <f>IF(B5004="","",COUNTA($B$5:B5004))</f>
        <v/>
      </c>
      <c r="B5004" s="219"/>
      <c r="C5004" s="220"/>
      <c r="D5004" s="220"/>
      <c r="E5004" s="220"/>
      <c r="F5004" s="225"/>
      <c r="G5004" s="222"/>
      <c r="H5004" s="217" t="str">
        <f>IFERROR(VLOOKUP($C5004,$C$5:$H$18,6,0)+SUMIF($C$19:$C5004,$C5004,$F$19:$F5004)-SUMIF($C$19:$C5004,$C5004,$G$19:$G5004),"")</f>
        <v/>
      </c>
      <c r="I5004" s="220"/>
      <c r="J5004" s="220"/>
      <c r="K5004" s="223"/>
    </row>
    <row r="5005" customHeight="1" spans="1:11">
      <c r="A5005" s="185" t="str">
        <f>IF(B5005="","",COUNTA($B$5:B5005))</f>
        <v/>
      </c>
      <c r="B5005" s="213"/>
      <c r="C5005" s="214"/>
      <c r="D5005" s="214"/>
      <c r="E5005" s="214"/>
      <c r="F5005" s="224"/>
      <c r="G5005" s="216"/>
      <c r="H5005" s="217" t="str">
        <f>IFERROR(VLOOKUP($C5005,$C$5:$H$18,6,0)+SUMIF($C$19:$C5005,$C5005,$F$19:$F5005)-SUMIF($C$19:$C5005,$C5005,$G$19:$G5005),"")</f>
        <v/>
      </c>
      <c r="I5005" s="214"/>
      <c r="J5005" s="214"/>
      <c r="K5005" s="218"/>
    </row>
    <row r="5006" customHeight="1" spans="1:11">
      <c r="A5006" s="185" t="str">
        <f>IF(B5006="","",COUNTA($B$5:B5006))</f>
        <v/>
      </c>
      <c r="B5006" s="219"/>
      <c r="C5006" s="220"/>
      <c r="D5006" s="220"/>
      <c r="E5006" s="220"/>
      <c r="F5006" s="225"/>
      <c r="G5006" s="222"/>
      <c r="H5006" s="217" t="str">
        <f>IFERROR(VLOOKUP($C5006,$C$5:$H$18,6,0)+SUMIF($C$19:$C5006,$C5006,$F$19:$F5006)-SUMIF($C$19:$C5006,$C5006,$G$19:$G5006),"")</f>
        <v/>
      </c>
      <c r="I5006" s="220"/>
      <c r="J5006" s="220"/>
      <c r="K5006" s="223"/>
    </row>
    <row r="5007" customHeight="1" spans="1:11">
      <c r="A5007" s="185" t="str">
        <f>IF(B5007="","",COUNTA($B$5:B5007))</f>
        <v/>
      </c>
      <c r="B5007" s="213"/>
      <c r="C5007" s="214"/>
      <c r="D5007" s="214"/>
      <c r="E5007" s="214"/>
      <c r="F5007" s="224"/>
      <c r="G5007" s="216"/>
      <c r="H5007" s="217" t="str">
        <f>IFERROR(VLOOKUP($C5007,$C$5:$H$18,6,0)+SUMIF($C$19:$C5007,$C5007,$F$19:$F5007)-SUMIF($C$19:$C5007,$C5007,$G$19:$G5007),"")</f>
        <v/>
      </c>
      <c r="I5007" s="214"/>
      <c r="J5007" s="214"/>
      <c r="K5007" s="218"/>
    </row>
    <row r="5008" customHeight="1" spans="1:11">
      <c r="A5008" s="185" t="str">
        <f>IF(B5008="","",COUNTA($B$5:B5008))</f>
        <v/>
      </c>
      <c r="B5008" s="219"/>
      <c r="C5008" s="220"/>
      <c r="D5008" s="220"/>
      <c r="E5008" s="220"/>
      <c r="F5008" s="225"/>
      <c r="G5008" s="222"/>
      <c r="H5008" s="217" t="str">
        <f>IFERROR(VLOOKUP($C5008,$C$5:$H$18,6,0)+SUMIF($C$19:$C5008,$C5008,$F$19:$F5008)-SUMIF($C$19:$C5008,$C5008,$G$19:$G5008),"")</f>
        <v/>
      </c>
      <c r="I5008" s="220"/>
      <c r="J5008" s="220"/>
      <c r="K5008" s="223"/>
    </row>
    <row r="5009" customHeight="1" spans="1:11">
      <c r="A5009" s="185" t="str">
        <f>IF(B5009="","",COUNTA($B$5:B5009))</f>
        <v/>
      </c>
      <c r="B5009" s="213"/>
      <c r="C5009" s="214"/>
      <c r="D5009" s="214"/>
      <c r="E5009" s="214"/>
      <c r="F5009" s="224"/>
      <c r="G5009" s="216"/>
      <c r="H5009" s="217" t="str">
        <f>IFERROR(VLOOKUP($C5009,$C$5:$H$18,6,0)+SUMIF($C$19:$C5009,$C5009,$F$19:$F5009)-SUMIF($C$19:$C5009,$C5009,$G$19:$G5009),"")</f>
        <v/>
      </c>
      <c r="I5009" s="214"/>
      <c r="J5009" s="214"/>
      <c r="K5009" s="218"/>
    </row>
    <row r="5010" customHeight="1" spans="1:11">
      <c r="A5010" s="185" t="str">
        <f>IF(B5010="","",COUNTA($B$5:B5010))</f>
        <v/>
      </c>
      <c r="B5010" s="219"/>
      <c r="C5010" s="220"/>
      <c r="D5010" s="220"/>
      <c r="E5010" s="220"/>
      <c r="F5010" s="225"/>
      <c r="G5010" s="222"/>
      <c r="H5010" s="217" t="str">
        <f>IFERROR(VLOOKUP($C5010,$C$5:$H$18,6,0)+SUMIF($C$19:$C5010,$C5010,$F$19:$F5010)-SUMIF($C$19:$C5010,$C5010,$G$19:$G5010),"")</f>
        <v/>
      </c>
      <c r="I5010" s="220"/>
      <c r="J5010" s="220"/>
      <c r="K5010" s="223"/>
    </row>
    <row r="5011" customHeight="1" spans="1:11">
      <c r="A5011" s="185" t="str">
        <f>IF(B5011="","",COUNTA($B$5:B5011))</f>
        <v/>
      </c>
      <c r="B5011" s="213"/>
      <c r="C5011" s="214"/>
      <c r="D5011" s="214"/>
      <c r="E5011" s="214"/>
      <c r="F5011" s="224"/>
      <c r="G5011" s="216"/>
      <c r="H5011" s="217" t="str">
        <f>IFERROR(VLOOKUP($C5011,$C$5:$H$18,6,0)+SUMIF($C$19:$C5011,$C5011,$F$19:$F5011)-SUMIF($C$19:$C5011,$C5011,$G$19:$G5011),"")</f>
        <v/>
      </c>
      <c r="I5011" s="214"/>
      <c r="J5011" s="214"/>
      <c r="K5011" s="218"/>
    </row>
    <row r="5012" customHeight="1" spans="1:11">
      <c r="A5012" s="185" t="str">
        <f>IF(B5012="","",COUNTA($B$5:B5012))</f>
        <v/>
      </c>
      <c r="B5012" s="219"/>
      <c r="C5012" s="220"/>
      <c r="D5012" s="220"/>
      <c r="E5012" s="220"/>
      <c r="F5012" s="225"/>
      <c r="G5012" s="222"/>
      <c r="H5012" s="217" t="str">
        <f>IFERROR(VLOOKUP($C5012,$C$5:$H$18,6,0)+SUMIF($C$19:$C5012,$C5012,$F$19:$F5012)-SUMIF($C$19:$C5012,$C5012,$G$19:$G5012),"")</f>
        <v/>
      </c>
      <c r="I5012" s="220"/>
      <c r="J5012" s="220"/>
      <c r="K5012" s="223"/>
    </row>
    <row r="5013" customHeight="1" spans="1:11">
      <c r="A5013" s="185" t="str">
        <f>IF(B5013="","",COUNTA($B$5:B5013))</f>
        <v/>
      </c>
      <c r="B5013" s="213"/>
      <c r="C5013" s="214"/>
      <c r="D5013" s="214"/>
      <c r="E5013" s="214"/>
      <c r="F5013" s="224"/>
      <c r="G5013" s="216"/>
      <c r="H5013" s="217" t="str">
        <f>IFERROR(VLOOKUP($C5013,$C$5:$H$18,6,0)+SUMIF($C$19:$C5013,$C5013,$F$19:$F5013)-SUMIF($C$19:$C5013,$C5013,$G$19:$G5013),"")</f>
        <v/>
      </c>
      <c r="I5013" s="214"/>
      <c r="J5013" s="214"/>
      <c r="K5013" s="218"/>
    </row>
    <row r="5014" customHeight="1" spans="1:11">
      <c r="A5014" s="185" t="str">
        <f>IF(B5014="","",COUNTA($B$5:B5014))</f>
        <v/>
      </c>
      <c r="B5014" s="219"/>
      <c r="C5014" s="220"/>
      <c r="D5014" s="220"/>
      <c r="E5014" s="220"/>
      <c r="F5014" s="225"/>
      <c r="G5014" s="222"/>
      <c r="H5014" s="217" t="str">
        <f>IFERROR(VLOOKUP($C5014,$C$5:$H$18,6,0)+SUMIF($C$19:$C5014,$C5014,$F$19:$F5014)-SUMIF($C$19:$C5014,$C5014,$G$19:$G5014),"")</f>
        <v/>
      </c>
      <c r="I5014" s="220"/>
      <c r="J5014" s="220"/>
      <c r="K5014" s="223"/>
    </row>
    <row r="5015" customHeight="1" spans="1:11">
      <c r="A5015" s="185" t="str">
        <f>IF(B5015="","",COUNTA($B$5:B5015))</f>
        <v/>
      </c>
      <c r="B5015" s="213"/>
      <c r="C5015" s="214"/>
      <c r="D5015" s="214"/>
      <c r="E5015" s="214"/>
      <c r="F5015" s="224"/>
      <c r="G5015" s="216"/>
      <c r="H5015" s="217" t="str">
        <f>IFERROR(VLOOKUP($C5015,$C$5:$H$18,6,0)+SUMIF($C$19:$C5015,$C5015,$F$19:$F5015)-SUMIF($C$19:$C5015,$C5015,$G$19:$G5015),"")</f>
        <v/>
      </c>
      <c r="I5015" s="214"/>
      <c r="J5015" s="214"/>
      <c r="K5015" s="218"/>
    </row>
    <row r="5016" customHeight="1" spans="1:11">
      <c r="A5016" s="185" t="str">
        <f>IF(B5016="","",COUNTA($B$5:B5016))</f>
        <v/>
      </c>
      <c r="B5016" s="219"/>
      <c r="C5016" s="220"/>
      <c r="D5016" s="220"/>
      <c r="E5016" s="220"/>
      <c r="F5016" s="225"/>
      <c r="G5016" s="222"/>
      <c r="H5016" s="217" t="str">
        <f>IFERROR(VLOOKUP($C5016,$C$5:$H$18,6,0)+SUMIF($C$19:$C5016,$C5016,$F$19:$F5016)-SUMIF($C$19:$C5016,$C5016,$G$19:$G5016),"")</f>
        <v/>
      </c>
      <c r="I5016" s="220"/>
      <c r="J5016" s="220"/>
      <c r="K5016" s="223"/>
    </row>
    <row r="5017" customHeight="1" spans="1:11">
      <c r="A5017" s="185" t="str">
        <f>IF(B5017="","",COUNTA($B$5:B5017))</f>
        <v/>
      </c>
      <c r="B5017" s="213"/>
      <c r="C5017" s="214"/>
      <c r="D5017" s="214"/>
      <c r="E5017" s="214"/>
      <c r="F5017" s="224"/>
      <c r="G5017" s="216"/>
      <c r="H5017" s="217" t="str">
        <f>IFERROR(VLOOKUP($C5017,$C$5:$H$18,6,0)+SUMIF($C$19:$C5017,$C5017,$F$19:$F5017)-SUMIF($C$19:$C5017,$C5017,$G$19:$G5017),"")</f>
        <v/>
      </c>
      <c r="I5017" s="214"/>
      <c r="J5017" s="214"/>
      <c r="K5017" s="218"/>
    </row>
    <row r="5018" customHeight="1" spans="1:11">
      <c r="A5018" s="185" t="str">
        <f>IF(B5018="","",COUNTA($B$5:B5018))</f>
        <v/>
      </c>
      <c r="B5018" s="219"/>
      <c r="C5018" s="220"/>
      <c r="D5018" s="220"/>
      <c r="E5018" s="220"/>
      <c r="F5018" s="225"/>
      <c r="G5018" s="222"/>
      <c r="H5018" s="217" t="str">
        <f>IFERROR(VLOOKUP($C5018,$C$5:$H$18,6,0)+SUMIF($C$19:$C5018,$C5018,$F$19:$F5018)-SUMIF($C$19:$C5018,$C5018,$G$19:$G5018),"")</f>
        <v/>
      </c>
      <c r="I5018" s="220"/>
      <c r="J5018" s="220"/>
      <c r="K5018" s="223"/>
    </row>
    <row r="5019" customHeight="1" spans="1:11">
      <c r="A5019" s="185" t="str">
        <f>IF(B5019="","",COUNTA($B$5:B5019))</f>
        <v/>
      </c>
      <c r="B5019" s="213"/>
      <c r="C5019" s="214"/>
      <c r="D5019" s="214"/>
      <c r="E5019" s="214"/>
      <c r="F5019" s="224"/>
      <c r="G5019" s="216"/>
      <c r="H5019" s="217" t="str">
        <f>IFERROR(VLOOKUP($C5019,$C$5:$H$18,6,0)+SUMIF($C$19:$C5019,$C5019,$F$19:$F5019)-SUMIF($C$19:$C5019,$C5019,$G$19:$G5019),"")</f>
        <v/>
      </c>
      <c r="I5019" s="214"/>
      <c r="J5019" s="214"/>
      <c r="K5019" s="218"/>
    </row>
    <row r="5020" customHeight="1" spans="1:11">
      <c r="A5020" s="185" t="str">
        <f>IF(B5020="","",COUNTA($B$5:B5020))</f>
        <v/>
      </c>
      <c r="B5020" s="219"/>
      <c r="C5020" s="220"/>
      <c r="D5020" s="220"/>
      <c r="E5020" s="220"/>
      <c r="F5020" s="225"/>
      <c r="G5020" s="222"/>
      <c r="H5020" s="217" t="str">
        <f>IFERROR(VLOOKUP($C5020,$C$5:$H$18,6,0)+SUMIF($C$19:$C5020,$C5020,$F$19:$F5020)-SUMIF($C$19:$C5020,$C5020,$G$19:$G5020),"")</f>
        <v/>
      </c>
      <c r="I5020" s="220"/>
      <c r="J5020" s="220"/>
      <c r="K5020" s="223"/>
    </row>
    <row r="5021" customHeight="1" spans="1:11">
      <c r="A5021" s="185" t="str">
        <f>IF(B5021="","",COUNTA($B$5:B5021))</f>
        <v/>
      </c>
      <c r="B5021" s="213"/>
      <c r="C5021" s="214"/>
      <c r="D5021" s="214"/>
      <c r="E5021" s="214"/>
      <c r="F5021" s="224"/>
      <c r="G5021" s="216"/>
      <c r="H5021" s="217" t="str">
        <f>IFERROR(VLOOKUP($C5021,$C$5:$H$18,6,0)+SUMIF($C$19:$C5021,$C5021,$F$19:$F5021)-SUMIF($C$19:$C5021,$C5021,$G$19:$G5021),"")</f>
        <v/>
      </c>
      <c r="I5021" s="214"/>
      <c r="J5021" s="214"/>
      <c r="K5021" s="218"/>
    </row>
    <row r="5022" customHeight="1" spans="1:11">
      <c r="A5022" s="185" t="str">
        <f>IF(B5022="","",COUNTA($B$5:B5022))</f>
        <v/>
      </c>
      <c r="B5022" s="219"/>
      <c r="C5022" s="220"/>
      <c r="D5022" s="220"/>
      <c r="E5022" s="220"/>
      <c r="F5022" s="225"/>
      <c r="G5022" s="222"/>
      <c r="H5022" s="217" t="str">
        <f>IFERROR(VLOOKUP($C5022,$C$5:$H$18,6,0)+SUMIF($C$19:$C5022,$C5022,$F$19:$F5022)-SUMIF($C$19:$C5022,$C5022,$G$19:$G5022),"")</f>
        <v/>
      </c>
      <c r="I5022" s="220"/>
      <c r="J5022" s="220"/>
      <c r="K5022" s="223"/>
    </row>
    <row r="5023" customHeight="1" spans="1:11">
      <c r="A5023" s="185" t="str">
        <f>IF(B5023="","",COUNTA($B$5:B5023))</f>
        <v/>
      </c>
      <c r="B5023" s="213"/>
      <c r="C5023" s="214"/>
      <c r="D5023" s="214"/>
      <c r="E5023" s="214"/>
      <c r="F5023" s="224"/>
      <c r="G5023" s="216"/>
      <c r="H5023" s="217" t="str">
        <f>IFERROR(VLOOKUP($C5023,$C$5:$H$18,6,0)+SUMIF($C$19:$C5023,$C5023,$F$19:$F5023)-SUMIF($C$19:$C5023,$C5023,$G$19:$G5023),"")</f>
        <v/>
      </c>
      <c r="I5023" s="214"/>
      <c r="J5023" s="214"/>
      <c r="K5023" s="218"/>
    </row>
    <row r="5024" customHeight="1" spans="1:11">
      <c r="A5024" s="185" t="str">
        <f>IF(B5024="","",COUNTA($B$5:B5024))</f>
        <v/>
      </c>
      <c r="B5024" s="219"/>
      <c r="C5024" s="220"/>
      <c r="D5024" s="220"/>
      <c r="E5024" s="220"/>
      <c r="F5024" s="225"/>
      <c r="G5024" s="222"/>
      <c r="H5024" s="217" t="str">
        <f>IFERROR(VLOOKUP($C5024,$C$5:$H$18,6,0)+SUMIF($C$19:$C5024,$C5024,$F$19:$F5024)-SUMIF($C$19:$C5024,$C5024,$G$19:$G5024),"")</f>
        <v/>
      </c>
      <c r="I5024" s="220"/>
      <c r="J5024" s="220"/>
      <c r="K5024" s="223"/>
    </row>
    <row r="5025" customHeight="1" spans="1:11">
      <c r="A5025" s="185" t="str">
        <f>IF(B5025="","",COUNTA($B$5:B5025))</f>
        <v/>
      </c>
      <c r="B5025" s="213"/>
      <c r="C5025" s="214"/>
      <c r="D5025" s="214"/>
      <c r="E5025" s="214"/>
      <c r="F5025" s="224"/>
      <c r="G5025" s="216"/>
      <c r="H5025" s="217" t="str">
        <f>IFERROR(VLOOKUP($C5025,$C$5:$H$18,6,0)+SUMIF($C$19:$C5025,$C5025,$F$19:$F5025)-SUMIF($C$19:$C5025,$C5025,$G$19:$G5025),"")</f>
        <v/>
      </c>
      <c r="I5025" s="214"/>
      <c r="J5025" s="214"/>
      <c r="K5025" s="218"/>
    </row>
    <row r="5026" customHeight="1" spans="1:11">
      <c r="A5026" s="185" t="str">
        <f>IF(B5026="","",COUNTA($B$5:B5026))</f>
        <v/>
      </c>
      <c r="B5026" s="219"/>
      <c r="C5026" s="220"/>
      <c r="D5026" s="220"/>
      <c r="E5026" s="220"/>
      <c r="F5026" s="225"/>
      <c r="G5026" s="222"/>
      <c r="H5026" s="217" t="str">
        <f>IFERROR(VLOOKUP($C5026,$C$5:$H$18,6,0)+SUMIF($C$19:$C5026,$C5026,$F$19:$F5026)-SUMIF($C$19:$C5026,$C5026,$G$19:$G5026),"")</f>
        <v/>
      </c>
      <c r="I5026" s="220"/>
      <c r="J5026" s="220"/>
      <c r="K5026" s="223"/>
    </row>
    <row r="5027" customHeight="1" spans="1:11">
      <c r="A5027" s="185" t="str">
        <f>IF(B5027="","",COUNTA($B$5:B5027))</f>
        <v/>
      </c>
      <c r="B5027" s="213"/>
      <c r="C5027" s="214"/>
      <c r="D5027" s="214"/>
      <c r="E5027" s="214"/>
      <c r="F5027" s="224"/>
      <c r="G5027" s="216"/>
      <c r="H5027" s="217" t="str">
        <f>IFERROR(VLOOKUP($C5027,$C$5:$H$18,6,0)+SUMIF($C$19:$C5027,$C5027,$F$19:$F5027)-SUMIF($C$19:$C5027,$C5027,$G$19:$G5027),"")</f>
        <v/>
      </c>
      <c r="I5027" s="214"/>
      <c r="J5027" s="214"/>
      <c r="K5027" s="218"/>
    </row>
    <row r="5028" customHeight="1" spans="1:11">
      <c r="A5028" s="185" t="str">
        <f>IF(B5028="","",COUNTA($B$5:B5028))</f>
        <v/>
      </c>
      <c r="B5028" s="219"/>
      <c r="C5028" s="220"/>
      <c r="D5028" s="220"/>
      <c r="E5028" s="220"/>
      <c r="F5028" s="225"/>
      <c r="G5028" s="222"/>
      <c r="H5028" s="217" t="str">
        <f>IFERROR(VLOOKUP($C5028,$C$5:$H$18,6,0)+SUMIF($C$19:$C5028,$C5028,$F$19:$F5028)-SUMIF($C$19:$C5028,$C5028,$G$19:$G5028),"")</f>
        <v/>
      </c>
      <c r="I5028" s="220"/>
      <c r="J5028" s="220"/>
      <c r="K5028" s="223"/>
    </row>
    <row r="5029" customHeight="1" spans="1:11">
      <c r="A5029" s="185" t="str">
        <f>IF(B5029="","",COUNTA($B$5:B5029))</f>
        <v/>
      </c>
      <c r="B5029" s="213"/>
      <c r="C5029" s="214"/>
      <c r="D5029" s="214"/>
      <c r="E5029" s="214"/>
      <c r="F5029" s="224"/>
      <c r="G5029" s="216"/>
      <c r="H5029" s="217" t="str">
        <f>IFERROR(VLOOKUP($C5029,$C$5:$H$18,6,0)+SUMIF($C$19:$C5029,$C5029,$F$19:$F5029)-SUMIF($C$19:$C5029,$C5029,$G$19:$G5029),"")</f>
        <v/>
      </c>
      <c r="I5029" s="214"/>
      <c r="J5029" s="214"/>
      <c r="K5029" s="218"/>
    </row>
    <row r="5030" customHeight="1" spans="1:11">
      <c r="A5030" s="185" t="str">
        <f>IF(B5030="","",COUNTA($B$5:B5030))</f>
        <v/>
      </c>
      <c r="B5030" s="219"/>
      <c r="C5030" s="220"/>
      <c r="D5030" s="220"/>
      <c r="E5030" s="220"/>
      <c r="F5030" s="225"/>
      <c r="G5030" s="222"/>
      <c r="H5030" s="217" t="str">
        <f>IFERROR(VLOOKUP($C5030,$C$5:$H$18,6,0)+SUMIF($C$19:$C5030,$C5030,$F$19:$F5030)-SUMIF($C$19:$C5030,$C5030,$G$19:$G5030),"")</f>
        <v/>
      </c>
      <c r="I5030" s="220"/>
      <c r="J5030" s="220"/>
      <c r="K5030" s="223"/>
    </row>
    <row r="5031" customHeight="1" spans="1:11">
      <c r="A5031" s="185" t="str">
        <f>IF(B5031="","",COUNTA($B$5:B5031))</f>
        <v/>
      </c>
      <c r="B5031" s="213"/>
      <c r="C5031" s="214"/>
      <c r="D5031" s="214"/>
      <c r="E5031" s="214"/>
      <c r="F5031" s="224"/>
      <c r="G5031" s="216"/>
      <c r="H5031" s="217" t="str">
        <f>IFERROR(VLOOKUP($C5031,$C$5:$H$18,6,0)+SUMIF($C$19:$C5031,$C5031,$F$19:$F5031)-SUMIF($C$19:$C5031,$C5031,$G$19:$G5031),"")</f>
        <v/>
      </c>
      <c r="I5031" s="214"/>
      <c r="J5031" s="214"/>
      <c r="K5031" s="218"/>
    </row>
    <row r="5032" customHeight="1" spans="1:11">
      <c r="A5032" s="185" t="str">
        <f>IF(B5032="","",COUNTA($B$5:B5032))</f>
        <v/>
      </c>
      <c r="B5032" s="219"/>
      <c r="C5032" s="220"/>
      <c r="D5032" s="220"/>
      <c r="E5032" s="220"/>
      <c r="F5032" s="225"/>
      <c r="G5032" s="222"/>
      <c r="H5032" s="217" t="str">
        <f>IFERROR(VLOOKUP($C5032,$C$5:$H$18,6,0)+SUMIF($C$19:$C5032,$C5032,$F$19:$F5032)-SUMIF($C$19:$C5032,$C5032,$G$19:$G5032),"")</f>
        <v/>
      </c>
      <c r="I5032" s="220"/>
      <c r="J5032" s="220"/>
      <c r="K5032" s="223"/>
    </row>
    <row r="5033" customHeight="1" spans="1:11">
      <c r="A5033" s="185" t="str">
        <f>IF(B5033="","",COUNTA($B$5:B5033))</f>
        <v/>
      </c>
      <c r="B5033" s="213"/>
      <c r="C5033" s="214"/>
      <c r="D5033" s="214"/>
      <c r="E5033" s="214"/>
      <c r="F5033" s="224"/>
      <c r="G5033" s="216"/>
      <c r="H5033" s="217" t="str">
        <f>IFERROR(VLOOKUP($C5033,$C$5:$H$18,6,0)+SUMIF($C$19:$C5033,$C5033,$F$19:$F5033)-SUMIF($C$19:$C5033,$C5033,$G$19:$G5033),"")</f>
        <v/>
      </c>
      <c r="I5033" s="214"/>
      <c r="J5033" s="214"/>
      <c r="K5033" s="218"/>
    </row>
    <row r="5034" customHeight="1" spans="1:11">
      <c r="A5034" s="185" t="str">
        <f>IF(B5034="","",COUNTA($B$5:B5034))</f>
        <v/>
      </c>
      <c r="B5034" s="219"/>
      <c r="C5034" s="220"/>
      <c r="D5034" s="220"/>
      <c r="E5034" s="220"/>
      <c r="F5034" s="225"/>
      <c r="G5034" s="222"/>
      <c r="H5034" s="217" t="str">
        <f>IFERROR(VLOOKUP($C5034,$C$5:$H$18,6,0)+SUMIF($C$19:$C5034,$C5034,$F$19:$F5034)-SUMIF($C$19:$C5034,$C5034,$G$19:$G5034),"")</f>
        <v/>
      </c>
      <c r="I5034" s="220"/>
      <c r="J5034" s="220"/>
      <c r="K5034" s="223"/>
    </row>
    <row r="5035" customHeight="1" spans="1:11">
      <c r="A5035" s="185" t="str">
        <f>IF(B5035="","",COUNTA($B$5:B5035))</f>
        <v/>
      </c>
      <c r="B5035" s="213"/>
      <c r="C5035" s="214"/>
      <c r="D5035" s="214"/>
      <c r="E5035" s="214"/>
      <c r="F5035" s="224"/>
      <c r="G5035" s="216"/>
      <c r="H5035" s="217" t="str">
        <f>IFERROR(VLOOKUP($C5035,$C$5:$H$18,6,0)+SUMIF($C$19:$C5035,$C5035,$F$19:$F5035)-SUMIF($C$19:$C5035,$C5035,$G$19:$G5035),"")</f>
        <v/>
      </c>
      <c r="I5035" s="214"/>
      <c r="J5035" s="214"/>
      <c r="K5035" s="218"/>
    </row>
    <row r="5036" customHeight="1" spans="1:11">
      <c r="A5036" s="185" t="str">
        <f>IF(B5036="","",COUNTA($B$5:B5036))</f>
        <v/>
      </c>
      <c r="B5036" s="219"/>
      <c r="C5036" s="220"/>
      <c r="D5036" s="220"/>
      <c r="E5036" s="220"/>
      <c r="F5036" s="225"/>
      <c r="G5036" s="222"/>
      <c r="H5036" s="217" t="str">
        <f>IFERROR(VLOOKUP($C5036,$C$5:$H$18,6,0)+SUMIF($C$19:$C5036,$C5036,$F$19:$F5036)-SUMIF($C$19:$C5036,$C5036,$G$19:$G5036),"")</f>
        <v/>
      </c>
      <c r="I5036" s="220"/>
      <c r="J5036" s="220"/>
      <c r="K5036" s="223"/>
    </row>
    <row r="5037" customHeight="1" spans="1:11">
      <c r="A5037" s="185" t="str">
        <f>IF(B5037="","",COUNTA($B$5:B5037))</f>
        <v/>
      </c>
      <c r="B5037" s="213"/>
      <c r="C5037" s="214"/>
      <c r="D5037" s="214"/>
      <c r="E5037" s="214"/>
      <c r="F5037" s="224"/>
      <c r="G5037" s="216"/>
      <c r="H5037" s="217" t="str">
        <f>IFERROR(VLOOKUP($C5037,$C$5:$H$18,6,0)+SUMIF($C$19:$C5037,$C5037,$F$19:$F5037)-SUMIF($C$19:$C5037,$C5037,$G$19:$G5037),"")</f>
        <v/>
      </c>
      <c r="I5037" s="214"/>
      <c r="J5037" s="214"/>
      <c r="K5037" s="218"/>
    </row>
    <row r="5038" customHeight="1" spans="1:11">
      <c r="A5038" s="185" t="str">
        <f>IF(B5038="","",COUNTA($B$5:B5038))</f>
        <v/>
      </c>
      <c r="B5038" s="219"/>
      <c r="C5038" s="220"/>
      <c r="D5038" s="220"/>
      <c r="E5038" s="220"/>
      <c r="F5038" s="225"/>
      <c r="G5038" s="222"/>
      <c r="H5038" s="217" t="str">
        <f>IFERROR(VLOOKUP($C5038,$C$5:$H$18,6,0)+SUMIF($C$19:$C5038,$C5038,$F$19:$F5038)-SUMIF($C$19:$C5038,$C5038,$G$19:$G5038),"")</f>
        <v/>
      </c>
      <c r="I5038" s="220"/>
      <c r="J5038" s="220"/>
      <c r="K5038" s="223"/>
    </row>
    <row r="5039" customHeight="1" spans="1:11">
      <c r="A5039" s="185" t="str">
        <f>IF(B5039="","",COUNTA($B$5:B5039))</f>
        <v/>
      </c>
      <c r="B5039" s="213"/>
      <c r="C5039" s="214"/>
      <c r="D5039" s="214"/>
      <c r="E5039" s="214"/>
      <c r="F5039" s="224"/>
      <c r="G5039" s="216"/>
      <c r="H5039" s="217" t="str">
        <f>IFERROR(VLOOKUP($C5039,$C$5:$H$18,6,0)+SUMIF($C$19:$C5039,$C5039,$F$19:$F5039)-SUMIF($C$19:$C5039,$C5039,$G$19:$G5039),"")</f>
        <v/>
      </c>
      <c r="I5039" s="214"/>
      <c r="J5039" s="214"/>
      <c r="K5039" s="218"/>
    </row>
    <row r="5040" customHeight="1" spans="1:11">
      <c r="A5040" s="185" t="str">
        <f>IF(B5040="","",COUNTA($B$5:B5040))</f>
        <v/>
      </c>
      <c r="B5040" s="219"/>
      <c r="C5040" s="220"/>
      <c r="D5040" s="220"/>
      <c r="E5040" s="220"/>
      <c r="F5040" s="225"/>
      <c r="G5040" s="222"/>
      <c r="H5040" s="217" t="str">
        <f>IFERROR(VLOOKUP($C5040,$C$5:$H$18,6,0)+SUMIF($C$19:$C5040,$C5040,$F$19:$F5040)-SUMIF($C$19:$C5040,$C5040,$G$19:$G5040),"")</f>
        <v/>
      </c>
      <c r="I5040" s="220"/>
      <c r="J5040" s="220"/>
      <c r="K5040" s="223"/>
    </row>
    <row r="5041" customHeight="1" spans="1:11">
      <c r="A5041" s="185" t="str">
        <f>IF(B5041="","",COUNTA($B$5:B5041))</f>
        <v/>
      </c>
      <c r="B5041" s="213"/>
      <c r="C5041" s="214"/>
      <c r="D5041" s="214"/>
      <c r="E5041" s="214"/>
      <c r="F5041" s="224"/>
      <c r="G5041" s="216"/>
      <c r="H5041" s="217" t="str">
        <f>IFERROR(VLOOKUP($C5041,$C$5:$H$18,6,0)+SUMIF($C$19:$C5041,$C5041,$F$19:$F5041)-SUMIF($C$19:$C5041,$C5041,$G$19:$G5041),"")</f>
        <v/>
      </c>
      <c r="I5041" s="214"/>
      <c r="J5041" s="214"/>
      <c r="K5041" s="218"/>
    </row>
    <row r="5042" customHeight="1" spans="1:11">
      <c r="A5042" s="185" t="str">
        <f>IF(B5042="","",COUNTA($B$5:B5042))</f>
        <v/>
      </c>
      <c r="B5042" s="219"/>
      <c r="C5042" s="220"/>
      <c r="D5042" s="220"/>
      <c r="E5042" s="220"/>
      <c r="F5042" s="225"/>
      <c r="G5042" s="222"/>
      <c r="H5042" s="217" t="str">
        <f>IFERROR(VLOOKUP($C5042,$C$5:$H$18,6,0)+SUMIF($C$19:$C5042,$C5042,$F$19:$F5042)-SUMIF($C$19:$C5042,$C5042,$G$19:$G5042),"")</f>
        <v/>
      </c>
      <c r="I5042" s="220"/>
      <c r="J5042" s="220"/>
      <c r="K5042" s="223"/>
    </row>
    <row r="5043" customHeight="1" spans="1:11">
      <c r="A5043" s="185" t="str">
        <f>IF(B5043="","",COUNTA($B$5:B5043))</f>
        <v/>
      </c>
      <c r="B5043" s="213"/>
      <c r="C5043" s="214"/>
      <c r="D5043" s="214"/>
      <c r="E5043" s="214"/>
      <c r="F5043" s="224"/>
      <c r="G5043" s="216"/>
      <c r="H5043" s="217" t="str">
        <f>IFERROR(VLOOKUP($C5043,$C$5:$H$18,6,0)+SUMIF($C$19:$C5043,$C5043,$F$19:$F5043)-SUMIF($C$19:$C5043,$C5043,$G$19:$G5043),"")</f>
        <v/>
      </c>
      <c r="I5043" s="214"/>
      <c r="J5043" s="214"/>
      <c r="K5043" s="218"/>
    </row>
    <row r="5044" customHeight="1" spans="1:11">
      <c r="A5044" s="185" t="str">
        <f>IF(B5044="","",COUNTA($B$5:B5044))</f>
        <v/>
      </c>
      <c r="B5044" s="219"/>
      <c r="C5044" s="220"/>
      <c r="D5044" s="220"/>
      <c r="E5044" s="220"/>
      <c r="F5044" s="225"/>
      <c r="G5044" s="222"/>
      <c r="H5044" s="217" t="str">
        <f>IFERROR(VLOOKUP($C5044,$C$5:$H$18,6,0)+SUMIF($C$19:$C5044,$C5044,$F$19:$F5044)-SUMIF($C$19:$C5044,$C5044,$G$19:$G5044),"")</f>
        <v/>
      </c>
      <c r="I5044" s="220"/>
      <c r="J5044" s="220"/>
      <c r="K5044" s="223"/>
    </row>
    <row r="5045" customHeight="1" spans="1:11">
      <c r="A5045" s="185" t="str">
        <f>IF(B5045="","",COUNTA($B$5:B5045))</f>
        <v/>
      </c>
      <c r="B5045" s="213"/>
      <c r="C5045" s="214"/>
      <c r="D5045" s="214"/>
      <c r="E5045" s="214"/>
      <c r="F5045" s="224"/>
      <c r="G5045" s="216"/>
      <c r="H5045" s="217" t="str">
        <f>IFERROR(VLOOKUP($C5045,$C$5:$H$18,6,0)+SUMIF($C$19:$C5045,$C5045,$F$19:$F5045)-SUMIF($C$19:$C5045,$C5045,$G$19:$G5045),"")</f>
        <v/>
      </c>
      <c r="I5045" s="214"/>
      <c r="J5045" s="214"/>
      <c r="K5045" s="218"/>
    </row>
    <row r="5046" customHeight="1" spans="1:11">
      <c r="A5046" s="185" t="str">
        <f>IF(B5046="","",COUNTA($B$5:B5046))</f>
        <v/>
      </c>
      <c r="B5046" s="219"/>
      <c r="C5046" s="220"/>
      <c r="D5046" s="220"/>
      <c r="E5046" s="220"/>
      <c r="F5046" s="225"/>
      <c r="G5046" s="222"/>
      <c r="H5046" s="217" t="str">
        <f>IFERROR(VLOOKUP($C5046,$C$5:$H$18,6,0)+SUMIF($C$19:$C5046,$C5046,$F$19:$F5046)-SUMIF($C$19:$C5046,$C5046,$G$19:$G5046),"")</f>
        <v/>
      </c>
      <c r="I5046" s="220"/>
      <c r="J5046" s="220"/>
      <c r="K5046" s="223"/>
    </row>
    <row r="5047" customHeight="1" spans="1:11">
      <c r="A5047" s="185" t="str">
        <f>IF(B5047="","",COUNTA($B$5:B5047))</f>
        <v/>
      </c>
      <c r="B5047" s="213"/>
      <c r="C5047" s="214"/>
      <c r="D5047" s="214"/>
      <c r="E5047" s="214"/>
      <c r="F5047" s="224"/>
      <c r="G5047" s="216"/>
      <c r="H5047" s="217" t="str">
        <f>IFERROR(VLOOKUP($C5047,$C$5:$H$18,6,0)+SUMIF($C$19:$C5047,$C5047,$F$19:$F5047)-SUMIF($C$19:$C5047,$C5047,$G$19:$G5047),"")</f>
        <v/>
      </c>
      <c r="I5047" s="214"/>
      <c r="J5047" s="214"/>
      <c r="K5047" s="218"/>
    </row>
    <row r="5048" customHeight="1" spans="1:11">
      <c r="A5048" s="185" t="str">
        <f>IF(B5048="","",COUNTA($B$5:B5048))</f>
        <v/>
      </c>
      <c r="B5048" s="219"/>
      <c r="C5048" s="220"/>
      <c r="D5048" s="220"/>
      <c r="E5048" s="220"/>
      <c r="F5048" s="225"/>
      <c r="G5048" s="222"/>
      <c r="H5048" s="217" t="str">
        <f>IFERROR(VLOOKUP($C5048,$C$5:$H$18,6,0)+SUMIF($C$19:$C5048,$C5048,$F$19:$F5048)-SUMIF($C$19:$C5048,$C5048,$G$19:$G5048),"")</f>
        <v/>
      </c>
      <c r="I5048" s="220"/>
      <c r="J5048" s="220"/>
      <c r="K5048" s="223"/>
    </row>
    <row r="5049" customHeight="1" spans="1:11">
      <c r="A5049" s="185" t="str">
        <f>IF(B5049="","",COUNTA($B$5:B5049))</f>
        <v/>
      </c>
      <c r="B5049" s="213"/>
      <c r="C5049" s="214"/>
      <c r="D5049" s="214"/>
      <c r="E5049" s="214"/>
      <c r="F5049" s="224"/>
      <c r="G5049" s="216"/>
      <c r="H5049" s="217" t="str">
        <f>IFERROR(VLOOKUP($C5049,$C$5:$H$18,6,0)+SUMIF($C$19:$C5049,$C5049,$F$19:$F5049)-SUMIF($C$19:$C5049,$C5049,$G$19:$G5049),"")</f>
        <v/>
      </c>
      <c r="I5049" s="214"/>
      <c r="J5049" s="214"/>
      <c r="K5049" s="218"/>
    </row>
    <row r="5050" customHeight="1" spans="1:11">
      <c r="A5050" s="185" t="str">
        <f>IF(B5050="","",COUNTA($B$5:B5050))</f>
        <v/>
      </c>
      <c r="B5050" s="219"/>
      <c r="C5050" s="220"/>
      <c r="D5050" s="220"/>
      <c r="E5050" s="220"/>
      <c r="F5050" s="225"/>
      <c r="G5050" s="222"/>
      <c r="H5050" s="217" t="str">
        <f>IFERROR(VLOOKUP($C5050,$C$5:$H$18,6,0)+SUMIF($C$19:$C5050,$C5050,$F$19:$F5050)-SUMIF($C$19:$C5050,$C5050,$G$19:$G5050),"")</f>
        <v/>
      </c>
      <c r="I5050" s="220"/>
      <c r="J5050" s="220"/>
      <c r="K5050" s="223"/>
    </row>
    <row r="5051" customHeight="1" spans="1:11">
      <c r="A5051" s="185" t="str">
        <f>IF(B5051="","",COUNTA($B$5:B5051))</f>
        <v/>
      </c>
      <c r="B5051" s="213"/>
      <c r="C5051" s="214"/>
      <c r="D5051" s="214"/>
      <c r="E5051" s="214"/>
      <c r="F5051" s="224"/>
      <c r="G5051" s="216"/>
      <c r="H5051" s="217" t="str">
        <f>IFERROR(VLOOKUP($C5051,$C$5:$H$18,6,0)+SUMIF($C$19:$C5051,$C5051,$F$19:$F5051)-SUMIF($C$19:$C5051,$C5051,$G$19:$G5051),"")</f>
        <v/>
      </c>
      <c r="I5051" s="214"/>
      <c r="J5051" s="214"/>
      <c r="K5051" s="218"/>
    </row>
    <row r="5052" customHeight="1" spans="1:11">
      <c r="A5052" s="185" t="str">
        <f>IF(B5052="","",COUNTA($B$5:B5052))</f>
        <v/>
      </c>
      <c r="B5052" s="219"/>
      <c r="C5052" s="220"/>
      <c r="D5052" s="220"/>
      <c r="E5052" s="220"/>
      <c r="F5052" s="225"/>
      <c r="G5052" s="222"/>
      <c r="H5052" s="217" t="str">
        <f>IFERROR(VLOOKUP($C5052,$C$5:$H$18,6,0)+SUMIF($C$19:$C5052,$C5052,$F$19:$F5052)-SUMIF($C$19:$C5052,$C5052,$G$19:$G5052),"")</f>
        <v/>
      </c>
      <c r="I5052" s="220"/>
      <c r="J5052" s="220"/>
      <c r="K5052" s="223"/>
    </row>
    <row r="5053" customHeight="1" spans="1:11">
      <c r="A5053" s="185" t="str">
        <f>IF(B5053="","",COUNTA($B$5:B5053))</f>
        <v/>
      </c>
      <c r="B5053" s="213"/>
      <c r="C5053" s="214"/>
      <c r="D5053" s="214"/>
      <c r="E5053" s="214"/>
      <c r="F5053" s="224"/>
      <c r="G5053" s="216"/>
      <c r="H5053" s="217" t="str">
        <f>IFERROR(VLOOKUP($C5053,$C$5:$H$18,6,0)+SUMIF($C$19:$C5053,$C5053,$F$19:$F5053)-SUMIF($C$19:$C5053,$C5053,$G$19:$G5053),"")</f>
        <v/>
      </c>
      <c r="I5053" s="214"/>
      <c r="J5053" s="214"/>
      <c r="K5053" s="218"/>
    </row>
    <row r="5054" customHeight="1" spans="1:11">
      <c r="A5054" s="185" t="str">
        <f>IF(B5054="","",COUNTA($B$5:B5054))</f>
        <v/>
      </c>
      <c r="B5054" s="219"/>
      <c r="C5054" s="220"/>
      <c r="D5054" s="220"/>
      <c r="E5054" s="220"/>
      <c r="F5054" s="225"/>
      <c r="G5054" s="222"/>
      <c r="H5054" s="217" t="str">
        <f>IFERROR(VLOOKUP($C5054,$C$5:$H$18,6,0)+SUMIF($C$19:$C5054,$C5054,$F$19:$F5054)-SUMIF($C$19:$C5054,$C5054,$G$19:$G5054),"")</f>
        <v/>
      </c>
      <c r="I5054" s="220"/>
      <c r="J5054" s="220"/>
      <c r="K5054" s="223"/>
    </row>
    <row r="5055" customHeight="1" spans="1:11">
      <c r="A5055" s="185" t="str">
        <f>IF(B5055="","",COUNTA($B$5:B5055))</f>
        <v/>
      </c>
      <c r="B5055" s="213"/>
      <c r="C5055" s="214"/>
      <c r="D5055" s="214"/>
      <c r="E5055" s="214"/>
      <c r="F5055" s="224"/>
      <c r="G5055" s="216"/>
      <c r="H5055" s="217" t="str">
        <f>IFERROR(VLOOKUP($C5055,$C$5:$H$18,6,0)+SUMIF($C$19:$C5055,$C5055,$F$19:$F5055)-SUMIF($C$19:$C5055,$C5055,$G$19:$G5055),"")</f>
        <v/>
      </c>
      <c r="I5055" s="214"/>
      <c r="J5055" s="214"/>
      <c r="K5055" s="218"/>
    </row>
    <row r="5056" customHeight="1" spans="1:11">
      <c r="A5056" s="185" t="str">
        <f>IF(B5056="","",COUNTA($B$5:B5056))</f>
        <v/>
      </c>
      <c r="B5056" s="219"/>
      <c r="C5056" s="220"/>
      <c r="D5056" s="220"/>
      <c r="E5056" s="220"/>
      <c r="F5056" s="225"/>
      <c r="G5056" s="222"/>
      <c r="H5056" s="217" t="str">
        <f>IFERROR(VLOOKUP($C5056,$C$5:$H$18,6,0)+SUMIF($C$19:$C5056,$C5056,$F$19:$F5056)-SUMIF($C$19:$C5056,$C5056,$G$19:$G5056),"")</f>
        <v/>
      </c>
      <c r="I5056" s="220"/>
      <c r="J5056" s="220"/>
      <c r="K5056" s="223"/>
    </row>
    <row r="5057" customHeight="1" spans="1:11">
      <c r="A5057" s="185" t="str">
        <f>IF(B5057="","",COUNTA($B$5:B5057))</f>
        <v/>
      </c>
      <c r="B5057" s="213"/>
      <c r="C5057" s="214"/>
      <c r="D5057" s="214"/>
      <c r="E5057" s="214"/>
      <c r="F5057" s="224"/>
      <c r="G5057" s="216"/>
      <c r="H5057" s="217" t="str">
        <f>IFERROR(VLOOKUP($C5057,$C$5:$H$18,6,0)+SUMIF($C$19:$C5057,$C5057,$F$19:$F5057)-SUMIF($C$19:$C5057,$C5057,$G$19:$G5057),"")</f>
        <v/>
      </c>
      <c r="I5057" s="214"/>
      <c r="J5057" s="214"/>
      <c r="K5057" s="218"/>
    </row>
    <row r="5058" customHeight="1" spans="1:11">
      <c r="A5058" s="185" t="str">
        <f>IF(B5058="","",COUNTA($B$5:B5058))</f>
        <v/>
      </c>
      <c r="B5058" s="219"/>
      <c r="C5058" s="220"/>
      <c r="D5058" s="220"/>
      <c r="E5058" s="220"/>
      <c r="F5058" s="225"/>
      <c r="G5058" s="222"/>
      <c r="H5058" s="217" t="str">
        <f>IFERROR(VLOOKUP($C5058,$C$5:$H$18,6,0)+SUMIF($C$19:$C5058,$C5058,$F$19:$F5058)-SUMIF($C$19:$C5058,$C5058,$G$19:$G5058),"")</f>
        <v/>
      </c>
      <c r="I5058" s="220"/>
      <c r="J5058" s="220"/>
      <c r="K5058" s="223"/>
    </row>
    <row r="5059" customHeight="1" spans="1:11">
      <c r="A5059" s="185" t="str">
        <f>IF(B5059="","",COUNTA($B$5:B5059))</f>
        <v/>
      </c>
      <c r="B5059" s="213"/>
      <c r="C5059" s="214"/>
      <c r="D5059" s="214"/>
      <c r="E5059" s="214"/>
      <c r="F5059" s="224"/>
      <c r="G5059" s="216"/>
      <c r="H5059" s="217" t="str">
        <f>IFERROR(VLOOKUP($C5059,$C$5:$H$18,6,0)+SUMIF($C$19:$C5059,$C5059,$F$19:$F5059)-SUMIF($C$19:$C5059,$C5059,$G$19:$G5059),"")</f>
        <v/>
      </c>
      <c r="I5059" s="214"/>
      <c r="J5059" s="214"/>
      <c r="K5059" s="218"/>
    </row>
    <row r="5060" customHeight="1" spans="1:11">
      <c r="A5060" s="185" t="str">
        <f>IF(B5060="","",COUNTA($B$5:B5060))</f>
        <v/>
      </c>
      <c r="B5060" s="219"/>
      <c r="C5060" s="220"/>
      <c r="D5060" s="220"/>
      <c r="E5060" s="220"/>
      <c r="F5060" s="225"/>
      <c r="G5060" s="222"/>
      <c r="H5060" s="217" t="str">
        <f>IFERROR(VLOOKUP($C5060,$C$5:$H$18,6,0)+SUMIF($C$19:$C5060,$C5060,$F$19:$F5060)-SUMIF($C$19:$C5060,$C5060,$G$19:$G5060),"")</f>
        <v/>
      </c>
      <c r="I5060" s="220"/>
      <c r="J5060" s="220"/>
      <c r="K5060" s="223"/>
    </row>
    <row r="5061" customHeight="1" spans="1:11">
      <c r="A5061" s="185" t="str">
        <f>IF(B5061="","",COUNTA($B$5:B5061))</f>
        <v/>
      </c>
      <c r="B5061" s="213"/>
      <c r="C5061" s="214"/>
      <c r="D5061" s="214"/>
      <c r="E5061" s="214"/>
      <c r="F5061" s="224"/>
      <c r="G5061" s="216"/>
      <c r="H5061" s="217" t="str">
        <f>IFERROR(VLOOKUP($C5061,$C$5:$H$18,6,0)+SUMIF($C$19:$C5061,$C5061,$F$19:$F5061)-SUMIF($C$19:$C5061,$C5061,$G$19:$G5061),"")</f>
        <v/>
      </c>
      <c r="I5061" s="214"/>
      <c r="J5061" s="214"/>
      <c r="K5061" s="218"/>
    </row>
    <row r="5062" customHeight="1" spans="1:11">
      <c r="A5062" s="185" t="str">
        <f>IF(B5062="","",COUNTA($B$5:B5062))</f>
        <v/>
      </c>
      <c r="B5062" s="219"/>
      <c r="C5062" s="220"/>
      <c r="D5062" s="220"/>
      <c r="E5062" s="220"/>
      <c r="F5062" s="225"/>
      <c r="G5062" s="222"/>
      <c r="H5062" s="217" t="str">
        <f>IFERROR(VLOOKUP($C5062,$C$5:$H$18,6,0)+SUMIF($C$19:$C5062,$C5062,$F$19:$F5062)-SUMIF($C$19:$C5062,$C5062,$G$19:$G5062),"")</f>
        <v/>
      </c>
      <c r="I5062" s="220"/>
      <c r="J5062" s="220"/>
      <c r="K5062" s="223"/>
    </row>
    <row r="5063" customHeight="1" spans="1:11">
      <c r="A5063" s="185" t="str">
        <f>IF(B5063="","",COUNTA($B$5:B5063))</f>
        <v/>
      </c>
      <c r="B5063" s="213"/>
      <c r="C5063" s="214"/>
      <c r="D5063" s="214"/>
      <c r="E5063" s="214"/>
      <c r="F5063" s="224"/>
      <c r="G5063" s="216"/>
      <c r="H5063" s="217" t="str">
        <f>IFERROR(VLOOKUP($C5063,$C$5:$H$18,6,0)+SUMIF($C$19:$C5063,$C5063,$F$19:$F5063)-SUMIF($C$19:$C5063,$C5063,$G$19:$G5063),"")</f>
        <v/>
      </c>
      <c r="I5063" s="214"/>
      <c r="J5063" s="214"/>
      <c r="K5063" s="218"/>
    </row>
    <row r="5064" customHeight="1" spans="1:11">
      <c r="A5064" s="185" t="str">
        <f>IF(B5064="","",COUNTA($B$5:B5064))</f>
        <v/>
      </c>
      <c r="B5064" s="219"/>
      <c r="C5064" s="220"/>
      <c r="D5064" s="220"/>
      <c r="E5064" s="220"/>
      <c r="F5064" s="225"/>
      <c r="G5064" s="222"/>
      <c r="H5064" s="217" t="str">
        <f>IFERROR(VLOOKUP($C5064,$C$5:$H$18,6,0)+SUMIF($C$19:$C5064,$C5064,$F$19:$F5064)-SUMIF($C$19:$C5064,$C5064,$G$19:$G5064),"")</f>
        <v/>
      </c>
      <c r="I5064" s="220"/>
      <c r="J5064" s="220"/>
      <c r="K5064" s="223"/>
    </row>
    <row r="5065" customHeight="1" spans="1:11">
      <c r="A5065" s="185" t="str">
        <f>IF(B5065="","",COUNTA($B$5:B5065))</f>
        <v/>
      </c>
      <c r="B5065" s="213"/>
      <c r="C5065" s="214"/>
      <c r="D5065" s="214"/>
      <c r="E5065" s="214"/>
      <c r="F5065" s="224"/>
      <c r="G5065" s="216"/>
      <c r="H5065" s="217" t="str">
        <f>IFERROR(VLOOKUP($C5065,$C$5:$H$18,6,0)+SUMIF($C$19:$C5065,$C5065,$F$19:$F5065)-SUMIF($C$19:$C5065,$C5065,$G$19:$G5065),"")</f>
        <v/>
      </c>
      <c r="I5065" s="214"/>
      <c r="J5065" s="214"/>
      <c r="K5065" s="218"/>
    </row>
    <row r="5066" customHeight="1" spans="1:11">
      <c r="A5066" s="185" t="str">
        <f>IF(B5066="","",COUNTA($B$5:B5066))</f>
        <v/>
      </c>
      <c r="B5066" s="219"/>
      <c r="C5066" s="220"/>
      <c r="D5066" s="220"/>
      <c r="E5066" s="220"/>
      <c r="F5066" s="225"/>
      <c r="G5066" s="222"/>
      <c r="H5066" s="217" t="str">
        <f>IFERROR(VLOOKUP($C5066,$C$5:$H$18,6,0)+SUMIF($C$19:$C5066,$C5066,$F$19:$F5066)-SUMIF($C$19:$C5066,$C5066,$G$19:$G5066),"")</f>
        <v/>
      </c>
      <c r="I5066" s="220"/>
      <c r="J5066" s="220"/>
      <c r="K5066" s="223"/>
    </row>
    <row r="5067" customHeight="1" spans="1:11">
      <c r="A5067" s="185" t="str">
        <f>IF(B5067="","",COUNTA($B$5:B5067))</f>
        <v/>
      </c>
      <c r="B5067" s="213"/>
      <c r="C5067" s="214"/>
      <c r="D5067" s="214"/>
      <c r="E5067" s="214"/>
      <c r="F5067" s="224"/>
      <c r="G5067" s="216"/>
      <c r="H5067" s="217" t="str">
        <f>IFERROR(VLOOKUP($C5067,$C$5:$H$18,6,0)+SUMIF($C$19:$C5067,$C5067,$F$19:$F5067)-SUMIF($C$19:$C5067,$C5067,$G$19:$G5067),"")</f>
        <v/>
      </c>
      <c r="I5067" s="214"/>
      <c r="J5067" s="214"/>
      <c r="K5067" s="218"/>
    </row>
    <row r="5068" customHeight="1" spans="1:11">
      <c r="A5068" s="185" t="str">
        <f>IF(B5068="","",COUNTA($B$5:B5068))</f>
        <v/>
      </c>
      <c r="B5068" s="219"/>
      <c r="C5068" s="220"/>
      <c r="D5068" s="220"/>
      <c r="E5068" s="220"/>
      <c r="F5068" s="225"/>
      <c r="G5068" s="222"/>
      <c r="H5068" s="217" t="str">
        <f>IFERROR(VLOOKUP($C5068,$C$5:$H$18,6,0)+SUMIF($C$19:$C5068,$C5068,$F$19:$F5068)-SUMIF($C$19:$C5068,$C5068,$G$19:$G5068),"")</f>
        <v/>
      </c>
      <c r="I5068" s="220"/>
      <c r="J5068" s="220"/>
      <c r="K5068" s="223"/>
    </row>
    <row r="5069" customHeight="1" spans="1:11">
      <c r="A5069" s="185" t="str">
        <f>IF(B5069="","",COUNTA($B$5:B5069))</f>
        <v/>
      </c>
      <c r="B5069" s="213"/>
      <c r="C5069" s="214"/>
      <c r="D5069" s="214"/>
      <c r="E5069" s="214"/>
      <c r="F5069" s="224"/>
      <c r="G5069" s="216"/>
      <c r="H5069" s="217" t="str">
        <f>IFERROR(VLOOKUP($C5069,$C$5:$H$18,6,0)+SUMIF($C$19:$C5069,$C5069,$F$19:$F5069)-SUMIF($C$19:$C5069,$C5069,$G$19:$G5069),"")</f>
        <v/>
      </c>
      <c r="I5069" s="214"/>
      <c r="J5069" s="214"/>
      <c r="K5069" s="218"/>
    </row>
    <row r="5070" customHeight="1" spans="1:11">
      <c r="A5070" s="185" t="str">
        <f>IF(B5070="","",COUNTA($B$5:B5070))</f>
        <v/>
      </c>
      <c r="B5070" s="219"/>
      <c r="C5070" s="220"/>
      <c r="D5070" s="220"/>
      <c r="E5070" s="220"/>
      <c r="F5070" s="225"/>
      <c r="G5070" s="222"/>
      <c r="H5070" s="217" t="str">
        <f>IFERROR(VLOOKUP($C5070,$C$5:$H$18,6,0)+SUMIF($C$19:$C5070,$C5070,$F$19:$F5070)-SUMIF($C$19:$C5070,$C5070,$G$19:$G5070),"")</f>
        <v/>
      </c>
      <c r="I5070" s="220"/>
      <c r="J5070" s="220"/>
      <c r="K5070" s="223"/>
    </row>
    <row r="5071" customHeight="1" spans="1:11">
      <c r="A5071" s="185" t="str">
        <f>IF(B5071="","",COUNTA($B$5:B5071))</f>
        <v/>
      </c>
      <c r="B5071" s="213"/>
      <c r="C5071" s="214"/>
      <c r="D5071" s="214"/>
      <c r="E5071" s="214"/>
      <c r="F5071" s="224"/>
      <c r="G5071" s="216"/>
      <c r="H5071" s="217" t="str">
        <f>IFERROR(VLOOKUP($C5071,$C$5:$H$18,6,0)+SUMIF($C$19:$C5071,$C5071,$F$19:$F5071)-SUMIF($C$19:$C5071,$C5071,$G$19:$G5071),"")</f>
        <v/>
      </c>
      <c r="I5071" s="214"/>
      <c r="J5071" s="214"/>
      <c r="K5071" s="218"/>
    </row>
    <row r="5072" customHeight="1" spans="1:11">
      <c r="A5072" s="185" t="str">
        <f>IF(B5072="","",COUNTA($B$5:B5072))</f>
        <v/>
      </c>
      <c r="B5072" s="219"/>
      <c r="C5072" s="220"/>
      <c r="D5072" s="220"/>
      <c r="E5072" s="220"/>
      <c r="F5072" s="225"/>
      <c r="G5072" s="222"/>
      <c r="H5072" s="217" t="str">
        <f>IFERROR(VLOOKUP($C5072,$C$5:$H$18,6,0)+SUMIF($C$19:$C5072,$C5072,$F$19:$F5072)-SUMIF($C$19:$C5072,$C5072,$G$19:$G5072),"")</f>
        <v/>
      </c>
      <c r="I5072" s="220"/>
      <c r="J5072" s="220"/>
      <c r="K5072" s="223"/>
    </row>
    <row r="5073" customHeight="1" spans="1:11">
      <c r="A5073" s="185" t="str">
        <f>IF(B5073="","",COUNTA($B$5:B5073))</f>
        <v/>
      </c>
      <c r="B5073" s="213"/>
      <c r="C5073" s="214"/>
      <c r="D5073" s="214"/>
      <c r="E5073" s="214"/>
      <c r="F5073" s="224"/>
      <c r="G5073" s="216"/>
      <c r="H5073" s="217" t="str">
        <f>IFERROR(VLOOKUP($C5073,$C$5:$H$18,6,0)+SUMIF($C$19:$C5073,$C5073,$F$19:$F5073)-SUMIF($C$19:$C5073,$C5073,$G$19:$G5073),"")</f>
        <v/>
      </c>
      <c r="I5073" s="214"/>
      <c r="J5073" s="214"/>
      <c r="K5073" s="218"/>
    </row>
    <row r="5074" customHeight="1" spans="1:11">
      <c r="A5074" s="185" t="str">
        <f>IF(B5074="","",COUNTA($B$5:B5074))</f>
        <v/>
      </c>
      <c r="B5074" s="219"/>
      <c r="C5074" s="220"/>
      <c r="D5074" s="220"/>
      <c r="E5074" s="220"/>
      <c r="F5074" s="225"/>
      <c r="G5074" s="222"/>
      <c r="H5074" s="217" t="str">
        <f>IFERROR(VLOOKUP($C5074,$C$5:$H$18,6,0)+SUMIF($C$19:$C5074,$C5074,$F$19:$F5074)-SUMIF($C$19:$C5074,$C5074,$G$19:$G5074),"")</f>
        <v/>
      </c>
      <c r="I5074" s="220"/>
      <c r="J5074" s="220"/>
      <c r="K5074" s="223"/>
    </row>
    <row r="5075" customHeight="1" spans="1:11">
      <c r="A5075" s="185" t="str">
        <f>IF(B5075="","",COUNTA($B$5:B5075))</f>
        <v/>
      </c>
      <c r="B5075" s="213"/>
      <c r="C5075" s="214"/>
      <c r="D5075" s="214"/>
      <c r="E5075" s="214"/>
      <c r="F5075" s="224"/>
      <c r="G5075" s="216"/>
      <c r="H5075" s="217" t="str">
        <f>IFERROR(VLOOKUP($C5075,$C$5:$H$18,6,0)+SUMIF($C$19:$C5075,$C5075,$F$19:$F5075)-SUMIF($C$19:$C5075,$C5075,$G$19:$G5075),"")</f>
        <v/>
      </c>
      <c r="I5075" s="214"/>
      <c r="J5075" s="214"/>
      <c r="K5075" s="218"/>
    </row>
    <row r="5076" customHeight="1" spans="1:11">
      <c r="A5076" s="185" t="str">
        <f>IF(B5076="","",COUNTA($B$5:B5076))</f>
        <v/>
      </c>
      <c r="B5076" s="219"/>
      <c r="C5076" s="220"/>
      <c r="D5076" s="220"/>
      <c r="E5076" s="220"/>
      <c r="F5076" s="225"/>
      <c r="G5076" s="222"/>
      <c r="H5076" s="217" t="str">
        <f>IFERROR(VLOOKUP($C5076,$C$5:$H$18,6,0)+SUMIF($C$19:$C5076,$C5076,$F$19:$F5076)-SUMIF($C$19:$C5076,$C5076,$G$19:$G5076),"")</f>
        <v/>
      </c>
      <c r="I5076" s="220"/>
      <c r="J5076" s="220"/>
      <c r="K5076" s="223"/>
    </row>
    <row r="5077" customHeight="1" spans="1:11">
      <c r="A5077" s="185" t="str">
        <f>IF(B5077="","",COUNTA($B$5:B5077))</f>
        <v/>
      </c>
      <c r="B5077" s="213"/>
      <c r="C5077" s="214"/>
      <c r="D5077" s="214"/>
      <c r="E5077" s="214"/>
      <c r="F5077" s="224"/>
      <c r="G5077" s="216"/>
      <c r="H5077" s="217" t="str">
        <f>IFERROR(VLOOKUP($C5077,$C$5:$H$18,6,0)+SUMIF($C$19:$C5077,$C5077,$F$19:$F5077)-SUMIF($C$19:$C5077,$C5077,$G$19:$G5077),"")</f>
        <v/>
      </c>
      <c r="I5077" s="214"/>
      <c r="J5077" s="214"/>
      <c r="K5077" s="218"/>
    </row>
    <row r="5078" customHeight="1" spans="1:11">
      <c r="A5078" s="185" t="str">
        <f>IF(B5078="","",COUNTA($B$5:B5078))</f>
        <v/>
      </c>
      <c r="B5078" s="219"/>
      <c r="C5078" s="220"/>
      <c r="D5078" s="220"/>
      <c r="E5078" s="220"/>
      <c r="F5078" s="225"/>
      <c r="G5078" s="222"/>
      <c r="H5078" s="217" t="str">
        <f>IFERROR(VLOOKUP($C5078,$C$5:$H$18,6,0)+SUMIF($C$19:$C5078,$C5078,$F$19:$F5078)-SUMIF($C$19:$C5078,$C5078,$G$19:$G5078),"")</f>
        <v/>
      </c>
      <c r="I5078" s="220"/>
      <c r="J5078" s="220"/>
      <c r="K5078" s="223"/>
    </row>
    <row r="5079" customHeight="1" spans="1:11">
      <c r="A5079" s="226"/>
      <c r="B5079" s="213"/>
      <c r="C5079" s="214"/>
      <c r="D5079" s="214"/>
      <c r="E5079" s="214"/>
      <c r="F5079" s="224"/>
      <c r="G5079" s="216"/>
      <c r="H5079" s="227"/>
      <c r="I5079" s="214"/>
      <c r="J5079" s="214"/>
      <c r="K5079" s="218"/>
    </row>
    <row r="5080" customHeight="1" spans="1:11">
      <c r="A5080" s="228"/>
      <c r="B5080" s="219"/>
      <c r="C5080" s="220"/>
      <c r="D5080" s="220"/>
      <c r="E5080" s="220"/>
      <c r="F5080" s="225"/>
      <c r="G5080" s="222"/>
      <c r="H5080" s="229"/>
      <c r="I5080" s="220"/>
      <c r="J5080" s="220"/>
      <c r="K5080" s="223"/>
    </row>
    <row r="5081" customHeight="1" spans="1:11">
      <c r="A5081" s="226"/>
      <c r="B5081" s="213"/>
      <c r="C5081" s="214"/>
      <c r="D5081" s="214"/>
      <c r="E5081" s="214"/>
      <c r="F5081" s="224"/>
      <c r="G5081" s="216"/>
      <c r="H5081" s="227"/>
      <c r="I5081" s="214"/>
      <c r="J5081" s="214"/>
      <c r="K5081" s="218"/>
    </row>
    <row r="5082" customHeight="1" spans="1:11">
      <c r="A5082" s="228"/>
      <c r="B5082" s="219"/>
      <c r="C5082" s="220"/>
      <c r="D5082" s="220"/>
      <c r="E5082" s="220"/>
      <c r="F5082" s="225"/>
      <c r="G5082" s="222"/>
      <c r="H5082" s="229"/>
      <c r="I5082" s="220"/>
      <c r="J5082" s="220"/>
      <c r="K5082" s="223"/>
    </row>
    <row r="5083" customHeight="1" spans="1:11">
      <c r="A5083" s="226"/>
      <c r="B5083" s="213"/>
      <c r="C5083" s="214"/>
      <c r="D5083" s="214"/>
      <c r="E5083" s="214"/>
      <c r="F5083" s="224"/>
      <c r="G5083" s="216"/>
      <c r="H5083" s="227"/>
      <c r="I5083" s="214"/>
      <c r="J5083" s="214"/>
      <c r="K5083" s="218"/>
    </row>
    <row r="5084" customHeight="1" spans="1:11">
      <c r="A5084" s="228"/>
      <c r="B5084" s="219"/>
      <c r="C5084" s="220"/>
      <c r="D5084" s="220"/>
      <c r="E5084" s="220"/>
      <c r="F5084" s="225"/>
      <c r="G5084" s="222"/>
      <c r="H5084" s="229"/>
      <c r="I5084" s="220"/>
      <c r="J5084" s="220"/>
      <c r="K5084" s="223"/>
    </row>
    <row r="5085" customHeight="1" spans="1:11">
      <c r="A5085" s="226"/>
      <c r="B5085" s="213"/>
      <c r="C5085" s="214"/>
      <c r="D5085" s="214"/>
      <c r="E5085" s="214"/>
      <c r="F5085" s="224"/>
      <c r="G5085" s="216"/>
      <c r="H5085" s="227"/>
      <c r="I5085" s="214"/>
      <c r="J5085" s="214"/>
      <c r="K5085" s="218"/>
    </row>
    <row r="5086" customHeight="1" spans="1:11">
      <c r="A5086" s="228"/>
      <c r="B5086" s="219"/>
      <c r="C5086" s="220"/>
      <c r="D5086" s="220"/>
      <c r="E5086" s="220"/>
      <c r="F5086" s="225"/>
      <c r="G5086" s="222"/>
      <c r="H5086" s="229"/>
      <c r="I5086" s="220"/>
      <c r="J5086" s="220"/>
      <c r="K5086" s="223"/>
    </row>
    <row r="5087" customHeight="1" spans="1:11">
      <c r="A5087" s="226"/>
      <c r="B5087" s="213"/>
      <c r="C5087" s="214"/>
      <c r="D5087" s="214"/>
      <c r="E5087" s="214"/>
      <c r="F5087" s="224"/>
      <c r="G5087" s="216"/>
      <c r="H5087" s="227"/>
      <c r="I5087" s="214"/>
      <c r="J5087" s="214"/>
      <c r="K5087" s="218"/>
    </row>
    <row r="5088" customHeight="1" spans="1:11">
      <c r="A5088" s="228"/>
      <c r="B5088" s="219"/>
      <c r="C5088" s="220"/>
      <c r="D5088" s="220"/>
      <c r="E5088" s="220"/>
      <c r="F5088" s="225"/>
      <c r="G5088" s="222"/>
      <c r="H5088" s="229"/>
      <c r="I5088" s="220"/>
      <c r="J5088" s="220"/>
      <c r="K5088" s="223"/>
    </row>
    <row r="5089" customHeight="1" spans="1:11">
      <c r="A5089" s="226"/>
      <c r="B5089" s="213"/>
      <c r="C5089" s="214"/>
      <c r="D5089" s="214"/>
      <c r="E5089" s="214"/>
      <c r="F5089" s="224"/>
      <c r="G5089" s="216"/>
      <c r="H5089" s="227"/>
      <c r="I5089" s="214"/>
      <c r="J5089" s="214"/>
      <c r="K5089" s="218"/>
    </row>
    <row r="5090" customHeight="1" spans="1:11">
      <c r="A5090" s="228"/>
      <c r="B5090" s="219"/>
      <c r="C5090" s="220"/>
      <c r="D5090" s="220"/>
      <c r="E5090" s="220"/>
      <c r="F5090" s="225"/>
      <c r="G5090" s="222"/>
      <c r="H5090" s="229"/>
      <c r="I5090" s="220"/>
      <c r="J5090" s="220"/>
      <c r="K5090" s="223"/>
    </row>
    <row r="5091" customHeight="1" spans="1:11">
      <c r="A5091" s="226"/>
      <c r="B5091" s="213"/>
      <c r="C5091" s="214"/>
      <c r="D5091" s="214"/>
      <c r="E5091" s="214"/>
      <c r="F5091" s="224"/>
      <c r="G5091" s="216"/>
      <c r="H5091" s="227"/>
      <c r="I5091" s="214"/>
      <c r="J5091" s="214"/>
      <c r="K5091" s="218"/>
    </row>
    <row r="5092" customHeight="1" spans="1:11">
      <c r="A5092" s="228"/>
      <c r="B5092" s="219"/>
      <c r="C5092" s="220"/>
      <c r="D5092" s="220"/>
      <c r="E5092" s="220"/>
      <c r="F5092" s="225"/>
      <c r="G5092" s="222"/>
      <c r="H5092" s="229"/>
      <c r="I5092" s="220"/>
      <c r="J5092" s="220"/>
      <c r="K5092" s="223"/>
    </row>
    <row r="5093" customHeight="1" spans="1:11">
      <c r="A5093" s="226"/>
      <c r="B5093" s="213"/>
      <c r="C5093" s="214"/>
      <c r="D5093" s="214"/>
      <c r="E5093" s="214"/>
      <c r="F5093" s="224"/>
      <c r="G5093" s="216"/>
      <c r="H5093" s="227"/>
      <c r="I5093" s="214"/>
      <c r="J5093" s="214"/>
      <c r="K5093" s="218"/>
    </row>
    <row r="5094" customHeight="1" spans="1:11">
      <c r="A5094" s="228"/>
      <c r="B5094" s="219"/>
      <c r="C5094" s="220"/>
      <c r="D5094" s="220"/>
      <c r="E5094" s="220"/>
      <c r="F5094" s="225"/>
      <c r="G5094" s="222"/>
      <c r="H5094" s="229"/>
      <c r="I5094" s="220"/>
      <c r="J5094" s="220"/>
      <c r="K5094" s="223"/>
    </row>
    <row r="5095" customHeight="1" spans="1:11">
      <c r="A5095" s="226"/>
      <c r="B5095" s="213"/>
      <c r="C5095" s="214"/>
      <c r="D5095" s="214"/>
      <c r="E5095" s="214"/>
      <c r="F5095" s="224"/>
      <c r="G5095" s="216"/>
      <c r="H5095" s="227"/>
      <c r="I5095" s="214"/>
      <c r="J5095" s="214"/>
      <c r="K5095" s="218"/>
    </row>
    <row r="5096" customHeight="1" spans="1:11">
      <c r="A5096" s="228"/>
      <c r="B5096" s="219"/>
      <c r="C5096" s="220"/>
      <c r="D5096" s="220"/>
      <c r="E5096" s="220"/>
      <c r="F5096" s="225"/>
      <c r="G5096" s="222"/>
      <c r="H5096" s="229"/>
      <c r="I5096" s="220"/>
      <c r="J5096" s="220"/>
      <c r="K5096" s="223"/>
    </row>
    <row r="5097" customHeight="1" spans="1:11">
      <c r="A5097" s="226"/>
      <c r="B5097" s="213"/>
      <c r="C5097" s="214"/>
      <c r="D5097" s="214"/>
      <c r="E5097" s="214"/>
      <c r="F5097" s="224"/>
      <c r="G5097" s="216"/>
      <c r="H5097" s="227"/>
      <c r="I5097" s="214"/>
      <c r="J5097" s="214"/>
      <c r="K5097" s="218"/>
    </row>
    <row r="5098" customHeight="1" spans="1:11">
      <c r="A5098" s="228"/>
      <c r="B5098" s="219"/>
      <c r="C5098" s="220"/>
      <c r="D5098" s="220"/>
      <c r="E5098" s="220"/>
      <c r="F5098" s="225"/>
      <c r="G5098" s="222"/>
      <c r="H5098" s="229"/>
      <c r="I5098" s="220"/>
      <c r="J5098" s="220"/>
      <c r="K5098" s="223"/>
    </row>
    <row r="5099" customHeight="1" spans="1:11">
      <c r="A5099" s="226"/>
      <c r="B5099" s="213"/>
      <c r="C5099" s="214"/>
      <c r="D5099" s="214"/>
      <c r="E5099" s="214"/>
      <c r="F5099" s="224"/>
      <c r="G5099" s="216"/>
      <c r="H5099" s="227"/>
      <c r="I5099" s="214"/>
      <c r="J5099" s="214"/>
      <c r="K5099" s="218"/>
    </row>
    <row r="5100" customHeight="1" spans="1:11">
      <c r="A5100" s="228"/>
      <c r="B5100" s="219"/>
      <c r="C5100" s="220"/>
      <c r="D5100" s="220"/>
      <c r="E5100" s="220"/>
      <c r="F5100" s="225"/>
      <c r="G5100" s="222"/>
      <c r="H5100" s="229"/>
      <c r="I5100" s="220"/>
      <c r="J5100" s="220"/>
      <c r="K5100" s="223"/>
    </row>
    <row r="5101" customHeight="1" spans="1:11">
      <c r="A5101" s="226"/>
      <c r="B5101" s="213"/>
      <c r="C5101" s="214"/>
      <c r="D5101" s="214"/>
      <c r="E5101" s="214"/>
      <c r="F5101" s="224"/>
      <c r="G5101" s="216"/>
      <c r="H5101" s="227"/>
      <c r="I5101" s="214"/>
      <c r="J5101" s="214"/>
      <c r="K5101" s="218"/>
    </row>
    <row r="5102" customHeight="1" spans="1:11">
      <c r="A5102" s="228"/>
      <c r="B5102" s="219"/>
      <c r="C5102" s="220"/>
      <c r="D5102" s="220"/>
      <c r="E5102" s="220"/>
      <c r="F5102" s="225"/>
      <c r="G5102" s="222"/>
      <c r="H5102" s="229"/>
      <c r="I5102" s="220"/>
      <c r="J5102" s="220"/>
      <c r="K5102" s="223"/>
    </row>
    <row r="5103" customHeight="1" spans="1:11">
      <c r="A5103" s="226"/>
      <c r="B5103" s="213"/>
      <c r="C5103" s="214"/>
      <c r="D5103" s="214"/>
      <c r="E5103" s="214"/>
      <c r="F5103" s="224"/>
      <c r="G5103" s="216"/>
      <c r="H5103" s="227"/>
      <c r="I5103" s="214"/>
      <c r="J5103" s="214"/>
      <c r="K5103" s="218"/>
    </row>
    <row r="5104" customHeight="1" spans="1:11">
      <c r="A5104" s="228"/>
      <c r="B5104" s="219"/>
      <c r="C5104" s="220"/>
      <c r="D5104" s="220"/>
      <c r="E5104" s="220"/>
      <c r="F5104" s="225"/>
      <c r="G5104" s="222"/>
      <c r="H5104" s="229"/>
      <c r="I5104" s="220"/>
      <c r="J5104" s="220"/>
      <c r="K5104" s="223"/>
    </row>
    <row r="5105" customHeight="1" spans="1:11">
      <c r="A5105" s="226"/>
      <c r="B5105" s="213"/>
      <c r="C5105" s="214"/>
      <c r="D5105" s="214"/>
      <c r="E5105" s="214"/>
      <c r="F5105" s="224"/>
      <c r="G5105" s="216"/>
      <c r="H5105" s="227"/>
      <c r="I5105" s="214"/>
      <c r="J5105" s="214"/>
      <c r="K5105" s="218"/>
    </row>
    <row r="5106" customHeight="1" spans="1:11">
      <c r="A5106" s="228"/>
      <c r="B5106" s="219"/>
      <c r="C5106" s="220"/>
      <c r="D5106" s="220"/>
      <c r="E5106" s="220"/>
      <c r="F5106" s="225"/>
      <c r="G5106" s="222"/>
      <c r="H5106" s="229"/>
      <c r="I5106" s="220"/>
      <c r="J5106" s="220"/>
      <c r="K5106" s="223"/>
    </row>
    <row r="5107" customHeight="1" spans="1:11">
      <c r="A5107" s="226"/>
      <c r="B5107" s="213"/>
      <c r="C5107" s="214"/>
      <c r="D5107" s="214"/>
      <c r="E5107" s="214"/>
      <c r="F5107" s="224"/>
      <c r="G5107" s="216"/>
      <c r="H5107" s="227"/>
      <c r="I5107" s="214"/>
      <c r="J5107" s="214"/>
      <c r="K5107" s="218"/>
    </row>
    <row r="5108" customHeight="1" spans="1:11">
      <c r="A5108" s="228"/>
      <c r="B5108" s="219"/>
      <c r="C5108" s="220"/>
      <c r="D5108" s="220"/>
      <c r="E5108" s="220"/>
      <c r="F5108" s="225"/>
      <c r="G5108" s="222"/>
      <c r="H5108" s="229"/>
      <c r="I5108" s="220"/>
      <c r="J5108" s="220"/>
      <c r="K5108" s="223"/>
    </row>
    <row r="5109" customHeight="1" spans="1:11">
      <c r="A5109" s="226"/>
      <c r="B5109" s="213"/>
      <c r="C5109" s="214"/>
      <c r="D5109" s="214"/>
      <c r="E5109" s="214"/>
      <c r="F5109" s="224"/>
      <c r="G5109" s="216"/>
      <c r="H5109" s="227"/>
      <c r="I5109" s="214"/>
      <c r="J5109" s="214"/>
      <c r="K5109" s="218"/>
    </row>
    <row r="5110" customHeight="1" spans="1:11">
      <c r="A5110" s="228"/>
      <c r="B5110" s="219"/>
      <c r="C5110" s="220"/>
      <c r="D5110" s="220"/>
      <c r="E5110" s="220"/>
      <c r="F5110" s="225"/>
      <c r="G5110" s="222"/>
      <c r="H5110" s="229"/>
      <c r="I5110" s="220"/>
      <c r="J5110" s="220"/>
      <c r="K5110" s="223"/>
    </row>
    <row r="5111" customHeight="1" spans="1:11">
      <c r="A5111" s="226"/>
      <c r="B5111" s="213"/>
      <c r="C5111" s="214"/>
      <c r="D5111" s="214"/>
      <c r="E5111" s="214"/>
      <c r="F5111" s="224"/>
      <c r="G5111" s="216"/>
      <c r="H5111" s="227"/>
      <c r="I5111" s="214"/>
      <c r="J5111" s="214"/>
      <c r="K5111" s="218"/>
    </row>
    <row r="5112" customHeight="1" spans="1:11">
      <c r="A5112" s="228"/>
      <c r="B5112" s="219"/>
      <c r="C5112" s="220"/>
      <c r="D5112" s="220"/>
      <c r="E5112" s="220"/>
      <c r="F5112" s="225"/>
      <c r="G5112" s="222"/>
      <c r="H5112" s="229"/>
      <c r="I5112" s="220"/>
      <c r="J5112" s="220"/>
      <c r="K5112" s="223"/>
    </row>
    <row r="5113" customHeight="1" spans="1:11">
      <c r="A5113" s="226"/>
      <c r="B5113" s="213"/>
      <c r="C5113" s="214"/>
      <c r="D5113" s="214"/>
      <c r="E5113" s="214"/>
      <c r="F5113" s="224"/>
      <c r="G5113" s="216"/>
      <c r="H5113" s="227"/>
      <c r="I5113" s="214"/>
      <c r="J5113" s="214"/>
      <c r="K5113" s="218"/>
    </row>
    <row r="5114" customHeight="1" spans="1:11">
      <c r="A5114" s="228"/>
      <c r="B5114" s="219"/>
      <c r="C5114" s="220"/>
      <c r="D5114" s="220"/>
      <c r="E5114" s="220"/>
      <c r="F5114" s="225"/>
      <c r="G5114" s="222"/>
      <c r="H5114" s="229"/>
      <c r="I5114" s="220"/>
      <c r="J5114" s="220"/>
      <c r="K5114" s="223"/>
    </row>
    <row r="5115" customHeight="1" spans="1:11">
      <c r="A5115" s="226"/>
      <c r="B5115" s="213"/>
      <c r="C5115" s="214"/>
      <c r="D5115" s="214"/>
      <c r="E5115" s="214"/>
      <c r="F5115" s="224"/>
      <c r="G5115" s="216"/>
      <c r="H5115" s="227"/>
      <c r="I5115" s="214"/>
      <c r="J5115" s="214"/>
      <c r="K5115" s="218"/>
    </row>
    <row r="5116" customHeight="1" spans="1:11">
      <c r="A5116" s="228"/>
      <c r="B5116" s="219"/>
      <c r="C5116" s="220"/>
      <c r="D5116" s="220"/>
      <c r="E5116" s="220"/>
      <c r="F5116" s="225"/>
      <c r="G5116" s="222"/>
      <c r="H5116" s="229"/>
      <c r="I5116" s="220"/>
      <c r="J5116" s="220"/>
      <c r="K5116" s="223"/>
    </row>
    <row r="5117" customHeight="1" spans="1:11">
      <c r="A5117" s="226"/>
      <c r="B5117" s="213"/>
      <c r="C5117" s="214"/>
      <c r="D5117" s="214"/>
      <c r="E5117" s="214"/>
      <c r="F5117" s="224"/>
      <c r="G5117" s="216"/>
      <c r="H5117" s="227"/>
      <c r="I5117" s="214"/>
      <c r="J5117" s="214"/>
      <c r="K5117" s="218"/>
    </row>
    <row r="5118" customHeight="1" spans="1:11">
      <c r="A5118" s="228"/>
      <c r="B5118" s="219"/>
      <c r="C5118" s="220"/>
      <c r="D5118" s="220"/>
      <c r="E5118" s="220"/>
      <c r="F5118" s="225"/>
      <c r="G5118" s="222"/>
      <c r="H5118" s="229"/>
      <c r="I5118" s="220"/>
      <c r="J5118" s="220"/>
      <c r="K5118" s="223"/>
    </row>
    <row r="5119" customHeight="1" spans="1:11">
      <c r="A5119" s="226"/>
      <c r="B5119" s="213"/>
      <c r="C5119" s="214"/>
      <c r="D5119" s="214"/>
      <c r="E5119" s="214"/>
      <c r="F5119" s="224"/>
      <c r="G5119" s="216"/>
      <c r="H5119" s="227"/>
      <c r="I5119" s="214"/>
      <c r="J5119" s="214"/>
      <c r="K5119" s="218"/>
    </row>
    <row r="5120" customHeight="1" spans="1:11">
      <c r="A5120" s="228"/>
      <c r="B5120" s="219"/>
      <c r="C5120" s="220"/>
      <c r="D5120" s="220"/>
      <c r="E5120" s="220"/>
      <c r="F5120" s="225"/>
      <c r="G5120" s="222"/>
      <c r="H5120" s="229"/>
      <c r="I5120" s="220"/>
      <c r="J5120" s="220"/>
      <c r="K5120" s="223"/>
    </row>
    <row r="5121" customHeight="1" spans="1:11">
      <c r="A5121" s="226"/>
      <c r="B5121" s="213"/>
      <c r="C5121" s="214"/>
      <c r="D5121" s="214"/>
      <c r="E5121" s="214"/>
      <c r="F5121" s="224"/>
      <c r="G5121" s="216"/>
      <c r="H5121" s="227"/>
      <c r="I5121" s="214"/>
      <c r="J5121" s="214"/>
      <c r="K5121" s="218"/>
    </row>
    <row r="5122" customHeight="1" spans="1:11">
      <c r="A5122" s="228"/>
      <c r="B5122" s="219"/>
      <c r="C5122" s="220"/>
      <c r="D5122" s="220"/>
      <c r="E5122" s="220"/>
      <c r="F5122" s="225"/>
      <c r="G5122" s="222"/>
      <c r="H5122" s="229"/>
      <c r="I5122" s="220"/>
      <c r="J5122" s="220"/>
      <c r="K5122" s="223"/>
    </row>
    <row r="5123" customHeight="1" spans="1:11">
      <c r="A5123" s="226"/>
      <c r="B5123" s="213"/>
      <c r="C5123" s="214"/>
      <c r="D5123" s="214"/>
      <c r="E5123" s="214"/>
      <c r="F5123" s="224"/>
      <c r="G5123" s="216"/>
      <c r="H5123" s="227"/>
      <c r="I5123" s="214"/>
      <c r="J5123" s="214"/>
      <c r="K5123" s="218"/>
    </row>
    <row r="5124" customHeight="1" spans="1:11">
      <c r="A5124" s="228"/>
      <c r="B5124" s="219"/>
      <c r="C5124" s="220"/>
      <c r="D5124" s="220"/>
      <c r="E5124" s="220"/>
      <c r="F5124" s="225"/>
      <c r="G5124" s="222"/>
      <c r="H5124" s="229"/>
      <c r="I5124" s="220"/>
      <c r="J5124" s="220"/>
      <c r="K5124" s="223"/>
    </row>
    <row r="5125" customHeight="1" spans="1:11">
      <c r="A5125" s="226"/>
      <c r="B5125" s="213"/>
      <c r="C5125" s="214"/>
      <c r="D5125" s="214"/>
      <c r="E5125" s="214"/>
      <c r="F5125" s="224"/>
      <c r="G5125" s="216"/>
      <c r="H5125" s="227"/>
      <c r="I5125" s="214"/>
      <c r="J5125" s="214"/>
      <c r="K5125" s="218"/>
    </row>
    <row r="5126" customHeight="1" spans="1:11">
      <c r="A5126" s="228"/>
      <c r="B5126" s="219"/>
      <c r="C5126" s="220"/>
      <c r="D5126" s="220"/>
      <c r="E5126" s="220"/>
      <c r="F5126" s="225"/>
      <c r="G5126" s="222"/>
      <c r="H5126" s="229"/>
      <c r="I5126" s="220"/>
      <c r="J5126" s="220"/>
      <c r="K5126" s="223"/>
    </row>
    <row r="5127" customHeight="1" spans="1:11">
      <c r="A5127" s="226"/>
      <c r="B5127" s="213"/>
      <c r="C5127" s="214"/>
      <c r="D5127" s="214"/>
      <c r="E5127" s="214"/>
      <c r="F5127" s="224"/>
      <c r="G5127" s="216"/>
      <c r="H5127" s="227"/>
      <c r="I5127" s="214"/>
      <c r="J5127" s="214"/>
      <c r="K5127" s="218"/>
    </row>
    <row r="5128" customHeight="1" spans="1:11">
      <c r="A5128" s="228"/>
      <c r="B5128" s="219"/>
      <c r="C5128" s="220"/>
      <c r="D5128" s="220"/>
      <c r="E5128" s="220"/>
      <c r="F5128" s="225"/>
      <c r="G5128" s="222"/>
      <c r="H5128" s="229"/>
      <c r="I5128" s="220"/>
      <c r="J5128" s="220"/>
      <c r="K5128" s="223"/>
    </row>
    <row r="5129" customHeight="1" spans="1:11">
      <c r="A5129" s="226"/>
      <c r="B5129" s="213"/>
      <c r="C5129" s="214"/>
      <c r="D5129" s="214"/>
      <c r="E5129" s="214"/>
      <c r="F5129" s="224"/>
      <c r="G5129" s="216"/>
      <c r="H5129" s="227"/>
      <c r="I5129" s="214"/>
      <c r="J5129" s="214"/>
      <c r="K5129" s="218"/>
    </row>
    <row r="5130" customHeight="1" spans="1:11">
      <c r="A5130" s="228"/>
      <c r="B5130" s="219"/>
      <c r="C5130" s="220"/>
      <c r="D5130" s="220"/>
      <c r="E5130" s="220"/>
      <c r="F5130" s="225"/>
      <c r="G5130" s="222"/>
      <c r="H5130" s="229"/>
      <c r="I5130" s="220"/>
      <c r="J5130" s="220"/>
      <c r="K5130" s="223"/>
    </row>
    <row r="5131" customHeight="1" spans="1:11">
      <c r="A5131" s="226"/>
      <c r="B5131" s="213"/>
      <c r="C5131" s="214"/>
      <c r="D5131" s="214"/>
      <c r="E5131" s="214"/>
      <c r="F5131" s="224"/>
      <c r="G5131" s="216"/>
      <c r="H5131" s="227"/>
      <c r="I5131" s="214"/>
      <c r="J5131" s="214"/>
      <c r="K5131" s="218"/>
    </row>
    <row r="5132" customHeight="1" spans="1:11">
      <c r="A5132" s="228"/>
      <c r="B5132" s="219"/>
      <c r="C5132" s="220"/>
      <c r="D5132" s="220"/>
      <c r="E5132" s="220"/>
      <c r="F5132" s="225"/>
      <c r="G5132" s="222"/>
      <c r="H5132" s="229"/>
      <c r="I5132" s="220"/>
      <c r="J5132" s="220"/>
      <c r="K5132" s="223"/>
    </row>
    <row r="5133" customHeight="1" spans="1:11">
      <c r="A5133" s="226"/>
      <c r="B5133" s="213"/>
      <c r="C5133" s="214"/>
      <c r="D5133" s="214"/>
      <c r="E5133" s="214"/>
      <c r="F5133" s="224"/>
      <c r="G5133" s="216"/>
      <c r="H5133" s="227"/>
      <c r="I5133" s="214"/>
      <c r="J5133" s="214"/>
      <c r="K5133" s="218"/>
    </row>
    <row r="5134" customHeight="1" spans="1:11">
      <c r="A5134" s="228"/>
      <c r="B5134" s="219"/>
      <c r="C5134" s="220"/>
      <c r="D5134" s="220"/>
      <c r="E5134" s="220"/>
      <c r="F5134" s="225"/>
      <c r="G5134" s="222"/>
      <c r="H5134" s="229"/>
      <c r="I5134" s="220"/>
      <c r="J5134" s="220"/>
      <c r="K5134" s="223"/>
    </row>
    <row r="5135" customHeight="1" spans="1:11">
      <c r="A5135" s="226"/>
      <c r="B5135" s="213"/>
      <c r="C5135" s="214"/>
      <c r="D5135" s="214"/>
      <c r="E5135" s="214"/>
      <c r="F5135" s="224"/>
      <c r="G5135" s="216"/>
      <c r="H5135" s="227"/>
      <c r="I5135" s="214"/>
      <c r="J5135" s="214"/>
      <c r="K5135" s="218"/>
    </row>
    <row r="5136" customHeight="1" spans="1:11">
      <c r="A5136" s="228"/>
      <c r="B5136" s="219"/>
      <c r="C5136" s="220"/>
      <c r="D5136" s="220"/>
      <c r="E5136" s="220"/>
      <c r="F5136" s="225"/>
      <c r="G5136" s="222"/>
      <c r="H5136" s="229"/>
      <c r="I5136" s="220"/>
      <c r="J5136" s="220"/>
      <c r="K5136" s="223"/>
    </row>
    <row r="5137" customHeight="1" spans="1:11">
      <c r="A5137" s="226"/>
      <c r="B5137" s="213"/>
      <c r="C5137" s="214"/>
      <c r="D5137" s="214"/>
      <c r="E5137" s="214"/>
      <c r="F5137" s="224"/>
      <c r="G5137" s="216"/>
      <c r="H5137" s="227"/>
      <c r="I5137" s="214"/>
      <c r="J5137" s="214"/>
      <c r="K5137" s="218"/>
    </row>
    <row r="5138" customHeight="1" spans="1:11">
      <c r="A5138" s="228"/>
      <c r="B5138" s="219"/>
      <c r="C5138" s="220"/>
      <c r="D5138" s="220"/>
      <c r="E5138" s="220"/>
      <c r="F5138" s="225"/>
      <c r="G5138" s="222"/>
      <c r="H5138" s="229"/>
      <c r="I5138" s="220"/>
      <c r="J5138" s="220"/>
      <c r="K5138" s="223"/>
    </row>
    <row r="5139" customHeight="1" spans="1:11">
      <c r="A5139" s="226"/>
      <c r="B5139" s="213"/>
      <c r="C5139" s="214"/>
      <c r="D5139" s="214"/>
      <c r="E5139" s="214"/>
      <c r="F5139" s="224"/>
      <c r="G5139" s="216"/>
      <c r="H5139" s="227"/>
      <c r="I5139" s="214"/>
      <c r="J5139" s="214"/>
      <c r="K5139" s="218"/>
    </row>
    <row r="5140" customHeight="1" spans="1:11">
      <c r="A5140" s="228"/>
      <c r="B5140" s="219"/>
      <c r="C5140" s="220"/>
      <c r="D5140" s="220"/>
      <c r="E5140" s="220"/>
      <c r="F5140" s="225"/>
      <c r="G5140" s="222"/>
      <c r="H5140" s="229"/>
      <c r="I5140" s="220"/>
      <c r="J5140" s="220"/>
      <c r="K5140" s="223"/>
    </row>
    <row r="5141" customHeight="1" spans="1:11">
      <c r="A5141" s="226"/>
      <c r="B5141" s="213"/>
      <c r="C5141" s="214"/>
      <c r="D5141" s="214"/>
      <c r="E5141" s="214"/>
      <c r="F5141" s="224"/>
      <c r="G5141" s="216"/>
      <c r="H5141" s="227"/>
      <c r="I5141" s="214"/>
      <c r="J5141" s="214"/>
      <c r="K5141" s="218"/>
    </row>
    <row r="5142" customHeight="1" spans="1:11">
      <c r="A5142" s="228"/>
      <c r="B5142" s="219"/>
      <c r="C5142" s="220"/>
      <c r="D5142" s="220"/>
      <c r="E5142" s="220"/>
      <c r="F5142" s="225"/>
      <c r="G5142" s="222"/>
      <c r="H5142" s="229"/>
      <c r="I5142" s="220"/>
      <c r="J5142" s="220"/>
      <c r="K5142" s="223"/>
    </row>
    <row r="5143" customHeight="1" spans="1:11">
      <c r="A5143" s="226"/>
      <c r="B5143" s="213"/>
      <c r="C5143" s="214"/>
      <c r="D5143" s="214"/>
      <c r="E5143" s="214"/>
      <c r="F5143" s="224"/>
      <c r="G5143" s="216"/>
      <c r="H5143" s="227"/>
      <c r="I5143" s="214"/>
      <c r="J5143" s="214"/>
      <c r="K5143" s="218"/>
    </row>
    <row r="5144" customHeight="1" spans="1:11">
      <c r="A5144" s="228"/>
      <c r="B5144" s="219"/>
      <c r="C5144" s="220"/>
      <c r="D5144" s="220"/>
      <c r="E5144" s="220"/>
      <c r="F5144" s="225"/>
      <c r="G5144" s="222"/>
      <c r="H5144" s="229"/>
      <c r="I5144" s="220"/>
      <c r="J5144" s="220"/>
      <c r="K5144" s="223"/>
    </row>
    <row r="5145" customHeight="1" spans="1:11">
      <c r="A5145" s="226"/>
      <c r="B5145" s="213"/>
      <c r="C5145" s="214"/>
      <c r="D5145" s="214"/>
      <c r="E5145" s="214"/>
      <c r="F5145" s="224"/>
      <c r="G5145" s="216"/>
      <c r="H5145" s="227"/>
      <c r="I5145" s="214"/>
      <c r="J5145" s="214"/>
      <c r="K5145" s="218"/>
    </row>
    <row r="5146" customHeight="1" spans="1:11">
      <c r="A5146" s="228"/>
      <c r="B5146" s="219"/>
      <c r="C5146" s="220"/>
      <c r="D5146" s="220"/>
      <c r="E5146" s="220"/>
      <c r="F5146" s="225"/>
      <c r="G5146" s="222"/>
      <c r="H5146" s="229"/>
      <c r="I5146" s="220"/>
      <c r="J5146" s="220"/>
      <c r="K5146" s="223"/>
    </row>
    <row r="5147" customHeight="1" spans="1:11">
      <c r="A5147" s="226"/>
      <c r="B5147" s="213"/>
      <c r="C5147" s="214"/>
      <c r="D5147" s="214"/>
      <c r="E5147" s="214"/>
      <c r="F5147" s="224"/>
      <c r="G5147" s="216"/>
      <c r="H5147" s="227"/>
      <c r="I5147" s="214"/>
      <c r="J5147" s="214"/>
      <c r="K5147" s="218"/>
    </row>
    <row r="5148" customHeight="1" spans="1:11">
      <c r="A5148" s="228"/>
      <c r="B5148" s="219"/>
      <c r="C5148" s="220"/>
      <c r="D5148" s="220"/>
      <c r="E5148" s="220"/>
      <c r="F5148" s="225"/>
      <c r="G5148" s="222"/>
      <c r="H5148" s="229"/>
      <c r="I5148" s="220"/>
      <c r="J5148" s="220"/>
      <c r="K5148" s="223"/>
    </row>
    <row r="5149" customHeight="1" spans="1:11">
      <c r="A5149" s="226"/>
      <c r="B5149" s="213"/>
      <c r="C5149" s="214"/>
      <c r="D5149" s="214"/>
      <c r="E5149" s="214"/>
      <c r="F5149" s="224"/>
      <c r="G5149" s="216"/>
      <c r="H5149" s="227"/>
      <c r="I5149" s="214"/>
      <c r="J5149" s="214"/>
      <c r="K5149" s="218"/>
    </row>
    <row r="5150" customHeight="1" spans="1:11">
      <c r="A5150" s="228"/>
      <c r="B5150" s="219"/>
      <c r="C5150" s="220"/>
      <c r="D5150" s="220"/>
      <c r="E5150" s="220"/>
      <c r="F5150" s="225"/>
      <c r="G5150" s="222"/>
      <c r="H5150" s="229"/>
      <c r="I5150" s="220"/>
      <c r="J5150" s="220"/>
      <c r="K5150" s="223"/>
    </row>
    <row r="5151" customHeight="1" spans="1:11">
      <c r="A5151" s="226"/>
      <c r="B5151" s="213"/>
      <c r="C5151" s="214"/>
      <c r="D5151" s="214"/>
      <c r="E5151" s="214"/>
      <c r="F5151" s="224"/>
      <c r="G5151" s="216"/>
      <c r="H5151" s="227"/>
      <c r="I5151" s="214"/>
      <c r="J5151" s="214"/>
      <c r="K5151" s="218"/>
    </row>
    <row r="5152" customHeight="1" spans="1:11">
      <c r="A5152" s="228"/>
      <c r="B5152" s="219"/>
      <c r="C5152" s="220"/>
      <c r="D5152" s="220"/>
      <c r="E5152" s="220"/>
      <c r="F5152" s="225"/>
      <c r="G5152" s="222"/>
      <c r="H5152" s="229"/>
      <c r="I5152" s="220"/>
      <c r="J5152" s="220"/>
      <c r="K5152" s="223"/>
    </row>
    <row r="5153" customHeight="1" spans="1:11">
      <c r="A5153" s="226"/>
      <c r="B5153" s="213"/>
      <c r="C5153" s="214"/>
      <c r="D5153" s="214"/>
      <c r="E5153" s="214"/>
      <c r="F5153" s="224"/>
      <c r="G5153" s="216"/>
      <c r="H5153" s="227"/>
      <c r="I5153" s="214"/>
      <c r="J5153" s="214"/>
      <c r="K5153" s="218"/>
    </row>
    <row r="5154" customHeight="1" spans="1:11">
      <c r="A5154" s="228"/>
      <c r="B5154" s="219"/>
      <c r="C5154" s="220"/>
      <c r="D5154" s="220"/>
      <c r="E5154" s="220"/>
      <c r="F5154" s="225"/>
      <c r="G5154" s="222"/>
      <c r="H5154" s="229"/>
      <c r="I5154" s="220"/>
      <c r="J5154" s="220"/>
      <c r="K5154" s="223"/>
    </row>
    <row r="5155" customHeight="1" spans="1:11">
      <c r="A5155" s="226"/>
      <c r="B5155" s="213"/>
      <c r="C5155" s="214"/>
      <c r="D5155" s="214"/>
      <c r="E5155" s="214"/>
      <c r="F5155" s="224"/>
      <c r="G5155" s="216"/>
      <c r="H5155" s="227"/>
      <c r="I5155" s="214"/>
      <c r="J5155" s="214"/>
      <c r="K5155" s="218"/>
    </row>
    <row r="5156" customHeight="1" spans="1:11">
      <c r="A5156" s="228"/>
      <c r="B5156" s="219"/>
      <c r="C5156" s="220"/>
      <c r="D5156" s="220"/>
      <c r="E5156" s="220"/>
      <c r="F5156" s="225"/>
      <c r="G5156" s="222"/>
      <c r="H5156" s="229"/>
      <c r="I5156" s="220"/>
      <c r="J5156" s="220"/>
      <c r="K5156" s="223"/>
    </row>
    <row r="5157" customHeight="1" spans="1:11">
      <c r="A5157" s="226"/>
      <c r="B5157" s="213"/>
      <c r="C5157" s="214"/>
      <c r="D5157" s="214"/>
      <c r="E5157" s="214"/>
      <c r="F5157" s="224"/>
      <c r="G5157" s="216"/>
      <c r="H5157" s="227"/>
      <c r="I5157" s="214"/>
      <c r="J5157" s="214"/>
      <c r="K5157" s="218"/>
    </row>
    <row r="5158" customHeight="1" spans="1:11">
      <c r="A5158" s="228"/>
      <c r="B5158" s="219"/>
      <c r="C5158" s="220"/>
      <c r="D5158" s="220"/>
      <c r="E5158" s="220"/>
      <c r="F5158" s="225"/>
      <c r="G5158" s="222"/>
      <c r="H5158" s="229"/>
      <c r="I5158" s="220"/>
      <c r="J5158" s="220"/>
      <c r="K5158" s="223"/>
    </row>
    <row r="5159" customHeight="1" spans="1:11">
      <c r="A5159" s="226"/>
      <c r="B5159" s="213"/>
      <c r="C5159" s="214"/>
      <c r="D5159" s="214"/>
      <c r="E5159" s="214"/>
      <c r="F5159" s="224"/>
      <c r="G5159" s="216"/>
      <c r="H5159" s="227"/>
      <c r="I5159" s="214"/>
      <c r="J5159" s="214"/>
      <c r="K5159" s="218"/>
    </row>
    <row r="5160" customHeight="1" spans="1:11">
      <c r="A5160" s="228"/>
      <c r="B5160" s="219"/>
      <c r="C5160" s="220"/>
      <c r="D5160" s="220"/>
      <c r="E5160" s="220"/>
      <c r="F5160" s="225"/>
      <c r="G5160" s="222"/>
      <c r="H5160" s="229"/>
      <c r="I5160" s="220"/>
      <c r="J5160" s="220"/>
      <c r="K5160" s="223"/>
    </row>
    <row r="5161" customHeight="1" spans="1:11">
      <c r="A5161" s="226"/>
      <c r="B5161" s="213"/>
      <c r="C5161" s="214"/>
      <c r="D5161" s="214"/>
      <c r="E5161" s="214"/>
      <c r="F5161" s="224"/>
      <c r="G5161" s="216"/>
      <c r="H5161" s="227"/>
      <c r="I5161" s="214"/>
      <c r="J5161" s="214"/>
      <c r="K5161" s="218"/>
    </row>
    <row r="5162" customHeight="1" spans="1:11">
      <c r="A5162" s="228"/>
      <c r="B5162" s="219"/>
      <c r="C5162" s="220"/>
      <c r="D5162" s="220"/>
      <c r="E5162" s="220"/>
      <c r="F5162" s="225"/>
      <c r="G5162" s="222"/>
      <c r="H5162" s="229"/>
      <c r="I5162" s="220"/>
      <c r="J5162" s="220"/>
      <c r="K5162" s="223"/>
    </row>
    <row r="5163" customHeight="1" spans="1:11">
      <c r="A5163" s="226"/>
      <c r="B5163" s="213"/>
      <c r="C5163" s="214"/>
      <c r="D5163" s="214"/>
      <c r="E5163" s="214"/>
      <c r="F5163" s="224"/>
      <c r="G5163" s="216"/>
      <c r="H5163" s="227"/>
      <c r="I5163" s="214"/>
      <c r="J5163" s="214"/>
      <c r="K5163" s="218"/>
    </row>
    <row r="5164" customHeight="1" spans="1:11">
      <c r="A5164" s="228"/>
      <c r="B5164" s="219"/>
      <c r="C5164" s="220"/>
      <c r="D5164" s="220"/>
      <c r="E5164" s="220"/>
      <c r="F5164" s="225"/>
      <c r="G5164" s="222"/>
      <c r="H5164" s="229"/>
      <c r="I5164" s="220"/>
      <c r="J5164" s="220"/>
      <c r="K5164" s="223"/>
    </row>
    <row r="5165" customHeight="1" spans="1:11">
      <c r="A5165" s="226"/>
      <c r="B5165" s="213"/>
      <c r="C5165" s="214"/>
      <c r="D5165" s="214"/>
      <c r="E5165" s="214"/>
      <c r="F5165" s="224"/>
      <c r="G5165" s="216"/>
      <c r="H5165" s="227"/>
      <c r="I5165" s="214"/>
      <c r="J5165" s="214"/>
      <c r="K5165" s="218"/>
    </row>
    <row r="5166" customHeight="1" spans="1:11">
      <c r="A5166" s="228"/>
      <c r="B5166" s="219"/>
      <c r="C5166" s="220"/>
      <c r="D5166" s="220"/>
      <c r="E5166" s="220"/>
      <c r="F5166" s="225"/>
      <c r="G5166" s="222"/>
      <c r="H5166" s="229"/>
      <c r="I5166" s="220"/>
      <c r="J5166" s="220"/>
      <c r="K5166" s="223"/>
    </row>
    <row r="5167" customHeight="1" spans="1:11">
      <c r="A5167" s="226"/>
      <c r="B5167" s="213"/>
      <c r="C5167" s="214"/>
      <c r="D5167" s="214"/>
      <c r="E5167" s="214"/>
      <c r="F5167" s="224"/>
      <c r="G5167" s="216"/>
      <c r="H5167" s="227"/>
      <c r="I5167" s="214"/>
      <c r="J5167" s="214"/>
      <c r="K5167" s="218"/>
    </row>
    <row r="5168" customHeight="1" spans="1:11">
      <c r="A5168" s="228"/>
      <c r="B5168" s="219"/>
      <c r="C5168" s="220"/>
      <c r="D5168" s="220"/>
      <c r="E5168" s="220"/>
      <c r="F5168" s="225"/>
      <c r="G5168" s="222"/>
      <c r="H5168" s="229"/>
      <c r="I5168" s="220"/>
      <c r="J5168" s="220"/>
      <c r="K5168" s="223"/>
    </row>
    <row r="5169" customHeight="1" spans="1:11">
      <c r="A5169" s="226"/>
      <c r="B5169" s="213"/>
      <c r="C5169" s="214"/>
      <c r="D5169" s="214"/>
      <c r="E5169" s="214"/>
      <c r="F5169" s="224"/>
      <c r="G5169" s="216"/>
      <c r="H5169" s="227"/>
      <c r="I5169" s="214"/>
      <c r="J5169" s="214"/>
      <c r="K5169" s="218"/>
    </row>
    <row r="5170" customHeight="1" spans="1:11">
      <c r="A5170" s="228"/>
      <c r="B5170" s="219"/>
      <c r="C5170" s="220"/>
      <c r="D5170" s="220"/>
      <c r="E5170" s="220"/>
      <c r="F5170" s="225"/>
      <c r="G5170" s="222"/>
      <c r="H5170" s="229"/>
      <c r="I5170" s="220"/>
      <c r="J5170" s="220"/>
      <c r="K5170" s="223"/>
    </row>
    <row r="5171" customHeight="1" spans="1:11">
      <c r="A5171" s="226"/>
      <c r="B5171" s="213"/>
      <c r="C5171" s="214"/>
      <c r="D5171" s="214"/>
      <c r="E5171" s="214"/>
      <c r="F5171" s="224"/>
      <c r="G5171" s="216"/>
      <c r="H5171" s="227"/>
      <c r="I5171" s="214"/>
      <c r="J5171" s="214"/>
      <c r="K5171" s="218"/>
    </row>
    <row r="5172" customHeight="1" spans="1:11">
      <c r="A5172" s="228"/>
      <c r="B5172" s="219"/>
      <c r="C5172" s="220"/>
      <c r="D5172" s="220"/>
      <c r="E5172" s="220"/>
      <c r="F5172" s="225"/>
      <c r="G5172" s="222"/>
      <c r="H5172" s="229"/>
      <c r="I5172" s="220"/>
      <c r="J5172" s="220"/>
      <c r="K5172" s="223"/>
    </row>
    <row r="5173" customHeight="1" spans="1:11">
      <c r="A5173" s="226"/>
      <c r="B5173" s="213"/>
      <c r="C5173" s="214"/>
      <c r="D5173" s="214"/>
      <c r="E5173" s="214"/>
      <c r="F5173" s="224"/>
      <c r="G5173" s="216"/>
      <c r="H5173" s="227"/>
      <c r="I5173" s="214"/>
      <c r="J5173" s="214"/>
      <c r="K5173" s="218"/>
    </row>
    <row r="5174" customHeight="1" spans="1:11">
      <c r="A5174" s="228"/>
      <c r="B5174" s="219"/>
      <c r="C5174" s="220"/>
      <c r="D5174" s="220"/>
      <c r="E5174" s="220"/>
      <c r="F5174" s="225"/>
      <c r="G5174" s="222"/>
      <c r="H5174" s="229"/>
      <c r="I5174" s="220"/>
      <c r="J5174" s="220"/>
      <c r="K5174" s="223"/>
    </row>
    <row r="5175" customHeight="1" spans="1:11">
      <c r="A5175" s="226"/>
      <c r="B5175" s="213"/>
      <c r="C5175" s="214"/>
      <c r="D5175" s="214"/>
      <c r="E5175" s="214"/>
      <c r="F5175" s="224"/>
      <c r="G5175" s="216"/>
      <c r="H5175" s="227"/>
      <c r="I5175" s="214"/>
      <c r="J5175" s="214"/>
      <c r="K5175" s="218"/>
    </row>
    <row r="5176" customHeight="1" spans="1:11">
      <c r="A5176" s="228"/>
      <c r="B5176" s="219"/>
      <c r="C5176" s="220"/>
      <c r="D5176" s="220"/>
      <c r="E5176" s="220"/>
      <c r="F5176" s="225"/>
      <c r="G5176" s="222"/>
      <c r="H5176" s="229"/>
      <c r="I5176" s="220"/>
      <c r="J5176" s="220"/>
      <c r="K5176" s="223"/>
    </row>
    <row r="5177" customHeight="1" spans="1:11">
      <c r="A5177" s="226"/>
      <c r="B5177" s="213"/>
      <c r="C5177" s="214"/>
      <c r="D5177" s="214"/>
      <c r="E5177" s="214"/>
      <c r="F5177" s="224"/>
      <c r="G5177" s="216"/>
      <c r="H5177" s="227"/>
      <c r="I5177" s="214"/>
      <c r="J5177" s="214"/>
      <c r="K5177" s="218"/>
    </row>
    <row r="5178" customHeight="1" spans="1:11">
      <c r="A5178" s="228"/>
      <c r="B5178" s="219"/>
      <c r="C5178" s="220"/>
      <c r="D5178" s="220"/>
      <c r="E5178" s="220"/>
      <c r="F5178" s="225"/>
      <c r="G5178" s="222"/>
      <c r="H5178" s="229"/>
      <c r="I5178" s="220"/>
      <c r="J5178" s="220"/>
      <c r="K5178" s="223"/>
    </row>
    <row r="5179" customHeight="1" spans="1:11">
      <c r="A5179" s="226"/>
      <c r="B5179" s="213"/>
      <c r="C5179" s="214"/>
      <c r="D5179" s="214"/>
      <c r="E5179" s="214"/>
      <c r="F5179" s="224"/>
      <c r="G5179" s="216"/>
      <c r="H5179" s="227"/>
      <c r="I5179" s="214"/>
      <c r="J5179" s="214"/>
      <c r="K5179" s="218"/>
    </row>
    <row r="5180" customHeight="1" spans="1:11">
      <c r="A5180" s="228"/>
      <c r="B5180" s="219"/>
      <c r="C5180" s="220"/>
      <c r="D5180" s="220"/>
      <c r="E5180" s="220"/>
      <c r="F5180" s="225"/>
      <c r="G5180" s="222"/>
      <c r="H5180" s="229"/>
      <c r="I5180" s="220"/>
      <c r="J5180" s="220"/>
      <c r="K5180" s="223"/>
    </row>
    <row r="5181" customHeight="1" spans="1:11">
      <c r="A5181" s="226"/>
      <c r="B5181" s="213"/>
      <c r="C5181" s="214"/>
      <c r="D5181" s="214"/>
      <c r="E5181" s="214"/>
      <c r="F5181" s="224"/>
      <c r="G5181" s="216"/>
      <c r="H5181" s="227"/>
      <c r="I5181" s="214"/>
      <c r="J5181" s="214"/>
      <c r="K5181" s="218"/>
    </row>
    <row r="5182" customHeight="1" spans="1:11">
      <c r="A5182" s="228"/>
      <c r="B5182" s="219"/>
      <c r="C5182" s="220"/>
      <c r="D5182" s="220"/>
      <c r="E5182" s="220"/>
      <c r="F5182" s="225"/>
      <c r="G5182" s="222"/>
      <c r="H5182" s="229"/>
      <c r="I5182" s="220"/>
      <c r="J5182" s="220"/>
      <c r="K5182" s="223"/>
    </row>
    <row r="5183" customHeight="1" spans="1:11">
      <c r="A5183" s="226"/>
      <c r="B5183" s="213"/>
      <c r="C5183" s="214"/>
      <c r="D5183" s="214"/>
      <c r="E5183" s="214"/>
      <c r="F5183" s="224"/>
      <c r="G5183" s="216"/>
      <c r="H5183" s="227"/>
      <c r="I5183" s="214"/>
      <c r="J5183" s="214"/>
      <c r="K5183" s="218"/>
    </row>
    <row r="5184" customHeight="1" spans="1:11">
      <c r="A5184" s="228"/>
      <c r="B5184" s="219"/>
      <c r="C5184" s="220"/>
      <c r="D5184" s="220"/>
      <c r="E5184" s="220"/>
      <c r="F5184" s="225"/>
      <c r="G5184" s="222"/>
      <c r="H5184" s="229"/>
      <c r="I5184" s="220"/>
      <c r="J5184" s="220"/>
      <c r="K5184" s="223"/>
    </row>
    <row r="5185" customHeight="1" spans="1:11">
      <c r="A5185" s="226"/>
      <c r="B5185" s="213"/>
      <c r="C5185" s="214"/>
      <c r="D5185" s="214"/>
      <c r="E5185" s="214"/>
      <c r="F5185" s="224"/>
      <c r="G5185" s="216"/>
      <c r="H5185" s="227"/>
      <c r="I5185" s="214"/>
      <c r="J5185" s="214"/>
      <c r="K5185" s="218"/>
    </row>
    <row r="5186" customHeight="1" spans="1:11">
      <c r="A5186" s="228"/>
      <c r="B5186" s="219"/>
      <c r="C5186" s="220"/>
      <c r="D5186" s="220"/>
      <c r="E5186" s="220"/>
      <c r="F5186" s="225"/>
      <c r="G5186" s="222"/>
      <c r="H5186" s="229"/>
      <c r="I5186" s="220"/>
      <c r="J5186" s="220"/>
      <c r="K5186" s="223"/>
    </row>
    <row r="5187" customHeight="1" spans="1:11">
      <c r="A5187" s="226"/>
      <c r="B5187" s="213"/>
      <c r="C5187" s="214"/>
      <c r="D5187" s="214"/>
      <c r="E5187" s="214"/>
      <c r="F5187" s="224"/>
      <c r="G5187" s="216"/>
      <c r="H5187" s="227"/>
      <c r="I5187" s="214"/>
      <c r="J5187" s="214"/>
      <c r="K5187" s="218"/>
    </row>
    <row r="5188" customHeight="1" spans="1:11">
      <c r="A5188" s="228"/>
      <c r="B5188" s="219"/>
      <c r="C5188" s="220"/>
      <c r="D5188" s="220"/>
      <c r="E5188" s="220"/>
      <c r="F5188" s="225"/>
      <c r="G5188" s="222"/>
      <c r="H5188" s="229"/>
      <c r="I5188" s="220"/>
      <c r="J5188" s="220"/>
      <c r="K5188" s="223"/>
    </row>
    <row r="5189" customHeight="1" spans="1:11">
      <c r="A5189" s="226"/>
      <c r="B5189" s="213"/>
      <c r="C5189" s="214"/>
      <c r="D5189" s="214"/>
      <c r="E5189" s="214"/>
      <c r="F5189" s="224"/>
      <c r="G5189" s="216"/>
      <c r="H5189" s="227"/>
      <c r="I5189" s="214"/>
      <c r="J5189" s="214"/>
      <c r="K5189" s="218"/>
    </row>
    <row r="5190" customHeight="1" spans="1:11">
      <c r="A5190" s="228"/>
      <c r="B5190" s="219"/>
      <c r="C5190" s="220"/>
      <c r="D5190" s="220"/>
      <c r="E5190" s="220"/>
      <c r="F5190" s="225"/>
      <c r="G5190" s="222"/>
      <c r="H5190" s="229"/>
      <c r="I5190" s="220"/>
      <c r="J5190" s="220"/>
      <c r="K5190" s="223"/>
    </row>
    <row r="5191" customHeight="1" spans="1:11">
      <c r="A5191" s="226"/>
      <c r="B5191" s="213"/>
      <c r="C5191" s="214"/>
      <c r="D5191" s="214"/>
      <c r="E5191" s="214"/>
      <c r="F5191" s="224"/>
      <c r="G5191" s="216"/>
      <c r="H5191" s="227"/>
      <c r="I5191" s="214"/>
      <c r="J5191" s="214"/>
      <c r="K5191" s="218"/>
    </row>
    <row r="5192" customHeight="1" spans="1:11">
      <c r="A5192" s="228"/>
      <c r="B5192" s="219"/>
      <c r="C5192" s="220"/>
      <c r="D5192" s="220"/>
      <c r="E5192" s="220"/>
      <c r="F5192" s="225"/>
      <c r="G5192" s="222"/>
      <c r="H5192" s="229"/>
      <c r="I5192" s="220"/>
      <c r="J5192" s="220"/>
      <c r="K5192" s="223"/>
    </row>
    <row r="5193" customHeight="1" spans="1:11">
      <c r="A5193" s="226"/>
      <c r="B5193" s="213"/>
      <c r="C5193" s="214"/>
      <c r="D5193" s="214"/>
      <c r="E5193" s="214"/>
      <c r="F5193" s="224"/>
      <c r="G5193" s="216"/>
      <c r="H5193" s="227"/>
      <c r="I5193" s="214"/>
      <c r="J5193" s="214"/>
      <c r="K5193" s="218"/>
    </row>
    <row r="5194" customHeight="1" spans="1:11">
      <c r="A5194" s="228"/>
      <c r="B5194" s="219"/>
      <c r="C5194" s="220"/>
      <c r="D5194" s="220"/>
      <c r="E5194" s="220"/>
      <c r="F5194" s="225"/>
      <c r="G5194" s="222"/>
      <c r="H5194" s="229"/>
      <c r="I5194" s="220"/>
      <c r="J5194" s="220"/>
      <c r="K5194" s="223"/>
    </row>
    <row r="5195" customHeight="1" spans="1:11">
      <c r="A5195" s="226"/>
      <c r="B5195" s="213"/>
      <c r="C5195" s="214"/>
      <c r="D5195" s="214"/>
      <c r="E5195" s="214"/>
      <c r="F5195" s="224"/>
      <c r="G5195" s="216"/>
      <c r="H5195" s="227"/>
      <c r="I5195" s="214"/>
      <c r="J5195" s="214"/>
      <c r="K5195" s="218"/>
    </row>
    <row r="5196" customHeight="1" spans="1:11">
      <c r="A5196" s="228"/>
      <c r="B5196" s="219"/>
      <c r="C5196" s="220"/>
      <c r="D5196" s="220"/>
      <c r="E5196" s="220"/>
      <c r="F5196" s="225"/>
      <c r="G5196" s="222"/>
      <c r="H5196" s="229"/>
      <c r="I5196" s="220"/>
      <c r="J5196" s="220"/>
      <c r="K5196" s="223"/>
    </row>
    <row r="5197" customHeight="1" spans="1:11">
      <c r="A5197" s="226"/>
      <c r="B5197" s="213"/>
      <c r="C5197" s="214"/>
      <c r="D5197" s="214"/>
      <c r="E5197" s="214"/>
      <c r="F5197" s="224"/>
      <c r="G5197" s="216"/>
      <c r="H5197" s="227"/>
      <c r="I5197" s="214"/>
      <c r="J5197" s="214"/>
      <c r="K5197" s="218"/>
    </row>
    <row r="5198" customHeight="1" spans="1:11">
      <c r="A5198" s="228"/>
      <c r="B5198" s="219"/>
      <c r="C5198" s="220"/>
      <c r="D5198" s="220"/>
      <c r="E5198" s="220"/>
      <c r="F5198" s="225"/>
      <c r="G5198" s="222"/>
      <c r="H5198" s="229"/>
      <c r="I5198" s="220"/>
      <c r="J5198" s="220"/>
      <c r="K5198" s="223"/>
    </row>
    <row r="5199" customHeight="1" spans="1:11">
      <c r="A5199" s="226"/>
      <c r="B5199" s="213"/>
      <c r="C5199" s="214"/>
      <c r="D5199" s="214"/>
      <c r="E5199" s="214"/>
      <c r="F5199" s="224"/>
      <c r="G5199" s="216"/>
      <c r="H5199" s="227"/>
      <c r="I5199" s="214"/>
      <c r="J5199" s="214"/>
      <c r="K5199" s="218"/>
    </row>
    <row r="5200" customHeight="1" spans="1:11">
      <c r="A5200" s="228"/>
      <c r="B5200" s="219"/>
      <c r="C5200" s="220"/>
      <c r="D5200" s="220"/>
      <c r="E5200" s="220"/>
      <c r="F5200" s="225"/>
      <c r="G5200" s="222"/>
      <c r="H5200" s="229"/>
      <c r="I5200" s="220"/>
      <c r="J5200" s="220"/>
      <c r="K5200" s="223"/>
    </row>
    <row r="5201" customHeight="1" spans="1:11">
      <c r="A5201" s="226"/>
      <c r="B5201" s="213"/>
      <c r="C5201" s="214"/>
      <c r="D5201" s="214"/>
      <c r="E5201" s="214"/>
      <c r="F5201" s="224"/>
      <c r="G5201" s="216"/>
      <c r="H5201" s="227"/>
      <c r="I5201" s="214"/>
      <c r="J5201" s="214"/>
      <c r="K5201" s="218"/>
    </row>
    <row r="5202" customHeight="1" spans="1:11">
      <c r="A5202" s="228"/>
      <c r="B5202" s="219"/>
      <c r="C5202" s="220"/>
      <c r="D5202" s="220"/>
      <c r="E5202" s="220"/>
      <c r="F5202" s="225"/>
      <c r="G5202" s="222"/>
      <c r="H5202" s="229"/>
      <c r="I5202" s="220"/>
      <c r="J5202" s="220"/>
      <c r="K5202" s="223"/>
    </row>
    <row r="5203" customHeight="1" spans="1:11">
      <c r="A5203" s="226"/>
      <c r="B5203" s="213"/>
      <c r="C5203" s="214"/>
      <c r="D5203" s="214"/>
      <c r="E5203" s="214"/>
      <c r="F5203" s="224"/>
      <c r="G5203" s="216"/>
      <c r="H5203" s="227"/>
      <c r="I5203" s="214"/>
      <c r="J5203" s="214"/>
      <c r="K5203" s="218"/>
    </row>
    <row r="5204" customHeight="1" spans="1:11">
      <c r="A5204" s="228"/>
      <c r="B5204" s="219"/>
      <c r="C5204" s="220"/>
      <c r="D5204" s="220"/>
      <c r="E5204" s="220"/>
      <c r="F5204" s="225"/>
      <c r="G5204" s="222"/>
      <c r="H5204" s="229"/>
      <c r="I5204" s="220"/>
      <c r="J5204" s="220"/>
      <c r="K5204" s="223"/>
    </row>
    <row r="5205" customHeight="1" spans="1:11">
      <c r="A5205" s="226"/>
      <c r="B5205" s="213"/>
      <c r="C5205" s="214"/>
      <c r="D5205" s="214"/>
      <c r="E5205" s="214"/>
      <c r="F5205" s="224"/>
      <c r="G5205" s="216"/>
      <c r="H5205" s="227"/>
      <c r="I5205" s="214"/>
      <c r="J5205" s="214"/>
      <c r="K5205" s="218"/>
    </row>
    <row r="5206" customHeight="1" spans="1:11">
      <c r="A5206" s="228"/>
      <c r="B5206" s="219"/>
      <c r="C5206" s="220"/>
      <c r="D5206" s="220"/>
      <c r="E5206" s="220"/>
      <c r="F5206" s="225"/>
      <c r="G5206" s="222"/>
      <c r="H5206" s="229"/>
      <c r="I5206" s="220"/>
      <c r="J5206" s="220"/>
      <c r="K5206" s="223"/>
    </row>
    <row r="5207" customHeight="1" spans="1:11">
      <c r="A5207" s="226"/>
      <c r="B5207" s="213"/>
      <c r="C5207" s="214"/>
      <c r="D5207" s="214"/>
      <c r="E5207" s="214"/>
      <c r="F5207" s="224"/>
      <c r="G5207" s="216"/>
      <c r="H5207" s="227"/>
      <c r="I5207" s="214"/>
      <c r="J5207" s="214"/>
      <c r="K5207" s="218"/>
    </row>
    <row r="5208" customHeight="1" spans="1:11">
      <c r="A5208" s="228"/>
      <c r="B5208" s="219"/>
      <c r="C5208" s="220"/>
      <c r="D5208" s="220"/>
      <c r="E5208" s="220"/>
      <c r="F5208" s="225"/>
      <c r="G5208" s="222"/>
      <c r="H5208" s="229"/>
      <c r="I5208" s="220"/>
      <c r="J5208" s="220"/>
      <c r="K5208" s="223"/>
    </row>
    <row r="5209" customHeight="1" spans="1:11">
      <c r="A5209" s="226"/>
      <c r="B5209" s="213"/>
      <c r="C5209" s="214"/>
      <c r="D5209" s="214"/>
      <c r="E5209" s="214"/>
      <c r="F5209" s="224"/>
      <c r="G5209" s="216"/>
      <c r="H5209" s="227"/>
      <c r="I5209" s="214"/>
      <c r="J5209" s="214"/>
      <c r="K5209" s="218"/>
    </row>
    <row r="5210" customHeight="1" spans="1:11">
      <c r="A5210" s="228"/>
      <c r="B5210" s="219"/>
      <c r="C5210" s="220"/>
      <c r="D5210" s="220"/>
      <c r="E5210" s="220"/>
      <c r="F5210" s="225"/>
      <c r="G5210" s="222"/>
      <c r="H5210" s="229"/>
      <c r="I5210" s="220"/>
      <c r="J5210" s="220"/>
      <c r="K5210" s="223"/>
    </row>
    <row r="5211" customHeight="1" spans="1:11">
      <c r="A5211" s="226"/>
      <c r="B5211" s="213"/>
      <c r="C5211" s="214"/>
      <c r="D5211" s="214"/>
      <c r="E5211" s="214"/>
      <c r="F5211" s="224"/>
      <c r="G5211" s="216"/>
      <c r="H5211" s="227"/>
      <c r="I5211" s="214"/>
      <c r="J5211" s="214"/>
      <c r="K5211" s="218"/>
    </row>
    <row r="5212" customHeight="1" spans="1:11">
      <c r="A5212" s="228"/>
      <c r="B5212" s="219"/>
      <c r="C5212" s="220"/>
      <c r="D5212" s="220"/>
      <c r="E5212" s="220"/>
      <c r="F5212" s="225"/>
      <c r="G5212" s="222"/>
      <c r="H5212" s="229"/>
      <c r="I5212" s="220"/>
      <c r="J5212" s="220"/>
      <c r="K5212" s="223"/>
    </row>
    <row r="5213" customHeight="1" spans="1:11">
      <c r="A5213" s="226"/>
      <c r="B5213" s="213"/>
      <c r="C5213" s="214"/>
      <c r="D5213" s="214"/>
      <c r="E5213" s="214"/>
      <c r="F5213" s="224"/>
      <c r="G5213" s="216"/>
      <c r="H5213" s="227"/>
      <c r="I5213" s="214"/>
      <c r="J5213" s="214"/>
      <c r="K5213" s="218"/>
    </row>
    <row r="5214" customHeight="1" spans="1:11">
      <c r="A5214" s="228"/>
      <c r="B5214" s="219"/>
      <c r="C5214" s="220"/>
      <c r="D5214" s="220"/>
      <c r="E5214" s="220"/>
      <c r="F5214" s="225"/>
      <c r="G5214" s="222"/>
      <c r="H5214" s="229"/>
      <c r="I5214" s="220"/>
      <c r="J5214" s="220"/>
      <c r="K5214" s="223"/>
    </row>
    <row r="5215" customHeight="1" spans="1:11">
      <c r="A5215" s="226"/>
      <c r="B5215" s="213"/>
      <c r="C5215" s="214"/>
      <c r="D5215" s="214"/>
      <c r="E5215" s="214"/>
      <c r="F5215" s="224"/>
      <c r="G5215" s="216"/>
      <c r="H5215" s="227"/>
      <c r="I5215" s="214"/>
      <c r="J5215" s="214"/>
      <c r="K5215" s="218"/>
    </row>
    <row r="5216" customHeight="1" spans="1:11">
      <c r="A5216" s="228"/>
      <c r="B5216" s="219"/>
      <c r="C5216" s="220"/>
      <c r="D5216" s="220"/>
      <c r="E5216" s="220"/>
      <c r="F5216" s="225"/>
      <c r="G5216" s="222"/>
      <c r="H5216" s="229"/>
      <c r="I5216" s="220"/>
      <c r="J5216" s="220"/>
      <c r="K5216" s="223"/>
    </row>
    <row r="5217" customHeight="1" spans="1:11">
      <c r="A5217" s="226"/>
      <c r="B5217" s="213"/>
      <c r="C5217" s="214"/>
      <c r="D5217" s="214"/>
      <c r="E5217" s="214"/>
      <c r="F5217" s="224"/>
      <c r="G5217" s="216"/>
      <c r="H5217" s="227"/>
      <c r="I5217" s="214"/>
      <c r="J5217" s="214"/>
      <c r="K5217" s="218"/>
    </row>
    <row r="5218" customHeight="1" spans="1:11">
      <c r="A5218" s="228"/>
      <c r="B5218" s="219"/>
      <c r="C5218" s="220"/>
      <c r="D5218" s="220"/>
      <c r="E5218" s="220"/>
      <c r="F5218" s="225"/>
      <c r="G5218" s="222"/>
      <c r="H5218" s="229"/>
      <c r="I5218" s="220"/>
      <c r="J5218" s="220"/>
      <c r="K5218" s="223"/>
    </row>
    <row r="5219" customHeight="1" spans="1:11">
      <c r="A5219" s="226"/>
      <c r="B5219" s="213"/>
      <c r="C5219" s="214"/>
      <c r="D5219" s="214"/>
      <c r="E5219" s="214"/>
      <c r="F5219" s="224"/>
      <c r="G5219" s="216"/>
      <c r="H5219" s="227"/>
      <c r="I5219" s="214"/>
      <c r="J5219" s="214"/>
      <c r="K5219" s="218"/>
    </row>
    <row r="5220" customHeight="1" spans="1:11">
      <c r="A5220" s="228"/>
      <c r="B5220" s="219"/>
      <c r="C5220" s="220"/>
      <c r="D5220" s="220"/>
      <c r="E5220" s="220"/>
      <c r="F5220" s="225"/>
      <c r="G5220" s="222"/>
      <c r="H5220" s="229"/>
      <c r="I5220" s="220"/>
      <c r="J5220" s="220"/>
      <c r="K5220" s="223"/>
    </row>
    <row r="5221" customHeight="1" spans="1:11">
      <c r="A5221" s="226"/>
      <c r="B5221" s="213"/>
      <c r="C5221" s="214"/>
      <c r="D5221" s="214"/>
      <c r="E5221" s="214"/>
      <c r="F5221" s="224"/>
      <c r="G5221" s="216"/>
      <c r="H5221" s="227"/>
      <c r="I5221" s="214"/>
      <c r="J5221" s="214"/>
      <c r="K5221" s="218"/>
    </row>
    <row r="5222" customHeight="1" spans="1:11">
      <c r="A5222" s="228"/>
      <c r="B5222" s="219"/>
      <c r="C5222" s="220"/>
      <c r="D5222" s="220"/>
      <c r="E5222" s="220"/>
      <c r="F5222" s="225"/>
      <c r="G5222" s="222"/>
      <c r="H5222" s="229"/>
      <c r="I5222" s="220"/>
      <c r="J5222" s="220"/>
      <c r="K5222" s="223"/>
    </row>
    <row r="5223" customHeight="1" spans="1:11">
      <c r="A5223" s="226"/>
      <c r="B5223" s="213"/>
      <c r="C5223" s="214"/>
      <c r="D5223" s="214"/>
      <c r="E5223" s="214"/>
      <c r="F5223" s="224"/>
      <c r="G5223" s="216"/>
      <c r="H5223" s="227"/>
      <c r="I5223" s="214"/>
      <c r="J5223" s="214"/>
      <c r="K5223" s="218"/>
    </row>
    <row r="5224" customHeight="1" spans="1:11">
      <c r="A5224" s="228"/>
      <c r="B5224" s="219"/>
      <c r="C5224" s="220"/>
      <c r="D5224" s="220"/>
      <c r="E5224" s="220"/>
      <c r="F5224" s="225"/>
      <c r="G5224" s="222"/>
      <c r="H5224" s="229"/>
      <c r="I5224" s="220"/>
      <c r="J5224" s="220"/>
      <c r="K5224" s="223"/>
    </row>
    <row r="5225" customHeight="1" spans="1:11">
      <c r="A5225" s="226"/>
      <c r="B5225" s="213"/>
      <c r="C5225" s="214"/>
      <c r="D5225" s="214"/>
      <c r="E5225" s="214"/>
      <c r="F5225" s="224"/>
      <c r="G5225" s="216"/>
      <c r="H5225" s="227"/>
      <c r="I5225" s="214"/>
      <c r="J5225" s="214"/>
      <c r="K5225" s="218"/>
    </row>
    <row r="5226" customHeight="1" spans="1:11">
      <c r="A5226" s="228"/>
      <c r="B5226" s="219"/>
      <c r="C5226" s="220"/>
      <c r="D5226" s="220"/>
      <c r="E5226" s="220"/>
      <c r="F5226" s="225"/>
      <c r="G5226" s="222"/>
      <c r="H5226" s="229"/>
      <c r="I5226" s="220"/>
      <c r="J5226" s="220"/>
      <c r="K5226" s="223"/>
    </row>
    <row r="5227" customHeight="1" spans="1:11">
      <c r="A5227" s="226"/>
      <c r="B5227" s="213"/>
      <c r="C5227" s="214"/>
      <c r="D5227" s="214"/>
      <c r="E5227" s="214"/>
      <c r="F5227" s="224"/>
      <c r="G5227" s="216"/>
      <c r="H5227" s="227"/>
      <c r="I5227" s="214"/>
      <c r="J5227" s="214"/>
      <c r="K5227" s="218"/>
    </row>
    <row r="5228" customHeight="1" spans="1:11">
      <c r="A5228" s="228"/>
      <c r="B5228" s="219"/>
      <c r="C5228" s="220"/>
      <c r="D5228" s="220"/>
      <c r="E5228" s="220"/>
      <c r="F5228" s="225"/>
      <c r="G5228" s="222"/>
      <c r="H5228" s="229"/>
      <c r="I5228" s="220"/>
      <c r="J5228" s="220"/>
      <c r="K5228" s="223"/>
    </row>
    <row r="5229" customHeight="1" spans="1:11">
      <c r="A5229" s="226"/>
      <c r="B5229" s="213"/>
      <c r="C5229" s="214"/>
      <c r="D5229" s="214"/>
      <c r="E5229" s="214"/>
      <c r="F5229" s="224"/>
      <c r="G5229" s="216"/>
      <c r="H5229" s="227"/>
      <c r="I5229" s="214"/>
      <c r="J5229" s="214"/>
      <c r="K5229" s="218"/>
    </row>
    <row r="5230" customHeight="1" spans="1:11">
      <c r="A5230" s="228"/>
      <c r="B5230" s="219"/>
      <c r="C5230" s="220"/>
      <c r="D5230" s="220"/>
      <c r="E5230" s="220"/>
      <c r="F5230" s="225"/>
      <c r="G5230" s="222"/>
      <c r="H5230" s="229"/>
      <c r="I5230" s="220"/>
      <c r="J5230" s="220"/>
      <c r="K5230" s="223"/>
    </row>
    <row r="5231" customHeight="1" spans="1:11">
      <c r="A5231" s="226"/>
      <c r="B5231" s="213"/>
      <c r="C5231" s="214"/>
      <c r="D5231" s="214"/>
      <c r="E5231" s="214"/>
      <c r="F5231" s="224"/>
      <c r="G5231" s="216"/>
      <c r="H5231" s="227"/>
      <c r="I5231" s="214"/>
      <c r="J5231" s="214"/>
      <c r="K5231" s="218"/>
    </row>
    <row r="5232" customHeight="1" spans="1:11">
      <c r="A5232" s="228"/>
      <c r="B5232" s="219"/>
      <c r="C5232" s="220"/>
      <c r="D5232" s="220"/>
      <c r="E5232" s="220"/>
      <c r="F5232" s="225"/>
      <c r="G5232" s="222"/>
      <c r="H5232" s="229"/>
      <c r="I5232" s="220"/>
      <c r="J5232" s="220"/>
      <c r="K5232" s="223"/>
    </row>
    <row r="5233" customHeight="1" spans="1:11">
      <c r="A5233" s="226"/>
      <c r="B5233" s="213"/>
      <c r="C5233" s="214"/>
      <c r="D5233" s="214"/>
      <c r="E5233" s="214"/>
      <c r="F5233" s="224"/>
      <c r="G5233" s="216"/>
      <c r="H5233" s="227"/>
      <c r="I5233" s="214"/>
      <c r="J5233" s="214"/>
      <c r="K5233" s="218"/>
    </row>
    <row r="5234" customHeight="1" spans="1:11">
      <c r="A5234" s="228"/>
      <c r="B5234" s="219"/>
      <c r="C5234" s="220"/>
      <c r="D5234" s="220"/>
      <c r="E5234" s="220"/>
      <c r="F5234" s="225"/>
      <c r="G5234" s="222"/>
      <c r="H5234" s="229"/>
      <c r="I5234" s="220"/>
      <c r="J5234" s="220"/>
      <c r="K5234" s="223"/>
    </row>
    <row r="5235" customHeight="1" spans="1:11">
      <c r="A5235" s="226"/>
      <c r="B5235" s="213"/>
      <c r="C5235" s="214"/>
      <c r="D5235" s="214"/>
      <c r="E5235" s="214"/>
      <c r="F5235" s="224"/>
      <c r="G5235" s="216"/>
      <c r="H5235" s="227"/>
      <c r="I5235" s="214"/>
      <c r="J5235" s="214"/>
      <c r="K5235" s="218"/>
    </row>
    <row r="5236" customHeight="1" spans="1:11">
      <c r="A5236" s="228"/>
      <c r="B5236" s="219"/>
      <c r="C5236" s="220"/>
      <c r="D5236" s="220"/>
      <c r="E5236" s="220"/>
      <c r="F5236" s="225"/>
      <c r="G5236" s="222"/>
      <c r="H5236" s="229"/>
      <c r="I5236" s="220"/>
      <c r="J5236" s="220"/>
      <c r="K5236" s="223"/>
    </row>
    <row r="5237" customHeight="1" spans="1:11">
      <c r="A5237" s="226"/>
      <c r="B5237" s="213"/>
      <c r="C5237" s="214"/>
      <c r="D5237" s="214"/>
      <c r="E5237" s="214"/>
      <c r="F5237" s="224"/>
      <c r="G5237" s="216"/>
      <c r="H5237" s="227"/>
      <c r="I5237" s="214"/>
      <c r="J5237" s="214"/>
      <c r="K5237" s="218"/>
    </row>
    <row r="5238" customHeight="1" spans="1:11">
      <c r="A5238" s="228"/>
      <c r="B5238" s="219"/>
      <c r="C5238" s="220"/>
      <c r="D5238" s="220"/>
      <c r="E5238" s="220"/>
      <c r="F5238" s="225"/>
      <c r="G5238" s="222"/>
      <c r="H5238" s="229"/>
      <c r="I5238" s="220"/>
      <c r="J5238" s="220"/>
      <c r="K5238" s="223"/>
    </row>
    <row r="5239" customHeight="1" spans="1:11">
      <c r="A5239" s="226"/>
      <c r="B5239" s="213"/>
      <c r="C5239" s="214"/>
      <c r="D5239" s="214"/>
      <c r="E5239" s="214"/>
      <c r="F5239" s="224"/>
      <c r="G5239" s="216"/>
      <c r="H5239" s="227"/>
      <c r="I5239" s="214"/>
      <c r="J5239" s="214"/>
      <c r="K5239" s="218"/>
    </row>
    <row r="5240" customHeight="1" spans="1:11">
      <c r="A5240" s="228"/>
      <c r="B5240" s="219"/>
      <c r="C5240" s="220"/>
      <c r="D5240" s="220"/>
      <c r="E5240" s="220"/>
      <c r="F5240" s="225"/>
      <c r="G5240" s="222"/>
      <c r="H5240" s="229"/>
      <c r="I5240" s="220"/>
      <c r="J5240" s="220"/>
      <c r="K5240" s="223"/>
    </row>
    <row r="5241" customHeight="1" spans="1:11">
      <c r="A5241" s="226"/>
      <c r="B5241" s="213"/>
      <c r="C5241" s="214"/>
      <c r="D5241" s="214"/>
      <c r="E5241" s="214"/>
      <c r="F5241" s="224"/>
      <c r="G5241" s="216"/>
      <c r="H5241" s="227"/>
      <c r="I5241" s="214"/>
      <c r="J5241" s="214"/>
      <c r="K5241" s="218"/>
    </row>
    <row r="5242" customHeight="1" spans="1:11">
      <c r="A5242" s="228"/>
      <c r="B5242" s="219"/>
      <c r="C5242" s="220"/>
      <c r="D5242" s="220"/>
      <c r="E5242" s="220"/>
      <c r="F5242" s="225"/>
      <c r="G5242" s="222"/>
      <c r="H5242" s="229"/>
      <c r="I5242" s="220"/>
      <c r="J5242" s="220"/>
      <c r="K5242" s="223"/>
    </row>
    <row r="5243" customHeight="1" spans="1:11">
      <c r="A5243" s="226"/>
      <c r="B5243" s="213"/>
      <c r="C5243" s="214"/>
      <c r="D5243" s="214"/>
      <c r="E5243" s="214"/>
      <c r="F5243" s="224"/>
      <c r="G5243" s="216"/>
      <c r="H5243" s="227"/>
      <c r="I5243" s="214"/>
      <c r="J5243" s="214"/>
      <c r="K5243" s="218"/>
    </row>
    <row r="5244" customHeight="1" spans="1:11">
      <c r="A5244" s="228"/>
      <c r="B5244" s="219"/>
      <c r="C5244" s="220"/>
      <c r="D5244" s="220"/>
      <c r="E5244" s="220"/>
      <c r="F5244" s="225"/>
      <c r="G5244" s="222"/>
      <c r="H5244" s="229"/>
      <c r="I5244" s="220"/>
      <c r="J5244" s="220"/>
      <c r="K5244" s="223"/>
    </row>
    <row r="5245" customHeight="1" spans="1:11">
      <c r="A5245" s="226"/>
      <c r="B5245" s="213"/>
      <c r="C5245" s="214"/>
      <c r="D5245" s="214"/>
      <c r="E5245" s="214"/>
      <c r="F5245" s="224"/>
      <c r="G5245" s="216"/>
      <c r="H5245" s="227"/>
      <c r="I5245" s="214"/>
      <c r="J5245" s="214"/>
      <c r="K5245" s="218"/>
    </row>
    <row r="5246" customHeight="1" spans="1:11">
      <c r="A5246" s="228"/>
      <c r="B5246" s="219"/>
      <c r="C5246" s="220"/>
      <c r="D5246" s="220"/>
      <c r="E5246" s="220"/>
      <c r="F5246" s="225"/>
      <c r="G5246" s="222"/>
      <c r="H5246" s="229"/>
      <c r="I5246" s="220"/>
      <c r="J5246" s="220"/>
      <c r="K5246" s="223"/>
    </row>
    <row r="5247" customHeight="1" spans="1:11">
      <c r="A5247" s="226"/>
      <c r="B5247" s="213"/>
      <c r="C5247" s="214"/>
      <c r="D5247" s="214"/>
      <c r="E5247" s="214"/>
      <c r="F5247" s="224"/>
      <c r="G5247" s="216"/>
      <c r="H5247" s="227"/>
      <c r="I5247" s="214"/>
      <c r="J5247" s="214"/>
      <c r="K5247" s="218"/>
    </row>
    <row r="5248" customHeight="1" spans="1:11">
      <c r="A5248" s="228"/>
      <c r="B5248" s="219"/>
      <c r="C5248" s="220"/>
      <c r="D5248" s="220"/>
      <c r="E5248" s="220"/>
      <c r="F5248" s="225"/>
      <c r="G5248" s="222"/>
      <c r="H5248" s="229"/>
      <c r="I5248" s="220"/>
      <c r="J5248" s="220"/>
      <c r="K5248" s="223"/>
    </row>
    <row r="5249" customHeight="1" spans="1:11">
      <c r="A5249" s="226"/>
      <c r="B5249" s="213"/>
      <c r="C5249" s="214"/>
      <c r="D5249" s="214"/>
      <c r="E5249" s="214"/>
      <c r="F5249" s="224"/>
      <c r="G5249" s="216"/>
      <c r="H5249" s="227"/>
      <c r="I5249" s="214"/>
      <c r="J5249" s="214"/>
      <c r="K5249" s="218"/>
    </row>
    <row r="5250" customHeight="1" spans="1:11">
      <c r="A5250" s="228"/>
      <c r="B5250" s="219"/>
      <c r="C5250" s="220"/>
      <c r="D5250" s="220"/>
      <c r="E5250" s="220"/>
      <c r="F5250" s="225"/>
      <c r="G5250" s="222"/>
      <c r="H5250" s="229"/>
      <c r="I5250" s="220"/>
      <c r="J5250" s="220"/>
      <c r="K5250" s="223"/>
    </row>
    <row r="5251" customHeight="1" spans="1:11">
      <c r="A5251" s="226"/>
      <c r="B5251" s="213"/>
      <c r="C5251" s="214"/>
      <c r="D5251" s="214"/>
      <c r="E5251" s="214"/>
      <c r="F5251" s="224"/>
      <c r="G5251" s="216"/>
      <c r="H5251" s="227"/>
      <c r="I5251" s="214"/>
      <c r="J5251" s="214"/>
      <c r="K5251" s="218"/>
    </row>
    <row r="5252" customHeight="1" spans="1:11">
      <c r="A5252" s="228"/>
      <c r="B5252" s="219"/>
      <c r="C5252" s="220"/>
      <c r="D5252" s="220"/>
      <c r="E5252" s="220"/>
      <c r="F5252" s="225"/>
      <c r="G5252" s="222"/>
      <c r="H5252" s="229"/>
      <c r="I5252" s="220"/>
      <c r="J5252" s="220"/>
      <c r="K5252" s="223"/>
    </row>
    <row r="5253" customHeight="1" spans="1:11">
      <c r="A5253" s="226"/>
      <c r="B5253" s="213"/>
      <c r="C5253" s="214"/>
      <c r="D5253" s="214"/>
      <c r="E5253" s="214"/>
      <c r="F5253" s="224"/>
      <c r="G5253" s="216"/>
      <c r="H5253" s="227"/>
      <c r="I5253" s="214"/>
      <c r="J5253" s="214"/>
      <c r="K5253" s="218"/>
    </row>
    <row r="5254" customHeight="1" spans="1:11">
      <c r="A5254" s="228"/>
      <c r="B5254" s="219"/>
      <c r="C5254" s="220"/>
      <c r="D5254" s="220"/>
      <c r="E5254" s="220"/>
      <c r="F5254" s="225"/>
      <c r="G5254" s="222"/>
      <c r="H5254" s="229"/>
      <c r="I5254" s="220"/>
      <c r="J5254" s="220"/>
      <c r="K5254" s="223"/>
    </row>
    <row r="5255" customHeight="1" spans="1:11">
      <c r="A5255" s="226"/>
      <c r="B5255" s="213"/>
      <c r="C5255" s="214"/>
      <c r="D5255" s="214"/>
      <c r="E5255" s="214"/>
      <c r="F5255" s="224"/>
      <c r="G5255" s="216"/>
      <c r="H5255" s="227"/>
      <c r="I5255" s="214"/>
      <c r="J5255" s="214"/>
      <c r="K5255" s="218"/>
    </row>
    <row r="5256" customHeight="1" spans="1:11">
      <c r="A5256" s="228"/>
      <c r="B5256" s="219"/>
      <c r="C5256" s="220"/>
      <c r="D5256" s="220"/>
      <c r="E5256" s="220"/>
      <c r="F5256" s="225"/>
      <c r="G5256" s="222"/>
      <c r="H5256" s="229"/>
      <c r="I5256" s="220"/>
      <c r="J5256" s="220"/>
      <c r="K5256" s="223"/>
    </row>
    <row r="5257" customHeight="1" spans="1:11">
      <c r="A5257" s="226"/>
      <c r="B5257" s="213"/>
      <c r="C5257" s="214"/>
      <c r="D5257" s="214"/>
      <c r="E5257" s="214"/>
      <c r="F5257" s="224"/>
      <c r="G5257" s="216"/>
      <c r="H5257" s="227"/>
      <c r="I5257" s="214"/>
      <c r="J5257" s="214"/>
      <c r="K5257" s="218"/>
    </row>
    <row r="5258" customHeight="1" spans="1:11">
      <c r="A5258" s="228"/>
      <c r="B5258" s="219"/>
      <c r="C5258" s="220"/>
      <c r="D5258" s="220"/>
      <c r="E5258" s="220"/>
      <c r="F5258" s="225"/>
      <c r="G5258" s="222"/>
      <c r="H5258" s="229"/>
      <c r="I5258" s="220"/>
      <c r="J5258" s="220"/>
      <c r="K5258" s="223"/>
    </row>
    <row r="5259" customHeight="1" spans="1:11">
      <c r="A5259" s="226"/>
      <c r="B5259" s="213"/>
      <c r="C5259" s="214"/>
      <c r="D5259" s="214"/>
      <c r="E5259" s="214"/>
      <c r="F5259" s="224"/>
      <c r="G5259" s="216"/>
      <c r="H5259" s="227"/>
      <c r="I5259" s="214"/>
      <c r="J5259" s="214"/>
      <c r="K5259" s="218"/>
    </row>
    <row r="5260" customHeight="1" spans="1:11">
      <c r="A5260" s="228"/>
      <c r="B5260" s="219"/>
      <c r="C5260" s="220"/>
      <c r="D5260" s="220"/>
      <c r="E5260" s="220"/>
      <c r="F5260" s="225"/>
      <c r="G5260" s="222"/>
      <c r="H5260" s="229"/>
      <c r="I5260" s="220"/>
      <c r="J5260" s="220"/>
      <c r="K5260" s="223"/>
    </row>
    <row r="5261" customHeight="1" spans="1:11">
      <c r="A5261" s="226"/>
      <c r="B5261" s="213"/>
      <c r="C5261" s="214"/>
      <c r="D5261" s="214"/>
      <c r="E5261" s="214"/>
      <c r="F5261" s="224"/>
      <c r="G5261" s="216"/>
      <c r="H5261" s="227"/>
      <c r="I5261" s="214"/>
      <c r="J5261" s="214"/>
      <c r="K5261" s="218"/>
    </row>
    <row r="5262" customHeight="1" spans="1:11">
      <c r="A5262" s="228"/>
      <c r="B5262" s="219"/>
      <c r="C5262" s="220"/>
      <c r="D5262" s="220"/>
      <c r="E5262" s="220"/>
      <c r="F5262" s="225"/>
      <c r="G5262" s="222"/>
      <c r="H5262" s="229"/>
      <c r="I5262" s="220"/>
      <c r="J5262" s="220"/>
      <c r="K5262" s="223"/>
    </row>
    <row r="5263" customHeight="1" spans="1:11">
      <c r="A5263" s="226"/>
      <c r="B5263" s="213"/>
      <c r="C5263" s="214"/>
      <c r="D5263" s="214"/>
      <c r="E5263" s="214"/>
      <c r="F5263" s="224"/>
      <c r="G5263" s="216"/>
      <c r="H5263" s="227"/>
      <c r="I5263" s="214"/>
      <c r="J5263" s="214"/>
      <c r="K5263" s="218"/>
    </row>
    <row r="5264" customHeight="1" spans="1:11">
      <c r="A5264" s="228"/>
      <c r="B5264" s="219"/>
      <c r="C5264" s="220"/>
      <c r="D5264" s="220"/>
      <c r="E5264" s="220"/>
      <c r="F5264" s="225"/>
      <c r="G5264" s="222"/>
      <c r="H5264" s="229"/>
      <c r="I5264" s="220"/>
      <c r="J5264" s="220"/>
      <c r="K5264" s="223"/>
    </row>
    <row r="5265" customHeight="1" spans="1:11">
      <c r="A5265" s="226"/>
      <c r="B5265" s="213"/>
      <c r="C5265" s="214"/>
      <c r="D5265" s="214"/>
      <c r="E5265" s="214"/>
      <c r="F5265" s="224"/>
      <c r="G5265" s="216"/>
      <c r="H5265" s="227"/>
      <c r="I5265" s="214"/>
      <c r="J5265" s="214"/>
      <c r="K5265" s="218"/>
    </row>
    <row r="5266" customHeight="1" spans="1:11">
      <c r="A5266" s="228"/>
      <c r="B5266" s="219"/>
      <c r="C5266" s="220"/>
      <c r="D5266" s="220"/>
      <c r="E5266" s="220"/>
      <c r="F5266" s="225"/>
      <c r="G5266" s="222"/>
      <c r="H5266" s="229"/>
      <c r="I5266" s="220"/>
      <c r="J5266" s="220"/>
      <c r="K5266" s="223"/>
    </row>
    <row r="5267" customHeight="1" spans="1:11">
      <c r="A5267" s="226"/>
      <c r="B5267" s="213"/>
      <c r="C5267" s="214"/>
      <c r="D5267" s="214"/>
      <c r="E5267" s="214"/>
      <c r="F5267" s="224"/>
      <c r="G5267" s="216"/>
      <c r="H5267" s="227"/>
      <c r="I5267" s="214"/>
      <c r="J5267" s="214"/>
      <c r="K5267" s="218"/>
    </row>
    <row r="5268" customHeight="1" spans="1:11">
      <c r="A5268" s="228"/>
      <c r="B5268" s="219"/>
      <c r="C5268" s="220"/>
      <c r="D5268" s="220"/>
      <c r="E5268" s="220"/>
      <c r="F5268" s="225"/>
      <c r="G5268" s="222"/>
      <c r="H5268" s="229"/>
      <c r="I5268" s="220"/>
      <c r="J5268" s="220"/>
      <c r="K5268" s="223"/>
    </row>
    <row r="5269" customHeight="1" spans="1:11">
      <c r="A5269" s="226"/>
      <c r="B5269" s="213"/>
      <c r="C5269" s="214"/>
      <c r="D5269" s="214"/>
      <c r="E5269" s="214"/>
      <c r="F5269" s="224"/>
      <c r="G5269" s="216"/>
      <c r="H5269" s="227"/>
      <c r="I5269" s="214"/>
      <c r="J5269" s="214"/>
      <c r="K5269" s="218"/>
    </row>
    <row r="5270" customHeight="1" spans="1:11">
      <c r="A5270" s="228"/>
      <c r="B5270" s="219"/>
      <c r="C5270" s="220"/>
      <c r="D5270" s="220"/>
      <c r="E5270" s="220"/>
      <c r="F5270" s="225"/>
      <c r="G5270" s="222"/>
      <c r="H5270" s="229"/>
      <c r="I5270" s="220"/>
      <c r="J5270" s="220"/>
      <c r="K5270" s="223"/>
    </row>
    <row r="5271" customHeight="1" spans="1:11">
      <c r="A5271" s="226"/>
      <c r="B5271" s="213"/>
      <c r="C5271" s="214"/>
      <c r="D5271" s="214"/>
      <c r="E5271" s="214"/>
      <c r="F5271" s="224"/>
      <c r="G5271" s="216"/>
      <c r="H5271" s="227"/>
      <c r="I5271" s="214"/>
      <c r="J5271" s="214"/>
      <c r="K5271" s="218"/>
    </row>
    <row r="5272" customHeight="1" spans="1:11">
      <c r="A5272" s="228"/>
      <c r="B5272" s="219"/>
      <c r="C5272" s="220"/>
      <c r="D5272" s="220"/>
      <c r="E5272" s="220"/>
      <c r="F5272" s="225"/>
      <c r="G5272" s="222"/>
      <c r="H5272" s="229"/>
      <c r="I5272" s="220"/>
      <c r="J5272" s="220"/>
      <c r="K5272" s="223"/>
    </row>
    <row r="5273" customHeight="1" spans="1:11">
      <c r="A5273" s="226"/>
      <c r="B5273" s="213"/>
      <c r="C5273" s="214"/>
      <c r="D5273" s="214"/>
      <c r="E5273" s="214"/>
      <c r="F5273" s="224"/>
      <c r="G5273" s="216"/>
      <c r="H5273" s="227"/>
      <c r="I5273" s="214"/>
      <c r="J5273" s="214"/>
      <c r="K5273" s="218"/>
    </row>
    <row r="5274" customHeight="1" spans="1:11">
      <c r="A5274" s="228"/>
      <c r="B5274" s="219"/>
      <c r="C5274" s="220"/>
      <c r="D5274" s="220"/>
      <c r="E5274" s="220"/>
      <c r="F5274" s="225"/>
      <c r="G5274" s="222"/>
      <c r="H5274" s="229"/>
      <c r="I5274" s="220"/>
      <c r="J5274" s="220"/>
      <c r="K5274" s="223"/>
    </row>
    <row r="5275" customHeight="1" spans="1:11">
      <c r="A5275" s="226"/>
      <c r="B5275" s="213"/>
      <c r="C5275" s="214"/>
      <c r="D5275" s="214"/>
      <c r="E5275" s="214"/>
      <c r="F5275" s="224"/>
      <c r="G5275" s="216"/>
      <c r="H5275" s="227"/>
      <c r="I5275" s="214"/>
      <c r="J5275" s="214"/>
      <c r="K5275" s="218"/>
    </row>
    <row r="5276" customHeight="1" spans="1:11">
      <c r="A5276" s="228"/>
      <c r="B5276" s="219"/>
      <c r="C5276" s="220"/>
      <c r="D5276" s="220"/>
      <c r="E5276" s="220"/>
      <c r="F5276" s="225"/>
      <c r="G5276" s="222"/>
      <c r="H5276" s="229"/>
      <c r="I5276" s="220"/>
      <c r="J5276" s="220"/>
      <c r="K5276" s="223"/>
    </row>
    <row r="5277" customHeight="1" spans="1:11">
      <c r="A5277" s="226"/>
      <c r="B5277" s="213"/>
      <c r="C5277" s="214"/>
      <c r="D5277" s="214"/>
      <c r="E5277" s="214"/>
      <c r="F5277" s="224"/>
      <c r="G5277" s="216"/>
      <c r="H5277" s="227"/>
      <c r="I5277" s="214"/>
      <c r="J5277" s="214"/>
      <c r="K5277" s="218"/>
    </row>
    <row r="5278" customHeight="1" spans="1:11">
      <c r="A5278" s="228"/>
      <c r="B5278" s="219"/>
      <c r="C5278" s="220"/>
      <c r="D5278" s="220"/>
      <c r="E5278" s="220"/>
      <c r="F5278" s="225"/>
      <c r="G5278" s="222"/>
      <c r="H5278" s="229"/>
      <c r="I5278" s="220"/>
      <c r="J5278" s="220"/>
      <c r="K5278" s="223"/>
    </row>
    <row r="5279" customHeight="1" spans="1:11">
      <c r="A5279" s="226"/>
      <c r="B5279" s="213"/>
      <c r="C5279" s="214"/>
      <c r="D5279" s="214"/>
      <c r="E5279" s="214"/>
      <c r="F5279" s="224"/>
      <c r="G5279" s="216"/>
      <c r="H5279" s="227"/>
      <c r="I5279" s="214"/>
      <c r="J5279" s="214"/>
      <c r="K5279" s="218"/>
    </row>
    <row r="5280" customHeight="1" spans="1:11">
      <c r="A5280" s="228"/>
      <c r="B5280" s="219"/>
      <c r="C5280" s="220"/>
      <c r="D5280" s="220"/>
      <c r="E5280" s="220"/>
      <c r="F5280" s="225"/>
      <c r="G5280" s="222"/>
      <c r="H5280" s="229"/>
      <c r="I5280" s="220"/>
      <c r="J5280" s="220"/>
      <c r="K5280" s="223"/>
    </row>
    <row r="5281" customHeight="1" spans="1:11">
      <c r="A5281" s="226"/>
      <c r="B5281" s="213"/>
      <c r="C5281" s="214"/>
      <c r="D5281" s="214"/>
      <c r="E5281" s="214"/>
      <c r="F5281" s="224"/>
      <c r="G5281" s="216"/>
      <c r="H5281" s="227"/>
      <c r="I5281" s="214"/>
      <c r="J5281" s="214"/>
      <c r="K5281" s="218"/>
    </row>
    <row r="5282" customHeight="1" spans="1:11">
      <c r="A5282" s="228"/>
      <c r="B5282" s="219"/>
      <c r="C5282" s="220"/>
      <c r="D5282" s="220"/>
      <c r="E5282" s="220"/>
      <c r="F5282" s="225"/>
      <c r="G5282" s="222"/>
      <c r="H5282" s="229"/>
      <c r="I5282" s="220"/>
      <c r="J5282" s="220"/>
      <c r="K5282" s="223"/>
    </row>
    <row r="5283" customHeight="1" spans="1:11">
      <c r="A5283" s="226"/>
      <c r="B5283" s="213"/>
      <c r="C5283" s="214"/>
      <c r="D5283" s="214"/>
      <c r="E5283" s="214"/>
      <c r="F5283" s="224"/>
      <c r="G5283" s="216"/>
      <c r="H5283" s="227"/>
      <c r="I5283" s="214"/>
      <c r="J5283" s="214"/>
      <c r="K5283" s="218"/>
    </row>
    <row r="5284" customHeight="1" spans="1:11">
      <c r="A5284" s="228"/>
      <c r="B5284" s="219"/>
      <c r="C5284" s="220"/>
      <c r="D5284" s="220"/>
      <c r="E5284" s="220"/>
      <c r="F5284" s="225"/>
      <c r="G5284" s="222"/>
      <c r="H5284" s="229"/>
      <c r="I5284" s="220"/>
      <c r="J5284" s="220"/>
      <c r="K5284" s="223"/>
    </row>
    <row r="5285" customHeight="1" spans="1:11">
      <c r="A5285" s="226"/>
      <c r="B5285" s="213"/>
      <c r="C5285" s="214"/>
      <c r="D5285" s="214"/>
      <c r="E5285" s="214"/>
      <c r="F5285" s="224"/>
      <c r="G5285" s="216"/>
      <c r="H5285" s="227"/>
      <c r="I5285" s="214"/>
      <c r="J5285" s="214"/>
      <c r="K5285" s="218"/>
    </row>
    <row r="5286" customHeight="1" spans="1:11">
      <c r="A5286" s="228"/>
      <c r="B5286" s="219"/>
      <c r="C5286" s="220"/>
      <c r="D5286" s="220"/>
      <c r="E5286" s="220"/>
      <c r="F5286" s="225"/>
      <c r="G5286" s="222"/>
      <c r="H5286" s="229"/>
      <c r="I5286" s="220"/>
      <c r="J5286" s="220"/>
      <c r="K5286" s="223"/>
    </row>
    <row r="5287" customHeight="1" spans="1:11">
      <c r="A5287" s="226"/>
      <c r="B5287" s="213"/>
      <c r="C5287" s="214"/>
      <c r="D5287" s="214"/>
      <c r="E5287" s="214"/>
      <c r="F5287" s="224"/>
      <c r="G5287" s="216"/>
      <c r="H5287" s="227"/>
      <c r="I5287" s="214"/>
      <c r="J5287" s="214"/>
      <c r="K5287" s="218"/>
    </row>
    <row r="5288" customHeight="1" spans="1:11">
      <c r="A5288" s="228"/>
      <c r="B5288" s="219"/>
      <c r="C5288" s="220"/>
      <c r="D5288" s="220"/>
      <c r="E5288" s="220"/>
      <c r="F5288" s="225"/>
      <c r="G5288" s="222"/>
      <c r="H5288" s="229"/>
      <c r="I5288" s="220"/>
      <c r="J5288" s="220"/>
      <c r="K5288" s="223"/>
    </row>
    <row r="5289" customHeight="1" spans="1:11">
      <c r="A5289" s="226"/>
      <c r="B5289" s="213"/>
      <c r="C5289" s="214"/>
      <c r="D5289" s="214"/>
      <c r="E5289" s="214"/>
      <c r="F5289" s="224"/>
      <c r="G5289" s="216"/>
      <c r="H5289" s="227"/>
      <c r="I5289" s="214"/>
      <c r="J5289" s="214"/>
      <c r="K5289" s="218"/>
    </row>
    <row r="5290" customHeight="1" spans="1:11">
      <c r="A5290" s="228"/>
      <c r="B5290" s="219"/>
      <c r="C5290" s="220"/>
      <c r="D5290" s="220"/>
      <c r="E5290" s="220"/>
      <c r="F5290" s="225"/>
      <c r="G5290" s="222"/>
      <c r="H5290" s="229"/>
      <c r="I5290" s="220"/>
      <c r="J5290" s="220"/>
      <c r="K5290" s="223"/>
    </row>
    <row r="5291" customHeight="1" spans="1:11">
      <c r="A5291" s="226"/>
      <c r="B5291" s="213"/>
      <c r="C5291" s="214"/>
      <c r="D5291" s="214"/>
      <c r="E5291" s="214"/>
      <c r="F5291" s="224"/>
      <c r="G5291" s="216"/>
      <c r="H5291" s="227"/>
      <c r="I5291" s="214"/>
      <c r="J5291" s="214"/>
      <c r="K5291" s="218"/>
    </row>
    <row r="5292" customHeight="1" spans="1:11">
      <c r="A5292" s="228"/>
      <c r="B5292" s="219"/>
      <c r="C5292" s="220"/>
      <c r="D5292" s="220"/>
      <c r="E5292" s="220"/>
      <c r="F5292" s="225"/>
      <c r="G5292" s="222"/>
      <c r="H5292" s="229"/>
      <c r="I5292" s="220"/>
      <c r="J5292" s="220"/>
      <c r="K5292" s="223"/>
    </row>
    <row r="5293" customHeight="1" spans="1:11">
      <c r="A5293" s="226"/>
      <c r="B5293" s="213"/>
      <c r="C5293" s="214"/>
      <c r="D5293" s="214"/>
      <c r="E5293" s="214"/>
      <c r="F5293" s="224"/>
      <c r="G5293" s="216"/>
      <c r="H5293" s="227"/>
      <c r="I5293" s="214"/>
      <c r="J5293" s="214"/>
      <c r="K5293" s="218"/>
    </row>
    <row r="5294" customHeight="1" spans="1:11">
      <c r="A5294" s="228"/>
      <c r="B5294" s="219"/>
      <c r="C5294" s="220"/>
      <c r="D5294" s="220"/>
      <c r="E5294" s="220"/>
      <c r="F5294" s="225"/>
      <c r="G5294" s="222"/>
      <c r="H5294" s="229"/>
      <c r="I5294" s="220"/>
      <c r="J5294" s="220"/>
      <c r="K5294" s="223"/>
    </row>
    <row r="5295" customHeight="1" spans="1:11">
      <c r="A5295" s="226"/>
      <c r="B5295" s="213"/>
      <c r="C5295" s="214"/>
      <c r="D5295" s="214"/>
      <c r="E5295" s="214"/>
      <c r="F5295" s="224"/>
      <c r="G5295" s="216"/>
      <c r="H5295" s="227"/>
      <c r="I5295" s="214"/>
      <c r="J5295" s="214"/>
      <c r="K5295" s="218"/>
    </row>
    <row r="5296" customHeight="1" spans="1:11">
      <c r="A5296" s="228"/>
      <c r="B5296" s="219"/>
      <c r="C5296" s="220"/>
      <c r="D5296" s="220"/>
      <c r="E5296" s="220"/>
      <c r="F5296" s="225"/>
      <c r="G5296" s="222"/>
      <c r="H5296" s="229"/>
      <c r="I5296" s="220"/>
      <c r="J5296" s="220"/>
      <c r="K5296" s="223"/>
    </row>
    <row r="5297" customHeight="1" spans="1:11">
      <c r="A5297" s="226"/>
      <c r="B5297" s="213"/>
      <c r="C5297" s="214"/>
      <c r="D5297" s="214"/>
      <c r="E5297" s="214"/>
      <c r="F5297" s="224"/>
      <c r="G5297" s="216"/>
      <c r="H5297" s="227"/>
      <c r="I5297" s="214"/>
      <c r="J5297" s="214"/>
      <c r="K5297" s="218"/>
    </row>
    <row r="5298" customHeight="1" spans="1:11">
      <c r="A5298" s="228"/>
      <c r="B5298" s="219"/>
      <c r="C5298" s="220"/>
      <c r="D5298" s="220"/>
      <c r="E5298" s="220"/>
      <c r="F5298" s="225"/>
      <c r="G5298" s="222"/>
      <c r="H5298" s="229"/>
      <c r="I5298" s="220"/>
      <c r="J5298" s="220"/>
      <c r="K5298" s="223"/>
    </row>
    <row r="5299" customHeight="1" spans="1:11">
      <c r="A5299" s="226"/>
      <c r="B5299" s="213"/>
      <c r="C5299" s="214"/>
      <c r="D5299" s="214"/>
      <c r="E5299" s="214"/>
      <c r="F5299" s="224"/>
      <c r="G5299" s="216"/>
      <c r="H5299" s="227"/>
      <c r="I5299" s="214"/>
      <c r="J5299" s="214"/>
      <c r="K5299" s="218"/>
    </row>
    <row r="5300" customHeight="1" spans="1:11">
      <c r="A5300" s="228"/>
      <c r="B5300" s="219"/>
      <c r="C5300" s="220"/>
      <c r="D5300" s="220"/>
      <c r="E5300" s="220"/>
      <c r="F5300" s="225"/>
      <c r="G5300" s="222"/>
      <c r="H5300" s="229"/>
      <c r="I5300" s="220"/>
      <c r="J5300" s="220"/>
      <c r="K5300" s="223"/>
    </row>
    <row r="5301" customHeight="1" spans="1:11">
      <c r="A5301" s="226"/>
      <c r="B5301" s="213"/>
      <c r="C5301" s="214"/>
      <c r="D5301" s="214"/>
      <c r="E5301" s="214"/>
      <c r="F5301" s="224"/>
      <c r="G5301" s="216"/>
      <c r="H5301" s="227"/>
      <c r="I5301" s="214"/>
      <c r="J5301" s="214"/>
      <c r="K5301" s="218"/>
    </row>
    <row r="5302" customHeight="1" spans="1:11">
      <c r="A5302" s="228"/>
      <c r="B5302" s="219"/>
      <c r="C5302" s="220"/>
      <c r="D5302" s="220"/>
      <c r="E5302" s="220"/>
      <c r="F5302" s="225"/>
      <c r="G5302" s="222"/>
      <c r="H5302" s="229"/>
      <c r="I5302" s="220"/>
      <c r="J5302" s="220"/>
      <c r="K5302" s="223"/>
    </row>
    <row r="5303" customHeight="1" spans="1:11">
      <c r="A5303" s="226"/>
      <c r="B5303" s="213"/>
      <c r="C5303" s="214"/>
      <c r="D5303" s="214"/>
      <c r="E5303" s="214"/>
      <c r="F5303" s="224"/>
      <c r="G5303" s="216"/>
      <c r="H5303" s="227"/>
      <c r="I5303" s="214"/>
      <c r="J5303" s="214"/>
      <c r="K5303" s="218"/>
    </row>
    <row r="5304" customHeight="1" spans="1:11">
      <c r="A5304" s="228"/>
      <c r="B5304" s="219"/>
      <c r="C5304" s="220"/>
      <c r="D5304" s="220"/>
      <c r="E5304" s="220"/>
      <c r="F5304" s="225"/>
      <c r="G5304" s="222"/>
      <c r="H5304" s="229"/>
      <c r="I5304" s="220"/>
      <c r="J5304" s="220"/>
      <c r="K5304" s="223"/>
    </row>
    <row r="5305" customHeight="1" spans="1:11">
      <c r="A5305" s="226"/>
      <c r="B5305" s="213"/>
      <c r="C5305" s="214"/>
      <c r="D5305" s="214"/>
      <c r="E5305" s="214"/>
      <c r="F5305" s="224"/>
      <c r="G5305" s="216"/>
      <c r="H5305" s="227"/>
      <c r="I5305" s="214"/>
      <c r="J5305" s="214"/>
      <c r="K5305" s="218"/>
    </row>
    <row r="5306" customHeight="1" spans="1:11">
      <c r="A5306" s="228"/>
      <c r="B5306" s="219"/>
      <c r="C5306" s="220"/>
      <c r="D5306" s="220"/>
      <c r="E5306" s="220"/>
      <c r="F5306" s="225"/>
      <c r="G5306" s="222"/>
      <c r="H5306" s="229"/>
      <c r="I5306" s="220"/>
      <c r="J5306" s="220"/>
      <c r="K5306" s="223"/>
    </row>
    <row r="5307" customHeight="1" spans="1:11">
      <c r="A5307" s="226"/>
      <c r="B5307" s="213"/>
      <c r="C5307" s="214"/>
      <c r="D5307" s="214"/>
      <c r="E5307" s="214"/>
      <c r="F5307" s="224"/>
      <c r="G5307" s="216"/>
      <c r="H5307" s="227"/>
      <c r="I5307" s="214"/>
      <c r="J5307" s="214"/>
      <c r="K5307" s="218"/>
    </row>
    <row r="5308" customHeight="1" spans="1:11">
      <c r="A5308" s="228"/>
      <c r="B5308" s="219"/>
      <c r="C5308" s="220"/>
      <c r="D5308" s="220"/>
      <c r="E5308" s="220"/>
      <c r="F5308" s="225"/>
      <c r="G5308" s="222"/>
      <c r="H5308" s="229"/>
      <c r="I5308" s="220"/>
      <c r="J5308" s="220"/>
      <c r="K5308" s="223"/>
    </row>
    <row r="5309" customHeight="1" spans="1:11">
      <c r="A5309" s="226"/>
      <c r="B5309" s="213"/>
      <c r="C5309" s="214"/>
      <c r="D5309" s="214"/>
      <c r="E5309" s="214"/>
      <c r="F5309" s="224"/>
      <c r="G5309" s="216"/>
      <c r="H5309" s="227"/>
      <c r="I5309" s="214"/>
      <c r="J5309" s="214"/>
      <c r="K5309" s="218"/>
    </row>
    <row r="5310" customHeight="1" spans="1:11">
      <c r="A5310" s="228"/>
      <c r="B5310" s="219"/>
      <c r="C5310" s="220"/>
      <c r="D5310" s="220"/>
      <c r="E5310" s="220"/>
      <c r="F5310" s="225"/>
      <c r="G5310" s="222"/>
      <c r="H5310" s="229"/>
      <c r="I5310" s="220"/>
      <c r="J5310" s="220"/>
      <c r="K5310" s="223"/>
    </row>
    <row r="5311" customHeight="1" spans="1:11">
      <c r="A5311" s="226"/>
      <c r="B5311" s="213"/>
      <c r="C5311" s="214"/>
      <c r="D5311" s="214"/>
      <c r="E5311" s="214"/>
      <c r="F5311" s="224"/>
      <c r="G5311" s="216"/>
      <c r="H5311" s="227"/>
      <c r="I5311" s="214"/>
      <c r="J5311" s="214"/>
      <c r="K5311" s="218"/>
    </row>
    <row r="5312" customHeight="1" spans="1:11">
      <c r="A5312" s="228"/>
      <c r="B5312" s="219"/>
      <c r="C5312" s="220"/>
      <c r="D5312" s="220"/>
      <c r="E5312" s="220"/>
      <c r="F5312" s="225"/>
      <c r="G5312" s="222"/>
      <c r="H5312" s="229"/>
      <c r="I5312" s="220"/>
      <c r="J5312" s="220"/>
      <c r="K5312" s="223"/>
    </row>
    <row r="5313" customHeight="1" spans="1:11">
      <c r="A5313" s="226"/>
      <c r="B5313" s="213"/>
      <c r="C5313" s="214"/>
      <c r="D5313" s="214"/>
      <c r="E5313" s="214"/>
      <c r="F5313" s="224"/>
      <c r="G5313" s="216"/>
      <c r="H5313" s="227"/>
      <c r="I5313" s="214"/>
      <c r="J5313" s="214"/>
      <c r="K5313" s="218"/>
    </row>
    <row r="5314" customHeight="1" spans="1:11">
      <c r="A5314" s="228"/>
      <c r="B5314" s="219"/>
      <c r="C5314" s="220"/>
      <c r="D5314" s="220"/>
      <c r="E5314" s="220"/>
      <c r="F5314" s="225"/>
      <c r="G5314" s="222"/>
      <c r="H5314" s="229"/>
      <c r="I5314" s="220"/>
      <c r="J5314" s="220"/>
      <c r="K5314" s="223"/>
    </row>
    <row r="5315" customHeight="1" spans="1:11">
      <c r="A5315" s="226"/>
      <c r="B5315" s="213"/>
      <c r="C5315" s="214"/>
      <c r="D5315" s="214"/>
      <c r="E5315" s="214"/>
      <c r="F5315" s="224"/>
      <c r="G5315" s="216"/>
      <c r="H5315" s="227"/>
      <c r="I5315" s="214"/>
      <c r="J5315" s="214"/>
      <c r="K5315" s="218"/>
    </row>
    <row r="5316" customHeight="1" spans="1:11">
      <c r="A5316" s="228"/>
      <c r="B5316" s="219"/>
      <c r="C5316" s="220"/>
      <c r="D5316" s="220"/>
      <c r="E5316" s="220"/>
      <c r="F5316" s="225"/>
      <c r="G5316" s="222"/>
      <c r="H5316" s="229"/>
      <c r="I5316" s="220"/>
      <c r="J5316" s="220"/>
      <c r="K5316" s="223"/>
    </row>
    <row r="5317" customHeight="1" spans="1:11">
      <c r="A5317" s="226"/>
      <c r="B5317" s="213"/>
      <c r="C5317" s="214"/>
      <c r="D5317" s="214"/>
      <c r="E5317" s="214"/>
      <c r="F5317" s="224"/>
      <c r="G5317" s="216"/>
      <c r="H5317" s="227"/>
      <c r="I5317" s="214"/>
      <c r="J5317" s="214"/>
      <c r="K5317" s="218"/>
    </row>
    <row r="5318" customHeight="1" spans="1:11">
      <c r="A5318" s="228"/>
      <c r="B5318" s="219"/>
      <c r="C5318" s="220"/>
      <c r="D5318" s="220"/>
      <c r="E5318" s="220"/>
      <c r="F5318" s="225"/>
      <c r="G5318" s="222"/>
      <c r="H5318" s="229"/>
      <c r="I5318" s="220"/>
      <c r="J5318" s="220"/>
      <c r="K5318" s="223"/>
    </row>
    <row r="5319" customHeight="1" spans="1:11">
      <c r="A5319" s="226"/>
      <c r="B5319" s="213"/>
      <c r="C5319" s="214"/>
      <c r="D5319" s="214"/>
      <c r="E5319" s="214"/>
      <c r="F5319" s="224"/>
      <c r="G5319" s="216"/>
      <c r="H5319" s="227"/>
      <c r="I5319" s="214"/>
      <c r="J5319" s="214"/>
      <c r="K5319" s="218"/>
    </row>
    <row r="5320" customHeight="1" spans="1:11">
      <c r="A5320" s="228"/>
      <c r="B5320" s="219"/>
      <c r="C5320" s="220"/>
      <c r="D5320" s="220"/>
      <c r="E5320" s="220"/>
      <c r="F5320" s="225"/>
      <c r="G5320" s="222"/>
      <c r="H5320" s="229"/>
      <c r="I5320" s="220"/>
      <c r="J5320" s="220"/>
      <c r="K5320" s="223"/>
    </row>
    <row r="5321" customHeight="1" spans="1:11">
      <c r="A5321" s="226"/>
      <c r="B5321" s="213"/>
      <c r="C5321" s="214"/>
      <c r="D5321" s="214"/>
      <c r="E5321" s="214"/>
      <c r="F5321" s="224"/>
      <c r="G5321" s="216"/>
      <c r="H5321" s="227"/>
      <c r="I5321" s="214"/>
      <c r="J5321" s="214"/>
      <c r="K5321" s="218"/>
    </row>
    <row r="5322" customHeight="1" spans="1:11">
      <c r="A5322" s="228"/>
      <c r="B5322" s="219"/>
      <c r="C5322" s="220"/>
      <c r="D5322" s="220"/>
      <c r="E5322" s="220"/>
      <c r="F5322" s="225"/>
      <c r="G5322" s="222"/>
      <c r="H5322" s="229"/>
      <c r="I5322" s="220"/>
      <c r="J5322" s="220"/>
      <c r="K5322" s="223"/>
    </row>
    <row r="5323" customHeight="1" spans="1:11">
      <c r="A5323" s="226"/>
      <c r="B5323" s="213"/>
      <c r="C5323" s="214"/>
      <c r="D5323" s="214"/>
      <c r="E5323" s="214"/>
      <c r="F5323" s="224"/>
      <c r="G5323" s="216"/>
      <c r="H5323" s="227"/>
      <c r="I5323" s="214"/>
      <c r="J5323" s="214"/>
      <c r="K5323" s="218"/>
    </row>
    <row r="5324" customHeight="1" spans="1:11">
      <c r="A5324" s="228"/>
      <c r="B5324" s="219"/>
      <c r="C5324" s="220"/>
      <c r="D5324" s="220"/>
      <c r="E5324" s="220"/>
      <c r="F5324" s="225"/>
      <c r="G5324" s="222"/>
      <c r="H5324" s="229"/>
      <c r="I5324" s="220"/>
      <c r="J5324" s="220"/>
      <c r="K5324" s="223"/>
    </row>
    <row r="5325" customHeight="1" spans="1:11">
      <c r="A5325" s="226"/>
      <c r="B5325" s="213"/>
      <c r="C5325" s="214"/>
      <c r="D5325" s="214"/>
      <c r="E5325" s="214"/>
      <c r="F5325" s="224"/>
      <c r="G5325" s="216"/>
      <c r="H5325" s="227"/>
      <c r="I5325" s="214"/>
      <c r="J5325" s="214"/>
      <c r="K5325" s="218"/>
    </row>
    <row r="5326" customHeight="1" spans="1:11">
      <c r="A5326" s="228"/>
      <c r="B5326" s="219"/>
      <c r="C5326" s="220"/>
      <c r="D5326" s="220"/>
      <c r="E5326" s="220"/>
      <c r="F5326" s="225"/>
      <c r="G5326" s="222"/>
      <c r="H5326" s="229"/>
      <c r="I5326" s="220"/>
      <c r="J5326" s="220"/>
      <c r="K5326" s="223"/>
    </row>
    <row r="5327" customHeight="1" spans="1:11">
      <c r="A5327" s="226"/>
      <c r="B5327" s="213"/>
      <c r="C5327" s="214"/>
      <c r="D5327" s="214"/>
      <c r="E5327" s="214"/>
      <c r="F5327" s="224"/>
      <c r="G5327" s="216"/>
      <c r="H5327" s="227"/>
      <c r="I5327" s="214"/>
      <c r="J5327" s="214"/>
      <c r="K5327" s="218"/>
    </row>
    <row r="5328" customHeight="1" spans="1:11">
      <c r="A5328" s="228"/>
      <c r="B5328" s="219"/>
      <c r="C5328" s="220"/>
      <c r="D5328" s="220"/>
      <c r="E5328" s="220"/>
      <c r="F5328" s="225"/>
      <c r="G5328" s="222"/>
      <c r="H5328" s="229"/>
      <c r="I5328" s="220"/>
      <c r="J5328" s="220"/>
      <c r="K5328" s="223"/>
    </row>
    <row r="5329" customHeight="1" spans="1:11">
      <c r="A5329" s="226"/>
      <c r="B5329" s="213"/>
      <c r="C5329" s="214"/>
      <c r="D5329" s="214"/>
      <c r="E5329" s="214"/>
      <c r="F5329" s="224"/>
      <c r="G5329" s="216"/>
      <c r="H5329" s="227"/>
      <c r="I5329" s="214"/>
      <c r="J5329" s="214"/>
      <c r="K5329" s="218"/>
    </row>
    <row r="5330" customHeight="1" spans="1:11">
      <c r="A5330" s="228"/>
      <c r="B5330" s="219"/>
      <c r="C5330" s="220"/>
      <c r="D5330" s="220"/>
      <c r="E5330" s="220"/>
      <c r="F5330" s="225"/>
      <c r="G5330" s="222"/>
      <c r="H5330" s="229"/>
      <c r="I5330" s="220"/>
      <c r="J5330" s="220"/>
      <c r="K5330" s="223"/>
    </row>
    <row r="5331" customHeight="1" spans="1:11">
      <c r="A5331" s="226"/>
      <c r="B5331" s="213"/>
      <c r="C5331" s="214"/>
      <c r="D5331" s="214"/>
      <c r="E5331" s="214"/>
      <c r="F5331" s="224"/>
      <c r="G5331" s="216"/>
      <c r="H5331" s="227"/>
      <c r="I5331" s="214"/>
      <c r="J5331" s="214"/>
      <c r="K5331" s="218"/>
    </row>
    <row r="5332" customHeight="1" spans="1:11">
      <c r="A5332" s="228"/>
      <c r="B5332" s="219"/>
      <c r="C5332" s="220"/>
      <c r="D5332" s="220"/>
      <c r="E5332" s="220"/>
      <c r="F5332" s="225"/>
      <c r="G5332" s="222"/>
      <c r="H5332" s="229"/>
      <c r="I5332" s="220"/>
      <c r="J5332" s="220"/>
      <c r="K5332" s="223"/>
    </row>
    <row r="5333" customHeight="1" spans="1:11">
      <c r="A5333" s="226"/>
      <c r="B5333" s="213"/>
      <c r="C5333" s="214"/>
      <c r="D5333" s="214"/>
      <c r="E5333" s="214"/>
      <c r="F5333" s="224"/>
      <c r="G5333" s="216"/>
      <c r="H5333" s="227"/>
      <c r="I5333" s="214"/>
      <c r="J5333" s="214"/>
      <c r="K5333" s="218"/>
    </row>
    <row r="5334" customHeight="1" spans="1:11">
      <c r="A5334" s="228"/>
      <c r="B5334" s="219"/>
      <c r="C5334" s="220"/>
      <c r="D5334" s="220"/>
      <c r="E5334" s="220"/>
      <c r="F5334" s="225"/>
      <c r="G5334" s="222"/>
      <c r="H5334" s="229"/>
      <c r="I5334" s="220"/>
      <c r="J5334" s="220"/>
      <c r="K5334" s="223"/>
    </row>
    <row r="5335" customHeight="1" spans="1:11">
      <c r="A5335" s="226"/>
      <c r="B5335" s="213"/>
      <c r="C5335" s="214"/>
      <c r="D5335" s="214"/>
      <c r="E5335" s="214"/>
      <c r="F5335" s="224"/>
      <c r="G5335" s="216"/>
      <c r="H5335" s="227"/>
      <c r="I5335" s="214"/>
      <c r="J5335" s="214"/>
      <c r="K5335" s="218"/>
    </row>
    <row r="5336" customHeight="1" spans="1:11">
      <c r="A5336" s="228"/>
      <c r="B5336" s="219"/>
      <c r="C5336" s="220"/>
      <c r="D5336" s="220"/>
      <c r="E5336" s="220"/>
      <c r="F5336" s="225"/>
      <c r="G5336" s="222"/>
      <c r="H5336" s="229"/>
      <c r="I5336" s="220"/>
      <c r="J5336" s="220"/>
      <c r="K5336" s="223"/>
    </row>
    <row r="5337" customHeight="1" spans="1:11">
      <c r="A5337" s="226"/>
      <c r="B5337" s="213"/>
      <c r="C5337" s="214"/>
      <c r="D5337" s="214"/>
      <c r="E5337" s="214"/>
      <c r="F5337" s="224"/>
      <c r="G5337" s="216"/>
      <c r="H5337" s="227"/>
      <c r="I5337" s="214"/>
      <c r="J5337" s="214"/>
      <c r="K5337" s="218"/>
    </row>
    <row r="5338" customHeight="1" spans="1:11">
      <c r="A5338" s="228"/>
      <c r="B5338" s="219"/>
      <c r="C5338" s="220"/>
      <c r="D5338" s="220"/>
      <c r="E5338" s="220"/>
      <c r="F5338" s="225"/>
      <c r="G5338" s="222"/>
      <c r="H5338" s="229"/>
      <c r="I5338" s="220"/>
      <c r="J5338" s="220"/>
      <c r="K5338" s="223"/>
    </row>
    <row r="5339" customHeight="1" spans="1:11">
      <c r="A5339" s="226"/>
      <c r="B5339" s="213"/>
      <c r="C5339" s="214"/>
      <c r="D5339" s="214"/>
      <c r="E5339" s="214"/>
      <c r="F5339" s="224"/>
      <c r="G5339" s="216"/>
      <c r="H5339" s="227"/>
      <c r="I5339" s="214"/>
      <c r="J5339" s="214"/>
      <c r="K5339" s="218"/>
    </row>
    <row r="5340" customHeight="1" spans="1:11">
      <c r="A5340" s="228"/>
      <c r="B5340" s="219"/>
      <c r="C5340" s="220"/>
      <c r="D5340" s="220"/>
      <c r="E5340" s="220"/>
      <c r="F5340" s="225"/>
      <c r="G5340" s="222"/>
      <c r="H5340" s="229"/>
      <c r="I5340" s="220"/>
      <c r="J5340" s="220"/>
      <c r="K5340" s="223"/>
    </row>
    <row r="5341" customHeight="1" spans="1:11">
      <c r="A5341" s="226"/>
      <c r="B5341" s="213"/>
      <c r="C5341" s="214"/>
      <c r="D5341" s="214"/>
      <c r="E5341" s="214"/>
      <c r="F5341" s="224"/>
      <c r="G5341" s="216"/>
      <c r="H5341" s="227"/>
      <c r="I5341" s="214"/>
      <c r="J5341" s="214"/>
      <c r="K5341" s="218"/>
    </row>
    <row r="5342" customHeight="1" spans="1:11">
      <c r="A5342" s="228"/>
      <c r="B5342" s="219"/>
      <c r="C5342" s="220"/>
      <c r="D5342" s="220"/>
      <c r="E5342" s="220"/>
      <c r="F5342" s="225"/>
      <c r="G5342" s="222"/>
      <c r="H5342" s="229"/>
      <c r="I5342" s="220"/>
      <c r="J5342" s="220"/>
      <c r="K5342" s="223"/>
    </row>
    <row r="5343" customHeight="1" spans="1:11">
      <c r="A5343" s="226"/>
      <c r="B5343" s="213"/>
      <c r="C5343" s="214"/>
      <c r="D5343" s="214"/>
      <c r="E5343" s="214"/>
      <c r="F5343" s="224"/>
      <c r="G5343" s="216"/>
      <c r="H5343" s="227"/>
      <c r="I5343" s="214"/>
      <c r="J5343" s="214"/>
      <c r="K5343" s="218"/>
    </row>
    <row r="5344" customHeight="1" spans="1:11">
      <c r="A5344" s="228"/>
      <c r="B5344" s="219"/>
      <c r="C5344" s="220"/>
      <c r="D5344" s="220"/>
      <c r="E5344" s="220"/>
      <c r="F5344" s="225"/>
      <c r="G5344" s="222"/>
      <c r="H5344" s="229"/>
      <c r="I5344" s="220"/>
      <c r="J5344" s="220"/>
      <c r="K5344" s="223"/>
    </row>
    <row r="5345" customHeight="1" spans="1:11">
      <c r="A5345" s="226"/>
      <c r="B5345" s="213"/>
      <c r="C5345" s="214"/>
      <c r="D5345" s="214"/>
      <c r="E5345" s="214"/>
      <c r="F5345" s="224"/>
      <c r="G5345" s="216"/>
      <c r="H5345" s="227"/>
      <c r="I5345" s="214"/>
      <c r="J5345" s="214"/>
      <c r="K5345" s="218"/>
    </row>
    <row r="5346" customHeight="1" spans="1:11">
      <c r="A5346" s="228"/>
      <c r="B5346" s="219"/>
      <c r="C5346" s="220"/>
      <c r="D5346" s="220"/>
      <c r="E5346" s="220"/>
      <c r="F5346" s="225"/>
      <c r="G5346" s="222"/>
      <c r="H5346" s="229"/>
      <c r="I5346" s="220"/>
      <c r="J5346" s="220"/>
      <c r="K5346" s="223"/>
    </row>
    <row r="5347" customHeight="1" spans="1:11">
      <c r="A5347" s="226"/>
      <c r="B5347" s="213"/>
      <c r="C5347" s="214"/>
      <c r="D5347" s="214"/>
      <c r="E5347" s="214"/>
      <c r="F5347" s="224"/>
      <c r="G5347" s="216"/>
      <c r="H5347" s="227"/>
      <c r="I5347" s="214"/>
      <c r="J5347" s="214"/>
      <c r="K5347" s="218"/>
    </row>
    <row r="5348" customHeight="1" spans="1:11">
      <c r="A5348" s="228"/>
      <c r="B5348" s="219"/>
      <c r="C5348" s="220"/>
      <c r="D5348" s="220"/>
      <c r="E5348" s="220"/>
      <c r="F5348" s="225"/>
      <c r="G5348" s="222"/>
      <c r="H5348" s="229"/>
      <c r="I5348" s="220"/>
      <c r="J5348" s="220"/>
      <c r="K5348" s="223"/>
    </row>
    <row r="5349" customHeight="1" spans="1:11">
      <c r="A5349" s="226"/>
      <c r="B5349" s="213"/>
      <c r="C5349" s="214"/>
      <c r="D5349" s="214"/>
      <c r="E5349" s="214"/>
      <c r="F5349" s="224"/>
      <c r="G5349" s="216"/>
      <c r="H5349" s="227"/>
      <c r="I5349" s="214"/>
      <c r="J5349" s="214"/>
      <c r="K5349" s="218"/>
    </row>
    <row r="5350" customHeight="1" spans="1:11">
      <c r="A5350" s="228"/>
      <c r="B5350" s="219"/>
      <c r="C5350" s="220"/>
      <c r="D5350" s="220"/>
      <c r="E5350" s="220"/>
      <c r="F5350" s="225"/>
      <c r="G5350" s="222"/>
      <c r="H5350" s="229"/>
      <c r="I5350" s="220"/>
      <c r="J5350" s="220"/>
      <c r="K5350" s="223"/>
    </row>
    <row r="5351" customHeight="1" spans="1:11">
      <c r="A5351" s="226"/>
      <c r="B5351" s="213"/>
      <c r="C5351" s="214"/>
      <c r="D5351" s="214"/>
      <c r="E5351" s="214"/>
      <c r="F5351" s="224"/>
      <c r="G5351" s="216"/>
      <c r="H5351" s="227"/>
      <c r="I5351" s="214"/>
      <c r="J5351" s="214"/>
      <c r="K5351" s="218"/>
    </row>
    <row r="5352" customHeight="1" spans="1:11">
      <c r="A5352" s="228"/>
      <c r="B5352" s="219"/>
      <c r="C5352" s="220"/>
      <c r="D5352" s="220"/>
      <c r="E5352" s="220"/>
      <c r="F5352" s="225"/>
      <c r="G5352" s="222"/>
      <c r="H5352" s="229"/>
      <c r="I5352" s="220"/>
      <c r="J5352" s="220"/>
      <c r="K5352" s="223"/>
    </row>
    <row r="5353" customHeight="1" spans="1:11">
      <c r="A5353" s="226"/>
      <c r="B5353" s="213"/>
      <c r="C5353" s="214"/>
      <c r="D5353" s="214"/>
      <c r="E5353" s="214"/>
      <c r="F5353" s="224"/>
      <c r="G5353" s="216"/>
      <c r="H5353" s="227"/>
      <c r="I5353" s="214"/>
      <c r="J5353" s="214"/>
      <c r="K5353" s="218"/>
    </row>
    <row r="5354" customHeight="1" spans="1:11">
      <c r="A5354" s="228"/>
      <c r="B5354" s="219"/>
      <c r="C5354" s="220"/>
      <c r="D5354" s="220"/>
      <c r="E5354" s="220"/>
      <c r="F5354" s="225"/>
      <c r="G5354" s="222"/>
      <c r="H5354" s="229"/>
      <c r="I5354" s="220"/>
      <c r="J5354" s="220"/>
      <c r="K5354" s="223"/>
    </row>
    <row r="5355" customHeight="1" spans="1:11">
      <c r="A5355" s="226"/>
      <c r="B5355" s="213"/>
      <c r="C5355" s="214"/>
      <c r="D5355" s="214"/>
      <c r="E5355" s="214"/>
      <c r="F5355" s="224"/>
      <c r="G5355" s="216"/>
      <c r="H5355" s="227"/>
      <c r="I5355" s="214"/>
      <c r="J5355" s="214"/>
      <c r="K5355" s="218"/>
    </row>
    <row r="5356" customHeight="1" spans="1:11">
      <c r="A5356" s="228"/>
      <c r="B5356" s="219"/>
      <c r="C5356" s="220"/>
      <c r="D5356" s="220"/>
      <c r="E5356" s="220"/>
      <c r="F5356" s="225"/>
      <c r="G5356" s="222"/>
      <c r="H5356" s="229"/>
      <c r="I5356" s="220"/>
      <c r="J5356" s="220"/>
      <c r="K5356" s="223"/>
    </row>
    <row r="5357" customHeight="1" spans="1:11">
      <c r="A5357" s="226"/>
      <c r="B5357" s="213"/>
      <c r="C5357" s="214"/>
      <c r="D5357" s="214"/>
      <c r="E5357" s="214"/>
      <c r="F5357" s="224"/>
      <c r="G5357" s="216"/>
      <c r="H5357" s="227"/>
      <c r="I5357" s="214"/>
      <c r="J5357" s="214"/>
      <c r="K5357" s="218"/>
    </row>
    <row r="5358" customHeight="1" spans="1:11">
      <c r="A5358" s="228"/>
      <c r="B5358" s="219"/>
      <c r="C5358" s="220"/>
      <c r="D5358" s="220"/>
      <c r="E5358" s="220"/>
      <c r="F5358" s="225"/>
      <c r="G5358" s="222"/>
      <c r="H5358" s="229"/>
      <c r="I5358" s="220"/>
      <c r="J5358" s="220"/>
      <c r="K5358" s="223"/>
    </row>
    <row r="5359" customHeight="1" spans="1:11">
      <c r="A5359" s="226"/>
      <c r="B5359" s="213"/>
      <c r="C5359" s="214"/>
      <c r="D5359" s="214"/>
      <c r="E5359" s="214"/>
      <c r="F5359" s="224"/>
      <c r="G5359" s="216"/>
      <c r="H5359" s="227"/>
      <c r="I5359" s="214"/>
      <c r="J5359" s="214"/>
      <c r="K5359" s="218"/>
    </row>
    <row r="5360" customHeight="1" spans="1:11">
      <c r="A5360" s="228"/>
      <c r="B5360" s="219"/>
      <c r="C5360" s="220"/>
      <c r="D5360" s="220"/>
      <c r="E5360" s="220"/>
      <c r="F5360" s="225"/>
      <c r="G5360" s="222"/>
      <c r="H5360" s="229"/>
      <c r="I5360" s="220"/>
      <c r="J5360" s="220"/>
      <c r="K5360" s="223"/>
    </row>
    <row r="5361" customHeight="1" spans="1:11">
      <c r="A5361" s="226"/>
      <c r="B5361" s="213"/>
      <c r="C5361" s="214"/>
      <c r="D5361" s="214"/>
      <c r="E5361" s="214"/>
      <c r="F5361" s="224"/>
      <c r="G5361" s="216"/>
      <c r="H5361" s="227"/>
      <c r="I5361" s="214"/>
      <c r="J5361" s="214"/>
      <c r="K5361" s="218"/>
    </row>
    <row r="5362" customHeight="1" spans="1:11">
      <c r="A5362" s="228"/>
      <c r="B5362" s="219"/>
      <c r="C5362" s="220"/>
      <c r="D5362" s="220"/>
      <c r="E5362" s="220"/>
      <c r="F5362" s="225"/>
      <c r="G5362" s="222"/>
      <c r="H5362" s="229"/>
      <c r="I5362" s="220"/>
      <c r="J5362" s="220"/>
      <c r="K5362" s="223"/>
    </row>
    <row r="5363" customHeight="1" spans="1:11">
      <c r="A5363" s="226"/>
      <c r="B5363" s="213"/>
      <c r="C5363" s="214"/>
      <c r="D5363" s="214"/>
      <c r="E5363" s="214"/>
      <c r="F5363" s="224"/>
      <c r="G5363" s="216"/>
      <c r="H5363" s="227"/>
      <c r="I5363" s="214"/>
      <c r="J5363" s="214"/>
      <c r="K5363" s="218"/>
    </row>
    <row r="5364" customHeight="1" spans="1:11">
      <c r="A5364" s="228"/>
      <c r="B5364" s="219"/>
      <c r="C5364" s="220"/>
      <c r="D5364" s="220"/>
      <c r="E5364" s="220"/>
      <c r="F5364" s="225"/>
      <c r="G5364" s="222"/>
      <c r="H5364" s="229"/>
      <c r="I5364" s="220"/>
      <c r="J5364" s="220"/>
      <c r="K5364" s="223"/>
    </row>
    <row r="5365" customHeight="1" spans="1:11">
      <c r="A5365" s="226"/>
      <c r="B5365" s="213"/>
      <c r="C5365" s="214"/>
      <c r="D5365" s="214"/>
      <c r="E5365" s="214"/>
      <c r="F5365" s="224"/>
      <c r="G5365" s="216"/>
      <c r="H5365" s="227"/>
      <c r="I5365" s="214"/>
      <c r="J5365" s="214"/>
      <c r="K5365" s="218"/>
    </row>
    <row r="5366" customHeight="1" spans="1:11">
      <c r="A5366" s="228"/>
      <c r="B5366" s="219"/>
      <c r="C5366" s="220"/>
      <c r="D5366" s="220"/>
      <c r="E5366" s="220"/>
      <c r="F5366" s="225"/>
      <c r="G5366" s="222"/>
      <c r="H5366" s="229"/>
      <c r="I5366" s="220"/>
      <c r="J5366" s="220"/>
      <c r="K5366" s="223"/>
    </row>
    <row r="5367" customHeight="1" spans="1:11">
      <c r="A5367" s="226"/>
      <c r="B5367" s="213"/>
      <c r="C5367" s="214"/>
      <c r="D5367" s="214"/>
      <c r="E5367" s="214"/>
      <c r="F5367" s="224"/>
      <c r="G5367" s="216"/>
      <c r="H5367" s="227"/>
      <c r="I5367" s="214"/>
      <c r="J5367" s="214"/>
      <c r="K5367" s="218"/>
    </row>
    <row r="5368" customHeight="1" spans="1:11">
      <c r="A5368" s="228"/>
      <c r="B5368" s="219"/>
      <c r="C5368" s="220"/>
      <c r="D5368" s="220"/>
      <c r="E5368" s="220"/>
      <c r="F5368" s="225"/>
      <c r="G5368" s="222"/>
      <c r="H5368" s="229"/>
      <c r="I5368" s="220"/>
      <c r="J5368" s="220"/>
      <c r="K5368" s="223"/>
    </row>
    <row r="5369" customHeight="1" spans="1:11">
      <c r="A5369" s="226"/>
      <c r="B5369" s="213"/>
      <c r="C5369" s="214"/>
      <c r="D5369" s="214"/>
      <c r="E5369" s="214"/>
      <c r="F5369" s="224"/>
      <c r="G5369" s="216"/>
      <c r="H5369" s="227"/>
      <c r="I5369" s="214"/>
      <c r="J5369" s="214"/>
      <c r="K5369" s="218"/>
    </row>
    <row r="5370" customHeight="1" spans="1:11">
      <c r="A5370" s="228"/>
      <c r="B5370" s="219"/>
      <c r="C5370" s="220"/>
      <c r="D5370" s="220"/>
      <c r="E5370" s="220"/>
      <c r="F5370" s="225"/>
      <c r="G5370" s="222"/>
      <c r="H5370" s="229"/>
      <c r="I5370" s="220"/>
      <c r="J5370" s="220"/>
      <c r="K5370" s="223"/>
    </row>
    <row r="5371" customHeight="1" spans="1:11">
      <c r="A5371" s="226"/>
      <c r="B5371" s="213"/>
      <c r="C5371" s="214"/>
      <c r="D5371" s="214"/>
      <c r="E5371" s="214"/>
      <c r="F5371" s="224"/>
      <c r="G5371" s="216"/>
      <c r="H5371" s="227"/>
      <c r="I5371" s="214"/>
      <c r="J5371" s="214"/>
      <c r="K5371" s="218"/>
    </row>
    <row r="5372" customHeight="1" spans="1:11">
      <c r="A5372" s="228"/>
      <c r="B5372" s="219"/>
      <c r="C5372" s="220"/>
      <c r="D5372" s="220"/>
      <c r="E5372" s="220"/>
      <c r="F5372" s="225"/>
      <c r="G5372" s="222"/>
      <c r="H5372" s="229"/>
      <c r="I5372" s="220"/>
      <c r="J5372" s="220"/>
      <c r="K5372" s="223"/>
    </row>
    <row r="5373" customHeight="1" spans="1:11">
      <c r="A5373" s="226"/>
      <c r="B5373" s="213"/>
      <c r="C5373" s="214"/>
      <c r="D5373" s="214"/>
      <c r="E5373" s="214"/>
      <c r="F5373" s="224"/>
      <c r="G5373" s="216"/>
      <c r="H5373" s="227"/>
      <c r="I5373" s="214"/>
      <c r="J5373" s="214"/>
      <c r="K5373" s="218"/>
    </row>
    <row r="5374" customHeight="1" spans="1:11">
      <c r="A5374" s="228"/>
      <c r="B5374" s="219"/>
      <c r="C5374" s="220"/>
      <c r="D5374" s="220"/>
      <c r="E5374" s="220"/>
      <c r="F5374" s="225"/>
      <c r="G5374" s="222"/>
      <c r="H5374" s="229"/>
      <c r="I5374" s="220"/>
      <c r="J5374" s="220"/>
      <c r="K5374" s="223"/>
    </row>
    <row r="5375" customHeight="1" spans="1:11">
      <c r="A5375" s="226"/>
      <c r="B5375" s="213"/>
      <c r="C5375" s="214"/>
      <c r="D5375" s="214"/>
      <c r="E5375" s="214"/>
      <c r="F5375" s="224"/>
      <c r="G5375" s="216"/>
      <c r="H5375" s="227"/>
      <c r="I5375" s="214"/>
      <c r="J5375" s="214"/>
      <c r="K5375" s="218"/>
    </row>
    <row r="5376" customHeight="1" spans="1:11">
      <c r="A5376" s="228"/>
      <c r="B5376" s="219"/>
      <c r="C5376" s="220"/>
      <c r="D5376" s="220"/>
      <c r="E5376" s="220"/>
      <c r="F5376" s="225"/>
      <c r="G5376" s="222"/>
      <c r="H5376" s="229"/>
      <c r="I5376" s="220"/>
      <c r="J5376" s="220"/>
      <c r="K5376" s="223"/>
    </row>
    <row r="5377" customHeight="1" spans="1:11">
      <c r="A5377" s="226"/>
      <c r="B5377" s="213"/>
      <c r="C5377" s="214"/>
      <c r="D5377" s="214"/>
      <c r="E5377" s="214"/>
      <c r="F5377" s="224"/>
      <c r="G5377" s="216"/>
      <c r="H5377" s="227"/>
      <c r="I5377" s="214"/>
      <c r="J5377" s="214"/>
      <c r="K5377" s="218"/>
    </row>
    <row r="5378" customHeight="1" spans="1:11">
      <c r="A5378" s="228"/>
      <c r="B5378" s="219"/>
      <c r="C5378" s="220"/>
      <c r="D5378" s="220"/>
      <c r="E5378" s="220"/>
      <c r="F5378" s="225"/>
      <c r="G5378" s="222"/>
      <c r="H5378" s="229"/>
      <c r="I5378" s="220"/>
      <c r="J5378" s="220"/>
      <c r="K5378" s="223"/>
    </row>
    <row r="5379" customHeight="1" spans="1:11">
      <c r="A5379" s="226"/>
      <c r="B5379" s="213"/>
      <c r="C5379" s="214"/>
      <c r="D5379" s="214"/>
      <c r="E5379" s="214"/>
      <c r="F5379" s="224"/>
      <c r="G5379" s="216"/>
      <c r="H5379" s="227"/>
      <c r="I5379" s="214"/>
      <c r="J5379" s="214"/>
      <c r="K5379" s="218"/>
    </row>
    <row r="5380" customHeight="1" spans="1:11">
      <c r="A5380" s="228"/>
      <c r="B5380" s="219"/>
      <c r="C5380" s="220"/>
      <c r="D5380" s="220"/>
      <c r="E5380" s="220"/>
      <c r="F5380" s="225"/>
      <c r="G5380" s="222"/>
      <c r="H5380" s="229"/>
      <c r="I5380" s="220"/>
      <c r="J5380" s="220"/>
      <c r="K5380" s="223"/>
    </row>
    <row r="5381" customHeight="1" spans="1:11">
      <c r="A5381" s="226"/>
      <c r="B5381" s="213"/>
      <c r="C5381" s="214"/>
      <c r="D5381" s="214"/>
      <c r="E5381" s="214"/>
      <c r="F5381" s="224"/>
      <c r="G5381" s="216"/>
      <c r="H5381" s="227"/>
      <c r="I5381" s="214"/>
      <c r="J5381" s="214"/>
      <c r="K5381" s="218"/>
    </row>
    <row r="5382" customHeight="1" spans="1:11">
      <c r="A5382" s="228"/>
      <c r="B5382" s="219"/>
      <c r="C5382" s="220"/>
      <c r="D5382" s="220"/>
      <c r="E5382" s="220"/>
      <c r="F5382" s="225"/>
      <c r="G5382" s="222"/>
      <c r="H5382" s="229"/>
      <c r="I5382" s="220"/>
      <c r="J5382" s="220"/>
      <c r="K5382" s="223"/>
    </row>
    <row r="5383" customHeight="1" spans="1:11">
      <c r="A5383" s="226"/>
      <c r="B5383" s="213"/>
      <c r="C5383" s="214"/>
      <c r="D5383" s="214"/>
      <c r="E5383" s="214"/>
      <c r="F5383" s="224"/>
      <c r="G5383" s="216"/>
      <c r="H5383" s="227"/>
      <c r="I5383" s="214"/>
      <c r="J5383" s="214"/>
      <c r="K5383" s="218"/>
    </row>
    <row r="5384" customHeight="1" spans="1:11">
      <c r="A5384" s="228"/>
      <c r="B5384" s="219"/>
      <c r="C5384" s="220"/>
      <c r="D5384" s="220"/>
      <c r="E5384" s="220"/>
      <c r="F5384" s="225"/>
      <c r="G5384" s="222"/>
      <c r="H5384" s="229"/>
      <c r="I5384" s="220"/>
      <c r="J5384" s="220"/>
      <c r="K5384" s="223"/>
    </row>
    <row r="5385" customHeight="1" spans="1:11">
      <c r="A5385" s="226"/>
      <c r="B5385" s="213"/>
      <c r="C5385" s="214"/>
      <c r="D5385" s="214"/>
      <c r="E5385" s="214"/>
      <c r="F5385" s="224"/>
      <c r="G5385" s="216"/>
      <c r="H5385" s="227"/>
      <c r="I5385" s="214"/>
      <c r="J5385" s="214"/>
      <c r="K5385" s="218"/>
    </row>
    <row r="5386" customHeight="1" spans="1:11">
      <c r="A5386" s="228"/>
      <c r="B5386" s="219"/>
      <c r="C5386" s="220"/>
      <c r="D5386" s="220"/>
      <c r="E5386" s="220"/>
      <c r="F5386" s="225"/>
      <c r="G5386" s="222"/>
      <c r="H5386" s="229"/>
      <c r="I5386" s="220"/>
      <c r="J5386" s="220"/>
      <c r="K5386" s="223"/>
    </row>
    <row r="5387" customHeight="1" spans="1:11">
      <c r="A5387" s="226"/>
      <c r="B5387" s="213"/>
      <c r="C5387" s="214"/>
      <c r="D5387" s="214"/>
      <c r="E5387" s="214"/>
      <c r="F5387" s="224"/>
      <c r="G5387" s="216"/>
      <c r="H5387" s="227"/>
      <c r="I5387" s="214"/>
      <c r="J5387" s="214"/>
      <c r="K5387" s="218"/>
    </row>
    <row r="5388" customHeight="1" spans="1:11">
      <c r="A5388" s="228"/>
      <c r="B5388" s="219"/>
      <c r="C5388" s="220"/>
      <c r="D5388" s="220"/>
      <c r="E5388" s="220"/>
      <c r="F5388" s="225"/>
      <c r="G5388" s="222"/>
      <c r="H5388" s="229"/>
      <c r="I5388" s="220"/>
      <c r="J5388" s="220"/>
      <c r="K5388" s="223"/>
    </row>
    <row r="5389" customHeight="1" spans="1:11">
      <c r="A5389" s="226"/>
      <c r="B5389" s="213"/>
      <c r="C5389" s="214"/>
      <c r="D5389" s="214"/>
      <c r="E5389" s="214"/>
      <c r="F5389" s="224"/>
      <c r="G5389" s="216"/>
      <c r="H5389" s="227"/>
      <c r="I5389" s="214"/>
      <c r="J5389" s="214"/>
      <c r="K5389" s="218"/>
    </row>
    <row r="5390" customHeight="1" spans="1:11">
      <c r="A5390" s="228"/>
      <c r="B5390" s="219"/>
      <c r="C5390" s="220"/>
      <c r="D5390" s="220"/>
      <c r="E5390" s="220"/>
      <c r="F5390" s="225"/>
      <c r="G5390" s="222"/>
      <c r="H5390" s="229"/>
      <c r="I5390" s="220"/>
      <c r="J5390" s="220"/>
      <c r="K5390" s="223"/>
    </row>
    <row r="5391" customHeight="1" spans="1:11">
      <c r="A5391" s="226"/>
      <c r="B5391" s="213"/>
      <c r="C5391" s="214"/>
      <c r="D5391" s="214"/>
      <c r="E5391" s="214"/>
      <c r="F5391" s="224"/>
      <c r="G5391" s="216"/>
      <c r="H5391" s="227"/>
      <c r="I5391" s="214"/>
      <c r="J5391" s="214"/>
      <c r="K5391" s="218"/>
    </row>
    <row r="5392" customHeight="1" spans="1:11">
      <c r="A5392" s="228"/>
      <c r="B5392" s="219"/>
      <c r="C5392" s="220"/>
      <c r="D5392" s="220"/>
      <c r="E5392" s="220"/>
      <c r="F5392" s="225"/>
      <c r="G5392" s="222"/>
      <c r="H5392" s="229"/>
      <c r="I5392" s="220"/>
      <c r="J5392" s="220"/>
      <c r="K5392" s="223"/>
    </row>
    <row r="5393" customHeight="1" spans="1:11">
      <c r="A5393" s="226"/>
      <c r="B5393" s="213"/>
      <c r="C5393" s="214"/>
      <c r="D5393" s="214"/>
      <c r="E5393" s="214"/>
      <c r="F5393" s="224"/>
      <c r="G5393" s="216"/>
      <c r="H5393" s="227"/>
      <c r="I5393" s="214"/>
      <c r="J5393" s="214"/>
      <c r="K5393" s="218"/>
    </row>
    <row r="5394" customHeight="1" spans="1:11">
      <c r="A5394" s="228"/>
      <c r="B5394" s="219"/>
      <c r="C5394" s="220"/>
      <c r="D5394" s="220"/>
      <c r="E5394" s="220"/>
      <c r="F5394" s="225"/>
      <c r="G5394" s="222"/>
      <c r="H5394" s="229"/>
      <c r="I5394" s="220"/>
      <c r="J5394" s="220"/>
      <c r="K5394" s="223"/>
    </row>
    <row r="5395" customHeight="1" spans="1:11">
      <c r="A5395" s="226"/>
      <c r="B5395" s="213"/>
      <c r="C5395" s="214"/>
      <c r="D5395" s="214"/>
      <c r="E5395" s="214"/>
      <c r="F5395" s="224"/>
      <c r="G5395" s="216"/>
      <c r="H5395" s="227"/>
      <c r="I5395" s="214"/>
      <c r="J5395" s="214"/>
      <c r="K5395" s="218"/>
    </row>
    <row r="5396" customHeight="1" spans="1:11">
      <c r="A5396" s="228"/>
      <c r="B5396" s="219"/>
      <c r="C5396" s="220"/>
      <c r="D5396" s="220"/>
      <c r="E5396" s="220"/>
      <c r="F5396" s="225"/>
      <c r="G5396" s="222"/>
      <c r="H5396" s="229"/>
      <c r="I5396" s="220"/>
      <c r="J5396" s="220"/>
      <c r="K5396" s="223"/>
    </row>
    <row r="5397" customHeight="1" spans="1:11">
      <c r="A5397" s="226"/>
      <c r="B5397" s="213"/>
      <c r="C5397" s="214"/>
      <c r="D5397" s="214"/>
      <c r="E5397" s="214"/>
      <c r="F5397" s="224"/>
      <c r="G5397" s="216"/>
      <c r="H5397" s="227"/>
      <c r="I5397" s="214"/>
      <c r="J5397" s="214"/>
      <c r="K5397" s="218"/>
    </row>
    <row r="5398" customHeight="1" spans="1:11">
      <c r="A5398" s="228"/>
      <c r="B5398" s="219"/>
      <c r="C5398" s="220"/>
      <c r="D5398" s="220"/>
      <c r="E5398" s="220"/>
      <c r="F5398" s="225"/>
      <c r="G5398" s="222"/>
      <c r="H5398" s="229"/>
      <c r="I5398" s="220"/>
      <c r="J5398" s="220"/>
      <c r="K5398" s="223"/>
    </row>
    <row r="5399" customHeight="1" spans="1:11">
      <c r="A5399" s="226"/>
      <c r="B5399" s="213"/>
      <c r="C5399" s="214"/>
      <c r="D5399" s="214"/>
      <c r="E5399" s="214"/>
      <c r="F5399" s="224"/>
      <c r="G5399" s="216"/>
      <c r="H5399" s="227"/>
      <c r="I5399" s="214"/>
      <c r="J5399" s="214"/>
      <c r="K5399" s="218"/>
    </row>
    <row r="5400" customHeight="1" spans="1:11">
      <c r="A5400" s="228"/>
      <c r="B5400" s="219"/>
      <c r="C5400" s="220"/>
      <c r="D5400" s="220"/>
      <c r="E5400" s="220"/>
      <c r="F5400" s="225"/>
      <c r="G5400" s="222"/>
      <c r="H5400" s="229"/>
      <c r="I5400" s="220"/>
      <c r="J5400" s="220"/>
      <c r="K5400" s="223"/>
    </row>
    <row r="5401" customHeight="1" spans="1:11">
      <c r="A5401" s="226"/>
      <c r="B5401" s="213"/>
      <c r="C5401" s="214"/>
      <c r="D5401" s="214"/>
      <c r="E5401" s="214"/>
      <c r="F5401" s="224"/>
      <c r="G5401" s="216"/>
      <c r="H5401" s="227"/>
      <c r="I5401" s="214"/>
      <c r="J5401" s="214"/>
      <c r="K5401" s="218"/>
    </row>
    <row r="5402" customHeight="1" spans="1:11">
      <c r="A5402" s="228"/>
      <c r="B5402" s="219"/>
      <c r="C5402" s="220"/>
      <c r="D5402" s="220"/>
      <c r="E5402" s="220"/>
      <c r="F5402" s="225"/>
      <c r="G5402" s="222"/>
      <c r="H5402" s="229"/>
      <c r="I5402" s="220"/>
      <c r="J5402" s="220"/>
      <c r="K5402" s="223"/>
    </row>
    <row r="5403" customHeight="1" spans="1:11">
      <c r="A5403" s="226"/>
      <c r="B5403" s="213"/>
      <c r="C5403" s="214"/>
      <c r="D5403" s="214"/>
      <c r="E5403" s="214"/>
      <c r="F5403" s="224"/>
      <c r="G5403" s="216"/>
      <c r="H5403" s="227"/>
      <c r="I5403" s="214"/>
      <c r="J5403" s="214"/>
      <c r="K5403" s="218"/>
    </row>
    <row r="5404" customHeight="1" spans="1:11">
      <c r="A5404" s="228"/>
      <c r="B5404" s="219"/>
      <c r="C5404" s="220"/>
      <c r="D5404" s="220"/>
      <c r="E5404" s="220"/>
      <c r="F5404" s="225"/>
      <c r="G5404" s="222"/>
      <c r="H5404" s="229"/>
      <c r="I5404" s="220"/>
      <c r="J5404" s="220"/>
      <c r="K5404" s="223"/>
    </row>
    <row r="5405" customHeight="1" spans="1:11">
      <c r="A5405" s="226"/>
      <c r="B5405" s="213"/>
      <c r="C5405" s="214"/>
      <c r="D5405" s="214"/>
      <c r="E5405" s="214"/>
      <c r="F5405" s="224"/>
      <c r="G5405" s="216"/>
      <c r="H5405" s="227"/>
      <c r="I5405" s="214"/>
      <c r="J5405" s="214"/>
      <c r="K5405" s="218"/>
    </row>
    <row r="5406" customHeight="1" spans="1:11">
      <c r="A5406" s="228"/>
      <c r="B5406" s="219"/>
      <c r="C5406" s="220"/>
      <c r="D5406" s="220"/>
      <c r="E5406" s="220"/>
      <c r="F5406" s="225"/>
      <c r="G5406" s="222"/>
      <c r="H5406" s="229"/>
      <c r="I5406" s="220"/>
      <c r="J5406" s="220"/>
      <c r="K5406" s="223"/>
    </row>
    <row r="5407" customHeight="1" spans="1:11">
      <c r="A5407" s="226"/>
      <c r="B5407" s="213"/>
      <c r="C5407" s="214"/>
      <c r="D5407" s="214"/>
      <c r="E5407" s="214"/>
      <c r="F5407" s="224"/>
      <c r="G5407" s="216"/>
      <c r="H5407" s="227"/>
      <c r="I5407" s="214"/>
      <c r="J5407" s="214"/>
      <c r="K5407" s="218"/>
    </row>
    <row r="5408" customHeight="1" spans="1:11">
      <c r="A5408" s="228"/>
      <c r="B5408" s="219"/>
      <c r="C5408" s="220"/>
      <c r="D5408" s="220"/>
      <c r="E5408" s="220"/>
      <c r="F5408" s="225"/>
      <c r="G5408" s="222"/>
      <c r="H5408" s="229"/>
      <c r="I5408" s="220"/>
      <c r="J5408" s="220"/>
      <c r="K5408" s="223"/>
    </row>
    <row r="5409" customHeight="1" spans="1:11">
      <c r="A5409" s="226"/>
      <c r="B5409" s="213"/>
      <c r="C5409" s="214"/>
      <c r="D5409" s="214"/>
      <c r="E5409" s="214"/>
      <c r="F5409" s="224"/>
      <c r="G5409" s="216"/>
      <c r="H5409" s="227"/>
      <c r="I5409" s="214"/>
      <c r="J5409" s="214"/>
      <c r="K5409" s="218"/>
    </row>
    <row r="5410" customHeight="1" spans="1:11">
      <c r="A5410" s="228"/>
      <c r="B5410" s="219"/>
      <c r="C5410" s="220"/>
      <c r="D5410" s="220"/>
      <c r="E5410" s="220"/>
      <c r="F5410" s="225"/>
      <c r="G5410" s="222"/>
      <c r="H5410" s="229"/>
      <c r="I5410" s="220"/>
      <c r="J5410" s="220"/>
      <c r="K5410" s="223"/>
    </row>
    <row r="5411" customHeight="1" spans="1:11">
      <c r="A5411" s="226"/>
      <c r="B5411" s="213"/>
      <c r="C5411" s="214"/>
      <c r="D5411" s="214"/>
      <c r="E5411" s="214"/>
      <c r="F5411" s="224"/>
      <c r="G5411" s="216"/>
      <c r="H5411" s="227"/>
      <c r="I5411" s="214"/>
      <c r="J5411" s="214"/>
      <c r="K5411" s="218"/>
    </row>
    <row r="5412" customHeight="1" spans="1:11">
      <c r="A5412" s="228"/>
      <c r="B5412" s="219"/>
      <c r="C5412" s="220"/>
      <c r="D5412" s="220"/>
      <c r="E5412" s="220"/>
      <c r="F5412" s="225"/>
      <c r="G5412" s="222"/>
      <c r="H5412" s="229"/>
      <c r="I5412" s="220"/>
      <c r="J5412" s="220"/>
      <c r="K5412" s="223"/>
    </row>
    <row r="5413" customHeight="1" spans="1:11">
      <c r="A5413" s="226"/>
      <c r="B5413" s="213"/>
      <c r="C5413" s="214"/>
      <c r="D5413" s="214"/>
      <c r="E5413" s="214"/>
      <c r="F5413" s="224"/>
      <c r="G5413" s="216"/>
      <c r="H5413" s="227"/>
      <c r="I5413" s="214"/>
      <c r="J5413" s="214"/>
      <c r="K5413" s="218"/>
    </row>
    <row r="5414" customHeight="1" spans="1:11">
      <c r="A5414" s="228"/>
      <c r="B5414" s="219"/>
      <c r="C5414" s="220"/>
      <c r="D5414" s="220"/>
      <c r="E5414" s="220"/>
      <c r="F5414" s="225"/>
      <c r="G5414" s="222"/>
      <c r="H5414" s="229"/>
      <c r="I5414" s="220"/>
      <c r="J5414" s="220"/>
      <c r="K5414" s="223"/>
    </row>
    <row r="5415" customHeight="1" spans="1:11">
      <c r="A5415" s="226"/>
      <c r="B5415" s="213"/>
      <c r="C5415" s="214"/>
      <c r="D5415" s="214"/>
      <c r="E5415" s="214"/>
      <c r="F5415" s="224"/>
      <c r="G5415" s="216"/>
      <c r="H5415" s="227"/>
      <c r="I5415" s="214"/>
      <c r="J5415" s="214"/>
      <c r="K5415" s="218"/>
    </row>
    <row r="5416" customHeight="1" spans="1:11">
      <c r="A5416" s="228"/>
      <c r="B5416" s="219"/>
      <c r="C5416" s="220"/>
      <c r="D5416" s="220"/>
      <c r="E5416" s="220"/>
      <c r="F5416" s="225"/>
      <c r="G5416" s="222"/>
      <c r="H5416" s="229"/>
      <c r="I5416" s="220"/>
      <c r="J5416" s="220"/>
      <c r="K5416" s="223"/>
    </row>
    <row r="5417" customHeight="1" spans="1:11">
      <c r="A5417" s="226"/>
      <c r="B5417" s="213"/>
      <c r="C5417" s="214"/>
      <c r="D5417" s="214"/>
      <c r="E5417" s="214"/>
      <c r="F5417" s="224"/>
      <c r="G5417" s="216"/>
      <c r="H5417" s="227"/>
      <c r="I5417" s="214"/>
      <c r="J5417" s="214"/>
      <c r="K5417" s="218"/>
    </row>
    <row r="5418" customHeight="1" spans="1:11">
      <c r="A5418" s="228"/>
      <c r="B5418" s="219"/>
      <c r="C5418" s="220"/>
      <c r="D5418" s="220"/>
      <c r="E5418" s="220"/>
      <c r="F5418" s="225"/>
      <c r="G5418" s="222"/>
      <c r="H5418" s="229"/>
      <c r="I5418" s="220"/>
      <c r="J5418" s="220"/>
      <c r="K5418" s="223"/>
    </row>
    <row r="5419" customHeight="1" spans="1:11">
      <c r="A5419" s="226"/>
      <c r="B5419" s="213"/>
      <c r="C5419" s="214"/>
      <c r="D5419" s="214"/>
      <c r="E5419" s="214"/>
      <c r="F5419" s="224"/>
      <c r="G5419" s="216"/>
      <c r="H5419" s="227"/>
      <c r="I5419" s="214"/>
      <c r="J5419" s="214"/>
      <c r="K5419" s="218"/>
    </row>
    <row r="5420" customHeight="1" spans="1:11">
      <c r="A5420" s="228"/>
      <c r="B5420" s="219"/>
      <c r="C5420" s="220"/>
      <c r="D5420" s="220"/>
      <c r="E5420" s="220"/>
      <c r="F5420" s="225"/>
      <c r="G5420" s="222"/>
      <c r="H5420" s="229"/>
      <c r="I5420" s="220"/>
      <c r="J5420" s="220"/>
      <c r="K5420" s="223"/>
    </row>
    <row r="5421" customHeight="1" spans="1:11">
      <c r="A5421" s="226"/>
      <c r="B5421" s="213"/>
      <c r="C5421" s="214"/>
      <c r="D5421" s="214"/>
      <c r="E5421" s="214"/>
      <c r="F5421" s="224"/>
      <c r="G5421" s="216"/>
      <c r="H5421" s="227"/>
      <c r="I5421" s="214"/>
      <c r="J5421" s="214"/>
      <c r="K5421" s="218"/>
    </row>
    <row r="5422" customHeight="1" spans="1:11">
      <c r="A5422" s="228"/>
      <c r="B5422" s="219"/>
      <c r="C5422" s="220"/>
      <c r="D5422" s="220"/>
      <c r="E5422" s="220"/>
      <c r="F5422" s="225"/>
      <c r="G5422" s="222"/>
      <c r="H5422" s="229"/>
      <c r="I5422" s="220"/>
      <c r="J5422" s="220"/>
      <c r="K5422" s="223"/>
    </row>
    <row r="5423" customHeight="1" spans="1:11">
      <c r="A5423" s="226"/>
      <c r="B5423" s="213"/>
      <c r="C5423" s="214"/>
      <c r="D5423" s="214"/>
      <c r="E5423" s="214"/>
      <c r="F5423" s="224"/>
      <c r="G5423" s="216"/>
      <c r="H5423" s="227"/>
      <c r="I5423" s="214"/>
      <c r="J5423" s="214"/>
      <c r="K5423" s="218"/>
    </row>
    <row r="5424" customHeight="1" spans="1:11">
      <c r="A5424" s="228"/>
      <c r="B5424" s="219"/>
      <c r="C5424" s="220"/>
      <c r="D5424" s="220"/>
      <c r="E5424" s="220"/>
      <c r="F5424" s="225"/>
      <c r="G5424" s="222"/>
      <c r="H5424" s="229"/>
      <c r="I5424" s="220"/>
      <c r="J5424" s="220"/>
      <c r="K5424" s="223"/>
    </row>
    <row r="5425" customHeight="1" spans="1:11">
      <c r="A5425" s="226"/>
      <c r="B5425" s="213"/>
      <c r="C5425" s="214"/>
      <c r="D5425" s="214"/>
      <c r="E5425" s="214"/>
      <c r="F5425" s="224"/>
      <c r="G5425" s="216"/>
      <c r="H5425" s="227"/>
      <c r="I5425" s="214"/>
      <c r="J5425" s="214"/>
      <c r="K5425" s="218"/>
    </row>
    <row r="5426" customHeight="1" spans="1:11">
      <c r="A5426" s="228"/>
      <c r="B5426" s="219"/>
      <c r="C5426" s="220"/>
      <c r="D5426" s="220"/>
      <c r="E5426" s="220"/>
      <c r="F5426" s="225"/>
      <c r="G5426" s="222"/>
      <c r="H5426" s="229"/>
      <c r="I5426" s="220"/>
      <c r="J5426" s="220"/>
      <c r="K5426" s="223"/>
    </row>
    <row r="5427" customHeight="1" spans="1:11">
      <c r="A5427" s="226"/>
      <c r="B5427" s="213"/>
      <c r="C5427" s="214"/>
      <c r="D5427" s="214"/>
      <c r="E5427" s="214"/>
      <c r="F5427" s="224"/>
      <c r="G5427" s="216"/>
      <c r="H5427" s="227"/>
      <c r="I5427" s="214"/>
      <c r="J5427" s="214"/>
      <c r="K5427" s="218"/>
    </row>
    <row r="5428" customHeight="1" spans="1:11">
      <c r="A5428" s="228"/>
      <c r="B5428" s="219"/>
      <c r="C5428" s="220"/>
      <c r="D5428" s="220"/>
      <c r="E5428" s="220"/>
      <c r="F5428" s="225"/>
      <c r="G5428" s="222"/>
      <c r="H5428" s="229"/>
      <c r="I5428" s="220"/>
      <c r="J5428" s="220"/>
      <c r="K5428" s="223"/>
    </row>
    <row r="5429" customHeight="1" spans="1:11">
      <c r="A5429" s="226"/>
      <c r="B5429" s="213"/>
      <c r="C5429" s="214"/>
      <c r="D5429" s="214"/>
      <c r="E5429" s="214"/>
      <c r="F5429" s="224"/>
      <c r="G5429" s="216"/>
      <c r="H5429" s="227"/>
      <c r="I5429" s="214"/>
      <c r="J5429" s="214"/>
      <c r="K5429" s="218"/>
    </row>
    <row r="5430" customHeight="1" spans="1:11">
      <c r="A5430" s="228"/>
      <c r="B5430" s="219"/>
      <c r="C5430" s="220"/>
      <c r="D5430" s="220"/>
      <c r="E5430" s="220"/>
      <c r="F5430" s="225"/>
      <c r="G5430" s="222"/>
      <c r="H5430" s="229"/>
      <c r="I5430" s="220"/>
      <c r="J5430" s="220"/>
      <c r="K5430" s="223"/>
    </row>
    <row r="5431" customHeight="1" spans="1:11">
      <c r="A5431" s="226"/>
      <c r="B5431" s="213"/>
      <c r="C5431" s="214"/>
      <c r="D5431" s="214"/>
      <c r="E5431" s="214"/>
      <c r="F5431" s="224"/>
      <c r="G5431" s="216"/>
      <c r="H5431" s="227"/>
      <c r="I5431" s="214"/>
      <c r="J5431" s="214"/>
      <c r="K5431" s="218"/>
    </row>
    <row r="5432" customHeight="1" spans="1:11">
      <c r="A5432" s="228"/>
      <c r="B5432" s="219"/>
      <c r="C5432" s="220"/>
      <c r="D5432" s="220"/>
      <c r="E5432" s="220"/>
      <c r="F5432" s="225"/>
      <c r="G5432" s="222"/>
      <c r="H5432" s="229"/>
      <c r="I5432" s="220"/>
      <c r="J5432" s="220"/>
      <c r="K5432" s="223"/>
    </row>
    <row r="5433" customHeight="1" spans="1:11">
      <c r="A5433" s="226"/>
      <c r="B5433" s="213"/>
      <c r="C5433" s="214"/>
      <c r="D5433" s="214"/>
      <c r="E5433" s="214"/>
      <c r="F5433" s="224"/>
      <c r="G5433" s="216"/>
      <c r="H5433" s="227"/>
      <c r="I5433" s="214"/>
      <c r="J5433" s="214"/>
      <c r="K5433" s="218"/>
    </row>
    <row r="5434" customHeight="1" spans="1:11">
      <c r="A5434" s="228"/>
      <c r="B5434" s="219"/>
      <c r="C5434" s="220"/>
      <c r="D5434" s="220"/>
      <c r="E5434" s="220"/>
      <c r="F5434" s="225"/>
      <c r="G5434" s="222"/>
      <c r="H5434" s="229"/>
      <c r="I5434" s="220"/>
      <c r="J5434" s="220"/>
      <c r="K5434" s="223"/>
    </row>
    <row r="5435" customHeight="1" spans="1:11">
      <c r="A5435" s="226"/>
      <c r="B5435" s="213"/>
      <c r="C5435" s="214"/>
      <c r="D5435" s="214"/>
      <c r="E5435" s="214"/>
      <c r="F5435" s="224"/>
      <c r="G5435" s="216"/>
      <c r="H5435" s="227"/>
      <c r="I5435" s="214"/>
      <c r="J5435" s="214"/>
      <c r="K5435" s="218"/>
    </row>
    <row r="5436" customHeight="1" spans="1:11">
      <c r="A5436" s="228"/>
      <c r="B5436" s="219"/>
      <c r="C5436" s="220"/>
      <c r="D5436" s="220"/>
      <c r="E5436" s="220"/>
      <c r="F5436" s="225"/>
      <c r="G5436" s="222"/>
      <c r="H5436" s="229"/>
      <c r="I5436" s="220"/>
      <c r="J5436" s="220"/>
      <c r="K5436" s="223"/>
    </row>
    <row r="5437" customHeight="1" spans="1:11">
      <c r="A5437" s="226"/>
      <c r="B5437" s="213"/>
      <c r="C5437" s="214"/>
      <c r="D5437" s="214"/>
      <c r="E5437" s="214"/>
      <c r="F5437" s="224"/>
      <c r="G5437" s="216"/>
      <c r="H5437" s="227"/>
      <c r="I5437" s="214"/>
      <c r="J5437" s="214"/>
      <c r="K5437" s="218"/>
    </row>
    <row r="5438" customHeight="1" spans="1:11">
      <c r="A5438" s="228"/>
      <c r="B5438" s="219"/>
      <c r="C5438" s="220"/>
      <c r="D5438" s="220"/>
      <c r="E5438" s="220"/>
      <c r="F5438" s="225"/>
      <c r="G5438" s="222"/>
      <c r="H5438" s="229"/>
      <c r="I5438" s="220"/>
      <c r="J5438" s="220"/>
      <c r="K5438" s="223"/>
    </row>
    <row r="5439" customHeight="1" spans="1:11">
      <c r="A5439" s="226"/>
      <c r="B5439" s="213"/>
      <c r="C5439" s="214"/>
      <c r="D5439" s="214"/>
      <c r="E5439" s="214"/>
      <c r="F5439" s="224"/>
      <c r="G5439" s="216"/>
      <c r="H5439" s="227"/>
      <c r="I5439" s="214"/>
      <c r="J5439" s="214"/>
      <c r="K5439" s="218"/>
    </row>
    <row r="5440" customHeight="1" spans="1:11">
      <c r="A5440" s="228"/>
      <c r="B5440" s="219"/>
      <c r="C5440" s="220"/>
      <c r="D5440" s="220"/>
      <c r="E5440" s="220"/>
      <c r="F5440" s="225"/>
      <c r="G5440" s="222"/>
      <c r="H5440" s="229"/>
      <c r="I5440" s="220"/>
      <c r="J5440" s="220"/>
      <c r="K5440" s="223"/>
    </row>
    <row r="5441" customHeight="1" spans="1:11">
      <c r="A5441" s="226"/>
      <c r="B5441" s="213"/>
      <c r="C5441" s="214"/>
      <c r="D5441" s="214"/>
      <c r="E5441" s="214"/>
      <c r="F5441" s="224"/>
      <c r="G5441" s="216"/>
      <c r="H5441" s="227"/>
      <c r="I5441" s="214"/>
      <c r="J5441" s="214"/>
      <c r="K5441" s="218"/>
    </row>
    <row r="5442" customHeight="1" spans="1:11">
      <c r="A5442" s="228"/>
      <c r="B5442" s="219"/>
      <c r="C5442" s="220"/>
      <c r="D5442" s="220"/>
      <c r="E5442" s="220"/>
      <c r="F5442" s="225"/>
      <c r="G5442" s="222"/>
      <c r="H5442" s="229"/>
      <c r="I5442" s="220"/>
      <c r="J5442" s="220"/>
      <c r="K5442" s="223"/>
    </row>
    <row r="5443" customHeight="1" spans="1:11">
      <c r="A5443" s="226"/>
      <c r="B5443" s="213"/>
      <c r="C5443" s="214"/>
      <c r="D5443" s="214"/>
      <c r="E5443" s="214"/>
      <c r="F5443" s="224"/>
      <c r="G5443" s="216"/>
      <c r="H5443" s="227"/>
      <c r="I5443" s="214"/>
      <c r="J5443" s="214"/>
      <c r="K5443" s="218"/>
    </row>
    <row r="5444" customHeight="1" spans="1:11">
      <c r="A5444" s="228"/>
      <c r="B5444" s="219"/>
      <c r="C5444" s="220"/>
      <c r="D5444" s="220"/>
      <c r="E5444" s="220"/>
      <c r="F5444" s="225"/>
      <c r="G5444" s="222"/>
      <c r="H5444" s="229"/>
      <c r="I5444" s="220"/>
      <c r="J5444" s="220"/>
      <c r="K5444" s="223"/>
    </row>
    <row r="5445" customHeight="1" spans="1:11">
      <c r="A5445" s="226"/>
      <c r="B5445" s="213"/>
      <c r="C5445" s="214"/>
      <c r="D5445" s="214"/>
      <c r="E5445" s="214"/>
      <c r="F5445" s="224"/>
      <c r="G5445" s="216"/>
      <c r="H5445" s="227"/>
      <c r="I5445" s="214"/>
      <c r="J5445" s="214"/>
      <c r="K5445" s="218"/>
    </row>
    <row r="5446" customHeight="1" spans="1:11">
      <c r="A5446" s="228"/>
      <c r="B5446" s="219"/>
      <c r="C5446" s="220"/>
      <c r="D5446" s="220"/>
      <c r="E5446" s="220"/>
      <c r="F5446" s="225"/>
      <c r="G5446" s="222"/>
      <c r="H5446" s="229"/>
      <c r="I5446" s="220"/>
      <c r="J5446" s="220"/>
      <c r="K5446" s="223"/>
    </row>
    <row r="5447" customHeight="1" spans="1:11">
      <c r="A5447" s="226"/>
      <c r="B5447" s="213"/>
      <c r="C5447" s="214"/>
      <c r="D5447" s="214"/>
      <c r="E5447" s="214"/>
      <c r="F5447" s="224"/>
      <c r="G5447" s="216"/>
      <c r="H5447" s="227"/>
      <c r="I5447" s="214"/>
      <c r="J5447" s="214"/>
      <c r="K5447" s="218"/>
    </row>
    <row r="5448" customHeight="1" spans="1:11">
      <c r="A5448" s="228"/>
      <c r="B5448" s="219"/>
      <c r="C5448" s="220"/>
      <c r="D5448" s="220"/>
      <c r="E5448" s="220"/>
      <c r="F5448" s="225"/>
      <c r="G5448" s="222"/>
      <c r="H5448" s="229"/>
      <c r="I5448" s="220"/>
      <c r="J5448" s="220"/>
      <c r="K5448" s="223"/>
    </row>
    <row r="5449" customHeight="1" spans="1:11">
      <c r="A5449" s="226"/>
      <c r="B5449" s="213"/>
      <c r="C5449" s="214"/>
      <c r="D5449" s="214"/>
      <c r="E5449" s="214"/>
      <c r="F5449" s="224"/>
      <c r="G5449" s="216"/>
      <c r="H5449" s="227"/>
      <c r="I5449" s="214"/>
      <c r="J5449" s="214"/>
      <c r="K5449" s="218"/>
    </row>
    <row r="5450" customHeight="1" spans="1:11">
      <c r="A5450" s="228"/>
      <c r="B5450" s="219"/>
      <c r="C5450" s="220"/>
      <c r="D5450" s="220"/>
      <c r="E5450" s="220"/>
      <c r="F5450" s="225"/>
      <c r="G5450" s="222"/>
      <c r="H5450" s="229"/>
      <c r="I5450" s="220"/>
      <c r="J5450" s="220"/>
      <c r="K5450" s="223"/>
    </row>
    <row r="5451" customHeight="1" spans="1:11">
      <c r="A5451" s="226"/>
      <c r="B5451" s="213"/>
      <c r="C5451" s="214"/>
      <c r="D5451" s="214"/>
      <c r="E5451" s="214"/>
      <c r="F5451" s="224"/>
      <c r="G5451" s="216"/>
      <c r="H5451" s="227"/>
      <c r="I5451" s="214"/>
      <c r="J5451" s="214"/>
      <c r="K5451" s="218"/>
    </row>
    <row r="5452" customHeight="1" spans="1:11">
      <c r="A5452" s="228"/>
      <c r="B5452" s="219"/>
      <c r="C5452" s="220"/>
      <c r="D5452" s="220"/>
      <c r="E5452" s="220"/>
      <c r="F5452" s="225"/>
      <c r="G5452" s="222"/>
      <c r="H5452" s="229"/>
      <c r="I5452" s="220"/>
      <c r="J5452" s="220"/>
      <c r="K5452" s="223"/>
    </row>
    <row r="5453" customHeight="1" spans="1:11">
      <c r="A5453" s="226"/>
      <c r="B5453" s="213"/>
      <c r="C5453" s="214"/>
      <c r="D5453" s="214"/>
      <c r="E5453" s="214"/>
      <c r="F5453" s="224"/>
      <c r="G5453" s="216"/>
      <c r="H5453" s="227"/>
      <c r="I5453" s="214"/>
      <c r="J5453" s="214"/>
      <c r="K5453" s="218"/>
    </row>
    <row r="5454" customHeight="1" spans="1:11">
      <c r="A5454" s="228"/>
      <c r="B5454" s="219"/>
      <c r="C5454" s="220"/>
      <c r="D5454" s="220"/>
      <c r="E5454" s="220"/>
      <c r="F5454" s="225"/>
      <c r="G5454" s="222"/>
      <c r="H5454" s="229"/>
      <c r="I5454" s="220"/>
      <c r="J5454" s="220"/>
      <c r="K5454" s="223"/>
    </row>
    <row r="5455" customHeight="1" spans="1:11">
      <c r="A5455" s="226"/>
      <c r="B5455" s="213"/>
      <c r="C5455" s="214"/>
      <c r="D5455" s="214"/>
      <c r="E5455" s="214"/>
      <c r="F5455" s="224"/>
      <c r="G5455" s="216"/>
      <c r="H5455" s="227"/>
      <c r="I5455" s="214"/>
      <c r="J5455" s="214"/>
      <c r="K5455" s="218"/>
    </row>
    <row r="5456" customHeight="1" spans="1:11">
      <c r="A5456" s="228"/>
      <c r="B5456" s="219"/>
      <c r="C5456" s="220"/>
      <c r="D5456" s="220"/>
      <c r="E5456" s="220"/>
      <c r="F5456" s="225"/>
      <c r="G5456" s="222"/>
      <c r="H5456" s="229"/>
      <c r="I5456" s="220"/>
      <c r="J5456" s="220"/>
      <c r="K5456" s="223"/>
    </row>
    <row r="5457" customHeight="1" spans="1:11">
      <c r="A5457" s="226"/>
      <c r="B5457" s="213"/>
      <c r="C5457" s="214"/>
      <c r="D5457" s="214"/>
      <c r="E5457" s="214"/>
      <c r="F5457" s="224"/>
      <c r="G5457" s="216"/>
      <c r="H5457" s="227"/>
      <c r="I5457" s="214"/>
      <c r="J5457" s="214"/>
      <c r="K5457" s="218"/>
    </row>
    <row r="5458" customHeight="1" spans="1:11">
      <c r="A5458" s="228"/>
      <c r="B5458" s="219"/>
      <c r="C5458" s="220"/>
      <c r="D5458" s="220"/>
      <c r="E5458" s="220"/>
      <c r="F5458" s="225"/>
      <c r="G5458" s="222"/>
      <c r="H5458" s="229"/>
      <c r="I5458" s="220"/>
      <c r="J5458" s="220"/>
      <c r="K5458" s="223"/>
    </row>
    <row r="5459" customHeight="1" spans="1:11">
      <c r="A5459" s="226"/>
      <c r="B5459" s="213"/>
      <c r="C5459" s="214"/>
      <c r="D5459" s="214"/>
      <c r="E5459" s="214"/>
      <c r="F5459" s="224"/>
      <c r="G5459" s="216"/>
      <c r="H5459" s="227"/>
      <c r="I5459" s="214"/>
      <c r="J5459" s="214"/>
      <c r="K5459" s="218"/>
    </row>
    <row r="5460" customHeight="1" spans="1:11">
      <c r="A5460" s="228"/>
      <c r="B5460" s="219"/>
      <c r="C5460" s="220"/>
      <c r="D5460" s="220"/>
      <c r="E5460" s="220"/>
      <c r="F5460" s="225"/>
      <c r="G5460" s="222"/>
      <c r="H5460" s="229"/>
      <c r="I5460" s="220"/>
      <c r="J5460" s="220"/>
      <c r="K5460" s="223"/>
    </row>
    <row r="5461" customHeight="1" spans="1:11">
      <c r="A5461" s="226"/>
      <c r="B5461" s="213"/>
      <c r="C5461" s="214"/>
      <c r="D5461" s="214"/>
      <c r="E5461" s="214"/>
      <c r="F5461" s="224"/>
      <c r="G5461" s="216"/>
      <c r="H5461" s="227"/>
      <c r="I5461" s="214"/>
      <c r="J5461" s="214"/>
      <c r="K5461" s="218"/>
    </row>
    <row r="5462" customHeight="1" spans="1:11">
      <c r="A5462" s="228"/>
      <c r="B5462" s="219"/>
      <c r="C5462" s="220"/>
      <c r="D5462" s="220"/>
      <c r="E5462" s="220"/>
      <c r="F5462" s="225"/>
      <c r="G5462" s="222"/>
      <c r="H5462" s="229"/>
      <c r="I5462" s="220"/>
      <c r="J5462" s="220"/>
      <c r="K5462" s="223"/>
    </row>
    <row r="5463" customHeight="1" spans="1:11">
      <c r="A5463" s="226"/>
      <c r="B5463" s="213"/>
      <c r="C5463" s="214"/>
      <c r="D5463" s="214"/>
      <c r="E5463" s="214"/>
      <c r="F5463" s="224"/>
      <c r="G5463" s="216"/>
      <c r="H5463" s="227"/>
      <c r="I5463" s="214"/>
      <c r="J5463" s="214"/>
      <c r="K5463" s="218"/>
    </row>
    <row r="5464" customHeight="1" spans="1:11">
      <c r="A5464" s="228"/>
      <c r="B5464" s="219"/>
      <c r="C5464" s="220"/>
      <c r="D5464" s="220"/>
      <c r="E5464" s="220"/>
      <c r="F5464" s="225"/>
      <c r="G5464" s="222"/>
      <c r="H5464" s="229"/>
      <c r="I5464" s="220"/>
      <c r="J5464" s="220"/>
      <c r="K5464" s="223"/>
    </row>
    <row r="5465" customHeight="1" spans="1:11">
      <c r="A5465" s="226"/>
      <c r="B5465" s="213"/>
      <c r="C5465" s="214"/>
      <c r="D5465" s="214"/>
      <c r="E5465" s="214"/>
      <c r="F5465" s="224"/>
      <c r="G5465" s="216"/>
      <c r="H5465" s="227"/>
      <c r="I5465" s="214"/>
      <c r="J5465" s="214"/>
      <c r="K5465" s="218"/>
    </row>
    <row r="5466" customHeight="1" spans="1:11">
      <c r="A5466" s="228"/>
      <c r="B5466" s="219"/>
      <c r="C5466" s="220"/>
      <c r="D5466" s="220"/>
      <c r="E5466" s="220"/>
      <c r="F5466" s="225"/>
      <c r="G5466" s="222"/>
      <c r="H5466" s="229"/>
      <c r="I5466" s="220"/>
      <c r="J5466" s="220"/>
      <c r="K5466" s="223"/>
    </row>
    <row r="5467" customHeight="1" spans="1:11">
      <c r="A5467" s="226"/>
      <c r="B5467" s="213"/>
      <c r="C5467" s="214"/>
      <c r="D5467" s="214"/>
      <c r="E5467" s="214"/>
      <c r="F5467" s="224"/>
      <c r="G5467" s="216"/>
      <c r="H5467" s="227"/>
      <c r="I5467" s="214"/>
      <c r="J5467" s="214"/>
      <c r="K5467" s="218"/>
    </row>
    <row r="5468" customHeight="1" spans="1:11">
      <c r="A5468" s="228"/>
      <c r="B5468" s="219"/>
      <c r="C5468" s="220"/>
      <c r="D5468" s="220"/>
      <c r="E5468" s="220"/>
      <c r="F5468" s="225"/>
      <c r="G5468" s="222"/>
      <c r="H5468" s="229"/>
      <c r="I5468" s="220"/>
      <c r="J5468" s="220"/>
      <c r="K5468" s="223"/>
    </row>
    <row r="5469" customHeight="1" spans="1:11">
      <c r="A5469" s="226"/>
      <c r="B5469" s="213"/>
      <c r="C5469" s="214"/>
      <c r="D5469" s="214"/>
      <c r="E5469" s="214"/>
      <c r="F5469" s="224"/>
      <c r="G5469" s="216"/>
      <c r="H5469" s="227"/>
      <c r="I5469" s="214"/>
      <c r="J5469" s="214"/>
      <c r="K5469" s="218"/>
    </row>
    <row r="5470" customHeight="1" spans="1:11">
      <c r="A5470" s="228"/>
      <c r="B5470" s="219"/>
      <c r="C5470" s="220"/>
      <c r="D5470" s="220"/>
      <c r="E5470" s="220"/>
      <c r="F5470" s="225"/>
      <c r="G5470" s="222"/>
      <c r="H5470" s="229"/>
      <c r="I5470" s="220"/>
      <c r="J5470" s="220"/>
      <c r="K5470" s="223"/>
    </row>
    <row r="5471" customHeight="1" spans="1:11">
      <c r="A5471" s="226"/>
      <c r="B5471" s="213"/>
      <c r="C5471" s="214"/>
      <c r="D5471" s="214"/>
      <c r="E5471" s="214"/>
      <c r="F5471" s="224"/>
      <c r="G5471" s="216"/>
      <c r="H5471" s="227"/>
      <c r="I5471" s="214"/>
      <c r="J5471" s="214"/>
      <c r="K5471" s="218"/>
    </row>
    <row r="5472" customHeight="1" spans="1:11">
      <c r="A5472" s="228"/>
      <c r="B5472" s="219"/>
      <c r="C5472" s="220"/>
      <c r="D5472" s="220"/>
      <c r="E5472" s="220"/>
      <c r="F5472" s="225"/>
      <c r="G5472" s="222"/>
      <c r="H5472" s="229"/>
      <c r="I5472" s="220"/>
      <c r="J5472" s="220"/>
      <c r="K5472" s="223"/>
    </row>
    <row r="5473" customHeight="1" spans="1:11">
      <c r="A5473" s="226"/>
      <c r="B5473" s="213"/>
      <c r="C5473" s="214"/>
      <c r="D5473" s="214"/>
      <c r="E5473" s="214"/>
      <c r="F5473" s="224"/>
      <c r="G5473" s="216"/>
      <c r="H5473" s="227"/>
      <c r="I5473" s="214"/>
      <c r="J5473" s="214"/>
      <c r="K5473" s="218"/>
    </row>
    <row r="5474" customHeight="1" spans="1:11">
      <c r="A5474" s="228"/>
      <c r="B5474" s="219"/>
      <c r="C5474" s="220"/>
      <c r="D5474" s="220"/>
      <c r="E5474" s="220"/>
      <c r="F5474" s="225"/>
      <c r="G5474" s="222"/>
      <c r="H5474" s="229"/>
      <c r="I5474" s="220"/>
      <c r="J5474" s="220"/>
      <c r="K5474" s="223"/>
    </row>
    <row r="5475" customHeight="1" spans="1:11">
      <c r="A5475" s="226"/>
      <c r="B5475" s="213"/>
      <c r="C5475" s="214"/>
      <c r="D5475" s="214"/>
      <c r="E5475" s="214"/>
      <c r="F5475" s="224"/>
      <c r="G5475" s="216"/>
      <c r="H5475" s="227"/>
      <c r="I5475" s="214"/>
      <c r="J5475" s="214"/>
      <c r="K5475" s="218"/>
    </row>
    <row r="5476" customHeight="1" spans="1:11">
      <c r="A5476" s="228"/>
      <c r="B5476" s="219"/>
      <c r="C5476" s="220"/>
      <c r="D5476" s="220"/>
      <c r="E5476" s="220"/>
      <c r="F5476" s="225"/>
      <c r="G5476" s="222"/>
      <c r="H5476" s="229"/>
      <c r="I5476" s="220"/>
      <c r="J5476" s="220"/>
      <c r="K5476" s="223"/>
    </row>
    <row r="5477" customHeight="1" spans="1:11">
      <c r="A5477" s="226"/>
      <c r="B5477" s="213"/>
      <c r="C5477" s="214"/>
      <c r="D5477" s="214"/>
      <c r="E5477" s="214"/>
      <c r="F5477" s="224"/>
      <c r="G5477" s="216"/>
      <c r="H5477" s="227"/>
      <c r="I5477" s="214"/>
      <c r="J5477" s="214"/>
      <c r="K5477" s="218"/>
    </row>
    <row r="5478" customHeight="1" spans="1:11">
      <c r="A5478" s="228"/>
      <c r="B5478" s="219"/>
      <c r="C5478" s="220"/>
      <c r="D5478" s="220"/>
      <c r="E5478" s="220"/>
      <c r="F5478" s="225"/>
      <c r="G5478" s="222"/>
      <c r="H5478" s="229"/>
      <c r="I5478" s="220"/>
      <c r="J5478" s="220"/>
      <c r="K5478" s="223"/>
    </row>
    <row r="5479" customHeight="1" spans="1:11">
      <c r="A5479" s="226"/>
      <c r="B5479" s="213"/>
      <c r="C5479" s="214"/>
      <c r="D5479" s="214"/>
      <c r="E5479" s="214"/>
      <c r="F5479" s="224"/>
      <c r="G5479" s="216"/>
      <c r="H5479" s="227"/>
      <c r="I5479" s="214"/>
      <c r="J5479" s="214"/>
      <c r="K5479" s="218"/>
    </row>
    <row r="5480" customHeight="1" spans="1:11">
      <c r="A5480" s="228"/>
      <c r="B5480" s="219"/>
      <c r="C5480" s="220"/>
      <c r="D5480" s="220"/>
      <c r="E5480" s="220"/>
      <c r="F5480" s="225"/>
      <c r="G5480" s="222"/>
      <c r="H5480" s="229"/>
      <c r="I5480" s="220"/>
      <c r="J5480" s="220"/>
      <c r="K5480" s="223"/>
    </row>
    <row r="5481" customHeight="1" spans="1:11">
      <c r="A5481" s="226"/>
      <c r="B5481" s="213"/>
      <c r="C5481" s="214"/>
      <c r="D5481" s="214"/>
      <c r="E5481" s="214"/>
      <c r="F5481" s="224"/>
      <c r="G5481" s="216"/>
      <c r="H5481" s="227"/>
      <c r="I5481" s="214"/>
      <c r="J5481" s="214"/>
      <c r="K5481" s="218"/>
    </row>
    <row r="5482" customHeight="1" spans="1:11">
      <c r="A5482" s="228"/>
      <c r="B5482" s="219"/>
      <c r="C5482" s="220"/>
      <c r="D5482" s="220"/>
      <c r="E5482" s="220"/>
      <c r="F5482" s="225"/>
      <c r="G5482" s="222"/>
      <c r="H5482" s="229"/>
      <c r="I5482" s="220"/>
      <c r="J5482" s="220"/>
      <c r="K5482" s="223"/>
    </row>
    <row r="5483" customHeight="1" spans="1:11">
      <c r="A5483" s="226"/>
      <c r="B5483" s="213"/>
      <c r="C5483" s="214"/>
      <c r="D5483" s="214"/>
      <c r="E5483" s="214"/>
      <c r="F5483" s="224"/>
      <c r="G5483" s="216"/>
      <c r="H5483" s="227"/>
      <c r="I5483" s="214"/>
      <c r="J5483" s="214"/>
      <c r="K5483" s="218"/>
    </row>
    <row r="5484" customHeight="1" spans="1:11">
      <c r="A5484" s="228"/>
      <c r="B5484" s="219"/>
      <c r="C5484" s="220"/>
      <c r="D5484" s="220"/>
      <c r="E5484" s="220"/>
      <c r="F5484" s="225"/>
      <c r="G5484" s="222"/>
      <c r="H5484" s="229"/>
      <c r="I5484" s="220"/>
      <c r="J5484" s="220"/>
      <c r="K5484" s="223"/>
    </row>
    <row r="5485" customHeight="1" spans="1:11">
      <c r="A5485" s="226"/>
      <c r="B5485" s="213"/>
      <c r="C5485" s="214"/>
      <c r="D5485" s="214"/>
      <c r="E5485" s="214"/>
      <c r="F5485" s="224"/>
      <c r="G5485" s="216"/>
      <c r="H5485" s="227"/>
      <c r="I5485" s="214"/>
      <c r="J5485" s="214"/>
      <c r="K5485" s="218"/>
    </row>
    <row r="5486" customHeight="1" spans="1:11">
      <c r="A5486" s="228"/>
      <c r="B5486" s="219"/>
      <c r="C5486" s="220"/>
      <c r="D5486" s="220"/>
      <c r="E5486" s="220"/>
      <c r="F5486" s="225"/>
      <c r="G5486" s="222"/>
      <c r="H5486" s="229"/>
      <c r="I5486" s="220"/>
      <c r="J5486" s="220"/>
      <c r="K5486" s="223"/>
    </row>
    <row r="5487" customHeight="1" spans="1:11">
      <c r="A5487" s="226"/>
      <c r="B5487" s="213"/>
      <c r="C5487" s="214"/>
      <c r="D5487" s="214"/>
      <c r="E5487" s="214"/>
      <c r="F5487" s="224"/>
      <c r="G5487" s="216"/>
      <c r="H5487" s="227"/>
      <c r="I5487" s="214"/>
      <c r="J5487" s="214"/>
      <c r="K5487" s="218"/>
    </row>
    <row r="5488" customHeight="1" spans="1:11">
      <c r="A5488" s="228"/>
      <c r="B5488" s="219"/>
      <c r="C5488" s="220"/>
      <c r="D5488" s="220"/>
      <c r="E5488" s="220"/>
      <c r="F5488" s="225"/>
      <c r="G5488" s="222"/>
      <c r="H5488" s="229"/>
      <c r="I5488" s="220"/>
      <c r="J5488" s="220"/>
      <c r="K5488" s="223"/>
    </row>
    <row r="5489" customHeight="1" spans="1:11">
      <c r="A5489" s="226"/>
      <c r="B5489" s="213"/>
      <c r="C5489" s="214"/>
      <c r="D5489" s="214"/>
      <c r="E5489" s="214"/>
      <c r="F5489" s="224"/>
      <c r="G5489" s="216"/>
      <c r="H5489" s="227"/>
      <c r="I5489" s="214"/>
      <c r="J5489" s="214"/>
      <c r="K5489" s="218"/>
    </row>
    <row r="5490" customHeight="1" spans="1:11">
      <c r="A5490" s="228"/>
      <c r="B5490" s="219"/>
      <c r="C5490" s="220"/>
      <c r="D5490" s="220"/>
      <c r="E5490" s="220"/>
      <c r="F5490" s="225"/>
      <c r="G5490" s="222"/>
      <c r="H5490" s="229"/>
      <c r="I5490" s="220"/>
      <c r="J5490" s="220"/>
      <c r="K5490" s="223"/>
    </row>
    <row r="5491" customHeight="1" spans="1:11">
      <c r="A5491" s="226"/>
      <c r="B5491" s="213"/>
      <c r="C5491" s="214"/>
      <c r="D5491" s="214"/>
      <c r="E5491" s="214"/>
      <c r="F5491" s="224"/>
      <c r="G5491" s="216"/>
      <c r="H5491" s="227"/>
      <c r="I5491" s="214"/>
      <c r="J5491" s="214"/>
      <c r="K5491" s="218"/>
    </row>
    <row r="5492" customHeight="1" spans="1:11">
      <c r="A5492" s="228"/>
      <c r="B5492" s="219"/>
      <c r="C5492" s="220"/>
      <c r="D5492" s="220"/>
      <c r="E5492" s="220"/>
      <c r="F5492" s="225"/>
      <c r="G5492" s="222"/>
      <c r="H5492" s="229"/>
      <c r="I5492" s="220"/>
      <c r="J5492" s="220"/>
      <c r="K5492" s="223"/>
    </row>
    <row r="5493" customHeight="1" spans="1:11">
      <c r="A5493" s="226"/>
      <c r="B5493" s="213"/>
      <c r="C5493" s="214"/>
      <c r="D5493" s="214"/>
      <c r="E5493" s="214"/>
      <c r="F5493" s="224"/>
      <c r="G5493" s="216"/>
      <c r="H5493" s="227"/>
      <c r="I5493" s="214"/>
      <c r="J5493" s="214"/>
      <c r="K5493" s="218"/>
    </row>
    <row r="5494" customHeight="1" spans="1:11">
      <c r="A5494" s="228"/>
      <c r="B5494" s="219"/>
      <c r="C5494" s="220"/>
      <c r="D5494" s="220"/>
      <c r="E5494" s="220"/>
      <c r="F5494" s="225"/>
      <c r="G5494" s="222"/>
      <c r="H5494" s="229"/>
      <c r="I5494" s="220"/>
      <c r="J5494" s="220"/>
      <c r="K5494" s="223"/>
    </row>
    <row r="5495" customHeight="1" spans="1:11">
      <c r="A5495" s="226"/>
      <c r="B5495" s="213"/>
      <c r="C5495" s="214"/>
      <c r="D5495" s="214"/>
      <c r="E5495" s="214"/>
      <c r="F5495" s="224"/>
      <c r="G5495" s="216"/>
      <c r="H5495" s="227"/>
      <c r="I5495" s="214"/>
      <c r="J5495" s="214"/>
      <c r="K5495" s="218"/>
    </row>
    <row r="5496" customHeight="1" spans="1:11">
      <c r="A5496" s="228"/>
      <c r="B5496" s="219"/>
      <c r="C5496" s="220"/>
      <c r="D5496" s="220"/>
      <c r="E5496" s="220"/>
      <c r="F5496" s="225"/>
      <c r="G5496" s="222"/>
      <c r="H5496" s="229"/>
      <c r="I5496" s="220"/>
      <c r="J5496" s="220"/>
      <c r="K5496" s="223"/>
    </row>
    <row r="5497" customHeight="1" spans="1:11">
      <c r="A5497" s="226"/>
      <c r="B5497" s="213"/>
      <c r="C5497" s="214"/>
      <c r="D5497" s="214"/>
      <c r="E5497" s="214"/>
      <c r="F5497" s="224"/>
      <c r="G5497" s="216"/>
      <c r="H5497" s="227"/>
      <c r="I5497" s="214"/>
      <c r="J5497" s="214"/>
      <c r="K5497" s="218"/>
    </row>
    <row r="5498" customHeight="1" spans="1:11">
      <c r="A5498" s="228"/>
      <c r="B5498" s="219"/>
      <c r="C5498" s="220"/>
      <c r="D5498" s="220"/>
      <c r="E5498" s="220"/>
      <c r="F5498" s="225"/>
      <c r="G5498" s="222"/>
      <c r="H5498" s="229"/>
      <c r="I5498" s="220"/>
      <c r="J5498" s="220"/>
      <c r="K5498" s="223"/>
    </row>
    <row r="5499" customHeight="1" spans="1:11">
      <c r="A5499" s="226"/>
      <c r="B5499" s="213"/>
      <c r="C5499" s="214"/>
      <c r="D5499" s="214"/>
      <c r="E5499" s="214"/>
      <c r="F5499" s="224"/>
      <c r="G5499" s="216"/>
      <c r="H5499" s="227"/>
      <c r="I5499" s="214"/>
      <c r="J5499" s="214"/>
      <c r="K5499" s="218"/>
    </row>
    <row r="5500" customHeight="1" spans="1:11">
      <c r="A5500" s="228"/>
      <c r="B5500" s="219"/>
      <c r="C5500" s="220"/>
      <c r="D5500" s="220"/>
      <c r="E5500" s="220"/>
      <c r="F5500" s="225"/>
      <c r="G5500" s="222"/>
      <c r="H5500" s="229"/>
      <c r="I5500" s="220"/>
      <c r="J5500" s="220"/>
      <c r="K5500" s="223"/>
    </row>
    <row r="5501" customHeight="1" spans="1:11">
      <c r="A5501" s="226"/>
      <c r="B5501" s="213"/>
      <c r="C5501" s="214"/>
      <c r="D5501" s="214"/>
      <c r="E5501" s="214"/>
      <c r="F5501" s="224"/>
      <c r="G5501" s="216"/>
      <c r="H5501" s="227"/>
      <c r="I5501" s="214"/>
      <c r="J5501" s="214"/>
      <c r="K5501" s="218"/>
    </row>
    <row r="5502" customHeight="1" spans="1:11">
      <c r="A5502" s="228"/>
      <c r="B5502" s="219"/>
      <c r="C5502" s="220"/>
      <c r="D5502" s="220"/>
      <c r="E5502" s="220"/>
      <c r="F5502" s="225"/>
      <c r="G5502" s="222"/>
      <c r="H5502" s="229"/>
      <c r="I5502" s="220"/>
      <c r="J5502" s="220"/>
      <c r="K5502" s="223"/>
    </row>
    <row r="5503" customHeight="1" spans="1:11">
      <c r="A5503" s="226"/>
      <c r="B5503" s="213"/>
      <c r="C5503" s="214"/>
      <c r="D5503" s="214"/>
      <c r="E5503" s="214"/>
      <c r="F5503" s="224"/>
      <c r="G5503" s="216"/>
      <c r="H5503" s="227"/>
      <c r="I5503" s="214"/>
      <c r="J5503" s="214"/>
      <c r="K5503" s="218"/>
    </row>
    <row r="5504" customHeight="1" spans="1:11">
      <c r="A5504" s="228"/>
      <c r="B5504" s="219"/>
      <c r="C5504" s="220"/>
      <c r="D5504" s="220"/>
      <c r="E5504" s="220"/>
      <c r="F5504" s="225"/>
      <c r="G5504" s="222"/>
      <c r="H5504" s="229"/>
      <c r="I5504" s="220"/>
      <c r="J5504" s="220"/>
      <c r="K5504" s="223"/>
    </row>
    <row r="5505" customHeight="1" spans="1:11">
      <c r="A5505" s="226"/>
      <c r="B5505" s="213"/>
      <c r="C5505" s="214"/>
      <c r="D5505" s="214"/>
      <c r="E5505" s="214"/>
      <c r="F5505" s="224"/>
      <c r="G5505" s="216"/>
      <c r="H5505" s="227"/>
      <c r="I5505" s="214"/>
      <c r="J5505" s="214"/>
      <c r="K5505" s="218"/>
    </row>
    <row r="5506" customHeight="1" spans="1:11">
      <c r="A5506" s="228"/>
      <c r="B5506" s="219"/>
      <c r="C5506" s="220"/>
      <c r="D5506" s="220"/>
      <c r="E5506" s="220"/>
      <c r="F5506" s="225"/>
      <c r="G5506" s="222"/>
      <c r="H5506" s="229"/>
      <c r="I5506" s="220"/>
      <c r="J5506" s="220"/>
      <c r="K5506" s="223"/>
    </row>
    <row r="5507" customHeight="1" spans="1:11">
      <c r="A5507" s="226"/>
      <c r="B5507" s="213"/>
      <c r="C5507" s="214"/>
      <c r="D5507" s="214"/>
      <c r="E5507" s="214"/>
      <c r="F5507" s="224"/>
      <c r="G5507" s="216"/>
      <c r="H5507" s="227"/>
      <c r="I5507" s="214"/>
      <c r="J5507" s="214"/>
      <c r="K5507" s="218"/>
    </row>
    <row r="5508" customHeight="1" spans="1:11">
      <c r="A5508" s="228"/>
      <c r="B5508" s="219"/>
      <c r="C5508" s="220"/>
      <c r="D5508" s="220"/>
      <c r="E5508" s="220"/>
      <c r="F5508" s="225"/>
      <c r="G5508" s="222"/>
      <c r="H5508" s="229"/>
      <c r="I5508" s="220"/>
      <c r="J5508" s="220"/>
      <c r="K5508" s="223"/>
    </row>
    <row r="5509" customHeight="1" spans="1:11">
      <c r="A5509" s="226"/>
      <c r="B5509" s="213"/>
      <c r="C5509" s="214"/>
      <c r="D5509" s="214"/>
      <c r="E5509" s="214"/>
      <c r="F5509" s="224"/>
      <c r="G5509" s="216"/>
      <c r="H5509" s="227"/>
      <c r="I5509" s="214"/>
      <c r="J5509" s="214"/>
      <c r="K5509" s="218"/>
    </row>
    <row r="5510" customHeight="1" spans="1:11">
      <c r="A5510" s="228"/>
      <c r="B5510" s="219"/>
      <c r="C5510" s="220"/>
      <c r="D5510" s="220"/>
      <c r="E5510" s="220"/>
      <c r="F5510" s="225"/>
      <c r="G5510" s="222"/>
      <c r="H5510" s="229"/>
      <c r="I5510" s="220"/>
      <c r="J5510" s="220"/>
      <c r="K5510" s="223"/>
    </row>
    <row r="5511" customHeight="1" spans="1:11">
      <c r="A5511" s="226"/>
      <c r="B5511" s="213"/>
      <c r="C5511" s="214"/>
      <c r="D5511" s="214"/>
      <c r="E5511" s="214"/>
      <c r="F5511" s="224"/>
      <c r="G5511" s="216"/>
      <c r="H5511" s="227"/>
      <c r="I5511" s="214"/>
      <c r="J5511" s="214"/>
      <c r="K5511" s="218"/>
    </row>
    <row r="5512" customHeight="1" spans="1:11">
      <c r="A5512" s="228"/>
      <c r="B5512" s="219"/>
      <c r="C5512" s="220"/>
      <c r="D5512" s="220"/>
      <c r="E5512" s="220"/>
      <c r="F5512" s="225"/>
      <c r="G5512" s="222"/>
      <c r="H5512" s="229"/>
      <c r="I5512" s="220"/>
      <c r="J5512" s="220"/>
      <c r="K5512" s="223"/>
    </row>
    <row r="5513" customHeight="1" spans="1:11">
      <c r="A5513" s="226"/>
      <c r="B5513" s="213"/>
      <c r="C5513" s="214"/>
      <c r="D5513" s="214"/>
      <c r="E5513" s="214"/>
      <c r="F5513" s="224"/>
      <c r="G5513" s="216"/>
      <c r="H5513" s="227"/>
      <c r="I5513" s="214"/>
      <c r="J5513" s="214"/>
      <c r="K5513" s="218"/>
    </row>
    <row r="5514" customHeight="1" spans="1:11">
      <c r="A5514" s="228"/>
      <c r="B5514" s="219"/>
      <c r="C5514" s="220"/>
      <c r="D5514" s="220"/>
      <c r="E5514" s="220"/>
      <c r="F5514" s="225"/>
      <c r="G5514" s="222"/>
      <c r="H5514" s="229"/>
      <c r="I5514" s="220"/>
      <c r="J5514" s="220"/>
      <c r="K5514" s="223"/>
    </row>
    <row r="5515" customHeight="1" spans="1:11">
      <c r="A5515" s="226"/>
      <c r="B5515" s="213"/>
      <c r="C5515" s="214"/>
      <c r="D5515" s="214"/>
      <c r="E5515" s="214"/>
      <c r="F5515" s="224"/>
      <c r="G5515" s="216"/>
      <c r="H5515" s="227"/>
      <c r="I5515" s="214"/>
      <c r="J5515" s="214"/>
      <c r="K5515" s="218"/>
    </row>
    <row r="5516" customHeight="1" spans="1:11">
      <c r="A5516" s="228"/>
      <c r="B5516" s="219"/>
      <c r="C5516" s="220"/>
      <c r="D5516" s="220"/>
      <c r="E5516" s="220"/>
      <c r="F5516" s="225"/>
      <c r="G5516" s="222"/>
      <c r="H5516" s="229"/>
      <c r="I5516" s="220"/>
      <c r="J5516" s="220"/>
      <c r="K5516" s="223"/>
    </row>
    <row r="5517" customHeight="1" spans="1:11">
      <c r="A5517" s="226"/>
      <c r="B5517" s="213"/>
      <c r="C5517" s="214"/>
      <c r="D5517" s="214"/>
      <c r="E5517" s="214"/>
      <c r="F5517" s="224"/>
      <c r="G5517" s="216"/>
      <c r="H5517" s="227"/>
      <c r="I5517" s="214"/>
      <c r="J5517" s="214"/>
      <c r="K5517" s="218"/>
    </row>
    <row r="5518" customHeight="1" spans="1:11">
      <c r="A5518" s="228"/>
      <c r="B5518" s="219"/>
      <c r="C5518" s="220"/>
      <c r="D5518" s="220"/>
      <c r="E5518" s="220"/>
      <c r="F5518" s="225"/>
      <c r="G5518" s="222"/>
      <c r="H5518" s="229"/>
      <c r="I5518" s="220"/>
      <c r="J5518" s="220"/>
      <c r="K5518" s="223"/>
    </row>
    <row r="5519" customHeight="1" spans="1:11">
      <c r="A5519" s="226"/>
      <c r="B5519" s="213"/>
      <c r="C5519" s="214"/>
      <c r="D5519" s="214"/>
      <c r="E5519" s="214"/>
      <c r="F5519" s="224"/>
      <c r="G5519" s="216"/>
      <c r="H5519" s="227"/>
      <c r="I5519" s="214"/>
      <c r="J5519" s="214"/>
      <c r="K5519" s="218"/>
    </row>
    <row r="5520" customHeight="1" spans="1:11">
      <c r="A5520" s="228"/>
      <c r="B5520" s="219"/>
      <c r="C5520" s="220"/>
      <c r="D5520" s="220"/>
      <c r="E5520" s="220"/>
      <c r="F5520" s="225"/>
      <c r="G5520" s="222"/>
      <c r="H5520" s="229"/>
      <c r="I5520" s="220"/>
      <c r="J5520" s="220"/>
      <c r="K5520" s="223"/>
    </row>
    <row r="5521" customHeight="1" spans="1:11">
      <c r="A5521" s="226"/>
      <c r="B5521" s="213"/>
      <c r="C5521" s="214"/>
      <c r="D5521" s="214"/>
      <c r="E5521" s="214"/>
      <c r="F5521" s="224"/>
      <c r="G5521" s="216"/>
      <c r="H5521" s="227"/>
      <c r="I5521" s="214"/>
      <c r="J5521" s="214"/>
      <c r="K5521" s="218"/>
    </row>
    <row r="5522" customHeight="1" spans="1:11">
      <c r="A5522" s="228"/>
      <c r="B5522" s="219"/>
      <c r="C5522" s="220"/>
      <c r="D5522" s="220"/>
      <c r="E5522" s="220"/>
      <c r="F5522" s="225"/>
      <c r="G5522" s="222"/>
      <c r="H5522" s="229"/>
      <c r="I5522" s="220"/>
      <c r="J5522" s="220"/>
      <c r="K5522" s="223"/>
    </row>
    <row r="5523" customHeight="1" spans="1:11">
      <c r="A5523" s="226"/>
      <c r="B5523" s="213"/>
      <c r="C5523" s="214"/>
      <c r="D5523" s="214"/>
      <c r="E5523" s="214"/>
      <c r="F5523" s="224"/>
      <c r="G5523" s="216"/>
      <c r="H5523" s="227"/>
      <c r="I5523" s="214"/>
      <c r="J5523" s="214"/>
      <c r="K5523" s="218"/>
    </row>
    <row r="5524" customHeight="1" spans="1:11">
      <c r="A5524" s="228"/>
      <c r="B5524" s="219"/>
      <c r="C5524" s="220"/>
      <c r="D5524" s="220"/>
      <c r="E5524" s="220"/>
      <c r="F5524" s="225"/>
      <c r="G5524" s="222"/>
      <c r="H5524" s="229"/>
      <c r="I5524" s="220"/>
      <c r="J5524" s="220"/>
      <c r="K5524" s="223"/>
    </row>
    <row r="5525" customHeight="1" spans="1:11">
      <c r="A5525" s="226"/>
      <c r="B5525" s="213"/>
      <c r="C5525" s="214"/>
      <c r="D5525" s="214"/>
      <c r="E5525" s="214"/>
      <c r="F5525" s="224"/>
      <c r="G5525" s="216"/>
      <c r="H5525" s="227"/>
      <c r="I5525" s="214"/>
      <c r="J5525" s="214"/>
      <c r="K5525" s="218"/>
    </row>
    <row r="5526" customHeight="1" spans="1:11">
      <c r="A5526" s="228"/>
      <c r="B5526" s="219"/>
      <c r="C5526" s="220"/>
      <c r="D5526" s="220"/>
      <c r="E5526" s="220"/>
      <c r="F5526" s="225"/>
      <c r="G5526" s="222"/>
      <c r="H5526" s="229"/>
      <c r="I5526" s="220"/>
      <c r="J5526" s="220"/>
      <c r="K5526" s="223"/>
    </row>
    <row r="5527" customHeight="1" spans="1:11">
      <c r="A5527" s="226"/>
      <c r="B5527" s="213"/>
      <c r="C5527" s="214"/>
      <c r="D5527" s="214"/>
      <c r="E5527" s="214"/>
      <c r="F5527" s="224"/>
      <c r="G5527" s="216"/>
      <c r="H5527" s="227"/>
      <c r="I5527" s="214"/>
      <c r="J5527" s="214"/>
      <c r="K5527" s="218"/>
    </row>
    <row r="5528" customHeight="1" spans="1:11">
      <c r="A5528" s="228"/>
      <c r="B5528" s="219"/>
      <c r="C5528" s="220"/>
      <c r="D5528" s="220"/>
      <c r="E5528" s="220"/>
      <c r="F5528" s="225"/>
      <c r="G5528" s="222"/>
      <c r="H5528" s="229"/>
      <c r="I5528" s="220"/>
      <c r="J5528" s="220"/>
      <c r="K5528" s="223"/>
    </row>
    <row r="5529" customHeight="1" spans="1:11">
      <c r="A5529" s="226"/>
      <c r="B5529" s="213"/>
      <c r="C5529" s="214"/>
      <c r="D5529" s="214"/>
      <c r="E5529" s="214"/>
      <c r="F5529" s="224"/>
      <c r="G5529" s="216"/>
      <c r="H5529" s="227"/>
      <c r="I5529" s="214"/>
      <c r="J5529" s="214"/>
      <c r="K5529" s="218"/>
    </row>
    <row r="5530" customHeight="1" spans="1:11">
      <c r="A5530" s="228"/>
      <c r="B5530" s="219"/>
      <c r="C5530" s="220"/>
      <c r="D5530" s="220"/>
      <c r="E5530" s="220"/>
      <c r="F5530" s="225"/>
      <c r="G5530" s="222"/>
      <c r="H5530" s="229"/>
      <c r="I5530" s="220"/>
      <c r="J5530" s="220"/>
      <c r="K5530" s="223"/>
    </row>
    <row r="5531" customHeight="1" spans="1:11">
      <c r="A5531" s="226"/>
      <c r="B5531" s="213"/>
      <c r="C5531" s="214"/>
      <c r="D5531" s="214"/>
      <c r="E5531" s="214"/>
      <c r="F5531" s="224"/>
      <c r="G5531" s="216"/>
      <c r="H5531" s="227"/>
      <c r="I5531" s="214"/>
      <c r="J5531" s="214"/>
      <c r="K5531" s="218"/>
    </row>
    <row r="5532" customHeight="1" spans="1:11">
      <c r="A5532" s="228"/>
      <c r="B5532" s="219"/>
      <c r="C5532" s="220"/>
      <c r="D5532" s="220"/>
      <c r="E5532" s="220"/>
      <c r="F5532" s="225"/>
      <c r="G5532" s="222"/>
      <c r="H5532" s="229"/>
      <c r="I5532" s="220"/>
      <c r="J5532" s="220"/>
      <c r="K5532" s="223"/>
    </row>
    <row r="5533" customHeight="1" spans="1:11">
      <c r="A5533" s="226"/>
      <c r="B5533" s="213"/>
      <c r="C5533" s="214"/>
      <c r="D5533" s="214"/>
      <c r="E5533" s="214"/>
      <c r="F5533" s="224"/>
      <c r="G5533" s="216"/>
      <c r="H5533" s="227"/>
      <c r="I5533" s="214"/>
      <c r="J5533" s="214"/>
      <c r="K5533" s="218"/>
    </row>
    <row r="5534" customHeight="1" spans="1:11">
      <c r="A5534" s="228"/>
      <c r="B5534" s="219"/>
      <c r="C5534" s="220"/>
      <c r="D5534" s="220"/>
      <c r="E5534" s="220"/>
      <c r="F5534" s="225"/>
      <c r="G5534" s="222"/>
      <c r="H5534" s="229"/>
      <c r="I5534" s="220"/>
      <c r="J5534" s="220"/>
      <c r="K5534" s="223"/>
    </row>
    <row r="5535" customHeight="1" spans="1:11">
      <c r="A5535" s="226"/>
      <c r="B5535" s="213"/>
      <c r="C5535" s="214"/>
      <c r="D5535" s="214"/>
      <c r="E5535" s="214"/>
      <c r="F5535" s="224"/>
      <c r="G5535" s="216"/>
      <c r="H5535" s="227"/>
      <c r="I5535" s="214"/>
      <c r="J5535" s="214"/>
      <c r="K5535" s="218"/>
    </row>
    <row r="5536" customHeight="1" spans="1:11">
      <c r="A5536" s="228"/>
      <c r="B5536" s="219"/>
      <c r="C5536" s="220"/>
      <c r="D5536" s="220"/>
      <c r="E5536" s="220"/>
      <c r="F5536" s="225"/>
      <c r="G5536" s="222"/>
      <c r="H5536" s="229"/>
      <c r="I5536" s="220"/>
      <c r="J5536" s="220"/>
      <c r="K5536" s="223"/>
    </row>
    <row r="5537" customHeight="1" spans="1:11">
      <c r="A5537" s="226"/>
      <c r="B5537" s="213"/>
      <c r="C5537" s="214"/>
      <c r="D5537" s="214"/>
      <c r="E5537" s="214"/>
      <c r="F5537" s="224"/>
      <c r="G5537" s="216"/>
      <c r="H5537" s="227"/>
      <c r="I5537" s="214"/>
      <c r="J5537" s="214"/>
      <c r="K5537" s="218"/>
    </row>
    <row r="5538" customHeight="1" spans="1:11">
      <c r="A5538" s="228"/>
      <c r="B5538" s="219"/>
      <c r="C5538" s="220"/>
      <c r="D5538" s="220"/>
      <c r="E5538" s="220"/>
      <c r="F5538" s="225"/>
      <c r="G5538" s="222"/>
      <c r="H5538" s="229"/>
      <c r="I5538" s="220"/>
      <c r="J5538" s="220"/>
      <c r="K5538" s="223"/>
    </row>
    <row r="5539" customHeight="1" spans="1:11">
      <c r="A5539" s="226"/>
      <c r="B5539" s="213"/>
      <c r="C5539" s="214"/>
      <c r="D5539" s="214"/>
      <c r="E5539" s="214"/>
      <c r="F5539" s="224"/>
      <c r="G5539" s="216"/>
      <c r="H5539" s="227"/>
      <c r="I5539" s="214"/>
      <c r="J5539" s="214"/>
      <c r="K5539" s="218"/>
    </row>
    <row r="5540" customHeight="1" spans="1:11">
      <c r="A5540" s="228"/>
      <c r="B5540" s="219"/>
      <c r="C5540" s="220"/>
      <c r="D5540" s="220"/>
      <c r="E5540" s="220"/>
      <c r="F5540" s="225"/>
      <c r="G5540" s="222"/>
      <c r="H5540" s="229"/>
      <c r="I5540" s="220"/>
      <c r="J5540" s="220"/>
      <c r="K5540" s="223"/>
    </row>
    <row r="5541" customHeight="1" spans="1:11">
      <c r="A5541" s="226"/>
      <c r="B5541" s="213"/>
      <c r="C5541" s="214"/>
      <c r="D5541" s="214"/>
      <c r="E5541" s="214"/>
      <c r="F5541" s="224"/>
      <c r="G5541" s="216"/>
      <c r="H5541" s="227"/>
      <c r="I5541" s="214"/>
      <c r="J5541" s="214"/>
      <c r="K5541" s="218"/>
    </row>
    <row r="5542" customHeight="1" spans="1:11">
      <c r="A5542" s="228"/>
      <c r="B5542" s="219"/>
      <c r="C5542" s="220"/>
      <c r="D5542" s="220"/>
      <c r="E5542" s="220"/>
      <c r="F5542" s="225"/>
      <c r="G5542" s="222"/>
      <c r="H5542" s="229"/>
      <c r="I5542" s="220"/>
      <c r="J5542" s="220"/>
      <c r="K5542" s="223"/>
    </row>
    <row r="5543" customHeight="1" spans="1:11">
      <c r="A5543" s="226"/>
      <c r="B5543" s="213"/>
      <c r="C5543" s="214"/>
      <c r="D5543" s="214"/>
      <c r="E5543" s="214"/>
      <c r="F5543" s="224"/>
      <c r="G5543" s="216"/>
      <c r="H5543" s="227"/>
      <c r="I5543" s="214"/>
      <c r="J5543" s="214"/>
      <c r="K5543" s="218"/>
    </row>
    <row r="5544" customHeight="1" spans="1:11">
      <c r="A5544" s="228"/>
      <c r="B5544" s="219"/>
      <c r="C5544" s="220"/>
      <c r="D5544" s="220"/>
      <c r="E5544" s="220"/>
      <c r="F5544" s="225"/>
      <c r="G5544" s="222"/>
      <c r="H5544" s="229"/>
      <c r="I5544" s="220"/>
      <c r="J5544" s="220"/>
      <c r="K5544" s="223"/>
    </row>
    <row r="5545" customHeight="1" spans="1:11">
      <c r="A5545" s="226"/>
      <c r="B5545" s="213"/>
      <c r="C5545" s="214"/>
      <c r="D5545" s="214"/>
      <c r="E5545" s="214"/>
      <c r="F5545" s="224"/>
      <c r="G5545" s="216"/>
      <c r="H5545" s="227"/>
      <c r="I5545" s="214"/>
      <c r="J5545" s="214"/>
      <c r="K5545" s="218"/>
    </row>
    <row r="5546" customHeight="1" spans="1:11">
      <c r="A5546" s="228"/>
      <c r="B5546" s="219"/>
      <c r="C5546" s="220"/>
      <c r="D5546" s="220"/>
      <c r="E5546" s="220"/>
      <c r="F5546" s="225"/>
      <c r="G5546" s="222"/>
      <c r="H5546" s="229"/>
      <c r="I5546" s="220"/>
      <c r="J5546" s="220"/>
      <c r="K5546" s="223"/>
    </row>
    <row r="5547" customHeight="1" spans="1:11">
      <c r="A5547" s="226"/>
      <c r="B5547" s="213"/>
      <c r="C5547" s="214"/>
      <c r="D5547" s="214"/>
      <c r="E5547" s="214"/>
      <c r="F5547" s="224"/>
      <c r="G5547" s="216"/>
      <c r="H5547" s="227"/>
      <c r="I5547" s="214"/>
      <c r="J5547" s="214"/>
      <c r="K5547" s="218"/>
    </row>
    <row r="5548" customHeight="1" spans="1:11">
      <c r="A5548" s="228"/>
      <c r="B5548" s="219"/>
      <c r="C5548" s="220"/>
      <c r="D5548" s="220"/>
      <c r="E5548" s="220"/>
      <c r="F5548" s="225"/>
      <c r="G5548" s="222"/>
      <c r="H5548" s="229"/>
      <c r="I5548" s="220"/>
      <c r="J5548" s="220"/>
      <c r="K5548" s="223"/>
    </row>
    <row r="5549" customHeight="1" spans="1:11">
      <c r="A5549" s="226"/>
      <c r="B5549" s="213"/>
      <c r="C5549" s="214"/>
      <c r="D5549" s="214"/>
      <c r="E5549" s="214"/>
      <c r="F5549" s="224"/>
      <c r="G5549" s="216"/>
      <c r="H5549" s="227"/>
      <c r="I5549" s="214"/>
      <c r="J5549" s="214"/>
      <c r="K5549" s="218"/>
    </row>
    <row r="5550" customHeight="1" spans="1:11">
      <c r="A5550" s="228"/>
      <c r="B5550" s="219"/>
      <c r="C5550" s="220"/>
      <c r="D5550" s="220"/>
      <c r="E5550" s="220"/>
      <c r="F5550" s="225"/>
      <c r="G5550" s="222"/>
      <c r="H5550" s="229"/>
      <c r="I5550" s="220"/>
      <c r="J5550" s="220"/>
      <c r="K5550" s="223"/>
    </row>
    <row r="5551" customHeight="1" spans="1:11">
      <c r="A5551" s="226"/>
      <c r="B5551" s="213"/>
      <c r="C5551" s="214"/>
      <c r="D5551" s="214"/>
      <c r="E5551" s="214"/>
      <c r="F5551" s="224"/>
      <c r="G5551" s="216"/>
      <c r="H5551" s="227"/>
      <c r="I5551" s="214"/>
      <c r="J5551" s="214"/>
      <c r="K5551" s="218"/>
    </row>
    <row r="5552" customHeight="1" spans="1:11">
      <c r="A5552" s="228"/>
      <c r="B5552" s="219"/>
      <c r="C5552" s="220"/>
      <c r="D5552" s="220"/>
      <c r="E5552" s="220"/>
      <c r="F5552" s="225"/>
      <c r="G5552" s="222"/>
      <c r="H5552" s="229"/>
      <c r="I5552" s="220"/>
      <c r="J5552" s="220"/>
      <c r="K5552" s="223"/>
    </row>
    <row r="5553" customHeight="1" spans="1:11">
      <c r="A5553" s="226"/>
      <c r="B5553" s="213"/>
      <c r="C5553" s="214"/>
      <c r="D5553" s="214"/>
      <c r="E5553" s="214"/>
      <c r="F5553" s="224"/>
      <c r="G5553" s="216"/>
      <c r="H5553" s="227"/>
      <c r="I5553" s="214"/>
      <c r="J5553" s="214"/>
      <c r="K5553" s="218"/>
    </row>
    <row r="5554" customHeight="1" spans="1:11">
      <c r="A5554" s="228"/>
      <c r="B5554" s="219"/>
      <c r="C5554" s="220"/>
      <c r="D5554" s="220"/>
      <c r="E5554" s="220"/>
      <c r="F5554" s="225"/>
      <c r="G5554" s="222"/>
      <c r="H5554" s="229"/>
      <c r="I5554" s="220"/>
      <c r="J5554" s="220"/>
      <c r="K5554" s="223"/>
    </row>
    <row r="5555" customHeight="1" spans="1:11">
      <c r="A5555" s="226"/>
      <c r="B5555" s="213"/>
      <c r="C5555" s="214"/>
      <c r="D5555" s="214"/>
      <c r="E5555" s="214"/>
      <c r="F5555" s="224"/>
      <c r="G5555" s="216"/>
      <c r="H5555" s="227"/>
      <c r="I5555" s="214"/>
      <c r="J5555" s="214"/>
      <c r="K5555" s="218"/>
    </row>
    <row r="5556" customHeight="1" spans="1:11">
      <c r="A5556" s="228"/>
      <c r="B5556" s="219"/>
      <c r="C5556" s="220"/>
      <c r="D5556" s="220"/>
      <c r="E5556" s="220"/>
      <c r="F5556" s="225"/>
      <c r="G5556" s="222"/>
      <c r="H5556" s="229"/>
      <c r="I5556" s="220"/>
      <c r="J5556" s="220"/>
      <c r="K5556" s="223"/>
    </row>
    <row r="5557" customHeight="1" spans="1:11">
      <c r="A5557" s="226"/>
      <c r="B5557" s="213"/>
      <c r="C5557" s="214"/>
      <c r="D5557" s="214"/>
      <c r="E5557" s="214"/>
      <c r="F5557" s="224"/>
      <c r="G5557" s="216"/>
      <c r="H5557" s="227"/>
      <c r="I5557" s="214"/>
      <c r="J5557" s="214"/>
      <c r="K5557" s="218"/>
    </row>
    <row r="5558" customHeight="1" spans="1:11">
      <c r="A5558" s="228"/>
      <c r="B5558" s="219"/>
      <c r="C5558" s="220"/>
      <c r="D5558" s="220"/>
      <c r="E5558" s="220"/>
      <c r="F5558" s="225"/>
      <c r="G5558" s="222"/>
      <c r="H5558" s="229"/>
      <c r="I5558" s="220"/>
      <c r="J5558" s="220"/>
      <c r="K5558" s="223"/>
    </row>
    <row r="5559" customHeight="1" spans="1:11">
      <c r="A5559" s="226"/>
      <c r="B5559" s="213"/>
      <c r="C5559" s="214"/>
      <c r="D5559" s="214"/>
      <c r="E5559" s="214"/>
      <c r="F5559" s="224"/>
      <c r="G5559" s="216"/>
      <c r="H5559" s="227"/>
      <c r="I5559" s="214"/>
      <c r="J5559" s="214"/>
      <c r="K5559" s="218"/>
    </row>
    <row r="5560" customHeight="1" spans="1:11">
      <c r="A5560" s="228"/>
      <c r="B5560" s="219"/>
      <c r="C5560" s="220"/>
      <c r="D5560" s="220"/>
      <c r="E5560" s="220"/>
      <c r="F5560" s="225"/>
      <c r="G5560" s="222"/>
      <c r="H5560" s="229"/>
      <c r="I5560" s="220"/>
      <c r="J5560" s="220"/>
      <c r="K5560" s="223"/>
    </row>
    <row r="5561" customHeight="1" spans="1:11">
      <c r="A5561" s="226"/>
      <c r="B5561" s="213"/>
      <c r="C5561" s="214"/>
      <c r="D5561" s="214"/>
      <c r="E5561" s="214"/>
      <c r="F5561" s="224"/>
      <c r="G5561" s="216"/>
      <c r="H5561" s="227"/>
      <c r="I5561" s="214"/>
      <c r="J5561" s="214"/>
      <c r="K5561" s="218"/>
    </row>
    <row r="5562" customHeight="1" spans="1:11">
      <c r="A5562" s="228"/>
      <c r="B5562" s="219"/>
      <c r="C5562" s="220"/>
      <c r="D5562" s="220"/>
      <c r="E5562" s="220"/>
      <c r="F5562" s="225"/>
      <c r="G5562" s="222"/>
      <c r="H5562" s="229"/>
      <c r="I5562" s="220"/>
      <c r="J5562" s="220"/>
      <c r="K5562" s="223"/>
    </row>
    <row r="5563" customHeight="1" spans="1:11">
      <c r="A5563" s="226"/>
      <c r="B5563" s="213"/>
      <c r="C5563" s="214"/>
      <c r="D5563" s="214"/>
      <c r="E5563" s="214"/>
      <c r="F5563" s="224"/>
      <c r="G5563" s="216"/>
      <c r="H5563" s="227"/>
      <c r="I5563" s="214"/>
      <c r="J5563" s="214"/>
      <c r="K5563" s="218"/>
    </row>
    <row r="5564" customHeight="1" spans="1:11">
      <c r="A5564" s="228"/>
      <c r="B5564" s="219"/>
      <c r="C5564" s="220"/>
      <c r="D5564" s="220"/>
      <c r="E5564" s="220"/>
      <c r="F5564" s="225"/>
      <c r="G5564" s="222"/>
      <c r="H5564" s="229"/>
      <c r="I5564" s="220"/>
      <c r="J5564" s="220"/>
      <c r="K5564" s="223"/>
    </row>
    <row r="5565" customHeight="1" spans="1:11">
      <c r="A5565" s="226"/>
      <c r="B5565" s="213"/>
      <c r="C5565" s="214"/>
      <c r="D5565" s="214"/>
      <c r="E5565" s="214"/>
      <c r="F5565" s="224"/>
      <c r="G5565" s="216"/>
      <c r="H5565" s="227"/>
      <c r="I5565" s="214"/>
      <c r="J5565" s="214"/>
      <c r="K5565" s="218"/>
    </row>
    <row r="5566" customHeight="1" spans="1:11">
      <c r="A5566" s="228"/>
      <c r="B5566" s="219"/>
      <c r="C5566" s="220"/>
      <c r="D5566" s="220"/>
      <c r="E5566" s="220"/>
      <c r="F5566" s="225"/>
      <c r="G5566" s="222"/>
      <c r="H5566" s="229"/>
      <c r="I5566" s="220"/>
      <c r="J5566" s="220"/>
      <c r="K5566" s="223"/>
    </row>
    <row r="5567" customHeight="1" spans="1:11">
      <c r="A5567" s="226"/>
      <c r="B5567" s="213"/>
      <c r="C5567" s="214"/>
      <c r="D5567" s="214"/>
      <c r="E5567" s="214"/>
      <c r="F5567" s="224"/>
      <c r="G5567" s="216"/>
      <c r="H5567" s="227"/>
      <c r="I5567" s="214"/>
      <c r="J5567" s="214"/>
      <c r="K5567" s="218"/>
    </row>
    <row r="5568" customHeight="1" spans="1:11">
      <c r="A5568" s="228"/>
      <c r="B5568" s="219"/>
      <c r="C5568" s="220"/>
      <c r="D5568" s="220"/>
      <c r="E5568" s="220"/>
      <c r="F5568" s="225"/>
      <c r="G5568" s="222"/>
      <c r="H5568" s="229"/>
      <c r="I5568" s="220"/>
      <c r="J5568" s="220"/>
      <c r="K5568" s="223"/>
    </row>
    <row r="5569" customHeight="1" spans="1:11">
      <c r="A5569" s="226"/>
      <c r="B5569" s="213"/>
      <c r="C5569" s="214"/>
      <c r="D5569" s="214"/>
      <c r="E5569" s="214"/>
      <c r="F5569" s="224"/>
      <c r="G5569" s="216"/>
      <c r="H5569" s="227"/>
      <c r="I5569" s="214"/>
      <c r="J5569" s="214"/>
      <c r="K5569" s="218"/>
    </row>
    <row r="5570" customHeight="1" spans="1:11">
      <c r="A5570" s="228"/>
      <c r="B5570" s="219"/>
      <c r="C5570" s="220"/>
      <c r="D5570" s="220"/>
      <c r="E5570" s="220"/>
      <c r="F5570" s="225"/>
      <c r="G5570" s="222"/>
      <c r="H5570" s="229"/>
      <c r="I5570" s="220"/>
      <c r="J5570" s="220"/>
      <c r="K5570" s="223"/>
    </row>
    <row r="5571" customHeight="1" spans="1:11">
      <c r="A5571" s="226"/>
      <c r="B5571" s="213"/>
      <c r="C5571" s="214"/>
      <c r="D5571" s="214"/>
      <c r="E5571" s="214"/>
      <c r="F5571" s="224"/>
      <c r="G5571" s="216"/>
      <c r="H5571" s="227"/>
      <c r="I5571" s="214"/>
      <c r="J5571" s="214"/>
      <c r="K5571" s="218"/>
    </row>
    <row r="5572" customHeight="1" spans="1:11">
      <c r="A5572" s="228"/>
      <c r="B5572" s="219"/>
      <c r="C5572" s="220"/>
      <c r="D5572" s="220"/>
      <c r="E5572" s="220"/>
      <c r="F5572" s="225"/>
      <c r="G5572" s="222"/>
      <c r="H5572" s="229"/>
      <c r="I5572" s="220"/>
      <c r="J5572" s="220"/>
      <c r="K5572" s="223"/>
    </row>
    <row r="5573" customHeight="1" spans="1:11">
      <c r="A5573" s="226"/>
      <c r="B5573" s="213"/>
      <c r="C5573" s="214"/>
      <c r="D5573" s="214"/>
      <c r="E5573" s="214"/>
      <c r="F5573" s="224"/>
      <c r="G5573" s="216"/>
      <c r="H5573" s="227"/>
      <c r="I5573" s="214"/>
      <c r="J5573" s="214"/>
      <c r="K5573" s="218"/>
    </row>
    <row r="5574" customHeight="1" spans="1:11">
      <c r="A5574" s="228"/>
      <c r="B5574" s="219"/>
      <c r="C5574" s="220"/>
      <c r="D5574" s="220"/>
      <c r="E5574" s="220"/>
      <c r="F5574" s="225"/>
      <c r="G5574" s="222"/>
      <c r="H5574" s="229"/>
      <c r="I5574" s="220"/>
      <c r="J5574" s="220"/>
      <c r="K5574" s="223"/>
    </row>
    <row r="5575" customHeight="1" spans="1:11">
      <c r="A5575" s="226"/>
      <c r="B5575" s="213"/>
      <c r="C5575" s="214"/>
      <c r="D5575" s="214"/>
      <c r="E5575" s="214"/>
      <c r="F5575" s="224"/>
      <c r="G5575" s="216"/>
      <c r="H5575" s="227"/>
      <c r="I5575" s="214"/>
      <c r="J5575" s="214"/>
      <c r="K5575" s="218"/>
    </row>
    <row r="5576" customHeight="1" spans="1:11">
      <c r="A5576" s="228"/>
      <c r="B5576" s="219"/>
      <c r="C5576" s="220"/>
      <c r="D5576" s="220"/>
      <c r="E5576" s="220"/>
      <c r="F5576" s="225"/>
      <c r="G5576" s="222"/>
      <c r="H5576" s="229"/>
      <c r="I5576" s="220"/>
      <c r="J5576" s="220"/>
      <c r="K5576" s="223"/>
    </row>
    <row r="5577" customHeight="1" spans="1:11">
      <c r="A5577" s="226"/>
      <c r="B5577" s="213"/>
      <c r="C5577" s="214"/>
      <c r="D5577" s="214"/>
      <c r="E5577" s="214"/>
      <c r="F5577" s="224"/>
      <c r="G5577" s="216"/>
      <c r="H5577" s="227"/>
      <c r="I5577" s="214"/>
      <c r="J5577" s="214"/>
      <c r="K5577" s="218"/>
    </row>
    <row r="5578" customHeight="1" spans="1:11">
      <c r="A5578" s="228"/>
      <c r="B5578" s="219"/>
      <c r="C5578" s="220"/>
      <c r="D5578" s="220"/>
      <c r="E5578" s="220"/>
      <c r="F5578" s="225"/>
      <c r="G5578" s="222"/>
      <c r="H5578" s="229"/>
      <c r="I5578" s="220"/>
      <c r="J5578" s="220"/>
      <c r="K5578" s="223"/>
    </row>
    <row r="5579" customHeight="1" spans="1:11">
      <c r="A5579" s="226"/>
      <c r="B5579" s="213"/>
      <c r="C5579" s="214"/>
      <c r="D5579" s="214"/>
      <c r="E5579" s="214"/>
      <c r="F5579" s="224"/>
      <c r="G5579" s="216"/>
      <c r="H5579" s="227"/>
      <c r="I5579" s="214"/>
      <c r="J5579" s="214"/>
      <c r="K5579" s="218"/>
    </row>
    <row r="5580" customHeight="1" spans="1:11">
      <c r="A5580" s="228"/>
      <c r="B5580" s="219"/>
      <c r="C5580" s="220"/>
      <c r="D5580" s="220"/>
      <c r="E5580" s="220"/>
      <c r="F5580" s="225"/>
      <c r="G5580" s="222"/>
      <c r="H5580" s="229"/>
      <c r="I5580" s="220"/>
      <c r="J5580" s="220"/>
      <c r="K5580" s="223"/>
    </row>
    <row r="5581" customHeight="1" spans="1:11">
      <c r="A5581" s="226"/>
      <c r="B5581" s="213"/>
      <c r="C5581" s="214"/>
      <c r="D5581" s="214"/>
      <c r="E5581" s="214"/>
      <c r="F5581" s="224"/>
      <c r="G5581" s="216"/>
      <c r="H5581" s="227"/>
      <c r="I5581" s="214"/>
      <c r="J5581" s="214"/>
      <c r="K5581" s="218"/>
    </row>
    <row r="5582" customHeight="1" spans="1:11">
      <c r="A5582" s="228"/>
      <c r="B5582" s="219"/>
      <c r="C5582" s="220"/>
      <c r="D5582" s="220"/>
      <c r="E5582" s="220"/>
      <c r="F5582" s="225"/>
      <c r="G5582" s="222"/>
      <c r="H5582" s="229"/>
      <c r="I5582" s="220"/>
      <c r="J5582" s="220"/>
      <c r="K5582" s="223"/>
    </row>
    <row r="5583" customHeight="1" spans="1:11">
      <c r="A5583" s="226"/>
      <c r="B5583" s="213"/>
      <c r="C5583" s="214"/>
      <c r="D5583" s="214"/>
      <c r="E5583" s="214"/>
      <c r="F5583" s="224"/>
      <c r="G5583" s="216"/>
      <c r="H5583" s="227"/>
      <c r="I5583" s="214"/>
      <c r="J5583" s="214"/>
      <c r="K5583" s="218"/>
    </row>
    <row r="5584" customHeight="1" spans="1:11">
      <c r="A5584" s="228"/>
      <c r="B5584" s="219"/>
      <c r="C5584" s="220"/>
      <c r="D5584" s="220"/>
      <c r="E5584" s="220"/>
      <c r="F5584" s="225"/>
      <c r="G5584" s="222"/>
      <c r="H5584" s="229"/>
      <c r="I5584" s="220"/>
      <c r="J5584" s="220"/>
      <c r="K5584" s="223"/>
    </row>
    <row r="5585" customHeight="1" spans="1:11">
      <c r="A5585" s="226"/>
      <c r="B5585" s="213"/>
      <c r="C5585" s="214"/>
      <c r="D5585" s="214"/>
      <c r="E5585" s="214"/>
      <c r="F5585" s="224"/>
      <c r="G5585" s="216"/>
      <c r="H5585" s="227"/>
      <c r="I5585" s="214"/>
      <c r="J5585" s="214"/>
      <c r="K5585" s="218"/>
    </row>
    <row r="5586" customHeight="1" spans="1:11">
      <c r="A5586" s="228"/>
      <c r="B5586" s="219"/>
      <c r="C5586" s="220"/>
      <c r="D5586" s="220"/>
      <c r="E5586" s="220"/>
      <c r="F5586" s="225"/>
      <c r="G5586" s="222"/>
      <c r="H5586" s="229"/>
      <c r="I5586" s="220"/>
      <c r="J5586" s="220"/>
      <c r="K5586" s="223"/>
    </row>
    <row r="5587" customHeight="1" spans="1:11">
      <c r="A5587" s="226"/>
      <c r="B5587" s="213"/>
      <c r="C5587" s="214"/>
      <c r="D5587" s="214"/>
      <c r="E5587" s="214"/>
      <c r="F5587" s="224"/>
      <c r="G5587" s="216"/>
      <c r="H5587" s="227"/>
      <c r="I5587" s="214"/>
      <c r="J5587" s="214"/>
      <c r="K5587" s="218"/>
    </row>
    <row r="5588" customHeight="1" spans="1:11">
      <c r="A5588" s="228"/>
      <c r="B5588" s="219"/>
      <c r="C5588" s="220"/>
      <c r="D5588" s="220"/>
      <c r="E5588" s="220"/>
      <c r="F5588" s="225"/>
      <c r="G5588" s="222"/>
      <c r="H5588" s="229"/>
      <c r="I5588" s="220"/>
      <c r="J5588" s="220"/>
      <c r="K5588" s="223"/>
    </row>
    <row r="5589" customHeight="1" spans="1:11">
      <c r="A5589" s="226"/>
      <c r="B5589" s="213"/>
      <c r="C5589" s="214"/>
      <c r="D5589" s="214"/>
      <c r="E5589" s="214"/>
      <c r="F5589" s="224"/>
      <c r="G5589" s="216"/>
      <c r="H5589" s="227"/>
      <c r="I5589" s="214"/>
      <c r="J5589" s="214"/>
      <c r="K5589" s="218"/>
    </row>
    <row r="5590" customHeight="1" spans="1:11">
      <c r="A5590" s="228"/>
      <c r="B5590" s="219"/>
      <c r="C5590" s="220"/>
      <c r="D5590" s="220"/>
      <c r="E5590" s="220"/>
      <c r="F5590" s="225"/>
      <c r="G5590" s="222"/>
      <c r="H5590" s="229"/>
      <c r="I5590" s="220"/>
      <c r="J5590" s="220"/>
      <c r="K5590" s="223"/>
    </row>
    <row r="5591" customHeight="1" spans="1:11">
      <c r="A5591" s="226"/>
      <c r="B5591" s="213"/>
      <c r="C5591" s="214"/>
      <c r="D5591" s="214"/>
      <c r="E5591" s="214"/>
      <c r="F5591" s="224"/>
      <c r="G5591" s="216"/>
      <c r="H5591" s="227"/>
      <c r="I5591" s="214"/>
      <c r="J5591" s="214"/>
      <c r="K5591" s="218"/>
    </row>
    <row r="5592" customHeight="1" spans="1:11">
      <c r="A5592" s="228"/>
      <c r="B5592" s="219"/>
      <c r="C5592" s="220"/>
      <c r="D5592" s="220"/>
      <c r="E5592" s="220"/>
      <c r="F5592" s="225"/>
      <c r="G5592" s="222"/>
      <c r="H5592" s="229"/>
      <c r="I5592" s="220"/>
      <c r="J5592" s="220"/>
      <c r="K5592" s="223"/>
    </row>
    <row r="5593" customHeight="1" spans="1:11">
      <c r="A5593" s="226"/>
      <c r="B5593" s="213"/>
      <c r="C5593" s="214"/>
      <c r="D5593" s="214"/>
      <c r="E5593" s="214"/>
      <c r="F5593" s="224"/>
      <c r="G5593" s="216"/>
      <c r="H5593" s="227"/>
      <c r="I5593" s="214"/>
      <c r="J5593" s="214"/>
      <c r="K5593" s="218"/>
    </row>
    <row r="5594" customHeight="1" spans="1:11">
      <c r="A5594" s="228"/>
      <c r="B5594" s="219"/>
      <c r="C5594" s="220"/>
      <c r="D5594" s="220"/>
      <c r="E5594" s="220"/>
      <c r="F5594" s="225"/>
      <c r="G5594" s="222"/>
      <c r="H5594" s="229"/>
      <c r="I5594" s="220"/>
      <c r="J5594" s="220"/>
      <c r="K5594" s="223"/>
    </row>
    <row r="5595" customHeight="1" spans="1:11">
      <c r="A5595" s="226"/>
      <c r="B5595" s="213"/>
      <c r="C5595" s="214"/>
      <c r="D5595" s="214"/>
      <c r="E5595" s="214"/>
      <c r="F5595" s="224"/>
      <c r="G5595" s="216"/>
      <c r="H5595" s="227"/>
      <c r="I5595" s="214"/>
      <c r="J5595" s="214"/>
      <c r="K5595" s="218"/>
    </row>
    <row r="5596" customHeight="1" spans="1:11">
      <c r="A5596" s="228"/>
      <c r="B5596" s="219"/>
      <c r="C5596" s="220"/>
      <c r="D5596" s="220"/>
      <c r="E5596" s="220"/>
      <c r="F5596" s="225"/>
      <c r="G5596" s="222"/>
      <c r="H5596" s="229"/>
      <c r="I5596" s="220"/>
      <c r="J5596" s="220"/>
      <c r="K5596" s="223"/>
    </row>
    <row r="5597" customHeight="1" spans="1:11">
      <c r="A5597" s="226"/>
      <c r="B5597" s="213"/>
      <c r="C5597" s="214"/>
      <c r="D5597" s="214"/>
      <c r="E5597" s="214"/>
      <c r="F5597" s="224"/>
      <c r="G5597" s="216"/>
      <c r="H5597" s="227"/>
      <c r="I5597" s="214"/>
      <c r="J5597" s="214"/>
      <c r="K5597" s="218"/>
    </row>
    <row r="5598" customHeight="1" spans="1:11">
      <c r="A5598" s="228"/>
      <c r="B5598" s="219"/>
      <c r="C5598" s="220"/>
      <c r="D5598" s="220"/>
      <c r="E5598" s="220"/>
      <c r="F5598" s="225"/>
      <c r="G5598" s="222"/>
      <c r="H5598" s="229"/>
      <c r="I5598" s="220"/>
      <c r="J5598" s="220"/>
      <c r="K5598" s="223"/>
    </row>
    <row r="5599" customHeight="1" spans="1:11">
      <c r="A5599" s="226"/>
      <c r="B5599" s="213"/>
      <c r="C5599" s="214"/>
      <c r="D5599" s="214"/>
      <c r="E5599" s="214"/>
      <c r="F5599" s="224"/>
      <c r="G5599" s="216"/>
      <c r="H5599" s="227"/>
      <c r="I5599" s="214"/>
      <c r="J5599" s="214"/>
      <c r="K5599" s="218"/>
    </row>
    <row r="5600" customHeight="1" spans="1:11">
      <c r="A5600" s="228"/>
      <c r="B5600" s="219"/>
      <c r="C5600" s="220"/>
      <c r="D5600" s="220"/>
      <c r="E5600" s="220"/>
      <c r="F5600" s="225"/>
      <c r="G5600" s="222"/>
      <c r="H5600" s="229"/>
      <c r="I5600" s="220"/>
      <c r="J5600" s="220"/>
      <c r="K5600" s="223"/>
    </row>
    <row r="5601" customHeight="1" spans="1:11">
      <c r="A5601" s="226"/>
      <c r="B5601" s="213"/>
      <c r="C5601" s="214"/>
      <c r="D5601" s="214"/>
      <c r="E5601" s="214"/>
      <c r="F5601" s="224"/>
      <c r="G5601" s="216"/>
      <c r="H5601" s="227"/>
      <c r="I5601" s="214"/>
      <c r="J5601" s="214"/>
      <c r="K5601" s="218"/>
    </row>
    <row r="5602" customHeight="1" spans="1:11">
      <c r="A5602" s="228"/>
      <c r="B5602" s="219"/>
      <c r="C5602" s="220"/>
      <c r="D5602" s="220"/>
      <c r="E5602" s="220"/>
      <c r="F5602" s="225"/>
      <c r="G5602" s="222"/>
      <c r="H5602" s="229"/>
      <c r="I5602" s="220"/>
      <c r="J5602" s="220"/>
      <c r="K5602" s="223"/>
    </row>
    <row r="5603" customHeight="1" spans="1:11">
      <c r="A5603" s="226"/>
      <c r="B5603" s="213"/>
      <c r="C5603" s="214"/>
      <c r="D5603" s="214"/>
      <c r="E5603" s="214"/>
      <c r="F5603" s="224"/>
      <c r="G5603" s="216"/>
      <c r="H5603" s="227"/>
      <c r="I5603" s="214"/>
      <c r="J5603" s="214"/>
      <c r="K5603" s="218"/>
    </row>
    <row r="5604" customHeight="1" spans="1:11">
      <c r="A5604" s="228"/>
      <c r="B5604" s="219"/>
      <c r="C5604" s="220"/>
      <c r="D5604" s="220"/>
      <c r="E5604" s="220"/>
      <c r="F5604" s="225"/>
      <c r="G5604" s="222"/>
      <c r="H5604" s="229"/>
      <c r="I5604" s="220"/>
      <c r="J5604" s="220"/>
      <c r="K5604" s="223"/>
    </row>
    <row r="5605" customHeight="1" spans="1:11">
      <c r="A5605" s="226"/>
      <c r="B5605" s="213"/>
      <c r="C5605" s="214"/>
      <c r="D5605" s="214"/>
      <c r="E5605" s="214"/>
      <c r="F5605" s="224"/>
      <c r="G5605" s="216"/>
      <c r="H5605" s="227"/>
      <c r="I5605" s="214"/>
      <c r="J5605" s="214"/>
      <c r="K5605" s="218"/>
    </row>
    <row r="5606" customHeight="1" spans="1:11">
      <c r="A5606" s="228"/>
      <c r="B5606" s="219"/>
      <c r="C5606" s="220"/>
      <c r="D5606" s="220"/>
      <c r="E5606" s="220"/>
      <c r="F5606" s="225"/>
      <c r="G5606" s="222"/>
      <c r="H5606" s="229"/>
      <c r="I5606" s="220"/>
      <c r="J5606" s="220"/>
      <c r="K5606" s="223"/>
    </row>
    <row r="5607" customHeight="1" spans="1:11">
      <c r="A5607" s="226"/>
      <c r="B5607" s="213"/>
      <c r="C5607" s="214"/>
      <c r="D5607" s="214"/>
      <c r="E5607" s="214"/>
      <c r="F5607" s="224"/>
      <c r="G5607" s="216"/>
      <c r="H5607" s="227"/>
      <c r="I5607" s="214"/>
      <c r="J5607" s="214"/>
      <c r="K5607" s="218"/>
    </row>
    <row r="5608" customHeight="1" spans="1:11">
      <c r="A5608" s="228"/>
      <c r="B5608" s="219"/>
      <c r="C5608" s="220"/>
      <c r="D5608" s="220"/>
      <c r="E5608" s="220"/>
      <c r="F5608" s="225"/>
      <c r="G5608" s="222"/>
      <c r="H5608" s="229"/>
      <c r="I5608" s="220"/>
      <c r="J5608" s="220"/>
      <c r="K5608" s="223"/>
    </row>
    <row r="5609" customHeight="1" spans="1:11">
      <c r="A5609" s="226"/>
      <c r="B5609" s="213"/>
      <c r="C5609" s="214"/>
      <c r="D5609" s="214"/>
      <c r="E5609" s="214"/>
      <c r="F5609" s="224"/>
      <c r="G5609" s="216"/>
      <c r="H5609" s="227"/>
      <c r="I5609" s="214"/>
      <c r="J5609" s="214"/>
      <c r="K5609" s="218"/>
    </row>
    <row r="5610" customHeight="1" spans="1:11">
      <c r="A5610" s="228"/>
      <c r="B5610" s="219"/>
      <c r="C5610" s="220"/>
      <c r="D5610" s="220"/>
      <c r="E5610" s="220"/>
      <c r="F5610" s="225"/>
      <c r="G5610" s="222"/>
      <c r="H5610" s="229"/>
      <c r="I5610" s="220"/>
      <c r="J5610" s="220"/>
      <c r="K5610" s="223"/>
    </row>
    <row r="5611" customHeight="1" spans="1:11">
      <c r="A5611" s="226"/>
      <c r="B5611" s="213"/>
      <c r="C5611" s="214"/>
      <c r="D5611" s="214"/>
      <c r="E5611" s="214"/>
      <c r="F5611" s="224"/>
      <c r="G5611" s="216"/>
      <c r="H5611" s="227"/>
      <c r="I5611" s="214"/>
      <c r="J5611" s="214"/>
      <c r="K5611" s="218"/>
    </row>
    <row r="5612" customHeight="1" spans="1:11">
      <c r="A5612" s="228"/>
      <c r="B5612" s="219"/>
      <c r="C5612" s="220"/>
      <c r="D5612" s="220"/>
      <c r="E5612" s="220"/>
      <c r="F5612" s="225"/>
      <c r="G5612" s="222"/>
      <c r="H5612" s="229"/>
      <c r="I5612" s="220"/>
      <c r="J5612" s="220"/>
      <c r="K5612" s="223"/>
    </row>
    <row r="5613" customHeight="1" spans="1:11">
      <c r="A5613" s="226"/>
      <c r="B5613" s="213"/>
      <c r="C5613" s="214"/>
      <c r="D5613" s="214"/>
      <c r="E5613" s="214"/>
      <c r="F5613" s="224"/>
      <c r="G5613" s="216"/>
      <c r="H5613" s="227"/>
      <c r="I5613" s="214"/>
      <c r="J5613" s="214"/>
      <c r="K5613" s="218"/>
    </row>
    <row r="5614" customHeight="1" spans="1:11">
      <c r="A5614" s="228"/>
      <c r="B5614" s="219"/>
      <c r="C5614" s="220"/>
      <c r="D5614" s="220"/>
      <c r="E5614" s="220"/>
      <c r="F5614" s="225"/>
      <c r="G5614" s="222"/>
      <c r="H5614" s="229"/>
      <c r="I5614" s="220"/>
      <c r="J5614" s="220"/>
      <c r="K5614" s="223"/>
    </row>
    <row r="5615" customHeight="1" spans="1:11">
      <c r="A5615" s="226"/>
      <c r="B5615" s="213"/>
      <c r="C5615" s="214"/>
      <c r="D5615" s="214"/>
      <c r="E5615" s="214"/>
      <c r="F5615" s="224"/>
      <c r="G5615" s="216"/>
      <c r="H5615" s="227"/>
      <c r="I5615" s="214"/>
      <c r="J5615" s="214"/>
      <c r="K5615" s="218"/>
    </row>
    <row r="5616" customHeight="1" spans="1:11">
      <c r="A5616" s="228"/>
      <c r="B5616" s="219"/>
      <c r="C5616" s="220"/>
      <c r="D5616" s="220"/>
      <c r="E5616" s="220"/>
      <c r="F5616" s="225"/>
      <c r="G5616" s="222"/>
      <c r="H5616" s="229"/>
      <c r="I5616" s="220"/>
      <c r="J5616" s="220"/>
      <c r="K5616" s="223"/>
    </row>
    <row r="5617" customHeight="1" spans="1:11">
      <c r="A5617" s="226"/>
      <c r="B5617" s="213"/>
      <c r="C5617" s="214"/>
      <c r="D5617" s="214"/>
      <c r="E5617" s="214"/>
      <c r="F5617" s="224"/>
      <c r="G5617" s="216"/>
      <c r="H5617" s="227"/>
      <c r="I5617" s="214"/>
      <c r="J5617" s="214"/>
      <c r="K5617" s="218"/>
    </row>
    <row r="5618" customHeight="1" spans="1:11">
      <c r="A5618" s="228"/>
      <c r="B5618" s="219"/>
      <c r="C5618" s="220"/>
      <c r="D5618" s="220"/>
      <c r="E5618" s="220"/>
      <c r="F5618" s="225"/>
      <c r="G5618" s="222"/>
      <c r="H5618" s="229"/>
      <c r="I5618" s="220"/>
      <c r="J5618" s="220"/>
      <c r="K5618" s="223"/>
    </row>
    <row r="5619" customHeight="1" spans="1:11">
      <c r="A5619" s="226"/>
      <c r="B5619" s="213"/>
      <c r="C5619" s="214"/>
      <c r="D5619" s="214"/>
      <c r="E5619" s="214"/>
      <c r="F5619" s="224"/>
      <c r="G5619" s="216"/>
      <c r="H5619" s="227"/>
      <c r="I5619" s="214"/>
      <c r="J5619" s="214"/>
      <c r="K5619" s="218"/>
    </row>
    <row r="5620" customHeight="1" spans="1:11">
      <c r="A5620" s="228"/>
      <c r="B5620" s="219"/>
      <c r="C5620" s="220"/>
      <c r="D5620" s="220"/>
      <c r="E5620" s="220"/>
      <c r="F5620" s="225"/>
      <c r="G5620" s="222"/>
      <c r="H5620" s="229"/>
      <c r="I5620" s="220"/>
      <c r="J5620" s="220"/>
      <c r="K5620" s="223"/>
    </row>
    <row r="5621" customHeight="1" spans="1:11">
      <c r="A5621" s="226"/>
      <c r="B5621" s="213"/>
      <c r="C5621" s="214"/>
      <c r="D5621" s="214"/>
      <c r="E5621" s="214"/>
      <c r="F5621" s="224"/>
      <c r="G5621" s="216"/>
      <c r="H5621" s="227"/>
      <c r="I5621" s="214"/>
      <c r="J5621" s="214"/>
      <c r="K5621" s="218"/>
    </row>
    <row r="5622" customHeight="1" spans="1:11">
      <c r="A5622" s="228"/>
      <c r="B5622" s="219"/>
      <c r="C5622" s="220"/>
      <c r="D5622" s="220"/>
      <c r="E5622" s="220"/>
      <c r="F5622" s="225"/>
      <c r="G5622" s="222"/>
      <c r="H5622" s="229"/>
      <c r="I5622" s="220"/>
      <c r="J5622" s="220"/>
      <c r="K5622" s="223"/>
    </row>
    <row r="5623" customHeight="1" spans="1:11">
      <c r="A5623" s="226"/>
      <c r="B5623" s="213"/>
      <c r="C5623" s="214"/>
      <c r="D5623" s="214"/>
      <c r="E5623" s="214"/>
      <c r="F5623" s="224"/>
      <c r="G5623" s="216"/>
      <c r="H5623" s="227"/>
      <c r="I5623" s="214"/>
      <c r="J5623" s="214"/>
      <c r="K5623" s="218"/>
    </row>
    <row r="5624" customHeight="1" spans="1:11">
      <c r="A5624" s="228"/>
      <c r="B5624" s="219"/>
      <c r="C5624" s="220"/>
      <c r="D5624" s="220"/>
      <c r="E5624" s="220"/>
      <c r="F5624" s="225"/>
      <c r="G5624" s="222"/>
      <c r="H5624" s="229"/>
      <c r="I5624" s="220"/>
      <c r="J5624" s="220"/>
      <c r="K5624" s="223"/>
    </row>
    <row r="5625" customHeight="1" spans="1:11">
      <c r="A5625" s="226"/>
      <c r="B5625" s="213"/>
      <c r="C5625" s="214"/>
      <c r="D5625" s="214"/>
      <c r="E5625" s="214"/>
      <c r="F5625" s="224"/>
      <c r="G5625" s="216"/>
      <c r="H5625" s="227"/>
      <c r="I5625" s="214"/>
      <c r="J5625" s="214"/>
      <c r="K5625" s="218"/>
    </row>
    <row r="5626" customHeight="1" spans="1:11">
      <c r="A5626" s="228"/>
      <c r="B5626" s="219"/>
      <c r="C5626" s="220"/>
      <c r="D5626" s="220"/>
      <c r="E5626" s="220"/>
      <c r="F5626" s="225"/>
      <c r="G5626" s="222"/>
      <c r="H5626" s="229"/>
      <c r="I5626" s="220"/>
      <c r="J5626" s="220"/>
      <c r="K5626" s="223"/>
    </row>
    <row r="5627" customHeight="1" spans="1:11">
      <c r="A5627" s="226"/>
      <c r="B5627" s="213"/>
      <c r="C5627" s="214"/>
      <c r="D5627" s="214"/>
      <c r="E5627" s="214"/>
      <c r="F5627" s="224"/>
      <c r="G5627" s="216"/>
      <c r="H5627" s="227"/>
      <c r="I5627" s="214"/>
      <c r="J5627" s="214"/>
      <c r="K5627" s="218"/>
    </row>
    <row r="5628" customHeight="1" spans="1:11">
      <c r="A5628" s="228"/>
      <c r="B5628" s="219"/>
      <c r="C5628" s="220"/>
      <c r="D5628" s="220"/>
      <c r="E5628" s="220"/>
      <c r="F5628" s="225"/>
      <c r="G5628" s="222"/>
      <c r="H5628" s="229"/>
      <c r="I5628" s="220"/>
      <c r="J5628" s="220"/>
      <c r="K5628" s="223"/>
    </row>
    <row r="5629" customHeight="1" spans="1:11">
      <c r="A5629" s="226"/>
      <c r="B5629" s="213"/>
      <c r="C5629" s="214"/>
      <c r="D5629" s="214"/>
      <c r="E5629" s="214"/>
      <c r="F5629" s="224"/>
      <c r="G5629" s="216"/>
      <c r="H5629" s="227"/>
      <c r="I5629" s="214"/>
      <c r="J5629" s="214"/>
      <c r="K5629" s="218"/>
    </row>
    <row r="5630" customHeight="1" spans="1:11">
      <c r="A5630" s="228"/>
      <c r="B5630" s="219"/>
      <c r="C5630" s="220"/>
      <c r="D5630" s="220"/>
      <c r="E5630" s="220"/>
      <c r="F5630" s="225"/>
      <c r="G5630" s="222"/>
      <c r="H5630" s="229"/>
      <c r="I5630" s="220"/>
      <c r="J5630" s="220"/>
      <c r="K5630" s="223"/>
    </row>
    <row r="5631" customHeight="1" spans="1:11">
      <c r="A5631" s="226"/>
      <c r="B5631" s="213"/>
      <c r="C5631" s="214"/>
      <c r="D5631" s="214"/>
      <c r="E5631" s="214"/>
      <c r="F5631" s="224"/>
      <c r="G5631" s="216"/>
      <c r="H5631" s="227"/>
      <c r="I5631" s="214"/>
      <c r="J5631" s="214"/>
      <c r="K5631" s="218"/>
    </row>
    <row r="5632" customHeight="1" spans="1:11">
      <c r="A5632" s="228"/>
      <c r="B5632" s="219"/>
      <c r="C5632" s="220"/>
      <c r="D5632" s="220"/>
      <c r="E5632" s="220"/>
      <c r="F5632" s="225"/>
      <c r="G5632" s="222"/>
      <c r="H5632" s="229"/>
      <c r="I5632" s="220"/>
      <c r="J5632" s="220"/>
      <c r="K5632" s="223"/>
    </row>
    <row r="5633" customHeight="1" spans="1:11">
      <c r="A5633" s="226"/>
      <c r="B5633" s="213"/>
      <c r="C5633" s="214"/>
      <c r="D5633" s="214"/>
      <c r="E5633" s="214"/>
      <c r="F5633" s="224"/>
      <c r="G5633" s="216"/>
      <c r="H5633" s="227"/>
      <c r="I5633" s="214"/>
      <c r="J5633" s="214"/>
      <c r="K5633" s="218"/>
    </row>
    <row r="5634" customHeight="1" spans="1:11">
      <c r="A5634" s="228"/>
      <c r="B5634" s="219"/>
      <c r="C5634" s="220"/>
      <c r="D5634" s="220"/>
      <c r="E5634" s="220"/>
      <c r="F5634" s="225"/>
      <c r="G5634" s="222"/>
      <c r="H5634" s="229"/>
      <c r="I5634" s="220"/>
      <c r="J5634" s="220"/>
      <c r="K5634" s="223"/>
    </row>
    <row r="5635" customHeight="1" spans="1:11">
      <c r="A5635" s="226"/>
      <c r="B5635" s="213"/>
      <c r="C5635" s="214"/>
      <c r="D5635" s="214"/>
      <c r="E5635" s="214"/>
      <c r="F5635" s="224"/>
      <c r="G5635" s="216"/>
      <c r="H5635" s="227"/>
      <c r="I5635" s="214"/>
      <c r="J5635" s="214"/>
      <c r="K5635" s="218"/>
    </row>
    <row r="5636" customHeight="1" spans="1:11">
      <c r="A5636" s="228"/>
      <c r="B5636" s="219"/>
      <c r="C5636" s="220"/>
      <c r="D5636" s="220"/>
      <c r="E5636" s="220"/>
      <c r="F5636" s="225"/>
      <c r="G5636" s="222"/>
      <c r="H5636" s="229"/>
      <c r="I5636" s="220"/>
      <c r="J5636" s="220"/>
      <c r="K5636" s="223"/>
    </row>
    <row r="5637" customHeight="1" spans="1:11">
      <c r="A5637" s="226"/>
      <c r="B5637" s="213"/>
      <c r="C5637" s="214"/>
      <c r="D5637" s="214"/>
      <c r="E5637" s="214"/>
      <c r="F5637" s="224"/>
      <c r="G5637" s="216"/>
      <c r="H5637" s="227"/>
      <c r="I5637" s="214"/>
      <c r="J5637" s="214"/>
      <c r="K5637" s="218"/>
    </row>
    <row r="5638" customHeight="1" spans="1:11">
      <c r="A5638" s="228"/>
      <c r="B5638" s="219"/>
      <c r="C5638" s="220"/>
      <c r="D5638" s="220"/>
      <c r="E5638" s="220"/>
      <c r="F5638" s="225"/>
      <c r="G5638" s="222"/>
      <c r="H5638" s="229"/>
      <c r="I5638" s="220"/>
      <c r="J5638" s="220"/>
      <c r="K5638" s="223"/>
    </row>
    <row r="5639" customHeight="1" spans="1:11">
      <c r="A5639" s="226"/>
      <c r="B5639" s="213"/>
      <c r="C5639" s="214"/>
      <c r="D5639" s="214"/>
      <c r="E5639" s="214"/>
      <c r="F5639" s="224"/>
      <c r="G5639" s="216"/>
      <c r="H5639" s="227"/>
      <c r="I5639" s="214"/>
      <c r="J5639" s="214"/>
      <c r="K5639" s="218"/>
    </row>
    <row r="5640" customHeight="1" spans="1:11">
      <c r="A5640" s="228"/>
      <c r="B5640" s="219"/>
      <c r="C5640" s="220"/>
      <c r="D5640" s="220"/>
      <c r="E5640" s="220"/>
      <c r="F5640" s="225"/>
      <c r="G5640" s="222"/>
      <c r="H5640" s="229"/>
      <c r="I5640" s="220"/>
      <c r="J5640" s="220"/>
      <c r="K5640" s="223"/>
    </row>
    <row r="5641" customHeight="1" spans="1:11">
      <c r="A5641" s="226"/>
      <c r="B5641" s="213"/>
      <c r="C5641" s="214"/>
      <c r="D5641" s="214"/>
      <c r="E5641" s="214"/>
      <c r="F5641" s="224"/>
      <c r="G5641" s="216"/>
      <c r="H5641" s="227"/>
      <c r="I5641" s="214"/>
      <c r="J5641" s="214"/>
      <c r="K5641" s="218"/>
    </row>
    <row r="5642" customHeight="1" spans="1:11">
      <c r="A5642" s="228"/>
      <c r="B5642" s="219"/>
      <c r="C5642" s="220"/>
      <c r="D5642" s="220"/>
      <c r="E5642" s="220"/>
      <c r="F5642" s="225"/>
      <c r="G5642" s="222"/>
      <c r="H5642" s="229"/>
      <c r="I5642" s="220"/>
      <c r="J5642" s="220"/>
      <c r="K5642" s="223"/>
    </row>
    <row r="5643" customHeight="1" spans="1:11">
      <c r="A5643" s="226"/>
      <c r="B5643" s="213"/>
      <c r="C5643" s="214"/>
      <c r="D5643" s="214"/>
      <c r="E5643" s="214"/>
      <c r="F5643" s="224"/>
      <c r="G5643" s="216"/>
      <c r="H5643" s="227"/>
      <c r="I5643" s="214"/>
      <c r="J5643" s="214"/>
      <c r="K5643" s="218"/>
    </row>
    <row r="5644" customHeight="1" spans="1:11">
      <c r="A5644" s="228"/>
      <c r="B5644" s="219"/>
      <c r="C5644" s="220"/>
      <c r="D5644" s="220"/>
      <c r="E5644" s="220"/>
      <c r="F5644" s="225"/>
      <c r="G5644" s="222"/>
      <c r="H5644" s="229"/>
      <c r="I5644" s="220"/>
      <c r="J5644" s="220"/>
      <c r="K5644" s="223"/>
    </row>
    <row r="5645" customHeight="1" spans="1:11">
      <c r="A5645" s="226"/>
      <c r="B5645" s="213"/>
      <c r="C5645" s="214"/>
      <c r="D5645" s="214"/>
      <c r="E5645" s="214"/>
      <c r="F5645" s="224"/>
      <c r="G5645" s="216"/>
      <c r="H5645" s="227"/>
      <c r="I5645" s="214"/>
      <c r="J5645" s="214"/>
      <c r="K5645" s="218"/>
    </row>
    <row r="5646" customHeight="1" spans="1:11">
      <c r="A5646" s="228"/>
      <c r="B5646" s="219"/>
      <c r="C5646" s="220"/>
      <c r="D5646" s="220"/>
      <c r="E5646" s="220"/>
      <c r="F5646" s="225"/>
      <c r="G5646" s="222"/>
      <c r="H5646" s="229"/>
      <c r="I5646" s="220"/>
      <c r="J5646" s="220"/>
      <c r="K5646" s="223"/>
    </row>
    <row r="5647" customHeight="1" spans="1:11">
      <c r="A5647" s="226"/>
      <c r="B5647" s="213"/>
      <c r="C5647" s="214"/>
      <c r="D5647" s="214"/>
      <c r="E5647" s="214"/>
      <c r="F5647" s="224"/>
      <c r="G5647" s="216"/>
      <c r="H5647" s="227"/>
      <c r="I5647" s="214"/>
      <c r="J5647" s="214"/>
      <c r="K5647" s="218"/>
    </row>
    <row r="5648" customHeight="1" spans="1:11">
      <c r="A5648" s="228"/>
      <c r="B5648" s="219"/>
      <c r="C5648" s="220"/>
      <c r="D5648" s="220"/>
      <c r="E5648" s="220"/>
      <c r="F5648" s="225"/>
      <c r="G5648" s="222"/>
      <c r="H5648" s="229"/>
      <c r="I5648" s="220"/>
      <c r="J5648" s="220"/>
      <c r="K5648" s="223"/>
    </row>
    <row r="5649" customHeight="1" spans="1:11">
      <c r="A5649" s="226"/>
      <c r="B5649" s="213"/>
      <c r="C5649" s="214"/>
      <c r="D5649" s="214"/>
      <c r="E5649" s="214"/>
      <c r="F5649" s="224"/>
      <c r="G5649" s="216"/>
      <c r="H5649" s="227"/>
      <c r="I5649" s="214"/>
      <c r="J5649" s="214"/>
      <c r="K5649" s="218"/>
    </row>
    <row r="5650" customHeight="1" spans="1:11">
      <c r="A5650" s="228"/>
      <c r="B5650" s="219"/>
      <c r="C5650" s="220"/>
      <c r="D5650" s="220"/>
      <c r="E5650" s="220"/>
      <c r="F5650" s="225"/>
      <c r="G5650" s="222"/>
      <c r="H5650" s="229"/>
      <c r="I5650" s="220"/>
      <c r="J5650" s="220"/>
      <c r="K5650" s="223"/>
    </row>
    <row r="5651" customHeight="1" spans="1:11">
      <c r="A5651" s="226"/>
      <c r="B5651" s="213"/>
      <c r="C5651" s="214"/>
      <c r="D5651" s="214"/>
      <c r="E5651" s="214"/>
      <c r="F5651" s="224"/>
      <c r="G5651" s="216"/>
      <c r="H5651" s="227"/>
      <c r="I5651" s="214"/>
      <c r="J5651" s="214"/>
      <c r="K5651" s="218"/>
    </row>
    <row r="5652" customHeight="1" spans="1:11">
      <c r="A5652" s="228"/>
      <c r="B5652" s="219"/>
      <c r="C5652" s="220"/>
      <c r="D5652" s="220"/>
      <c r="E5652" s="220"/>
      <c r="F5652" s="225"/>
      <c r="G5652" s="222"/>
      <c r="H5652" s="229"/>
      <c r="I5652" s="220"/>
      <c r="J5652" s="220"/>
      <c r="K5652" s="223"/>
    </row>
    <row r="5653" customHeight="1" spans="1:11">
      <c r="A5653" s="226"/>
      <c r="B5653" s="213"/>
      <c r="C5653" s="214"/>
      <c r="D5653" s="214"/>
      <c r="E5653" s="214"/>
      <c r="F5653" s="224"/>
      <c r="G5653" s="216"/>
      <c r="H5653" s="227"/>
      <c r="I5653" s="214"/>
      <c r="J5653" s="214"/>
      <c r="K5653" s="218"/>
    </row>
    <row r="5654" customHeight="1" spans="1:11">
      <c r="A5654" s="228"/>
      <c r="B5654" s="219"/>
      <c r="C5654" s="220"/>
      <c r="D5654" s="220"/>
      <c r="E5654" s="220"/>
      <c r="F5654" s="225"/>
      <c r="G5654" s="222"/>
      <c r="H5654" s="229"/>
      <c r="I5654" s="220"/>
      <c r="J5654" s="220"/>
      <c r="K5654" s="223"/>
    </row>
    <row r="5655" customHeight="1" spans="1:11">
      <c r="A5655" s="226"/>
      <c r="B5655" s="213"/>
      <c r="C5655" s="214"/>
      <c r="D5655" s="214"/>
      <c r="E5655" s="214"/>
      <c r="F5655" s="224"/>
      <c r="G5655" s="216"/>
      <c r="H5655" s="227"/>
      <c r="I5655" s="214"/>
      <c r="J5655" s="214"/>
      <c r="K5655" s="218"/>
    </row>
    <row r="5656" customHeight="1" spans="1:11">
      <c r="A5656" s="228"/>
      <c r="B5656" s="219"/>
      <c r="C5656" s="220"/>
      <c r="D5656" s="220"/>
      <c r="E5656" s="220"/>
      <c r="F5656" s="225"/>
      <c r="G5656" s="222"/>
      <c r="H5656" s="229"/>
      <c r="I5656" s="220"/>
      <c r="J5656" s="220"/>
      <c r="K5656" s="223"/>
    </row>
    <row r="5657" customHeight="1" spans="1:11">
      <c r="A5657" s="226"/>
      <c r="B5657" s="213"/>
      <c r="C5657" s="214"/>
      <c r="D5657" s="214"/>
      <c r="E5657" s="214"/>
      <c r="F5657" s="224"/>
      <c r="G5657" s="216"/>
      <c r="H5657" s="227"/>
      <c r="I5657" s="214"/>
      <c r="J5657" s="214"/>
      <c r="K5657" s="218"/>
    </row>
    <row r="5658" customHeight="1" spans="1:11">
      <c r="A5658" s="228"/>
      <c r="B5658" s="219"/>
      <c r="C5658" s="220"/>
      <c r="D5658" s="220"/>
      <c r="E5658" s="220"/>
      <c r="F5658" s="225"/>
      <c r="G5658" s="222"/>
      <c r="H5658" s="229"/>
      <c r="I5658" s="220"/>
      <c r="J5658" s="220"/>
      <c r="K5658" s="223"/>
    </row>
    <row r="5659" customHeight="1" spans="1:11">
      <c r="A5659" s="226"/>
      <c r="B5659" s="213"/>
      <c r="C5659" s="214"/>
      <c r="D5659" s="214"/>
      <c r="E5659" s="214"/>
      <c r="F5659" s="224"/>
      <c r="G5659" s="216"/>
      <c r="H5659" s="227"/>
      <c r="I5659" s="214"/>
      <c r="J5659" s="214"/>
      <c r="K5659" s="218"/>
    </row>
    <row r="5660" customHeight="1" spans="1:11">
      <c r="A5660" s="228"/>
      <c r="B5660" s="219"/>
      <c r="C5660" s="220"/>
      <c r="D5660" s="220"/>
      <c r="E5660" s="220"/>
      <c r="F5660" s="225"/>
      <c r="G5660" s="222"/>
      <c r="H5660" s="229"/>
      <c r="I5660" s="220"/>
      <c r="J5660" s="220"/>
      <c r="K5660" s="223"/>
    </row>
    <row r="5661" customHeight="1" spans="1:11">
      <c r="A5661" s="226"/>
      <c r="B5661" s="213"/>
      <c r="C5661" s="214"/>
      <c r="D5661" s="214"/>
      <c r="E5661" s="214"/>
      <c r="F5661" s="224"/>
      <c r="G5661" s="216"/>
      <c r="H5661" s="227"/>
      <c r="I5661" s="214"/>
      <c r="J5661" s="214"/>
      <c r="K5661" s="218"/>
    </row>
    <row r="5662" customHeight="1" spans="1:11">
      <c r="A5662" s="228"/>
      <c r="B5662" s="219"/>
      <c r="C5662" s="220"/>
      <c r="D5662" s="220"/>
      <c r="E5662" s="220"/>
      <c r="F5662" s="225"/>
      <c r="G5662" s="222"/>
      <c r="H5662" s="229"/>
      <c r="I5662" s="220"/>
      <c r="J5662" s="220"/>
      <c r="K5662" s="223"/>
    </row>
    <row r="5663" customHeight="1" spans="1:11">
      <c r="A5663" s="226"/>
      <c r="B5663" s="213"/>
      <c r="C5663" s="214"/>
      <c r="D5663" s="214"/>
      <c r="E5663" s="214"/>
      <c r="F5663" s="224"/>
      <c r="G5663" s="216"/>
      <c r="H5663" s="227"/>
      <c r="I5663" s="214"/>
      <c r="J5663" s="214"/>
      <c r="K5663" s="218"/>
    </row>
    <row r="5664" customHeight="1" spans="1:11">
      <c r="A5664" s="228"/>
      <c r="B5664" s="219"/>
      <c r="C5664" s="220"/>
      <c r="D5664" s="220"/>
      <c r="E5664" s="220"/>
      <c r="F5664" s="225"/>
      <c r="G5664" s="222"/>
      <c r="H5664" s="229"/>
      <c r="I5664" s="220"/>
      <c r="J5664" s="220"/>
      <c r="K5664" s="223"/>
    </row>
    <row r="5665" customHeight="1" spans="1:11">
      <c r="A5665" s="226"/>
      <c r="B5665" s="213"/>
      <c r="C5665" s="214"/>
      <c r="D5665" s="214"/>
      <c r="E5665" s="214"/>
      <c r="F5665" s="224"/>
      <c r="G5665" s="216"/>
      <c r="H5665" s="227"/>
      <c r="I5665" s="214"/>
      <c r="J5665" s="214"/>
      <c r="K5665" s="218"/>
    </row>
    <row r="5666" customHeight="1" spans="1:11">
      <c r="A5666" s="228"/>
      <c r="B5666" s="219"/>
      <c r="C5666" s="220"/>
      <c r="D5666" s="220"/>
      <c r="E5666" s="220"/>
      <c r="F5666" s="225"/>
      <c r="G5666" s="222"/>
      <c r="H5666" s="229"/>
      <c r="I5666" s="220"/>
      <c r="J5666" s="220"/>
      <c r="K5666" s="223"/>
    </row>
    <row r="5667" customHeight="1" spans="1:11">
      <c r="A5667" s="226"/>
      <c r="B5667" s="213"/>
      <c r="C5667" s="214"/>
      <c r="D5667" s="214"/>
      <c r="E5667" s="214"/>
      <c r="F5667" s="224"/>
      <c r="G5667" s="216"/>
      <c r="H5667" s="227"/>
      <c r="I5667" s="214"/>
      <c r="J5667" s="214"/>
      <c r="K5667" s="218"/>
    </row>
    <row r="5668" customHeight="1" spans="1:11">
      <c r="A5668" s="228"/>
      <c r="B5668" s="219"/>
      <c r="C5668" s="220"/>
      <c r="D5668" s="220"/>
      <c r="E5668" s="220"/>
      <c r="F5668" s="225"/>
      <c r="G5668" s="222"/>
      <c r="H5668" s="229"/>
      <c r="I5668" s="220"/>
      <c r="J5668" s="220"/>
      <c r="K5668" s="223"/>
    </row>
    <row r="5669" customHeight="1" spans="1:11">
      <c r="A5669" s="226"/>
      <c r="B5669" s="213"/>
      <c r="C5669" s="214"/>
      <c r="D5669" s="214"/>
      <c r="E5669" s="214"/>
      <c r="F5669" s="224"/>
      <c r="G5669" s="216"/>
      <c r="H5669" s="227"/>
      <c r="I5669" s="214"/>
      <c r="J5669" s="214"/>
      <c r="K5669" s="218"/>
    </row>
    <row r="5670" customHeight="1" spans="1:11">
      <c r="A5670" s="228"/>
      <c r="B5670" s="219"/>
      <c r="C5670" s="220"/>
      <c r="D5670" s="220"/>
      <c r="E5670" s="220"/>
      <c r="F5670" s="225"/>
      <c r="G5670" s="222"/>
      <c r="H5670" s="229"/>
      <c r="I5670" s="220"/>
      <c r="J5670" s="220"/>
      <c r="K5670" s="223"/>
    </row>
    <row r="5671" customHeight="1" spans="1:11">
      <c r="A5671" s="226"/>
      <c r="B5671" s="213"/>
      <c r="C5671" s="214"/>
      <c r="D5671" s="214"/>
      <c r="E5671" s="214"/>
      <c r="F5671" s="224"/>
      <c r="G5671" s="216"/>
      <c r="H5671" s="227"/>
      <c r="I5671" s="214"/>
      <c r="J5671" s="214"/>
      <c r="K5671" s="218"/>
    </row>
    <row r="5672" customHeight="1" spans="1:11">
      <c r="A5672" s="228"/>
      <c r="B5672" s="219"/>
      <c r="C5672" s="220"/>
      <c r="D5672" s="220"/>
      <c r="E5672" s="220"/>
      <c r="F5672" s="225"/>
      <c r="G5672" s="222"/>
      <c r="H5672" s="229"/>
      <c r="I5672" s="220"/>
      <c r="J5672" s="220"/>
      <c r="K5672" s="223"/>
    </row>
    <row r="5673" customHeight="1" spans="1:11">
      <c r="A5673" s="226"/>
      <c r="B5673" s="213"/>
      <c r="C5673" s="214"/>
      <c r="D5673" s="214"/>
      <c r="E5673" s="214"/>
      <c r="F5673" s="224"/>
      <c r="G5673" s="216"/>
      <c r="H5673" s="227"/>
      <c r="I5673" s="214"/>
      <c r="J5673" s="214"/>
      <c r="K5673" s="218"/>
    </row>
    <row r="5674" customHeight="1" spans="1:11">
      <c r="A5674" s="228"/>
      <c r="B5674" s="219"/>
      <c r="C5674" s="220"/>
      <c r="D5674" s="220"/>
      <c r="E5674" s="220"/>
      <c r="F5674" s="225"/>
      <c r="G5674" s="222"/>
      <c r="H5674" s="229"/>
      <c r="I5674" s="220"/>
      <c r="J5674" s="220"/>
      <c r="K5674" s="223"/>
    </row>
    <row r="5675" customHeight="1" spans="1:11">
      <c r="A5675" s="226"/>
      <c r="B5675" s="213"/>
      <c r="C5675" s="214"/>
      <c r="D5675" s="214"/>
      <c r="E5675" s="214"/>
      <c r="F5675" s="224"/>
      <c r="G5675" s="216"/>
      <c r="H5675" s="227"/>
      <c r="I5675" s="214"/>
      <c r="J5675" s="214"/>
      <c r="K5675" s="218"/>
    </row>
    <row r="5676" customHeight="1" spans="1:11">
      <c r="A5676" s="228"/>
      <c r="B5676" s="219"/>
      <c r="C5676" s="220"/>
      <c r="D5676" s="220"/>
      <c r="E5676" s="220"/>
      <c r="F5676" s="225"/>
      <c r="G5676" s="222"/>
      <c r="H5676" s="229"/>
      <c r="I5676" s="220"/>
      <c r="J5676" s="220"/>
      <c r="K5676" s="223"/>
    </row>
    <row r="5677" customHeight="1" spans="1:11">
      <c r="A5677" s="226"/>
      <c r="B5677" s="213"/>
      <c r="C5677" s="214"/>
      <c r="D5677" s="214"/>
      <c r="E5677" s="214"/>
      <c r="F5677" s="224"/>
      <c r="G5677" s="216"/>
      <c r="H5677" s="227"/>
      <c r="I5677" s="214"/>
      <c r="J5677" s="214"/>
      <c r="K5677" s="218"/>
    </row>
    <row r="5678" customHeight="1" spans="1:11">
      <c r="A5678" s="228"/>
      <c r="B5678" s="219"/>
      <c r="C5678" s="220"/>
      <c r="D5678" s="220"/>
      <c r="E5678" s="220"/>
      <c r="F5678" s="225"/>
      <c r="G5678" s="222"/>
      <c r="H5678" s="229"/>
      <c r="I5678" s="220"/>
      <c r="J5678" s="220"/>
      <c r="K5678" s="223"/>
    </row>
    <row r="5679" customHeight="1" spans="1:11">
      <c r="A5679" s="226"/>
      <c r="B5679" s="213"/>
      <c r="C5679" s="214"/>
      <c r="D5679" s="214"/>
      <c r="E5679" s="214"/>
      <c r="F5679" s="224"/>
      <c r="G5679" s="216"/>
      <c r="H5679" s="227"/>
      <c r="I5679" s="214"/>
      <c r="J5679" s="214"/>
      <c r="K5679" s="218"/>
    </row>
    <row r="5680" customHeight="1" spans="1:11">
      <c r="A5680" s="228"/>
      <c r="B5680" s="219"/>
      <c r="C5680" s="220"/>
      <c r="D5680" s="220"/>
      <c r="E5680" s="220"/>
      <c r="F5680" s="225"/>
      <c r="G5680" s="222"/>
      <c r="H5680" s="229"/>
      <c r="I5680" s="220"/>
      <c r="J5680" s="220"/>
      <c r="K5680" s="223"/>
    </row>
    <row r="5681" customHeight="1" spans="1:11">
      <c r="A5681" s="226"/>
      <c r="B5681" s="213"/>
      <c r="C5681" s="214"/>
      <c r="D5681" s="214"/>
      <c r="E5681" s="214"/>
      <c r="F5681" s="224"/>
      <c r="G5681" s="216"/>
      <c r="H5681" s="227"/>
      <c r="I5681" s="214"/>
      <c r="J5681" s="214"/>
      <c r="K5681" s="218"/>
    </row>
    <row r="5682" customHeight="1" spans="1:11">
      <c r="A5682" s="228"/>
      <c r="B5682" s="219"/>
      <c r="C5682" s="220"/>
      <c r="D5682" s="220"/>
      <c r="E5682" s="220"/>
      <c r="F5682" s="225"/>
      <c r="G5682" s="222"/>
      <c r="H5682" s="229"/>
      <c r="I5682" s="220"/>
      <c r="J5682" s="220"/>
      <c r="K5682" s="223"/>
    </row>
    <row r="5683" customHeight="1" spans="1:11">
      <c r="A5683" s="226"/>
      <c r="B5683" s="213"/>
      <c r="C5683" s="214"/>
      <c r="D5683" s="214"/>
      <c r="E5683" s="214"/>
      <c r="F5683" s="224"/>
      <c r="G5683" s="216"/>
      <c r="H5683" s="227"/>
      <c r="I5683" s="214"/>
      <c r="J5683" s="214"/>
      <c r="K5683" s="218"/>
    </row>
    <row r="5684" customHeight="1" spans="1:11">
      <c r="A5684" s="228"/>
      <c r="B5684" s="219"/>
      <c r="C5684" s="220"/>
      <c r="D5684" s="220"/>
      <c r="E5684" s="220"/>
      <c r="F5684" s="225"/>
      <c r="G5684" s="222"/>
      <c r="H5684" s="229"/>
      <c r="I5684" s="220"/>
      <c r="J5684" s="220"/>
      <c r="K5684" s="223"/>
    </row>
    <row r="5685" customHeight="1" spans="1:11">
      <c r="A5685" s="226"/>
      <c r="B5685" s="213"/>
      <c r="C5685" s="214"/>
      <c r="D5685" s="214"/>
      <c r="E5685" s="214"/>
      <c r="F5685" s="224"/>
      <c r="G5685" s="216"/>
      <c r="H5685" s="227"/>
      <c r="I5685" s="214"/>
      <c r="J5685" s="214"/>
      <c r="K5685" s="218"/>
    </row>
    <row r="5686" customHeight="1" spans="1:11">
      <c r="A5686" s="228"/>
      <c r="B5686" s="219"/>
      <c r="C5686" s="220"/>
      <c r="D5686" s="220"/>
      <c r="E5686" s="220"/>
      <c r="F5686" s="225"/>
      <c r="G5686" s="222"/>
      <c r="H5686" s="229"/>
      <c r="I5686" s="220"/>
      <c r="J5686" s="220"/>
      <c r="K5686" s="223"/>
    </row>
    <row r="5687" customHeight="1" spans="1:11">
      <c r="A5687" s="226"/>
      <c r="B5687" s="213"/>
      <c r="C5687" s="214"/>
      <c r="D5687" s="214"/>
      <c r="E5687" s="214"/>
      <c r="F5687" s="224"/>
      <c r="G5687" s="216"/>
      <c r="H5687" s="227"/>
      <c r="I5687" s="214"/>
      <c r="J5687" s="214"/>
      <c r="K5687" s="218"/>
    </row>
    <row r="5688" customHeight="1" spans="1:11">
      <c r="A5688" s="228"/>
      <c r="B5688" s="219"/>
      <c r="C5688" s="220"/>
      <c r="D5688" s="220"/>
      <c r="E5688" s="220"/>
      <c r="F5688" s="225"/>
      <c r="G5688" s="222"/>
      <c r="H5688" s="229"/>
      <c r="I5688" s="220"/>
      <c r="J5688" s="220"/>
      <c r="K5688" s="223"/>
    </row>
    <row r="5689" customHeight="1" spans="1:11">
      <c r="A5689" s="226"/>
      <c r="B5689" s="213"/>
      <c r="C5689" s="214"/>
      <c r="D5689" s="214"/>
      <c r="E5689" s="214"/>
      <c r="F5689" s="224"/>
      <c r="G5689" s="216"/>
      <c r="H5689" s="227"/>
      <c r="I5689" s="214"/>
      <c r="J5689" s="214"/>
      <c r="K5689" s="218"/>
    </row>
    <row r="5690" customHeight="1" spans="1:11">
      <c r="A5690" s="228"/>
      <c r="B5690" s="219"/>
      <c r="C5690" s="220"/>
      <c r="D5690" s="220"/>
      <c r="E5690" s="220"/>
      <c r="F5690" s="225"/>
      <c r="G5690" s="222"/>
      <c r="H5690" s="229"/>
      <c r="I5690" s="220"/>
      <c r="J5690" s="220"/>
      <c r="K5690" s="223"/>
    </row>
    <row r="5691" customHeight="1" spans="1:11">
      <c r="A5691" s="226"/>
      <c r="B5691" s="213"/>
      <c r="C5691" s="214"/>
      <c r="D5691" s="214"/>
      <c r="E5691" s="214"/>
      <c r="F5691" s="224"/>
      <c r="G5691" s="216"/>
      <c r="H5691" s="227"/>
      <c r="I5691" s="214"/>
      <c r="J5691" s="214"/>
      <c r="K5691" s="218"/>
    </row>
    <row r="5692" customHeight="1" spans="1:11">
      <c r="A5692" s="228"/>
      <c r="B5692" s="219"/>
      <c r="C5692" s="220"/>
      <c r="D5692" s="220"/>
      <c r="E5692" s="220"/>
      <c r="F5692" s="225"/>
      <c r="G5692" s="222"/>
      <c r="H5692" s="229"/>
      <c r="I5692" s="220"/>
      <c r="J5692" s="220"/>
      <c r="K5692" s="223"/>
    </row>
    <row r="5693" customHeight="1" spans="1:11">
      <c r="A5693" s="226"/>
      <c r="B5693" s="213"/>
      <c r="C5693" s="214"/>
      <c r="D5693" s="214"/>
      <c r="E5693" s="214"/>
      <c r="F5693" s="224"/>
      <c r="G5693" s="216"/>
      <c r="H5693" s="227"/>
      <c r="I5693" s="214"/>
      <c r="J5693" s="214"/>
      <c r="K5693" s="218"/>
    </row>
    <row r="5694" customHeight="1" spans="1:11">
      <c r="A5694" s="228"/>
      <c r="B5694" s="219"/>
      <c r="C5694" s="220"/>
      <c r="D5694" s="220"/>
      <c r="E5694" s="220"/>
      <c r="F5694" s="225"/>
      <c r="G5694" s="222"/>
      <c r="H5694" s="229"/>
      <c r="I5694" s="220"/>
      <c r="J5694" s="220"/>
      <c r="K5694" s="223"/>
    </row>
    <row r="5695" customHeight="1" spans="1:11">
      <c r="A5695" s="226"/>
      <c r="B5695" s="213"/>
      <c r="C5695" s="214"/>
      <c r="D5695" s="214"/>
      <c r="E5695" s="214"/>
      <c r="F5695" s="224"/>
      <c r="G5695" s="216"/>
      <c r="H5695" s="227"/>
      <c r="I5695" s="214"/>
      <c r="J5695" s="214"/>
      <c r="K5695" s="218"/>
    </row>
    <row r="5696" customHeight="1" spans="1:11">
      <c r="A5696" s="228"/>
      <c r="B5696" s="219"/>
      <c r="C5696" s="220"/>
      <c r="D5696" s="220"/>
      <c r="E5696" s="220"/>
      <c r="F5696" s="225"/>
      <c r="G5696" s="222"/>
      <c r="H5696" s="229"/>
      <c r="I5696" s="220"/>
      <c r="J5696" s="220"/>
      <c r="K5696" s="223"/>
    </row>
    <row r="5697" customHeight="1" spans="1:11">
      <c r="A5697" s="226"/>
      <c r="B5697" s="213"/>
      <c r="C5697" s="214"/>
      <c r="D5697" s="214"/>
      <c r="E5697" s="214"/>
      <c r="F5697" s="224"/>
      <c r="G5697" s="216"/>
      <c r="H5697" s="227"/>
      <c r="I5697" s="214"/>
      <c r="J5697" s="214"/>
      <c r="K5697" s="218"/>
    </row>
    <row r="5698" customHeight="1" spans="1:11">
      <c r="A5698" s="228"/>
      <c r="B5698" s="219"/>
      <c r="C5698" s="220"/>
      <c r="D5698" s="220"/>
      <c r="E5698" s="220"/>
      <c r="F5698" s="225"/>
      <c r="G5698" s="222"/>
      <c r="H5698" s="229"/>
      <c r="I5698" s="220"/>
      <c r="J5698" s="220"/>
      <c r="K5698" s="223"/>
    </row>
    <row r="5699" customHeight="1" spans="1:11">
      <c r="A5699" s="226"/>
      <c r="B5699" s="213"/>
      <c r="C5699" s="214"/>
      <c r="D5699" s="214"/>
      <c r="E5699" s="214"/>
      <c r="F5699" s="224"/>
      <c r="G5699" s="216"/>
      <c r="H5699" s="227"/>
      <c r="I5699" s="214"/>
      <c r="J5699" s="214"/>
      <c r="K5699" s="218"/>
    </row>
    <row r="5700" customHeight="1" spans="1:11">
      <c r="A5700" s="228"/>
      <c r="B5700" s="219"/>
      <c r="C5700" s="220"/>
      <c r="D5700" s="220"/>
      <c r="E5700" s="220"/>
      <c r="F5700" s="225"/>
      <c r="G5700" s="222"/>
      <c r="H5700" s="229"/>
      <c r="I5700" s="220"/>
      <c r="J5700" s="220"/>
      <c r="K5700" s="223"/>
    </row>
    <row r="5701" customHeight="1" spans="1:11">
      <c r="A5701" s="226"/>
      <c r="B5701" s="213"/>
      <c r="C5701" s="214"/>
      <c r="D5701" s="214"/>
      <c r="E5701" s="214"/>
      <c r="F5701" s="224"/>
      <c r="G5701" s="216"/>
      <c r="H5701" s="227"/>
      <c r="I5701" s="214"/>
      <c r="J5701" s="214"/>
      <c r="K5701" s="218"/>
    </row>
    <row r="5702" customHeight="1" spans="1:11">
      <c r="A5702" s="228"/>
      <c r="B5702" s="219"/>
      <c r="C5702" s="220"/>
      <c r="D5702" s="220"/>
      <c r="E5702" s="220"/>
      <c r="F5702" s="225"/>
      <c r="G5702" s="222"/>
      <c r="H5702" s="229"/>
      <c r="I5702" s="220"/>
      <c r="J5702" s="220"/>
      <c r="K5702" s="223"/>
    </row>
    <row r="5703" customHeight="1" spans="1:11">
      <c r="A5703" s="226"/>
      <c r="B5703" s="213"/>
      <c r="C5703" s="214"/>
      <c r="D5703" s="214"/>
      <c r="E5703" s="214"/>
      <c r="F5703" s="224"/>
      <c r="G5703" s="216"/>
      <c r="H5703" s="227"/>
      <c r="I5703" s="214"/>
      <c r="J5703" s="214"/>
      <c r="K5703" s="218"/>
    </row>
    <row r="5704" customHeight="1" spans="1:11">
      <c r="A5704" s="228"/>
      <c r="B5704" s="219"/>
      <c r="C5704" s="220"/>
      <c r="D5704" s="220"/>
      <c r="E5704" s="220"/>
      <c r="F5704" s="225"/>
      <c r="G5704" s="222"/>
      <c r="H5704" s="229"/>
      <c r="I5704" s="220"/>
      <c r="J5704" s="220"/>
      <c r="K5704" s="223"/>
    </row>
    <row r="5705" customHeight="1" spans="1:11">
      <c r="A5705" s="226"/>
      <c r="B5705" s="213"/>
      <c r="C5705" s="214"/>
      <c r="D5705" s="214"/>
      <c r="E5705" s="214"/>
      <c r="F5705" s="224"/>
      <c r="G5705" s="216"/>
      <c r="H5705" s="227"/>
      <c r="I5705" s="214"/>
      <c r="J5705" s="214"/>
      <c r="K5705" s="218"/>
    </row>
    <row r="5706" customHeight="1" spans="1:11">
      <c r="A5706" s="228"/>
      <c r="B5706" s="219"/>
      <c r="C5706" s="220"/>
      <c r="D5706" s="220"/>
      <c r="E5706" s="220"/>
      <c r="F5706" s="225"/>
      <c r="G5706" s="222"/>
      <c r="H5706" s="229"/>
      <c r="I5706" s="220"/>
      <c r="J5706" s="220"/>
      <c r="K5706" s="223"/>
    </row>
    <row r="5707" customHeight="1" spans="1:11">
      <c r="A5707" s="226"/>
      <c r="B5707" s="213"/>
      <c r="C5707" s="214"/>
      <c r="D5707" s="214"/>
      <c r="E5707" s="214"/>
      <c r="F5707" s="224"/>
      <c r="G5707" s="216"/>
      <c r="H5707" s="227"/>
      <c r="I5707" s="214"/>
      <c r="J5707" s="214"/>
      <c r="K5707" s="218"/>
    </row>
    <row r="5708" customHeight="1" spans="1:11">
      <c r="A5708" s="228"/>
      <c r="B5708" s="219"/>
      <c r="C5708" s="220"/>
      <c r="D5708" s="220"/>
      <c r="E5708" s="220"/>
      <c r="F5708" s="225"/>
      <c r="G5708" s="222"/>
      <c r="H5708" s="229"/>
      <c r="I5708" s="220"/>
      <c r="J5708" s="220"/>
      <c r="K5708" s="223"/>
    </row>
    <row r="5709" customHeight="1" spans="1:11">
      <c r="A5709" s="226"/>
      <c r="B5709" s="213"/>
      <c r="C5709" s="214"/>
      <c r="D5709" s="214"/>
      <c r="E5709" s="214"/>
      <c r="F5709" s="224"/>
      <c r="G5709" s="216"/>
      <c r="H5709" s="227"/>
      <c r="I5709" s="214"/>
      <c r="J5709" s="214"/>
      <c r="K5709" s="218"/>
    </row>
    <row r="5710" customHeight="1" spans="1:11">
      <c r="A5710" s="228"/>
      <c r="B5710" s="219"/>
      <c r="C5710" s="220"/>
      <c r="D5710" s="220"/>
      <c r="E5710" s="220"/>
      <c r="F5710" s="225"/>
      <c r="G5710" s="222"/>
      <c r="H5710" s="229"/>
      <c r="I5710" s="220"/>
      <c r="J5710" s="220"/>
      <c r="K5710" s="223"/>
    </row>
    <row r="5711" customHeight="1" spans="1:11">
      <c r="A5711" s="226"/>
      <c r="B5711" s="213"/>
      <c r="C5711" s="214"/>
      <c r="D5711" s="214"/>
      <c r="E5711" s="214"/>
      <c r="F5711" s="224"/>
      <c r="G5711" s="216"/>
      <c r="H5711" s="227"/>
      <c r="I5711" s="214"/>
      <c r="J5711" s="214"/>
      <c r="K5711" s="218"/>
    </row>
    <row r="5712" customHeight="1" spans="1:11">
      <c r="A5712" s="228"/>
      <c r="B5712" s="219"/>
      <c r="C5712" s="220"/>
      <c r="D5712" s="220"/>
      <c r="E5712" s="220"/>
      <c r="F5712" s="225"/>
      <c r="G5712" s="222"/>
      <c r="H5712" s="229"/>
      <c r="I5712" s="220"/>
      <c r="J5712" s="220"/>
      <c r="K5712" s="223"/>
    </row>
    <row r="5713" customHeight="1" spans="1:11">
      <c r="A5713" s="226"/>
      <c r="B5713" s="213"/>
      <c r="C5713" s="214"/>
      <c r="D5713" s="214"/>
      <c r="E5713" s="214"/>
      <c r="F5713" s="224"/>
      <c r="G5713" s="216"/>
      <c r="H5713" s="227"/>
      <c r="I5713" s="214"/>
      <c r="J5713" s="214"/>
      <c r="K5713" s="218"/>
    </row>
    <row r="5714" customHeight="1" spans="1:11">
      <c r="A5714" s="228"/>
      <c r="B5714" s="219"/>
      <c r="C5714" s="220"/>
      <c r="D5714" s="220"/>
      <c r="E5714" s="220"/>
      <c r="F5714" s="225"/>
      <c r="G5714" s="222"/>
      <c r="H5714" s="229"/>
      <c r="I5714" s="220"/>
      <c r="J5714" s="220"/>
      <c r="K5714" s="223"/>
    </row>
    <row r="5715" customHeight="1" spans="1:11">
      <c r="A5715" s="226"/>
      <c r="B5715" s="213"/>
      <c r="C5715" s="214"/>
      <c r="D5715" s="214"/>
      <c r="E5715" s="214"/>
      <c r="F5715" s="224"/>
      <c r="G5715" s="216"/>
      <c r="H5715" s="227"/>
      <c r="I5715" s="214"/>
      <c r="J5715" s="214"/>
      <c r="K5715" s="218"/>
    </row>
    <row r="5716" customHeight="1" spans="1:11">
      <c r="A5716" s="228"/>
      <c r="B5716" s="219"/>
      <c r="C5716" s="220"/>
      <c r="D5716" s="220"/>
      <c r="E5716" s="220"/>
      <c r="F5716" s="225"/>
      <c r="G5716" s="222"/>
      <c r="H5716" s="229"/>
      <c r="I5716" s="220"/>
      <c r="J5716" s="220"/>
      <c r="K5716" s="223"/>
    </row>
    <row r="5717" customHeight="1" spans="1:11">
      <c r="A5717" s="226"/>
      <c r="B5717" s="213"/>
      <c r="C5717" s="214"/>
      <c r="D5717" s="214"/>
      <c r="E5717" s="214"/>
      <c r="F5717" s="224"/>
      <c r="G5717" s="216"/>
      <c r="H5717" s="227"/>
      <c r="I5717" s="214"/>
      <c r="J5717" s="214"/>
      <c r="K5717" s="218"/>
    </row>
    <row r="5718" customHeight="1" spans="1:11">
      <c r="A5718" s="228"/>
      <c r="B5718" s="219"/>
      <c r="C5718" s="220"/>
      <c r="D5718" s="220"/>
      <c r="E5718" s="220"/>
      <c r="F5718" s="225"/>
      <c r="G5718" s="222"/>
      <c r="H5718" s="229"/>
      <c r="I5718" s="220"/>
      <c r="J5718" s="220"/>
      <c r="K5718" s="223"/>
    </row>
    <row r="5719" customHeight="1" spans="1:11">
      <c r="A5719" s="226"/>
      <c r="B5719" s="213"/>
      <c r="C5719" s="214"/>
      <c r="D5719" s="214"/>
      <c r="E5719" s="214"/>
      <c r="F5719" s="224"/>
      <c r="G5719" s="216"/>
      <c r="H5719" s="227"/>
      <c r="I5719" s="214"/>
      <c r="J5719" s="214"/>
      <c r="K5719" s="218"/>
    </row>
    <row r="5720" customHeight="1" spans="1:11">
      <c r="A5720" s="228"/>
      <c r="B5720" s="219"/>
      <c r="C5720" s="220"/>
      <c r="D5720" s="220"/>
      <c r="E5720" s="220"/>
      <c r="F5720" s="225"/>
      <c r="G5720" s="222"/>
      <c r="H5720" s="229"/>
      <c r="I5720" s="220"/>
      <c r="J5720" s="220"/>
      <c r="K5720" s="223"/>
    </row>
    <row r="5721" customHeight="1" spans="1:11">
      <c r="A5721" s="226"/>
      <c r="B5721" s="213"/>
      <c r="C5721" s="214"/>
      <c r="D5721" s="214"/>
      <c r="E5721" s="214"/>
      <c r="F5721" s="224"/>
      <c r="G5721" s="216"/>
      <c r="H5721" s="227"/>
      <c r="I5721" s="214"/>
      <c r="J5721" s="214"/>
      <c r="K5721" s="218"/>
    </row>
    <row r="5722" customHeight="1" spans="1:11">
      <c r="A5722" s="228"/>
      <c r="B5722" s="219"/>
      <c r="C5722" s="220"/>
      <c r="D5722" s="220"/>
      <c r="E5722" s="220"/>
      <c r="F5722" s="225"/>
      <c r="G5722" s="222"/>
      <c r="H5722" s="229"/>
      <c r="I5722" s="220"/>
      <c r="J5722" s="220"/>
      <c r="K5722" s="223"/>
    </row>
    <row r="5723" customHeight="1" spans="1:11">
      <c r="A5723" s="226"/>
      <c r="B5723" s="213"/>
      <c r="C5723" s="214"/>
      <c r="D5723" s="214"/>
      <c r="E5723" s="214"/>
      <c r="F5723" s="224"/>
      <c r="G5723" s="216"/>
      <c r="H5723" s="227"/>
      <c r="I5723" s="214"/>
      <c r="J5723" s="214"/>
      <c r="K5723" s="218"/>
    </row>
    <row r="5724" customHeight="1" spans="1:11">
      <c r="A5724" s="228"/>
      <c r="B5724" s="219"/>
      <c r="C5724" s="220"/>
      <c r="D5724" s="220"/>
      <c r="E5724" s="220"/>
      <c r="F5724" s="225"/>
      <c r="G5724" s="222"/>
      <c r="H5724" s="229"/>
      <c r="I5724" s="220"/>
      <c r="J5724" s="220"/>
      <c r="K5724" s="223"/>
    </row>
    <row r="5725" customHeight="1" spans="1:11">
      <c r="A5725" s="226"/>
      <c r="B5725" s="213"/>
      <c r="C5725" s="214"/>
      <c r="D5725" s="214"/>
      <c r="E5725" s="214"/>
      <c r="F5725" s="224"/>
      <c r="G5725" s="216"/>
      <c r="H5725" s="227"/>
      <c r="I5725" s="214"/>
      <c r="J5725" s="214"/>
      <c r="K5725" s="218"/>
    </row>
    <row r="5726" customHeight="1" spans="1:11">
      <c r="A5726" s="228"/>
      <c r="B5726" s="219"/>
      <c r="C5726" s="220"/>
      <c r="D5726" s="220"/>
      <c r="E5726" s="220"/>
      <c r="F5726" s="225"/>
      <c r="G5726" s="222"/>
      <c r="H5726" s="229"/>
      <c r="I5726" s="220"/>
      <c r="J5726" s="220"/>
      <c r="K5726" s="223"/>
    </row>
    <row r="5727" customHeight="1" spans="1:11">
      <c r="A5727" s="226"/>
      <c r="B5727" s="213"/>
      <c r="C5727" s="214"/>
      <c r="D5727" s="214"/>
      <c r="E5727" s="214"/>
      <c r="F5727" s="224"/>
      <c r="G5727" s="216"/>
      <c r="H5727" s="227"/>
      <c r="I5727" s="214"/>
      <c r="J5727" s="214"/>
      <c r="K5727" s="218"/>
    </row>
    <row r="5728" customHeight="1" spans="1:11">
      <c r="A5728" s="228"/>
      <c r="B5728" s="219"/>
      <c r="C5728" s="220"/>
      <c r="D5728" s="220"/>
      <c r="E5728" s="220"/>
      <c r="F5728" s="225"/>
      <c r="G5728" s="222"/>
      <c r="H5728" s="229"/>
      <c r="I5728" s="220"/>
      <c r="J5728" s="220"/>
      <c r="K5728" s="223"/>
    </row>
    <row r="5729" customHeight="1" spans="1:11">
      <c r="A5729" s="226"/>
      <c r="B5729" s="213"/>
      <c r="C5729" s="214"/>
      <c r="D5729" s="214"/>
      <c r="E5729" s="214"/>
      <c r="F5729" s="224"/>
      <c r="G5729" s="216"/>
      <c r="H5729" s="227"/>
      <c r="I5729" s="214"/>
      <c r="J5729" s="214"/>
      <c r="K5729" s="218"/>
    </row>
    <row r="5730" customHeight="1" spans="1:11">
      <c r="A5730" s="228"/>
      <c r="B5730" s="219"/>
      <c r="C5730" s="220"/>
      <c r="D5730" s="220"/>
      <c r="E5730" s="220"/>
      <c r="F5730" s="225"/>
      <c r="G5730" s="222"/>
      <c r="H5730" s="229"/>
      <c r="I5730" s="220"/>
      <c r="J5730" s="220"/>
      <c r="K5730" s="223"/>
    </row>
    <row r="5731" customHeight="1" spans="1:11">
      <c r="A5731" s="226"/>
      <c r="B5731" s="213"/>
      <c r="C5731" s="214"/>
      <c r="D5731" s="214"/>
      <c r="E5731" s="214"/>
      <c r="F5731" s="224"/>
      <c r="G5731" s="216"/>
      <c r="H5731" s="227"/>
      <c r="I5731" s="214"/>
      <c r="J5731" s="214"/>
      <c r="K5731" s="218"/>
    </row>
    <row r="5732" customHeight="1" spans="1:11">
      <c r="A5732" s="228"/>
      <c r="B5732" s="219"/>
      <c r="C5732" s="220"/>
      <c r="D5732" s="220"/>
      <c r="E5732" s="220"/>
      <c r="F5732" s="225"/>
      <c r="G5732" s="222"/>
      <c r="H5732" s="229"/>
      <c r="I5732" s="220"/>
      <c r="J5732" s="220"/>
      <c r="K5732" s="223"/>
    </row>
    <row r="5733" customHeight="1" spans="1:11">
      <c r="A5733" s="226"/>
      <c r="B5733" s="213"/>
      <c r="C5733" s="214"/>
      <c r="D5733" s="214"/>
      <c r="E5733" s="214"/>
      <c r="F5733" s="224"/>
      <c r="G5733" s="216"/>
      <c r="H5733" s="227"/>
      <c r="I5733" s="214"/>
      <c r="J5733" s="214"/>
      <c r="K5733" s="218"/>
    </row>
    <row r="5734" customHeight="1" spans="1:11">
      <c r="A5734" s="228"/>
      <c r="B5734" s="219"/>
      <c r="C5734" s="220"/>
      <c r="D5734" s="220"/>
      <c r="E5734" s="220"/>
      <c r="F5734" s="225"/>
      <c r="G5734" s="222"/>
      <c r="H5734" s="229"/>
      <c r="I5734" s="220"/>
      <c r="J5734" s="220"/>
      <c r="K5734" s="223"/>
    </row>
    <row r="5735" customHeight="1" spans="1:11">
      <c r="A5735" s="226"/>
      <c r="B5735" s="213"/>
      <c r="C5735" s="214"/>
      <c r="D5735" s="214"/>
      <c r="E5735" s="214"/>
      <c r="F5735" s="224"/>
      <c r="G5735" s="216"/>
      <c r="H5735" s="227"/>
      <c r="I5735" s="214"/>
      <c r="J5735" s="214"/>
      <c r="K5735" s="218"/>
    </row>
    <row r="5736" customHeight="1" spans="1:11">
      <c r="A5736" s="228"/>
      <c r="B5736" s="219"/>
      <c r="C5736" s="220"/>
      <c r="D5736" s="220"/>
      <c r="E5736" s="220"/>
      <c r="F5736" s="225"/>
      <c r="G5736" s="222"/>
      <c r="H5736" s="229"/>
      <c r="I5736" s="220"/>
      <c r="J5736" s="220"/>
      <c r="K5736" s="223"/>
    </row>
    <row r="5737" customHeight="1" spans="1:11">
      <c r="A5737" s="226"/>
      <c r="B5737" s="213"/>
      <c r="C5737" s="214"/>
      <c r="D5737" s="214"/>
      <c r="E5737" s="214"/>
      <c r="F5737" s="224"/>
      <c r="G5737" s="216"/>
      <c r="H5737" s="227"/>
      <c r="I5737" s="214"/>
      <c r="J5737" s="214"/>
      <c r="K5737" s="218"/>
    </row>
    <row r="5738" customHeight="1" spans="1:11">
      <c r="A5738" s="228"/>
      <c r="B5738" s="219"/>
      <c r="C5738" s="220"/>
      <c r="D5738" s="220"/>
      <c r="E5738" s="220"/>
      <c r="F5738" s="225"/>
      <c r="G5738" s="222"/>
      <c r="H5738" s="229"/>
      <c r="I5738" s="220"/>
      <c r="J5738" s="220"/>
      <c r="K5738" s="223"/>
    </row>
    <row r="5739" customHeight="1" spans="1:11">
      <c r="A5739" s="226"/>
      <c r="B5739" s="213"/>
      <c r="C5739" s="214"/>
      <c r="D5739" s="214"/>
      <c r="E5739" s="214"/>
      <c r="F5739" s="224"/>
      <c r="G5739" s="216"/>
      <c r="H5739" s="227"/>
      <c r="I5739" s="214"/>
      <c r="J5739" s="214"/>
      <c r="K5739" s="218"/>
    </row>
    <row r="5740" customHeight="1" spans="1:11">
      <c r="A5740" s="228"/>
      <c r="B5740" s="219"/>
      <c r="C5740" s="220"/>
      <c r="D5740" s="220"/>
      <c r="E5740" s="220"/>
      <c r="F5740" s="225"/>
      <c r="G5740" s="222"/>
      <c r="H5740" s="229"/>
      <c r="I5740" s="220"/>
      <c r="J5740" s="220"/>
      <c r="K5740" s="223"/>
    </row>
    <row r="5741" customHeight="1" spans="1:11">
      <c r="A5741" s="226"/>
      <c r="B5741" s="213"/>
      <c r="C5741" s="214"/>
      <c r="D5741" s="214"/>
      <c r="E5741" s="214"/>
      <c r="F5741" s="224"/>
      <c r="G5741" s="216"/>
      <c r="H5741" s="227"/>
      <c r="I5741" s="214"/>
      <c r="J5741" s="214"/>
      <c r="K5741" s="218"/>
    </row>
    <row r="5742" customHeight="1" spans="1:11">
      <c r="A5742" s="228"/>
      <c r="B5742" s="219"/>
      <c r="C5742" s="220"/>
      <c r="D5742" s="220"/>
      <c r="E5742" s="220"/>
      <c r="F5742" s="225"/>
      <c r="G5742" s="222"/>
      <c r="H5742" s="229"/>
      <c r="I5742" s="220"/>
      <c r="J5742" s="220"/>
      <c r="K5742" s="223"/>
    </row>
    <row r="5743" customHeight="1" spans="1:11">
      <c r="A5743" s="226"/>
      <c r="B5743" s="213"/>
      <c r="C5743" s="214"/>
      <c r="D5743" s="214"/>
      <c r="E5743" s="214"/>
      <c r="F5743" s="224"/>
      <c r="G5743" s="216"/>
      <c r="H5743" s="227"/>
      <c r="I5743" s="214"/>
      <c r="J5743" s="214"/>
      <c r="K5743" s="218"/>
    </row>
    <row r="5744" customHeight="1" spans="1:11">
      <c r="A5744" s="228"/>
      <c r="B5744" s="219"/>
      <c r="C5744" s="220"/>
      <c r="D5744" s="220"/>
      <c r="E5744" s="220"/>
      <c r="F5744" s="225"/>
      <c r="G5744" s="222"/>
      <c r="H5744" s="229"/>
      <c r="I5744" s="220"/>
      <c r="J5744" s="220"/>
      <c r="K5744" s="223"/>
    </row>
    <row r="5745" customHeight="1" spans="1:11">
      <c r="A5745" s="226"/>
      <c r="B5745" s="213"/>
      <c r="C5745" s="214"/>
      <c r="D5745" s="214"/>
      <c r="E5745" s="214"/>
      <c r="F5745" s="224"/>
      <c r="G5745" s="216"/>
      <c r="H5745" s="227"/>
      <c r="I5745" s="214"/>
      <c r="J5745" s="214"/>
      <c r="K5745" s="218"/>
    </row>
    <row r="5746" customHeight="1" spans="1:11">
      <c r="A5746" s="228"/>
      <c r="B5746" s="219"/>
      <c r="C5746" s="220"/>
      <c r="D5746" s="220"/>
      <c r="E5746" s="220"/>
      <c r="F5746" s="225"/>
      <c r="G5746" s="222"/>
      <c r="H5746" s="229"/>
      <c r="I5746" s="220"/>
      <c r="J5746" s="220"/>
      <c r="K5746" s="223"/>
    </row>
    <row r="5747" customHeight="1" spans="1:11">
      <c r="A5747" s="226"/>
      <c r="B5747" s="213"/>
      <c r="C5747" s="214"/>
      <c r="D5747" s="214"/>
      <c r="E5747" s="214"/>
      <c r="F5747" s="224"/>
      <c r="G5747" s="216"/>
      <c r="H5747" s="227"/>
      <c r="I5747" s="214"/>
      <c r="J5747" s="214"/>
      <c r="K5747" s="218"/>
    </row>
    <row r="5748" customHeight="1" spans="1:11">
      <c r="A5748" s="228"/>
      <c r="B5748" s="219"/>
      <c r="C5748" s="220"/>
      <c r="D5748" s="220"/>
      <c r="E5748" s="220"/>
      <c r="F5748" s="225"/>
      <c r="G5748" s="222"/>
      <c r="H5748" s="229"/>
      <c r="I5748" s="220"/>
      <c r="J5748" s="220"/>
      <c r="K5748" s="223"/>
    </row>
    <row r="5749" customHeight="1" spans="1:11">
      <c r="A5749" s="226"/>
      <c r="B5749" s="213"/>
      <c r="C5749" s="214"/>
      <c r="D5749" s="214"/>
      <c r="E5749" s="214"/>
      <c r="F5749" s="224"/>
      <c r="G5749" s="216"/>
      <c r="H5749" s="227"/>
      <c r="I5749" s="214"/>
      <c r="J5749" s="214"/>
      <c r="K5749" s="218"/>
    </row>
    <row r="5750" customHeight="1" spans="1:11">
      <c r="A5750" s="228"/>
      <c r="B5750" s="219"/>
      <c r="C5750" s="220"/>
      <c r="D5750" s="220"/>
      <c r="E5750" s="220"/>
      <c r="F5750" s="225"/>
      <c r="G5750" s="222"/>
      <c r="H5750" s="229"/>
      <c r="I5750" s="220"/>
      <c r="J5750" s="220"/>
      <c r="K5750" s="223"/>
    </row>
    <row r="5751" customHeight="1" spans="1:11">
      <c r="A5751" s="226"/>
      <c r="B5751" s="213"/>
      <c r="C5751" s="214"/>
      <c r="D5751" s="214"/>
      <c r="E5751" s="214"/>
      <c r="F5751" s="224"/>
      <c r="G5751" s="216"/>
      <c r="H5751" s="227"/>
      <c r="I5751" s="214"/>
      <c r="J5751" s="214"/>
      <c r="K5751" s="218"/>
    </row>
    <row r="5752" customHeight="1" spans="1:11">
      <c r="A5752" s="228"/>
      <c r="B5752" s="219"/>
      <c r="C5752" s="220"/>
      <c r="D5752" s="220"/>
      <c r="E5752" s="220"/>
      <c r="F5752" s="225"/>
      <c r="G5752" s="222"/>
      <c r="H5752" s="229"/>
      <c r="I5752" s="220"/>
      <c r="J5752" s="220"/>
      <c r="K5752" s="223"/>
    </row>
    <row r="5753" customHeight="1" spans="1:11">
      <c r="A5753" s="226"/>
      <c r="B5753" s="213"/>
      <c r="C5753" s="214"/>
      <c r="D5753" s="214"/>
      <c r="E5753" s="214"/>
      <c r="F5753" s="224"/>
      <c r="G5753" s="216"/>
      <c r="H5753" s="227"/>
      <c r="I5753" s="214"/>
      <c r="J5753" s="214"/>
      <c r="K5753" s="218"/>
    </row>
    <row r="5754" customHeight="1" spans="1:11">
      <c r="A5754" s="228"/>
      <c r="B5754" s="219"/>
      <c r="C5754" s="220"/>
      <c r="D5754" s="220"/>
      <c r="E5754" s="220"/>
      <c r="F5754" s="225"/>
      <c r="G5754" s="222"/>
      <c r="H5754" s="229"/>
      <c r="I5754" s="220"/>
      <c r="J5754" s="220"/>
      <c r="K5754" s="223"/>
    </row>
    <row r="5755" customHeight="1" spans="1:11">
      <c r="A5755" s="226"/>
      <c r="B5755" s="213"/>
      <c r="C5755" s="214"/>
      <c r="D5755" s="214"/>
      <c r="E5755" s="214"/>
      <c r="F5755" s="224"/>
      <c r="G5755" s="216"/>
      <c r="H5755" s="227"/>
      <c r="I5755" s="214"/>
      <c r="J5755" s="214"/>
      <c r="K5755" s="218"/>
    </row>
    <row r="5756" customHeight="1" spans="1:11">
      <c r="A5756" s="228"/>
      <c r="B5756" s="219"/>
      <c r="C5756" s="220"/>
      <c r="D5756" s="220"/>
      <c r="E5756" s="220"/>
      <c r="F5756" s="225"/>
      <c r="G5756" s="222"/>
      <c r="H5756" s="229"/>
      <c r="I5756" s="220"/>
      <c r="J5756" s="220"/>
      <c r="K5756" s="223"/>
    </row>
    <row r="5757" customHeight="1" spans="1:11">
      <c r="A5757" s="226"/>
      <c r="B5757" s="213"/>
      <c r="C5757" s="214"/>
      <c r="D5757" s="214"/>
      <c r="E5757" s="214"/>
      <c r="F5757" s="224"/>
      <c r="G5757" s="216"/>
      <c r="H5757" s="227"/>
      <c r="I5757" s="214"/>
      <c r="J5757" s="214"/>
      <c r="K5757" s="218"/>
    </row>
    <row r="5758" customHeight="1" spans="1:11">
      <c r="A5758" s="228"/>
      <c r="B5758" s="219"/>
      <c r="C5758" s="220"/>
      <c r="D5758" s="220"/>
      <c r="E5758" s="220"/>
      <c r="F5758" s="225"/>
      <c r="G5758" s="222"/>
      <c r="H5758" s="229"/>
      <c r="I5758" s="220"/>
      <c r="J5758" s="220"/>
      <c r="K5758" s="223"/>
    </row>
    <row r="5759" customHeight="1" spans="1:11">
      <c r="A5759" s="226"/>
      <c r="B5759" s="213"/>
      <c r="C5759" s="214"/>
      <c r="D5759" s="214"/>
      <c r="E5759" s="214"/>
      <c r="F5759" s="224"/>
      <c r="G5759" s="216"/>
      <c r="H5759" s="227"/>
      <c r="I5759" s="214"/>
      <c r="J5759" s="214"/>
      <c r="K5759" s="218"/>
    </row>
    <row r="5760" customHeight="1" spans="1:11">
      <c r="A5760" s="228"/>
      <c r="B5760" s="219"/>
      <c r="C5760" s="220"/>
      <c r="D5760" s="220"/>
      <c r="E5760" s="220"/>
      <c r="F5760" s="225"/>
      <c r="G5760" s="222"/>
      <c r="H5760" s="229"/>
      <c r="I5760" s="220"/>
      <c r="J5760" s="220"/>
      <c r="K5760" s="223"/>
    </row>
    <row r="5761" customHeight="1" spans="1:11">
      <c r="A5761" s="226"/>
      <c r="B5761" s="213"/>
      <c r="C5761" s="214"/>
      <c r="D5761" s="214"/>
      <c r="E5761" s="214"/>
      <c r="F5761" s="224"/>
      <c r="G5761" s="216"/>
      <c r="H5761" s="227"/>
      <c r="I5761" s="214"/>
      <c r="J5761" s="214"/>
      <c r="K5761" s="218"/>
    </row>
    <row r="5762" customHeight="1" spans="1:11">
      <c r="A5762" s="228"/>
      <c r="B5762" s="219"/>
      <c r="C5762" s="220"/>
      <c r="D5762" s="220"/>
      <c r="E5762" s="220"/>
      <c r="F5762" s="225"/>
      <c r="G5762" s="222"/>
      <c r="H5762" s="229"/>
      <c r="I5762" s="220"/>
      <c r="J5762" s="220"/>
      <c r="K5762" s="223"/>
    </row>
    <row r="5763" customHeight="1" spans="1:11">
      <c r="A5763" s="226"/>
      <c r="B5763" s="213"/>
      <c r="C5763" s="214"/>
      <c r="D5763" s="214"/>
      <c r="E5763" s="214"/>
      <c r="F5763" s="224"/>
      <c r="G5763" s="216"/>
      <c r="H5763" s="227"/>
      <c r="I5763" s="214"/>
      <c r="J5763" s="214"/>
      <c r="K5763" s="218"/>
    </row>
    <row r="5764" customHeight="1" spans="1:11">
      <c r="A5764" s="228"/>
      <c r="B5764" s="219"/>
      <c r="C5764" s="220"/>
      <c r="D5764" s="220"/>
      <c r="E5764" s="220"/>
      <c r="F5764" s="225"/>
      <c r="G5764" s="222"/>
      <c r="H5764" s="229"/>
      <c r="I5764" s="220"/>
      <c r="J5764" s="220"/>
      <c r="K5764" s="223"/>
    </row>
    <row r="5765" customHeight="1" spans="1:11">
      <c r="A5765" s="226"/>
      <c r="B5765" s="213"/>
      <c r="C5765" s="214"/>
      <c r="D5765" s="214"/>
      <c r="E5765" s="214"/>
      <c r="F5765" s="224"/>
      <c r="G5765" s="216"/>
      <c r="H5765" s="227"/>
      <c r="I5765" s="214"/>
      <c r="J5765" s="214"/>
      <c r="K5765" s="218"/>
    </row>
    <row r="5766" customHeight="1" spans="1:11">
      <c r="A5766" s="228"/>
      <c r="B5766" s="219"/>
      <c r="C5766" s="220"/>
      <c r="D5766" s="220"/>
      <c r="E5766" s="220"/>
      <c r="F5766" s="225"/>
      <c r="G5766" s="222"/>
      <c r="H5766" s="229"/>
      <c r="I5766" s="220"/>
      <c r="J5766" s="220"/>
      <c r="K5766" s="223"/>
    </row>
    <row r="5767" customHeight="1" spans="1:11">
      <c r="A5767" s="226"/>
      <c r="B5767" s="213"/>
      <c r="C5767" s="214"/>
      <c r="D5767" s="214"/>
      <c r="E5767" s="214"/>
      <c r="F5767" s="224"/>
      <c r="G5767" s="216"/>
      <c r="H5767" s="227"/>
      <c r="I5767" s="214"/>
      <c r="J5767" s="214"/>
      <c r="K5767" s="218"/>
    </row>
    <row r="5768" customHeight="1" spans="1:11">
      <c r="A5768" s="228"/>
      <c r="B5768" s="219"/>
      <c r="C5768" s="220"/>
      <c r="D5768" s="220"/>
      <c r="E5768" s="220"/>
      <c r="F5768" s="225"/>
      <c r="G5768" s="222"/>
      <c r="H5768" s="229"/>
      <c r="I5768" s="220"/>
      <c r="J5768" s="220"/>
      <c r="K5768" s="223"/>
    </row>
    <row r="5769" customHeight="1" spans="1:11">
      <c r="A5769" s="226"/>
      <c r="B5769" s="213"/>
      <c r="C5769" s="214"/>
      <c r="D5769" s="214"/>
      <c r="E5769" s="214"/>
      <c r="F5769" s="224"/>
      <c r="G5769" s="216"/>
      <c r="H5769" s="227"/>
      <c r="I5769" s="214"/>
      <c r="J5769" s="214"/>
      <c r="K5769" s="218"/>
    </row>
    <row r="5770" customHeight="1" spans="1:11">
      <c r="A5770" s="228"/>
      <c r="B5770" s="219"/>
      <c r="C5770" s="220"/>
      <c r="D5770" s="220"/>
      <c r="E5770" s="220"/>
      <c r="F5770" s="225"/>
      <c r="G5770" s="222"/>
      <c r="H5770" s="229"/>
      <c r="I5770" s="220"/>
      <c r="J5770" s="220"/>
      <c r="K5770" s="223"/>
    </row>
    <row r="5771" customHeight="1" spans="1:11">
      <c r="A5771" s="226"/>
      <c r="B5771" s="213"/>
      <c r="C5771" s="214"/>
      <c r="D5771" s="214"/>
      <c r="E5771" s="214"/>
      <c r="F5771" s="224"/>
      <c r="G5771" s="216"/>
      <c r="H5771" s="227"/>
      <c r="I5771" s="214"/>
      <c r="J5771" s="214"/>
      <c r="K5771" s="218"/>
    </row>
    <row r="5772" customHeight="1" spans="1:11">
      <c r="A5772" s="228"/>
      <c r="B5772" s="219"/>
      <c r="C5772" s="220"/>
      <c r="D5772" s="220"/>
      <c r="E5772" s="220"/>
      <c r="F5772" s="225"/>
      <c r="G5772" s="222"/>
      <c r="H5772" s="229"/>
      <c r="I5772" s="220"/>
      <c r="J5772" s="220"/>
      <c r="K5772" s="223"/>
    </row>
    <row r="5773" customHeight="1" spans="1:11">
      <c r="A5773" s="226"/>
      <c r="B5773" s="213"/>
      <c r="C5773" s="214"/>
      <c r="D5773" s="214"/>
      <c r="E5773" s="214"/>
      <c r="F5773" s="224"/>
      <c r="G5773" s="216"/>
      <c r="H5773" s="227"/>
      <c r="I5773" s="214"/>
      <c r="J5773" s="214"/>
      <c r="K5773" s="218"/>
    </row>
    <row r="5774" customHeight="1" spans="1:11">
      <c r="A5774" s="228"/>
      <c r="B5774" s="219"/>
      <c r="C5774" s="220"/>
      <c r="D5774" s="220"/>
      <c r="E5774" s="220"/>
      <c r="F5774" s="225"/>
      <c r="G5774" s="222"/>
      <c r="H5774" s="229"/>
      <c r="I5774" s="220"/>
      <c r="J5774" s="220"/>
      <c r="K5774" s="223"/>
    </row>
    <row r="5775" customHeight="1" spans="1:11">
      <c r="A5775" s="226"/>
      <c r="B5775" s="213"/>
      <c r="C5775" s="214"/>
      <c r="D5775" s="214"/>
      <c r="E5775" s="214"/>
      <c r="F5775" s="224"/>
      <c r="G5775" s="216"/>
      <c r="H5775" s="227"/>
      <c r="I5775" s="214"/>
      <c r="J5775" s="214"/>
      <c r="K5775" s="218"/>
    </row>
    <row r="5776" customHeight="1" spans="1:11">
      <c r="A5776" s="228"/>
      <c r="B5776" s="219"/>
      <c r="C5776" s="220"/>
      <c r="D5776" s="220"/>
      <c r="E5776" s="220"/>
      <c r="F5776" s="225"/>
      <c r="G5776" s="222"/>
      <c r="H5776" s="229"/>
      <c r="I5776" s="220"/>
      <c r="J5776" s="220"/>
      <c r="K5776" s="223"/>
    </row>
    <row r="5777" customHeight="1" spans="1:11">
      <c r="A5777" s="226"/>
      <c r="B5777" s="213"/>
      <c r="C5777" s="214"/>
      <c r="D5777" s="214"/>
      <c r="E5777" s="214"/>
      <c r="F5777" s="224"/>
      <c r="G5777" s="216"/>
      <c r="H5777" s="227"/>
      <c r="I5777" s="214"/>
      <c r="J5777" s="214"/>
      <c r="K5777" s="218"/>
    </row>
    <row r="5778" customHeight="1" spans="1:11">
      <c r="A5778" s="228"/>
      <c r="B5778" s="219"/>
      <c r="C5778" s="220"/>
      <c r="D5778" s="220"/>
      <c r="E5778" s="220"/>
      <c r="F5778" s="225"/>
      <c r="G5778" s="222"/>
      <c r="H5778" s="229"/>
      <c r="I5778" s="220"/>
      <c r="J5778" s="220"/>
      <c r="K5778" s="223"/>
    </row>
    <row r="5779" customHeight="1" spans="1:11">
      <c r="A5779" s="226"/>
      <c r="B5779" s="213"/>
      <c r="C5779" s="214"/>
      <c r="D5779" s="214"/>
      <c r="E5779" s="214"/>
      <c r="F5779" s="224"/>
      <c r="G5779" s="216"/>
      <c r="H5779" s="227"/>
      <c r="I5779" s="214"/>
      <c r="J5779" s="214"/>
      <c r="K5779" s="218"/>
    </row>
    <row r="5780" customHeight="1" spans="1:11">
      <c r="A5780" s="228"/>
      <c r="B5780" s="219"/>
      <c r="C5780" s="220"/>
      <c r="D5780" s="220"/>
      <c r="E5780" s="220"/>
      <c r="F5780" s="225"/>
      <c r="G5780" s="222"/>
      <c r="H5780" s="229"/>
      <c r="I5780" s="220"/>
      <c r="J5780" s="220"/>
      <c r="K5780" s="223"/>
    </row>
    <row r="5781" customHeight="1" spans="1:11">
      <c r="A5781" s="226"/>
      <c r="B5781" s="213"/>
      <c r="C5781" s="214"/>
      <c r="D5781" s="214"/>
      <c r="E5781" s="214"/>
      <c r="F5781" s="224"/>
      <c r="G5781" s="216"/>
      <c r="H5781" s="227"/>
      <c r="I5781" s="214"/>
      <c r="J5781" s="214"/>
      <c r="K5781" s="218"/>
    </row>
    <row r="5782" customHeight="1" spans="1:11">
      <c r="A5782" s="228"/>
      <c r="B5782" s="219"/>
      <c r="C5782" s="220"/>
      <c r="D5782" s="220"/>
      <c r="E5782" s="220"/>
      <c r="F5782" s="225"/>
      <c r="G5782" s="222"/>
      <c r="H5782" s="229"/>
      <c r="I5782" s="220"/>
      <c r="J5782" s="220"/>
      <c r="K5782" s="223"/>
    </row>
    <row r="5783" customHeight="1" spans="1:11">
      <c r="A5783" s="226"/>
      <c r="B5783" s="213"/>
      <c r="C5783" s="214"/>
      <c r="D5783" s="214"/>
      <c r="E5783" s="214"/>
      <c r="F5783" s="224"/>
      <c r="G5783" s="216"/>
      <c r="H5783" s="227"/>
      <c r="I5783" s="214"/>
      <c r="J5783" s="214"/>
      <c r="K5783" s="218"/>
    </row>
    <row r="5784" customHeight="1" spans="1:11">
      <c r="A5784" s="228"/>
      <c r="B5784" s="219"/>
      <c r="C5784" s="220"/>
      <c r="D5784" s="220"/>
      <c r="E5784" s="220"/>
      <c r="F5784" s="225"/>
      <c r="G5784" s="222"/>
      <c r="H5784" s="229"/>
      <c r="I5784" s="220"/>
      <c r="J5784" s="220"/>
      <c r="K5784" s="223"/>
    </row>
    <row r="5785" customHeight="1" spans="1:11">
      <c r="A5785" s="226"/>
      <c r="B5785" s="213"/>
      <c r="C5785" s="214"/>
      <c r="D5785" s="214"/>
      <c r="E5785" s="214"/>
      <c r="F5785" s="224"/>
      <c r="G5785" s="216"/>
      <c r="H5785" s="227"/>
      <c r="I5785" s="214"/>
      <c r="J5785" s="214"/>
      <c r="K5785" s="218"/>
    </row>
    <row r="5786" customHeight="1" spans="1:11">
      <c r="A5786" s="228"/>
      <c r="B5786" s="219"/>
      <c r="C5786" s="220"/>
      <c r="D5786" s="220"/>
      <c r="E5786" s="220"/>
      <c r="F5786" s="225"/>
      <c r="G5786" s="222"/>
      <c r="H5786" s="229"/>
      <c r="I5786" s="220"/>
      <c r="J5786" s="220"/>
      <c r="K5786" s="223"/>
    </row>
    <row r="5787" customHeight="1" spans="1:11">
      <c r="A5787" s="226"/>
      <c r="B5787" s="213"/>
      <c r="C5787" s="214"/>
      <c r="D5787" s="214"/>
      <c r="E5787" s="214"/>
      <c r="F5787" s="224"/>
      <c r="G5787" s="216"/>
      <c r="H5787" s="227"/>
      <c r="I5787" s="214"/>
      <c r="J5787" s="214"/>
      <c r="K5787" s="218"/>
    </row>
    <row r="5788" customHeight="1" spans="1:11">
      <c r="A5788" s="228"/>
      <c r="B5788" s="219"/>
      <c r="C5788" s="220"/>
      <c r="D5788" s="220"/>
      <c r="E5788" s="220"/>
      <c r="F5788" s="225"/>
      <c r="G5788" s="222"/>
      <c r="H5788" s="229"/>
      <c r="I5788" s="220"/>
      <c r="J5788" s="220"/>
      <c r="K5788" s="223"/>
    </row>
    <row r="5789" customHeight="1" spans="1:11">
      <c r="A5789" s="226"/>
      <c r="B5789" s="213"/>
      <c r="C5789" s="214"/>
      <c r="D5789" s="214"/>
      <c r="E5789" s="214"/>
      <c r="F5789" s="224"/>
      <c r="G5789" s="216"/>
      <c r="H5789" s="227"/>
      <c r="I5789" s="214"/>
      <c r="J5789" s="214"/>
      <c r="K5789" s="218"/>
    </row>
    <row r="5790" customHeight="1" spans="1:11">
      <c r="A5790" s="228"/>
      <c r="B5790" s="219"/>
      <c r="C5790" s="220"/>
      <c r="D5790" s="220"/>
      <c r="E5790" s="220"/>
      <c r="F5790" s="225"/>
      <c r="G5790" s="222"/>
      <c r="H5790" s="229"/>
      <c r="I5790" s="220"/>
      <c r="J5790" s="220"/>
      <c r="K5790" s="223"/>
    </row>
    <row r="5791" customHeight="1" spans="1:11">
      <c r="A5791" s="226"/>
      <c r="B5791" s="213"/>
      <c r="C5791" s="214"/>
      <c r="D5791" s="214"/>
      <c r="E5791" s="214"/>
      <c r="F5791" s="224"/>
      <c r="G5791" s="216"/>
      <c r="H5791" s="227"/>
      <c r="I5791" s="214"/>
      <c r="J5791" s="214"/>
      <c r="K5791" s="218"/>
    </row>
    <row r="5792" customHeight="1" spans="1:11">
      <c r="A5792" s="228"/>
      <c r="B5792" s="219"/>
      <c r="C5792" s="220"/>
      <c r="D5792" s="220"/>
      <c r="E5792" s="220"/>
      <c r="F5792" s="225"/>
      <c r="G5792" s="222"/>
      <c r="H5792" s="229"/>
      <c r="I5792" s="220"/>
      <c r="J5792" s="220"/>
      <c r="K5792" s="223"/>
    </row>
    <row r="5793" customHeight="1" spans="1:11">
      <c r="A5793" s="226"/>
      <c r="B5793" s="213"/>
      <c r="C5793" s="214"/>
      <c r="D5793" s="214"/>
      <c r="E5793" s="214"/>
      <c r="F5793" s="224"/>
      <c r="G5793" s="216"/>
      <c r="H5793" s="227"/>
      <c r="I5793" s="214"/>
      <c r="J5793" s="214"/>
      <c r="K5793" s="218"/>
    </row>
    <row r="5794" customHeight="1" spans="1:11">
      <c r="A5794" s="228"/>
      <c r="B5794" s="219"/>
      <c r="C5794" s="220"/>
      <c r="D5794" s="220"/>
      <c r="E5794" s="220"/>
      <c r="F5794" s="225"/>
      <c r="G5794" s="222"/>
      <c r="H5794" s="229"/>
      <c r="I5794" s="220"/>
      <c r="J5794" s="220"/>
      <c r="K5794" s="223"/>
    </row>
    <row r="5795" customHeight="1" spans="1:11">
      <c r="A5795" s="226"/>
      <c r="B5795" s="213"/>
      <c r="C5795" s="214"/>
      <c r="D5795" s="214"/>
      <c r="E5795" s="214"/>
      <c r="F5795" s="224"/>
      <c r="G5795" s="216"/>
      <c r="H5795" s="227"/>
      <c r="I5795" s="214"/>
      <c r="J5795" s="214"/>
      <c r="K5795" s="218"/>
    </row>
    <row r="5796" customHeight="1" spans="1:11">
      <c r="A5796" s="228"/>
      <c r="B5796" s="219"/>
      <c r="C5796" s="220"/>
      <c r="D5796" s="220"/>
      <c r="E5796" s="220"/>
      <c r="F5796" s="225"/>
      <c r="G5796" s="222"/>
      <c r="H5796" s="229"/>
      <c r="I5796" s="220"/>
      <c r="J5796" s="220"/>
      <c r="K5796" s="223"/>
    </row>
    <row r="5797" customHeight="1" spans="1:11">
      <c r="A5797" s="226"/>
      <c r="B5797" s="213"/>
      <c r="C5797" s="214"/>
      <c r="D5797" s="214"/>
      <c r="E5797" s="214"/>
      <c r="F5797" s="224"/>
      <c r="G5797" s="216"/>
      <c r="H5797" s="227"/>
      <c r="I5797" s="214"/>
      <c r="J5797" s="214"/>
      <c r="K5797" s="218"/>
    </row>
    <row r="5798" customHeight="1" spans="1:11">
      <c r="A5798" s="228"/>
      <c r="B5798" s="219"/>
      <c r="C5798" s="220"/>
      <c r="D5798" s="220"/>
      <c r="E5798" s="220"/>
      <c r="F5798" s="225"/>
      <c r="G5798" s="222"/>
      <c r="H5798" s="229"/>
      <c r="I5798" s="220"/>
      <c r="J5798" s="220"/>
      <c r="K5798" s="223"/>
    </row>
    <row r="5799" customHeight="1" spans="1:11">
      <c r="A5799" s="226"/>
      <c r="B5799" s="213"/>
      <c r="C5799" s="214"/>
      <c r="D5799" s="214"/>
      <c r="E5799" s="214"/>
      <c r="F5799" s="224"/>
      <c r="G5799" s="216"/>
      <c r="H5799" s="227"/>
      <c r="I5799" s="214"/>
      <c r="J5799" s="214"/>
      <c r="K5799" s="218"/>
    </row>
    <row r="5800" customHeight="1" spans="1:11">
      <c r="A5800" s="228"/>
      <c r="B5800" s="219"/>
      <c r="C5800" s="220"/>
      <c r="D5800" s="220"/>
      <c r="E5800" s="220"/>
      <c r="F5800" s="225"/>
      <c r="G5800" s="222"/>
      <c r="H5800" s="229"/>
      <c r="I5800" s="220"/>
      <c r="J5800" s="220"/>
      <c r="K5800" s="223"/>
    </row>
    <row r="5801" customHeight="1" spans="1:11">
      <c r="A5801" s="226"/>
      <c r="B5801" s="213"/>
      <c r="C5801" s="214"/>
      <c r="D5801" s="214"/>
      <c r="E5801" s="214"/>
      <c r="F5801" s="224"/>
      <c r="G5801" s="216"/>
      <c r="H5801" s="227"/>
      <c r="I5801" s="214"/>
      <c r="J5801" s="214"/>
      <c r="K5801" s="218"/>
    </row>
    <row r="5802" customHeight="1" spans="1:11">
      <c r="A5802" s="228"/>
      <c r="B5802" s="219"/>
      <c r="C5802" s="220"/>
      <c r="D5802" s="220"/>
      <c r="E5802" s="220"/>
      <c r="F5802" s="225"/>
      <c r="G5802" s="222"/>
      <c r="H5802" s="229"/>
      <c r="I5802" s="220"/>
      <c r="J5802" s="220"/>
      <c r="K5802" s="223"/>
    </row>
    <row r="5803" customHeight="1" spans="1:11">
      <c r="A5803" s="226"/>
      <c r="B5803" s="213"/>
      <c r="C5803" s="214"/>
      <c r="D5803" s="214"/>
      <c r="E5803" s="214"/>
      <c r="F5803" s="224"/>
      <c r="G5803" s="216"/>
      <c r="H5803" s="227"/>
      <c r="I5803" s="214"/>
      <c r="J5803" s="214"/>
      <c r="K5803" s="218"/>
    </row>
    <row r="5804" customHeight="1" spans="1:11">
      <c r="A5804" s="228"/>
      <c r="B5804" s="219"/>
      <c r="C5804" s="220"/>
      <c r="D5804" s="220"/>
      <c r="E5804" s="220"/>
      <c r="F5804" s="225"/>
      <c r="G5804" s="222"/>
      <c r="H5804" s="229"/>
      <c r="I5804" s="220"/>
      <c r="J5804" s="220"/>
      <c r="K5804" s="223"/>
    </row>
    <row r="5805" customHeight="1" spans="1:11">
      <c r="A5805" s="226"/>
      <c r="B5805" s="213"/>
      <c r="C5805" s="214"/>
      <c r="D5805" s="214"/>
      <c r="E5805" s="214"/>
      <c r="F5805" s="224"/>
      <c r="G5805" s="216"/>
      <c r="H5805" s="227"/>
      <c r="I5805" s="214"/>
      <c r="J5805" s="214"/>
      <c r="K5805" s="218"/>
    </row>
    <row r="5806" customHeight="1" spans="1:11">
      <c r="A5806" s="228"/>
      <c r="B5806" s="219"/>
      <c r="C5806" s="220"/>
      <c r="D5806" s="220"/>
      <c r="E5806" s="220"/>
      <c r="F5806" s="225"/>
      <c r="G5806" s="222"/>
      <c r="H5806" s="229"/>
      <c r="I5806" s="220"/>
      <c r="J5806" s="220"/>
      <c r="K5806" s="223"/>
    </row>
    <row r="5807" customHeight="1" spans="1:11">
      <c r="A5807" s="226"/>
      <c r="B5807" s="213"/>
      <c r="C5807" s="214"/>
      <c r="D5807" s="214"/>
      <c r="E5807" s="214"/>
      <c r="F5807" s="224"/>
      <c r="G5807" s="216"/>
      <c r="H5807" s="227"/>
      <c r="I5807" s="214"/>
      <c r="J5807" s="214"/>
      <c r="K5807" s="218"/>
    </row>
    <row r="5808" customHeight="1" spans="1:11">
      <c r="A5808" s="228"/>
      <c r="B5808" s="219"/>
      <c r="C5808" s="220"/>
      <c r="D5808" s="220"/>
      <c r="E5808" s="220"/>
      <c r="F5808" s="225"/>
      <c r="G5808" s="222"/>
      <c r="H5808" s="229"/>
      <c r="I5808" s="220"/>
      <c r="J5808" s="220"/>
      <c r="K5808" s="223"/>
    </row>
    <row r="5809" customHeight="1" spans="1:11">
      <c r="A5809" s="226"/>
      <c r="B5809" s="213"/>
      <c r="C5809" s="214"/>
      <c r="D5809" s="214"/>
      <c r="E5809" s="214"/>
      <c r="F5809" s="224"/>
      <c r="G5809" s="216"/>
      <c r="H5809" s="227"/>
      <c r="I5809" s="214"/>
      <c r="J5809" s="214"/>
      <c r="K5809" s="218"/>
    </row>
    <row r="5810" customHeight="1" spans="1:11">
      <c r="A5810" s="228"/>
      <c r="B5810" s="219"/>
      <c r="C5810" s="220"/>
      <c r="D5810" s="220"/>
      <c r="E5810" s="220"/>
      <c r="F5810" s="225"/>
      <c r="G5810" s="222"/>
      <c r="H5810" s="229"/>
      <c r="I5810" s="220"/>
      <c r="J5810" s="220"/>
      <c r="K5810" s="223"/>
    </row>
    <row r="5811" customHeight="1" spans="1:11">
      <c r="A5811" s="226"/>
      <c r="B5811" s="213"/>
      <c r="C5811" s="214"/>
      <c r="D5811" s="214"/>
      <c r="E5811" s="214"/>
      <c r="F5811" s="224"/>
      <c r="G5811" s="216"/>
      <c r="H5811" s="227"/>
      <c r="I5811" s="214"/>
      <c r="J5811" s="214"/>
      <c r="K5811" s="218"/>
    </row>
    <row r="5812" customHeight="1" spans="1:11">
      <c r="A5812" s="228"/>
      <c r="B5812" s="219"/>
      <c r="C5812" s="220"/>
      <c r="D5812" s="220"/>
      <c r="E5812" s="220"/>
      <c r="F5812" s="225"/>
      <c r="G5812" s="222"/>
      <c r="H5812" s="229"/>
      <c r="I5812" s="220"/>
      <c r="J5812" s="220"/>
      <c r="K5812" s="223"/>
    </row>
    <row r="5813" customHeight="1" spans="1:11">
      <c r="A5813" s="226"/>
      <c r="B5813" s="213"/>
      <c r="C5813" s="214"/>
      <c r="D5813" s="214"/>
      <c r="E5813" s="214"/>
      <c r="F5813" s="224"/>
      <c r="G5813" s="216"/>
      <c r="H5813" s="227"/>
      <c r="I5813" s="214"/>
      <c r="J5813" s="214"/>
      <c r="K5813" s="218"/>
    </row>
    <row r="5814" customHeight="1" spans="1:11">
      <c r="A5814" s="228"/>
      <c r="B5814" s="219"/>
      <c r="C5814" s="220"/>
      <c r="D5814" s="220"/>
      <c r="E5814" s="220"/>
      <c r="F5814" s="225"/>
      <c r="G5814" s="222"/>
      <c r="H5814" s="229"/>
      <c r="I5814" s="220"/>
      <c r="J5814" s="220"/>
      <c r="K5814" s="223"/>
    </row>
    <row r="5815" customHeight="1" spans="1:11">
      <c r="A5815" s="226"/>
      <c r="B5815" s="213"/>
      <c r="C5815" s="214"/>
      <c r="D5815" s="214"/>
      <c r="E5815" s="214"/>
      <c r="F5815" s="224"/>
      <c r="G5815" s="216"/>
      <c r="H5815" s="227"/>
      <c r="I5815" s="214"/>
      <c r="J5815" s="214"/>
      <c r="K5815" s="218"/>
    </row>
    <row r="5816" customHeight="1" spans="1:11">
      <c r="A5816" s="228"/>
      <c r="B5816" s="219"/>
      <c r="C5816" s="220"/>
      <c r="D5816" s="220"/>
      <c r="E5816" s="220"/>
      <c r="F5816" s="225"/>
      <c r="G5816" s="222"/>
      <c r="H5816" s="229"/>
      <c r="I5816" s="220"/>
      <c r="J5816" s="220"/>
      <c r="K5816" s="223"/>
    </row>
    <row r="5817" customHeight="1" spans="1:11">
      <c r="A5817" s="226"/>
      <c r="B5817" s="213"/>
      <c r="C5817" s="214"/>
      <c r="D5817" s="214"/>
      <c r="E5817" s="214"/>
      <c r="F5817" s="224"/>
      <c r="G5817" s="216"/>
      <c r="H5817" s="227"/>
      <c r="I5817" s="214"/>
      <c r="J5817" s="214"/>
      <c r="K5817" s="218"/>
    </row>
    <row r="5818" customHeight="1" spans="1:11">
      <c r="A5818" s="228"/>
      <c r="B5818" s="219"/>
      <c r="C5818" s="220"/>
      <c r="D5818" s="220"/>
      <c r="E5818" s="220"/>
      <c r="F5818" s="225"/>
      <c r="G5818" s="222"/>
      <c r="H5818" s="229"/>
      <c r="I5818" s="220"/>
      <c r="J5818" s="220"/>
      <c r="K5818" s="223"/>
    </row>
    <row r="5819" customHeight="1" spans="1:11">
      <c r="A5819" s="226"/>
      <c r="B5819" s="213"/>
      <c r="C5819" s="214"/>
      <c r="D5819" s="214"/>
      <c r="E5819" s="214"/>
      <c r="F5819" s="224"/>
      <c r="G5819" s="216"/>
      <c r="H5819" s="227"/>
      <c r="I5819" s="214"/>
      <c r="J5819" s="214"/>
      <c r="K5819" s="218"/>
    </row>
    <row r="5820" customHeight="1" spans="1:11">
      <c r="A5820" s="228"/>
      <c r="B5820" s="219"/>
      <c r="C5820" s="220"/>
      <c r="D5820" s="220"/>
      <c r="E5820" s="220"/>
      <c r="F5820" s="225"/>
      <c r="G5820" s="222"/>
      <c r="H5820" s="229"/>
      <c r="I5820" s="220"/>
      <c r="J5820" s="220"/>
      <c r="K5820" s="223"/>
    </row>
    <row r="5821" customHeight="1" spans="1:11">
      <c r="A5821" s="226"/>
      <c r="B5821" s="213"/>
      <c r="C5821" s="214"/>
      <c r="D5821" s="214"/>
      <c r="E5821" s="214"/>
      <c r="F5821" s="224"/>
      <c r="G5821" s="216"/>
      <c r="H5821" s="227"/>
      <c r="I5821" s="214"/>
      <c r="J5821" s="214"/>
      <c r="K5821" s="218"/>
    </row>
    <row r="5822" customHeight="1" spans="1:11">
      <c r="A5822" s="228"/>
      <c r="B5822" s="219"/>
      <c r="C5822" s="220"/>
      <c r="D5822" s="220"/>
      <c r="E5822" s="220"/>
      <c r="F5822" s="225"/>
      <c r="G5822" s="222"/>
      <c r="H5822" s="229"/>
      <c r="I5822" s="220"/>
      <c r="J5822" s="220"/>
      <c r="K5822" s="223"/>
    </row>
    <row r="5823" customHeight="1" spans="1:11">
      <c r="A5823" s="226"/>
      <c r="B5823" s="213"/>
      <c r="C5823" s="214"/>
      <c r="D5823" s="214"/>
      <c r="E5823" s="214"/>
      <c r="F5823" s="224"/>
      <c r="G5823" s="216"/>
      <c r="H5823" s="227"/>
      <c r="I5823" s="214"/>
      <c r="J5823" s="214"/>
      <c r="K5823" s="218"/>
    </row>
    <row r="5824" customHeight="1" spans="1:11">
      <c r="A5824" s="228"/>
      <c r="B5824" s="219"/>
      <c r="C5824" s="220"/>
      <c r="D5824" s="220"/>
      <c r="E5824" s="220"/>
      <c r="F5824" s="225"/>
      <c r="G5824" s="222"/>
      <c r="H5824" s="229"/>
      <c r="I5824" s="220"/>
      <c r="J5824" s="220"/>
      <c r="K5824" s="223"/>
    </row>
    <row r="5825" customHeight="1" spans="1:11">
      <c r="A5825" s="226"/>
      <c r="B5825" s="213"/>
      <c r="C5825" s="214"/>
      <c r="D5825" s="214"/>
      <c r="E5825" s="214"/>
      <c r="F5825" s="224"/>
      <c r="G5825" s="216"/>
      <c r="H5825" s="227"/>
      <c r="I5825" s="214"/>
      <c r="J5825" s="214"/>
      <c r="K5825" s="218"/>
    </row>
    <row r="5826" customHeight="1" spans="1:11">
      <c r="A5826" s="228"/>
      <c r="B5826" s="219"/>
      <c r="C5826" s="220"/>
      <c r="D5826" s="220"/>
      <c r="E5826" s="220"/>
      <c r="F5826" s="225"/>
      <c r="G5826" s="222"/>
      <c r="H5826" s="229"/>
      <c r="I5826" s="220"/>
      <c r="J5826" s="220"/>
      <c r="K5826" s="223"/>
    </row>
    <row r="5827" customHeight="1" spans="1:11">
      <c r="A5827" s="226"/>
      <c r="B5827" s="213"/>
      <c r="C5827" s="214"/>
      <c r="D5827" s="214"/>
      <c r="E5827" s="214"/>
      <c r="F5827" s="224"/>
      <c r="G5827" s="216"/>
      <c r="H5827" s="227"/>
      <c r="I5827" s="214"/>
      <c r="J5827" s="214"/>
      <c r="K5827" s="218"/>
    </row>
    <row r="5828" customHeight="1" spans="1:11">
      <c r="A5828" s="228"/>
      <c r="B5828" s="219"/>
      <c r="C5828" s="220"/>
      <c r="D5828" s="220"/>
      <c r="E5828" s="220"/>
      <c r="F5828" s="225"/>
      <c r="G5828" s="222"/>
      <c r="H5828" s="229"/>
      <c r="I5828" s="220"/>
      <c r="J5828" s="220"/>
      <c r="K5828" s="223"/>
    </row>
    <row r="5829" customHeight="1" spans="1:11">
      <c r="A5829" s="226"/>
      <c r="B5829" s="213"/>
      <c r="C5829" s="214"/>
      <c r="D5829" s="214"/>
      <c r="E5829" s="214"/>
      <c r="F5829" s="224"/>
      <c r="G5829" s="216"/>
      <c r="H5829" s="227"/>
      <c r="I5829" s="214"/>
      <c r="J5829" s="214"/>
      <c r="K5829" s="218"/>
    </row>
    <row r="5830" customHeight="1" spans="1:11">
      <c r="A5830" s="228"/>
      <c r="B5830" s="219"/>
      <c r="C5830" s="220"/>
      <c r="D5830" s="220"/>
      <c r="E5830" s="220"/>
      <c r="F5830" s="225"/>
      <c r="G5830" s="222"/>
      <c r="H5830" s="229"/>
      <c r="I5830" s="220"/>
      <c r="J5830" s="220"/>
      <c r="K5830" s="223"/>
    </row>
    <row r="5831" customHeight="1" spans="1:11">
      <c r="A5831" s="226"/>
      <c r="B5831" s="213"/>
      <c r="C5831" s="214"/>
      <c r="D5831" s="214"/>
      <c r="E5831" s="214"/>
      <c r="F5831" s="224"/>
      <c r="G5831" s="216"/>
      <c r="H5831" s="227"/>
      <c r="I5831" s="214"/>
      <c r="J5831" s="214"/>
      <c r="K5831" s="218"/>
    </row>
    <row r="5832" customHeight="1" spans="1:11">
      <c r="A5832" s="228"/>
      <c r="B5832" s="219"/>
      <c r="C5832" s="220"/>
      <c r="D5832" s="220"/>
      <c r="E5832" s="220"/>
      <c r="F5832" s="225"/>
      <c r="G5832" s="222"/>
      <c r="H5832" s="229"/>
      <c r="I5832" s="220"/>
      <c r="J5832" s="220"/>
      <c r="K5832" s="223"/>
    </row>
    <row r="5833" customHeight="1" spans="1:11">
      <c r="A5833" s="226"/>
      <c r="B5833" s="213"/>
      <c r="C5833" s="214"/>
      <c r="D5833" s="214"/>
      <c r="E5833" s="214"/>
      <c r="F5833" s="224"/>
      <c r="G5833" s="216"/>
      <c r="H5833" s="227"/>
      <c r="I5833" s="214"/>
      <c r="J5833" s="214"/>
      <c r="K5833" s="218"/>
    </row>
    <row r="5834" customHeight="1" spans="1:11">
      <c r="A5834" s="228"/>
      <c r="B5834" s="219"/>
      <c r="C5834" s="220"/>
      <c r="D5834" s="220"/>
      <c r="E5834" s="220"/>
      <c r="F5834" s="225"/>
      <c r="G5834" s="222"/>
      <c r="H5834" s="229"/>
      <c r="I5834" s="220"/>
      <c r="J5834" s="220"/>
      <c r="K5834" s="223"/>
    </row>
    <row r="5835" customHeight="1" spans="1:11">
      <c r="A5835" s="226"/>
      <c r="B5835" s="213"/>
      <c r="C5835" s="214"/>
      <c r="D5835" s="214"/>
      <c r="E5835" s="214"/>
      <c r="F5835" s="224"/>
      <c r="G5835" s="216"/>
      <c r="H5835" s="227"/>
      <c r="I5835" s="214"/>
      <c r="J5835" s="214"/>
      <c r="K5835" s="218"/>
    </row>
    <row r="5836" customHeight="1" spans="1:11">
      <c r="A5836" s="228"/>
      <c r="B5836" s="219"/>
      <c r="C5836" s="220"/>
      <c r="D5836" s="220"/>
      <c r="E5836" s="220"/>
      <c r="F5836" s="225"/>
      <c r="G5836" s="222"/>
      <c r="H5836" s="229"/>
      <c r="I5836" s="220"/>
      <c r="J5836" s="220"/>
      <c r="K5836" s="223"/>
    </row>
    <row r="5837" customHeight="1" spans="1:11">
      <c r="A5837" s="226"/>
      <c r="B5837" s="213"/>
      <c r="C5837" s="214"/>
      <c r="D5837" s="214"/>
      <c r="E5837" s="214"/>
      <c r="F5837" s="224"/>
      <c r="G5837" s="216"/>
      <c r="H5837" s="227"/>
      <c r="I5837" s="214"/>
      <c r="J5837" s="214"/>
      <c r="K5837" s="218"/>
    </row>
    <row r="5838" customHeight="1" spans="1:11">
      <c r="A5838" s="228"/>
      <c r="B5838" s="219"/>
      <c r="C5838" s="220"/>
      <c r="D5838" s="220"/>
      <c r="E5838" s="220"/>
      <c r="F5838" s="225"/>
      <c r="G5838" s="222"/>
      <c r="H5838" s="229"/>
      <c r="I5838" s="220"/>
      <c r="J5838" s="220"/>
      <c r="K5838" s="223"/>
    </row>
    <row r="5839" customHeight="1" spans="1:11">
      <c r="A5839" s="226"/>
      <c r="B5839" s="213"/>
      <c r="C5839" s="214"/>
      <c r="D5839" s="214"/>
      <c r="E5839" s="214"/>
      <c r="F5839" s="224"/>
      <c r="G5839" s="216"/>
      <c r="H5839" s="227"/>
      <c r="I5839" s="214"/>
      <c r="J5839" s="214"/>
      <c r="K5839" s="218"/>
    </row>
    <row r="5840" customHeight="1" spans="1:11">
      <c r="A5840" s="228"/>
      <c r="B5840" s="219"/>
      <c r="C5840" s="220"/>
      <c r="D5840" s="220"/>
      <c r="E5840" s="220"/>
      <c r="F5840" s="225"/>
      <c r="G5840" s="222"/>
      <c r="H5840" s="229"/>
      <c r="I5840" s="220"/>
      <c r="J5840" s="220"/>
      <c r="K5840" s="223"/>
    </row>
    <row r="5841" customHeight="1" spans="1:11">
      <c r="A5841" s="226"/>
      <c r="B5841" s="213"/>
      <c r="C5841" s="214"/>
      <c r="D5841" s="214"/>
      <c r="E5841" s="214"/>
      <c r="F5841" s="224"/>
      <c r="G5841" s="216"/>
      <c r="H5841" s="227"/>
      <c r="I5841" s="214"/>
      <c r="J5841" s="214"/>
      <c r="K5841" s="218"/>
    </row>
    <row r="5842" customHeight="1" spans="1:11">
      <c r="A5842" s="228"/>
      <c r="B5842" s="219"/>
      <c r="C5842" s="220"/>
      <c r="D5842" s="220"/>
      <c r="E5842" s="220"/>
      <c r="F5842" s="225"/>
      <c r="G5842" s="222"/>
      <c r="H5842" s="229"/>
      <c r="I5842" s="220"/>
      <c r="J5842" s="220"/>
      <c r="K5842" s="223"/>
    </row>
    <row r="5843" customHeight="1" spans="1:11">
      <c r="A5843" s="226"/>
      <c r="B5843" s="213"/>
      <c r="C5843" s="214"/>
      <c r="D5843" s="214"/>
      <c r="E5843" s="214"/>
      <c r="F5843" s="224"/>
      <c r="G5843" s="216"/>
      <c r="H5843" s="227"/>
      <c r="I5843" s="214"/>
      <c r="J5843" s="214"/>
      <c r="K5843" s="218"/>
    </row>
    <row r="5844" customHeight="1" spans="1:11">
      <c r="A5844" s="228"/>
      <c r="B5844" s="219"/>
      <c r="C5844" s="220"/>
      <c r="D5844" s="220"/>
      <c r="E5844" s="220"/>
      <c r="F5844" s="225"/>
      <c r="G5844" s="222"/>
      <c r="H5844" s="229"/>
      <c r="I5844" s="220"/>
      <c r="J5844" s="220"/>
      <c r="K5844" s="223"/>
    </row>
    <row r="5845" customHeight="1" spans="1:11">
      <c r="A5845" s="226"/>
      <c r="B5845" s="213"/>
      <c r="C5845" s="214"/>
      <c r="D5845" s="214"/>
      <c r="E5845" s="214"/>
      <c r="F5845" s="224"/>
      <c r="G5845" s="216"/>
      <c r="H5845" s="227"/>
      <c r="I5845" s="214"/>
      <c r="J5845" s="214"/>
      <c r="K5845" s="218"/>
    </row>
    <row r="5846" customHeight="1" spans="1:11">
      <c r="A5846" s="228"/>
      <c r="B5846" s="219"/>
      <c r="C5846" s="220"/>
      <c r="D5846" s="220"/>
      <c r="E5846" s="220"/>
      <c r="F5846" s="225"/>
      <c r="G5846" s="222"/>
      <c r="H5846" s="229"/>
      <c r="I5846" s="220"/>
      <c r="J5846" s="220"/>
      <c r="K5846" s="223"/>
    </row>
    <row r="5847" customHeight="1" spans="1:11">
      <c r="A5847" s="226"/>
      <c r="B5847" s="213"/>
      <c r="C5847" s="214"/>
      <c r="D5847" s="214"/>
      <c r="E5847" s="214"/>
      <c r="F5847" s="224"/>
      <c r="G5847" s="216"/>
      <c r="H5847" s="227"/>
      <c r="I5847" s="214"/>
      <c r="J5847" s="214"/>
      <c r="K5847" s="218"/>
    </row>
    <row r="5848" customHeight="1" spans="1:11">
      <c r="A5848" s="228"/>
      <c r="B5848" s="219"/>
      <c r="C5848" s="220"/>
      <c r="D5848" s="220"/>
      <c r="E5848" s="220"/>
      <c r="F5848" s="225"/>
      <c r="G5848" s="222"/>
      <c r="H5848" s="229"/>
      <c r="I5848" s="220"/>
      <c r="J5848" s="220"/>
      <c r="K5848" s="223"/>
    </row>
    <row r="5849" customHeight="1" spans="1:11">
      <c r="A5849" s="226"/>
      <c r="B5849" s="213"/>
      <c r="C5849" s="214"/>
      <c r="D5849" s="214"/>
      <c r="E5849" s="214"/>
      <c r="F5849" s="224"/>
      <c r="G5849" s="216"/>
      <c r="H5849" s="227"/>
      <c r="I5849" s="214"/>
      <c r="J5849" s="214"/>
      <c r="K5849" s="218"/>
    </row>
    <row r="5850" customHeight="1" spans="1:11">
      <c r="A5850" s="228"/>
      <c r="B5850" s="219"/>
      <c r="C5850" s="220"/>
      <c r="D5850" s="220"/>
      <c r="E5850" s="220"/>
      <c r="F5850" s="225"/>
      <c r="G5850" s="222"/>
      <c r="H5850" s="229"/>
      <c r="I5850" s="220"/>
      <c r="J5850" s="220"/>
      <c r="K5850" s="223"/>
    </row>
    <row r="5851" customHeight="1" spans="1:11">
      <c r="A5851" s="226"/>
      <c r="B5851" s="213"/>
      <c r="C5851" s="214"/>
      <c r="D5851" s="214"/>
      <c r="E5851" s="214"/>
      <c r="F5851" s="224"/>
      <c r="G5851" s="216"/>
      <c r="H5851" s="227"/>
      <c r="I5851" s="214"/>
      <c r="J5851" s="214"/>
      <c r="K5851" s="218"/>
    </row>
    <row r="5852" customHeight="1" spans="1:11">
      <c r="A5852" s="228"/>
      <c r="B5852" s="219"/>
      <c r="C5852" s="220"/>
      <c r="D5852" s="220"/>
      <c r="E5852" s="220"/>
      <c r="F5852" s="225"/>
      <c r="G5852" s="222"/>
      <c r="H5852" s="229"/>
      <c r="I5852" s="220"/>
      <c r="J5852" s="220"/>
      <c r="K5852" s="223"/>
    </row>
    <row r="5853" customHeight="1" spans="1:11">
      <c r="A5853" s="226"/>
      <c r="B5853" s="213"/>
      <c r="C5853" s="214"/>
      <c r="D5853" s="214"/>
      <c r="E5853" s="214"/>
      <c r="F5853" s="224"/>
      <c r="G5853" s="216"/>
      <c r="H5853" s="227"/>
      <c r="I5853" s="214"/>
      <c r="J5853" s="214"/>
      <c r="K5853" s="218"/>
    </row>
    <row r="5854" customHeight="1" spans="1:11">
      <c r="A5854" s="228"/>
      <c r="B5854" s="219"/>
      <c r="C5854" s="220"/>
      <c r="D5854" s="220"/>
      <c r="E5854" s="220"/>
      <c r="F5854" s="225"/>
      <c r="G5854" s="222"/>
      <c r="H5854" s="229"/>
      <c r="I5854" s="220"/>
      <c r="J5854" s="220"/>
      <c r="K5854" s="223"/>
    </row>
    <row r="5855" customHeight="1" spans="1:11">
      <c r="A5855" s="226"/>
      <c r="B5855" s="213"/>
      <c r="C5855" s="214"/>
      <c r="D5855" s="214"/>
      <c r="E5855" s="214"/>
      <c r="F5855" s="224"/>
      <c r="G5855" s="216"/>
      <c r="H5855" s="227"/>
      <c r="I5855" s="214"/>
      <c r="J5855" s="214"/>
      <c r="K5855" s="218"/>
    </row>
    <row r="5856" customHeight="1" spans="1:11">
      <c r="A5856" s="228"/>
      <c r="B5856" s="219"/>
      <c r="C5856" s="220"/>
      <c r="D5856" s="220"/>
      <c r="E5856" s="220"/>
      <c r="F5856" s="225"/>
      <c r="G5856" s="222"/>
      <c r="H5856" s="229"/>
      <c r="I5856" s="220"/>
      <c r="J5856" s="220"/>
      <c r="K5856" s="223"/>
    </row>
    <row r="5857" customHeight="1" spans="1:11">
      <c r="A5857" s="226"/>
      <c r="B5857" s="213"/>
      <c r="C5857" s="214"/>
      <c r="D5857" s="214"/>
      <c r="E5857" s="214"/>
      <c r="F5857" s="224"/>
      <c r="G5857" s="216"/>
      <c r="H5857" s="227"/>
      <c r="I5857" s="214"/>
      <c r="J5857" s="214"/>
      <c r="K5857" s="218"/>
    </row>
    <row r="5858" customHeight="1" spans="1:11">
      <c r="A5858" s="228"/>
      <c r="B5858" s="219"/>
      <c r="C5858" s="220"/>
      <c r="D5858" s="220"/>
      <c r="E5858" s="220"/>
      <c r="F5858" s="225"/>
      <c r="G5858" s="222"/>
      <c r="H5858" s="229"/>
      <c r="I5858" s="220"/>
      <c r="J5858" s="220"/>
      <c r="K5858" s="223"/>
    </row>
    <row r="5859" customHeight="1" spans="1:11">
      <c r="A5859" s="226"/>
      <c r="B5859" s="213"/>
      <c r="C5859" s="214"/>
      <c r="D5859" s="214"/>
      <c r="E5859" s="214"/>
      <c r="F5859" s="224"/>
      <c r="G5859" s="216"/>
      <c r="H5859" s="227"/>
      <c r="I5859" s="214"/>
      <c r="J5859" s="214"/>
      <c r="K5859" s="218"/>
    </row>
    <row r="5860" customHeight="1" spans="1:11">
      <c r="A5860" s="228"/>
      <c r="B5860" s="219"/>
      <c r="C5860" s="220"/>
      <c r="D5860" s="220"/>
      <c r="E5860" s="220"/>
      <c r="F5860" s="225"/>
      <c r="G5860" s="222"/>
      <c r="H5860" s="229"/>
      <c r="I5860" s="220"/>
      <c r="J5860" s="220"/>
      <c r="K5860" s="223"/>
    </row>
    <row r="5861" customHeight="1" spans="1:11">
      <c r="A5861" s="226"/>
      <c r="B5861" s="213"/>
      <c r="C5861" s="214"/>
      <c r="D5861" s="214"/>
      <c r="E5861" s="214"/>
      <c r="F5861" s="224"/>
      <c r="G5861" s="216"/>
      <c r="H5861" s="227"/>
      <c r="I5861" s="214"/>
      <c r="J5861" s="214"/>
      <c r="K5861" s="218"/>
    </row>
    <row r="5862" customHeight="1" spans="1:11">
      <c r="A5862" s="228"/>
      <c r="B5862" s="219"/>
      <c r="C5862" s="220"/>
      <c r="D5862" s="220"/>
      <c r="E5862" s="220"/>
      <c r="F5862" s="225"/>
      <c r="G5862" s="222"/>
      <c r="H5862" s="229"/>
      <c r="I5862" s="220"/>
      <c r="J5862" s="220"/>
      <c r="K5862" s="223"/>
    </row>
    <row r="5863" customHeight="1" spans="1:11">
      <c r="A5863" s="226"/>
      <c r="B5863" s="213"/>
      <c r="C5863" s="214"/>
      <c r="D5863" s="214"/>
      <c r="E5863" s="214"/>
      <c r="F5863" s="224"/>
      <c r="G5863" s="216"/>
      <c r="H5863" s="227"/>
      <c r="I5863" s="214"/>
      <c r="J5863" s="214"/>
      <c r="K5863" s="218"/>
    </row>
    <row r="5864" customHeight="1" spans="1:11">
      <c r="A5864" s="228"/>
      <c r="B5864" s="219"/>
      <c r="C5864" s="220"/>
      <c r="D5864" s="220"/>
      <c r="E5864" s="220"/>
      <c r="F5864" s="225"/>
      <c r="G5864" s="222"/>
      <c r="H5864" s="229"/>
      <c r="I5864" s="220"/>
      <c r="J5864" s="220"/>
      <c r="K5864" s="223"/>
    </row>
    <row r="5865" customHeight="1" spans="1:11">
      <c r="A5865" s="226"/>
      <c r="B5865" s="213"/>
      <c r="C5865" s="214"/>
      <c r="D5865" s="214"/>
      <c r="E5865" s="214"/>
      <c r="F5865" s="224"/>
      <c r="G5865" s="216"/>
      <c r="H5865" s="227"/>
      <c r="I5865" s="214"/>
      <c r="J5865" s="214"/>
      <c r="K5865" s="218"/>
    </row>
    <row r="5866" customHeight="1" spans="1:11">
      <c r="A5866" s="228"/>
      <c r="B5866" s="219"/>
      <c r="C5866" s="220"/>
      <c r="D5866" s="220"/>
      <c r="E5866" s="220"/>
      <c r="F5866" s="225"/>
      <c r="G5866" s="222"/>
      <c r="H5866" s="229"/>
      <c r="I5866" s="220"/>
      <c r="J5866" s="220"/>
      <c r="K5866" s="223"/>
    </row>
    <row r="5867" customHeight="1" spans="1:11">
      <c r="A5867" s="226"/>
      <c r="B5867" s="213"/>
      <c r="C5867" s="214"/>
      <c r="D5867" s="214"/>
      <c r="E5867" s="214"/>
      <c r="F5867" s="224"/>
      <c r="G5867" s="216"/>
      <c r="H5867" s="227"/>
      <c r="I5867" s="214"/>
      <c r="J5867" s="214"/>
      <c r="K5867" s="218"/>
    </row>
    <row r="5868" customHeight="1" spans="1:11">
      <c r="A5868" s="228"/>
      <c r="B5868" s="219"/>
      <c r="C5868" s="220"/>
      <c r="D5868" s="220"/>
      <c r="E5868" s="220"/>
      <c r="F5868" s="225"/>
      <c r="G5868" s="222"/>
      <c r="H5868" s="229"/>
      <c r="I5868" s="220"/>
      <c r="J5868" s="220"/>
      <c r="K5868" s="223"/>
    </row>
    <row r="5869" customHeight="1" spans="1:11">
      <c r="A5869" s="226"/>
      <c r="B5869" s="213"/>
      <c r="C5869" s="214"/>
      <c r="D5869" s="214"/>
      <c r="E5869" s="214"/>
      <c r="F5869" s="224"/>
      <c r="G5869" s="216"/>
      <c r="H5869" s="227"/>
      <c r="I5869" s="214"/>
      <c r="J5869" s="214"/>
      <c r="K5869" s="218"/>
    </row>
    <row r="5870" customHeight="1" spans="1:11">
      <c r="A5870" s="228"/>
      <c r="B5870" s="219"/>
      <c r="C5870" s="220"/>
      <c r="D5870" s="220"/>
      <c r="E5870" s="220"/>
      <c r="F5870" s="225"/>
      <c r="G5870" s="222"/>
      <c r="H5870" s="229"/>
      <c r="I5870" s="220"/>
      <c r="J5870" s="220"/>
      <c r="K5870" s="223"/>
    </row>
    <row r="5871" customHeight="1" spans="1:11">
      <c r="A5871" s="226"/>
      <c r="B5871" s="213"/>
      <c r="C5871" s="214"/>
      <c r="D5871" s="214"/>
      <c r="E5871" s="214"/>
      <c r="F5871" s="224"/>
      <c r="G5871" s="216"/>
      <c r="H5871" s="227"/>
      <c r="I5871" s="214"/>
      <c r="J5871" s="214"/>
      <c r="K5871" s="218"/>
    </row>
    <row r="5872" customHeight="1" spans="1:11">
      <c r="A5872" s="228"/>
      <c r="B5872" s="219"/>
      <c r="C5872" s="220"/>
      <c r="D5872" s="220"/>
      <c r="E5872" s="220"/>
      <c r="F5872" s="225"/>
      <c r="G5872" s="222"/>
      <c r="H5872" s="229"/>
      <c r="I5872" s="220"/>
      <c r="J5872" s="220"/>
      <c r="K5872" s="223"/>
    </row>
    <row r="5873" customHeight="1" spans="1:11">
      <c r="A5873" s="226"/>
      <c r="B5873" s="213"/>
      <c r="C5873" s="214"/>
      <c r="D5873" s="214"/>
      <c r="E5873" s="214"/>
      <c r="F5873" s="224"/>
      <c r="G5873" s="216"/>
      <c r="H5873" s="227"/>
      <c r="I5873" s="214"/>
      <c r="J5873" s="214"/>
      <c r="K5873" s="218"/>
    </row>
    <row r="5874" customHeight="1" spans="1:11">
      <c r="A5874" s="228"/>
      <c r="B5874" s="219"/>
      <c r="C5874" s="220"/>
      <c r="D5874" s="220"/>
      <c r="E5874" s="220"/>
      <c r="F5874" s="225"/>
      <c r="G5874" s="222"/>
      <c r="H5874" s="229"/>
      <c r="I5874" s="220"/>
      <c r="J5874" s="220"/>
      <c r="K5874" s="223"/>
    </row>
    <row r="5875" customHeight="1" spans="1:11">
      <c r="A5875" s="226"/>
      <c r="B5875" s="213"/>
      <c r="C5875" s="214"/>
      <c r="D5875" s="214"/>
      <c r="E5875" s="214"/>
      <c r="F5875" s="224"/>
      <c r="G5875" s="216"/>
      <c r="H5875" s="227"/>
      <c r="I5875" s="214"/>
      <c r="J5875" s="214"/>
      <c r="K5875" s="218"/>
    </row>
    <row r="5876" customHeight="1" spans="1:11">
      <c r="A5876" s="228"/>
      <c r="B5876" s="219"/>
      <c r="C5876" s="220"/>
      <c r="D5876" s="220"/>
      <c r="E5876" s="220"/>
      <c r="F5876" s="225"/>
      <c r="G5876" s="222"/>
      <c r="H5876" s="229"/>
      <c r="I5876" s="220"/>
      <c r="J5876" s="220"/>
      <c r="K5876" s="223"/>
    </row>
    <row r="5877" customHeight="1" spans="1:11">
      <c r="A5877" s="226"/>
      <c r="B5877" s="213"/>
      <c r="C5877" s="214"/>
      <c r="D5877" s="214"/>
      <c r="E5877" s="214"/>
      <c r="F5877" s="224"/>
      <c r="G5877" s="216"/>
      <c r="H5877" s="227"/>
      <c r="I5877" s="214"/>
      <c r="J5877" s="214"/>
      <c r="K5877" s="218"/>
    </row>
    <row r="5878" customHeight="1" spans="1:11">
      <c r="A5878" s="228"/>
      <c r="B5878" s="219"/>
      <c r="C5878" s="220"/>
      <c r="D5878" s="220"/>
      <c r="E5878" s="220"/>
      <c r="F5878" s="225"/>
      <c r="G5878" s="222"/>
      <c r="H5878" s="229"/>
      <c r="I5878" s="220"/>
      <c r="J5878" s="220"/>
      <c r="K5878" s="223"/>
    </row>
    <row r="5879" customHeight="1" spans="1:11">
      <c r="A5879" s="226"/>
      <c r="B5879" s="213"/>
      <c r="C5879" s="214"/>
      <c r="D5879" s="214"/>
      <c r="E5879" s="214"/>
      <c r="F5879" s="224"/>
      <c r="G5879" s="216"/>
      <c r="H5879" s="227"/>
      <c r="I5879" s="214"/>
      <c r="J5879" s="214"/>
      <c r="K5879" s="218"/>
    </row>
    <row r="5880" customHeight="1" spans="1:11">
      <c r="A5880" s="228"/>
      <c r="B5880" s="219"/>
      <c r="C5880" s="220"/>
      <c r="D5880" s="220"/>
      <c r="E5880" s="220"/>
      <c r="F5880" s="225"/>
      <c r="G5880" s="222"/>
      <c r="H5880" s="229"/>
      <c r="I5880" s="220"/>
      <c r="J5880" s="220"/>
      <c r="K5880" s="223"/>
    </row>
    <row r="5881" customHeight="1" spans="1:11">
      <c r="A5881" s="226"/>
      <c r="B5881" s="213"/>
      <c r="C5881" s="214"/>
      <c r="D5881" s="214"/>
      <c r="E5881" s="214"/>
      <c r="F5881" s="224"/>
      <c r="G5881" s="216"/>
      <c r="H5881" s="227"/>
      <c r="I5881" s="214"/>
      <c r="J5881" s="214"/>
      <c r="K5881" s="218"/>
    </row>
    <row r="5882" customHeight="1" spans="1:11">
      <c r="A5882" s="228"/>
      <c r="B5882" s="219"/>
      <c r="C5882" s="220"/>
      <c r="D5882" s="220"/>
      <c r="E5882" s="220"/>
      <c r="F5882" s="225"/>
      <c r="G5882" s="222"/>
      <c r="H5882" s="229"/>
      <c r="I5882" s="220"/>
      <c r="J5882" s="220"/>
      <c r="K5882" s="223"/>
    </row>
    <row r="5883" customHeight="1" spans="1:11">
      <c r="A5883" s="226"/>
      <c r="B5883" s="213"/>
      <c r="C5883" s="214"/>
      <c r="D5883" s="214"/>
      <c r="E5883" s="214"/>
      <c r="F5883" s="224"/>
      <c r="G5883" s="216"/>
      <c r="H5883" s="227"/>
      <c r="I5883" s="214"/>
      <c r="J5883" s="214"/>
      <c r="K5883" s="218"/>
    </row>
    <row r="5884" customHeight="1" spans="1:11">
      <c r="A5884" s="228"/>
      <c r="B5884" s="219"/>
      <c r="C5884" s="220"/>
      <c r="D5884" s="220"/>
      <c r="E5884" s="220"/>
      <c r="F5884" s="225"/>
      <c r="G5884" s="222"/>
      <c r="H5884" s="229"/>
      <c r="I5884" s="220"/>
      <c r="J5884" s="220"/>
      <c r="K5884" s="223"/>
    </row>
    <row r="5885" customHeight="1" spans="1:11">
      <c r="A5885" s="226"/>
      <c r="B5885" s="213"/>
      <c r="C5885" s="214"/>
      <c r="D5885" s="214"/>
      <c r="E5885" s="214"/>
      <c r="F5885" s="224"/>
      <c r="G5885" s="216"/>
      <c r="H5885" s="227"/>
      <c r="I5885" s="214"/>
      <c r="J5885" s="214"/>
      <c r="K5885" s="218"/>
    </row>
    <row r="5886" customHeight="1" spans="1:11">
      <c r="A5886" s="228"/>
      <c r="B5886" s="219"/>
      <c r="C5886" s="220"/>
      <c r="D5886" s="220"/>
      <c r="E5886" s="220"/>
      <c r="F5886" s="225"/>
      <c r="G5886" s="222"/>
      <c r="H5886" s="229"/>
      <c r="I5886" s="220"/>
      <c r="J5886" s="220"/>
      <c r="K5886" s="223"/>
    </row>
    <row r="5887" customHeight="1" spans="1:11">
      <c r="A5887" s="226"/>
      <c r="B5887" s="213"/>
      <c r="C5887" s="214"/>
      <c r="D5887" s="214"/>
      <c r="E5887" s="214"/>
      <c r="F5887" s="224"/>
      <c r="G5887" s="216"/>
      <c r="H5887" s="227"/>
      <c r="I5887" s="214"/>
      <c r="J5887" s="214"/>
      <c r="K5887" s="218"/>
    </row>
    <row r="5888" customHeight="1" spans="1:11">
      <c r="A5888" s="228"/>
      <c r="B5888" s="219"/>
      <c r="C5888" s="220"/>
      <c r="D5888" s="220"/>
      <c r="E5888" s="220"/>
      <c r="F5888" s="225"/>
      <c r="G5888" s="222"/>
      <c r="H5888" s="229"/>
      <c r="I5888" s="220"/>
      <c r="J5888" s="220"/>
      <c r="K5888" s="223"/>
    </row>
    <row r="5889" customHeight="1" spans="1:11">
      <c r="A5889" s="226"/>
      <c r="B5889" s="213"/>
      <c r="C5889" s="214"/>
      <c r="D5889" s="214"/>
      <c r="E5889" s="214"/>
      <c r="F5889" s="224"/>
      <c r="G5889" s="216"/>
      <c r="H5889" s="227"/>
      <c r="I5889" s="214"/>
      <c r="J5889" s="214"/>
      <c r="K5889" s="218"/>
    </row>
    <row r="5890" customHeight="1" spans="1:11">
      <c r="A5890" s="228"/>
      <c r="B5890" s="219"/>
      <c r="C5890" s="220"/>
      <c r="D5890" s="220"/>
      <c r="E5890" s="220"/>
      <c r="F5890" s="225"/>
      <c r="G5890" s="222"/>
      <c r="H5890" s="229"/>
      <c r="I5890" s="220"/>
      <c r="J5890" s="220"/>
      <c r="K5890" s="223"/>
    </row>
    <row r="5891" customHeight="1" spans="1:11">
      <c r="A5891" s="226"/>
      <c r="B5891" s="213"/>
      <c r="C5891" s="214"/>
      <c r="D5891" s="214"/>
      <c r="E5891" s="214"/>
      <c r="F5891" s="224"/>
      <c r="G5891" s="216"/>
      <c r="H5891" s="227"/>
      <c r="I5891" s="214"/>
      <c r="J5891" s="214"/>
      <c r="K5891" s="218"/>
    </row>
    <row r="5892" customHeight="1" spans="1:11">
      <c r="A5892" s="228"/>
      <c r="B5892" s="219"/>
      <c r="C5892" s="220"/>
      <c r="D5892" s="220"/>
      <c r="E5892" s="220"/>
      <c r="F5892" s="225"/>
      <c r="G5892" s="222"/>
      <c r="H5892" s="229"/>
      <c r="I5892" s="220"/>
      <c r="J5892" s="220"/>
      <c r="K5892" s="223"/>
    </row>
    <row r="5893" customHeight="1" spans="1:11">
      <c r="A5893" s="226"/>
      <c r="B5893" s="213"/>
      <c r="C5893" s="214"/>
      <c r="D5893" s="214"/>
      <c r="E5893" s="214"/>
      <c r="F5893" s="224"/>
      <c r="G5893" s="216"/>
      <c r="H5893" s="227"/>
      <c r="I5893" s="214"/>
      <c r="J5893" s="214"/>
      <c r="K5893" s="218"/>
    </row>
    <row r="5894" customHeight="1" spans="1:11">
      <c r="A5894" s="228"/>
      <c r="B5894" s="219"/>
      <c r="C5894" s="220"/>
      <c r="D5894" s="220"/>
      <c r="E5894" s="220"/>
      <c r="F5894" s="225"/>
      <c r="G5894" s="222"/>
      <c r="H5894" s="229"/>
      <c r="I5894" s="220"/>
      <c r="J5894" s="220"/>
      <c r="K5894" s="223"/>
    </row>
    <row r="5895" customHeight="1" spans="1:11">
      <c r="A5895" s="226"/>
      <c r="B5895" s="213"/>
      <c r="C5895" s="214"/>
      <c r="D5895" s="214"/>
      <c r="E5895" s="214"/>
      <c r="F5895" s="224"/>
      <c r="G5895" s="216"/>
      <c r="H5895" s="227"/>
      <c r="I5895" s="214"/>
      <c r="J5895" s="214"/>
      <c r="K5895" s="218"/>
    </row>
    <row r="5896" customHeight="1" spans="1:11">
      <c r="A5896" s="228"/>
      <c r="B5896" s="219"/>
      <c r="C5896" s="220"/>
      <c r="D5896" s="220"/>
      <c r="E5896" s="220"/>
      <c r="F5896" s="225"/>
      <c r="G5896" s="222"/>
      <c r="H5896" s="229"/>
      <c r="I5896" s="220"/>
      <c r="J5896" s="220"/>
      <c r="K5896" s="223"/>
    </row>
    <row r="5897" customHeight="1" spans="1:11">
      <c r="A5897" s="226"/>
      <c r="B5897" s="213"/>
      <c r="C5897" s="214"/>
      <c r="D5897" s="214"/>
      <c r="E5897" s="214"/>
      <c r="F5897" s="224"/>
      <c r="G5897" s="216"/>
      <c r="H5897" s="227"/>
      <c r="I5897" s="214"/>
      <c r="J5897" s="214"/>
      <c r="K5897" s="218"/>
    </row>
    <row r="5898" customHeight="1" spans="1:11">
      <c r="A5898" s="228"/>
      <c r="B5898" s="219"/>
      <c r="C5898" s="220"/>
      <c r="D5898" s="220"/>
      <c r="E5898" s="220"/>
      <c r="F5898" s="225"/>
      <c r="G5898" s="222"/>
      <c r="H5898" s="229"/>
      <c r="I5898" s="220"/>
      <c r="J5898" s="220"/>
      <c r="K5898" s="223"/>
    </row>
    <row r="5899" customHeight="1" spans="1:11">
      <c r="A5899" s="226"/>
      <c r="B5899" s="213"/>
      <c r="C5899" s="214"/>
      <c r="D5899" s="214"/>
      <c r="E5899" s="214"/>
      <c r="F5899" s="224"/>
      <c r="G5899" s="216"/>
      <c r="H5899" s="227"/>
      <c r="I5899" s="214"/>
      <c r="J5899" s="214"/>
      <c r="K5899" s="218"/>
    </row>
    <row r="5900" customHeight="1" spans="1:11">
      <c r="A5900" s="228"/>
      <c r="B5900" s="219"/>
      <c r="C5900" s="220"/>
      <c r="D5900" s="220"/>
      <c r="E5900" s="220"/>
      <c r="F5900" s="225"/>
      <c r="G5900" s="222"/>
      <c r="H5900" s="229"/>
      <c r="I5900" s="220"/>
      <c r="J5900" s="220"/>
      <c r="K5900" s="223"/>
    </row>
    <row r="5901" customHeight="1" spans="1:11">
      <c r="A5901" s="226"/>
      <c r="B5901" s="213"/>
      <c r="C5901" s="214"/>
      <c r="D5901" s="214"/>
      <c r="E5901" s="214"/>
      <c r="F5901" s="224"/>
      <c r="G5901" s="216"/>
      <c r="H5901" s="227"/>
      <c r="I5901" s="214"/>
      <c r="J5901" s="214"/>
      <c r="K5901" s="218"/>
    </row>
    <row r="5902" customHeight="1" spans="1:11">
      <c r="A5902" s="228"/>
      <c r="B5902" s="219"/>
      <c r="C5902" s="220"/>
      <c r="D5902" s="220"/>
      <c r="E5902" s="220"/>
      <c r="F5902" s="225"/>
      <c r="G5902" s="222"/>
      <c r="H5902" s="229"/>
      <c r="I5902" s="220"/>
      <c r="J5902" s="220"/>
      <c r="K5902" s="223"/>
    </row>
    <row r="5903" customHeight="1" spans="1:11">
      <c r="A5903" s="226"/>
      <c r="B5903" s="213"/>
      <c r="C5903" s="214"/>
      <c r="D5903" s="214"/>
      <c r="E5903" s="214"/>
      <c r="F5903" s="224"/>
      <c r="G5903" s="216"/>
      <c r="H5903" s="227"/>
      <c r="I5903" s="214"/>
      <c r="J5903" s="214"/>
      <c r="K5903" s="218"/>
    </row>
    <row r="5904" customHeight="1" spans="1:11">
      <c r="A5904" s="228"/>
      <c r="B5904" s="219"/>
      <c r="C5904" s="220"/>
      <c r="D5904" s="220"/>
      <c r="E5904" s="220"/>
      <c r="F5904" s="225"/>
      <c r="G5904" s="222"/>
      <c r="H5904" s="229"/>
      <c r="I5904" s="220"/>
      <c r="J5904" s="220"/>
      <c r="K5904" s="223"/>
    </row>
    <row r="5905" customHeight="1" spans="1:11">
      <c r="A5905" s="226"/>
      <c r="B5905" s="213"/>
      <c r="C5905" s="214"/>
      <c r="D5905" s="214"/>
      <c r="E5905" s="214"/>
      <c r="F5905" s="224"/>
      <c r="G5905" s="216"/>
      <c r="H5905" s="227"/>
      <c r="I5905" s="214"/>
      <c r="J5905" s="214"/>
      <c r="K5905" s="218"/>
    </row>
    <row r="5906" customHeight="1" spans="1:11">
      <c r="A5906" s="228"/>
      <c r="B5906" s="219"/>
      <c r="C5906" s="220"/>
      <c r="D5906" s="220"/>
      <c r="E5906" s="220"/>
      <c r="F5906" s="225"/>
      <c r="G5906" s="222"/>
      <c r="H5906" s="229"/>
      <c r="I5906" s="220"/>
      <c r="J5906" s="220"/>
      <c r="K5906" s="223"/>
    </row>
    <row r="5907" customHeight="1" spans="1:11">
      <c r="A5907" s="226"/>
      <c r="B5907" s="213"/>
      <c r="C5907" s="214"/>
      <c r="D5907" s="214"/>
      <c r="E5907" s="214"/>
      <c r="F5907" s="224"/>
      <c r="G5907" s="216"/>
      <c r="H5907" s="227"/>
      <c r="I5907" s="214"/>
      <c r="J5907" s="214"/>
      <c r="K5907" s="218"/>
    </row>
    <row r="5908" customHeight="1" spans="1:11">
      <c r="A5908" s="228"/>
      <c r="B5908" s="219"/>
      <c r="C5908" s="220"/>
      <c r="D5908" s="220"/>
      <c r="E5908" s="220"/>
      <c r="F5908" s="225"/>
      <c r="G5908" s="222"/>
      <c r="H5908" s="229"/>
      <c r="I5908" s="220"/>
      <c r="J5908" s="220"/>
      <c r="K5908" s="223"/>
    </row>
    <row r="5909" customHeight="1" spans="1:11">
      <c r="A5909" s="226"/>
      <c r="B5909" s="213"/>
      <c r="C5909" s="214"/>
      <c r="D5909" s="214"/>
      <c r="E5909" s="214"/>
      <c r="F5909" s="224"/>
      <c r="G5909" s="216"/>
      <c r="H5909" s="227"/>
      <c r="I5909" s="214"/>
      <c r="J5909" s="214"/>
      <c r="K5909" s="218"/>
    </row>
    <row r="5910" customHeight="1" spans="1:11">
      <c r="A5910" s="228"/>
      <c r="B5910" s="219"/>
      <c r="C5910" s="220"/>
      <c r="D5910" s="220"/>
      <c r="E5910" s="220"/>
      <c r="F5910" s="225"/>
      <c r="G5910" s="222"/>
      <c r="H5910" s="229"/>
      <c r="I5910" s="220"/>
      <c r="J5910" s="220"/>
      <c r="K5910" s="223"/>
    </row>
    <row r="5911" customHeight="1" spans="1:11">
      <c r="A5911" s="226"/>
      <c r="B5911" s="213"/>
      <c r="C5911" s="214"/>
      <c r="D5911" s="214"/>
      <c r="E5911" s="214"/>
      <c r="F5911" s="224"/>
      <c r="G5911" s="216"/>
      <c r="H5911" s="227"/>
      <c r="I5911" s="214"/>
      <c r="J5911" s="214"/>
      <c r="K5911" s="218"/>
    </row>
    <row r="5912" customHeight="1" spans="1:11">
      <c r="A5912" s="228"/>
      <c r="B5912" s="219"/>
      <c r="C5912" s="220"/>
      <c r="D5912" s="220"/>
      <c r="E5912" s="220"/>
      <c r="F5912" s="225"/>
      <c r="G5912" s="222"/>
      <c r="H5912" s="229"/>
      <c r="I5912" s="220"/>
      <c r="J5912" s="220"/>
      <c r="K5912" s="223"/>
    </row>
    <row r="5913" customHeight="1" spans="1:11">
      <c r="A5913" s="226"/>
      <c r="B5913" s="213"/>
      <c r="C5913" s="214"/>
      <c r="D5913" s="214"/>
      <c r="E5913" s="214"/>
      <c r="F5913" s="224"/>
      <c r="G5913" s="216"/>
      <c r="H5913" s="227"/>
      <c r="I5913" s="214"/>
      <c r="J5913" s="214"/>
      <c r="K5913" s="218"/>
    </row>
    <row r="5914" customHeight="1" spans="1:11">
      <c r="A5914" s="228"/>
      <c r="B5914" s="219"/>
      <c r="C5914" s="220"/>
      <c r="D5914" s="220"/>
      <c r="E5914" s="220"/>
      <c r="F5914" s="225"/>
      <c r="G5914" s="222"/>
      <c r="H5914" s="229"/>
      <c r="I5914" s="220"/>
      <c r="J5914" s="220"/>
      <c r="K5914" s="223"/>
    </row>
    <row r="5915" customHeight="1" spans="1:11">
      <c r="A5915" s="226"/>
      <c r="B5915" s="213"/>
      <c r="C5915" s="214"/>
      <c r="D5915" s="214"/>
      <c r="E5915" s="214"/>
      <c r="F5915" s="224"/>
      <c r="G5915" s="216"/>
      <c r="H5915" s="227"/>
      <c r="I5915" s="214"/>
      <c r="J5915" s="214"/>
      <c r="K5915" s="218"/>
    </row>
    <row r="5916" customHeight="1" spans="1:11">
      <c r="A5916" s="228"/>
      <c r="B5916" s="219"/>
      <c r="C5916" s="220"/>
      <c r="D5916" s="220"/>
      <c r="E5916" s="220"/>
      <c r="F5916" s="225"/>
      <c r="G5916" s="222"/>
      <c r="H5916" s="229"/>
      <c r="I5916" s="220"/>
      <c r="J5916" s="220"/>
      <c r="K5916" s="223"/>
    </row>
    <row r="5917" customHeight="1" spans="1:11">
      <c r="A5917" s="226"/>
      <c r="B5917" s="213"/>
      <c r="C5917" s="214"/>
      <c r="D5917" s="214"/>
      <c r="E5917" s="214"/>
      <c r="F5917" s="224"/>
      <c r="G5917" s="216"/>
      <c r="H5917" s="227"/>
      <c r="I5917" s="214"/>
      <c r="J5917" s="214"/>
      <c r="K5917" s="218"/>
    </row>
    <row r="5918" customHeight="1" spans="1:11">
      <c r="A5918" s="228"/>
      <c r="B5918" s="219"/>
      <c r="C5918" s="220"/>
      <c r="D5918" s="220"/>
      <c r="E5918" s="220"/>
      <c r="F5918" s="225"/>
      <c r="G5918" s="222"/>
      <c r="H5918" s="229"/>
      <c r="I5918" s="220"/>
      <c r="J5918" s="220"/>
      <c r="K5918" s="223"/>
    </row>
    <row r="5919" customHeight="1" spans="1:11">
      <c r="A5919" s="226"/>
      <c r="B5919" s="213"/>
      <c r="C5919" s="214"/>
      <c r="D5919" s="214"/>
      <c r="E5919" s="214"/>
      <c r="F5919" s="224"/>
      <c r="G5919" s="216"/>
      <c r="H5919" s="227"/>
      <c r="I5919" s="214"/>
      <c r="J5919" s="214"/>
      <c r="K5919" s="218"/>
    </row>
    <row r="5920" customHeight="1" spans="1:11">
      <c r="A5920" s="228"/>
      <c r="B5920" s="219"/>
      <c r="C5920" s="220"/>
      <c r="D5920" s="220"/>
      <c r="E5920" s="220"/>
      <c r="F5920" s="225"/>
      <c r="G5920" s="222"/>
      <c r="H5920" s="229"/>
      <c r="I5920" s="220"/>
      <c r="J5920" s="220"/>
      <c r="K5920" s="223"/>
    </row>
    <row r="5921" customHeight="1" spans="1:11">
      <c r="A5921" s="226"/>
      <c r="B5921" s="213"/>
      <c r="C5921" s="214"/>
      <c r="D5921" s="214"/>
      <c r="E5921" s="214"/>
      <c r="F5921" s="224"/>
      <c r="G5921" s="216"/>
      <c r="H5921" s="227"/>
      <c r="I5921" s="214"/>
      <c r="J5921" s="214"/>
      <c r="K5921" s="218"/>
    </row>
    <row r="5922" customHeight="1" spans="1:11">
      <c r="A5922" s="228"/>
      <c r="B5922" s="219"/>
      <c r="C5922" s="220"/>
      <c r="D5922" s="220"/>
      <c r="E5922" s="220"/>
      <c r="F5922" s="225"/>
      <c r="G5922" s="222"/>
      <c r="H5922" s="229"/>
      <c r="I5922" s="220"/>
      <c r="J5922" s="220"/>
      <c r="K5922" s="223"/>
    </row>
    <row r="5923" customHeight="1" spans="1:11">
      <c r="A5923" s="226"/>
      <c r="B5923" s="213"/>
      <c r="C5923" s="214"/>
      <c r="D5923" s="214"/>
      <c r="E5923" s="214"/>
      <c r="F5923" s="224"/>
      <c r="G5923" s="216"/>
      <c r="H5923" s="227"/>
      <c r="I5923" s="214"/>
      <c r="J5923" s="214"/>
      <c r="K5923" s="218"/>
    </row>
    <row r="5924" customHeight="1" spans="1:11">
      <c r="A5924" s="228"/>
      <c r="B5924" s="219"/>
      <c r="C5924" s="220"/>
      <c r="D5924" s="220"/>
      <c r="E5924" s="220"/>
      <c r="F5924" s="225"/>
      <c r="G5924" s="222"/>
      <c r="H5924" s="229"/>
      <c r="I5924" s="220"/>
      <c r="J5924" s="220"/>
      <c r="K5924" s="223"/>
    </row>
    <row r="5925" customHeight="1" spans="1:11">
      <c r="A5925" s="226"/>
      <c r="B5925" s="213"/>
      <c r="C5925" s="214"/>
      <c r="D5925" s="214"/>
      <c r="E5925" s="214"/>
      <c r="F5925" s="224"/>
      <c r="G5925" s="216"/>
      <c r="H5925" s="227"/>
      <c r="I5925" s="214"/>
      <c r="J5925" s="214"/>
      <c r="K5925" s="218"/>
    </row>
    <row r="5926" customHeight="1" spans="1:11">
      <c r="A5926" s="228"/>
      <c r="B5926" s="219"/>
      <c r="C5926" s="220"/>
      <c r="D5926" s="220"/>
      <c r="E5926" s="220"/>
      <c r="F5926" s="225"/>
      <c r="G5926" s="222"/>
      <c r="H5926" s="229"/>
      <c r="I5926" s="220"/>
      <c r="J5926" s="220"/>
      <c r="K5926" s="223"/>
    </row>
    <row r="5927" customHeight="1" spans="1:11">
      <c r="A5927" s="226"/>
      <c r="B5927" s="213"/>
      <c r="C5927" s="214"/>
      <c r="D5927" s="214"/>
      <c r="E5927" s="214"/>
      <c r="F5927" s="224"/>
      <c r="G5927" s="216"/>
      <c r="H5927" s="227"/>
      <c r="I5927" s="214"/>
      <c r="J5927" s="214"/>
      <c r="K5927" s="218"/>
    </row>
    <row r="5928" customHeight="1" spans="1:11">
      <c r="A5928" s="228"/>
      <c r="B5928" s="219"/>
      <c r="C5928" s="220"/>
      <c r="D5928" s="220"/>
      <c r="E5928" s="220"/>
      <c r="F5928" s="225"/>
      <c r="G5928" s="222"/>
      <c r="H5928" s="229"/>
      <c r="I5928" s="220"/>
      <c r="J5928" s="220"/>
      <c r="K5928" s="223"/>
    </row>
    <row r="5929" customHeight="1" spans="1:11">
      <c r="A5929" s="226"/>
      <c r="B5929" s="213"/>
      <c r="C5929" s="214"/>
      <c r="D5929" s="214"/>
      <c r="E5929" s="214"/>
      <c r="F5929" s="224"/>
      <c r="G5929" s="216"/>
      <c r="H5929" s="227"/>
      <c r="I5929" s="214"/>
      <c r="J5929" s="214"/>
      <c r="K5929" s="218"/>
    </row>
    <row r="5930" customHeight="1" spans="1:11">
      <c r="A5930" s="228"/>
      <c r="B5930" s="219"/>
      <c r="C5930" s="220"/>
      <c r="D5930" s="220"/>
      <c r="E5930" s="220"/>
      <c r="F5930" s="225"/>
      <c r="G5930" s="222"/>
      <c r="H5930" s="229"/>
      <c r="I5930" s="220"/>
      <c r="J5930" s="220"/>
      <c r="K5930" s="223"/>
    </row>
    <row r="5931" customHeight="1" spans="1:11">
      <c r="A5931" s="226"/>
      <c r="B5931" s="213"/>
      <c r="C5931" s="214"/>
      <c r="D5931" s="214"/>
      <c r="E5931" s="214"/>
      <c r="F5931" s="224"/>
      <c r="G5931" s="216"/>
      <c r="H5931" s="227"/>
      <c r="I5931" s="214"/>
      <c r="J5931" s="214"/>
      <c r="K5931" s="218"/>
    </row>
    <row r="5932" customHeight="1" spans="1:11">
      <c r="A5932" s="228"/>
      <c r="B5932" s="219"/>
      <c r="C5932" s="220"/>
      <c r="D5932" s="220"/>
      <c r="E5932" s="220"/>
      <c r="F5932" s="225"/>
      <c r="G5932" s="222"/>
      <c r="H5932" s="229"/>
      <c r="I5932" s="220"/>
      <c r="J5932" s="220"/>
      <c r="K5932" s="223"/>
    </row>
    <row r="5933" customHeight="1" spans="1:11">
      <c r="A5933" s="226"/>
      <c r="B5933" s="213"/>
      <c r="C5933" s="214"/>
      <c r="D5933" s="214"/>
      <c r="E5933" s="214"/>
      <c r="F5933" s="224"/>
      <c r="G5933" s="216"/>
      <c r="H5933" s="227"/>
      <c r="I5933" s="214"/>
      <c r="J5933" s="214"/>
      <c r="K5933" s="218"/>
    </row>
    <row r="5934" customHeight="1" spans="1:11">
      <c r="A5934" s="228"/>
      <c r="B5934" s="219"/>
      <c r="C5934" s="220"/>
      <c r="D5934" s="220"/>
      <c r="E5934" s="220"/>
      <c r="F5934" s="225"/>
      <c r="G5934" s="222"/>
      <c r="H5934" s="229"/>
      <c r="I5934" s="220"/>
      <c r="J5934" s="220"/>
      <c r="K5934" s="223"/>
    </row>
    <row r="5935" customHeight="1" spans="1:11">
      <c r="A5935" s="226"/>
      <c r="B5935" s="213"/>
      <c r="C5935" s="214"/>
      <c r="D5935" s="214"/>
      <c r="E5935" s="214"/>
      <c r="F5935" s="224"/>
      <c r="G5935" s="216"/>
      <c r="H5935" s="227"/>
      <c r="I5935" s="214"/>
      <c r="J5935" s="214"/>
      <c r="K5935" s="218"/>
    </row>
    <row r="5936" customHeight="1" spans="1:11">
      <c r="A5936" s="228"/>
      <c r="B5936" s="219"/>
      <c r="C5936" s="220"/>
      <c r="D5936" s="220"/>
      <c r="E5936" s="220"/>
      <c r="F5936" s="225"/>
      <c r="G5936" s="222"/>
      <c r="H5936" s="229"/>
      <c r="I5936" s="220"/>
      <c r="J5936" s="220"/>
      <c r="K5936" s="223"/>
    </row>
    <row r="5937" customHeight="1" spans="1:11">
      <c r="A5937" s="226"/>
      <c r="B5937" s="213"/>
      <c r="C5937" s="214"/>
      <c r="D5937" s="214"/>
      <c r="E5937" s="214"/>
      <c r="F5937" s="224"/>
      <c r="G5937" s="216"/>
      <c r="H5937" s="227"/>
      <c r="I5937" s="214"/>
      <c r="J5937" s="214"/>
      <c r="K5937" s="218"/>
    </row>
    <row r="5938" customHeight="1" spans="1:11">
      <c r="A5938" s="228"/>
      <c r="B5938" s="219"/>
      <c r="C5938" s="220"/>
      <c r="D5938" s="220"/>
      <c r="E5938" s="220"/>
      <c r="F5938" s="225"/>
      <c r="G5938" s="222"/>
      <c r="H5938" s="229"/>
      <c r="I5938" s="220"/>
      <c r="J5938" s="220"/>
      <c r="K5938" s="223"/>
    </row>
    <row r="5939" customHeight="1" spans="1:11">
      <c r="A5939" s="226"/>
      <c r="B5939" s="213"/>
      <c r="C5939" s="214"/>
      <c r="D5939" s="214"/>
      <c r="E5939" s="214"/>
      <c r="F5939" s="224"/>
      <c r="G5939" s="216"/>
      <c r="H5939" s="227"/>
      <c r="I5939" s="214"/>
      <c r="J5939" s="214"/>
      <c r="K5939" s="218"/>
    </row>
    <row r="5940" customHeight="1" spans="1:11">
      <c r="A5940" s="228"/>
      <c r="B5940" s="219"/>
      <c r="C5940" s="220"/>
      <c r="D5940" s="220"/>
      <c r="E5940" s="220"/>
      <c r="F5940" s="225"/>
      <c r="G5940" s="222"/>
      <c r="H5940" s="229"/>
      <c r="I5940" s="220"/>
      <c r="J5940" s="220"/>
      <c r="K5940" s="223"/>
    </row>
    <row r="5941" customHeight="1" spans="1:11">
      <c r="A5941" s="226"/>
      <c r="B5941" s="213"/>
      <c r="C5941" s="214"/>
      <c r="D5941" s="214"/>
      <c r="E5941" s="214"/>
      <c r="F5941" s="224"/>
      <c r="G5941" s="216"/>
      <c r="H5941" s="227"/>
      <c r="I5941" s="214"/>
      <c r="J5941" s="214"/>
      <c r="K5941" s="218"/>
    </row>
    <row r="5942" customHeight="1" spans="1:11">
      <c r="A5942" s="228"/>
      <c r="B5942" s="219"/>
      <c r="C5942" s="220"/>
      <c r="D5942" s="220"/>
      <c r="E5942" s="220"/>
      <c r="F5942" s="225"/>
      <c r="G5942" s="222"/>
      <c r="H5942" s="229"/>
      <c r="I5942" s="220"/>
      <c r="J5942" s="220"/>
      <c r="K5942" s="223"/>
    </row>
    <row r="5943" customHeight="1" spans="1:11">
      <c r="A5943" s="226"/>
      <c r="B5943" s="213"/>
      <c r="C5943" s="214"/>
      <c r="D5943" s="214"/>
      <c r="E5943" s="214"/>
      <c r="F5943" s="224"/>
      <c r="G5943" s="216"/>
      <c r="H5943" s="227"/>
      <c r="I5943" s="214"/>
      <c r="J5943" s="214"/>
      <c r="K5943" s="218"/>
    </row>
    <row r="5944" customHeight="1" spans="1:11">
      <c r="A5944" s="228"/>
      <c r="B5944" s="219"/>
      <c r="C5944" s="220"/>
      <c r="D5944" s="220"/>
      <c r="E5944" s="220"/>
      <c r="F5944" s="225"/>
      <c r="G5944" s="222"/>
      <c r="H5944" s="229"/>
      <c r="I5944" s="220"/>
      <c r="J5944" s="220"/>
      <c r="K5944" s="223"/>
    </row>
    <row r="5945" customHeight="1" spans="1:11">
      <c r="A5945" s="226"/>
      <c r="B5945" s="213"/>
      <c r="C5945" s="214"/>
      <c r="D5945" s="214"/>
      <c r="E5945" s="214"/>
      <c r="F5945" s="224"/>
      <c r="G5945" s="216"/>
      <c r="H5945" s="227"/>
      <c r="I5945" s="214"/>
      <c r="J5945" s="214"/>
      <c r="K5945" s="218"/>
    </row>
    <row r="5946" customHeight="1" spans="1:11">
      <c r="A5946" s="228"/>
      <c r="B5946" s="219"/>
      <c r="C5946" s="220"/>
      <c r="D5946" s="220"/>
      <c r="E5946" s="220"/>
      <c r="F5946" s="225"/>
      <c r="G5946" s="222"/>
      <c r="H5946" s="229"/>
      <c r="I5946" s="220"/>
      <c r="J5946" s="220"/>
      <c r="K5946" s="223"/>
    </row>
    <row r="5947" customHeight="1" spans="1:11">
      <c r="A5947" s="226"/>
      <c r="B5947" s="213"/>
      <c r="C5947" s="214"/>
      <c r="D5947" s="214"/>
      <c r="E5947" s="214"/>
      <c r="F5947" s="224"/>
      <c r="G5947" s="216"/>
      <c r="H5947" s="227"/>
      <c r="I5947" s="214"/>
      <c r="J5947" s="214"/>
      <c r="K5947" s="218"/>
    </row>
    <row r="5948" customHeight="1" spans="1:11">
      <c r="A5948" s="228"/>
      <c r="B5948" s="219"/>
      <c r="C5948" s="220"/>
      <c r="D5948" s="220"/>
      <c r="E5948" s="220"/>
      <c r="F5948" s="225"/>
      <c r="G5948" s="222"/>
      <c r="H5948" s="229"/>
      <c r="I5948" s="220"/>
      <c r="J5948" s="220"/>
      <c r="K5948" s="223"/>
    </row>
    <row r="5949" customHeight="1" spans="1:11">
      <c r="A5949" s="226"/>
      <c r="B5949" s="213"/>
      <c r="C5949" s="214"/>
      <c r="D5949" s="214"/>
      <c r="E5949" s="214"/>
      <c r="F5949" s="224"/>
      <c r="G5949" s="216"/>
      <c r="H5949" s="227"/>
      <c r="I5949" s="214"/>
      <c r="J5949" s="214"/>
      <c r="K5949" s="218"/>
    </row>
    <row r="5950" customHeight="1" spans="1:11">
      <c r="A5950" s="228"/>
      <c r="B5950" s="219"/>
      <c r="C5950" s="220"/>
      <c r="D5950" s="220"/>
      <c r="E5950" s="220"/>
      <c r="F5950" s="225"/>
      <c r="G5950" s="222"/>
      <c r="H5950" s="229"/>
      <c r="I5950" s="220"/>
      <c r="J5950" s="220"/>
      <c r="K5950" s="223"/>
    </row>
    <row r="5951" customHeight="1" spans="1:11">
      <c r="A5951" s="226"/>
      <c r="B5951" s="213"/>
      <c r="C5951" s="214"/>
      <c r="D5951" s="214"/>
      <c r="E5951" s="214"/>
      <c r="F5951" s="224"/>
      <c r="G5951" s="216"/>
      <c r="H5951" s="227"/>
      <c r="I5951" s="214"/>
      <c r="J5951" s="214"/>
      <c r="K5951" s="218"/>
    </row>
    <row r="5952" customHeight="1" spans="1:11">
      <c r="A5952" s="228"/>
      <c r="B5952" s="219"/>
      <c r="C5952" s="220"/>
      <c r="D5952" s="220"/>
      <c r="E5952" s="220"/>
      <c r="F5952" s="225"/>
      <c r="G5952" s="222"/>
      <c r="H5952" s="229"/>
      <c r="I5952" s="220"/>
      <c r="J5952" s="220"/>
      <c r="K5952" s="223"/>
    </row>
    <row r="5953" customHeight="1" spans="1:11">
      <c r="A5953" s="226"/>
      <c r="B5953" s="213"/>
      <c r="C5953" s="214"/>
      <c r="D5953" s="214"/>
      <c r="E5953" s="214"/>
      <c r="F5953" s="224"/>
      <c r="G5953" s="216"/>
      <c r="H5953" s="227"/>
      <c r="I5953" s="214"/>
      <c r="J5953" s="214"/>
      <c r="K5953" s="218"/>
    </row>
    <row r="5954" customHeight="1" spans="1:11">
      <c r="A5954" s="228"/>
      <c r="B5954" s="219"/>
      <c r="C5954" s="220"/>
      <c r="D5954" s="220"/>
      <c r="E5954" s="220"/>
      <c r="F5954" s="225"/>
      <c r="G5954" s="222"/>
      <c r="H5954" s="229"/>
      <c r="I5954" s="220"/>
      <c r="J5954" s="220"/>
      <c r="K5954" s="223"/>
    </row>
    <row r="5955" customHeight="1" spans="1:11">
      <c r="A5955" s="226"/>
      <c r="B5955" s="213"/>
      <c r="C5955" s="214"/>
      <c r="D5955" s="214"/>
      <c r="E5955" s="214"/>
      <c r="F5955" s="224"/>
      <c r="G5955" s="216"/>
      <c r="H5955" s="227"/>
      <c r="I5955" s="214"/>
      <c r="J5955" s="214"/>
      <c r="K5955" s="218"/>
    </row>
    <row r="5956" customHeight="1" spans="1:11">
      <c r="A5956" s="228"/>
      <c r="B5956" s="219"/>
      <c r="C5956" s="220"/>
      <c r="D5956" s="220"/>
      <c r="E5956" s="220"/>
      <c r="F5956" s="225"/>
      <c r="G5956" s="222"/>
      <c r="H5956" s="229"/>
      <c r="I5956" s="220"/>
      <c r="J5956" s="220"/>
      <c r="K5956" s="223"/>
    </row>
    <row r="5957" customHeight="1" spans="1:11">
      <c r="A5957" s="226"/>
      <c r="B5957" s="213"/>
      <c r="C5957" s="214"/>
      <c r="D5957" s="214"/>
      <c r="E5957" s="214"/>
      <c r="F5957" s="224"/>
      <c r="G5957" s="216"/>
      <c r="H5957" s="227"/>
      <c r="I5957" s="214"/>
      <c r="J5957" s="214"/>
      <c r="K5957" s="218"/>
    </row>
    <row r="5958" customHeight="1" spans="1:11">
      <c r="A5958" s="228"/>
      <c r="B5958" s="219"/>
      <c r="C5958" s="220"/>
      <c r="D5958" s="220"/>
      <c r="E5958" s="220"/>
      <c r="F5958" s="225"/>
      <c r="G5958" s="222"/>
      <c r="H5958" s="229"/>
      <c r="I5958" s="220"/>
      <c r="J5958" s="220"/>
      <c r="K5958" s="223"/>
    </row>
    <row r="5959" customHeight="1" spans="1:11">
      <c r="A5959" s="226"/>
      <c r="B5959" s="213"/>
      <c r="C5959" s="214"/>
      <c r="D5959" s="214"/>
      <c r="E5959" s="214"/>
      <c r="F5959" s="224"/>
      <c r="G5959" s="216"/>
      <c r="H5959" s="227"/>
      <c r="I5959" s="214"/>
      <c r="J5959" s="214"/>
      <c r="K5959" s="218"/>
    </row>
    <row r="5960" customHeight="1" spans="1:11">
      <c r="A5960" s="228"/>
      <c r="B5960" s="219"/>
      <c r="C5960" s="220"/>
      <c r="D5960" s="220"/>
      <c r="E5960" s="220"/>
      <c r="F5960" s="225"/>
      <c r="G5960" s="222"/>
      <c r="H5960" s="229"/>
      <c r="I5960" s="220"/>
      <c r="J5960" s="220"/>
      <c r="K5960" s="223"/>
    </row>
    <row r="5961" customHeight="1" spans="1:11">
      <c r="A5961" s="226"/>
      <c r="B5961" s="213"/>
      <c r="C5961" s="214"/>
      <c r="D5961" s="214"/>
      <c r="E5961" s="214"/>
      <c r="F5961" s="224"/>
      <c r="G5961" s="216"/>
      <c r="H5961" s="227"/>
      <c r="I5961" s="214"/>
      <c r="J5961" s="214"/>
      <c r="K5961" s="218"/>
    </row>
    <row r="5962" customHeight="1" spans="1:11">
      <c r="A5962" s="228"/>
      <c r="B5962" s="219"/>
      <c r="C5962" s="220"/>
      <c r="D5962" s="220"/>
      <c r="E5962" s="220"/>
      <c r="F5962" s="225"/>
      <c r="G5962" s="222"/>
      <c r="H5962" s="229"/>
      <c r="I5962" s="220"/>
      <c r="J5962" s="220"/>
      <c r="K5962" s="223"/>
    </row>
    <row r="5963" customHeight="1" spans="1:11">
      <c r="A5963" s="226"/>
      <c r="B5963" s="213"/>
      <c r="C5963" s="214"/>
      <c r="D5963" s="214"/>
      <c r="E5963" s="214"/>
      <c r="F5963" s="224"/>
      <c r="G5963" s="216"/>
      <c r="H5963" s="227"/>
      <c r="I5963" s="214"/>
      <c r="J5963" s="214"/>
      <c r="K5963" s="218"/>
    </row>
    <row r="5964" customHeight="1" spans="1:11">
      <c r="A5964" s="228"/>
      <c r="B5964" s="219"/>
      <c r="C5964" s="220"/>
      <c r="D5964" s="220"/>
      <c r="E5964" s="220"/>
      <c r="F5964" s="225"/>
      <c r="G5964" s="222"/>
      <c r="H5964" s="229"/>
      <c r="I5964" s="220"/>
      <c r="J5964" s="220"/>
      <c r="K5964" s="223"/>
    </row>
    <row r="5965" customHeight="1" spans="1:11">
      <c r="A5965" s="226"/>
      <c r="B5965" s="213"/>
      <c r="C5965" s="214"/>
      <c r="D5965" s="214"/>
      <c r="E5965" s="214"/>
      <c r="F5965" s="224"/>
      <c r="G5965" s="216"/>
      <c r="H5965" s="227"/>
      <c r="I5965" s="214"/>
      <c r="J5965" s="214"/>
      <c r="K5965" s="218"/>
    </row>
    <row r="5966" customHeight="1" spans="1:11">
      <c r="A5966" s="228"/>
      <c r="B5966" s="219"/>
      <c r="C5966" s="220"/>
      <c r="D5966" s="220"/>
      <c r="E5966" s="220"/>
      <c r="F5966" s="225"/>
      <c r="G5966" s="222"/>
      <c r="H5966" s="229"/>
      <c r="I5966" s="220"/>
      <c r="J5966" s="220"/>
      <c r="K5966" s="223"/>
    </row>
    <row r="5967" customHeight="1" spans="1:11">
      <c r="A5967" s="226"/>
      <c r="B5967" s="213"/>
      <c r="C5967" s="214"/>
      <c r="D5967" s="214"/>
      <c r="E5967" s="214"/>
      <c r="F5967" s="224"/>
      <c r="G5967" s="216"/>
      <c r="H5967" s="227"/>
      <c r="I5967" s="214"/>
      <c r="J5967" s="214"/>
      <c r="K5967" s="218"/>
    </row>
    <row r="5968" customHeight="1" spans="1:11">
      <c r="A5968" s="228"/>
      <c r="B5968" s="219"/>
      <c r="C5968" s="220"/>
      <c r="D5968" s="220"/>
      <c r="E5968" s="220"/>
      <c r="F5968" s="225"/>
      <c r="G5968" s="222"/>
      <c r="H5968" s="229"/>
      <c r="I5968" s="220"/>
      <c r="J5968" s="220"/>
      <c r="K5968" s="223"/>
    </row>
    <row r="5969" customHeight="1" spans="1:11">
      <c r="A5969" s="226"/>
      <c r="B5969" s="213"/>
      <c r="C5969" s="214"/>
      <c r="D5969" s="214"/>
      <c r="E5969" s="214"/>
      <c r="F5969" s="224"/>
      <c r="G5969" s="216"/>
      <c r="H5969" s="227"/>
      <c r="I5969" s="214"/>
      <c r="J5969" s="214"/>
      <c r="K5969" s="218"/>
    </row>
    <row r="5970" customHeight="1" spans="1:11">
      <c r="A5970" s="228"/>
      <c r="B5970" s="219"/>
      <c r="C5970" s="220"/>
      <c r="D5970" s="220"/>
      <c r="E5970" s="220"/>
      <c r="F5970" s="225"/>
      <c r="G5970" s="222"/>
      <c r="H5970" s="229"/>
      <c r="I5970" s="220"/>
      <c r="J5970" s="220"/>
      <c r="K5970" s="223"/>
    </row>
    <row r="5971" customHeight="1" spans="1:11">
      <c r="A5971" s="226"/>
      <c r="B5971" s="213"/>
      <c r="C5971" s="214"/>
      <c r="D5971" s="214"/>
      <c r="E5971" s="214"/>
      <c r="F5971" s="224"/>
      <c r="G5971" s="216"/>
      <c r="H5971" s="227"/>
      <c r="I5971" s="214"/>
      <c r="J5971" s="214"/>
      <c r="K5971" s="218"/>
    </row>
    <row r="5972" customHeight="1" spans="1:11">
      <c r="A5972" s="228"/>
      <c r="B5972" s="219"/>
      <c r="C5972" s="220"/>
      <c r="D5972" s="220"/>
      <c r="E5972" s="220"/>
      <c r="F5972" s="225"/>
      <c r="G5972" s="222"/>
      <c r="H5972" s="229"/>
      <c r="I5972" s="220"/>
      <c r="J5972" s="220"/>
      <c r="K5972" s="223"/>
    </row>
    <row r="5973" customHeight="1" spans="1:11">
      <c r="A5973" s="226"/>
      <c r="B5973" s="213"/>
      <c r="C5973" s="214"/>
      <c r="D5973" s="214"/>
      <c r="E5973" s="214"/>
      <c r="F5973" s="224"/>
      <c r="G5973" s="216"/>
      <c r="H5973" s="227"/>
      <c r="I5973" s="214"/>
      <c r="J5973" s="214"/>
      <c r="K5973" s="218"/>
    </row>
    <row r="5974" customHeight="1" spans="1:11">
      <c r="A5974" s="228"/>
      <c r="B5974" s="219"/>
      <c r="C5974" s="220"/>
      <c r="D5974" s="220"/>
      <c r="E5974" s="220"/>
      <c r="F5974" s="225"/>
      <c r="G5974" s="222"/>
      <c r="H5974" s="229"/>
      <c r="I5974" s="220"/>
      <c r="J5974" s="220"/>
      <c r="K5974" s="223"/>
    </row>
    <row r="5975" customHeight="1" spans="1:11">
      <c r="A5975" s="226"/>
      <c r="B5975" s="213"/>
      <c r="C5975" s="214"/>
      <c r="D5975" s="214"/>
      <c r="E5975" s="214"/>
      <c r="F5975" s="224"/>
      <c r="G5975" s="216"/>
      <c r="H5975" s="227"/>
      <c r="I5975" s="214"/>
      <c r="J5975" s="214"/>
      <c r="K5975" s="218"/>
    </row>
    <row r="5976" customHeight="1" spans="1:11">
      <c r="A5976" s="228"/>
      <c r="B5976" s="219"/>
      <c r="C5976" s="220"/>
      <c r="D5976" s="220"/>
      <c r="E5976" s="220"/>
      <c r="F5976" s="225"/>
      <c r="G5976" s="222"/>
      <c r="H5976" s="229"/>
      <c r="I5976" s="220"/>
      <c r="J5976" s="220"/>
      <c r="K5976" s="223"/>
    </row>
    <row r="5977" customHeight="1" spans="1:11">
      <c r="A5977" s="226"/>
      <c r="B5977" s="213"/>
      <c r="C5977" s="214"/>
      <c r="D5977" s="214"/>
      <c r="E5977" s="214"/>
      <c r="F5977" s="224"/>
      <c r="G5977" s="216"/>
      <c r="H5977" s="227"/>
      <c r="I5977" s="214"/>
      <c r="J5977" s="214"/>
      <c r="K5977" s="218"/>
    </row>
    <row r="5978" customHeight="1" spans="1:11">
      <c r="A5978" s="228"/>
      <c r="B5978" s="219"/>
      <c r="C5978" s="220"/>
      <c r="D5978" s="220"/>
      <c r="E5978" s="220"/>
      <c r="F5978" s="225"/>
      <c r="G5978" s="222"/>
      <c r="H5978" s="229"/>
      <c r="I5978" s="220"/>
      <c r="J5978" s="220"/>
      <c r="K5978" s="223"/>
    </row>
    <row r="5979" customHeight="1" spans="1:11">
      <c r="A5979" s="226"/>
      <c r="B5979" s="213"/>
      <c r="C5979" s="214"/>
      <c r="D5979" s="214"/>
      <c r="E5979" s="214"/>
      <c r="F5979" s="224"/>
      <c r="G5979" s="216"/>
      <c r="H5979" s="227"/>
      <c r="I5979" s="214"/>
      <c r="J5979" s="214"/>
      <c r="K5979" s="218"/>
    </row>
    <row r="5980" customHeight="1" spans="1:11">
      <c r="A5980" s="228"/>
      <c r="B5980" s="219"/>
      <c r="C5980" s="220"/>
      <c r="D5980" s="220"/>
      <c r="E5980" s="220"/>
      <c r="F5980" s="225"/>
      <c r="G5980" s="222"/>
      <c r="H5980" s="229"/>
      <c r="I5980" s="220"/>
      <c r="J5980" s="220"/>
      <c r="K5980" s="223"/>
    </row>
    <row r="5981" customHeight="1" spans="1:11">
      <c r="A5981" s="226"/>
      <c r="B5981" s="213"/>
      <c r="C5981" s="214"/>
      <c r="D5981" s="214"/>
      <c r="E5981" s="214"/>
      <c r="F5981" s="224"/>
      <c r="G5981" s="216"/>
      <c r="H5981" s="227"/>
      <c r="I5981" s="214"/>
      <c r="J5981" s="214"/>
      <c r="K5981" s="218"/>
    </row>
    <row r="5982" customHeight="1" spans="1:11">
      <c r="A5982" s="228"/>
      <c r="B5982" s="219"/>
      <c r="C5982" s="220"/>
      <c r="D5982" s="220"/>
      <c r="E5982" s="220"/>
      <c r="F5982" s="225"/>
      <c r="G5982" s="222"/>
      <c r="H5982" s="229"/>
      <c r="I5982" s="220"/>
      <c r="J5982" s="220"/>
      <c r="K5982" s="223"/>
    </row>
    <row r="5983" customHeight="1" spans="1:11">
      <c r="A5983" s="226"/>
      <c r="B5983" s="213"/>
      <c r="C5983" s="214"/>
      <c r="D5983" s="214"/>
      <c r="E5983" s="214"/>
      <c r="F5983" s="224"/>
      <c r="G5983" s="216"/>
      <c r="H5983" s="227"/>
      <c r="I5983" s="214"/>
      <c r="J5983" s="214"/>
      <c r="K5983" s="218"/>
    </row>
    <row r="5984" customHeight="1" spans="1:11">
      <c r="A5984" s="228"/>
      <c r="B5984" s="219"/>
      <c r="C5984" s="220"/>
      <c r="D5984" s="220"/>
      <c r="E5984" s="220"/>
      <c r="F5984" s="225"/>
      <c r="G5984" s="222"/>
      <c r="H5984" s="229"/>
      <c r="I5984" s="220"/>
      <c r="J5984" s="220"/>
      <c r="K5984" s="223"/>
    </row>
    <row r="5985" customHeight="1" spans="1:11">
      <c r="A5985" s="226"/>
      <c r="B5985" s="213"/>
      <c r="C5985" s="214"/>
      <c r="D5985" s="214"/>
      <c r="E5985" s="214"/>
      <c r="F5985" s="224"/>
      <c r="G5985" s="216"/>
      <c r="H5985" s="227"/>
      <c r="I5985" s="214"/>
      <c r="J5985" s="214"/>
      <c r="K5985" s="218"/>
    </row>
    <row r="5986" customHeight="1" spans="1:11">
      <c r="A5986" s="228"/>
      <c r="B5986" s="219"/>
      <c r="C5986" s="220"/>
      <c r="D5986" s="220"/>
      <c r="E5986" s="220"/>
      <c r="F5986" s="225"/>
      <c r="G5986" s="222"/>
      <c r="H5986" s="229"/>
      <c r="I5986" s="220"/>
      <c r="J5986" s="220"/>
      <c r="K5986" s="223"/>
    </row>
    <row r="5987" customHeight="1" spans="1:11">
      <c r="A5987" s="226"/>
      <c r="B5987" s="213"/>
      <c r="C5987" s="214"/>
      <c r="D5987" s="214"/>
      <c r="E5987" s="214"/>
      <c r="F5987" s="224"/>
      <c r="G5987" s="216"/>
      <c r="H5987" s="227"/>
      <c r="I5987" s="214"/>
      <c r="J5987" s="214"/>
      <c r="K5987" s="218"/>
    </row>
    <row r="5988" customHeight="1" spans="1:11">
      <c r="A5988" s="228"/>
      <c r="B5988" s="219"/>
      <c r="C5988" s="220"/>
      <c r="D5988" s="220"/>
      <c r="E5988" s="220"/>
      <c r="F5988" s="225"/>
      <c r="G5988" s="222"/>
      <c r="H5988" s="229"/>
      <c r="I5988" s="220"/>
      <c r="J5988" s="220"/>
      <c r="K5988" s="223"/>
    </row>
    <row r="5989" customHeight="1" spans="1:11">
      <c r="A5989" s="226"/>
      <c r="B5989" s="213"/>
      <c r="C5989" s="214"/>
      <c r="D5989" s="214"/>
      <c r="E5989" s="214"/>
      <c r="F5989" s="224"/>
      <c r="G5989" s="216"/>
      <c r="H5989" s="227"/>
      <c r="I5989" s="214"/>
      <c r="J5989" s="214"/>
      <c r="K5989" s="218"/>
    </row>
    <row r="5990" customHeight="1" spans="1:11">
      <c r="A5990" s="228"/>
      <c r="B5990" s="219"/>
      <c r="C5990" s="220"/>
      <c r="D5990" s="220"/>
      <c r="E5990" s="220"/>
      <c r="F5990" s="225"/>
      <c r="G5990" s="222"/>
      <c r="H5990" s="229"/>
      <c r="I5990" s="220"/>
      <c r="J5990" s="220"/>
      <c r="K5990" s="223"/>
    </row>
    <row r="5991" customHeight="1" spans="1:11">
      <c r="A5991" s="226"/>
      <c r="B5991" s="213"/>
      <c r="C5991" s="214"/>
      <c r="D5991" s="214"/>
      <c r="E5991" s="214"/>
      <c r="F5991" s="224"/>
      <c r="G5991" s="216"/>
      <c r="H5991" s="227"/>
      <c r="I5991" s="214"/>
      <c r="J5991" s="214"/>
      <c r="K5991" s="218"/>
    </row>
    <row r="5992" customHeight="1" spans="1:11">
      <c r="A5992" s="228"/>
      <c r="B5992" s="219"/>
      <c r="C5992" s="220"/>
      <c r="D5992" s="220"/>
      <c r="E5992" s="220"/>
      <c r="F5992" s="225"/>
      <c r="G5992" s="222"/>
      <c r="H5992" s="229"/>
      <c r="I5992" s="220"/>
      <c r="J5992" s="220"/>
      <c r="K5992" s="223"/>
    </row>
    <row r="5993" customHeight="1" spans="1:11">
      <c r="A5993" s="226"/>
      <c r="B5993" s="213"/>
      <c r="C5993" s="214"/>
      <c r="D5993" s="214"/>
      <c r="E5993" s="214"/>
      <c r="F5993" s="224"/>
      <c r="G5993" s="216"/>
      <c r="H5993" s="227"/>
      <c r="I5993" s="214"/>
      <c r="J5993" s="214"/>
      <c r="K5993" s="218"/>
    </row>
    <row r="5994" customHeight="1" spans="1:11">
      <c r="A5994" s="228"/>
      <c r="B5994" s="219"/>
      <c r="C5994" s="220"/>
      <c r="D5994" s="220"/>
      <c r="E5994" s="220"/>
      <c r="F5994" s="225"/>
      <c r="G5994" s="222"/>
      <c r="H5994" s="229"/>
      <c r="I5994" s="220"/>
      <c r="J5994" s="220"/>
      <c r="K5994" s="223"/>
    </row>
    <row r="5995" customHeight="1" spans="1:11">
      <c r="A5995" s="226"/>
      <c r="B5995" s="213"/>
      <c r="C5995" s="214"/>
      <c r="D5995" s="214"/>
      <c r="E5995" s="214"/>
      <c r="F5995" s="224"/>
      <c r="G5995" s="216"/>
      <c r="H5995" s="227"/>
      <c r="I5995" s="214"/>
      <c r="J5995" s="214"/>
      <c r="K5995" s="218"/>
    </row>
    <row r="5996" customHeight="1" spans="1:11">
      <c r="A5996" s="228"/>
      <c r="B5996" s="219"/>
      <c r="C5996" s="220"/>
      <c r="D5996" s="220"/>
      <c r="E5996" s="220"/>
      <c r="F5996" s="225"/>
      <c r="G5996" s="222"/>
      <c r="H5996" s="229"/>
      <c r="I5996" s="220"/>
      <c r="J5996" s="220"/>
      <c r="K5996" s="223"/>
    </row>
    <row r="5997" customHeight="1" spans="1:11">
      <c r="A5997" s="226"/>
      <c r="B5997" s="213"/>
      <c r="C5997" s="214"/>
      <c r="D5997" s="214"/>
      <c r="E5997" s="214"/>
      <c r="F5997" s="224"/>
      <c r="G5997" s="216"/>
      <c r="H5997" s="227"/>
      <c r="I5997" s="214"/>
      <c r="J5997" s="214"/>
      <c r="K5997" s="218"/>
    </row>
    <row r="5998" customHeight="1" spans="1:11">
      <c r="A5998" s="228"/>
      <c r="B5998" s="219"/>
      <c r="C5998" s="220"/>
      <c r="D5998" s="220"/>
      <c r="E5998" s="220"/>
      <c r="F5998" s="225"/>
      <c r="G5998" s="222"/>
      <c r="H5998" s="229"/>
      <c r="I5998" s="220"/>
      <c r="J5998" s="220"/>
      <c r="K5998" s="223"/>
    </row>
    <row r="5999" customHeight="1" spans="1:11">
      <c r="A5999" s="226"/>
      <c r="B5999" s="213"/>
      <c r="C5999" s="214"/>
      <c r="D5999" s="214"/>
      <c r="E5999" s="214"/>
      <c r="F5999" s="224"/>
      <c r="G5999" s="216"/>
      <c r="H5999" s="227"/>
      <c r="I5999" s="214"/>
      <c r="J5999" s="214"/>
      <c r="K5999" s="218"/>
    </row>
    <row r="6000" customHeight="1" spans="1:11">
      <c r="A6000" s="228"/>
      <c r="B6000" s="219"/>
      <c r="C6000" s="220"/>
      <c r="D6000" s="220"/>
      <c r="E6000" s="220"/>
      <c r="F6000" s="225"/>
      <c r="G6000" s="222"/>
      <c r="H6000" s="229"/>
      <c r="I6000" s="220"/>
      <c r="J6000" s="220"/>
      <c r="K6000" s="223"/>
    </row>
    <row r="6001" customHeight="1" spans="1:11">
      <c r="A6001" s="226"/>
      <c r="B6001" s="213"/>
      <c r="C6001" s="214"/>
      <c r="D6001" s="214"/>
      <c r="E6001" s="214"/>
      <c r="F6001" s="224"/>
      <c r="G6001" s="216"/>
      <c r="H6001" s="227"/>
      <c r="I6001" s="214"/>
      <c r="J6001" s="214"/>
      <c r="K6001" s="218"/>
    </row>
    <row r="6002" customHeight="1" spans="1:11">
      <c r="A6002" s="228"/>
      <c r="B6002" s="219"/>
      <c r="C6002" s="220"/>
      <c r="D6002" s="220"/>
      <c r="E6002" s="220"/>
      <c r="F6002" s="225"/>
      <c r="G6002" s="222"/>
      <c r="H6002" s="229"/>
      <c r="I6002" s="220"/>
      <c r="J6002" s="220"/>
      <c r="K6002" s="223"/>
    </row>
    <row r="6003" customHeight="1" spans="1:11">
      <c r="A6003" s="226"/>
      <c r="B6003" s="213"/>
      <c r="C6003" s="214"/>
      <c r="D6003" s="214"/>
      <c r="E6003" s="214"/>
      <c r="F6003" s="224"/>
      <c r="G6003" s="216"/>
      <c r="H6003" s="227"/>
      <c r="I6003" s="214"/>
      <c r="J6003" s="214"/>
      <c r="K6003" s="218"/>
    </row>
    <row r="6004" customHeight="1" spans="1:11">
      <c r="A6004" s="228"/>
      <c r="B6004" s="219"/>
      <c r="C6004" s="220"/>
      <c r="D6004" s="220"/>
      <c r="E6004" s="220"/>
      <c r="F6004" s="225"/>
      <c r="G6004" s="222"/>
      <c r="H6004" s="229"/>
      <c r="I6004" s="220"/>
      <c r="J6004" s="220"/>
      <c r="K6004" s="223"/>
    </row>
    <row r="6005" customHeight="1" spans="1:11">
      <c r="A6005" s="226"/>
      <c r="B6005" s="213"/>
      <c r="C6005" s="214"/>
      <c r="D6005" s="214"/>
      <c r="E6005" s="214"/>
      <c r="F6005" s="224"/>
      <c r="G6005" s="216"/>
      <c r="H6005" s="227"/>
      <c r="I6005" s="214"/>
      <c r="J6005" s="214"/>
      <c r="K6005" s="218"/>
    </row>
    <row r="6006" customHeight="1" spans="1:11">
      <c r="A6006" s="228"/>
      <c r="B6006" s="219"/>
      <c r="C6006" s="220"/>
      <c r="D6006" s="220"/>
      <c r="E6006" s="220"/>
      <c r="F6006" s="225"/>
      <c r="G6006" s="222"/>
      <c r="H6006" s="229"/>
      <c r="I6006" s="220"/>
      <c r="J6006" s="220"/>
      <c r="K6006" s="223"/>
    </row>
    <row r="6007" customHeight="1" spans="1:11">
      <c r="A6007" s="226"/>
      <c r="B6007" s="213"/>
      <c r="C6007" s="214"/>
      <c r="D6007" s="214"/>
      <c r="E6007" s="214"/>
      <c r="F6007" s="224"/>
      <c r="G6007" s="216"/>
      <c r="H6007" s="227"/>
      <c r="I6007" s="214"/>
      <c r="J6007" s="214"/>
      <c r="K6007" s="218"/>
    </row>
    <row r="6008" customHeight="1" spans="1:11">
      <c r="A6008" s="228"/>
      <c r="B6008" s="219"/>
      <c r="C6008" s="220"/>
      <c r="D6008" s="220"/>
      <c r="E6008" s="220"/>
      <c r="F6008" s="225"/>
      <c r="G6008" s="222"/>
      <c r="H6008" s="229"/>
      <c r="I6008" s="220"/>
      <c r="J6008" s="220"/>
      <c r="K6008" s="223"/>
    </row>
    <row r="6009" customHeight="1" spans="1:11">
      <c r="A6009" s="226"/>
      <c r="B6009" s="213"/>
      <c r="C6009" s="214"/>
      <c r="D6009" s="214"/>
      <c r="E6009" s="214"/>
      <c r="F6009" s="224"/>
      <c r="G6009" s="216"/>
      <c r="H6009" s="227"/>
      <c r="I6009" s="214"/>
      <c r="J6009" s="214"/>
      <c r="K6009" s="218"/>
    </row>
    <row r="6010" customHeight="1" spans="1:11">
      <c r="A6010" s="228"/>
      <c r="B6010" s="219"/>
      <c r="C6010" s="220"/>
      <c r="D6010" s="220"/>
      <c r="E6010" s="220"/>
      <c r="F6010" s="225"/>
      <c r="G6010" s="222"/>
      <c r="H6010" s="229"/>
      <c r="I6010" s="220"/>
      <c r="J6010" s="220"/>
      <c r="K6010" s="223"/>
    </row>
    <row r="6011" customHeight="1" spans="1:11">
      <c r="A6011" s="226"/>
      <c r="B6011" s="213"/>
      <c r="C6011" s="214"/>
      <c r="D6011" s="214"/>
      <c r="E6011" s="214"/>
      <c r="F6011" s="224"/>
      <c r="G6011" s="216"/>
      <c r="H6011" s="227"/>
      <c r="I6011" s="214"/>
      <c r="J6011" s="214"/>
      <c r="K6011" s="218"/>
    </row>
    <row r="6012" customHeight="1" spans="1:11">
      <c r="A6012" s="228"/>
      <c r="B6012" s="219"/>
      <c r="C6012" s="220"/>
      <c r="D6012" s="220"/>
      <c r="E6012" s="220"/>
      <c r="F6012" s="225"/>
      <c r="G6012" s="222"/>
      <c r="H6012" s="229"/>
      <c r="I6012" s="220"/>
      <c r="J6012" s="220"/>
      <c r="K6012" s="223"/>
    </row>
    <row r="6013" customHeight="1" spans="1:11">
      <c r="A6013" s="226"/>
      <c r="B6013" s="213"/>
      <c r="C6013" s="214"/>
      <c r="D6013" s="214"/>
      <c r="E6013" s="214"/>
      <c r="F6013" s="224"/>
      <c r="G6013" s="216"/>
      <c r="H6013" s="227"/>
      <c r="I6013" s="214"/>
      <c r="J6013" s="214"/>
      <c r="K6013" s="218"/>
    </row>
    <row r="6014" customHeight="1" spans="1:11">
      <c r="A6014" s="228"/>
      <c r="B6014" s="219"/>
      <c r="C6014" s="220"/>
      <c r="D6014" s="220"/>
      <c r="E6014" s="220"/>
      <c r="F6014" s="225"/>
      <c r="G6014" s="222"/>
      <c r="H6014" s="229"/>
      <c r="I6014" s="220"/>
      <c r="J6014" s="220"/>
      <c r="K6014" s="223"/>
    </row>
    <row r="6015" customHeight="1" spans="1:11">
      <c r="A6015" s="226"/>
      <c r="B6015" s="213"/>
      <c r="C6015" s="214"/>
      <c r="D6015" s="214"/>
      <c r="E6015" s="214"/>
      <c r="F6015" s="224"/>
      <c r="G6015" s="216"/>
      <c r="H6015" s="227"/>
      <c r="I6015" s="214"/>
      <c r="J6015" s="214"/>
      <c r="K6015" s="218"/>
    </row>
    <row r="6016" customHeight="1" spans="1:11">
      <c r="A6016" s="228"/>
      <c r="B6016" s="219"/>
      <c r="C6016" s="220"/>
      <c r="D6016" s="220"/>
      <c r="E6016" s="220"/>
      <c r="F6016" s="225"/>
      <c r="G6016" s="222"/>
      <c r="H6016" s="229"/>
      <c r="I6016" s="220"/>
      <c r="J6016" s="220"/>
      <c r="K6016" s="223"/>
    </row>
    <row r="6017" customHeight="1" spans="1:11">
      <c r="A6017" s="226"/>
      <c r="B6017" s="213"/>
      <c r="C6017" s="214"/>
      <c r="D6017" s="214"/>
      <c r="E6017" s="214"/>
      <c r="F6017" s="224"/>
      <c r="G6017" s="216"/>
      <c r="H6017" s="227"/>
      <c r="I6017" s="214"/>
      <c r="J6017" s="214"/>
      <c r="K6017" s="218"/>
    </row>
    <row r="6018" customHeight="1" spans="1:11">
      <c r="A6018" s="228"/>
      <c r="B6018" s="219"/>
      <c r="C6018" s="220"/>
      <c r="D6018" s="220"/>
      <c r="E6018" s="220"/>
      <c r="F6018" s="225"/>
      <c r="G6018" s="222"/>
      <c r="H6018" s="229"/>
      <c r="I6018" s="220"/>
      <c r="J6018" s="220"/>
      <c r="K6018" s="223"/>
    </row>
    <row r="6019" customHeight="1" spans="1:11">
      <c r="A6019" s="226"/>
      <c r="B6019" s="213"/>
      <c r="C6019" s="214"/>
      <c r="D6019" s="214"/>
      <c r="E6019" s="214"/>
      <c r="F6019" s="224"/>
      <c r="G6019" s="216"/>
      <c r="H6019" s="227"/>
      <c r="I6019" s="214"/>
      <c r="J6019" s="214"/>
      <c r="K6019" s="218"/>
    </row>
    <row r="6020" customHeight="1" spans="1:11">
      <c r="A6020" s="228"/>
      <c r="B6020" s="219"/>
      <c r="C6020" s="220"/>
      <c r="D6020" s="220"/>
      <c r="E6020" s="220"/>
      <c r="F6020" s="225"/>
      <c r="G6020" s="222"/>
      <c r="H6020" s="229"/>
      <c r="I6020" s="220"/>
      <c r="J6020" s="220"/>
      <c r="K6020" s="223"/>
    </row>
    <row r="6021" customHeight="1" spans="1:11">
      <c r="A6021" s="226"/>
      <c r="B6021" s="213"/>
      <c r="C6021" s="214"/>
      <c r="D6021" s="214"/>
      <c r="E6021" s="214"/>
      <c r="F6021" s="224"/>
      <c r="G6021" s="216"/>
      <c r="H6021" s="227"/>
      <c r="I6021" s="214"/>
      <c r="J6021" s="214"/>
      <c r="K6021" s="218"/>
    </row>
    <row r="6022" customHeight="1" spans="1:11">
      <c r="A6022" s="228"/>
      <c r="B6022" s="219"/>
      <c r="C6022" s="220"/>
      <c r="D6022" s="220"/>
      <c r="E6022" s="220"/>
      <c r="F6022" s="225"/>
      <c r="G6022" s="222"/>
      <c r="H6022" s="229"/>
      <c r="I6022" s="220"/>
      <c r="J6022" s="220"/>
      <c r="K6022" s="223"/>
    </row>
    <row r="6023" customHeight="1" spans="1:11">
      <c r="A6023" s="226"/>
      <c r="B6023" s="213"/>
      <c r="C6023" s="214"/>
      <c r="D6023" s="214"/>
      <c r="E6023" s="214"/>
      <c r="F6023" s="224"/>
      <c r="G6023" s="216"/>
      <c r="H6023" s="227"/>
      <c r="I6023" s="214"/>
      <c r="J6023" s="214"/>
      <c r="K6023" s="218"/>
    </row>
    <row r="6024" customHeight="1" spans="1:11">
      <c r="A6024" s="228"/>
      <c r="B6024" s="219"/>
      <c r="C6024" s="220"/>
      <c r="D6024" s="220"/>
      <c r="E6024" s="220"/>
      <c r="F6024" s="225"/>
      <c r="G6024" s="222"/>
      <c r="H6024" s="229"/>
      <c r="I6024" s="220"/>
      <c r="J6024" s="220"/>
      <c r="K6024" s="223"/>
    </row>
    <row r="6025" customHeight="1" spans="1:11">
      <c r="A6025" s="226"/>
      <c r="B6025" s="213"/>
      <c r="C6025" s="214"/>
      <c r="D6025" s="214"/>
      <c r="E6025" s="214"/>
      <c r="F6025" s="224"/>
      <c r="G6025" s="216"/>
      <c r="H6025" s="227"/>
      <c r="I6025" s="214"/>
      <c r="J6025" s="214"/>
      <c r="K6025" s="218"/>
    </row>
    <row r="6026" customHeight="1" spans="1:11">
      <c r="A6026" s="228"/>
      <c r="B6026" s="219"/>
      <c r="C6026" s="220"/>
      <c r="D6026" s="220"/>
      <c r="E6026" s="220"/>
      <c r="F6026" s="225"/>
      <c r="G6026" s="222"/>
      <c r="H6026" s="229"/>
      <c r="I6026" s="220"/>
      <c r="J6026" s="220"/>
      <c r="K6026" s="223"/>
    </row>
    <row r="6027" customHeight="1" spans="1:11">
      <c r="A6027" s="226"/>
      <c r="B6027" s="213"/>
      <c r="C6027" s="214"/>
      <c r="D6027" s="214"/>
      <c r="E6027" s="214"/>
      <c r="F6027" s="224"/>
      <c r="G6027" s="216"/>
      <c r="H6027" s="227"/>
      <c r="I6027" s="214"/>
      <c r="J6027" s="214"/>
      <c r="K6027" s="218"/>
    </row>
    <row r="6028" customHeight="1" spans="1:11">
      <c r="A6028" s="228"/>
      <c r="B6028" s="219"/>
      <c r="C6028" s="220"/>
      <c r="D6028" s="220"/>
      <c r="E6028" s="220"/>
      <c r="F6028" s="225"/>
      <c r="G6028" s="222"/>
      <c r="H6028" s="229"/>
      <c r="I6028" s="220"/>
      <c r="J6028" s="220"/>
      <c r="K6028" s="223"/>
    </row>
    <row r="6029" customHeight="1" spans="1:11">
      <c r="A6029" s="226"/>
      <c r="B6029" s="213"/>
      <c r="C6029" s="214"/>
      <c r="D6029" s="214"/>
      <c r="E6029" s="214"/>
      <c r="F6029" s="224"/>
      <c r="G6029" s="216"/>
      <c r="H6029" s="227"/>
      <c r="I6029" s="214"/>
      <c r="J6029" s="214"/>
      <c r="K6029" s="218"/>
    </row>
    <row r="6030" customHeight="1" spans="1:11">
      <c r="A6030" s="228"/>
      <c r="B6030" s="219"/>
      <c r="C6030" s="220"/>
      <c r="D6030" s="220"/>
      <c r="E6030" s="220"/>
      <c r="F6030" s="225"/>
      <c r="G6030" s="222"/>
      <c r="H6030" s="229"/>
      <c r="I6030" s="220"/>
      <c r="J6030" s="220"/>
      <c r="K6030" s="223"/>
    </row>
    <row r="6031" customHeight="1" spans="1:11">
      <c r="A6031" s="226"/>
      <c r="B6031" s="213"/>
      <c r="C6031" s="214"/>
      <c r="D6031" s="214"/>
      <c r="E6031" s="214"/>
      <c r="F6031" s="224"/>
      <c r="G6031" s="216"/>
      <c r="H6031" s="227"/>
      <c r="I6031" s="214"/>
      <c r="J6031" s="214"/>
      <c r="K6031" s="218"/>
    </row>
    <row r="6032" customHeight="1" spans="1:11">
      <c r="A6032" s="228"/>
      <c r="B6032" s="219"/>
      <c r="C6032" s="220"/>
      <c r="D6032" s="220"/>
      <c r="E6032" s="220"/>
      <c r="F6032" s="225"/>
      <c r="G6032" s="222"/>
      <c r="H6032" s="229"/>
      <c r="I6032" s="220"/>
      <c r="J6032" s="220"/>
      <c r="K6032" s="223"/>
    </row>
    <row r="6033" customHeight="1" spans="1:11">
      <c r="A6033" s="226"/>
      <c r="B6033" s="213"/>
      <c r="C6033" s="214"/>
      <c r="D6033" s="214"/>
      <c r="E6033" s="214"/>
      <c r="F6033" s="224"/>
      <c r="G6033" s="216"/>
      <c r="H6033" s="227"/>
      <c r="I6033" s="214"/>
      <c r="J6033" s="214"/>
      <c r="K6033" s="218"/>
    </row>
    <row r="6034" customHeight="1" spans="1:11">
      <c r="A6034" s="228"/>
      <c r="B6034" s="219"/>
      <c r="C6034" s="220"/>
      <c r="D6034" s="220"/>
      <c r="E6034" s="220"/>
      <c r="F6034" s="225"/>
      <c r="G6034" s="222"/>
      <c r="H6034" s="229"/>
      <c r="I6034" s="220"/>
      <c r="J6034" s="220"/>
      <c r="K6034" s="223"/>
    </row>
    <row r="6035" customHeight="1" spans="1:11">
      <c r="A6035" s="226"/>
      <c r="B6035" s="213"/>
      <c r="C6035" s="214"/>
      <c r="D6035" s="214"/>
      <c r="E6035" s="214"/>
      <c r="F6035" s="224"/>
      <c r="G6035" s="216"/>
      <c r="H6035" s="227"/>
      <c r="I6035" s="214"/>
      <c r="J6035" s="214"/>
      <c r="K6035" s="218"/>
    </row>
    <row r="6036" customHeight="1" spans="1:11">
      <c r="A6036" s="228"/>
      <c r="B6036" s="219"/>
      <c r="C6036" s="220"/>
      <c r="D6036" s="220"/>
      <c r="E6036" s="220"/>
      <c r="F6036" s="225"/>
      <c r="G6036" s="222"/>
      <c r="H6036" s="229"/>
      <c r="I6036" s="220"/>
      <c r="J6036" s="220"/>
      <c r="K6036" s="223"/>
    </row>
    <row r="6037" customHeight="1" spans="1:11">
      <c r="A6037" s="226"/>
      <c r="B6037" s="213"/>
      <c r="C6037" s="214"/>
      <c r="D6037" s="214"/>
      <c r="E6037" s="214"/>
      <c r="F6037" s="224"/>
      <c r="G6037" s="216"/>
      <c r="H6037" s="227"/>
      <c r="I6037" s="214"/>
      <c r="J6037" s="214"/>
      <c r="K6037" s="218"/>
    </row>
    <row r="6038" customHeight="1" spans="1:11">
      <c r="A6038" s="228"/>
      <c r="B6038" s="219"/>
      <c r="C6038" s="220"/>
      <c r="D6038" s="220"/>
      <c r="E6038" s="220"/>
      <c r="F6038" s="225"/>
      <c r="G6038" s="222"/>
      <c r="H6038" s="229"/>
      <c r="I6038" s="220"/>
      <c r="J6038" s="220"/>
      <c r="K6038" s="223"/>
    </row>
    <row r="6039" customHeight="1" spans="1:11">
      <c r="A6039" s="226"/>
      <c r="B6039" s="213"/>
      <c r="C6039" s="214"/>
      <c r="D6039" s="214"/>
      <c r="E6039" s="214"/>
      <c r="F6039" s="224"/>
      <c r="G6039" s="216"/>
      <c r="H6039" s="227"/>
      <c r="I6039" s="214"/>
      <c r="J6039" s="214"/>
      <c r="K6039" s="218"/>
    </row>
    <row r="6040" customHeight="1" spans="1:11">
      <c r="A6040" s="228"/>
      <c r="B6040" s="219"/>
      <c r="C6040" s="220"/>
      <c r="D6040" s="220"/>
      <c r="E6040" s="220"/>
      <c r="F6040" s="225"/>
      <c r="G6040" s="222"/>
      <c r="H6040" s="229"/>
      <c r="I6040" s="220"/>
      <c r="J6040" s="220"/>
      <c r="K6040" s="223"/>
    </row>
    <row r="6041" customHeight="1" spans="1:11">
      <c r="A6041" s="226"/>
      <c r="B6041" s="213"/>
      <c r="C6041" s="214"/>
      <c r="D6041" s="214"/>
      <c r="E6041" s="214"/>
      <c r="F6041" s="224"/>
      <c r="G6041" s="216"/>
      <c r="H6041" s="227"/>
      <c r="I6041" s="214"/>
      <c r="J6041" s="214"/>
      <c r="K6041" s="218"/>
    </row>
    <row r="6042" customHeight="1" spans="1:11">
      <c r="A6042" s="228"/>
      <c r="B6042" s="219"/>
      <c r="C6042" s="220"/>
      <c r="D6042" s="220"/>
      <c r="E6042" s="220"/>
      <c r="F6042" s="225"/>
      <c r="G6042" s="222"/>
      <c r="H6042" s="229"/>
      <c r="I6042" s="220"/>
      <c r="J6042" s="220"/>
      <c r="K6042" s="223"/>
    </row>
    <row r="6043" customHeight="1" spans="1:11">
      <c r="A6043" s="226"/>
      <c r="B6043" s="213"/>
      <c r="C6043" s="214"/>
      <c r="D6043" s="214"/>
      <c r="E6043" s="214"/>
      <c r="F6043" s="224"/>
      <c r="G6043" s="216"/>
      <c r="H6043" s="227"/>
      <c r="I6043" s="214"/>
      <c r="J6043" s="214"/>
      <c r="K6043" s="218"/>
    </row>
    <row r="6044" customHeight="1" spans="1:11">
      <c r="A6044" s="228"/>
      <c r="B6044" s="219"/>
      <c r="C6044" s="220"/>
      <c r="D6044" s="220"/>
      <c r="E6044" s="220"/>
      <c r="F6044" s="225"/>
      <c r="G6044" s="222"/>
      <c r="H6044" s="229"/>
      <c r="I6044" s="220"/>
      <c r="J6044" s="220"/>
      <c r="K6044" s="223"/>
    </row>
    <row r="6045" customHeight="1" spans="1:11">
      <c r="A6045" s="226"/>
      <c r="B6045" s="213"/>
      <c r="C6045" s="214"/>
      <c r="D6045" s="214"/>
      <c r="E6045" s="214"/>
      <c r="F6045" s="224"/>
      <c r="G6045" s="216"/>
      <c r="H6045" s="227"/>
      <c r="I6045" s="214"/>
      <c r="J6045" s="214"/>
      <c r="K6045" s="218"/>
    </row>
    <row r="6046" customHeight="1" spans="1:11">
      <c r="A6046" s="228"/>
      <c r="B6046" s="219"/>
      <c r="C6046" s="220"/>
      <c r="D6046" s="220"/>
      <c r="E6046" s="220"/>
      <c r="F6046" s="225"/>
      <c r="G6046" s="222"/>
      <c r="H6046" s="229"/>
      <c r="I6046" s="220"/>
      <c r="J6046" s="220"/>
      <c r="K6046" s="223"/>
    </row>
    <row r="6047" customHeight="1" spans="1:11">
      <c r="A6047" s="226"/>
      <c r="B6047" s="213"/>
      <c r="C6047" s="214"/>
      <c r="D6047" s="214"/>
      <c r="E6047" s="214"/>
      <c r="F6047" s="224"/>
      <c r="G6047" s="216"/>
      <c r="H6047" s="227"/>
      <c r="I6047" s="214"/>
      <c r="J6047" s="214"/>
      <c r="K6047" s="218"/>
    </row>
    <row r="6048" customHeight="1" spans="1:11">
      <c r="A6048" s="228"/>
      <c r="B6048" s="219"/>
      <c r="C6048" s="220"/>
      <c r="D6048" s="220"/>
      <c r="E6048" s="220"/>
      <c r="F6048" s="225"/>
      <c r="G6048" s="222"/>
      <c r="H6048" s="229"/>
      <c r="I6048" s="220"/>
      <c r="J6048" s="220"/>
      <c r="K6048" s="223"/>
    </row>
    <row r="6049" customHeight="1" spans="1:11">
      <c r="A6049" s="226"/>
      <c r="B6049" s="213"/>
      <c r="C6049" s="214"/>
      <c r="D6049" s="214"/>
      <c r="E6049" s="214"/>
      <c r="F6049" s="224"/>
      <c r="G6049" s="216"/>
      <c r="H6049" s="227"/>
      <c r="I6049" s="214"/>
      <c r="J6049" s="214"/>
      <c r="K6049" s="218"/>
    </row>
    <row r="6050" customHeight="1" spans="1:11">
      <c r="A6050" s="228"/>
      <c r="B6050" s="219"/>
      <c r="C6050" s="220"/>
      <c r="D6050" s="220"/>
      <c r="E6050" s="220"/>
      <c r="F6050" s="225"/>
      <c r="G6050" s="222"/>
      <c r="H6050" s="229"/>
      <c r="I6050" s="220"/>
      <c r="J6050" s="220"/>
      <c r="K6050" s="223"/>
    </row>
    <row r="6051" customHeight="1" spans="1:11">
      <c r="A6051" s="226"/>
      <c r="B6051" s="213"/>
      <c r="C6051" s="214"/>
      <c r="D6051" s="214"/>
      <c r="E6051" s="214"/>
      <c r="F6051" s="224"/>
      <c r="G6051" s="216"/>
      <c r="H6051" s="227"/>
      <c r="I6051" s="214"/>
      <c r="J6051" s="214"/>
      <c r="K6051" s="218"/>
    </row>
    <row r="6052" customHeight="1" spans="1:11">
      <c r="A6052" s="228"/>
      <c r="B6052" s="219"/>
      <c r="C6052" s="220"/>
      <c r="D6052" s="220"/>
      <c r="E6052" s="220"/>
      <c r="F6052" s="225"/>
      <c r="G6052" s="222"/>
      <c r="H6052" s="229"/>
      <c r="I6052" s="220"/>
      <c r="J6052" s="220"/>
      <c r="K6052" s="223"/>
    </row>
    <row r="6053" customHeight="1" spans="1:11">
      <c r="A6053" s="226"/>
      <c r="B6053" s="213"/>
      <c r="C6053" s="214"/>
      <c r="D6053" s="214"/>
      <c r="E6053" s="214"/>
      <c r="F6053" s="224"/>
      <c r="G6053" s="216"/>
      <c r="H6053" s="227"/>
      <c r="I6053" s="214"/>
      <c r="J6053" s="214"/>
      <c r="K6053" s="218"/>
    </row>
    <row r="6054" customHeight="1" spans="1:11">
      <c r="A6054" s="228"/>
      <c r="B6054" s="219"/>
      <c r="C6054" s="220"/>
      <c r="D6054" s="220"/>
      <c r="E6054" s="220"/>
      <c r="F6054" s="225"/>
      <c r="G6054" s="222"/>
      <c r="H6054" s="229"/>
      <c r="I6054" s="220"/>
      <c r="J6054" s="220"/>
      <c r="K6054" s="223"/>
    </row>
    <row r="6055" customHeight="1" spans="1:11">
      <c r="A6055" s="226"/>
      <c r="B6055" s="213"/>
      <c r="C6055" s="214"/>
      <c r="D6055" s="214"/>
      <c r="E6055" s="214"/>
      <c r="F6055" s="224"/>
      <c r="G6055" s="216"/>
      <c r="H6055" s="227"/>
      <c r="I6055" s="214"/>
      <c r="J6055" s="214"/>
      <c r="K6055" s="218"/>
    </row>
    <row r="6056" customHeight="1" spans="1:11">
      <c r="A6056" s="228"/>
      <c r="B6056" s="219"/>
      <c r="C6056" s="220"/>
      <c r="D6056" s="220"/>
      <c r="E6056" s="220"/>
      <c r="F6056" s="225"/>
      <c r="G6056" s="222"/>
      <c r="H6056" s="229"/>
      <c r="I6056" s="220"/>
      <c r="J6056" s="220"/>
      <c r="K6056" s="223"/>
    </row>
    <row r="6057" customHeight="1" spans="1:11">
      <c r="A6057" s="226"/>
      <c r="B6057" s="213"/>
      <c r="C6057" s="214"/>
      <c r="D6057" s="214"/>
      <c r="E6057" s="214"/>
      <c r="F6057" s="224"/>
      <c r="G6057" s="216"/>
      <c r="H6057" s="227"/>
      <c r="I6057" s="214"/>
      <c r="J6057" s="214"/>
      <c r="K6057" s="218"/>
    </row>
    <row r="6058" customHeight="1" spans="1:11">
      <c r="A6058" s="228"/>
      <c r="B6058" s="219"/>
      <c r="C6058" s="220"/>
      <c r="D6058" s="220"/>
      <c r="E6058" s="220"/>
      <c r="F6058" s="225"/>
      <c r="G6058" s="222"/>
      <c r="H6058" s="229"/>
      <c r="I6058" s="220"/>
      <c r="J6058" s="220"/>
      <c r="K6058" s="223"/>
    </row>
    <row r="6059" customHeight="1" spans="1:11">
      <c r="A6059" s="226"/>
      <c r="B6059" s="213"/>
      <c r="C6059" s="214"/>
      <c r="D6059" s="214"/>
      <c r="E6059" s="214"/>
      <c r="F6059" s="224"/>
      <c r="G6059" s="216"/>
      <c r="H6059" s="227"/>
      <c r="I6059" s="214"/>
      <c r="J6059" s="214"/>
      <c r="K6059" s="218"/>
    </row>
    <row r="6060" customHeight="1" spans="1:11">
      <c r="A6060" s="228"/>
      <c r="B6060" s="219"/>
      <c r="C6060" s="220"/>
      <c r="D6060" s="220"/>
      <c r="E6060" s="220"/>
      <c r="F6060" s="225"/>
      <c r="G6060" s="222"/>
      <c r="H6060" s="229"/>
      <c r="I6060" s="220"/>
      <c r="J6060" s="220"/>
      <c r="K6060" s="223"/>
    </row>
    <row r="6061" customHeight="1" spans="1:11">
      <c r="A6061" s="226"/>
      <c r="B6061" s="213"/>
      <c r="C6061" s="214"/>
      <c r="D6061" s="214"/>
      <c r="E6061" s="214"/>
      <c r="F6061" s="224"/>
      <c r="G6061" s="216"/>
      <c r="H6061" s="227"/>
      <c r="I6061" s="214"/>
      <c r="J6061" s="214"/>
      <c r="K6061" s="218"/>
    </row>
    <row r="6062" customHeight="1" spans="1:11">
      <c r="A6062" s="228"/>
      <c r="B6062" s="219"/>
      <c r="C6062" s="220"/>
      <c r="D6062" s="220"/>
      <c r="E6062" s="220"/>
      <c r="F6062" s="225"/>
      <c r="G6062" s="222"/>
      <c r="H6062" s="229"/>
      <c r="I6062" s="220"/>
      <c r="J6062" s="220"/>
      <c r="K6062" s="223"/>
    </row>
    <row r="6063" customHeight="1" spans="1:11">
      <c r="A6063" s="226"/>
      <c r="B6063" s="213"/>
      <c r="C6063" s="214"/>
      <c r="D6063" s="214"/>
      <c r="E6063" s="214"/>
      <c r="F6063" s="224"/>
      <c r="G6063" s="216"/>
      <c r="H6063" s="227"/>
      <c r="I6063" s="214"/>
      <c r="J6063" s="214"/>
      <c r="K6063" s="218"/>
    </row>
    <row r="6064" customHeight="1" spans="1:11">
      <c r="A6064" s="228"/>
      <c r="B6064" s="219"/>
      <c r="C6064" s="220"/>
      <c r="D6064" s="220"/>
      <c r="E6064" s="220"/>
      <c r="F6064" s="225"/>
      <c r="G6064" s="222"/>
      <c r="H6064" s="229"/>
      <c r="I6064" s="220"/>
      <c r="J6064" s="220"/>
      <c r="K6064" s="223"/>
    </row>
    <row r="6065" customHeight="1" spans="1:11">
      <c r="A6065" s="226"/>
      <c r="B6065" s="213"/>
      <c r="C6065" s="214"/>
      <c r="D6065" s="214"/>
      <c r="E6065" s="214"/>
      <c r="F6065" s="224"/>
      <c r="G6065" s="216"/>
      <c r="H6065" s="227"/>
      <c r="I6065" s="214"/>
      <c r="J6065" s="214"/>
      <c r="K6065" s="218"/>
    </row>
    <row r="6066" customHeight="1" spans="1:11">
      <c r="A6066" s="228"/>
      <c r="B6066" s="219"/>
      <c r="C6066" s="220"/>
      <c r="D6066" s="220"/>
      <c r="E6066" s="220"/>
      <c r="F6066" s="225"/>
      <c r="G6066" s="222"/>
      <c r="H6066" s="229"/>
      <c r="I6066" s="220"/>
      <c r="J6066" s="220"/>
      <c r="K6066" s="223"/>
    </row>
    <row r="6067" customHeight="1" spans="1:11">
      <c r="A6067" s="226"/>
      <c r="B6067" s="213"/>
      <c r="C6067" s="214"/>
      <c r="D6067" s="214"/>
      <c r="E6067" s="214"/>
      <c r="F6067" s="224"/>
      <c r="G6067" s="216"/>
      <c r="H6067" s="227"/>
      <c r="I6067" s="214"/>
      <c r="J6067" s="214"/>
      <c r="K6067" s="218"/>
    </row>
    <row r="6068" customHeight="1" spans="1:11">
      <c r="A6068" s="228"/>
      <c r="B6068" s="219"/>
      <c r="C6068" s="220"/>
      <c r="D6068" s="220"/>
      <c r="E6068" s="220"/>
      <c r="F6068" s="225"/>
      <c r="G6068" s="222"/>
      <c r="H6068" s="229"/>
      <c r="I6068" s="220"/>
      <c r="J6068" s="220"/>
      <c r="K6068" s="223"/>
    </row>
    <row r="6069" customHeight="1" spans="1:11">
      <c r="A6069" s="226"/>
      <c r="B6069" s="213"/>
      <c r="C6069" s="214"/>
      <c r="D6069" s="214"/>
      <c r="E6069" s="214"/>
      <c r="F6069" s="224"/>
      <c r="G6069" s="216"/>
      <c r="H6069" s="227"/>
      <c r="I6069" s="214"/>
      <c r="J6069" s="214"/>
      <c r="K6069" s="218"/>
    </row>
    <row r="6070" customHeight="1" spans="1:11">
      <c r="A6070" s="228"/>
      <c r="B6070" s="219"/>
      <c r="C6070" s="220"/>
      <c r="D6070" s="220"/>
      <c r="E6070" s="220"/>
      <c r="F6070" s="225"/>
      <c r="G6070" s="222"/>
      <c r="H6070" s="229"/>
      <c r="I6070" s="220"/>
      <c r="J6070" s="220"/>
      <c r="K6070" s="223"/>
    </row>
    <row r="6071" customHeight="1" spans="1:11">
      <c r="A6071" s="226"/>
      <c r="B6071" s="213"/>
      <c r="C6071" s="214"/>
      <c r="D6071" s="214"/>
      <c r="E6071" s="214"/>
      <c r="F6071" s="224"/>
      <c r="G6071" s="216"/>
      <c r="H6071" s="227"/>
      <c r="I6071" s="214"/>
      <c r="J6071" s="214"/>
      <c r="K6071" s="218"/>
    </row>
    <row r="6072" customHeight="1" spans="1:11">
      <c r="A6072" s="228"/>
      <c r="B6072" s="219"/>
      <c r="C6072" s="220"/>
      <c r="D6072" s="220"/>
      <c r="E6072" s="220"/>
      <c r="F6072" s="225"/>
      <c r="G6072" s="222"/>
      <c r="H6072" s="229"/>
      <c r="I6072" s="220"/>
      <c r="J6072" s="220"/>
      <c r="K6072" s="223"/>
    </row>
    <row r="6073" customHeight="1" spans="1:11">
      <c r="A6073" s="226"/>
      <c r="B6073" s="213"/>
      <c r="C6073" s="214"/>
      <c r="D6073" s="214"/>
      <c r="E6073" s="214"/>
      <c r="F6073" s="224"/>
      <c r="G6073" s="216"/>
      <c r="H6073" s="227"/>
      <c r="I6073" s="214"/>
      <c r="J6073" s="214"/>
      <c r="K6073" s="218"/>
    </row>
    <row r="6074" customHeight="1" spans="1:11">
      <c r="A6074" s="228"/>
      <c r="B6074" s="219"/>
      <c r="C6074" s="220"/>
      <c r="D6074" s="220"/>
      <c r="E6074" s="220"/>
      <c r="F6074" s="225"/>
      <c r="G6074" s="222"/>
      <c r="H6074" s="229"/>
      <c r="I6074" s="220"/>
      <c r="J6074" s="220"/>
      <c r="K6074" s="223"/>
    </row>
    <row r="6075" customHeight="1" spans="1:11">
      <c r="A6075" s="226"/>
      <c r="B6075" s="213"/>
      <c r="C6075" s="214"/>
      <c r="D6075" s="214"/>
      <c r="E6075" s="214"/>
      <c r="F6075" s="224"/>
      <c r="G6075" s="216"/>
      <c r="H6075" s="227"/>
      <c r="I6075" s="214"/>
      <c r="J6075" s="214"/>
      <c r="K6075" s="218"/>
    </row>
    <row r="6076" customHeight="1" spans="1:11">
      <c r="A6076" s="228"/>
      <c r="B6076" s="219"/>
      <c r="C6076" s="220"/>
      <c r="D6076" s="220"/>
      <c r="E6076" s="220"/>
      <c r="F6076" s="225"/>
      <c r="G6076" s="222"/>
      <c r="H6076" s="229"/>
      <c r="I6076" s="220"/>
      <c r="J6076" s="220"/>
      <c r="K6076" s="223"/>
    </row>
    <row r="6077" customHeight="1" spans="1:11">
      <c r="A6077" s="226"/>
      <c r="B6077" s="213"/>
      <c r="C6077" s="214"/>
      <c r="D6077" s="214"/>
      <c r="E6077" s="214"/>
      <c r="F6077" s="224"/>
      <c r="G6077" s="216"/>
      <c r="H6077" s="227"/>
      <c r="I6077" s="214"/>
      <c r="J6077" s="214"/>
      <c r="K6077" s="218"/>
    </row>
    <row r="6078" customHeight="1" spans="1:11">
      <c r="A6078" s="228"/>
      <c r="B6078" s="219"/>
      <c r="C6078" s="220"/>
      <c r="D6078" s="220"/>
      <c r="E6078" s="220"/>
      <c r="F6078" s="225"/>
      <c r="G6078" s="222"/>
      <c r="H6078" s="229"/>
      <c r="I6078" s="220"/>
      <c r="J6078" s="220"/>
      <c r="K6078" s="223"/>
    </row>
    <row r="6079" customHeight="1" spans="1:11">
      <c r="A6079" s="226"/>
      <c r="B6079" s="213"/>
      <c r="C6079" s="214"/>
      <c r="D6079" s="214"/>
      <c r="E6079" s="214"/>
      <c r="F6079" s="224"/>
      <c r="G6079" s="216"/>
      <c r="H6079" s="227"/>
      <c r="I6079" s="214"/>
      <c r="J6079" s="214"/>
      <c r="K6079" s="218"/>
    </row>
    <row r="6080" customHeight="1" spans="1:11">
      <c r="A6080" s="228"/>
      <c r="B6080" s="219"/>
      <c r="C6080" s="220"/>
      <c r="D6080" s="220"/>
      <c r="E6080" s="220"/>
      <c r="F6080" s="225"/>
      <c r="G6080" s="222"/>
      <c r="H6080" s="229"/>
      <c r="I6080" s="220"/>
      <c r="J6080" s="220"/>
      <c r="K6080" s="223"/>
    </row>
    <row r="6081" customHeight="1" spans="1:11">
      <c r="A6081" s="226"/>
      <c r="B6081" s="213"/>
      <c r="C6081" s="214"/>
      <c r="D6081" s="214"/>
      <c r="E6081" s="214"/>
      <c r="F6081" s="224"/>
      <c r="G6081" s="216"/>
      <c r="H6081" s="227"/>
      <c r="I6081" s="214"/>
      <c r="J6081" s="214"/>
      <c r="K6081" s="218"/>
    </row>
    <row r="6082" customHeight="1" spans="1:11">
      <c r="A6082" s="228"/>
      <c r="B6082" s="219"/>
      <c r="C6082" s="220"/>
      <c r="D6082" s="220"/>
      <c r="E6082" s="220"/>
      <c r="F6082" s="225"/>
      <c r="G6082" s="222"/>
      <c r="H6082" s="229"/>
      <c r="I6082" s="220"/>
      <c r="J6082" s="220"/>
      <c r="K6082" s="223"/>
    </row>
    <row r="6083" customHeight="1" spans="1:11">
      <c r="A6083" s="226"/>
      <c r="B6083" s="213"/>
      <c r="C6083" s="214"/>
      <c r="D6083" s="214"/>
      <c r="E6083" s="214"/>
      <c r="F6083" s="224"/>
      <c r="G6083" s="216"/>
      <c r="H6083" s="227"/>
      <c r="I6083" s="214"/>
      <c r="J6083" s="214"/>
      <c r="K6083" s="218"/>
    </row>
    <row r="6084" customHeight="1" spans="1:11">
      <c r="A6084" s="228"/>
      <c r="B6084" s="219"/>
      <c r="C6084" s="220"/>
      <c r="D6084" s="220"/>
      <c r="E6084" s="220"/>
      <c r="F6084" s="225"/>
      <c r="G6084" s="222"/>
      <c r="H6084" s="229"/>
      <c r="I6084" s="220"/>
      <c r="J6084" s="220"/>
      <c r="K6084" s="223"/>
    </row>
    <row r="6085" customHeight="1" spans="1:11">
      <c r="A6085" s="226"/>
      <c r="B6085" s="213"/>
      <c r="C6085" s="214"/>
      <c r="D6085" s="214"/>
      <c r="E6085" s="214"/>
      <c r="F6085" s="224"/>
      <c r="G6085" s="216"/>
      <c r="H6085" s="227"/>
      <c r="I6085" s="214"/>
      <c r="J6085" s="214"/>
      <c r="K6085" s="218"/>
    </row>
    <row r="6086" customHeight="1" spans="1:11">
      <c r="A6086" s="228"/>
      <c r="B6086" s="219"/>
      <c r="C6086" s="220"/>
      <c r="D6086" s="220"/>
      <c r="E6086" s="220"/>
      <c r="F6086" s="225"/>
      <c r="G6086" s="222"/>
      <c r="H6086" s="229"/>
      <c r="I6086" s="220"/>
      <c r="J6086" s="220"/>
      <c r="K6086" s="223"/>
    </row>
    <row r="6087" customHeight="1" spans="1:11">
      <c r="A6087" s="226"/>
      <c r="B6087" s="213"/>
      <c r="C6087" s="214"/>
      <c r="D6087" s="214"/>
      <c r="E6087" s="214"/>
      <c r="F6087" s="224"/>
      <c r="G6087" s="216"/>
      <c r="H6087" s="227"/>
      <c r="I6087" s="214"/>
      <c r="J6087" s="214"/>
      <c r="K6087" s="218"/>
    </row>
    <row r="6088" customHeight="1" spans="1:11">
      <c r="A6088" s="228"/>
      <c r="B6088" s="219"/>
      <c r="C6088" s="220"/>
      <c r="D6088" s="220"/>
      <c r="E6088" s="220"/>
      <c r="F6088" s="225"/>
      <c r="G6088" s="222"/>
      <c r="H6088" s="229"/>
      <c r="I6088" s="220"/>
      <c r="J6088" s="220"/>
      <c r="K6088" s="223"/>
    </row>
    <row r="6089" customHeight="1" spans="1:11">
      <c r="A6089" s="226"/>
      <c r="B6089" s="213"/>
      <c r="C6089" s="214"/>
      <c r="D6089" s="214"/>
      <c r="E6089" s="214"/>
      <c r="F6089" s="224"/>
      <c r="G6089" s="216"/>
      <c r="H6089" s="227"/>
      <c r="I6089" s="214"/>
      <c r="J6089" s="214"/>
      <c r="K6089" s="218"/>
    </row>
    <row r="6090" customHeight="1" spans="1:11">
      <c r="A6090" s="228"/>
      <c r="B6090" s="219"/>
      <c r="C6090" s="220"/>
      <c r="D6090" s="220"/>
      <c r="E6090" s="220"/>
      <c r="F6090" s="225"/>
      <c r="G6090" s="222"/>
      <c r="H6090" s="229"/>
      <c r="I6090" s="220"/>
      <c r="J6090" s="220"/>
      <c r="K6090" s="223"/>
    </row>
    <row r="6091" customHeight="1" spans="1:11">
      <c r="A6091" s="226"/>
      <c r="B6091" s="213"/>
      <c r="C6091" s="214"/>
      <c r="D6091" s="214"/>
      <c r="E6091" s="214"/>
      <c r="F6091" s="224"/>
      <c r="G6091" s="216"/>
      <c r="H6091" s="227"/>
      <c r="I6091" s="214"/>
      <c r="J6091" s="214"/>
      <c r="K6091" s="218"/>
    </row>
    <row r="6092" customHeight="1" spans="1:11">
      <c r="A6092" s="228"/>
      <c r="B6092" s="219"/>
      <c r="C6092" s="220"/>
      <c r="D6092" s="220"/>
      <c r="E6092" s="220"/>
      <c r="F6092" s="225"/>
      <c r="G6092" s="222"/>
      <c r="H6092" s="229"/>
      <c r="I6092" s="220"/>
      <c r="J6092" s="220"/>
      <c r="K6092" s="223"/>
    </row>
    <row r="6093" customHeight="1" spans="1:11">
      <c r="A6093" s="226"/>
      <c r="B6093" s="213"/>
      <c r="C6093" s="214"/>
      <c r="D6093" s="214"/>
      <c r="E6093" s="214"/>
      <c r="F6093" s="224"/>
      <c r="G6093" s="216"/>
      <c r="H6093" s="227"/>
      <c r="I6093" s="214"/>
      <c r="J6093" s="214"/>
      <c r="K6093" s="218"/>
    </row>
    <row r="6094" customHeight="1" spans="1:11">
      <c r="A6094" s="228"/>
      <c r="B6094" s="219"/>
      <c r="C6094" s="220"/>
      <c r="D6094" s="220"/>
      <c r="E6094" s="220"/>
      <c r="F6094" s="225"/>
      <c r="G6094" s="222"/>
      <c r="H6094" s="229"/>
      <c r="I6094" s="220"/>
      <c r="J6094" s="220"/>
      <c r="K6094" s="223"/>
    </row>
    <row r="6095" customHeight="1" spans="1:11">
      <c r="A6095" s="226"/>
      <c r="B6095" s="213"/>
      <c r="C6095" s="214"/>
      <c r="D6095" s="214"/>
      <c r="E6095" s="214"/>
      <c r="F6095" s="224"/>
      <c r="G6095" s="216"/>
      <c r="H6095" s="227"/>
      <c r="I6095" s="214"/>
      <c r="J6095" s="214"/>
      <c r="K6095" s="218"/>
    </row>
    <row r="6096" customHeight="1" spans="1:11">
      <c r="A6096" s="228"/>
      <c r="B6096" s="219"/>
      <c r="C6096" s="220"/>
      <c r="D6096" s="220"/>
      <c r="E6096" s="220"/>
      <c r="F6096" s="225"/>
      <c r="G6096" s="222"/>
      <c r="H6096" s="229"/>
      <c r="I6096" s="220"/>
      <c r="J6096" s="220"/>
      <c r="K6096" s="223"/>
    </row>
    <row r="6097" customHeight="1" spans="1:11">
      <c r="A6097" s="226"/>
      <c r="B6097" s="213"/>
      <c r="C6097" s="214"/>
      <c r="D6097" s="214"/>
      <c r="E6097" s="214"/>
      <c r="F6097" s="224"/>
      <c r="G6097" s="216"/>
      <c r="H6097" s="227"/>
      <c r="I6097" s="214"/>
      <c r="J6097" s="214"/>
      <c r="K6097" s="218"/>
    </row>
    <row r="6098" customHeight="1" spans="1:11">
      <c r="A6098" s="228"/>
      <c r="B6098" s="219"/>
      <c r="C6098" s="220"/>
      <c r="D6098" s="220"/>
      <c r="E6098" s="220"/>
      <c r="F6098" s="225"/>
      <c r="G6098" s="222"/>
      <c r="H6098" s="229"/>
      <c r="I6098" s="220"/>
      <c r="J6098" s="220"/>
      <c r="K6098" s="223"/>
    </row>
    <row r="6099" customHeight="1" spans="1:11">
      <c r="A6099" s="226"/>
      <c r="B6099" s="213"/>
      <c r="C6099" s="214"/>
      <c r="D6099" s="214"/>
      <c r="E6099" s="214"/>
      <c r="F6099" s="224"/>
      <c r="G6099" s="216"/>
      <c r="H6099" s="227"/>
      <c r="I6099" s="214"/>
      <c r="J6099" s="214"/>
      <c r="K6099" s="218"/>
    </row>
    <row r="6100" customHeight="1" spans="1:11">
      <c r="A6100" s="228"/>
      <c r="B6100" s="219"/>
      <c r="C6100" s="220"/>
      <c r="D6100" s="220"/>
      <c r="E6100" s="220"/>
      <c r="F6100" s="225"/>
      <c r="G6100" s="222"/>
      <c r="H6100" s="229"/>
      <c r="I6100" s="220"/>
      <c r="J6100" s="220"/>
      <c r="K6100" s="223"/>
    </row>
    <row r="6101" customHeight="1" spans="1:11">
      <c r="A6101" s="226"/>
      <c r="B6101" s="213"/>
      <c r="C6101" s="214"/>
      <c r="D6101" s="214"/>
      <c r="E6101" s="214"/>
      <c r="F6101" s="224"/>
      <c r="G6101" s="216"/>
      <c r="H6101" s="227"/>
      <c r="I6101" s="214"/>
      <c r="J6101" s="214"/>
      <c r="K6101" s="218"/>
    </row>
    <row r="6102" customHeight="1" spans="1:11">
      <c r="A6102" s="228"/>
      <c r="B6102" s="219"/>
      <c r="C6102" s="220"/>
      <c r="D6102" s="220"/>
      <c r="E6102" s="220"/>
      <c r="F6102" s="225"/>
      <c r="G6102" s="222"/>
      <c r="H6102" s="229"/>
      <c r="I6102" s="220"/>
      <c r="J6102" s="220"/>
      <c r="K6102" s="223"/>
    </row>
    <row r="6103" customHeight="1" spans="1:11">
      <c r="A6103" s="226"/>
      <c r="B6103" s="213"/>
      <c r="C6103" s="214"/>
      <c r="D6103" s="214"/>
      <c r="E6103" s="214"/>
      <c r="F6103" s="224"/>
      <c r="G6103" s="216"/>
      <c r="H6103" s="227"/>
      <c r="I6103" s="214"/>
      <c r="J6103" s="214"/>
      <c r="K6103" s="218"/>
    </row>
    <row r="6104" customHeight="1" spans="1:11">
      <c r="A6104" s="228"/>
      <c r="B6104" s="219"/>
      <c r="C6104" s="220"/>
      <c r="D6104" s="220"/>
      <c r="E6104" s="220"/>
      <c r="F6104" s="225"/>
      <c r="G6104" s="222"/>
      <c r="H6104" s="229"/>
      <c r="I6104" s="220"/>
      <c r="J6104" s="220"/>
      <c r="K6104" s="223"/>
    </row>
    <row r="6105" customHeight="1" spans="1:11">
      <c r="A6105" s="226"/>
      <c r="B6105" s="213"/>
      <c r="C6105" s="214"/>
      <c r="D6105" s="214"/>
      <c r="E6105" s="214"/>
      <c r="F6105" s="224"/>
      <c r="G6105" s="216"/>
      <c r="H6105" s="227"/>
      <c r="I6105" s="214"/>
      <c r="J6105" s="214"/>
      <c r="K6105" s="218"/>
    </row>
    <row r="6106" customHeight="1" spans="1:11">
      <c r="A6106" s="228"/>
      <c r="B6106" s="219"/>
      <c r="C6106" s="220"/>
      <c r="D6106" s="220"/>
      <c r="E6106" s="220"/>
      <c r="F6106" s="225"/>
      <c r="G6106" s="222"/>
      <c r="H6106" s="229"/>
      <c r="I6106" s="220"/>
      <c r="J6106" s="220"/>
      <c r="K6106" s="223"/>
    </row>
    <row r="6107" customHeight="1" spans="1:11">
      <c r="A6107" s="226"/>
      <c r="B6107" s="213"/>
      <c r="C6107" s="214"/>
      <c r="D6107" s="214"/>
      <c r="E6107" s="214"/>
      <c r="F6107" s="224"/>
      <c r="G6107" s="216"/>
      <c r="H6107" s="227"/>
      <c r="I6107" s="214"/>
      <c r="J6107" s="214"/>
      <c r="K6107" s="218"/>
    </row>
    <row r="6108" customHeight="1" spans="1:11">
      <c r="A6108" s="228"/>
      <c r="B6108" s="219"/>
      <c r="C6108" s="220"/>
      <c r="D6108" s="220"/>
      <c r="E6108" s="220"/>
      <c r="F6108" s="225"/>
      <c r="G6108" s="222"/>
      <c r="H6108" s="229"/>
      <c r="I6108" s="220"/>
      <c r="J6108" s="220"/>
      <c r="K6108" s="223"/>
    </row>
    <row r="6109" customHeight="1" spans="1:11">
      <c r="A6109" s="226"/>
      <c r="B6109" s="213"/>
      <c r="C6109" s="214"/>
      <c r="D6109" s="214"/>
      <c r="E6109" s="214"/>
      <c r="F6109" s="224"/>
      <c r="G6109" s="216"/>
      <c r="H6109" s="227"/>
      <c r="I6109" s="214"/>
      <c r="J6109" s="214"/>
      <c r="K6109" s="218"/>
    </row>
    <row r="6110" customHeight="1" spans="1:11">
      <c r="A6110" s="228"/>
      <c r="B6110" s="219"/>
      <c r="C6110" s="220"/>
      <c r="D6110" s="220"/>
      <c r="E6110" s="220"/>
      <c r="F6110" s="225"/>
      <c r="G6110" s="222"/>
      <c r="H6110" s="229"/>
      <c r="I6110" s="220"/>
      <c r="J6110" s="220"/>
      <c r="K6110" s="223"/>
    </row>
    <row r="6111" customHeight="1" spans="1:11">
      <c r="A6111" s="226"/>
      <c r="B6111" s="213"/>
      <c r="C6111" s="214"/>
      <c r="D6111" s="214"/>
      <c r="E6111" s="214"/>
      <c r="F6111" s="224"/>
      <c r="G6111" s="216"/>
      <c r="H6111" s="227"/>
      <c r="I6111" s="214"/>
      <c r="J6111" s="214"/>
      <c r="K6111" s="218"/>
    </row>
    <row r="6112" customHeight="1" spans="1:11">
      <c r="A6112" s="228"/>
      <c r="B6112" s="219"/>
      <c r="C6112" s="220"/>
      <c r="D6112" s="220"/>
      <c r="E6112" s="220"/>
      <c r="F6112" s="225"/>
      <c r="G6112" s="222"/>
      <c r="H6112" s="229"/>
      <c r="I6112" s="220"/>
      <c r="J6112" s="220"/>
      <c r="K6112" s="223"/>
    </row>
    <row r="6113" customHeight="1" spans="1:11">
      <c r="A6113" s="226"/>
      <c r="B6113" s="213"/>
      <c r="C6113" s="214"/>
      <c r="D6113" s="214"/>
      <c r="E6113" s="214"/>
      <c r="F6113" s="224"/>
      <c r="G6113" s="216"/>
      <c r="H6113" s="227"/>
      <c r="I6113" s="214"/>
      <c r="J6113" s="214"/>
      <c r="K6113" s="218"/>
    </row>
    <row r="6114" customHeight="1" spans="1:11">
      <c r="A6114" s="228"/>
      <c r="B6114" s="219"/>
      <c r="C6114" s="220"/>
      <c r="D6114" s="220"/>
      <c r="E6114" s="220"/>
      <c r="F6114" s="225"/>
      <c r="G6114" s="222"/>
      <c r="H6114" s="229"/>
      <c r="I6114" s="220"/>
      <c r="J6114" s="220"/>
      <c r="K6114" s="223"/>
    </row>
    <row r="6115" customHeight="1" spans="1:11">
      <c r="A6115" s="226"/>
      <c r="B6115" s="213"/>
      <c r="C6115" s="214"/>
      <c r="D6115" s="214"/>
      <c r="E6115" s="214"/>
      <c r="F6115" s="224"/>
      <c r="G6115" s="216"/>
      <c r="H6115" s="227"/>
      <c r="I6115" s="214"/>
      <c r="J6115" s="214"/>
      <c r="K6115" s="218"/>
    </row>
    <row r="6116" customHeight="1" spans="1:11">
      <c r="A6116" s="228"/>
      <c r="B6116" s="219"/>
      <c r="C6116" s="220"/>
      <c r="D6116" s="220"/>
      <c r="E6116" s="220"/>
      <c r="F6116" s="225"/>
      <c r="G6116" s="222"/>
      <c r="H6116" s="229"/>
      <c r="I6116" s="220"/>
      <c r="J6116" s="220"/>
      <c r="K6116" s="223"/>
    </row>
    <row r="6117" customHeight="1" spans="1:11">
      <c r="A6117" s="226"/>
      <c r="B6117" s="213"/>
      <c r="C6117" s="214"/>
      <c r="D6117" s="214"/>
      <c r="E6117" s="214"/>
      <c r="F6117" s="224"/>
      <c r="G6117" s="216"/>
      <c r="H6117" s="227"/>
      <c r="I6117" s="214"/>
      <c r="J6117" s="214"/>
      <c r="K6117" s="218"/>
    </row>
    <row r="6118" customHeight="1" spans="1:11">
      <c r="A6118" s="228"/>
      <c r="B6118" s="219"/>
      <c r="C6118" s="220"/>
      <c r="D6118" s="220"/>
      <c r="E6118" s="220"/>
      <c r="F6118" s="225"/>
      <c r="G6118" s="222"/>
      <c r="H6118" s="229"/>
      <c r="I6118" s="220"/>
      <c r="J6118" s="220"/>
      <c r="K6118" s="223"/>
    </row>
    <row r="6119" customHeight="1" spans="1:11">
      <c r="A6119" s="226"/>
      <c r="B6119" s="213"/>
      <c r="C6119" s="214"/>
      <c r="D6119" s="214"/>
      <c r="E6119" s="214"/>
      <c r="F6119" s="224"/>
      <c r="G6119" s="216"/>
      <c r="H6119" s="227"/>
      <c r="I6119" s="214"/>
      <c r="J6119" s="214"/>
      <c r="K6119" s="218"/>
    </row>
    <row r="6120" customHeight="1" spans="1:11">
      <c r="A6120" s="228"/>
      <c r="B6120" s="219"/>
      <c r="C6120" s="220"/>
      <c r="D6120" s="220"/>
      <c r="E6120" s="220"/>
      <c r="F6120" s="225"/>
      <c r="G6120" s="222"/>
      <c r="H6120" s="229"/>
      <c r="I6120" s="220"/>
      <c r="J6120" s="220"/>
      <c r="K6120" s="223"/>
    </row>
    <row r="6121" customHeight="1" spans="1:11">
      <c r="A6121" s="226"/>
      <c r="B6121" s="213"/>
      <c r="C6121" s="214"/>
      <c r="D6121" s="214"/>
      <c r="E6121" s="214"/>
      <c r="F6121" s="224"/>
      <c r="G6121" s="216"/>
      <c r="H6121" s="227"/>
      <c r="I6121" s="214"/>
      <c r="J6121" s="214"/>
      <c r="K6121" s="218"/>
    </row>
    <row r="6122" customHeight="1" spans="1:11">
      <c r="A6122" s="228"/>
      <c r="B6122" s="219"/>
      <c r="C6122" s="220"/>
      <c r="D6122" s="220"/>
      <c r="E6122" s="220"/>
      <c r="F6122" s="225"/>
      <c r="G6122" s="222"/>
      <c r="H6122" s="229"/>
      <c r="I6122" s="220"/>
      <c r="J6122" s="220"/>
      <c r="K6122" s="223"/>
    </row>
    <row r="6123" customHeight="1" spans="1:11">
      <c r="A6123" s="226"/>
      <c r="B6123" s="213"/>
      <c r="C6123" s="214"/>
      <c r="D6123" s="214"/>
      <c r="E6123" s="214"/>
      <c r="F6123" s="224"/>
      <c r="G6123" s="216"/>
      <c r="H6123" s="227"/>
      <c r="I6123" s="214"/>
      <c r="J6123" s="214"/>
      <c r="K6123" s="218"/>
    </row>
    <row r="6124" customHeight="1" spans="1:11">
      <c r="A6124" s="228"/>
      <c r="B6124" s="219"/>
      <c r="C6124" s="220"/>
      <c r="D6124" s="220"/>
      <c r="E6124" s="220"/>
      <c r="F6124" s="225"/>
      <c r="G6124" s="222"/>
      <c r="H6124" s="229"/>
      <c r="I6124" s="220"/>
      <c r="J6124" s="220"/>
      <c r="K6124" s="223"/>
    </row>
    <row r="6125" customHeight="1" spans="1:11">
      <c r="A6125" s="226"/>
      <c r="B6125" s="213"/>
      <c r="C6125" s="214"/>
      <c r="D6125" s="214"/>
      <c r="E6125" s="214"/>
      <c r="F6125" s="224"/>
      <c r="G6125" s="216"/>
      <c r="H6125" s="227"/>
      <c r="I6125" s="214"/>
      <c r="J6125" s="214"/>
      <c r="K6125" s="218"/>
    </row>
    <row r="6126" customHeight="1" spans="1:11">
      <c r="A6126" s="228"/>
      <c r="B6126" s="219"/>
      <c r="C6126" s="220"/>
      <c r="D6126" s="220"/>
      <c r="E6126" s="220"/>
      <c r="F6126" s="225"/>
      <c r="G6126" s="222"/>
      <c r="H6126" s="229"/>
      <c r="I6126" s="220"/>
      <c r="J6126" s="220"/>
      <c r="K6126" s="223"/>
    </row>
    <row r="6127" customHeight="1" spans="1:11">
      <c r="A6127" s="226"/>
      <c r="B6127" s="213"/>
      <c r="C6127" s="214"/>
      <c r="D6127" s="214"/>
      <c r="E6127" s="214"/>
      <c r="F6127" s="224"/>
      <c r="G6127" s="216"/>
      <c r="H6127" s="227"/>
      <c r="I6127" s="214"/>
      <c r="J6127" s="214"/>
      <c r="K6127" s="218"/>
    </row>
    <row r="6128" customHeight="1" spans="1:11">
      <c r="A6128" s="228"/>
      <c r="B6128" s="219"/>
      <c r="C6128" s="220"/>
      <c r="D6128" s="220"/>
      <c r="E6128" s="220"/>
      <c r="F6128" s="225"/>
      <c r="G6128" s="222"/>
      <c r="H6128" s="229"/>
      <c r="I6128" s="220"/>
      <c r="J6128" s="220"/>
      <c r="K6128" s="223"/>
    </row>
    <row r="6129" customHeight="1" spans="1:11">
      <c r="A6129" s="226"/>
      <c r="B6129" s="213"/>
      <c r="C6129" s="214"/>
      <c r="D6129" s="214"/>
      <c r="E6129" s="214"/>
      <c r="F6129" s="224"/>
      <c r="G6129" s="216"/>
      <c r="H6129" s="227"/>
      <c r="I6129" s="214"/>
      <c r="J6129" s="214"/>
      <c r="K6129" s="218"/>
    </row>
    <row r="6130" customHeight="1" spans="1:11">
      <c r="A6130" s="228"/>
      <c r="B6130" s="219"/>
      <c r="C6130" s="220"/>
      <c r="D6130" s="220"/>
      <c r="E6130" s="220"/>
      <c r="F6130" s="225"/>
      <c r="G6130" s="222"/>
      <c r="H6130" s="229"/>
      <c r="I6130" s="220"/>
      <c r="J6130" s="220"/>
      <c r="K6130" s="223"/>
    </row>
    <row r="6131" customHeight="1" spans="1:11">
      <c r="A6131" s="226"/>
      <c r="B6131" s="213"/>
      <c r="C6131" s="214"/>
      <c r="D6131" s="214"/>
      <c r="E6131" s="214"/>
      <c r="F6131" s="224"/>
      <c r="G6131" s="216"/>
      <c r="H6131" s="227"/>
      <c r="I6131" s="214"/>
      <c r="J6131" s="214"/>
      <c r="K6131" s="218"/>
    </row>
    <row r="6132" customHeight="1" spans="1:11">
      <c r="A6132" s="228"/>
      <c r="B6132" s="219"/>
      <c r="C6132" s="220"/>
      <c r="D6132" s="220"/>
      <c r="E6132" s="220"/>
      <c r="F6132" s="225"/>
      <c r="G6132" s="222"/>
      <c r="H6132" s="229"/>
      <c r="I6132" s="220"/>
      <c r="J6132" s="220"/>
      <c r="K6132" s="223"/>
    </row>
    <row r="6133" customHeight="1" spans="1:11">
      <c r="A6133" s="226"/>
      <c r="B6133" s="213"/>
      <c r="C6133" s="214"/>
      <c r="D6133" s="214"/>
      <c r="E6133" s="214"/>
      <c r="F6133" s="224"/>
      <c r="G6133" s="216"/>
      <c r="H6133" s="227"/>
      <c r="I6133" s="214"/>
      <c r="J6133" s="214"/>
      <c r="K6133" s="218"/>
    </row>
    <row r="6134" customHeight="1" spans="1:11">
      <c r="A6134" s="228"/>
      <c r="B6134" s="219"/>
      <c r="C6134" s="220"/>
      <c r="D6134" s="220"/>
      <c r="E6134" s="220"/>
      <c r="F6134" s="225"/>
      <c r="G6134" s="222"/>
      <c r="H6134" s="229"/>
      <c r="I6134" s="220"/>
      <c r="J6134" s="220"/>
      <c r="K6134" s="223"/>
    </row>
    <row r="6135" customHeight="1" spans="1:11">
      <c r="A6135" s="226"/>
      <c r="B6135" s="213"/>
      <c r="C6135" s="214"/>
      <c r="D6135" s="214"/>
      <c r="E6135" s="214"/>
      <c r="F6135" s="224"/>
      <c r="G6135" s="216"/>
      <c r="H6135" s="227"/>
      <c r="I6135" s="214"/>
      <c r="J6135" s="214"/>
      <c r="K6135" s="218"/>
    </row>
    <row r="6136" customHeight="1" spans="1:11">
      <c r="A6136" s="228"/>
      <c r="B6136" s="219"/>
      <c r="C6136" s="220"/>
      <c r="D6136" s="220"/>
      <c r="E6136" s="220"/>
      <c r="F6136" s="225"/>
      <c r="G6136" s="222"/>
      <c r="H6136" s="229"/>
      <c r="I6136" s="220"/>
      <c r="J6136" s="220"/>
      <c r="K6136" s="223"/>
    </row>
    <row r="6137" customHeight="1" spans="1:11">
      <c r="A6137" s="226"/>
      <c r="B6137" s="213"/>
      <c r="C6137" s="214"/>
      <c r="D6137" s="214"/>
      <c r="E6137" s="214"/>
      <c r="F6137" s="224"/>
      <c r="G6137" s="216"/>
      <c r="H6137" s="227"/>
      <c r="I6137" s="214"/>
      <c r="J6137" s="214"/>
      <c r="K6137" s="218"/>
    </row>
    <row r="6138" customHeight="1" spans="1:11">
      <c r="A6138" s="228"/>
      <c r="B6138" s="219"/>
      <c r="C6138" s="220"/>
      <c r="D6138" s="220"/>
      <c r="E6138" s="220"/>
      <c r="F6138" s="225"/>
      <c r="G6138" s="222"/>
      <c r="H6138" s="229"/>
      <c r="I6138" s="220"/>
      <c r="J6138" s="220"/>
      <c r="K6138" s="223"/>
    </row>
    <row r="6139" customHeight="1" spans="1:11">
      <c r="A6139" s="226"/>
      <c r="B6139" s="213"/>
      <c r="C6139" s="214"/>
      <c r="D6139" s="214"/>
      <c r="E6139" s="214"/>
      <c r="F6139" s="224"/>
      <c r="G6139" s="216"/>
      <c r="H6139" s="227"/>
      <c r="I6139" s="214"/>
      <c r="J6139" s="214"/>
      <c r="K6139" s="218"/>
    </row>
    <row r="6140" customHeight="1" spans="1:11">
      <c r="A6140" s="228"/>
      <c r="B6140" s="219"/>
      <c r="C6140" s="220"/>
      <c r="D6140" s="220"/>
      <c r="E6140" s="220"/>
      <c r="F6140" s="225"/>
      <c r="G6140" s="222"/>
      <c r="H6140" s="229"/>
      <c r="I6140" s="220"/>
      <c r="J6140" s="220"/>
      <c r="K6140" s="223"/>
    </row>
    <row r="6141" customHeight="1" spans="1:11">
      <c r="A6141" s="226"/>
      <c r="B6141" s="213"/>
      <c r="C6141" s="214"/>
      <c r="D6141" s="214"/>
      <c r="E6141" s="214"/>
      <c r="F6141" s="224"/>
      <c r="G6141" s="216"/>
      <c r="H6141" s="227"/>
      <c r="I6141" s="214"/>
      <c r="J6141" s="214"/>
      <c r="K6141" s="218"/>
    </row>
    <row r="6142" customHeight="1" spans="1:11">
      <c r="A6142" s="228"/>
      <c r="B6142" s="219"/>
      <c r="C6142" s="220"/>
      <c r="D6142" s="220"/>
      <c r="E6142" s="220"/>
      <c r="F6142" s="225"/>
      <c r="G6142" s="222"/>
      <c r="H6142" s="229"/>
      <c r="I6142" s="220"/>
      <c r="J6142" s="220"/>
      <c r="K6142" s="223"/>
    </row>
    <row r="6143" customHeight="1" spans="1:11">
      <c r="A6143" s="226"/>
      <c r="B6143" s="213"/>
      <c r="C6143" s="214"/>
      <c r="D6143" s="214"/>
      <c r="E6143" s="214"/>
      <c r="F6143" s="224"/>
      <c r="G6143" s="216"/>
      <c r="H6143" s="227"/>
      <c r="I6143" s="214"/>
      <c r="J6143" s="214"/>
      <c r="K6143" s="218"/>
    </row>
    <row r="6144" customHeight="1" spans="1:11">
      <c r="A6144" s="228"/>
      <c r="B6144" s="219"/>
      <c r="C6144" s="220"/>
      <c r="D6144" s="220"/>
      <c r="E6144" s="220"/>
      <c r="F6144" s="225"/>
      <c r="G6144" s="222"/>
      <c r="H6144" s="229"/>
      <c r="I6144" s="220"/>
      <c r="J6144" s="220"/>
      <c r="K6144" s="223"/>
    </row>
    <row r="6145" customHeight="1" spans="1:11">
      <c r="A6145" s="226"/>
      <c r="B6145" s="213"/>
      <c r="C6145" s="214"/>
      <c r="D6145" s="214"/>
      <c r="E6145" s="214"/>
      <c r="F6145" s="224"/>
      <c r="G6145" s="216"/>
      <c r="H6145" s="227"/>
      <c r="I6145" s="214"/>
      <c r="J6145" s="214"/>
      <c r="K6145" s="218"/>
    </row>
    <row r="6146" customHeight="1" spans="1:11">
      <c r="A6146" s="228"/>
      <c r="B6146" s="219"/>
      <c r="C6146" s="220"/>
      <c r="D6146" s="220"/>
      <c r="E6146" s="220"/>
      <c r="F6146" s="225"/>
      <c r="G6146" s="222"/>
      <c r="H6146" s="229"/>
      <c r="I6146" s="220"/>
      <c r="J6146" s="220"/>
      <c r="K6146" s="223"/>
    </row>
    <row r="6147" customHeight="1" spans="1:11">
      <c r="A6147" s="226"/>
      <c r="B6147" s="213"/>
      <c r="C6147" s="214"/>
      <c r="D6147" s="214"/>
      <c r="E6147" s="214"/>
      <c r="F6147" s="224"/>
      <c r="G6147" s="216"/>
      <c r="H6147" s="227"/>
      <c r="I6147" s="214"/>
      <c r="J6147" s="214"/>
      <c r="K6147" s="218"/>
    </row>
    <row r="6148" customHeight="1" spans="1:11">
      <c r="A6148" s="228"/>
      <c r="B6148" s="219"/>
      <c r="C6148" s="220"/>
      <c r="D6148" s="220"/>
      <c r="E6148" s="220"/>
      <c r="F6148" s="225"/>
      <c r="G6148" s="222"/>
      <c r="H6148" s="229"/>
      <c r="I6148" s="220"/>
      <c r="J6148" s="220"/>
      <c r="K6148" s="223"/>
    </row>
    <row r="6149" customHeight="1" spans="1:11">
      <c r="A6149" s="226"/>
      <c r="B6149" s="213"/>
      <c r="C6149" s="214"/>
      <c r="D6149" s="214"/>
      <c r="E6149" s="214"/>
      <c r="F6149" s="224"/>
      <c r="G6149" s="216"/>
      <c r="H6149" s="227"/>
      <c r="I6149" s="214"/>
      <c r="J6149" s="214"/>
      <c r="K6149" s="218"/>
    </row>
    <row r="6150" customHeight="1" spans="1:11">
      <c r="A6150" s="228"/>
      <c r="B6150" s="219"/>
      <c r="C6150" s="220"/>
      <c r="D6150" s="220"/>
      <c r="E6150" s="220"/>
      <c r="F6150" s="225"/>
      <c r="G6150" s="222"/>
      <c r="H6150" s="229"/>
      <c r="I6150" s="220"/>
      <c r="J6150" s="220"/>
      <c r="K6150" s="223"/>
    </row>
    <row r="6151" customHeight="1" spans="1:11">
      <c r="A6151" s="226"/>
      <c r="B6151" s="213"/>
      <c r="C6151" s="214"/>
      <c r="D6151" s="214"/>
      <c r="E6151" s="214"/>
      <c r="F6151" s="224"/>
      <c r="G6151" s="216"/>
      <c r="H6151" s="227"/>
      <c r="I6151" s="214"/>
      <c r="J6151" s="214"/>
      <c r="K6151" s="218"/>
    </row>
    <row r="6152" customHeight="1" spans="1:11">
      <c r="A6152" s="228"/>
      <c r="B6152" s="219"/>
      <c r="C6152" s="220"/>
      <c r="D6152" s="220"/>
      <c r="E6152" s="220"/>
      <c r="F6152" s="225"/>
      <c r="G6152" s="222"/>
      <c r="H6152" s="229"/>
      <c r="I6152" s="220"/>
      <c r="J6152" s="220"/>
      <c r="K6152" s="223"/>
    </row>
    <row r="6153" customHeight="1" spans="1:11">
      <c r="A6153" s="226"/>
      <c r="B6153" s="213"/>
      <c r="C6153" s="214"/>
      <c r="D6153" s="214"/>
      <c r="E6153" s="214"/>
      <c r="F6153" s="224"/>
      <c r="G6153" s="216"/>
      <c r="H6153" s="227"/>
      <c r="I6153" s="214"/>
      <c r="J6153" s="214"/>
      <c r="K6153" s="218"/>
    </row>
    <row r="6154" customHeight="1" spans="1:11">
      <c r="A6154" s="228"/>
      <c r="B6154" s="219"/>
      <c r="C6154" s="220"/>
      <c r="D6154" s="220"/>
      <c r="E6154" s="220"/>
      <c r="F6154" s="225"/>
      <c r="G6154" s="222"/>
      <c r="H6154" s="229"/>
      <c r="I6154" s="220"/>
      <c r="J6154" s="220"/>
      <c r="K6154" s="223"/>
    </row>
    <row r="6155" customHeight="1" spans="1:11">
      <c r="A6155" s="226"/>
      <c r="B6155" s="213"/>
      <c r="C6155" s="214"/>
      <c r="D6155" s="214"/>
      <c r="E6155" s="214"/>
      <c r="F6155" s="224"/>
      <c r="G6155" s="216"/>
      <c r="H6155" s="227"/>
      <c r="I6155" s="214"/>
      <c r="J6155" s="214"/>
      <c r="K6155" s="218"/>
    </row>
    <row r="6156" customHeight="1" spans="1:11">
      <c r="A6156" s="228"/>
      <c r="B6156" s="219"/>
      <c r="C6156" s="220"/>
      <c r="D6156" s="220"/>
      <c r="E6156" s="220"/>
      <c r="F6156" s="225"/>
      <c r="G6156" s="222"/>
      <c r="H6156" s="229"/>
      <c r="I6156" s="220"/>
      <c r="J6156" s="220"/>
      <c r="K6156" s="223"/>
    </row>
    <row r="6157" customHeight="1" spans="1:11">
      <c r="A6157" s="226"/>
      <c r="B6157" s="213"/>
      <c r="C6157" s="214"/>
      <c r="D6157" s="214"/>
      <c r="E6157" s="214"/>
      <c r="F6157" s="224"/>
      <c r="G6157" s="216"/>
      <c r="H6157" s="227"/>
      <c r="I6157" s="214"/>
      <c r="J6157" s="214"/>
      <c r="K6157" s="218"/>
    </row>
    <row r="6158" customHeight="1" spans="1:11">
      <c r="A6158" s="228"/>
      <c r="B6158" s="219"/>
      <c r="C6158" s="220"/>
      <c r="D6158" s="220"/>
      <c r="E6158" s="220"/>
      <c r="F6158" s="225"/>
      <c r="G6158" s="222"/>
      <c r="H6158" s="229"/>
      <c r="I6158" s="220"/>
      <c r="J6158" s="220"/>
      <c r="K6158" s="223"/>
    </row>
    <row r="6159" customHeight="1" spans="1:11">
      <c r="A6159" s="226"/>
      <c r="B6159" s="213"/>
      <c r="C6159" s="214"/>
      <c r="D6159" s="214"/>
      <c r="E6159" s="214"/>
      <c r="F6159" s="224"/>
      <c r="G6159" s="216"/>
      <c r="H6159" s="227"/>
      <c r="I6159" s="214"/>
      <c r="J6159" s="214"/>
      <c r="K6159" s="218"/>
    </row>
    <row r="6160" customHeight="1" spans="1:11">
      <c r="A6160" s="228"/>
      <c r="B6160" s="219"/>
      <c r="C6160" s="220"/>
      <c r="D6160" s="220"/>
      <c r="E6160" s="220"/>
      <c r="F6160" s="225"/>
      <c r="G6160" s="222"/>
      <c r="H6160" s="229"/>
      <c r="I6160" s="220"/>
      <c r="J6160" s="220"/>
      <c r="K6160" s="223"/>
    </row>
    <row r="6161" customHeight="1" spans="1:11">
      <c r="A6161" s="226"/>
      <c r="B6161" s="213"/>
      <c r="C6161" s="214"/>
      <c r="D6161" s="214"/>
      <c r="E6161" s="214"/>
      <c r="F6161" s="224"/>
      <c r="G6161" s="216"/>
      <c r="H6161" s="227"/>
      <c r="I6161" s="214"/>
      <c r="J6161" s="214"/>
      <c r="K6161" s="218"/>
    </row>
    <row r="6162" customHeight="1" spans="1:11">
      <c r="A6162" s="228"/>
      <c r="B6162" s="219"/>
      <c r="C6162" s="220"/>
      <c r="D6162" s="220"/>
      <c r="E6162" s="220"/>
      <c r="F6162" s="225"/>
      <c r="G6162" s="222"/>
      <c r="H6162" s="229"/>
      <c r="I6162" s="220"/>
      <c r="J6162" s="220"/>
      <c r="K6162" s="223"/>
    </row>
    <row r="6163" customHeight="1" spans="1:11">
      <c r="A6163" s="226"/>
      <c r="B6163" s="213"/>
      <c r="C6163" s="214"/>
      <c r="D6163" s="214"/>
      <c r="E6163" s="214"/>
      <c r="F6163" s="224"/>
      <c r="G6163" s="216"/>
      <c r="H6163" s="227"/>
      <c r="I6163" s="214"/>
      <c r="J6163" s="214"/>
      <c r="K6163" s="218"/>
    </row>
    <row r="6164" customHeight="1" spans="1:11">
      <c r="A6164" s="228"/>
      <c r="B6164" s="219"/>
      <c r="C6164" s="220"/>
      <c r="D6164" s="220"/>
      <c r="E6164" s="220"/>
      <c r="F6164" s="225"/>
      <c r="G6164" s="222"/>
      <c r="H6164" s="229"/>
      <c r="I6164" s="220"/>
      <c r="J6164" s="220"/>
      <c r="K6164" s="223"/>
    </row>
    <row r="6165" customHeight="1" spans="1:11">
      <c r="A6165" s="226"/>
      <c r="B6165" s="213"/>
      <c r="C6165" s="214"/>
      <c r="D6165" s="214"/>
      <c r="E6165" s="214"/>
      <c r="F6165" s="224"/>
      <c r="G6165" s="216"/>
      <c r="H6165" s="227"/>
      <c r="I6165" s="214"/>
      <c r="J6165" s="214"/>
      <c r="K6165" s="218"/>
    </row>
    <row r="6166" customHeight="1" spans="1:11">
      <c r="A6166" s="228"/>
      <c r="B6166" s="219"/>
      <c r="C6166" s="220"/>
      <c r="D6166" s="220"/>
      <c r="E6166" s="220"/>
      <c r="F6166" s="225"/>
      <c r="G6166" s="222"/>
      <c r="H6166" s="229"/>
      <c r="I6166" s="220"/>
      <c r="J6166" s="220"/>
      <c r="K6166" s="223"/>
    </row>
    <row r="6167" customHeight="1" spans="1:11">
      <c r="A6167" s="226"/>
      <c r="B6167" s="213"/>
      <c r="C6167" s="214"/>
      <c r="D6167" s="214"/>
      <c r="E6167" s="214"/>
      <c r="F6167" s="224"/>
      <c r="G6167" s="216"/>
      <c r="H6167" s="227"/>
      <c r="I6167" s="214"/>
      <c r="J6167" s="214"/>
      <c r="K6167" s="218"/>
    </row>
    <row r="6168" customHeight="1" spans="1:11">
      <c r="A6168" s="228"/>
      <c r="B6168" s="219"/>
      <c r="C6168" s="220"/>
      <c r="D6168" s="220"/>
      <c r="E6168" s="220"/>
      <c r="F6168" s="225"/>
      <c r="G6168" s="222"/>
      <c r="H6168" s="229"/>
      <c r="I6168" s="220"/>
      <c r="J6168" s="220"/>
      <c r="K6168" s="223"/>
    </row>
    <row r="6169" customHeight="1" spans="1:11">
      <c r="A6169" s="226"/>
      <c r="B6169" s="213"/>
      <c r="C6169" s="214"/>
      <c r="D6169" s="214"/>
      <c r="E6169" s="214"/>
      <c r="F6169" s="224"/>
      <c r="G6169" s="216"/>
      <c r="H6169" s="227"/>
      <c r="I6169" s="214"/>
      <c r="J6169" s="214"/>
      <c r="K6169" s="218"/>
    </row>
    <row r="6170" customHeight="1" spans="1:11">
      <c r="A6170" s="228"/>
      <c r="B6170" s="219"/>
      <c r="C6170" s="220"/>
      <c r="D6170" s="220"/>
      <c r="E6170" s="220"/>
      <c r="F6170" s="225"/>
      <c r="G6170" s="222"/>
      <c r="H6170" s="229"/>
      <c r="I6170" s="220"/>
      <c r="J6170" s="220"/>
      <c r="K6170" s="223"/>
    </row>
    <row r="6171" customHeight="1" spans="1:11">
      <c r="A6171" s="226"/>
      <c r="B6171" s="213"/>
      <c r="C6171" s="214"/>
      <c r="D6171" s="214"/>
      <c r="E6171" s="214"/>
      <c r="F6171" s="224"/>
      <c r="G6171" s="216"/>
      <c r="H6171" s="227"/>
      <c r="I6171" s="214"/>
      <c r="J6171" s="214"/>
      <c r="K6171" s="218"/>
    </row>
    <row r="6172" customHeight="1" spans="1:11">
      <c r="A6172" s="228"/>
      <c r="B6172" s="219"/>
      <c r="C6172" s="220"/>
      <c r="D6172" s="220"/>
      <c r="E6172" s="220"/>
      <c r="F6172" s="225"/>
      <c r="G6172" s="222"/>
      <c r="H6172" s="229"/>
      <c r="I6172" s="220"/>
      <c r="J6172" s="220"/>
      <c r="K6172" s="223"/>
    </row>
    <row r="6173" customHeight="1" spans="1:11">
      <c r="A6173" s="226"/>
      <c r="B6173" s="213"/>
      <c r="C6173" s="214"/>
      <c r="D6173" s="214"/>
      <c r="E6173" s="214"/>
      <c r="F6173" s="224"/>
      <c r="G6173" s="216"/>
      <c r="H6173" s="227"/>
      <c r="I6173" s="214"/>
      <c r="J6173" s="214"/>
      <c r="K6173" s="218"/>
    </row>
    <row r="6174" customHeight="1" spans="1:11">
      <c r="A6174" s="228"/>
      <c r="B6174" s="219"/>
      <c r="C6174" s="220"/>
      <c r="D6174" s="220"/>
      <c r="E6174" s="220"/>
      <c r="F6174" s="225"/>
      <c r="G6174" s="222"/>
      <c r="H6174" s="229"/>
      <c r="I6174" s="220"/>
      <c r="J6174" s="220"/>
      <c r="K6174" s="223"/>
    </row>
    <row r="6175" customHeight="1" spans="1:11">
      <c r="A6175" s="226"/>
      <c r="B6175" s="213"/>
      <c r="C6175" s="214"/>
      <c r="D6175" s="214"/>
      <c r="E6175" s="214"/>
      <c r="F6175" s="224"/>
      <c r="G6175" s="216"/>
      <c r="H6175" s="227"/>
      <c r="I6175" s="214"/>
      <c r="J6175" s="214"/>
      <c r="K6175" s="218"/>
    </row>
    <row r="6176" customHeight="1" spans="1:11">
      <c r="A6176" s="228"/>
      <c r="B6176" s="219"/>
      <c r="C6176" s="220"/>
      <c r="D6176" s="220"/>
      <c r="E6176" s="220"/>
      <c r="F6176" s="225"/>
      <c r="G6176" s="222"/>
      <c r="H6176" s="229"/>
      <c r="I6176" s="220"/>
      <c r="J6176" s="220"/>
      <c r="K6176" s="223"/>
    </row>
    <row r="6177" customHeight="1" spans="1:11">
      <c r="A6177" s="226"/>
      <c r="B6177" s="213"/>
      <c r="C6177" s="214"/>
      <c r="D6177" s="214"/>
      <c r="E6177" s="214"/>
      <c r="F6177" s="224"/>
      <c r="G6177" s="216"/>
      <c r="H6177" s="227"/>
      <c r="I6177" s="214"/>
      <c r="J6177" s="214"/>
      <c r="K6177" s="218"/>
    </row>
    <row r="6178" customHeight="1" spans="1:11">
      <c r="A6178" s="228"/>
      <c r="B6178" s="219"/>
      <c r="C6178" s="220"/>
      <c r="D6178" s="220"/>
      <c r="E6178" s="220"/>
      <c r="F6178" s="225"/>
      <c r="G6178" s="222"/>
      <c r="H6178" s="229"/>
      <c r="I6178" s="220"/>
      <c r="J6178" s="220"/>
      <c r="K6178" s="223"/>
    </row>
    <row r="6179" customHeight="1" spans="1:11">
      <c r="A6179" s="226"/>
      <c r="B6179" s="213"/>
      <c r="C6179" s="214"/>
      <c r="D6179" s="214"/>
      <c r="E6179" s="214"/>
      <c r="F6179" s="224"/>
      <c r="G6179" s="216"/>
      <c r="H6179" s="227"/>
      <c r="I6179" s="214"/>
      <c r="J6179" s="214"/>
      <c r="K6179" s="218"/>
    </row>
    <row r="6180" customHeight="1" spans="1:11">
      <c r="A6180" s="228"/>
      <c r="B6180" s="219"/>
      <c r="C6180" s="220"/>
      <c r="D6180" s="220"/>
      <c r="E6180" s="220"/>
      <c r="F6180" s="225"/>
      <c r="G6180" s="222"/>
      <c r="H6180" s="229"/>
      <c r="I6180" s="220"/>
      <c r="J6180" s="220"/>
      <c r="K6180" s="223"/>
    </row>
    <row r="6181" customHeight="1" spans="1:11">
      <c r="A6181" s="226"/>
      <c r="B6181" s="213"/>
      <c r="C6181" s="214"/>
      <c r="D6181" s="214"/>
      <c r="E6181" s="214"/>
      <c r="F6181" s="224"/>
      <c r="G6181" s="216"/>
      <c r="H6181" s="227"/>
      <c r="I6181" s="214"/>
      <c r="J6181" s="214"/>
      <c r="K6181" s="218"/>
    </row>
    <row r="6182" customHeight="1" spans="1:11">
      <c r="A6182" s="228"/>
      <c r="B6182" s="219"/>
      <c r="C6182" s="220"/>
      <c r="D6182" s="220"/>
      <c r="E6182" s="220"/>
      <c r="F6182" s="225"/>
      <c r="G6182" s="222"/>
      <c r="H6182" s="229"/>
      <c r="I6182" s="220"/>
      <c r="J6182" s="220"/>
      <c r="K6182" s="223"/>
    </row>
    <row r="6183" customHeight="1" spans="1:11">
      <c r="A6183" s="226"/>
      <c r="B6183" s="213"/>
      <c r="C6183" s="214"/>
      <c r="D6183" s="214"/>
      <c r="E6183" s="214"/>
      <c r="F6183" s="224"/>
      <c r="G6183" s="216"/>
      <c r="H6183" s="227"/>
      <c r="I6183" s="214"/>
      <c r="J6183" s="214"/>
      <c r="K6183" s="218"/>
    </row>
    <row r="6184" customHeight="1" spans="1:11">
      <c r="A6184" s="228"/>
      <c r="B6184" s="219"/>
      <c r="C6184" s="220"/>
      <c r="D6184" s="220"/>
      <c r="E6184" s="220"/>
      <c r="F6184" s="225"/>
      <c r="G6184" s="222"/>
      <c r="H6184" s="229"/>
      <c r="I6184" s="220"/>
      <c r="J6184" s="220"/>
      <c r="K6184" s="223"/>
    </row>
    <row r="6185" customHeight="1" spans="1:11">
      <c r="A6185" s="226"/>
      <c r="B6185" s="213"/>
      <c r="C6185" s="214"/>
      <c r="D6185" s="214"/>
      <c r="E6185" s="214"/>
      <c r="F6185" s="224"/>
      <c r="G6185" s="216"/>
      <c r="H6185" s="227"/>
      <c r="I6185" s="214"/>
      <c r="J6185" s="214"/>
      <c r="K6185" s="218"/>
    </row>
    <row r="6186" customHeight="1" spans="1:11">
      <c r="A6186" s="228"/>
      <c r="B6186" s="219"/>
      <c r="C6186" s="220"/>
      <c r="D6186" s="220"/>
      <c r="E6186" s="220"/>
      <c r="F6186" s="225"/>
      <c r="G6186" s="222"/>
      <c r="H6186" s="229"/>
      <c r="I6186" s="220"/>
      <c r="J6186" s="220"/>
      <c r="K6186" s="223"/>
    </row>
    <row r="6187" customHeight="1" spans="1:11">
      <c r="A6187" s="226"/>
      <c r="B6187" s="213"/>
      <c r="C6187" s="214"/>
      <c r="D6187" s="214"/>
      <c r="E6187" s="214"/>
      <c r="F6187" s="224"/>
      <c r="G6187" s="216"/>
      <c r="H6187" s="227"/>
      <c r="I6187" s="214"/>
      <c r="J6187" s="214"/>
      <c r="K6187" s="218"/>
    </row>
    <row r="6188" customHeight="1" spans="1:11">
      <c r="A6188" s="228"/>
      <c r="B6188" s="219"/>
      <c r="C6188" s="220"/>
      <c r="D6188" s="220"/>
      <c r="E6188" s="220"/>
      <c r="F6188" s="225"/>
      <c r="G6188" s="222"/>
      <c r="H6188" s="229"/>
      <c r="I6188" s="220"/>
      <c r="J6188" s="220"/>
      <c r="K6188" s="223"/>
    </row>
    <row r="6189" customHeight="1" spans="1:11">
      <c r="A6189" s="226"/>
      <c r="B6189" s="213"/>
      <c r="C6189" s="214"/>
      <c r="D6189" s="214"/>
      <c r="E6189" s="214"/>
      <c r="F6189" s="224"/>
      <c r="G6189" s="216"/>
      <c r="H6189" s="227"/>
      <c r="I6189" s="214"/>
      <c r="J6189" s="214"/>
      <c r="K6189" s="218"/>
    </row>
    <row r="6190" customHeight="1" spans="1:11">
      <c r="A6190" s="228"/>
      <c r="B6190" s="219"/>
      <c r="C6190" s="220"/>
      <c r="D6190" s="220"/>
      <c r="E6190" s="220"/>
      <c r="F6190" s="225"/>
      <c r="G6190" s="222"/>
      <c r="H6190" s="229"/>
      <c r="I6190" s="220"/>
      <c r="J6190" s="220"/>
      <c r="K6190" s="223"/>
    </row>
    <row r="6191" customHeight="1" spans="1:11">
      <c r="A6191" s="226"/>
      <c r="B6191" s="213"/>
      <c r="C6191" s="214"/>
      <c r="D6191" s="214"/>
      <c r="E6191" s="214"/>
      <c r="F6191" s="224"/>
      <c r="G6191" s="216"/>
      <c r="H6191" s="227"/>
      <c r="I6191" s="214"/>
      <c r="J6191" s="214"/>
      <c r="K6191" s="218"/>
    </row>
    <row r="6192" customHeight="1" spans="1:11">
      <c r="A6192" s="228"/>
      <c r="B6192" s="219"/>
      <c r="C6192" s="220"/>
      <c r="D6192" s="220"/>
      <c r="E6192" s="220"/>
      <c r="F6192" s="225"/>
      <c r="G6192" s="222"/>
      <c r="H6192" s="229"/>
      <c r="I6192" s="220"/>
      <c r="J6192" s="220"/>
      <c r="K6192" s="223"/>
    </row>
    <row r="6193" customHeight="1" spans="1:11">
      <c r="A6193" s="226"/>
      <c r="B6193" s="213"/>
      <c r="C6193" s="214"/>
      <c r="D6193" s="214"/>
      <c r="E6193" s="214"/>
      <c r="F6193" s="224"/>
      <c r="G6193" s="216"/>
      <c r="H6193" s="227"/>
      <c r="I6193" s="214"/>
      <c r="J6193" s="214"/>
      <c r="K6193" s="218"/>
    </row>
    <row r="6194" customHeight="1" spans="1:11">
      <c r="A6194" s="228"/>
      <c r="B6194" s="219"/>
      <c r="C6194" s="220"/>
      <c r="D6194" s="220"/>
      <c r="E6194" s="220"/>
      <c r="F6194" s="225"/>
      <c r="G6194" s="222"/>
      <c r="H6194" s="229"/>
      <c r="I6194" s="220"/>
      <c r="J6194" s="220"/>
      <c r="K6194" s="223"/>
    </row>
    <row r="6195" customHeight="1" spans="1:11">
      <c r="A6195" s="226"/>
      <c r="B6195" s="213"/>
      <c r="C6195" s="214"/>
      <c r="D6195" s="214"/>
      <c r="E6195" s="214"/>
      <c r="F6195" s="224"/>
      <c r="G6195" s="216"/>
      <c r="H6195" s="227"/>
      <c r="I6195" s="214"/>
      <c r="J6195" s="214"/>
      <c r="K6195" s="218"/>
    </row>
    <row r="6196" customHeight="1" spans="1:11">
      <c r="A6196" s="228"/>
      <c r="B6196" s="219"/>
      <c r="C6196" s="220"/>
      <c r="D6196" s="220"/>
      <c r="E6196" s="220"/>
      <c r="F6196" s="225"/>
      <c r="G6196" s="222"/>
      <c r="H6196" s="229"/>
      <c r="I6196" s="220"/>
      <c r="J6196" s="220"/>
      <c r="K6196" s="223"/>
    </row>
    <row r="6197" customHeight="1" spans="1:11">
      <c r="A6197" s="226"/>
      <c r="B6197" s="213"/>
      <c r="C6197" s="214"/>
      <c r="D6197" s="214"/>
      <c r="E6197" s="214"/>
      <c r="F6197" s="224"/>
      <c r="G6197" s="216"/>
      <c r="H6197" s="227"/>
      <c r="I6197" s="214"/>
      <c r="J6197" s="214"/>
      <c r="K6197" s="218"/>
    </row>
    <row r="6198" customHeight="1" spans="1:11">
      <c r="A6198" s="228"/>
      <c r="B6198" s="219"/>
      <c r="C6198" s="220"/>
      <c r="D6198" s="220"/>
      <c r="E6198" s="220"/>
      <c r="F6198" s="225"/>
      <c r="G6198" s="222"/>
      <c r="H6198" s="229"/>
      <c r="I6198" s="220"/>
      <c r="J6198" s="220"/>
      <c r="K6198" s="223"/>
    </row>
    <row r="6199" customHeight="1" spans="1:11">
      <c r="A6199" s="226"/>
      <c r="B6199" s="213"/>
      <c r="C6199" s="214"/>
      <c r="D6199" s="214"/>
      <c r="E6199" s="214"/>
      <c r="F6199" s="224"/>
      <c r="G6199" s="216"/>
      <c r="H6199" s="227"/>
      <c r="I6199" s="214"/>
      <c r="J6199" s="214"/>
      <c r="K6199" s="218"/>
    </row>
    <row r="6200" customHeight="1" spans="1:11">
      <c r="A6200" s="228"/>
      <c r="B6200" s="219"/>
      <c r="C6200" s="220"/>
      <c r="D6200" s="220"/>
      <c r="E6200" s="220"/>
      <c r="F6200" s="225"/>
      <c r="G6200" s="222"/>
      <c r="H6200" s="229"/>
      <c r="I6200" s="220"/>
      <c r="J6200" s="220"/>
      <c r="K6200" s="223"/>
    </row>
    <row r="6201" customHeight="1" spans="1:11">
      <c r="A6201" s="226"/>
      <c r="B6201" s="213"/>
      <c r="C6201" s="214"/>
      <c r="D6201" s="214"/>
      <c r="E6201" s="214"/>
      <c r="F6201" s="224"/>
      <c r="G6201" s="216"/>
      <c r="H6201" s="227"/>
      <c r="I6201" s="214"/>
      <c r="J6201" s="214"/>
      <c r="K6201" s="218"/>
    </row>
    <row r="6202" customHeight="1" spans="1:11">
      <c r="A6202" s="228"/>
      <c r="B6202" s="219"/>
      <c r="C6202" s="220"/>
      <c r="D6202" s="220"/>
      <c r="E6202" s="220"/>
      <c r="F6202" s="225"/>
      <c r="G6202" s="222"/>
      <c r="H6202" s="229"/>
      <c r="I6202" s="220"/>
      <c r="J6202" s="220"/>
      <c r="K6202" s="223"/>
    </row>
    <row r="6203" customHeight="1" spans="1:11">
      <c r="A6203" s="226"/>
      <c r="B6203" s="213"/>
      <c r="C6203" s="214"/>
      <c r="D6203" s="214"/>
      <c r="E6203" s="214"/>
      <c r="F6203" s="224"/>
      <c r="G6203" s="216"/>
      <c r="H6203" s="227"/>
      <c r="I6203" s="214"/>
      <c r="J6203" s="214"/>
      <c r="K6203" s="218"/>
    </row>
    <row r="6204" customHeight="1" spans="1:11">
      <c r="A6204" s="228"/>
      <c r="B6204" s="219"/>
      <c r="C6204" s="220"/>
      <c r="D6204" s="220"/>
      <c r="E6204" s="220"/>
      <c r="F6204" s="225"/>
      <c r="G6204" s="222"/>
      <c r="H6204" s="229"/>
      <c r="I6204" s="220"/>
      <c r="J6204" s="220"/>
      <c r="K6204" s="223"/>
    </row>
    <row r="6205" customHeight="1" spans="1:11">
      <c r="A6205" s="226"/>
      <c r="B6205" s="213"/>
      <c r="C6205" s="214"/>
      <c r="D6205" s="214"/>
      <c r="E6205" s="214"/>
      <c r="F6205" s="224"/>
      <c r="G6205" s="216"/>
      <c r="H6205" s="227"/>
      <c r="I6205" s="214"/>
      <c r="J6205" s="214"/>
      <c r="K6205" s="218"/>
    </row>
    <row r="6206" customHeight="1" spans="1:11">
      <c r="A6206" s="228"/>
      <c r="B6206" s="219"/>
      <c r="C6206" s="220"/>
      <c r="D6206" s="220"/>
      <c r="E6206" s="220"/>
      <c r="F6206" s="225"/>
      <c r="G6206" s="222"/>
      <c r="H6206" s="229"/>
      <c r="I6206" s="220"/>
      <c r="J6206" s="220"/>
      <c r="K6206" s="223"/>
    </row>
    <row r="6207" customHeight="1" spans="1:11">
      <c r="A6207" s="226"/>
      <c r="B6207" s="213"/>
      <c r="C6207" s="214"/>
      <c r="D6207" s="214"/>
      <c r="E6207" s="214"/>
      <c r="F6207" s="224"/>
      <c r="G6207" s="216"/>
      <c r="H6207" s="227"/>
      <c r="I6207" s="214"/>
      <c r="J6207" s="214"/>
      <c r="K6207" s="218"/>
    </row>
    <row r="6208" customHeight="1" spans="1:11">
      <c r="A6208" s="228"/>
      <c r="B6208" s="219"/>
      <c r="C6208" s="220"/>
      <c r="D6208" s="220"/>
      <c r="E6208" s="220"/>
      <c r="F6208" s="225"/>
      <c r="G6208" s="222"/>
      <c r="H6208" s="229"/>
      <c r="I6208" s="220"/>
      <c r="J6208" s="220"/>
      <c r="K6208" s="223"/>
    </row>
    <row r="6209" customHeight="1" spans="1:11">
      <c r="A6209" s="226"/>
      <c r="B6209" s="213"/>
      <c r="C6209" s="214"/>
      <c r="D6209" s="214"/>
      <c r="E6209" s="214"/>
      <c r="F6209" s="224"/>
      <c r="G6209" s="216"/>
      <c r="H6209" s="227"/>
      <c r="I6209" s="214"/>
      <c r="J6209" s="214"/>
      <c r="K6209" s="218"/>
    </row>
    <row r="6210" customHeight="1" spans="1:11">
      <c r="A6210" s="228"/>
      <c r="B6210" s="219"/>
      <c r="C6210" s="220"/>
      <c r="D6210" s="220"/>
      <c r="E6210" s="220"/>
      <c r="F6210" s="225"/>
      <c r="G6210" s="222"/>
      <c r="H6210" s="229"/>
      <c r="I6210" s="220"/>
      <c r="J6210" s="220"/>
      <c r="K6210" s="223"/>
    </row>
    <row r="6211" customHeight="1" spans="1:11">
      <c r="A6211" s="226"/>
      <c r="B6211" s="213"/>
      <c r="C6211" s="214"/>
      <c r="D6211" s="214"/>
      <c r="E6211" s="214"/>
      <c r="F6211" s="224"/>
      <c r="G6211" s="216"/>
      <c r="H6211" s="227"/>
      <c r="I6211" s="214"/>
      <c r="J6211" s="214"/>
      <c r="K6211" s="218"/>
    </row>
    <row r="6212" customHeight="1" spans="1:11">
      <c r="A6212" s="228"/>
      <c r="B6212" s="219"/>
      <c r="C6212" s="220"/>
      <c r="D6212" s="220"/>
      <c r="E6212" s="220"/>
      <c r="F6212" s="225"/>
      <c r="G6212" s="222"/>
      <c r="H6212" s="229"/>
      <c r="I6212" s="220"/>
      <c r="J6212" s="220"/>
      <c r="K6212" s="223"/>
    </row>
    <row r="6213" customHeight="1" spans="1:11">
      <c r="A6213" s="226"/>
      <c r="B6213" s="213"/>
      <c r="C6213" s="214"/>
      <c r="D6213" s="214"/>
      <c r="E6213" s="214"/>
      <c r="F6213" s="224"/>
      <c r="G6213" s="216"/>
      <c r="H6213" s="227"/>
      <c r="I6213" s="214"/>
      <c r="J6213" s="214"/>
      <c r="K6213" s="218"/>
    </row>
    <row r="6214" customHeight="1" spans="1:11">
      <c r="A6214" s="228"/>
      <c r="B6214" s="219"/>
      <c r="C6214" s="220"/>
      <c r="D6214" s="220"/>
      <c r="E6214" s="220"/>
      <c r="F6214" s="225"/>
      <c r="G6214" s="222"/>
      <c r="H6214" s="229"/>
      <c r="I6214" s="220"/>
      <c r="J6214" s="220"/>
      <c r="K6214" s="223"/>
    </row>
    <row r="6215" customHeight="1" spans="1:11">
      <c r="A6215" s="226"/>
      <c r="B6215" s="213"/>
      <c r="C6215" s="214"/>
      <c r="D6215" s="214"/>
      <c r="E6215" s="214"/>
      <c r="F6215" s="224"/>
      <c r="G6215" s="216"/>
      <c r="H6215" s="227"/>
      <c r="I6215" s="214"/>
      <c r="J6215" s="214"/>
      <c r="K6215" s="218"/>
    </row>
    <row r="6216" customHeight="1" spans="1:11">
      <c r="A6216" s="228"/>
      <c r="B6216" s="219"/>
      <c r="C6216" s="220"/>
      <c r="D6216" s="220"/>
      <c r="E6216" s="220"/>
      <c r="F6216" s="225"/>
      <c r="G6216" s="222"/>
      <c r="H6216" s="229"/>
      <c r="I6216" s="220"/>
      <c r="J6216" s="220"/>
      <c r="K6216" s="223"/>
    </row>
    <row r="6217" customHeight="1" spans="1:11">
      <c r="A6217" s="226"/>
      <c r="B6217" s="213"/>
      <c r="C6217" s="214"/>
      <c r="D6217" s="214"/>
      <c r="E6217" s="214"/>
      <c r="F6217" s="224"/>
      <c r="G6217" s="216"/>
      <c r="H6217" s="227"/>
      <c r="I6217" s="214"/>
      <c r="J6217" s="214"/>
      <c r="K6217" s="218"/>
    </row>
    <row r="6218" customHeight="1" spans="1:11">
      <c r="A6218" s="228"/>
      <c r="B6218" s="219"/>
      <c r="C6218" s="220"/>
      <c r="D6218" s="220"/>
      <c r="E6218" s="220"/>
      <c r="F6218" s="225"/>
      <c r="G6218" s="222"/>
      <c r="H6218" s="229"/>
      <c r="I6218" s="220"/>
      <c r="J6218" s="220"/>
      <c r="K6218" s="223"/>
    </row>
    <row r="6219" customHeight="1" spans="1:11">
      <c r="A6219" s="226"/>
      <c r="B6219" s="213"/>
      <c r="C6219" s="214"/>
      <c r="D6219" s="214"/>
      <c r="E6219" s="214"/>
      <c r="F6219" s="224"/>
      <c r="G6219" s="216"/>
      <c r="H6219" s="227"/>
      <c r="I6219" s="214"/>
      <c r="J6219" s="214"/>
      <c r="K6219" s="218"/>
    </row>
    <row r="6220" customHeight="1" spans="1:11">
      <c r="A6220" s="228"/>
      <c r="B6220" s="219"/>
      <c r="C6220" s="220"/>
      <c r="D6220" s="220"/>
      <c r="E6220" s="220"/>
      <c r="F6220" s="225"/>
      <c r="G6220" s="222"/>
      <c r="H6220" s="229"/>
      <c r="I6220" s="220"/>
      <c r="J6220" s="220"/>
      <c r="K6220" s="223"/>
    </row>
    <row r="6221" customHeight="1" spans="1:11">
      <c r="A6221" s="226"/>
      <c r="B6221" s="213"/>
      <c r="C6221" s="214"/>
      <c r="D6221" s="214"/>
      <c r="E6221" s="214"/>
      <c r="F6221" s="224"/>
      <c r="G6221" s="216"/>
      <c r="H6221" s="227"/>
      <c r="I6221" s="214"/>
      <c r="J6221" s="214"/>
      <c r="K6221" s="218"/>
    </row>
    <row r="6222" customHeight="1" spans="1:11">
      <c r="A6222" s="228"/>
      <c r="B6222" s="219"/>
      <c r="C6222" s="220"/>
      <c r="D6222" s="220"/>
      <c r="E6222" s="220"/>
      <c r="F6222" s="225"/>
      <c r="G6222" s="222"/>
      <c r="H6222" s="229"/>
      <c r="I6222" s="220"/>
      <c r="J6222" s="220"/>
      <c r="K6222" s="223"/>
    </row>
    <row r="6223" customHeight="1" spans="1:11">
      <c r="A6223" s="226"/>
      <c r="B6223" s="213"/>
      <c r="C6223" s="214"/>
      <c r="D6223" s="214"/>
      <c r="E6223" s="214"/>
      <c r="F6223" s="224"/>
      <c r="G6223" s="216"/>
      <c r="H6223" s="227"/>
      <c r="I6223" s="214"/>
      <c r="J6223" s="214"/>
      <c r="K6223" s="218"/>
    </row>
    <row r="6224" customHeight="1" spans="1:11">
      <c r="A6224" s="228"/>
      <c r="B6224" s="219"/>
      <c r="C6224" s="220"/>
      <c r="D6224" s="220"/>
      <c r="E6224" s="220"/>
      <c r="F6224" s="225"/>
      <c r="G6224" s="222"/>
      <c r="H6224" s="229"/>
      <c r="I6224" s="220"/>
      <c r="J6224" s="220"/>
      <c r="K6224" s="223"/>
    </row>
    <row r="6225" customHeight="1" spans="1:11">
      <c r="A6225" s="226"/>
      <c r="B6225" s="213"/>
      <c r="C6225" s="214"/>
      <c r="D6225" s="214"/>
      <c r="E6225" s="214"/>
      <c r="F6225" s="224"/>
      <c r="G6225" s="216"/>
      <c r="H6225" s="227"/>
      <c r="I6225" s="214"/>
      <c r="J6225" s="214"/>
      <c r="K6225" s="218"/>
    </row>
    <row r="6226" customHeight="1" spans="1:11">
      <c r="A6226" s="228"/>
      <c r="B6226" s="219"/>
      <c r="C6226" s="220"/>
      <c r="D6226" s="220"/>
      <c r="E6226" s="220"/>
      <c r="F6226" s="225"/>
      <c r="G6226" s="222"/>
      <c r="H6226" s="229"/>
      <c r="I6226" s="220"/>
      <c r="J6226" s="220"/>
      <c r="K6226" s="223"/>
    </row>
    <row r="6227" customHeight="1" spans="1:11">
      <c r="A6227" s="226"/>
      <c r="B6227" s="213"/>
      <c r="C6227" s="214"/>
      <c r="D6227" s="214"/>
      <c r="E6227" s="214"/>
      <c r="F6227" s="224"/>
      <c r="G6227" s="216"/>
      <c r="H6227" s="227"/>
      <c r="I6227" s="214"/>
      <c r="J6227" s="214"/>
      <c r="K6227" s="218"/>
    </row>
    <row r="6228" customHeight="1" spans="1:11">
      <c r="A6228" s="228"/>
      <c r="B6228" s="219"/>
      <c r="C6228" s="220"/>
      <c r="D6228" s="220"/>
      <c r="E6228" s="220"/>
      <c r="F6228" s="225"/>
      <c r="G6228" s="222"/>
      <c r="H6228" s="229"/>
      <c r="I6228" s="220"/>
      <c r="J6228" s="220"/>
      <c r="K6228" s="223"/>
    </row>
    <row r="6229" customHeight="1" spans="1:11">
      <c r="A6229" s="226"/>
      <c r="B6229" s="213"/>
      <c r="C6229" s="214"/>
      <c r="D6229" s="214"/>
      <c r="E6229" s="214"/>
      <c r="F6229" s="224"/>
      <c r="G6229" s="216"/>
      <c r="H6229" s="227"/>
      <c r="I6229" s="214"/>
      <c r="J6229" s="214"/>
      <c r="K6229" s="218"/>
    </row>
    <row r="6230" customHeight="1" spans="1:11">
      <c r="A6230" s="228"/>
      <c r="B6230" s="219"/>
      <c r="C6230" s="220"/>
      <c r="D6230" s="220"/>
      <c r="E6230" s="220"/>
      <c r="F6230" s="225"/>
      <c r="G6230" s="222"/>
      <c r="H6230" s="229"/>
      <c r="I6230" s="220"/>
      <c r="J6230" s="220"/>
      <c r="K6230" s="223"/>
    </row>
    <row r="6231" customHeight="1" spans="1:11">
      <c r="A6231" s="226"/>
      <c r="B6231" s="213"/>
      <c r="C6231" s="214"/>
      <c r="D6231" s="214"/>
      <c r="E6231" s="214"/>
      <c r="F6231" s="224"/>
      <c r="G6231" s="216"/>
      <c r="H6231" s="227"/>
      <c r="I6231" s="214"/>
      <c r="J6231" s="214"/>
      <c r="K6231" s="218"/>
    </row>
    <row r="6232" customHeight="1" spans="1:11">
      <c r="A6232" s="228"/>
      <c r="B6232" s="219"/>
      <c r="C6232" s="220"/>
      <c r="D6232" s="220"/>
      <c r="E6232" s="220"/>
      <c r="F6232" s="225"/>
      <c r="G6232" s="222"/>
      <c r="H6232" s="229"/>
      <c r="I6232" s="220"/>
      <c r="J6232" s="220"/>
      <c r="K6232" s="223"/>
    </row>
    <row r="6233" customHeight="1" spans="1:11">
      <c r="A6233" s="226"/>
      <c r="B6233" s="213"/>
      <c r="C6233" s="214"/>
      <c r="D6233" s="214"/>
      <c r="E6233" s="214"/>
      <c r="F6233" s="224"/>
      <c r="G6233" s="216"/>
      <c r="H6233" s="227"/>
      <c r="I6233" s="214"/>
      <c r="J6233" s="214"/>
      <c r="K6233" s="218"/>
    </row>
    <row r="6234" customHeight="1" spans="1:11">
      <c r="A6234" s="228"/>
      <c r="B6234" s="219"/>
      <c r="C6234" s="220"/>
      <c r="D6234" s="220"/>
      <c r="E6234" s="220"/>
      <c r="F6234" s="225"/>
      <c r="G6234" s="222"/>
      <c r="H6234" s="229"/>
      <c r="I6234" s="220"/>
      <c r="J6234" s="220"/>
      <c r="K6234" s="223"/>
    </row>
    <row r="6235" customHeight="1" spans="1:11">
      <c r="A6235" s="226"/>
      <c r="B6235" s="213"/>
      <c r="C6235" s="214"/>
      <c r="D6235" s="214"/>
      <c r="E6235" s="214"/>
      <c r="F6235" s="224"/>
      <c r="G6235" s="216"/>
      <c r="H6235" s="227"/>
      <c r="I6235" s="214"/>
      <c r="J6235" s="214"/>
      <c r="K6235" s="218"/>
    </row>
    <row r="6236" customHeight="1" spans="1:11">
      <c r="A6236" s="228"/>
      <c r="B6236" s="219"/>
      <c r="C6236" s="220"/>
      <c r="D6236" s="220"/>
      <c r="E6236" s="220"/>
      <c r="F6236" s="225"/>
      <c r="G6236" s="222"/>
      <c r="H6236" s="229"/>
      <c r="I6236" s="220"/>
      <c r="J6236" s="220"/>
      <c r="K6236" s="223"/>
    </row>
    <row r="6237" customHeight="1" spans="1:11">
      <c r="A6237" s="226"/>
      <c r="B6237" s="213"/>
      <c r="C6237" s="214"/>
      <c r="D6237" s="214"/>
      <c r="E6237" s="214"/>
      <c r="F6237" s="224"/>
      <c r="G6237" s="216"/>
      <c r="H6237" s="227"/>
      <c r="I6237" s="214"/>
      <c r="J6237" s="214"/>
      <c r="K6237" s="218"/>
    </row>
    <row r="6238" customHeight="1" spans="1:11">
      <c r="A6238" s="228"/>
      <c r="B6238" s="219"/>
      <c r="C6238" s="220"/>
      <c r="D6238" s="220"/>
      <c r="E6238" s="220"/>
      <c r="F6238" s="225"/>
      <c r="G6238" s="222"/>
      <c r="H6238" s="229"/>
      <c r="I6238" s="220"/>
      <c r="J6238" s="220"/>
      <c r="K6238" s="223"/>
    </row>
    <row r="6239" customHeight="1" spans="1:11">
      <c r="A6239" s="226"/>
      <c r="B6239" s="213"/>
      <c r="C6239" s="214"/>
      <c r="D6239" s="214"/>
      <c r="E6239" s="214"/>
      <c r="F6239" s="224"/>
      <c r="G6239" s="216"/>
      <c r="H6239" s="227"/>
      <c r="I6239" s="214"/>
      <c r="J6239" s="214"/>
      <c r="K6239" s="218"/>
    </row>
    <row r="6240" customHeight="1" spans="1:11">
      <c r="A6240" s="228"/>
      <c r="B6240" s="219"/>
      <c r="C6240" s="220"/>
      <c r="D6240" s="220"/>
      <c r="E6240" s="220"/>
      <c r="F6240" s="225"/>
      <c r="G6240" s="222"/>
      <c r="H6240" s="229"/>
      <c r="I6240" s="220"/>
      <c r="J6240" s="220"/>
      <c r="K6240" s="223"/>
    </row>
    <row r="6241" customHeight="1" spans="1:11">
      <c r="A6241" s="226"/>
      <c r="B6241" s="213"/>
      <c r="C6241" s="214"/>
      <c r="D6241" s="214"/>
      <c r="E6241" s="214"/>
      <c r="F6241" s="224"/>
      <c r="G6241" s="216"/>
      <c r="H6241" s="227"/>
      <c r="I6241" s="214"/>
      <c r="J6241" s="214"/>
      <c r="K6241" s="218"/>
    </row>
    <row r="6242" customHeight="1" spans="1:11">
      <c r="A6242" s="228"/>
      <c r="B6242" s="219"/>
      <c r="C6242" s="220"/>
      <c r="D6242" s="220"/>
      <c r="E6242" s="220"/>
      <c r="F6242" s="225"/>
      <c r="G6242" s="222"/>
      <c r="H6242" s="229"/>
      <c r="I6242" s="220"/>
      <c r="J6242" s="220"/>
      <c r="K6242" s="223"/>
    </row>
    <row r="6243" customHeight="1" spans="1:11">
      <c r="A6243" s="226"/>
      <c r="B6243" s="213"/>
      <c r="C6243" s="214"/>
      <c r="D6243" s="214"/>
      <c r="E6243" s="214"/>
      <c r="F6243" s="224"/>
      <c r="G6243" s="216"/>
      <c r="H6243" s="227"/>
      <c r="I6243" s="214"/>
      <c r="J6243" s="214"/>
      <c r="K6243" s="218"/>
    </row>
    <row r="6244" customHeight="1" spans="1:11">
      <c r="A6244" s="228"/>
      <c r="B6244" s="219"/>
      <c r="C6244" s="220"/>
      <c r="D6244" s="220"/>
      <c r="E6244" s="220"/>
      <c r="F6244" s="225"/>
      <c r="G6244" s="222"/>
      <c r="H6244" s="229"/>
      <c r="I6244" s="220"/>
      <c r="J6244" s="220"/>
      <c r="K6244" s="223"/>
    </row>
    <row r="6245" customHeight="1" spans="1:11">
      <c r="A6245" s="226"/>
      <c r="B6245" s="213"/>
      <c r="C6245" s="214"/>
      <c r="D6245" s="214"/>
      <c r="E6245" s="214"/>
      <c r="F6245" s="224"/>
      <c r="G6245" s="216"/>
      <c r="H6245" s="227"/>
      <c r="I6245" s="214"/>
      <c r="J6245" s="214"/>
      <c r="K6245" s="218"/>
    </row>
    <row r="6246" customHeight="1" spans="1:11">
      <c r="A6246" s="228"/>
      <c r="B6246" s="219"/>
      <c r="C6246" s="220"/>
      <c r="D6246" s="220"/>
      <c r="E6246" s="220"/>
      <c r="F6246" s="225"/>
      <c r="G6246" s="222"/>
      <c r="H6246" s="229"/>
      <c r="I6246" s="220"/>
      <c r="J6246" s="220"/>
      <c r="K6246" s="223"/>
    </row>
    <row r="6247" customHeight="1" spans="1:11">
      <c r="A6247" s="226"/>
      <c r="B6247" s="213"/>
      <c r="C6247" s="214"/>
      <c r="D6247" s="214"/>
      <c r="E6247" s="214"/>
      <c r="F6247" s="224"/>
      <c r="G6247" s="216"/>
      <c r="H6247" s="227"/>
      <c r="I6247" s="214"/>
      <c r="J6247" s="214"/>
      <c r="K6247" s="218"/>
    </row>
    <row r="6248" customHeight="1" spans="1:11">
      <c r="A6248" s="228"/>
      <c r="B6248" s="219"/>
      <c r="C6248" s="220"/>
      <c r="D6248" s="220"/>
      <c r="E6248" s="220"/>
      <c r="F6248" s="225"/>
      <c r="G6248" s="222"/>
      <c r="H6248" s="229"/>
      <c r="I6248" s="220"/>
      <c r="J6248" s="220"/>
      <c r="K6248" s="223"/>
    </row>
    <row r="6249" customHeight="1" spans="1:11">
      <c r="A6249" s="226"/>
      <c r="B6249" s="213"/>
      <c r="C6249" s="214"/>
      <c r="D6249" s="214"/>
      <c r="E6249" s="214"/>
      <c r="F6249" s="224"/>
      <c r="G6249" s="216"/>
      <c r="H6249" s="227"/>
      <c r="I6249" s="214"/>
      <c r="J6249" s="214"/>
      <c r="K6249" s="218"/>
    </row>
    <row r="6250" customHeight="1" spans="1:11">
      <c r="A6250" s="228"/>
      <c r="B6250" s="219"/>
      <c r="C6250" s="220"/>
      <c r="D6250" s="220"/>
      <c r="E6250" s="220"/>
      <c r="F6250" s="225"/>
      <c r="G6250" s="222"/>
      <c r="H6250" s="229"/>
      <c r="I6250" s="220"/>
      <c r="J6250" s="220"/>
      <c r="K6250" s="223"/>
    </row>
    <row r="6251" customHeight="1" spans="1:11">
      <c r="A6251" s="226"/>
      <c r="B6251" s="213"/>
      <c r="C6251" s="214"/>
      <c r="D6251" s="214"/>
      <c r="E6251" s="214"/>
      <c r="F6251" s="224"/>
      <c r="G6251" s="216"/>
      <c r="H6251" s="227"/>
      <c r="I6251" s="214"/>
      <c r="J6251" s="214"/>
      <c r="K6251" s="218"/>
    </row>
    <row r="6252" customHeight="1" spans="1:11">
      <c r="A6252" s="228"/>
      <c r="B6252" s="219"/>
      <c r="C6252" s="220"/>
      <c r="D6252" s="220"/>
      <c r="E6252" s="220"/>
      <c r="F6252" s="225"/>
      <c r="G6252" s="222"/>
      <c r="H6252" s="229"/>
      <c r="I6252" s="220"/>
      <c r="J6252" s="220"/>
      <c r="K6252" s="223"/>
    </row>
    <row r="6253" customHeight="1" spans="1:11">
      <c r="A6253" s="226"/>
      <c r="B6253" s="213"/>
      <c r="C6253" s="214"/>
      <c r="D6253" s="214"/>
      <c r="E6253" s="214"/>
      <c r="F6253" s="224"/>
      <c r="G6253" s="216"/>
      <c r="H6253" s="227"/>
      <c r="I6253" s="214"/>
      <c r="J6253" s="214"/>
      <c r="K6253" s="218"/>
    </row>
    <row r="6254" customHeight="1" spans="1:11">
      <c r="A6254" s="228"/>
      <c r="B6254" s="219"/>
      <c r="C6254" s="220"/>
      <c r="D6254" s="220"/>
      <c r="E6254" s="220"/>
      <c r="F6254" s="225"/>
      <c r="G6254" s="222"/>
      <c r="H6254" s="229"/>
      <c r="I6254" s="220"/>
      <c r="J6254" s="220"/>
      <c r="K6254" s="223"/>
    </row>
    <row r="6255" customHeight="1" spans="1:11">
      <c r="A6255" s="226"/>
      <c r="B6255" s="213"/>
      <c r="C6255" s="214"/>
      <c r="D6255" s="214"/>
      <c r="E6255" s="214"/>
      <c r="F6255" s="224"/>
      <c r="G6255" s="216"/>
      <c r="H6255" s="227"/>
      <c r="I6255" s="214"/>
      <c r="J6255" s="214"/>
      <c r="K6255" s="218"/>
    </row>
    <row r="6256" customHeight="1" spans="1:11">
      <c r="A6256" s="228"/>
      <c r="B6256" s="219"/>
      <c r="C6256" s="220"/>
      <c r="D6256" s="220"/>
      <c r="E6256" s="220"/>
      <c r="F6256" s="225"/>
      <c r="G6256" s="222"/>
      <c r="H6256" s="229"/>
      <c r="I6256" s="220"/>
      <c r="J6256" s="220"/>
      <c r="K6256" s="223"/>
    </row>
    <row r="6257" customHeight="1" spans="1:11">
      <c r="A6257" s="226"/>
      <c r="B6257" s="213"/>
      <c r="C6257" s="214"/>
      <c r="D6257" s="214"/>
      <c r="E6257" s="214"/>
      <c r="F6257" s="224"/>
      <c r="G6257" s="216"/>
      <c r="H6257" s="227"/>
      <c r="I6257" s="214"/>
      <c r="J6257" s="214"/>
      <c r="K6257" s="218"/>
    </row>
    <row r="6258" customHeight="1" spans="1:11">
      <c r="A6258" s="228"/>
      <c r="B6258" s="219"/>
      <c r="C6258" s="220"/>
      <c r="D6258" s="220"/>
      <c r="E6258" s="220"/>
      <c r="F6258" s="225"/>
      <c r="G6258" s="222"/>
      <c r="H6258" s="229"/>
      <c r="I6258" s="220"/>
      <c r="J6258" s="220"/>
      <c r="K6258" s="223"/>
    </row>
    <row r="6259" customHeight="1" spans="1:11">
      <c r="A6259" s="226"/>
      <c r="B6259" s="213"/>
      <c r="C6259" s="214"/>
      <c r="D6259" s="214"/>
      <c r="E6259" s="214"/>
      <c r="F6259" s="224"/>
      <c r="G6259" s="216"/>
      <c r="H6259" s="227"/>
      <c r="I6259" s="214"/>
      <c r="J6259" s="214"/>
      <c r="K6259" s="218"/>
    </row>
    <row r="6260" customHeight="1" spans="1:11">
      <c r="A6260" s="228"/>
      <c r="B6260" s="219"/>
      <c r="C6260" s="220"/>
      <c r="D6260" s="220"/>
      <c r="E6260" s="220"/>
      <c r="F6260" s="225"/>
      <c r="G6260" s="222"/>
      <c r="H6260" s="229"/>
      <c r="I6260" s="220"/>
      <c r="J6260" s="220"/>
      <c r="K6260" s="223"/>
    </row>
    <row r="6261" customHeight="1" spans="1:11">
      <c r="A6261" s="226"/>
      <c r="B6261" s="213"/>
      <c r="C6261" s="214"/>
      <c r="D6261" s="214"/>
      <c r="E6261" s="214"/>
      <c r="F6261" s="224"/>
      <c r="G6261" s="216"/>
      <c r="H6261" s="227"/>
      <c r="I6261" s="214"/>
      <c r="J6261" s="214"/>
      <c r="K6261" s="218"/>
    </row>
    <row r="6262" customHeight="1" spans="1:11">
      <c r="A6262" s="228"/>
      <c r="B6262" s="219"/>
      <c r="C6262" s="220"/>
      <c r="D6262" s="220"/>
      <c r="E6262" s="220"/>
      <c r="F6262" s="225"/>
      <c r="G6262" s="222"/>
      <c r="H6262" s="229"/>
      <c r="I6262" s="220"/>
      <c r="J6262" s="220"/>
      <c r="K6262" s="223"/>
    </row>
    <row r="6263" customHeight="1" spans="1:11">
      <c r="A6263" s="226"/>
      <c r="B6263" s="213"/>
      <c r="C6263" s="214"/>
      <c r="D6263" s="214"/>
      <c r="E6263" s="214"/>
      <c r="F6263" s="224"/>
      <c r="G6263" s="216"/>
      <c r="H6263" s="227"/>
      <c r="I6263" s="214"/>
      <c r="J6263" s="214"/>
      <c r="K6263" s="218"/>
    </row>
    <row r="6264" customHeight="1" spans="1:11">
      <c r="A6264" s="228"/>
      <c r="B6264" s="219"/>
      <c r="C6264" s="220"/>
      <c r="D6264" s="220"/>
      <c r="E6264" s="220"/>
      <c r="F6264" s="225"/>
      <c r="G6264" s="222"/>
      <c r="H6264" s="229"/>
      <c r="I6264" s="220"/>
      <c r="J6264" s="220"/>
      <c r="K6264" s="223"/>
    </row>
    <row r="6265" customHeight="1" spans="1:11">
      <c r="A6265" s="226"/>
      <c r="B6265" s="213"/>
      <c r="C6265" s="214"/>
      <c r="D6265" s="214"/>
      <c r="E6265" s="214"/>
      <c r="F6265" s="224"/>
      <c r="G6265" s="216"/>
      <c r="H6265" s="227"/>
      <c r="I6265" s="214"/>
      <c r="J6265" s="214"/>
      <c r="K6265" s="218"/>
    </row>
    <row r="6266" customHeight="1" spans="1:11">
      <c r="A6266" s="228"/>
      <c r="B6266" s="219"/>
      <c r="C6266" s="220"/>
      <c r="D6266" s="220"/>
      <c r="E6266" s="220"/>
      <c r="F6266" s="225"/>
      <c r="G6266" s="222"/>
      <c r="H6266" s="229"/>
      <c r="I6266" s="220"/>
      <c r="J6266" s="220"/>
      <c r="K6266" s="223"/>
    </row>
    <row r="6267" customHeight="1" spans="1:11">
      <c r="A6267" s="226"/>
      <c r="B6267" s="213"/>
      <c r="C6267" s="214"/>
      <c r="D6267" s="214"/>
      <c r="E6267" s="214"/>
      <c r="F6267" s="224"/>
      <c r="G6267" s="216"/>
      <c r="H6267" s="227"/>
      <c r="I6267" s="214"/>
      <c r="J6267" s="214"/>
      <c r="K6267" s="218"/>
    </row>
    <row r="6268" customHeight="1" spans="1:11">
      <c r="A6268" s="228"/>
      <c r="B6268" s="219"/>
      <c r="C6268" s="220"/>
      <c r="D6268" s="220"/>
      <c r="E6268" s="220"/>
      <c r="F6268" s="225"/>
      <c r="G6268" s="222"/>
      <c r="H6268" s="229"/>
      <c r="I6268" s="220"/>
      <c r="J6268" s="220"/>
      <c r="K6268" s="223"/>
    </row>
    <row r="6269" customHeight="1" spans="1:11">
      <c r="A6269" s="226"/>
      <c r="B6269" s="213"/>
      <c r="C6269" s="214"/>
      <c r="D6269" s="214"/>
      <c r="E6269" s="214"/>
      <c r="F6269" s="224"/>
      <c r="G6269" s="216"/>
      <c r="H6269" s="227"/>
      <c r="I6269" s="214"/>
      <c r="J6269" s="214"/>
      <c r="K6269" s="218"/>
    </row>
    <row r="6270" customHeight="1" spans="1:11">
      <c r="A6270" s="228"/>
      <c r="B6270" s="219"/>
      <c r="C6270" s="220"/>
      <c r="D6270" s="220"/>
      <c r="E6270" s="220"/>
      <c r="F6270" s="225"/>
      <c r="G6270" s="222"/>
      <c r="H6270" s="229"/>
      <c r="I6270" s="220"/>
      <c r="J6270" s="220"/>
      <c r="K6270" s="223"/>
    </row>
    <row r="6271" customHeight="1" spans="1:11">
      <c r="A6271" s="226"/>
      <c r="B6271" s="213"/>
      <c r="C6271" s="214"/>
      <c r="D6271" s="214"/>
      <c r="E6271" s="214"/>
      <c r="F6271" s="224"/>
      <c r="G6271" s="216"/>
      <c r="H6271" s="227"/>
      <c r="I6271" s="214"/>
      <c r="J6271" s="214"/>
      <c r="K6271" s="218"/>
    </row>
    <row r="6272" customHeight="1" spans="1:11">
      <c r="A6272" s="228"/>
      <c r="B6272" s="219"/>
      <c r="C6272" s="220"/>
      <c r="D6272" s="220"/>
      <c r="E6272" s="220"/>
      <c r="F6272" s="225"/>
      <c r="G6272" s="222"/>
      <c r="H6272" s="229"/>
      <c r="I6272" s="220"/>
      <c r="J6272" s="220"/>
      <c r="K6272" s="223"/>
    </row>
    <row r="6273" customHeight="1" spans="1:11">
      <c r="A6273" s="226"/>
      <c r="B6273" s="213"/>
      <c r="C6273" s="214"/>
      <c r="D6273" s="214"/>
      <c r="E6273" s="214"/>
      <c r="F6273" s="224"/>
      <c r="G6273" s="216"/>
      <c r="H6273" s="227"/>
      <c r="I6273" s="214"/>
      <c r="J6273" s="214"/>
      <c r="K6273" s="218"/>
    </row>
    <row r="6274" customHeight="1" spans="1:11">
      <c r="A6274" s="228"/>
      <c r="B6274" s="219"/>
      <c r="C6274" s="220"/>
      <c r="D6274" s="220"/>
      <c r="E6274" s="220"/>
      <c r="F6274" s="225"/>
      <c r="G6274" s="222"/>
      <c r="H6274" s="229"/>
      <c r="I6274" s="220"/>
      <c r="J6274" s="220"/>
      <c r="K6274" s="223"/>
    </row>
    <row r="6275" customHeight="1" spans="1:11">
      <c r="A6275" s="226"/>
      <c r="B6275" s="213"/>
      <c r="C6275" s="214"/>
      <c r="D6275" s="214"/>
      <c r="E6275" s="214"/>
      <c r="F6275" s="224"/>
      <c r="G6275" s="216"/>
      <c r="H6275" s="227"/>
      <c r="I6275" s="214"/>
      <c r="J6275" s="214"/>
      <c r="K6275" s="218"/>
    </row>
    <row r="6276" customHeight="1" spans="1:11">
      <c r="A6276" s="228"/>
      <c r="B6276" s="219"/>
      <c r="C6276" s="220"/>
      <c r="D6276" s="220"/>
      <c r="E6276" s="220"/>
      <c r="F6276" s="225"/>
      <c r="G6276" s="222"/>
      <c r="H6276" s="229"/>
      <c r="I6276" s="220"/>
      <c r="J6276" s="220"/>
      <c r="K6276" s="223"/>
    </row>
    <row r="6277" customHeight="1" spans="1:11">
      <c r="A6277" s="226"/>
      <c r="B6277" s="213"/>
      <c r="C6277" s="214"/>
      <c r="D6277" s="214"/>
      <c r="E6277" s="214"/>
      <c r="F6277" s="224"/>
      <c r="G6277" s="216"/>
      <c r="H6277" s="227"/>
      <c r="I6277" s="214"/>
      <c r="J6277" s="214"/>
      <c r="K6277" s="218"/>
    </row>
    <row r="6278" customHeight="1" spans="1:11">
      <c r="A6278" s="228"/>
      <c r="B6278" s="219"/>
      <c r="C6278" s="220"/>
      <c r="D6278" s="220"/>
      <c r="E6278" s="220"/>
      <c r="F6278" s="225"/>
      <c r="G6278" s="222"/>
      <c r="H6278" s="229"/>
      <c r="I6278" s="220"/>
      <c r="J6278" s="220"/>
      <c r="K6278" s="223"/>
    </row>
    <row r="6279" customHeight="1" spans="1:11">
      <c r="A6279" s="226"/>
      <c r="B6279" s="213"/>
      <c r="C6279" s="214"/>
      <c r="D6279" s="214"/>
      <c r="E6279" s="214"/>
      <c r="F6279" s="224"/>
      <c r="G6279" s="216"/>
      <c r="H6279" s="227"/>
      <c r="I6279" s="214"/>
      <c r="J6279" s="214"/>
      <c r="K6279" s="218"/>
    </row>
    <row r="6280" customHeight="1" spans="1:11">
      <c r="A6280" s="228"/>
      <c r="B6280" s="219"/>
      <c r="C6280" s="220"/>
      <c r="D6280" s="220"/>
      <c r="E6280" s="220"/>
      <c r="F6280" s="225"/>
      <c r="G6280" s="222"/>
      <c r="H6280" s="229"/>
      <c r="I6280" s="220"/>
      <c r="J6280" s="220"/>
      <c r="K6280" s="223"/>
    </row>
    <row r="6281" customHeight="1" spans="1:11">
      <c r="A6281" s="226"/>
      <c r="B6281" s="213"/>
      <c r="C6281" s="214"/>
      <c r="D6281" s="214"/>
      <c r="E6281" s="214"/>
      <c r="F6281" s="224"/>
      <c r="G6281" s="216"/>
      <c r="H6281" s="227"/>
      <c r="I6281" s="214"/>
      <c r="J6281" s="214"/>
      <c r="K6281" s="218"/>
    </row>
    <row r="6282" customHeight="1" spans="1:11">
      <c r="A6282" s="228"/>
      <c r="B6282" s="219"/>
      <c r="C6282" s="220"/>
      <c r="D6282" s="220"/>
      <c r="E6282" s="220"/>
      <c r="F6282" s="225"/>
      <c r="G6282" s="222"/>
      <c r="H6282" s="229"/>
      <c r="I6282" s="220"/>
      <c r="J6282" s="220"/>
      <c r="K6282" s="223"/>
    </row>
    <row r="6283" customHeight="1" spans="1:11">
      <c r="A6283" s="226"/>
      <c r="B6283" s="213"/>
      <c r="C6283" s="214"/>
      <c r="D6283" s="214"/>
      <c r="E6283" s="214"/>
      <c r="F6283" s="224"/>
      <c r="G6283" s="216"/>
      <c r="H6283" s="227"/>
      <c r="I6283" s="214"/>
      <c r="J6283" s="214"/>
      <c r="K6283" s="218"/>
    </row>
    <row r="6284" customHeight="1" spans="1:11">
      <c r="A6284" s="228"/>
      <c r="B6284" s="219"/>
      <c r="C6284" s="220"/>
      <c r="D6284" s="220"/>
      <c r="E6284" s="220"/>
      <c r="F6284" s="225"/>
      <c r="G6284" s="222"/>
      <c r="H6284" s="229"/>
      <c r="I6284" s="220"/>
      <c r="J6284" s="220"/>
      <c r="K6284" s="223"/>
    </row>
    <row r="6285" customHeight="1" spans="1:11">
      <c r="A6285" s="226"/>
      <c r="B6285" s="213"/>
      <c r="C6285" s="214"/>
      <c r="D6285" s="214"/>
      <c r="E6285" s="214"/>
      <c r="F6285" s="224"/>
      <c r="G6285" s="216"/>
      <c r="H6285" s="227"/>
      <c r="I6285" s="214"/>
      <c r="J6285" s="214"/>
      <c r="K6285" s="218"/>
    </row>
    <row r="6286" customHeight="1" spans="1:11">
      <c r="A6286" s="228"/>
      <c r="B6286" s="219"/>
      <c r="C6286" s="220"/>
      <c r="D6286" s="220"/>
      <c r="E6286" s="220"/>
      <c r="F6286" s="225"/>
      <c r="G6286" s="222"/>
      <c r="H6286" s="229"/>
      <c r="I6286" s="220"/>
      <c r="J6286" s="220"/>
      <c r="K6286" s="223"/>
    </row>
    <row r="6287" customHeight="1" spans="1:11">
      <c r="A6287" s="226"/>
      <c r="B6287" s="213"/>
      <c r="C6287" s="214"/>
      <c r="D6287" s="214"/>
      <c r="E6287" s="214"/>
      <c r="F6287" s="224"/>
      <c r="G6287" s="216"/>
      <c r="H6287" s="227"/>
      <c r="I6287" s="214"/>
      <c r="J6287" s="214"/>
      <c r="K6287" s="218"/>
    </row>
    <row r="6288" customHeight="1" spans="1:11">
      <c r="A6288" s="228"/>
      <c r="B6288" s="219"/>
      <c r="C6288" s="220"/>
      <c r="D6288" s="220"/>
      <c r="E6288" s="220"/>
      <c r="F6288" s="225"/>
      <c r="G6288" s="222"/>
      <c r="H6288" s="229"/>
      <c r="I6288" s="220"/>
      <c r="J6288" s="220"/>
      <c r="K6288" s="223"/>
    </row>
    <row r="6289" customHeight="1" spans="1:11">
      <c r="A6289" s="226"/>
      <c r="B6289" s="213"/>
      <c r="C6289" s="214"/>
      <c r="D6289" s="214"/>
      <c r="E6289" s="214"/>
      <c r="F6289" s="224"/>
      <c r="G6289" s="216"/>
      <c r="H6289" s="227"/>
      <c r="I6289" s="214"/>
      <c r="J6289" s="214"/>
      <c r="K6289" s="218"/>
    </row>
    <row r="6290" customHeight="1" spans="1:11">
      <c r="A6290" s="228"/>
      <c r="B6290" s="219"/>
      <c r="C6290" s="220"/>
      <c r="D6290" s="220"/>
      <c r="E6290" s="220"/>
      <c r="F6290" s="225"/>
      <c r="G6290" s="222"/>
      <c r="H6290" s="229"/>
      <c r="I6290" s="220"/>
      <c r="J6290" s="220"/>
      <c r="K6290" s="223"/>
    </row>
    <row r="6291" customHeight="1" spans="1:11">
      <c r="A6291" s="226"/>
      <c r="B6291" s="213"/>
      <c r="C6291" s="214"/>
      <c r="D6291" s="214"/>
      <c r="E6291" s="214"/>
      <c r="F6291" s="224"/>
      <c r="G6291" s="216"/>
      <c r="H6291" s="227"/>
      <c r="I6291" s="214"/>
      <c r="J6291" s="214"/>
      <c r="K6291" s="218"/>
    </row>
    <row r="6292" customHeight="1" spans="1:11">
      <c r="A6292" s="228"/>
      <c r="B6292" s="219"/>
      <c r="C6292" s="220"/>
      <c r="D6292" s="220"/>
      <c r="E6292" s="220"/>
      <c r="F6292" s="225"/>
      <c r="G6292" s="222"/>
      <c r="H6292" s="229"/>
      <c r="I6292" s="220"/>
      <c r="J6292" s="220"/>
      <c r="K6292" s="223"/>
    </row>
    <row r="6293" customHeight="1" spans="1:11">
      <c r="A6293" s="226"/>
      <c r="B6293" s="213"/>
      <c r="C6293" s="214"/>
      <c r="D6293" s="214"/>
      <c r="E6293" s="214"/>
      <c r="F6293" s="224"/>
      <c r="G6293" s="216"/>
      <c r="H6293" s="227"/>
      <c r="I6293" s="214"/>
      <c r="J6293" s="214"/>
      <c r="K6293" s="218"/>
    </row>
    <row r="6294" customHeight="1" spans="1:11">
      <c r="A6294" s="228"/>
      <c r="B6294" s="219"/>
      <c r="C6294" s="220"/>
      <c r="D6294" s="220"/>
      <c r="E6294" s="220"/>
      <c r="F6294" s="225"/>
      <c r="G6294" s="222"/>
      <c r="H6294" s="229"/>
      <c r="I6294" s="220"/>
      <c r="J6294" s="220"/>
      <c r="K6294" s="223"/>
    </row>
    <row r="6295" customHeight="1" spans="1:11">
      <c r="A6295" s="226"/>
      <c r="B6295" s="213"/>
      <c r="C6295" s="214"/>
      <c r="D6295" s="214"/>
      <c r="E6295" s="214"/>
      <c r="F6295" s="224"/>
      <c r="G6295" s="216"/>
      <c r="H6295" s="227"/>
      <c r="I6295" s="214"/>
      <c r="J6295" s="214"/>
      <c r="K6295" s="218"/>
    </row>
    <row r="6296" customHeight="1" spans="1:11">
      <c r="A6296" s="228"/>
      <c r="B6296" s="219"/>
      <c r="C6296" s="220"/>
      <c r="D6296" s="220"/>
      <c r="E6296" s="220"/>
      <c r="F6296" s="225"/>
      <c r="G6296" s="222"/>
      <c r="H6296" s="229"/>
      <c r="I6296" s="220"/>
      <c r="J6296" s="220"/>
      <c r="K6296" s="223"/>
    </row>
    <row r="6297" customHeight="1" spans="1:11">
      <c r="A6297" s="226"/>
      <c r="B6297" s="213"/>
      <c r="C6297" s="214"/>
      <c r="D6297" s="214"/>
      <c r="E6297" s="214"/>
      <c r="F6297" s="224"/>
      <c r="G6297" s="216"/>
      <c r="H6297" s="227"/>
      <c r="I6297" s="214"/>
      <c r="J6297" s="214"/>
      <c r="K6297" s="218"/>
    </row>
    <row r="6298" customHeight="1" spans="1:11">
      <c r="A6298" s="228"/>
      <c r="B6298" s="219"/>
      <c r="C6298" s="220"/>
      <c r="D6298" s="220"/>
      <c r="E6298" s="220"/>
      <c r="F6298" s="225"/>
      <c r="G6298" s="222"/>
      <c r="H6298" s="229"/>
      <c r="I6298" s="220"/>
      <c r="J6298" s="220"/>
      <c r="K6298" s="223"/>
    </row>
    <row r="6299" customHeight="1" spans="1:11">
      <c r="A6299" s="226"/>
      <c r="B6299" s="213"/>
      <c r="C6299" s="214"/>
      <c r="D6299" s="214"/>
      <c r="E6299" s="214"/>
      <c r="F6299" s="224"/>
      <c r="G6299" s="216"/>
      <c r="H6299" s="227"/>
      <c r="I6299" s="214"/>
      <c r="J6299" s="214"/>
      <c r="K6299" s="218"/>
    </row>
    <row r="6300" customHeight="1" spans="1:11">
      <c r="A6300" s="228"/>
      <c r="B6300" s="219"/>
      <c r="C6300" s="220"/>
      <c r="D6300" s="220"/>
      <c r="E6300" s="220"/>
      <c r="F6300" s="225"/>
      <c r="G6300" s="222"/>
      <c r="H6300" s="229"/>
      <c r="I6300" s="220"/>
      <c r="J6300" s="220"/>
      <c r="K6300" s="223"/>
    </row>
    <row r="6301" customHeight="1" spans="1:11">
      <c r="A6301" s="226"/>
      <c r="B6301" s="213"/>
      <c r="C6301" s="214"/>
      <c r="D6301" s="214"/>
      <c r="E6301" s="214"/>
      <c r="F6301" s="224"/>
      <c r="G6301" s="216"/>
      <c r="H6301" s="227"/>
      <c r="I6301" s="214"/>
      <c r="J6301" s="214"/>
      <c r="K6301" s="218"/>
    </row>
    <row r="6302" customHeight="1" spans="1:11">
      <c r="A6302" s="228"/>
      <c r="B6302" s="219"/>
      <c r="C6302" s="220"/>
      <c r="D6302" s="220"/>
      <c r="E6302" s="220"/>
      <c r="F6302" s="225"/>
      <c r="G6302" s="222"/>
      <c r="H6302" s="229"/>
      <c r="I6302" s="220"/>
      <c r="J6302" s="220"/>
      <c r="K6302" s="223"/>
    </row>
    <row r="6303" customHeight="1" spans="1:11">
      <c r="A6303" s="226"/>
      <c r="B6303" s="213"/>
      <c r="C6303" s="214"/>
      <c r="D6303" s="214"/>
      <c r="E6303" s="214"/>
      <c r="F6303" s="224"/>
      <c r="G6303" s="216"/>
      <c r="H6303" s="227"/>
      <c r="I6303" s="214"/>
      <c r="J6303" s="214"/>
      <c r="K6303" s="218"/>
    </row>
    <row r="6304" customHeight="1" spans="1:11">
      <c r="A6304" s="228"/>
      <c r="B6304" s="219"/>
      <c r="C6304" s="220"/>
      <c r="D6304" s="220"/>
      <c r="E6304" s="220"/>
      <c r="F6304" s="225"/>
      <c r="G6304" s="222"/>
      <c r="H6304" s="229"/>
      <c r="I6304" s="220"/>
      <c r="J6304" s="220"/>
      <c r="K6304" s="223"/>
    </row>
    <row r="6305" customHeight="1" spans="1:11">
      <c r="A6305" s="226"/>
      <c r="B6305" s="213"/>
      <c r="C6305" s="214"/>
      <c r="D6305" s="214"/>
      <c r="E6305" s="214"/>
      <c r="F6305" s="224"/>
      <c r="G6305" s="216"/>
      <c r="H6305" s="227"/>
      <c r="I6305" s="214"/>
      <c r="J6305" s="214"/>
      <c r="K6305" s="218"/>
    </row>
    <row r="6306" customHeight="1" spans="1:11">
      <c r="A6306" s="228"/>
      <c r="B6306" s="219"/>
      <c r="C6306" s="220"/>
      <c r="D6306" s="220"/>
      <c r="E6306" s="220"/>
      <c r="F6306" s="225"/>
      <c r="G6306" s="222"/>
      <c r="H6306" s="229"/>
      <c r="I6306" s="220"/>
      <c r="J6306" s="220"/>
      <c r="K6306" s="223"/>
    </row>
    <row r="6307" customHeight="1" spans="1:11">
      <c r="A6307" s="226"/>
      <c r="B6307" s="213"/>
      <c r="C6307" s="214"/>
      <c r="D6307" s="214"/>
      <c r="E6307" s="214"/>
      <c r="F6307" s="224"/>
      <c r="G6307" s="216"/>
      <c r="H6307" s="227"/>
      <c r="I6307" s="214"/>
      <c r="J6307" s="214"/>
      <c r="K6307" s="218"/>
    </row>
    <row r="6308" customHeight="1" spans="1:11">
      <c r="A6308" s="228"/>
      <c r="B6308" s="219"/>
      <c r="C6308" s="220"/>
      <c r="D6308" s="220"/>
      <c r="E6308" s="220"/>
      <c r="F6308" s="225"/>
      <c r="G6308" s="222"/>
      <c r="H6308" s="229"/>
      <c r="I6308" s="220"/>
      <c r="J6308" s="220"/>
      <c r="K6308" s="223"/>
    </row>
    <row r="6309" customHeight="1" spans="1:11">
      <c r="A6309" s="226"/>
      <c r="B6309" s="213"/>
      <c r="C6309" s="214"/>
      <c r="D6309" s="214"/>
      <c r="E6309" s="214"/>
      <c r="F6309" s="224"/>
      <c r="G6309" s="216"/>
      <c r="H6309" s="227"/>
      <c r="I6309" s="214"/>
      <c r="J6309" s="214"/>
      <c r="K6309" s="218"/>
    </row>
    <row r="6310" customHeight="1" spans="1:11">
      <c r="A6310" s="228"/>
      <c r="B6310" s="219"/>
      <c r="C6310" s="220"/>
      <c r="D6310" s="220"/>
      <c r="E6310" s="220"/>
      <c r="F6310" s="225"/>
      <c r="G6310" s="222"/>
      <c r="H6310" s="229"/>
      <c r="I6310" s="220"/>
      <c r="J6310" s="220"/>
      <c r="K6310" s="223"/>
    </row>
    <row r="6311" customHeight="1" spans="1:11">
      <c r="A6311" s="226"/>
      <c r="B6311" s="213"/>
      <c r="C6311" s="214"/>
      <c r="D6311" s="214"/>
      <c r="E6311" s="214"/>
      <c r="F6311" s="224"/>
      <c r="G6311" s="216"/>
      <c r="H6311" s="227"/>
      <c r="I6311" s="214"/>
      <c r="J6311" s="214"/>
      <c r="K6311" s="218"/>
    </row>
    <row r="6312" customHeight="1" spans="1:11">
      <c r="A6312" s="228"/>
      <c r="B6312" s="219"/>
      <c r="C6312" s="220"/>
      <c r="D6312" s="220"/>
      <c r="E6312" s="220"/>
      <c r="F6312" s="225"/>
      <c r="G6312" s="222"/>
      <c r="H6312" s="229"/>
      <c r="I6312" s="220"/>
      <c r="J6312" s="220"/>
      <c r="K6312" s="223"/>
    </row>
    <row r="6313" customHeight="1" spans="1:11">
      <c r="A6313" s="226"/>
      <c r="B6313" s="213"/>
      <c r="C6313" s="214"/>
      <c r="D6313" s="214"/>
      <c r="E6313" s="214"/>
      <c r="F6313" s="224"/>
      <c r="G6313" s="216"/>
      <c r="H6313" s="227"/>
      <c r="I6313" s="214"/>
      <c r="J6313" s="214"/>
      <c r="K6313" s="218"/>
    </row>
    <row r="6314" customHeight="1" spans="1:11">
      <c r="A6314" s="228"/>
      <c r="B6314" s="219"/>
      <c r="C6314" s="220"/>
      <c r="D6314" s="220"/>
      <c r="E6314" s="220"/>
      <c r="F6314" s="225"/>
      <c r="G6314" s="222"/>
      <c r="H6314" s="229"/>
      <c r="I6314" s="220"/>
      <c r="J6314" s="220"/>
      <c r="K6314" s="223"/>
    </row>
    <row r="6315" customHeight="1" spans="1:11">
      <c r="A6315" s="226"/>
      <c r="B6315" s="213"/>
      <c r="C6315" s="214"/>
      <c r="D6315" s="214"/>
      <c r="E6315" s="214"/>
      <c r="F6315" s="224"/>
      <c r="G6315" s="216"/>
      <c r="H6315" s="227"/>
      <c r="I6315" s="214"/>
      <c r="J6315" s="214"/>
      <c r="K6315" s="218"/>
    </row>
    <row r="6316" customHeight="1" spans="1:11">
      <c r="A6316" s="228"/>
      <c r="B6316" s="219"/>
      <c r="C6316" s="220"/>
      <c r="D6316" s="220"/>
      <c r="E6316" s="220"/>
      <c r="F6316" s="225"/>
      <c r="G6316" s="222"/>
      <c r="H6316" s="229"/>
      <c r="I6316" s="220"/>
      <c r="J6316" s="220"/>
      <c r="K6316" s="223"/>
    </row>
    <row r="6317" customHeight="1" spans="1:11">
      <c r="A6317" s="226"/>
      <c r="B6317" s="213"/>
      <c r="C6317" s="214"/>
      <c r="D6317" s="214"/>
      <c r="E6317" s="214"/>
      <c r="F6317" s="224"/>
      <c r="G6317" s="216"/>
      <c r="H6317" s="227"/>
      <c r="I6317" s="214"/>
      <c r="J6317" s="214"/>
      <c r="K6317" s="218"/>
    </row>
    <row r="6318" customHeight="1" spans="1:11">
      <c r="A6318" s="228"/>
      <c r="B6318" s="219"/>
      <c r="C6318" s="220"/>
      <c r="D6318" s="220"/>
      <c r="E6318" s="220"/>
      <c r="F6318" s="225"/>
      <c r="G6318" s="222"/>
      <c r="H6318" s="229"/>
      <c r="I6318" s="220"/>
      <c r="J6318" s="220"/>
      <c r="K6318" s="223"/>
    </row>
    <row r="6319" customHeight="1" spans="1:11">
      <c r="A6319" s="226"/>
      <c r="B6319" s="213"/>
      <c r="C6319" s="214"/>
      <c r="D6319" s="214"/>
      <c r="E6319" s="214"/>
      <c r="F6319" s="224"/>
      <c r="G6319" s="216"/>
      <c r="H6319" s="227"/>
      <c r="I6319" s="214"/>
      <c r="J6319" s="214"/>
      <c r="K6319" s="218"/>
    </row>
    <row r="6320" customHeight="1" spans="1:11">
      <c r="A6320" s="228"/>
      <c r="B6320" s="219"/>
      <c r="C6320" s="220"/>
      <c r="D6320" s="220"/>
      <c r="E6320" s="220"/>
      <c r="F6320" s="225"/>
      <c r="G6320" s="222"/>
      <c r="H6320" s="229"/>
      <c r="I6320" s="220"/>
      <c r="J6320" s="220"/>
      <c r="K6320" s="223"/>
    </row>
    <row r="6321" customHeight="1" spans="1:11">
      <c r="A6321" s="226"/>
      <c r="B6321" s="213"/>
      <c r="C6321" s="214"/>
      <c r="D6321" s="214"/>
      <c r="E6321" s="214"/>
      <c r="F6321" s="224"/>
      <c r="G6321" s="216"/>
      <c r="H6321" s="227"/>
      <c r="I6321" s="214"/>
      <c r="J6321" s="214"/>
      <c r="K6321" s="218"/>
    </row>
    <row r="6322" customHeight="1" spans="1:11">
      <c r="A6322" s="228"/>
      <c r="B6322" s="219"/>
      <c r="C6322" s="220"/>
      <c r="D6322" s="220"/>
      <c r="E6322" s="220"/>
      <c r="F6322" s="225"/>
      <c r="G6322" s="222"/>
      <c r="H6322" s="229"/>
      <c r="I6322" s="220"/>
      <c r="J6322" s="220"/>
      <c r="K6322" s="223"/>
    </row>
    <row r="6323" customHeight="1" spans="1:11">
      <c r="A6323" s="226"/>
      <c r="B6323" s="213"/>
      <c r="C6323" s="214"/>
      <c r="D6323" s="214"/>
      <c r="E6323" s="214"/>
      <c r="F6323" s="224"/>
      <c r="G6323" s="216"/>
      <c r="H6323" s="227"/>
      <c r="I6323" s="214"/>
      <c r="J6323" s="214"/>
      <c r="K6323" s="218"/>
    </row>
    <row r="6324" customHeight="1" spans="1:11">
      <c r="A6324" s="228"/>
      <c r="B6324" s="219"/>
      <c r="C6324" s="220"/>
      <c r="D6324" s="220"/>
      <c r="E6324" s="220"/>
      <c r="F6324" s="225"/>
      <c r="G6324" s="222"/>
      <c r="H6324" s="229"/>
      <c r="I6324" s="220"/>
      <c r="J6324" s="220"/>
      <c r="K6324" s="223"/>
    </row>
    <row r="6325" customHeight="1" spans="1:11">
      <c r="A6325" s="226"/>
      <c r="B6325" s="213"/>
      <c r="C6325" s="214"/>
      <c r="D6325" s="214"/>
      <c r="E6325" s="214"/>
      <c r="F6325" s="224"/>
      <c r="G6325" s="216"/>
      <c r="H6325" s="227"/>
      <c r="I6325" s="214"/>
      <c r="J6325" s="214"/>
      <c r="K6325" s="218"/>
    </row>
    <row r="6326" customHeight="1" spans="1:11">
      <c r="A6326" s="228"/>
      <c r="B6326" s="219"/>
      <c r="C6326" s="220"/>
      <c r="D6326" s="220"/>
      <c r="E6326" s="220"/>
      <c r="F6326" s="225"/>
      <c r="G6326" s="222"/>
      <c r="H6326" s="229"/>
      <c r="I6326" s="220"/>
      <c r="J6326" s="220"/>
      <c r="K6326" s="223"/>
    </row>
    <row r="6327" customHeight="1" spans="1:11">
      <c r="A6327" s="226"/>
      <c r="B6327" s="213"/>
      <c r="C6327" s="214"/>
      <c r="D6327" s="214"/>
      <c r="E6327" s="214"/>
      <c r="F6327" s="224"/>
      <c r="G6327" s="216"/>
      <c r="H6327" s="227"/>
      <c r="I6327" s="214"/>
      <c r="J6327" s="214"/>
      <c r="K6327" s="218"/>
    </row>
    <row r="6328" customHeight="1" spans="1:11">
      <c r="A6328" s="228"/>
      <c r="B6328" s="219"/>
      <c r="C6328" s="220"/>
      <c r="D6328" s="220"/>
      <c r="E6328" s="220"/>
      <c r="F6328" s="225"/>
      <c r="G6328" s="222"/>
      <c r="H6328" s="229"/>
      <c r="I6328" s="220"/>
      <c r="J6328" s="220"/>
      <c r="K6328" s="223"/>
    </row>
    <row r="6329" customHeight="1" spans="1:11">
      <c r="A6329" s="226"/>
      <c r="B6329" s="213"/>
      <c r="C6329" s="214"/>
      <c r="D6329" s="214"/>
      <c r="E6329" s="214"/>
      <c r="F6329" s="224"/>
      <c r="G6329" s="216"/>
      <c r="H6329" s="227"/>
      <c r="I6329" s="214"/>
      <c r="J6329" s="214"/>
      <c r="K6329" s="218"/>
    </row>
    <row r="6330" customHeight="1" spans="1:11">
      <c r="A6330" s="228"/>
      <c r="B6330" s="219"/>
      <c r="C6330" s="220"/>
      <c r="D6330" s="220"/>
      <c r="E6330" s="220"/>
      <c r="F6330" s="225"/>
      <c r="G6330" s="222"/>
      <c r="H6330" s="229"/>
      <c r="I6330" s="220"/>
      <c r="J6330" s="220"/>
      <c r="K6330" s="223"/>
    </row>
    <row r="6331" customHeight="1" spans="1:11">
      <c r="A6331" s="226"/>
      <c r="B6331" s="213"/>
      <c r="C6331" s="214"/>
      <c r="D6331" s="214"/>
      <c r="E6331" s="214"/>
      <c r="F6331" s="224"/>
      <c r="G6331" s="216"/>
      <c r="H6331" s="227"/>
      <c r="I6331" s="214"/>
      <c r="J6331" s="214"/>
      <c r="K6331" s="218"/>
    </row>
    <row r="6332" customHeight="1" spans="1:11">
      <c r="A6332" s="228"/>
      <c r="B6332" s="219"/>
      <c r="C6332" s="220"/>
      <c r="D6332" s="220"/>
      <c r="E6332" s="220"/>
      <c r="F6332" s="225"/>
      <c r="G6332" s="222"/>
      <c r="H6332" s="229"/>
      <c r="I6332" s="220"/>
      <c r="J6332" s="220"/>
      <c r="K6332" s="223"/>
    </row>
    <row r="6333" customHeight="1" spans="1:11">
      <c r="A6333" s="226"/>
      <c r="B6333" s="213"/>
      <c r="C6333" s="214"/>
      <c r="D6333" s="214"/>
      <c r="E6333" s="214"/>
      <c r="F6333" s="224"/>
      <c r="G6333" s="216"/>
      <c r="H6333" s="227"/>
      <c r="I6333" s="214"/>
      <c r="J6333" s="214"/>
      <c r="K6333" s="218"/>
    </row>
    <row r="6334" customHeight="1" spans="1:11">
      <c r="A6334" s="228"/>
      <c r="B6334" s="219"/>
      <c r="C6334" s="220"/>
      <c r="D6334" s="220"/>
      <c r="E6334" s="220"/>
      <c r="F6334" s="225"/>
      <c r="G6334" s="222"/>
      <c r="H6334" s="229"/>
      <c r="I6334" s="220"/>
      <c r="J6334" s="220"/>
      <c r="K6334" s="223"/>
    </row>
    <row r="6335" customHeight="1" spans="1:11">
      <c r="A6335" s="226"/>
      <c r="B6335" s="213"/>
      <c r="C6335" s="214"/>
      <c r="D6335" s="214"/>
      <c r="E6335" s="214"/>
      <c r="F6335" s="224"/>
      <c r="G6335" s="216"/>
      <c r="H6335" s="227"/>
      <c r="I6335" s="214"/>
      <c r="J6335" s="214"/>
      <c r="K6335" s="218"/>
    </row>
    <row r="6336" customHeight="1" spans="1:11">
      <c r="A6336" s="228"/>
      <c r="B6336" s="219"/>
      <c r="C6336" s="220"/>
      <c r="D6336" s="220"/>
      <c r="E6336" s="220"/>
      <c r="F6336" s="225"/>
      <c r="G6336" s="222"/>
      <c r="H6336" s="229"/>
      <c r="I6336" s="220"/>
      <c r="J6336" s="220"/>
      <c r="K6336" s="223"/>
    </row>
    <row r="6337" customHeight="1" spans="1:11">
      <c r="A6337" s="226"/>
      <c r="B6337" s="213"/>
      <c r="C6337" s="214"/>
      <c r="D6337" s="214"/>
      <c r="E6337" s="214"/>
      <c r="F6337" s="224"/>
      <c r="G6337" s="216"/>
      <c r="H6337" s="227"/>
      <c r="I6337" s="214"/>
      <c r="J6337" s="214"/>
      <c r="K6337" s="218"/>
    </row>
    <row r="6338" customHeight="1" spans="1:11">
      <c r="A6338" s="228"/>
      <c r="B6338" s="219"/>
      <c r="C6338" s="220"/>
      <c r="D6338" s="220"/>
      <c r="E6338" s="220"/>
      <c r="F6338" s="225"/>
      <c r="G6338" s="222"/>
      <c r="H6338" s="229"/>
      <c r="I6338" s="220"/>
      <c r="J6338" s="220"/>
      <c r="K6338" s="223"/>
    </row>
    <row r="6339" customHeight="1" spans="1:11">
      <c r="A6339" s="226"/>
      <c r="B6339" s="213"/>
      <c r="C6339" s="214"/>
      <c r="D6339" s="214"/>
      <c r="E6339" s="214"/>
      <c r="F6339" s="224"/>
      <c r="G6339" s="216"/>
      <c r="H6339" s="227"/>
      <c r="I6339" s="214"/>
      <c r="J6339" s="214"/>
      <c r="K6339" s="218"/>
    </row>
    <row r="6340" customHeight="1" spans="1:11">
      <c r="A6340" s="228"/>
      <c r="B6340" s="219"/>
      <c r="C6340" s="220"/>
      <c r="D6340" s="220"/>
      <c r="E6340" s="220"/>
      <c r="F6340" s="225"/>
      <c r="G6340" s="222"/>
      <c r="H6340" s="229"/>
      <c r="I6340" s="220"/>
      <c r="J6340" s="220"/>
      <c r="K6340" s="223"/>
    </row>
    <row r="6341" customHeight="1" spans="1:11">
      <c r="A6341" s="226"/>
      <c r="B6341" s="213"/>
      <c r="C6341" s="214"/>
      <c r="D6341" s="214"/>
      <c r="E6341" s="214"/>
      <c r="F6341" s="224"/>
      <c r="G6341" s="216"/>
      <c r="H6341" s="227"/>
      <c r="I6341" s="214"/>
      <c r="J6341" s="214"/>
      <c r="K6341" s="218"/>
    </row>
    <row r="6342" customHeight="1" spans="1:11">
      <c r="A6342" s="228"/>
      <c r="B6342" s="219"/>
      <c r="C6342" s="220"/>
      <c r="D6342" s="220"/>
      <c r="E6342" s="220"/>
      <c r="F6342" s="225"/>
      <c r="G6342" s="222"/>
      <c r="H6342" s="229"/>
      <c r="I6342" s="220"/>
      <c r="J6342" s="220"/>
      <c r="K6342" s="223"/>
    </row>
    <row r="6343" customHeight="1" spans="1:11">
      <c r="A6343" s="226"/>
      <c r="B6343" s="213"/>
      <c r="C6343" s="214"/>
      <c r="D6343" s="214"/>
      <c r="E6343" s="214"/>
      <c r="F6343" s="224"/>
      <c r="G6343" s="216"/>
      <c r="H6343" s="227"/>
      <c r="I6343" s="214"/>
      <c r="J6343" s="214"/>
      <c r="K6343" s="218"/>
    </row>
    <row r="6344" customHeight="1" spans="1:11">
      <c r="A6344" s="228"/>
      <c r="B6344" s="219"/>
      <c r="C6344" s="220"/>
      <c r="D6344" s="220"/>
      <c r="E6344" s="220"/>
      <c r="F6344" s="225"/>
      <c r="G6344" s="222"/>
      <c r="H6344" s="229"/>
      <c r="I6344" s="220"/>
      <c r="J6344" s="220"/>
      <c r="K6344" s="223"/>
    </row>
    <row r="6345" customHeight="1" spans="1:11">
      <c r="A6345" s="226"/>
      <c r="B6345" s="213"/>
      <c r="C6345" s="214"/>
      <c r="D6345" s="214"/>
      <c r="E6345" s="214"/>
      <c r="F6345" s="224"/>
      <c r="G6345" s="216"/>
      <c r="H6345" s="227"/>
      <c r="I6345" s="214"/>
      <c r="J6345" s="214"/>
      <c r="K6345" s="218"/>
    </row>
    <row r="6346" customHeight="1" spans="1:11">
      <c r="A6346" s="228"/>
      <c r="B6346" s="219"/>
      <c r="C6346" s="220"/>
      <c r="D6346" s="220"/>
      <c r="E6346" s="220"/>
      <c r="F6346" s="225"/>
      <c r="G6346" s="222"/>
      <c r="H6346" s="229"/>
      <c r="I6346" s="220"/>
      <c r="J6346" s="220"/>
      <c r="K6346" s="223"/>
    </row>
    <row r="6347" customHeight="1" spans="1:11">
      <c r="A6347" s="226"/>
      <c r="B6347" s="213"/>
      <c r="C6347" s="214"/>
      <c r="D6347" s="214"/>
      <c r="E6347" s="214"/>
      <c r="F6347" s="224"/>
      <c r="G6347" s="216"/>
      <c r="H6347" s="227"/>
      <c r="I6347" s="214"/>
      <c r="J6347" s="214"/>
      <c r="K6347" s="218"/>
    </row>
    <row r="6348" customHeight="1" spans="1:11">
      <c r="A6348" s="228"/>
      <c r="B6348" s="219"/>
      <c r="C6348" s="220"/>
      <c r="D6348" s="220"/>
      <c r="E6348" s="220"/>
      <c r="F6348" s="225"/>
      <c r="G6348" s="222"/>
      <c r="H6348" s="229"/>
      <c r="I6348" s="220"/>
      <c r="J6348" s="220"/>
      <c r="K6348" s="223"/>
    </row>
    <row r="6349" customHeight="1" spans="1:11">
      <c r="A6349" s="226"/>
      <c r="B6349" s="213"/>
      <c r="C6349" s="214"/>
      <c r="D6349" s="214"/>
      <c r="E6349" s="214"/>
      <c r="F6349" s="224"/>
      <c r="G6349" s="216"/>
      <c r="H6349" s="227"/>
      <c r="I6349" s="214"/>
      <c r="J6349" s="214"/>
      <c r="K6349" s="218"/>
    </row>
    <row r="6350" customHeight="1" spans="1:11">
      <c r="A6350" s="228"/>
      <c r="B6350" s="219"/>
      <c r="C6350" s="220"/>
      <c r="D6350" s="220"/>
      <c r="E6350" s="220"/>
      <c r="F6350" s="225"/>
      <c r="G6350" s="222"/>
      <c r="H6350" s="229"/>
      <c r="I6350" s="220"/>
      <c r="J6350" s="220"/>
      <c r="K6350" s="223"/>
    </row>
    <row r="6351" customHeight="1" spans="1:11">
      <c r="A6351" s="226"/>
      <c r="B6351" s="213"/>
      <c r="C6351" s="214"/>
      <c r="D6351" s="214"/>
      <c r="E6351" s="214"/>
      <c r="F6351" s="224"/>
      <c r="G6351" s="216"/>
      <c r="H6351" s="227"/>
      <c r="I6351" s="214"/>
      <c r="J6351" s="214"/>
      <c r="K6351" s="218"/>
    </row>
    <row r="6352" customHeight="1" spans="1:11">
      <c r="A6352" s="228"/>
      <c r="B6352" s="219"/>
      <c r="C6352" s="220"/>
      <c r="D6352" s="220"/>
      <c r="E6352" s="220"/>
      <c r="F6352" s="225"/>
      <c r="G6352" s="222"/>
      <c r="H6352" s="229"/>
      <c r="I6352" s="220"/>
      <c r="J6352" s="220"/>
      <c r="K6352" s="223"/>
    </row>
    <row r="6353" customHeight="1" spans="1:11">
      <c r="A6353" s="226"/>
      <c r="B6353" s="213"/>
      <c r="C6353" s="214"/>
      <c r="D6353" s="214"/>
      <c r="E6353" s="214"/>
      <c r="F6353" s="224"/>
      <c r="G6353" s="216"/>
      <c r="H6353" s="227"/>
      <c r="I6353" s="214"/>
      <c r="J6353" s="214"/>
      <c r="K6353" s="218"/>
    </row>
    <row r="6354" customHeight="1" spans="1:11">
      <c r="A6354" s="228"/>
      <c r="B6354" s="219"/>
      <c r="C6354" s="220"/>
      <c r="D6354" s="220"/>
      <c r="E6354" s="220"/>
      <c r="F6354" s="225"/>
      <c r="G6354" s="222"/>
      <c r="H6354" s="229"/>
      <c r="I6354" s="220"/>
      <c r="J6354" s="220"/>
      <c r="K6354" s="223"/>
    </row>
    <row r="6355" customHeight="1" spans="1:11">
      <c r="A6355" s="226"/>
      <c r="B6355" s="213"/>
      <c r="C6355" s="214"/>
      <c r="D6355" s="214"/>
      <c r="E6355" s="214"/>
      <c r="F6355" s="224"/>
      <c r="G6355" s="216"/>
      <c r="H6355" s="227"/>
      <c r="I6355" s="214"/>
      <c r="J6355" s="214"/>
      <c r="K6355" s="218"/>
    </row>
    <row r="6356" customHeight="1" spans="1:11">
      <c r="A6356" s="228"/>
      <c r="B6356" s="219"/>
      <c r="C6356" s="220"/>
      <c r="D6356" s="220"/>
      <c r="E6356" s="220"/>
      <c r="F6356" s="225"/>
      <c r="G6356" s="222"/>
      <c r="H6356" s="229"/>
      <c r="I6356" s="220"/>
      <c r="J6356" s="220"/>
      <c r="K6356" s="223"/>
    </row>
    <row r="6357" customHeight="1" spans="1:11">
      <c r="A6357" s="226"/>
      <c r="B6357" s="213"/>
      <c r="C6357" s="214"/>
      <c r="D6357" s="214"/>
      <c r="E6357" s="214"/>
      <c r="F6357" s="224"/>
      <c r="G6357" s="216"/>
      <c r="H6357" s="227"/>
      <c r="I6357" s="214"/>
      <c r="J6357" s="214"/>
      <c r="K6357" s="218"/>
    </row>
    <row r="6358" customHeight="1" spans="1:11">
      <c r="A6358" s="228"/>
      <c r="B6358" s="219"/>
      <c r="C6358" s="220"/>
      <c r="D6358" s="220"/>
      <c r="E6358" s="220"/>
      <c r="F6358" s="225"/>
      <c r="G6358" s="222"/>
      <c r="H6358" s="229"/>
      <c r="I6358" s="220"/>
      <c r="J6358" s="220"/>
      <c r="K6358" s="223"/>
    </row>
    <row r="6359" customHeight="1" spans="1:11">
      <c r="A6359" s="226"/>
      <c r="B6359" s="213"/>
      <c r="C6359" s="214"/>
      <c r="D6359" s="214"/>
      <c r="E6359" s="214"/>
      <c r="F6359" s="224"/>
      <c r="G6359" s="216"/>
      <c r="H6359" s="227"/>
      <c r="I6359" s="214"/>
      <c r="J6359" s="214"/>
      <c r="K6359" s="218"/>
    </row>
    <row r="6360" customHeight="1" spans="1:11">
      <c r="A6360" s="228"/>
      <c r="B6360" s="219"/>
      <c r="C6360" s="220"/>
      <c r="D6360" s="220"/>
      <c r="E6360" s="220"/>
      <c r="F6360" s="225"/>
      <c r="G6360" s="222"/>
      <c r="H6360" s="229"/>
      <c r="I6360" s="220"/>
      <c r="J6360" s="220"/>
      <c r="K6360" s="223"/>
    </row>
    <row r="6361" customHeight="1" spans="1:11">
      <c r="A6361" s="226"/>
      <c r="B6361" s="213"/>
      <c r="C6361" s="214"/>
      <c r="D6361" s="214"/>
      <c r="E6361" s="214"/>
      <c r="F6361" s="224"/>
      <c r="G6361" s="216"/>
      <c r="H6361" s="227"/>
      <c r="I6361" s="214"/>
      <c r="J6361" s="214"/>
      <c r="K6361" s="218"/>
    </row>
    <row r="6362" customHeight="1" spans="1:11">
      <c r="A6362" s="228"/>
      <c r="B6362" s="219"/>
      <c r="C6362" s="220"/>
      <c r="D6362" s="220"/>
      <c r="E6362" s="220"/>
      <c r="F6362" s="225"/>
      <c r="G6362" s="222"/>
      <c r="H6362" s="229"/>
      <c r="I6362" s="220"/>
      <c r="J6362" s="220"/>
      <c r="K6362" s="223"/>
    </row>
    <row r="6363" customHeight="1" spans="1:11">
      <c r="A6363" s="226"/>
      <c r="B6363" s="213"/>
      <c r="C6363" s="214"/>
      <c r="D6363" s="214"/>
      <c r="E6363" s="214"/>
      <c r="F6363" s="224"/>
      <c r="G6363" s="216"/>
      <c r="H6363" s="227"/>
      <c r="I6363" s="214"/>
      <c r="J6363" s="214"/>
      <c r="K6363" s="218"/>
    </row>
    <row r="6364" customHeight="1" spans="1:11">
      <c r="A6364" s="228"/>
      <c r="B6364" s="219"/>
      <c r="C6364" s="220"/>
      <c r="D6364" s="220"/>
      <c r="E6364" s="220"/>
      <c r="F6364" s="225"/>
      <c r="G6364" s="222"/>
      <c r="H6364" s="229"/>
      <c r="I6364" s="220"/>
      <c r="J6364" s="220"/>
      <c r="K6364" s="223"/>
    </row>
    <row r="6365" customHeight="1" spans="1:11">
      <c r="A6365" s="226"/>
      <c r="B6365" s="213"/>
      <c r="C6365" s="214"/>
      <c r="D6365" s="214"/>
      <c r="E6365" s="214"/>
      <c r="F6365" s="224"/>
      <c r="G6365" s="216"/>
      <c r="H6365" s="227"/>
      <c r="I6365" s="214"/>
      <c r="J6365" s="214"/>
      <c r="K6365" s="218"/>
    </row>
    <row r="6366" customHeight="1" spans="1:11">
      <c r="A6366" s="228"/>
      <c r="B6366" s="219"/>
      <c r="C6366" s="220"/>
      <c r="D6366" s="220"/>
      <c r="E6366" s="220"/>
      <c r="F6366" s="225"/>
      <c r="G6366" s="222"/>
      <c r="H6366" s="229"/>
      <c r="I6366" s="220"/>
      <c r="J6366" s="220"/>
      <c r="K6366" s="223"/>
    </row>
    <row r="6367" customHeight="1" spans="1:11">
      <c r="A6367" s="226"/>
      <c r="B6367" s="213"/>
      <c r="C6367" s="214"/>
      <c r="D6367" s="214"/>
      <c r="E6367" s="214"/>
      <c r="F6367" s="224"/>
      <c r="G6367" s="216"/>
      <c r="H6367" s="227"/>
      <c r="I6367" s="214"/>
      <c r="J6367" s="214"/>
      <c r="K6367" s="218"/>
    </row>
    <row r="6368" customHeight="1" spans="1:11">
      <c r="A6368" s="228"/>
      <c r="B6368" s="219"/>
      <c r="C6368" s="220"/>
      <c r="D6368" s="220"/>
      <c r="E6368" s="220"/>
      <c r="F6368" s="225"/>
      <c r="G6368" s="222"/>
      <c r="H6368" s="229"/>
      <c r="I6368" s="220"/>
      <c r="J6368" s="220"/>
      <c r="K6368" s="223"/>
    </row>
    <row r="6369" customHeight="1" spans="1:11">
      <c r="A6369" s="226"/>
      <c r="B6369" s="213"/>
      <c r="C6369" s="214"/>
      <c r="D6369" s="214"/>
      <c r="E6369" s="214"/>
      <c r="F6369" s="224"/>
      <c r="G6369" s="216"/>
      <c r="H6369" s="227"/>
      <c r="I6369" s="214"/>
      <c r="J6369" s="214"/>
      <c r="K6369" s="218"/>
    </row>
    <row r="6370" customHeight="1" spans="1:11">
      <c r="A6370" s="228"/>
      <c r="B6370" s="219"/>
      <c r="C6370" s="220"/>
      <c r="D6370" s="220"/>
      <c r="E6370" s="220"/>
      <c r="F6370" s="225"/>
      <c r="G6370" s="222"/>
      <c r="H6370" s="229"/>
      <c r="I6370" s="220"/>
      <c r="J6370" s="220"/>
      <c r="K6370" s="223"/>
    </row>
    <row r="6371" customHeight="1" spans="1:11">
      <c r="A6371" s="226"/>
      <c r="B6371" s="213"/>
      <c r="C6371" s="214"/>
      <c r="D6371" s="214"/>
      <c r="E6371" s="214"/>
      <c r="F6371" s="224"/>
      <c r="G6371" s="216"/>
      <c r="H6371" s="227"/>
      <c r="I6371" s="214"/>
      <c r="J6371" s="214"/>
      <c r="K6371" s="218"/>
    </row>
    <row r="6372" customHeight="1" spans="1:11">
      <c r="A6372" s="228"/>
      <c r="B6372" s="219"/>
      <c r="C6372" s="220"/>
      <c r="D6372" s="220"/>
      <c r="E6372" s="220"/>
      <c r="F6372" s="225"/>
      <c r="G6372" s="222"/>
      <c r="H6372" s="229"/>
      <c r="I6372" s="220"/>
      <c r="J6372" s="220"/>
      <c r="K6372" s="223"/>
    </row>
    <row r="6373" customHeight="1" spans="1:11">
      <c r="A6373" s="226"/>
      <c r="B6373" s="213"/>
      <c r="C6373" s="214"/>
      <c r="D6373" s="214"/>
      <c r="E6373" s="214"/>
      <c r="F6373" s="224"/>
      <c r="G6373" s="216"/>
      <c r="H6373" s="227"/>
      <c r="I6373" s="214"/>
      <c r="J6373" s="214"/>
      <c r="K6373" s="218"/>
    </row>
    <row r="6374" customHeight="1" spans="1:11">
      <c r="A6374" s="228"/>
      <c r="B6374" s="219"/>
      <c r="C6374" s="220"/>
      <c r="D6374" s="220"/>
      <c r="E6374" s="220"/>
      <c r="F6374" s="225"/>
      <c r="G6374" s="222"/>
      <c r="H6374" s="229"/>
      <c r="I6374" s="220"/>
      <c r="J6374" s="220"/>
      <c r="K6374" s="223"/>
    </row>
    <row r="6375" customHeight="1" spans="1:11">
      <c r="A6375" s="226"/>
      <c r="B6375" s="213"/>
      <c r="C6375" s="214"/>
      <c r="D6375" s="214"/>
      <c r="E6375" s="214"/>
      <c r="F6375" s="224"/>
      <c r="G6375" s="216"/>
      <c r="H6375" s="227"/>
      <c r="I6375" s="214"/>
      <c r="J6375" s="214"/>
      <c r="K6375" s="218"/>
    </row>
    <row r="6376" customHeight="1" spans="1:11">
      <c r="A6376" s="228"/>
      <c r="B6376" s="219"/>
      <c r="C6376" s="220"/>
      <c r="D6376" s="220"/>
      <c r="E6376" s="220"/>
      <c r="F6376" s="225"/>
      <c r="G6376" s="222"/>
      <c r="H6376" s="229"/>
      <c r="I6376" s="220"/>
      <c r="J6376" s="220"/>
      <c r="K6376" s="223"/>
    </row>
    <row r="6377" customHeight="1" spans="1:11">
      <c r="A6377" s="226"/>
      <c r="B6377" s="213"/>
      <c r="C6377" s="214"/>
      <c r="D6377" s="214"/>
      <c r="E6377" s="214"/>
      <c r="F6377" s="224"/>
      <c r="G6377" s="216"/>
      <c r="H6377" s="227"/>
      <c r="I6377" s="214"/>
      <c r="J6377" s="214"/>
      <c r="K6377" s="218"/>
    </row>
    <row r="6378" customHeight="1" spans="1:11">
      <c r="A6378" s="228"/>
      <c r="B6378" s="219"/>
      <c r="C6378" s="220"/>
      <c r="D6378" s="220"/>
      <c r="E6378" s="220"/>
      <c r="F6378" s="225"/>
      <c r="G6378" s="222"/>
      <c r="H6378" s="229"/>
      <c r="I6378" s="220"/>
      <c r="J6378" s="220"/>
      <c r="K6378" s="223"/>
    </row>
    <row r="6379" customHeight="1" spans="1:11">
      <c r="A6379" s="226"/>
      <c r="B6379" s="213"/>
      <c r="C6379" s="214"/>
      <c r="D6379" s="214"/>
      <c r="E6379" s="214"/>
      <c r="F6379" s="224"/>
      <c r="G6379" s="216"/>
      <c r="H6379" s="227"/>
      <c r="I6379" s="214"/>
      <c r="J6379" s="214"/>
      <c r="K6379" s="218"/>
    </row>
    <row r="6380" customHeight="1" spans="1:11">
      <c r="A6380" s="228"/>
      <c r="B6380" s="219"/>
      <c r="C6380" s="220"/>
      <c r="D6380" s="220"/>
      <c r="E6380" s="220"/>
      <c r="F6380" s="225"/>
      <c r="G6380" s="222"/>
      <c r="H6380" s="229"/>
      <c r="I6380" s="220"/>
      <c r="J6380" s="220"/>
      <c r="K6380" s="223"/>
    </row>
    <row r="6381" customHeight="1" spans="1:11">
      <c r="A6381" s="226"/>
      <c r="B6381" s="213"/>
      <c r="C6381" s="214"/>
      <c r="D6381" s="214"/>
      <c r="E6381" s="214"/>
      <c r="F6381" s="224"/>
      <c r="G6381" s="216"/>
      <c r="H6381" s="227"/>
      <c r="I6381" s="214"/>
      <c r="J6381" s="214"/>
      <c r="K6381" s="218"/>
    </row>
    <row r="6382" customHeight="1" spans="1:11">
      <c r="A6382" s="228"/>
      <c r="B6382" s="219"/>
      <c r="C6382" s="220"/>
      <c r="D6382" s="220"/>
      <c r="E6382" s="220"/>
      <c r="F6382" s="225"/>
      <c r="G6382" s="222"/>
      <c r="H6382" s="229"/>
      <c r="I6382" s="220"/>
      <c r="J6382" s="220"/>
      <c r="K6382" s="223"/>
    </row>
    <row r="6383" customHeight="1" spans="1:11">
      <c r="A6383" s="226"/>
      <c r="B6383" s="213"/>
      <c r="C6383" s="214"/>
      <c r="D6383" s="214"/>
      <c r="E6383" s="214"/>
      <c r="F6383" s="224"/>
      <c r="G6383" s="216"/>
      <c r="H6383" s="227"/>
      <c r="I6383" s="214"/>
      <c r="J6383" s="214"/>
      <c r="K6383" s="218"/>
    </row>
    <row r="6384" customHeight="1" spans="1:11">
      <c r="A6384" s="228"/>
      <c r="B6384" s="219"/>
      <c r="C6384" s="220"/>
      <c r="D6384" s="220"/>
      <c r="E6384" s="220"/>
      <c r="F6384" s="225"/>
      <c r="G6384" s="222"/>
      <c r="H6384" s="229"/>
      <c r="I6384" s="220"/>
      <c r="J6384" s="220"/>
      <c r="K6384" s="223"/>
    </row>
    <row r="6385" customHeight="1" spans="1:11">
      <c r="A6385" s="226"/>
      <c r="B6385" s="213"/>
      <c r="C6385" s="214"/>
      <c r="D6385" s="214"/>
      <c r="E6385" s="214"/>
      <c r="F6385" s="224"/>
      <c r="G6385" s="216"/>
      <c r="H6385" s="227"/>
      <c r="I6385" s="214"/>
      <c r="J6385" s="214"/>
      <c r="K6385" s="218"/>
    </row>
    <row r="6386" customHeight="1" spans="1:11">
      <c r="A6386" s="228"/>
      <c r="B6386" s="219"/>
      <c r="C6386" s="220"/>
      <c r="D6386" s="220"/>
      <c r="E6386" s="220"/>
      <c r="F6386" s="225"/>
      <c r="G6386" s="222"/>
      <c r="H6386" s="229"/>
      <c r="I6386" s="220"/>
      <c r="J6386" s="220"/>
      <c r="K6386" s="223"/>
    </row>
    <row r="6387" customHeight="1" spans="1:11">
      <c r="A6387" s="226"/>
      <c r="B6387" s="213"/>
      <c r="C6387" s="214"/>
      <c r="D6387" s="214"/>
      <c r="E6387" s="214"/>
      <c r="F6387" s="224"/>
      <c r="G6387" s="216"/>
      <c r="H6387" s="227"/>
      <c r="I6387" s="214"/>
      <c r="J6387" s="214"/>
      <c r="K6387" s="218"/>
    </row>
    <row r="6388" customHeight="1" spans="1:11">
      <c r="A6388" s="228"/>
      <c r="B6388" s="219"/>
      <c r="C6388" s="220"/>
      <c r="D6388" s="220"/>
      <c r="E6388" s="220"/>
      <c r="F6388" s="225"/>
      <c r="G6388" s="222"/>
      <c r="H6388" s="229"/>
      <c r="I6388" s="220"/>
      <c r="J6388" s="220"/>
      <c r="K6388" s="223"/>
    </row>
    <row r="6389" customHeight="1" spans="1:11">
      <c r="A6389" s="226"/>
      <c r="B6389" s="213"/>
      <c r="C6389" s="214"/>
      <c r="D6389" s="214"/>
      <c r="E6389" s="214"/>
      <c r="F6389" s="224"/>
      <c r="G6389" s="216"/>
      <c r="H6389" s="227"/>
      <c r="I6389" s="214"/>
      <c r="J6389" s="214"/>
      <c r="K6389" s="218"/>
    </row>
    <row r="6390" customHeight="1" spans="1:11">
      <c r="A6390" s="228"/>
      <c r="B6390" s="219"/>
      <c r="C6390" s="220"/>
      <c r="D6390" s="220"/>
      <c r="E6390" s="220"/>
      <c r="F6390" s="225"/>
      <c r="G6390" s="222"/>
      <c r="H6390" s="229"/>
      <c r="I6390" s="220"/>
      <c r="J6390" s="220"/>
      <c r="K6390" s="223"/>
    </row>
    <row r="6391" customHeight="1" spans="1:11">
      <c r="A6391" s="226"/>
      <c r="B6391" s="213"/>
      <c r="C6391" s="214"/>
      <c r="D6391" s="214"/>
      <c r="E6391" s="214"/>
      <c r="F6391" s="224"/>
      <c r="G6391" s="216"/>
      <c r="H6391" s="227"/>
      <c r="I6391" s="214"/>
      <c r="J6391" s="214"/>
      <c r="K6391" s="218"/>
    </row>
    <row r="6392" customHeight="1" spans="1:11">
      <c r="A6392" s="228"/>
      <c r="B6392" s="219"/>
      <c r="C6392" s="220"/>
      <c r="D6392" s="220"/>
      <c r="E6392" s="220"/>
      <c r="F6392" s="225"/>
      <c r="G6392" s="222"/>
      <c r="H6392" s="229"/>
      <c r="I6392" s="220"/>
      <c r="J6392" s="220"/>
      <c r="K6392" s="223"/>
    </row>
    <row r="6393" customHeight="1" spans="1:11">
      <c r="A6393" s="226"/>
      <c r="B6393" s="213"/>
      <c r="C6393" s="214"/>
      <c r="D6393" s="214"/>
      <c r="E6393" s="214"/>
      <c r="F6393" s="224"/>
      <c r="G6393" s="216"/>
      <c r="H6393" s="227"/>
      <c r="I6393" s="214"/>
      <c r="J6393" s="214"/>
      <c r="K6393" s="218"/>
    </row>
    <row r="6394" customHeight="1" spans="1:11">
      <c r="A6394" s="228"/>
      <c r="B6394" s="219"/>
      <c r="C6394" s="220"/>
      <c r="D6394" s="220"/>
      <c r="E6394" s="220"/>
      <c r="F6394" s="225"/>
      <c r="G6394" s="222"/>
      <c r="H6394" s="229"/>
      <c r="I6394" s="220"/>
      <c r="J6394" s="220"/>
      <c r="K6394" s="223"/>
    </row>
    <row r="6395" customHeight="1" spans="1:11">
      <c r="A6395" s="226"/>
      <c r="B6395" s="213"/>
      <c r="C6395" s="214"/>
      <c r="D6395" s="214"/>
      <c r="E6395" s="214"/>
      <c r="F6395" s="224"/>
      <c r="G6395" s="216"/>
      <c r="H6395" s="227"/>
      <c r="I6395" s="214"/>
      <c r="J6395" s="214"/>
      <c r="K6395" s="218"/>
    </row>
    <row r="6396" customHeight="1" spans="1:11">
      <c r="A6396" s="228"/>
      <c r="B6396" s="219"/>
      <c r="C6396" s="220"/>
      <c r="D6396" s="220"/>
      <c r="E6396" s="220"/>
      <c r="F6396" s="225"/>
      <c r="G6396" s="222"/>
      <c r="H6396" s="229"/>
      <c r="I6396" s="220"/>
      <c r="J6396" s="220"/>
      <c r="K6396" s="223"/>
    </row>
    <row r="6397" customHeight="1" spans="1:11">
      <c r="A6397" s="226"/>
      <c r="B6397" s="213"/>
      <c r="C6397" s="214"/>
      <c r="D6397" s="214"/>
      <c r="E6397" s="214"/>
      <c r="F6397" s="224"/>
      <c r="G6397" s="216"/>
      <c r="H6397" s="227"/>
      <c r="I6397" s="214"/>
      <c r="J6397" s="214"/>
      <c r="K6397" s="218"/>
    </row>
    <row r="6398" customHeight="1" spans="1:11">
      <c r="A6398" s="228"/>
      <c r="B6398" s="219"/>
      <c r="C6398" s="220"/>
      <c r="D6398" s="220"/>
      <c r="E6398" s="220"/>
      <c r="F6398" s="225"/>
      <c r="G6398" s="222"/>
      <c r="H6398" s="229"/>
      <c r="I6398" s="220"/>
      <c r="J6398" s="220"/>
      <c r="K6398" s="223"/>
    </row>
    <row r="6399" customHeight="1" spans="1:11">
      <c r="A6399" s="226"/>
      <c r="B6399" s="213"/>
      <c r="C6399" s="214"/>
      <c r="D6399" s="214"/>
      <c r="E6399" s="214"/>
      <c r="F6399" s="224"/>
      <c r="G6399" s="216"/>
      <c r="H6399" s="227"/>
      <c r="I6399" s="214"/>
      <c r="J6399" s="214"/>
      <c r="K6399" s="218"/>
    </row>
    <row r="6400" customHeight="1" spans="1:11">
      <c r="A6400" s="228"/>
      <c r="B6400" s="219"/>
      <c r="C6400" s="220"/>
      <c r="D6400" s="220"/>
      <c r="E6400" s="220"/>
      <c r="F6400" s="225"/>
      <c r="G6400" s="222"/>
      <c r="H6400" s="229"/>
      <c r="I6400" s="220"/>
      <c r="J6400" s="220"/>
      <c r="K6400" s="223"/>
    </row>
    <row r="6401" customHeight="1" spans="1:11">
      <c r="A6401" s="226"/>
      <c r="B6401" s="213"/>
      <c r="C6401" s="214"/>
      <c r="D6401" s="214"/>
      <c r="E6401" s="214"/>
      <c r="F6401" s="224"/>
      <c r="G6401" s="216"/>
      <c r="H6401" s="227"/>
      <c r="I6401" s="214"/>
      <c r="J6401" s="214"/>
      <c r="K6401" s="218"/>
    </row>
    <row r="6402" customHeight="1" spans="1:11">
      <c r="A6402" s="228"/>
      <c r="B6402" s="219"/>
      <c r="C6402" s="220"/>
      <c r="D6402" s="220"/>
      <c r="E6402" s="220"/>
      <c r="F6402" s="225"/>
      <c r="G6402" s="222"/>
      <c r="H6402" s="229"/>
      <c r="I6402" s="220"/>
      <c r="J6402" s="220"/>
      <c r="K6402" s="223"/>
    </row>
    <row r="6403" customHeight="1" spans="1:11">
      <c r="A6403" s="226"/>
      <c r="B6403" s="213"/>
      <c r="C6403" s="214"/>
      <c r="D6403" s="214"/>
      <c r="E6403" s="214"/>
      <c r="F6403" s="224"/>
      <c r="G6403" s="216"/>
      <c r="H6403" s="227"/>
      <c r="I6403" s="214"/>
      <c r="J6403" s="214"/>
      <c r="K6403" s="218"/>
    </row>
    <row r="6404" customHeight="1" spans="1:11">
      <c r="A6404" s="228"/>
      <c r="B6404" s="219"/>
      <c r="C6404" s="220"/>
      <c r="D6404" s="220"/>
      <c r="E6404" s="220"/>
      <c r="F6404" s="225"/>
      <c r="G6404" s="222"/>
      <c r="H6404" s="229"/>
      <c r="I6404" s="220"/>
      <c r="J6404" s="220"/>
      <c r="K6404" s="223"/>
    </row>
    <row r="6405" customHeight="1" spans="1:11">
      <c r="A6405" s="226"/>
      <c r="B6405" s="213"/>
      <c r="C6405" s="214"/>
      <c r="D6405" s="214"/>
      <c r="E6405" s="214"/>
      <c r="F6405" s="224"/>
      <c r="G6405" s="216"/>
      <c r="H6405" s="227"/>
      <c r="I6405" s="214"/>
      <c r="J6405" s="214"/>
      <c r="K6405" s="218"/>
    </row>
    <row r="6406" customHeight="1" spans="1:11">
      <c r="A6406" s="228"/>
      <c r="B6406" s="219"/>
      <c r="C6406" s="220"/>
      <c r="D6406" s="220"/>
      <c r="E6406" s="220"/>
      <c r="F6406" s="225"/>
      <c r="G6406" s="222"/>
      <c r="H6406" s="229"/>
      <c r="I6406" s="220"/>
      <c r="J6406" s="220"/>
      <c r="K6406" s="223"/>
    </row>
    <row r="6407" customHeight="1" spans="1:11">
      <c r="A6407" s="226"/>
      <c r="B6407" s="213"/>
      <c r="C6407" s="214"/>
      <c r="D6407" s="214"/>
      <c r="E6407" s="214"/>
      <c r="F6407" s="224"/>
      <c r="G6407" s="216"/>
      <c r="H6407" s="227"/>
      <c r="I6407" s="214"/>
      <c r="J6407" s="214"/>
      <c r="K6407" s="218"/>
    </row>
    <row r="6408" customHeight="1" spans="1:11">
      <c r="A6408" s="228"/>
      <c r="B6408" s="219"/>
      <c r="C6408" s="220"/>
      <c r="D6408" s="220"/>
      <c r="E6408" s="220"/>
      <c r="F6408" s="225"/>
      <c r="G6408" s="222"/>
      <c r="H6408" s="229"/>
      <c r="I6408" s="220"/>
      <c r="J6408" s="220"/>
      <c r="K6408" s="223"/>
    </row>
    <row r="6409" customHeight="1" spans="1:11">
      <c r="A6409" s="226"/>
      <c r="B6409" s="213"/>
      <c r="C6409" s="214"/>
      <c r="D6409" s="214"/>
      <c r="E6409" s="214"/>
      <c r="F6409" s="224"/>
      <c r="G6409" s="216"/>
      <c r="H6409" s="227"/>
      <c r="I6409" s="214"/>
      <c r="J6409" s="214"/>
      <c r="K6409" s="218"/>
    </row>
    <row r="6410" customHeight="1" spans="1:11">
      <c r="A6410" s="228"/>
      <c r="B6410" s="219"/>
      <c r="C6410" s="220"/>
      <c r="D6410" s="220"/>
      <c r="E6410" s="220"/>
      <c r="F6410" s="225"/>
      <c r="G6410" s="222"/>
      <c r="H6410" s="229"/>
      <c r="I6410" s="220"/>
      <c r="J6410" s="220"/>
      <c r="K6410" s="223"/>
    </row>
    <row r="6411" customHeight="1" spans="1:11">
      <c r="A6411" s="226"/>
      <c r="B6411" s="213"/>
      <c r="C6411" s="214"/>
      <c r="D6411" s="214"/>
      <c r="E6411" s="214"/>
      <c r="F6411" s="224"/>
      <c r="G6411" s="216"/>
      <c r="H6411" s="227"/>
      <c r="I6411" s="214"/>
      <c r="J6411" s="214"/>
      <c r="K6411" s="218"/>
    </row>
    <row r="6412" customHeight="1" spans="1:11">
      <c r="A6412" s="228"/>
      <c r="B6412" s="219"/>
      <c r="C6412" s="220"/>
      <c r="D6412" s="220"/>
      <c r="E6412" s="220"/>
      <c r="F6412" s="225"/>
      <c r="G6412" s="222"/>
      <c r="H6412" s="229"/>
      <c r="I6412" s="220"/>
      <c r="J6412" s="220"/>
      <c r="K6412" s="223"/>
    </row>
    <row r="6413" customHeight="1" spans="1:11">
      <c r="A6413" s="226"/>
      <c r="B6413" s="213"/>
      <c r="C6413" s="214"/>
      <c r="D6413" s="214"/>
      <c r="E6413" s="214"/>
      <c r="F6413" s="224"/>
      <c r="G6413" s="216"/>
      <c r="H6413" s="227"/>
      <c r="I6413" s="214"/>
      <c r="J6413" s="214"/>
      <c r="K6413" s="218"/>
    </row>
    <row r="6414" customHeight="1" spans="1:11">
      <c r="A6414" s="228"/>
      <c r="B6414" s="219"/>
      <c r="C6414" s="220"/>
      <c r="D6414" s="220"/>
      <c r="E6414" s="220"/>
      <c r="F6414" s="225"/>
      <c r="G6414" s="222"/>
      <c r="H6414" s="229"/>
      <c r="I6414" s="220"/>
      <c r="J6414" s="220"/>
      <c r="K6414" s="223"/>
    </row>
    <row r="6415" customHeight="1" spans="1:11">
      <c r="A6415" s="226"/>
      <c r="B6415" s="213"/>
      <c r="C6415" s="214"/>
      <c r="D6415" s="214"/>
      <c r="E6415" s="214"/>
      <c r="F6415" s="224"/>
      <c r="G6415" s="216"/>
      <c r="H6415" s="227"/>
      <c r="I6415" s="214"/>
      <c r="J6415" s="214"/>
      <c r="K6415" s="218"/>
    </row>
    <row r="6416" customHeight="1" spans="1:11">
      <c r="A6416" s="228"/>
      <c r="B6416" s="219"/>
      <c r="C6416" s="220"/>
      <c r="D6416" s="220"/>
      <c r="E6416" s="220"/>
      <c r="F6416" s="225"/>
      <c r="G6416" s="222"/>
      <c r="H6416" s="229"/>
      <c r="I6416" s="220"/>
      <c r="J6416" s="220"/>
      <c r="K6416" s="223"/>
    </row>
    <row r="6417" customHeight="1" spans="1:11">
      <c r="A6417" s="226"/>
      <c r="B6417" s="213"/>
      <c r="C6417" s="214"/>
      <c r="D6417" s="214"/>
      <c r="E6417" s="214"/>
      <c r="F6417" s="224"/>
      <c r="G6417" s="216"/>
      <c r="H6417" s="227"/>
      <c r="I6417" s="214"/>
      <c r="J6417" s="214"/>
      <c r="K6417" s="218"/>
    </row>
    <row r="6418" customHeight="1" spans="1:11">
      <c r="A6418" s="228"/>
      <c r="B6418" s="219"/>
      <c r="C6418" s="220"/>
      <c r="D6418" s="220"/>
      <c r="E6418" s="220"/>
      <c r="F6418" s="225"/>
      <c r="G6418" s="222"/>
      <c r="H6418" s="229"/>
      <c r="I6418" s="220"/>
      <c r="J6418" s="220"/>
      <c r="K6418" s="223"/>
    </row>
    <row r="6419" customHeight="1" spans="1:11">
      <c r="A6419" s="226"/>
      <c r="B6419" s="213"/>
      <c r="C6419" s="214"/>
      <c r="D6419" s="214"/>
      <c r="E6419" s="214"/>
      <c r="F6419" s="224"/>
      <c r="G6419" s="216"/>
      <c r="H6419" s="227"/>
      <c r="I6419" s="214"/>
      <c r="J6419" s="214"/>
      <c r="K6419" s="218"/>
    </row>
    <row r="6420" customHeight="1" spans="1:11">
      <c r="A6420" s="228"/>
      <c r="B6420" s="219"/>
      <c r="C6420" s="220"/>
      <c r="D6420" s="220"/>
      <c r="E6420" s="220"/>
      <c r="F6420" s="225"/>
      <c r="G6420" s="222"/>
      <c r="H6420" s="229"/>
      <c r="I6420" s="220"/>
      <c r="J6420" s="220"/>
      <c r="K6420" s="223"/>
    </row>
    <row r="6421" customHeight="1" spans="1:11">
      <c r="A6421" s="226"/>
      <c r="B6421" s="213"/>
      <c r="C6421" s="214"/>
      <c r="D6421" s="214"/>
      <c r="E6421" s="214"/>
      <c r="F6421" s="224"/>
      <c r="G6421" s="216"/>
      <c r="H6421" s="227"/>
      <c r="I6421" s="214"/>
      <c r="J6421" s="214"/>
      <c r="K6421" s="218"/>
    </row>
    <row r="6422" customHeight="1" spans="1:11">
      <c r="A6422" s="228"/>
      <c r="B6422" s="219"/>
      <c r="C6422" s="220"/>
      <c r="D6422" s="220"/>
      <c r="E6422" s="220"/>
      <c r="F6422" s="225"/>
      <c r="G6422" s="222"/>
      <c r="H6422" s="229"/>
      <c r="I6422" s="220"/>
      <c r="J6422" s="220"/>
      <c r="K6422" s="223"/>
    </row>
    <row r="6423" customHeight="1" spans="1:11">
      <c r="A6423" s="226"/>
      <c r="B6423" s="213"/>
      <c r="C6423" s="214"/>
      <c r="D6423" s="214"/>
      <c r="E6423" s="214"/>
      <c r="F6423" s="224"/>
      <c r="G6423" s="216"/>
      <c r="H6423" s="227"/>
      <c r="I6423" s="214"/>
      <c r="J6423" s="214"/>
      <c r="K6423" s="218"/>
    </row>
    <row r="6424" customHeight="1" spans="1:11">
      <c r="A6424" s="228"/>
      <c r="B6424" s="219"/>
      <c r="C6424" s="220"/>
      <c r="D6424" s="220"/>
      <c r="E6424" s="220"/>
      <c r="F6424" s="225"/>
      <c r="G6424" s="222"/>
      <c r="H6424" s="229"/>
      <c r="I6424" s="220"/>
      <c r="J6424" s="220"/>
      <c r="K6424" s="223"/>
    </row>
    <row r="6425" customHeight="1" spans="1:11">
      <c r="A6425" s="226"/>
      <c r="B6425" s="213"/>
      <c r="C6425" s="214"/>
      <c r="D6425" s="214"/>
      <c r="E6425" s="214"/>
      <c r="F6425" s="224"/>
      <c r="G6425" s="216"/>
      <c r="H6425" s="227"/>
      <c r="I6425" s="214"/>
      <c r="J6425" s="214"/>
      <c r="K6425" s="218"/>
    </row>
    <row r="6426" customHeight="1" spans="1:11">
      <c r="A6426" s="228"/>
      <c r="B6426" s="219"/>
      <c r="C6426" s="220"/>
      <c r="D6426" s="220"/>
      <c r="E6426" s="220"/>
      <c r="F6426" s="225"/>
      <c r="G6426" s="222"/>
      <c r="H6426" s="229"/>
      <c r="I6426" s="220"/>
      <c r="J6426" s="220"/>
      <c r="K6426" s="223"/>
    </row>
    <row r="6427" customHeight="1" spans="1:11">
      <c r="A6427" s="226"/>
      <c r="B6427" s="213"/>
      <c r="C6427" s="214"/>
      <c r="D6427" s="214"/>
      <c r="E6427" s="214"/>
      <c r="F6427" s="224"/>
      <c r="G6427" s="216"/>
      <c r="H6427" s="227"/>
      <c r="I6427" s="214"/>
      <c r="J6427" s="214"/>
      <c r="K6427" s="218"/>
    </row>
    <row r="6428" customHeight="1" spans="1:11">
      <c r="A6428" s="228"/>
      <c r="B6428" s="219"/>
      <c r="C6428" s="220"/>
      <c r="D6428" s="220"/>
      <c r="E6428" s="220"/>
      <c r="F6428" s="225"/>
      <c r="G6428" s="222"/>
      <c r="H6428" s="229"/>
      <c r="I6428" s="220"/>
      <c r="J6428" s="220"/>
      <c r="K6428" s="223"/>
    </row>
    <row r="6429" customHeight="1" spans="1:11">
      <c r="A6429" s="226"/>
      <c r="B6429" s="213"/>
      <c r="C6429" s="214"/>
      <c r="D6429" s="214"/>
      <c r="E6429" s="214"/>
      <c r="F6429" s="224"/>
      <c r="G6429" s="216"/>
      <c r="H6429" s="227"/>
      <c r="I6429" s="214"/>
      <c r="J6429" s="214"/>
      <c r="K6429" s="218"/>
    </row>
    <row r="6430" customHeight="1" spans="1:11">
      <c r="A6430" s="228"/>
      <c r="B6430" s="219"/>
      <c r="C6430" s="220"/>
      <c r="D6430" s="220"/>
      <c r="E6430" s="220"/>
      <c r="F6430" s="225"/>
      <c r="G6430" s="222"/>
      <c r="H6430" s="229"/>
      <c r="I6430" s="220"/>
      <c r="J6430" s="220"/>
      <c r="K6430" s="223"/>
    </row>
    <row r="6431" customHeight="1" spans="1:11">
      <c r="A6431" s="226"/>
      <c r="B6431" s="213"/>
      <c r="C6431" s="214"/>
      <c r="D6431" s="214"/>
      <c r="E6431" s="214"/>
      <c r="F6431" s="224"/>
      <c r="G6431" s="216"/>
      <c r="H6431" s="227"/>
      <c r="I6431" s="214"/>
      <c r="J6431" s="214"/>
      <c r="K6431" s="218"/>
    </row>
    <row r="6432" customHeight="1" spans="1:11">
      <c r="A6432" s="228"/>
      <c r="B6432" s="219"/>
      <c r="C6432" s="220"/>
      <c r="D6432" s="220"/>
      <c r="E6432" s="220"/>
      <c r="F6432" s="225"/>
      <c r="G6432" s="222"/>
      <c r="H6432" s="229"/>
      <c r="I6432" s="220"/>
      <c r="J6432" s="220"/>
      <c r="K6432" s="223"/>
    </row>
    <row r="6433" customHeight="1" spans="1:11">
      <c r="A6433" s="226"/>
      <c r="B6433" s="213"/>
      <c r="C6433" s="214"/>
      <c r="D6433" s="214"/>
      <c r="E6433" s="214"/>
      <c r="F6433" s="224"/>
      <c r="G6433" s="216"/>
      <c r="H6433" s="227"/>
      <c r="I6433" s="214"/>
      <c r="J6433" s="214"/>
      <c r="K6433" s="218"/>
    </row>
    <row r="6434" customHeight="1" spans="1:11">
      <c r="A6434" s="228"/>
      <c r="B6434" s="219"/>
      <c r="C6434" s="220"/>
      <c r="D6434" s="220"/>
      <c r="E6434" s="220"/>
      <c r="F6434" s="225"/>
      <c r="G6434" s="222"/>
      <c r="H6434" s="229"/>
      <c r="I6434" s="220"/>
      <c r="J6434" s="220"/>
      <c r="K6434" s="223"/>
    </row>
    <row r="6435" customHeight="1" spans="1:11">
      <c r="A6435" s="226"/>
      <c r="B6435" s="213"/>
      <c r="C6435" s="214"/>
      <c r="D6435" s="214"/>
      <c r="E6435" s="214"/>
      <c r="F6435" s="224"/>
      <c r="G6435" s="216"/>
      <c r="H6435" s="227"/>
      <c r="I6435" s="214"/>
      <c r="J6435" s="214"/>
      <c r="K6435" s="218"/>
    </row>
    <row r="6436" customHeight="1" spans="1:11">
      <c r="A6436" s="228"/>
      <c r="B6436" s="219"/>
      <c r="C6436" s="220"/>
      <c r="D6436" s="220"/>
      <c r="E6436" s="220"/>
      <c r="F6436" s="225"/>
      <c r="G6436" s="222"/>
      <c r="H6436" s="229"/>
      <c r="I6436" s="220"/>
      <c r="J6436" s="220"/>
      <c r="K6436" s="223"/>
    </row>
    <row r="6437" customHeight="1" spans="1:11">
      <c r="A6437" s="226"/>
      <c r="B6437" s="213"/>
      <c r="C6437" s="214"/>
      <c r="D6437" s="214"/>
      <c r="E6437" s="214"/>
      <c r="F6437" s="224"/>
      <c r="G6437" s="216"/>
      <c r="H6437" s="227"/>
      <c r="I6437" s="214"/>
      <c r="J6437" s="214"/>
      <c r="K6437" s="218"/>
    </row>
    <row r="6438" customHeight="1" spans="1:11">
      <c r="A6438" s="228"/>
      <c r="B6438" s="219"/>
      <c r="C6438" s="220"/>
      <c r="D6438" s="220"/>
      <c r="E6438" s="220"/>
      <c r="F6438" s="225"/>
      <c r="G6438" s="222"/>
      <c r="H6438" s="229"/>
      <c r="I6438" s="220"/>
      <c r="J6438" s="220"/>
      <c r="K6438" s="223"/>
    </row>
    <row r="6439" customHeight="1" spans="1:11">
      <c r="A6439" s="226"/>
      <c r="B6439" s="213"/>
      <c r="C6439" s="214"/>
      <c r="D6439" s="214"/>
      <c r="E6439" s="214"/>
      <c r="F6439" s="224"/>
      <c r="G6439" s="216"/>
      <c r="H6439" s="227"/>
      <c r="I6439" s="214"/>
      <c r="J6439" s="214"/>
      <c r="K6439" s="218"/>
    </row>
    <row r="6440" customHeight="1" spans="1:11">
      <c r="A6440" s="228"/>
      <c r="B6440" s="219"/>
      <c r="C6440" s="220"/>
      <c r="D6440" s="220"/>
      <c r="E6440" s="220"/>
      <c r="F6440" s="225"/>
      <c r="G6440" s="222"/>
      <c r="H6440" s="229"/>
      <c r="I6440" s="220"/>
      <c r="J6440" s="220"/>
      <c r="K6440" s="223"/>
    </row>
    <row r="6441" customHeight="1" spans="1:11">
      <c r="A6441" s="226"/>
      <c r="B6441" s="213"/>
      <c r="C6441" s="214"/>
      <c r="D6441" s="214"/>
      <c r="E6441" s="214"/>
      <c r="F6441" s="224"/>
      <c r="G6441" s="216"/>
      <c r="H6441" s="227"/>
      <c r="I6441" s="214"/>
      <c r="J6441" s="214"/>
      <c r="K6441" s="218"/>
    </row>
    <row r="6442" customHeight="1" spans="1:11">
      <c r="A6442" s="228"/>
      <c r="B6442" s="219"/>
      <c r="C6442" s="220"/>
      <c r="D6442" s="220"/>
      <c r="E6442" s="220"/>
      <c r="F6442" s="225"/>
      <c r="G6442" s="222"/>
      <c r="H6442" s="229"/>
      <c r="I6442" s="220"/>
      <c r="J6442" s="220"/>
      <c r="K6442" s="223"/>
    </row>
    <row r="6443" customHeight="1" spans="1:11">
      <c r="A6443" s="226"/>
      <c r="B6443" s="213"/>
      <c r="C6443" s="214"/>
      <c r="D6443" s="214"/>
      <c r="E6443" s="214"/>
      <c r="F6443" s="224"/>
      <c r="G6443" s="216"/>
      <c r="H6443" s="227"/>
      <c r="I6443" s="214"/>
      <c r="J6443" s="214"/>
      <c r="K6443" s="218"/>
    </row>
    <row r="6444" customHeight="1" spans="1:11">
      <c r="A6444" s="228"/>
      <c r="B6444" s="219"/>
      <c r="C6444" s="220"/>
      <c r="D6444" s="220"/>
      <c r="E6444" s="220"/>
      <c r="F6444" s="225"/>
      <c r="G6444" s="222"/>
      <c r="H6444" s="229"/>
      <c r="I6444" s="220"/>
      <c r="J6444" s="220"/>
      <c r="K6444" s="223"/>
    </row>
    <row r="6445" customHeight="1" spans="1:11">
      <c r="A6445" s="226"/>
      <c r="B6445" s="213"/>
      <c r="C6445" s="214"/>
      <c r="D6445" s="214"/>
      <c r="E6445" s="214"/>
      <c r="F6445" s="224"/>
      <c r="G6445" s="216"/>
      <c r="H6445" s="227"/>
      <c r="I6445" s="214"/>
      <c r="J6445" s="214"/>
      <c r="K6445" s="218"/>
    </row>
    <row r="6446" customHeight="1" spans="1:11">
      <c r="A6446" s="228"/>
      <c r="B6446" s="219"/>
      <c r="C6446" s="220"/>
      <c r="D6446" s="220"/>
      <c r="E6446" s="220"/>
      <c r="F6446" s="225"/>
      <c r="G6446" s="222"/>
      <c r="H6446" s="229"/>
      <c r="I6446" s="220"/>
      <c r="J6446" s="220"/>
      <c r="K6446" s="223"/>
    </row>
    <row r="6447" customHeight="1" spans="1:11">
      <c r="A6447" s="226"/>
      <c r="B6447" s="213"/>
      <c r="C6447" s="214"/>
      <c r="D6447" s="214"/>
      <c r="E6447" s="214"/>
      <c r="F6447" s="224"/>
      <c r="G6447" s="216"/>
      <c r="H6447" s="227"/>
      <c r="I6447" s="214"/>
      <c r="J6447" s="214"/>
      <c r="K6447" s="218"/>
    </row>
    <row r="6448" customHeight="1" spans="1:11">
      <c r="A6448" s="228"/>
      <c r="B6448" s="219"/>
      <c r="C6448" s="220"/>
      <c r="D6448" s="220"/>
      <c r="E6448" s="220"/>
      <c r="F6448" s="225"/>
      <c r="G6448" s="222"/>
      <c r="H6448" s="229"/>
      <c r="I6448" s="220"/>
      <c r="J6448" s="220"/>
      <c r="K6448" s="223"/>
    </row>
    <row r="6449" customHeight="1" spans="1:11">
      <c r="A6449" s="226"/>
      <c r="B6449" s="213"/>
      <c r="C6449" s="214"/>
      <c r="D6449" s="214"/>
      <c r="E6449" s="214"/>
      <c r="F6449" s="224"/>
      <c r="G6449" s="216"/>
      <c r="H6449" s="227"/>
      <c r="I6449" s="214"/>
      <c r="J6449" s="214"/>
      <c r="K6449" s="218"/>
    </row>
    <row r="6450" customHeight="1" spans="1:11">
      <c r="A6450" s="228"/>
      <c r="B6450" s="219"/>
      <c r="C6450" s="220"/>
      <c r="D6450" s="220"/>
      <c r="E6450" s="220"/>
      <c r="F6450" s="225"/>
      <c r="G6450" s="222"/>
      <c r="H6450" s="229"/>
      <c r="I6450" s="220"/>
      <c r="J6450" s="220"/>
      <c r="K6450" s="223"/>
    </row>
    <row r="6451" customHeight="1" spans="1:11">
      <c r="A6451" s="226"/>
      <c r="B6451" s="213"/>
      <c r="C6451" s="214"/>
      <c r="D6451" s="214"/>
      <c r="E6451" s="214"/>
      <c r="F6451" s="224"/>
      <c r="G6451" s="216"/>
      <c r="H6451" s="227"/>
      <c r="I6451" s="214"/>
      <c r="J6451" s="214"/>
      <c r="K6451" s="218"/>
    </row>
    <row r="6452" customHeight="1" spans="1:11">
      <c r="A6452" s="228"/>
      <c r="B6452" s="219"/>
      <c r="C6452" s="220"/>
      <c r="D6452" s="220"/>
      <c r="E6452" s="220"/>
      <c r="F6452" s="225"/>
      <c r="G6452" s="222"/>
      <c r="H6452" s="229"/>
      <c r="I6452" s="220"/>
      <c r="J6452" s="220"/>
      <c r="K6452" s="223"/>
    </row>
    <row r="6453" customHeight="1" spans="1:11">
      <c r="A6453" s="226"/>
      <c r="B6453" s="213"/>
      <c r="C6453" s="214"/>
      <c r="D6453" s="214"/>
      <c r="E6453" s="214"/>
      <c r="F6453" s="224"/>
      <c r="G6453" s="216"/>
      <c r="H6453" s="227"/>
      <c r="I6453" s="214"/>
      <c r="J6453" s="214"/>
      <c r="K6453" s="218"/>
    </row>
    <row r="6454" customHeight="1" spans="1:11">
      <c r="A6454" s="228"/>
      <c r="B6454" s="219"/>
      <c r="C6454" s="220"/>
      <c r="D6454" s="220"/>
      <c r="E6454" s="220"/>
      <c r="F6454" s="225"/>
      <c r="G6454" s="222"/>
      <c r="H6454" s="229"/>
      <c r="I6454" s="220"/>
      <c r="J6454" s="220"/>
      <c r="K6454" s="223"/>
    </row>
    <row r="6455" customHeight="1" spans="1:11">
      <c r="A6455" s="226"/>
      <c r="B6455" s="213"/>
      <c r="C6455" s="214"/>
      <c r="D6455" s="214"/>
      <c r="E6455" s="214"/>
      <c r="F6455" s="224"/>
      <c r="G6455" s="216"/>
      <c r="H6455" s="227"/>
      <c r="I6455" s="214"/>
      <c r="J6455" s="214"/>
      <c r="K6455" s="218"/>
    </row>
    <row r="6456" customHeight="1" spans="1:11">
      <c r="A6456" s="228"/>
      <c r="B6456" s="219"/>
      <c r="C6456" s="220"/>
      <c r="D6456" s="220"/>
      <c r="E6456" s="220"/>
      <c r="F6456" s="225"/>
      <c r="G6456" s="222"/>
      <c r="H6456" s="229"/>
      <c r="I6456" s="220"/>
      <c r="J6456" s="220"/>
      <c r="K6456" s="223"/>
    </row>
    <row r="6457" customHeight="1" spans="1:11">
      <c r="A6457" s="226"/>
      <c r="B6457" s="213"/>
      <c r="C6457" s="214"/>
      <c r="D6457" s="214"/>
      <c r="E6457" s="214"/>
      <c r="F6457" s="224"/>
      <c r="G6457" s="216"/>
      <c r="H6457" s="227"/>
      <c r="I6457" s="214"/>
      <c r="J6457" s="214"/>
      <c r="K6457" s="218"/>
    </row>
    <row r="6458" customHeight="1" spans="1:11">
      <c r="A6458" s="228"/>
      <c r="B6458" s="219"/>
      <c r="C6458" s="220"/>
      <c r="D6458" s="220"/>
      <c r="E6458" s="220"/>
      <c r="F6458" s="225"/>
      <c r="G6458" s="222"/>
      <c r="H6458" s="229"/>
      <c r="I6458" s="220"/>
      <c r="J6458" s="220"/>
      <c r="K6458" s="223"/>
    </row>
    <row r="6459" customHeight="1" spans="1:11">
      <c r="A6459" s="226"/>
      <c r="B6459" s="213"/>
      <c r="C6459" s="214"/>
      <c r="D6459" s="214"/>
      <c r="E6459" s="214"/>
      <c r="F6459" s="224"/>
      <c r="G6459" s="216"/>
      <c r="H6459" s="227"/>
      <c r="I6459" s="214"/>
      <c r="J6459" s="214"/>
      <c r="K6459" s="218"/>
    </row>
    <row r="6460" customHeight="1" spans="1:11">
      <c r="A6460" s="228"/>
      <c r="B6460" s="219"/>
      <c r="C6460" s="220"/>
      <c r="D6460" s="220"/>
      <c r="E6460" s="220"/>
      <c r="F6460" s="225"/>
      <c r="G6460" s="222"/>
      <c r="H6460" s="229"/>
      <c r="I6460" s="220"/>
      <c r="J6460" s="220"/>
      <c r="K6460" s="223"/>
    </row>
    <row r="6461" customHeight="1" spans="1:11">
      <c r="A6461" s="226"/>
      <c r="B6461" s="213"/>
      <c r="C6461" s="214"/>
      <c r="D6461" s="214"/>
      <c r="E6461" s="214"/>
      <c r="F6461" s="224"/>
      <c r="G6461" s="216"/>
      <c r="H6461" s="227"/>
      <c r="I6461" s="214"/>
      <c r="J6461" s="214"/>
      <c r="K6461" s="218"/>
    </row>
    <row r="6462" customHeight="1" spans="1:11">
      <c r="A6462" s="228"/>
      <c r="B6462" s="219"/>
      <c r="C6462" s="220"/>
      <c r="D6462" s="220"/>
      <c r="E6462" s="220"/>
      <c r="F6462" s="225"/>
      <c r="G6462" s="222"/>
      <c r="H6462" s="229"/>
      <c r="I6462" s="220"/>
      <c r="J6462" s="220"/>
      <c r="K6462" s="223"/>
    </row>
    <row r="6463" customHeight="1" spans="1:11">
      <c r="A6463" s="226"/>
      <c r="B6463" s="213"/>
      <c r="C6463" s="214"/>
      <c r="D6463" s="214"/>
      <c r="E6463" s="214"/>
      <c r="F6463" s="224"/>
      <c r="G6463" s="216"/>
      <c r="H6463" s="227"/>
      <c r="I6463" s="214"/>
      <c r="J6463" s="214"/>
      <c r="K6463" s="218"/>
    </row>
    <row r="6464" customHeight="1" spans="1:11">
      <c r="A6464" s="228"/>
      <c r="B6464" s="219"/>
      <c r="C6464" s="220"/>
      <c r="D6464" s="220"/>
      <c r="E6464" s="220"/>
      <c r="F6464" s="225"/>
      <c r="G6464" s="222"/>
      <c r="H6464" s="229"/>
      <c r="I6464" s="220"/>
      <c r="J6464" s="220"/>
      <c r="K6464" s="223"/>
    </row>
    <row r="6465" customHeight="1" spans="1:11">
      <c r="A6465" s="226"/>
      <c r="B6465" s="213"/>
      <c r="C6465" s="214"/>
      <c r="D6465" s="214"/>
      <c r="E6465" s="214"/>
      <c r="F6465" s="224"/>
      <c r="G6465" s="216"/>
      <c r="H6465" s="227"/>
      <c r="I6465" s="214"/>
      <c r="J6465" s="214"/>
      <c r="K6465" s="218"/>
    </row>
    <row r="6466" customHeight="1" spans="1:11">
      <c r="A6466" s="228"/>
      <c r="B6466" s="219"/>
      <c r="C6466" s="220"/>
      <c r="D6466" s="220"/>
      <c r="E6466" s="220"/>
      <c r="F6466" s="225"/>
      <c r="G6466" s="222"/>
      <c r="H6466" s="229"/>
      <c r="I6466" s="220"/>
      <c r="J6466" s="220"/>
      <c r="K6466" s="223"/>
    </row>
    <row r="6467" customHeight="1" spans="1:11">
      <c r="A6467" s="226"/>
      <c r="B6467" s="213"/>
      <c r="C6467" s="214"/>
      <c r="D6467" s="214"/>
      <c r="E6467" s="214"/>
      <c r="F6467" s="224"/>
      <c r="G6467" s="216"/>
      <c r="H6467" s="227"/>
      <c r="I6467" s="214"/>
      <c r="J6467" s="214"/>
      <c r="K6467" s="218"/>
    </row>
    <row r="6468" customHeight="1" spans="1:11">
      <c r="A6468" s="228"/>
      <c r="B6468" s="219"/>
      <c r="C6468" s="220"/>
      <c r="D6468" s="220"/>
      <c r="E6468" s="220"/>
      <c r="F6468" s="225"/>
      <c r="G6468" s="222"/>
      <c r="H6468" s="229"/>
      <c r="I6468" s="220"/>
      <c r="J6468" s="220"/>
      <c r="K6468" s="223"/>
    </row>
    <row r="6469" customHeight="1" spans="1:11">
      <c r="A6469" s="226"/>
      <c r="B6469" s="213"/>
      <c r="C6469" s="214"/>
      <c r="D6469" s="214"/>
      <c r="E6469" s="214"/>
      <c r="F6469" s="224"/>
      <c r="G6469" s="216"/>
      <c r="H6469" s="227"/>
      <c r="I6469" s="214"/>
      <c r="J6469" s="214"/>
      <c r="K6469" s="218"/>
    </row>
    <row r="6470" customHeight="1" spans="1:11">
      <c r="A6470" s="228"/>
      <c r="B6470" s="219"/>
      <c r="C6470" s="220"/>
      <c r="D6470" s="220"/>
      <c r="E6470" s="220"/>
      <c r="F6470" s="225"/>
      <c r="G6470" s="222"/>
      <c r="H6470" s="229"/>
      <c r="I6470" s="220"/>
      <c r="J6470" s="220"/>
      <c r="K6470" s="223"/>
    </row>
    <row r="6471" customHeight="1" spans="1:11">
      <c r="A6471" s="226"/>
      <c r="B6471" s="213"/>
      <c r="C6471" s="214"/>
      <c r="D6471" s="214"/>
      <c r="E6471" s="214"/>
      <c r="F6471" s="224"/>
      <c r="G6471" s="216"/>
      <c r="H6471" s="227"/>
      <c r="I6471" s="214"/>
      <c r="J6471" s="214"/>
      <c r="K6471" s="218"/>
    </row>
    <row r="6472" customHeight="1" spans="1:11">
      <c r="A6472" s="228"/>
      <c r="B6472" s="219"/>
      <c r="C6472" s="220"/>
      <c r="D6472" s="220"/>
      <c r="E6472" s="220"/>
      <c r="F6472" s="225"/>
      <c r="G6472" s="222"/>
      <c r="H6472" s="229"/>
      <c r="I6472" s="220"/>
      <c r="J6472" s="220"/>
      <c r="K6472" s="223"/>
    </row>
    <row r="6473" customHeight="1" spans="1:11">
      <c r="A6473" s="226"/>
      <c r="B6473" s="213"/>
      <c r="C6473" s="214"/>
      <c r="D6473" s="214"/>
      <c r="E6473" s="214"/>
      <c r="F6473" s="224"/>
      <c r="G6473" s="216"/>
      <c r="H6473" s="227"/>
      <c r="I6473" s="214"/>
      <c r="J6473" s="214"/>
      <c r="K6473" s="218"/>
    </row>
    <row r="6474" customHeight="1" spans="1:11">
      <c r="A6474" s="228"/>
      <c r="B6474" s="219"/>
      <c r="C6474" s="220"/>
      <c r="D6474" s="220"/>
      <c r="E6474" s="220"/>
      <c r="F6474" s="225"/>
      <c r="G6474" s="222"/>
      <c r="H6474" s="229"/>
      <c r="I6474" s="220"/>
      <c r="J6474" s="220"/>
      <c r="K6474" s="223"/>
    </row>
    <row r="6475" customHeight="1" spans="1:11">
      <c r="A6475" s="226"/>
      <c r="B6475" s="213"/>
      <c r="C6475" s="214"/>
      <c r="D6475" s="214"/>
      <c r="E6475" s="214"/>
      <c r="F6475" s="224"/>
      <c r="G6475" s="216"/>
      <c r="H6475" s="227"/>
      <c r="I6475" s="214"/>
      <c r="J6475" s="214"/>
      <c r="K6475" s="218"/>
    </row>
    <row r="6476" customHeight="1" spans="1:11">
      <c r="A6476" s="228"/>
      <c r="B6476" s="219"/>
      <c r="C6476" s="220"/>
      <c r="D6476" s="220"/>
      <c r="E6476" s="220"/>
      <c r="F6476" s="225"/>
      <c r="G6476" s="222"/>
      <c r="H6476" s="229"/>
      <c r="I6476" s="220"/>
      <c r="J6476" s="220"/>
      <c r="K6476" s="223"/>
    </row>
    <row r="6477" customHeight="1" spans="1:11">
      <c r="A6477" s="226"/>
      <c r="B6477" s="213"/>
      <c r="C6477" s="214"/>
      <c r="D6477" s="214"/>
      <c r="E6477" s="214"/>
      <c r="F6477" s="224"/>
      <c r="G6477" s="216"/>
      <c r="H6477" s="227"/>
      <c r="I6477" s="214"/>
      <c r="J6477" s="214"/>
      <c r="K6477" s="218"/>
    </row>
    <row r="6478" customHeight="1" spans="1:11">
      <c r="A6478" s="228"/>
      <c r="B6478" s="219"/>
      <c r="C6478" s="220"/>
      <c r="D6478" s="220"/>
      <c r="E6478" s="220"/>
      <c r="F6478" s="225"/>
      <c r="G6478" s="222"/>
      <c r="H6478" s="229"/>
      <c r="I6478" s="220"/>
      <c r="J6478" s="220"/>
      <c r="K6478" s="223"/>
    </row>
    <row r="6479" customHeight="1" spans="1:11">
      <c r="A6479" s="226"/>
      <c r="B6479" s="213"/>
      <c r="C6479" s="214"/>
      <c r="D6479" s="214"/>
      <c r="E6479" s="214"/>
      <c r="F6479" s="224"/>
      <c r="G6479" s="216"/>
      <c r="H6479" s="227"/>
      <c r="I6479" s="214"/>
      <c r="J6479" s="214"/>
      <c r="K6479" s="218"/>
    </row>
    <row r="6480" customHeight="1" spans="1:11">
      <c r="A6480" s="228"/>
      <c r="B6480" s="219"/>
      <c r="C6480" s="220"/>
      <c r="D6480" s="220"/>
      <c r="E6480" s="220"/>
      <c r="F6480" s="225"/>
      <c r="G6480" s="222"/>
      <c r="H6480" s="229"/>
      <c r="I6480" s="220"/>
      <c r="J6480" s="220"/>
      <c r="K6480" s="223"/>
    </row>
    <row r="6481" customHeight="1" spans="1:11">
      <c r="A6481" s="226"/>
      <c r="B6481" s="213"/>
      <c r="C6481" s="214"/>
      <c r="D6481" s="214"/>
      <c r="E6481" s="214"/>
      <c r="F6481" s="224"/>
      <c r="G6481" s="216"/>
      <c r="H6481" s="227"/>
      <c r="I6481" s="214"/>
      <c r="J6481" s="214"/>
      <c r="K6481" s="218"/>
    </row>
    <row r="6482" customHeight="1" spans="1:11">
      <c r="A6482" s="228"/>
      <c r="B6482" s="219"/>
      <c r="C6482" s="220"/>
      <c r="D6482" s="220"/>
      <c r="E6482" s="220"/>
      <c r="F6482" s="225"/>
      <c r="G6482" s="222"/>
      <c r="H6482" s="229"/>
      <c r="I6482" s="220"/>
      <c r="J6482" s="220"/>
      <c r="K6482" s="223"/>
    </row>
    <row r="6483" customHeight="1" spans="1:11">
      <c r="A6483" s="226"/>
      <c r="B6483" s="213"/>
      <c r="C6483" s="214"/>
      <c r="D6483" s="214"/>
      <c r="E6483" s="214"/>
      <c r="F6483" s="224"/>
      <c r="G6483" s="216"/>
      <c r="H6483" s="227"/>
      <c r="I6483" s="214"/>
      <c r="J6483" s="214"/>
      <c r="K6483" s="218"/>
    </row>
    <row r="6484" customHeight="1" spans="1:11">
      <c r="A6484" s="228"/>
      <c r="B6484" s="219"/>
      <c r="C6484" s="220"/>
      <c r="D6484" s="220"/>
      <c r="E6484" s="220"/>
      <c r="F6484" s="225"/>
      <c r="G6484" s="222"/>
      <c r="H6484" s="229"/>
      <c r="I6484" s="220"/>
      <c r="J6484" s="220"/>
      <c r="K6484" s="223"/>
    </row>
    <row r="6485" customHeight="1" spans="1:11">
      <c r="A6485" s="226"/>
      <c r="B6485" s="213"/>
      <c r="C6485" s="214"/>
      <c r="D6485" s="214"/>
      <c r="E6485" s="214"/>
      <c r="F6485" s="224"/>
      <c r="G6485" s="216"/>
      <c r="H6485" s="227"/>
      <c r="I6485" s="214"/>
      <c r="J6485" s="214"/>
      <c r="K6485" s="218"/>
    </row>
    <row r="6486" customHeight="1" spans="1:11">
      <c r="A6486" s="228"/>
      <c r="B6486" s="219"/>
      <c r="C6486" s="220"/>
      <c r="D6486" s="220"/>
      <c r="E6486" s="220"/>
      <c r="F6486" s="225"/>
      <c r="G6486" s="222"/>
      <c r="H6486" s="229"/>
      <c r="I6486" s="220"/>
      <c r="J6486" s="220"/>
      <c r="K6486" s="223"/>
    </row>
    <row r="6487" customHeight="1" spans="1:11">
      <c r="A6487" s="226"/>
      <c r="B6487" s="213"/>
      <c r="C6487" s="214"/>
      <c r="D6487" s="214"/>
      <c r="E6487" s="214"/>
      <c r="F6487" s="224"/>
      <c r="G6487" s="216"/>
      <c r="H6487" s="227"/>
      <c r="I6487" s="214"/>
      <c r="J6487" s="214"/>
      <c r="K6487" s="218"/>
    </row>
    <row r="6488" customHeight="1" spans="1:11">
      <c r="A6488" s="228"/>
      <c r="B6488" s="219"/>
      <c r="C6488" s="220"/>
      <c r="D6488" s="220"/>
      <c r="E6488" s="220"/>
      <c r="F6488" s="225"/>
      <c r="G6488" s="222"/>
      <c r="H6488" s="229"/>
      <c r="I6488" s="220"/>
      <c r="J6488" s="220"/>
      <c r="K6488" s="223"/>
    </row>
    <row r="6489" customHeight="1" spans="1:11">
      <c r="A6489" s="226"/>
      <c r="B6489" s="213"/>
      <c r="C6489" s="214"/>
      <c r="D6489" s="214"/>
      <c r="E6489" s="214"/>
      <c r="F6489" s="224"/>
      <c r="G6489" s="216"/>
      <c r="H6489" s="227"/>
      <c r="I6489" s="214"/>
      <c r="J6489" s="214"/>
      <c r="K6489" s="218"/>
    </row>
    <row r="6490" customHeight="1" spans="1:11">
      <c r="A6490" s="228"/>
      <c r="B6490" s="219"/>
      <c r="C6490" s="220"/>
      <c r="D6490" s="220"/>
      <c r="E6490" s="220"/>
      <c r="F6490" s="225"/>
      <c r="G6490" s="222"/>
      <c r="H6490" s="229"/>
      <c r="I6490" s="220"/>
      <c r="J6490" s="220"/>
      <c r="K6490" s="223"/>
    </row>
    <row r="6491" customHeight="1" spans="1:11">
      <c r="A6491" s="226"/>
      <c r="B6491" s="213"/>
      <c r="C6491" s="214"/>
      <c r="D6491" s="214"/>
      <c r="E6491" s="214"/>
      <c r="F6491" s="224"/>
      <c r="G6491" s="216"/>
      <c r="H6491" s="227"/>
      <c r="I6491" s="214"/>
      <c r="J6491" s="214"/>
      <c r="K6491" s="218"/>
    </row>
    <row r="6492" customHeight="1" spans="1:11">
      <c r="A6492" s="228"/>
      <c r="B6492" s="219"/>
      <c r="C6492" s="220"/>
      <c r="D6492" s="220"/>
      <c r="E6492" s="220"/>
      <c r="F6492" s="225"/>
      <c r="G6492" s="222"/>
      <c r="H6492" s="229"/>
      <c r="I6492" s="220"/>
      <c r="J6492" s="220"/>
      <c r="K6492" s="223"/>
    </row>
    <row r="6493" customHeight="1" spans="1:11">
      <c r="A6493" s="226"/>
      <c r="B6493" s="213"/>
      <c r="C6493" s="214"/>
      <c r="D6493" s="214"/>
      <c r="E6493" s="214"/>
      <c r="F6493" s="224"/>
      <c r="G6493" s="216"/>
      <c r="H6493" s="227"/>
      <c r="I6493" s="214"/>
      <c r="J6493" s="214"/>
      <c r="K6493" s="218"/>
    </row>
    <row r="6494" customHeight="1" spans="1:11">
      <c r="A6494" s="228"/>
      <c r="B6494" s="219"/>
      <c r="C6494" s="220"/>
      <c r="D6494" s="220"/>
      <c r="E6494" s="220"/>
      <c r="F6494" s="225"/>
      <c r="G6494" s="222"/>
      <c r="H6494" s="229"/>
      <c r="I6494" s="220"/>
      <c r="J6494" s="220"/>
      <c r="K6494" s="223"/>
    </row>
    <row r="6495" customHeight="1" spans="1:11">
      <c r="A6495" s="226"/>
      <c r="B6495" s="213"/>
      <c r="C6495" s="214"/>
      <c r="D6495" s="214"/>
      <c r="E6495" s="214"/>
      <c r="F6495" s="224"/>
      <c r="G6495" s="216"/>
      <c r="H6495" s="227"/>
      <c r="I6495" s="214"/>
      <c r="J6495" s="214"/>
      <c r="K6495" s="218"/>
    </row>
    <row r="6496" customHeight="1" spans="1:11">
      <c r="A6496" s="228"/>
      <c r="B6496" s="219"/>
      <c r="C6496" s="220"/>
      <c r="D6496" s="220"/>
      <c r="E6496" s="220"/>
      <c r="F6496" s="225"/>
      <c r="G6496" s="222"/>
      <c r="H6496" s="229"/>
      <c r="I6496" s="220"/>
      <c r="J6496" s="220"/>
      <c r="K6496" s="223"/>
    </row>
    <row r="6497" customHeight="1" spans="1:11">
      <c r="A6497" s="226"/>
      <c r="B6497" s="213"/>
      <c r="C6497" s="214"/>
      <c r="D6497" s="214"/>
      <c r="E6497" s="214"/>
      <c r="F6497" s="224"/>
      <c r="G6497" s="216"/>
      <c r="H6497" s="227"/>
      <c r="I6497" s="214"/>
      <c r="J6497" s="214"/>
      <c r="K6497" s="218"/>
    </row>
    <row r="6498" customHeight="1" spans="1:11">
      <c r="A6498" s="228"/>
      <c r="B6498" s="219"/>
      <c r="C6498" s="220"/>
      <c r="D6498" s="220"/>
      <c r="E6498" s="220"/>
      <c r="F6498" s="225"/>
      <c r="G6498" s="222"/>
      <c r="H6498" s="229"/>
      <c r="I6498" s="220"/>
      <c r="J6498" s="220"/>
      <c r="K6498" s="223"/>
    </row>
    <row r="6499" customHeight="1" spans="1:11">
      <c r="A6499" s="226"/>
      <c r="B6499" s="213"/>
      <c r="C6499" s="214"/>
      <c r="D6499" s="214"/>
      <c r="E6499" s="214"/>
      <c r="F6499" s="224"/>
      <c r="G6499" s="216"/>
      <c r="H6499" s="227"/>
      <c r="I6499" s="214"/>
      <c r="J6499" s="214"/>
      <c r="K6499" s="218"/>
    </row>
    <row r="6500" customHeight="1" spans="1:11">
      <c r="A6500" s="228"/>
      <c r="B6500" s="219"/>
      <c r="C6500" s="220"/>
      <c r="D6500" s="220"/>
      <c r="E6500" s="220"/>
      <c r="F6500" s="225"/>
      <c r="G6500" s="222"/>
      <c r="H6500" s="229"/>
      <c r="I6500" s="220"/>
      <c r="J6500" s="220"/>
      <c r="K6500" s="223"/>
    </row>
    <row r="6501" customHeight="1" spans="1:11">
      <c r="A6501" s="226"/>
      <c r="B6501" s="213"/>
      <c r="C6501" s="214"/>
      <c r="D6501" s="214"/>
      <c r="E6501" s="214"/>
      <c r="F6501" s="224"/>
      <c r="G6501" s="216"/>
      <c r="H6501" s="227"/>
      <c r="I6501" s="214"/>
      <c r="J6501" s="214"/>
      <c r="K6501" s="218"/>
    </row>
    <row r="6502" customHeight="1" spans="1:11">
      <c r="A6502" s="228"/>
      <c r="B6502" s="219"/>
      <c r="C6502" s="220"/>
      <c r="D6502" s="220"/>
      <c r="E6502" s="220"/>
      <c r="F6502" s="225"/>
      <c r="G6502" s="222"/>
      <c r="H6502" s="229"/>
      <c r="I6502" s="220"/>
      <c r="J6502" s="220"/>
      <c r="K6502" s="223"/>
    </row>
    <row r="6503" customHeight="1" spans="1:11">
      <c r="A6503" s="226"/>
      <c r="B6503" s="213"/>
      <c r="C6503" s="214"/>
      <c r="D6503" s="214"/>
      <c r="E6503" s="214"/>
      <c r="F6503" s="224"/>
      <c r="G6503" s="216"/>
      <c r="H6503" s="227"/>
      <c r="I6503" s="214"/>
      <c r="J6503" s="214"/>
      <c r="K6503" s="218"/>
    </row>
    <row r="6504" customHeight="1" spans="1:11">
      <c r="A6504" s="228"/>
      <c r="B6504" s="219"/>
      <c r="C6504" s="220"/>
      <c r="D6504" s="220"/>
      <c r="E6504" s="220"/>
      <c r="F6504" s="225"/>
      <c r="G6504" s="222"/>
      <c r="H6504" s="229"/>
      <c r="I6504" s="220"/>
      <c r="J6504" s="220"/>
      <c r="K6504" s="223"/>
    </row>
    <row r="6505" customHeight="1" spans="1:11">
      <c r="A6505" s="226"/>
      <c r="B6505" s="213"/>
      <c r="C6505" s="214"/>
      <c r="D6505" s="214"/>
      <c r="E6505" s="214"/>
      <c r="F6505" s="224"/>
      <c r="G6505" s="216"/>
      <c r="H6505" s="227"/>
      <c r="I6505" s="214"/>
      <c r="J6505" s="214"/>
      <c r="K6505" s="218"/>
    </row>
    <row r="6506" customHeight="1" spans="1:11">
      <c r="A6506" s="228"/>
      <c r="B6506" s="219"/>
      <c r="C6506" s="220"/>
      <c r="D6506" s="220"/>
      <c r="E6506" s="220"/>
      <c r="F6506" s="225"/>
      <c r="G6506" s="222"/>
      <c r="H6506" s="229"/>
      <c r="I6506" s="220"/>
      <c r="J6506" s="220"/>
      <c r="K6506" s="223"/>
    </row>
    <row r="6507" customHeight="1" spans="1:11">
      <c r="A6507" s="226"/>
      <c r="B6507" s="213"/>
      <c r="C6507" s="214"/>
      <c r="D6507" s="214"/>
      <c r="E6507" s="214"/>
      <c r="F6507" s="224"/>
      <c r="G6507" s="216"/>
      <c r="H6507" s="227"/>
      <c r="I6507" s="214"/>
      <c r="J6507" s="214"/>
      <c r="K6507" s="218"/>
    </row>
    <row r="6508" customHeight="1" spans="1:11">
      <c r="A6508" s="228"/>
      <c r="B6508" s="219"/>
      <c r="C6508" s="220"/>
      <c r="D6508" s="220"/>
      <c r="E6508" s="220"/>
      <c r="F6508" s="225"/>
      <c r="G6508" s="222"/>
      <c r="H6508" s="229"/>
      <c r="I6508" s="220"/>
      <c r="J6508" s="220"/>
      <c r="K6508" s="223"/>
    </row>
    <row r="6509" customHeight="1" spans="1:11">
      <c r="A6509" s="226"/>
      <c r="B6509" s="213"/>
      <c r="C6509" s="214"/>
      <c r="D6509" s="214"/>
      <c r="E6509" s="214"/>
      <c r="F6509" s="224"/>
      <c r="G6509" s="216"/>
      <c r="H6509" s="227"/>
      <c r="I6509" s="214"/>
      <c r="J6509" s="214"/>
      <c r="K6509" s="218"/>
    </row>
    <row r="6510" customHeight="1" spans="1:11">
      <c r="A6510" s="228"/>
      <c r="B6510" s="219"/>
      <c r="C6510" s="220"/>
      <c r="D6510" s="220"/>
      <c r="E6510" s="220"/>
      <c r="F6510" s="225"/>
      <c r="G6510" s="222"/>
      <c r="H6510" s="229"/>
      <c r="I6510" s="220"/>
      <c r="J6510" s="220"/>
      <c r="K6510" s="223"/>
    </row>
    <row r="6511" customHeight="1" spans="1:11">
      <c r="A6511" s="226"/>
      <c r="B6511" s="213"/>
      <c r="C6511" s="214"/>
      <c r="D6511" s="214"/>
      <c r="E6511" s="214"/>
      <c r="F6511" s="224"/>
      <c r="G6511" s="216"/>
      <c r="H6511" s="227"/>
      <c r="I6511" s="214"/>
      <c r="J6511" s="214"/>
      <c r="K6511" s="218"/>
    </row>
    <row r="6512" customHeight="1" spans="1:11">
      <c r="A6512" s="228"/>
      <c r="B6512" s="219"/>
      <c r="C6512" s="220"/>
      <c r="D6512" s="220"/>
      <c r="E6512" s="220"/>
      <c r="F6512" s="225"/>
      <c r="G6512" s="222"/>
      <c r="H6512" s="229"/>
      <c r="I6512" s="220"/>
      <c r="J6512" s="220"/>
      <c r="K6512" s="223"/>
    </row>
    <row r="6513" customHeight="1" spans="1:11">
      <c r="A6513" s="226"/>
      <c r="B6513" s="213"/>
      <c r="C6513" s="214"/>
      <c r="D6513" s="214"/>
      <c r="E6513" s="214"/>
      <c r="F6513" s="224"/>
      <c r="G6513" s="216"/>
      <c r="H6513" s="227"/>
      <c r="I6513" s="214"/>
      <c r="J6513" s="214"/>
      <c r="K6513" s="218"/>
    </row>
    <row r="6514" customHeight="1" spans="1:11">
      <c r="A6514" s="228"/>
      <c r="B6514" s="219"/>
      <c r="C6514" s="220"/>
      <c r="D6514" s="220"/>
      <c r="E6514" s="220"/>
      <c r="F6514" s="225"/>
      <c r="G6514" s="222"/>
      <c r="H6514" s="229"/>
      <c r="I6514" s="220"/>
      <c r="J6514" s="220"/>
      <c r="K6514" s="223"/>
    </row>
    <row r="6515" customHeight="1" spans="1:11">
      <c r="A6515" s="226"/>
      <c r="B6515" s="213"/>
      <c r="C6515" s="214"/>
      <c r="D6515" s="214"/>
      <c r="E6515" s="214"/>
      <c r="F6515" s="224"/>
      <c r="G6515" s="216"/>
      <c r="H6515" s="227"/>
      <c r="I6515" s="214"/>
      <c r="J6515" s="214"/>
      <c r="K6515" s="218"/>
    </row>
    <row r="6516" customHeight="1" spans="1:11">
      <c r="A6516" s="228"/>
      <c r="B6516" s="219"/>
      <c r="C6516" s="220"/>
      <c r="D6516" s="220"/>
      <c r="E6516" s="220"/>
      <c r="F6516" s="225"/>
      <c r="G6516" s="222"/>
      <c r="H6516" s="229"/>
      <c r="I6516" s="220"/>
      <c r="J6516" s="220"/>
      <c r="K6516" s="223"/>
    </row>
    <row r="6517" customHeight="1" spans="1:11">
      <c r="A6517" s="226"/>
      <c r="B6517" s="213"/>
      <c r="C6517" s="214"/>
      <c r="D6517" s="214"/>
      <c r="E6517" s="214"/>
      <c r="F6517" s="224"/>
      <c r="G6517" s="216"/>
      <c r="H6517" s="227"/>
      <c r="I6517" s="214"/>
      <c r="J6517" s="214"/>
      <c r="K6517" s="218"/>
    </row>
    <row r="6518" customHeight="1" spans="1:11">
      <c r="A6518" s="228"/>
      <c r="B6518" s="219"/>
      <c r="C6518" s="220"/>
      <c r="D6518" s="220"/>
      <c r="E6518" s="220"/>
      <c r="F6518" s="225"/>
      <c r="G6518" s="222"/>
      <c r="H6518" s="229"/>
      <c r="I6518" s="220"/>
      <c r="J6518" s="220"/>
      <c r="K6518" s="223"/>
    </row>
    <row r="6519" customHeight="1" spans="1:11">
      <c r="A6519" s="226"/>
      <c r="B6519" s="213"/>
      <c r="C6519" s="214"/>
      <c r="D6519" s="214"/>
      <c r="E6519" s="214"/>
      <c r="F6519" s="224"/>
      <c r="G6519" s="216"/>
      <c r="H6519" s="227"/>
      <c r="I6519" s="214"/>
      <c r="J6519" s="214"/>
      <c r="K6519" s="218"/>
    </row>
    <row r="6520" customHeight="1" spans="1:11">
      <c r="A6520" s="228"/>
      <c r="B6520" s="219"/>
      <c r="C6520" s="220"/>
      <c r="D6520" s="220"/>
      <c r="E6520" s="220"/>
      <c r="F6520" s="225"/>
      <c r="G6520" s="222"/>
      <c r="H6520" s="229"/>
      <c r="I6520" s="220"/>
      <c r="J6520" s="220"/>
      <c r="K6520" s="223"/>
    </row>
    <row r="6521" customHeight="1" spans="1:11">
      <c r="A6521" s="226"/>
      <c r="B6521" s="213"/>
      <c r="C6521" s="214"/>
      <c r="D6521" s="214"/>
      <c r="E6521" s="214"/>
      <c r="F6521" s="224"/>
      <c r="G6521" s="216"/>
      <c r="H6521" s="227"/>
      <c r="I6521" s="214"/>
      <c r="J6521" s="214"/>
      <c r="K6521" s="218"/>
    </row>
    <row r="6522" customHeight="1" spans="1:11">
      <c r="A6522" s="228"/>
      <c r="B6522" s="219"/>
      <c r="C6522" s="220"/>
      <c r="D6522" s="220"/>
      <c r="E6522" s="220"/>
      <c r="F6522" s="225"/>
      <c r="G6522" s="222"/>
      <c r="H6522" s="229"/>
      <c r="I6522" s="220"/>
      <c r="J6522" s="220"/>
      <c r="K6522" s="223"/>
    </row>
    <row r="6523" customHeight="1" spans="1:11">
      <c r="A6523" s="226"/>
      <c r="B6523" s="213"/>
      <c r="C6523" s="214"/>
      <c r="D6523" s="214"/>
      <c r="E6523" s="214"/>
      <c r="F6523" s="224"/>
      <c r="G6523" s="216"/>
      <c r="H6523" s="227"/>
      <c r="I6523" s="214"/>
      <c r="J6523" s="214"/>
      <c r="K6523" s="218"/>
    </row>
    <row r="6524" customHeight="1" spans="1:11">
      <c r="A6524" s="228"/>
      <c r="B6524" s="219"/>
      <c r="C6524" s="220"/>
      <c r="D6524" s="220"/>
      <c r="E6524" s="220"/>
      <c r="F6524" s="225"/>
      <c r="G6524" s="222"/>
      <c r="H6524" s="229"/>
      <c r="I6524" s="220"/>
      <c r="J6524" s="220"/>
      <c r="K6524" s="223"/>
    </row>
    <row r="6525" customHeight="1" spans="1:11">
      <c r="A6525" s="226"/>
      <c r="B6525" s="213"/>
      <c r="C6525" s="214"/>
      <c r="D6525" s="214"/>
      <c r="E6525" s="214"/>
      <c r="F6525" s="224"/>
      <c r="G6525" s="216"/>
      <c r="H6525" s="227"/>
      <c r="I6525" s="214"/>
      <c r="J6525" s="214"/>
      <c r="K6525" s="218"/>
    </row>
    <row r="6526" customHeight="1" spans="1:11">
      <c r="A6526" s="228"/>
      <c r="B6526" s="219"/>
      <c r="C6526" s="220"/>
      <c r="D6526" s="220"/>
      <c r="E6526" s="220"/>
      <c r="F6526" s="225"/>
      <c r="G6526" s="222"/>
      <c r="H6526" s="229"/>
      <c r="I6526" s="220"/>
      <c r="J6526" s="220"/>
      <c r="K6526" s="223"/>
    </row>
    <row r="6527" customHeight="1" spans="1:11">
      <c r="A6527" s="226"/>
      <c r="B6527" s="213"/>
      <c r="C6527" s="214"/>
      <c r="D6527" s="214"/>
      <c r="E6527" s="214"/>
      <c r="F6527" s="224"/>
      <c r="G6527" s="216"/>
      <c r="H6527" s="227"/>
      <c r="I6527" s="214"/>
      <c r="J6527" s="214"/>
      <c r="K6527" s="218"/>
    </row>
    <row r="6528" customHeight="1" spans="1:11">
      <c r="A6528" s="228"/>
      <c r="B6528" s="219"/>
      <c r="C6528" s="220"/>
      <c r="D6528" s="220"/>
      <c r="E6528" s="220"/>
      <c r="F6528" s="225"/>
      <c r="G6528" s="222"/>
      <c r="H6528" s="229"/>
      <c r="I6528" s="220"/>
      <c r="J6528" s="220"/>
      <c r="K6528" s="223"/>
    </row>
    <row r="6529" customHeight="1" spans="1:11">
      <c r="A6529" s="226"/>
      <c r="B6529" s="213"/>
      <c r="C6529" s="214"/>
      <c r="D6529" s="214"/>
      <c r="E6529" s="214"/>
      <c r="F6529" s="224"/>
      <c r="G6529" s="216"/>
      <c r="H6529" s="227"/>
      <c r="I6529" s="214"/>
      <c r="J6529" s="214"/>
      <c r="K6529" s="218"/>
    </row>
    <row r="6530" customHeight="1" spans="1:11">
      <c r="A6530" s="228"/>
      <c r="B6530" s="219"/>
      <c r="C6530" s="220"/>
      <c r="D6530" s="220"/>
      <c r="E6530" s="220"/>
      <c r="F6530" s="225"/>
      <c r="G6530" s="222"/>
      <c r="H6530" s="229"/>
      <c r="I6530" s="220"/>
      <c r="J6530" s="220"/>
      <c r="K6530" s="223"/>
    </row>
    <row r="6531" customHeight="1" spans="1:11">
      <c r="A6531" s="226"/>
      <c r="B6531" s="213"/>
      <c r="C6531" s="214"/>
      <c r="D6531" s="214"/>
      <c r="E6531" s="214"/>
      <c r="F6531" s="224"/>
      <c r="G6531" s="216"/>
      <c r="H6531" s="227"/>
      <c r="I6531" s="214"/>
      <c r="J6531" s="214"/>
      <c r="K6531" s="218"/>
    </row>
    <row r="6532" customHeight="1" spans="1:11">
      <c r="A6532" s="228"/>
      <c r="B6532" s="219"/>
      <c r="C6532" s="220"/>
      <c r="D6532" s="220"/>
      <c r="E6532" s="220"/>
      <c r="F6532" s="225"/>
      <c r="G6532" s="222"/>
      <c r="H6532" s="229"/>
      <c r="I6532" s="220"/>
      <c r="J6532" s="220"/>
      <c r="K6532" s="223"/>
    </row>
    <row r="6533" customHeight="1" spans="1:11">
      <c r="A6533" s="226"/>
      <c r="B6533" s="213"/>
      <c r="C6533" s="214"/>
      <c r="D6533" s="214"/>
      <c r="E6533" s="214"/>
      <c r="F6533" s="224"/>
      <c r="G6533" s="216"/>
      <c r="H6533" s="227"/>
      <c r="I6533" s="214"/>
      <c r="J6533" s="214"/>
      <c r="K6533" s="218"/>
    </row>
    <row r="6534" customHeight="1" spans="1:11">
      <c r="A6534" s="228"/>
      <c r="B6534" s="219"/>
      <c r="C6534" s="220"/>
      <c r="D6534" s="220"/>
      <c r="E6534" s="220"/>
      <c r="F6534" s="225"/>
      <c r="G6534" s="222"/>
      <c r="H6534" s="229"/>
      <c r="I6534" s="220"/>
      <c r="J6534" s="220"/>
      <c r="K6534" s="223"/>
    </row>
    <row r="6535" customHeight="1" spans="1:11">
      <c r="A6535" s="226"/>
      <c r="B6535" s="213"/>
      <c r="C6535" s="214"/>
      <c r="D6535" s="214"/>
      <c r="E6535" s="214"/>
      <c r="F6535" s="224"/>
      <c r="G6535" s="216"/>
      <c r="H6535" s="227"/>
      <c r="I6535" s="214"/>
      <c r="J6535" s="214"/>
      <c r="K6535" s="218"/>
    </row>
    <row r="6536" customHeight="1" spans="1:11">
      <c r="A6536" s="228"/>
      <c r="B6536" s="219"/>
      <c r="C6536" s="220"/>
      <c r="D6536" s="220"/>
      <c r="E6536" s="220"/>
      <c r="F6536" s="225"/>
      <c r="G6536" s="222"/>
      <c r="H6536" s="229"/>
      <c r="I6536" s="220"/>
      <c r="J6536" s="220"/>
      <c r="K6536" s="223"/>
    </row>
    <row r="6537" customHeight="1" spans="1:11">
      <c r="A6537" s="226"/>
      <c r="B6537" s="213"/>
      <c r="C6537" s="214"/>
      <c r="D6537" s="214"/>
      <c r="E6537" s="214"/>
      <c r="F6537" s="224"/>
      <c r="G6537" s="216"/>
      <c r="H6537" s="227"/>
      <c r="I6537" s="214"/>
      <c r="J6537" s="214"/>
      <c r="K6537" s="218"/>
    </row>
    <row r="6538" customHeight="1" spans="1:11">
      <c r="A6538" s="228"/>
      <c r="B6538" s="219"/>
      <c r="C6538" s="220"/>
      <c r="D6538" s="220"/>
      <c r="E6538" s="220"/>
      <c r="F6538" s="225"/>
      <c r="G6538" s="222"/>
      <c r="H6538" s="229"/>
      <c r="I6538" s="220"/>
      <c r="J6538" s="220"/>
      <c r="K6538" s="223"/>
    </row>
    <row r="6539" customHeight="1" spans="1:11">
      <c r="A6539" s="226"/>
      <c r="B6539" s="213"/>
      <c r="C6539" s="214"/>
      <c r="D6539" s="214"/>
      <c r="E6539" s="214"/>
      <c r="F6539" s="224"/>
      <c r="G6539" s="216"/>
      <c r="H6539" s="227"/>
      <c r="I6539" s="214"/>
      <c r="J6539" s="214"/>
      <c r="K6539" s="218"/>
    </row>
    <row r="6540" customHeight="1" spans="1:11">
      <c r="A6540" s="228"/>
      <c r="B6540" s="219"/>
      <c r="C6540" s="220"/>
      <c r="D6540" s="220"/>
      <c r="E6540" s="220"/>
      <c r="F6540" s="225"/>
      <c r="G6540" s="222"/>
      <c r="H6540" s="229"/>
      <c r="I6540" s="220"/>
      <c r="J6540" s="220"/>
      <c r="K6540" s="223"/>
    </row>
    <row r="6541" customHeight="1" spans="1:11">
      <c r="A6541" s="226"/>
      <c r="B6541" s="213"/>
      <c r="C6541" s="214"/>
      <c r="D6541" s="214"/>
      <c r="E6541" s="214"/>
      <c r="F6541" s="224"/>
      <c r="G6541" s="216"/>
      <c r="H6541" s="227"/>
      <c r="I6541" s="214"/>
      <c r="J6541" s="214"/>
      <c r="K6541" s="218"/>
    </row>
    <row r="6542" customHeight="1" spans="1:11">
      <c r="A6542" s="228"/>
      <c r="B6542" s="219"/>
      <c r="C6542" s="220"/>
      <c r="D6542" s="220"/>
      <c r="E6542" s="220"/>
      <c r="F6542" s="225"/>
      <c r="G6542" s="222"/>
      <c r="H6542" s="229"/>
      <c r="I6542" s="220"/>
      <c r="J6542" s="220"/>
      <c r="K6542" s="223"/>
    </row>
    <row r="6543" customHeight="1" spans="1:11">
      <c r="A6543" s="226"/>
      <c r="B6543" s="213"/>
      <c r="C6543" s="214"/>
      <c r="D6543" s="214"/>
      <c r="E6543" s="214"/>
      <c r="F6543" s="224"/>
      <c r="G6543" s="216"/>
      <c r="H6543" s="227"/>
      <c r="I6543" s="214"/>
      <c r="J6543" s="214"/>
      <c r="K6543" s="218"/>
    </row>
    <row r="6544" customHeight="1" spans="1:11">
      <c r="A6544" s="228"/>
      <c r="B6544" s="219"/>
      <c r="C6544" s="220"/>
      <c r="D6544" s="220"/>
      <c r="E6544" s="220"/>
      <c r="F6544" s="225"/>
      <c r="G6544" s="222"/>
      <c r="H6544" s="229"/>
      <c r="I6544" s="220"/>
      <c r="J6544" s="220"/>
      <c r="K6544" s="223"/>
    </row>
    <row r="6545" customHeight="1" spans="1:11">
      <c r="A6545" s="226"/>
      <c r="B6545" s="213"/>
      <c r="C6545" s="214"/>
      <c r="D6545" s="214"/>
      <c r="E6545" s="214"/>
      <c r="F6545" s="224"/>
      <c r="G6545" s="216"/>
      <c r="H6545" s="227"/>
      <c r="I6545" s="214"/>
      <c r="J6545" s="214"/>
      <c r="K6545" s="218"/>
    </row>
    <row r="6546" customHeight="1" spans="1:11">
      <c r="A6546" s="228"/>
      <c r="B6546" s="219"/>
      <c r="C6546" s="220"/>
      <c r="D6546" s="220"/>
      <c r="E6546" s="220"/>
      <c r="F6546" s="225"/>
      <c r="G6546" s="222"/>
      <c r="H6546" s="229"/>
      <c r="I6546" s="220"/>
      <c r="J6546" s="220"/>
      <c r="K6546" s="223"/>
    </row>
    <row r="6547" customHeight="1" spans="1:11">
      <c r="A6547" s="226"/>
      <c r="B6547" s="213"/>
      <c r="C6547" s="214"/>
      <c r="D6547" s="214"/>
      <c r="E6547" s="214"/>
      <c r="F6547" s="224"/>
      <c r="G6547" s="216"/>
      <c r="H6547" s="227"/>
      <c r="I6547" s="214"/>
      <c r="J6547" s="214"/>
      <c r="K6547" s="218"/>
    </row>
    <row r="6548" customHeight="1" spans="1:11">
      <c r="A6548" s="228"/>
      <c r="B6548" s="219"/>
      <c r="C6548" s="220"/>
      <c r="D6548" s="220"/>
      <c r="E6548" s="220"/>
      <c r="F6548" s="225"/>
      <c r="G6548" s="222"/>
      <c r="H6548" s="229"/>
      <c r="I6548" s="220"/>
      <c r="J6548" s="220"/>
      <c r="K6548" s="223"/>
    </row>
    <row r="6549" customHeight="1" spans="1:11">
      <c r="A6549" s="226"/>
      <c r="B6549" s="213"/>
      <c r="C6549" s="214"/>
      <c r="D6549" s="214"/>
      <c r="E6549" s="214"/>
      <c r="F6549" s="224"/>
      <c r="G6549" s="216"/>
      <c r="H6549" s="227"/>
      <c r="I6549" s="214"/>
      <c r="J6549" s="214"/>
      <c r="K6549" s="218"/>
    </row>
    <row r="6550" customHeight="1" spans="1:11">
      <c r="A6550" s="228"/>
      <c r="B6550" s="219"/>
      <c r="C6550" s="220"/>
      <c r="D6550" s="220"/>
      <c r="E6550" s="220"/>
      <c r="F6550" s="225"/>
      <c r="G6550" s="222"/>
      <c r="H6550" s="229"/>
      <c r="I6550" s="220"/>
      <c r="J6550" s="220"/>
      <c r="K6550" s="223"/>
    </row>
    <row r="6551" customHeight="1" spans="1:11">
      <c r="A6551" s="226"/>
      <c r="B6551" s="213"/>
      <c r="C6551" s="214"/>
      <c r="D6551" s="214"/>
      <c r="E6551" s="214"/>
      <c r="F6551" s="224"/>
      <c r="G6551" s="216"/>
      <c r="H6551" s="227"/>
      <c r="I6551" s="214"/>
      <c r="J6551" s="214"/>
      <c r="K6551" s="218"/>
    </row>
    <row r="6552" customHeight="1" spans="1:11">
      <c r="A6552" s="228"/>
      <c r="B6552" s="219"/>
      <c r="C6552" s="220"/>
      <c r="D6552" s="220"/>
      <c r="E6552" s="220"/>
      <c r="F6552" s="225"/>
      <c r="G6552" s="222"/>
      <c r="H6552" s="229"/>
      <c r="I6552" s="220"/>
      <c r="J6552" s="220"/>
      <c r="K6552" s="223"/>
    </row>
    <row r="6553" customHeight="1" spans="1:11">
      <c r="A6553" s="226"/>
      <c r="B6553" s="213"/>
      <c r="C6553" s="214"/>
      <c r="D6553" s="214"/>
      <c r="E6553" s="214"/>
      <c r="F6553" s="224"/>
      <c r="G6553" s="216"/>
      <c r="H6553" s="227"/>
      <c r="I6553" s="214"/>
      <c r="J6553" s="214"/>
      <c r="K6553" s="218"/>
    </row>
    <row r="6554" customHeight="1" spans="1:11">
      <c r="A6554" s="228"/>
      <c r="B6554" s="219"/>
      <c r="C6554" s="220"/>
      <c r="D6554" s="220"/>
      <c r="E6554" s="220"/>
      <c r="F6554" s="225"/>
      <c r="G6554" s="222"/>
      <c r="H6554" s="229"/>
      <c r="I6554" s="220"/>
      <c r="J6554" s="220"/>
      <c r="K6554" s="223"/>
    </row>
    <row r="6555" customHeight="1" spans="1:11">
      <c r="A6555" s="226"/>
      <c r="B6555" s="213"/>
      <c r="C6555" s="214"/>
      <c r="D6555" s="214"/>
      <c r="E6555" s="214"/>
      <c r="F6555" s="224"/>
      <c r="G6555" s="216"/>
      <c r="H6555" s="227"/>
      <c r="I6555" s="214"/>
      <c r="J6555" s="214"/>
      <c r="K6555" s="218"/>
    </row>
    <row r="6556" customHeight="1" spans="1:11">
      <c r="A6556" s="228"/>
      <c r="B6556" s="219"/>
      <c r="C6556" s="220"/>
      <c r="D6556" s="220"/>
      <c r="E6556" s="220"/>
      <c r="F6556" s="225"/>
      <c r="G6556" s="222"/>
      <c r="H6556" s="229"/>
      <c r="I6556" s="220"/>
      <c r="J6556" s="220"/>
      <c r="K6556" s="223"/>
    </row>
    <row r="6557" customHeight="1" spans="1:11">
      <c r="A6557" s="226"/>
      <c r="B6557" s="213"/>
      <c r="C6557" s="214"/>
      <c r="D6557" s="214"/>
      <c r="E6557" s="214"/>
      <c r="F6557" s="224"/>
      <c r="G6557" s="216"/>
      <c r="H6557" s="227"/>
      <c r="I6557" s="214"/>
      <c r="J6557" s="214"/>
      <c r="K6557" s="218"/>
    </row>
    <row r="6558" customHeight="1" spans="1:11">
      <c r="A6558" s="228"/>
      <c r="B6558" s="219"/>
      <c r="C6558" s="220"/>
      <c r="D6558" s="220"/>
      <c r="E6558" s="220"/>
      <c r="F6558" s="225"/>
      <c r="G6558" s="222"/>
      <c r="H6558" s="229"/>
      <c r="I6558" s="220"/>
      <c r="J6558" s="220"/>
      <c r="K6558" s="223"/>
    </row>
    <row r="6559" customHeight="1" spans="1:11">
      <c r="A6559" s="226"/>
      <c r="B6559" s="213"/>
      <c r="C6559" s="214"/>
      <c r="D6559" s="214"/>
      <c r="E6559" s="214"/>
      <c r="F6559" s="224"/>
      <c r="G6559" s="216"/>
      <c r="H6559" s="227"/>
      <c r="I6559" s="214"/>
      <c r="J6559" s="214"/>
      <c r="K6559" s="218"/>
    </row>
    <row r="6560" customHeight="1" spans="1:11">
      <c r="A6560" s="228"/>
      <c r="B6560" s="219"/>
      <c r="C6560" s="220"/>
      <c r="D6560" s="220"/>
      <c r="E6560" s="220"/>
      <c r="F6560" s="225"/>
      <c r="G6560" s="222"/>
      <c r="H6560" s="229"/>
      <c r="I6560" s="220"/>
      <c r="J6560" s="220"/>
      <c r="K6560" s="223"/>
    </row>
    <row r="6561" customHeight="1" spans="1:11">
      <c r="A6561" s="226"/>
      <c r="B6561" s="213"/>
      <c r="C6561" s="214"/>
      <c r="D6561" s="214"/>
      <c r="E6561" s="214"/>
      <c r="F6561" s="224"/>
      <c r="G6561" s="216"/>
      <c r="H6561" s="227"/>
      <c r="I6561" s="214"/>
      <c r="J6561" s="214"/>
      <c r="K6561" s="218"/>
    </row>
    <row r="6562" customHeight="1" spans="1:11">
      <c r="A6562" s="228"/>
      <c r="B6562" s="219"/>
      <c r="C6562" s="220"/>
      <c r="D6562" s="220"/>
      <c r="E6562" s="220"/>
      <c r="F6562" s="225"/>
      <c r="G6562" s="222"/>
      <c r="H6562" s="229"/>
      <c r="I6562" s="220"/>
      <c r="J6562" s="220"/>
      <c r="K6562" s="223"/>
    </row>
    <row r="6563" customHeight="1" spans="1:11">
      <c r="A6563" s="226"/>
      <c r="B6563" s="213"/>
      <c r="C6563" s="214"/>
      <c r="D6563" s="214"/>
      <c r="E6563" s="214"/>
      <c r="F6563" s="224"/>
      <c r="G6563" s="216"/>
      <c r="H6563" s="227"/>
      <c r="I6563" s="214"/>
      <c r="J6563" s="214"/>
      <c r="K6563" s="218"/>
    </row>
    <row r="6564" customHeight="1" spans="1:11">
      <c r="A6564" s="228"/>
      <c r="B6564" s="219"/>
      <c r="C6564" s="220"/>
      <c r="D6564" s="220"/>
      <c r="E6564" s="220"/>
      <c r="F6564" s="225"/>
      <c r="G6564" s="222"/>
      <c r="H6564" s="229"/>
      <c r="I6564" s="220"/>
      <c r="J6564" s="220"/>
      <c r="K6564" s="223"/>
    </row>
    <row r="6565" customHeight="1" spans="1:11">
      <c r="A6565" s="226"/>
      <c r="B6565" s="213"/>
      <c r="C6565" s="214"/>
      <c r="D6565" s="214"/>
      <c r="E6565" s="214"/>
      <c r="F6565" s="224"/>
      <c r="G6565" s="216"/>
      <c r="H6565" s="227"/>
      <c r="I6565" s="214"/>
      <c r="J6565" s="214"/>
      <c r="K6565" s="218"/>
    </row>
    <row r="6566" customHeight="1" spans="1:11">
      <c r="A6566" s="228"/>
      <c r="B6566" s="219"/>
      <c r="C6566" s="220"/>
      <c r="D6566" s="220"/>
      <c r="E6566" s="220"/>
      <c r="F6566" s="225"/>
      <c r="G6566" s="222"/>
      <c r="H6566" s="229"/>
      <c r="I6566" s="220"/>
      <c r="J6566" s="220"/>
      <c r="K6566" s="223"/>
    </row>
    <row r="6567" customHeight="1" spans="1:11">
      <c r="A6567" s="226"/>
      <c r="B6567" s="213"/>
      <c r="C6567" s="214"/>
      <c r="D6567" s="214"/>
      <c r="E6567" s="214"/>
      <c r="F6567" s="224"/>
      <c r="G6567" s="216"/>
      <c r="H6567" s="227"/>
      <c r="I6567" s="214"/>
      <c r="J6567" s="214"/>
      <c r="K6567" s="218"/>
    </row>
    <row r="6568" customHeight="1" spans="1:11">
      <c r="A6568" s="228"/>
      <c r="B6568" s="219"/>
      <c r="C6568" s="220"/>
      <c r="D6568" s="220"/>
      <c r="E6568" s="220"/>
      <c r="F6568" s="225"/>
      <c r="G6568" s="222"/>
      <c r="H6568" s="229"/>
      <c r="I6568" s="220"/>
      <c r="J6568" s="220"/>
      <c r="K6568" s="223"/>
    </row>
    <row r="6569" customHeight="1" spans="1:11">
      <c r="A6569" s="226"/>
      <c r="B6569" s="213"/>
      <c r="C6569" s="214"/>
      <c r="D6569" s="214"/>
      <c r="E6569" s="214"/>
      <c r="F6569" s="224"/>
      <c r="G6569" s="216"/>
      <c r="H6569" s="227"/>
      <c r="I6569" s="214"/>
      <c r="J6569" s="214"/>
      <c r="K6569" s="218"/>
    </row>
    <row r="6570" customHeight="1" spans="1:11">
      <c r="A6570" s="228"/>
      <c r="B6570" s="219"/>
      <c r="C6570" s="220"/>
      <c r="D6570" s="220"/>
      <c r="E6570" s="220"/>
      <c r="F6570" s="225"/>
      <c r="G6570" s="222"/>
      <c r="H6570" s="229"/>
      <c r="I6570" s="220"/>
      <c r="J6570" s="220"/>
      <c r="K6570" s="223"/>
    </row>
    <row r="6571" customHeight="1" spans="1:11">
      <c r="A6571" s="226"/>
      <c r="B6571" s="213"/>
      <c r="C6571" s="214"/>
      <c r="D6571" s="214"/>
      <c r="E6571" s="214"/>
      <c r="F6571" s="224"/>
      <c r="G6571" s="216"/>
      <c r="H6571" s="227"/>
      <c r="I6571" s="214"/>
      <c r="J6571" s="214"/>
      <c r="K6571" s="218"/>
    </row>
    <row r="6572" customHeight="1" spans="1:11">
      <c r="A6572" s="228"/>
      <c r="B6572" s="219"/>
      <c r="C6572" s="220"/>
      <c r="D6572" s="220"/>
      <c r="E6572" s="220"/>
      <c r="F6572" s="225"/>
      <c r="G6572" s="222"/>
      <c r="H6572" s="229"/>
      <c r="I6572" s="220"/>
      <c r="J6572" s="220"/>
      <c r="K6572" s="223"/>
    </row>
    <row r="6573" customHeight="1" spans="1:11">
      <c r="A6573" s="226"/>
      <c r="B6573" s="213"/>
      <c r="C6573" s="214"/>
      <c r="D6573" s="214"/>
      <c r="E6573" s="214"/>
      <c r="F6573" s="224"/>
      <c r="G6573" s="216"/>
      <c r="H6573" s="227"/>
      <c r="I6573" s="214"/>
      <c r="J6573" s="214"/>
      <c r="K6573" s="218"/>
    </row>
    <row r="6574" customHeight="1" spans="1:11">
      <c r="A6574" s="228"/>
      <c r="B6574" s="219"/>
      <c r="C6574" s="220"/>
      <c r="D6574" s="220"/>
      <c r="E6574" s="220"/>
      <c r="F6574" s="225"/>
      <c r="G6574" s="222"/>
      <c r="H6574" s="229"/>
      <c r="I6574" s="220"/>
      <c r="J6574" s="220"/>
      <c r="K6574" s="223"/>
    </row>
    <row r="6575" customHeight="1" spans="1:11">
      <c r="A6575" s="226"/>
      <c r="B6575" s="213"/>
      <c r="C6575" s="214"/>
      <c r="D6575" s="214"/>
      <c r="E6575" s="214"/>
      <c r="F6575" s="224"/>
      <c r="G6575" s="216"/>
      <c r="H6575" s="227"/>
      <c r="I6575" s="214"/>
      <c r="J6575" s="214"/>
      <c r="K6575" s="218"/>
    </row>
    <row r="6576" customHeight="1" spans="1:11">
      <c r="A6576" s="228"/>
      <c r="B6576" s="219"/>
      <c r="C6576" s="220"/>
      <c r="D6576" s="220"/>
      <c r="E6576" s="220"/>
      <c r="F6576" s="225"/>
      <c r="G6576" s="222"/>
      <c r="H6576" s="229"/>
      <c r="I6576" s="220"/>
      <c r="J6576" s="220"/>
      <c r="K6576" s="223"/>
    </row>
    <row r="6577" customHeight="1" spans="1:11">
      <c r="A6577" s="226"/>
      <c r="B6577" s="213"/>
      <c r="C6577" s="214"/>
      <c r="D6577" s="214"/>
      <c r="E6577" s="214"/>
      <c r="F6577" s="224"/>
      <c r="G6577" s="216"/>
      <c r="H6577" s="227"/>
      <c r="I6577" s="214"/>
      <c r="J6577" s="214"/>
      <c r="K6577" s="218"/>
    </row>
    <row r="6578" customHeight="1" spans="1:11">
      <c r="A6578" s="228"/>
      <c r="B6578" s="219"/>
      <c r="C6578" s="220"/>
      <c r="D6578" s="220"/>
      <c r="E6578" s="220"/>
      <c r="F6578" s="225"/>
      <c r="G6578" s="222"/>
      <c r="H6578" s="229"/>
      <c r="I6578" s="220"/>
      <c r="J6578" s="220"/>
      <c r="K6578" s="223"/>
    </row>
    <row r="6579" customHeight="1" spans="1:11">
      <c r="A6579" s="226"/>
      <c r="B6579" s="213"/>
      <c r="C6579" s="214"/>
      <c r="D6579" s="214"/>
      <c r="E6579" s="214"/>
      <c r="F6579" s="224"/>
      <c r="G6579" s="216"/>
      <c r="H6579" s="227"/>
      <c r="I6579" s="214"/>
      <c r="J6579" s="214"/>
      <c r="K6579" s="218"/>
    </row>
    <row r="6580" customHeight="1" spans="1:11">
      <c r="A6580" s="228"/>
      <c r="B6580" s="219"/>
      <c r="C6580" s="220"/>
      <c r="D6580" s="220"/>
      <c r="E6580" s="220"/>
      <c r="F6580" s="225"/>
      <c r="G6580" s="222"/>
      <c r="H6580" s="229"/>
      <c r="I6580" s="220"/>
      <c r="J6580" s="220"/>
      <c r="K6580" s="223"/>
    </row>
    <row r="6581" customHeight="1" spans="1:11">
      <c r="A6581" s="226"/>
      <c r="B6581" s="213"/>
      <c r="C6581" s="214"/>
      <c r="D6581" s="214"/>
      <c r="E6581" s="214"/>
      <c r="F6581" s="224"/>
      <c r="G6581" s="216"/>
      <c r="H6581" s="227"/>
      <c r="I6581" s="214"/>
      <c r="J6581" s="214"/>
      <c r="K6581" s="218"/>
    </row>
    <row r="6582" customHeight="1" spans="1:11">
      <c r="A6582" s="228"/>
      <c r="B6582" s="219"/>
      <c r="C6582" s="220"/>
      <c r="D6582" s="220"/>
      <c r="E6582" s="220"/>
      <c r="F6582" s="225"/>
      <c r="G6582" s="222"/>
      <c r="H6582" s="229"/>
      <c r="I6582" s="220"/>
      <c r="J6582" s="220"/>
      <c r="K6582" s="223"/>
    </row>
    <row r="6583" customHeight="1" spans="1:11">
      <c r="A6583" s="226"/>
      <c r="B6583" s="213"/>
      <c r="C6583" s="214"/>
      <c r="D6583" s="214"/>
      <c r="E6583" s="214"/>
      <c r="F6583" s="224"/>
      <c r="G6583" s="216"/>
      <c r="H6583" s="227"/>
      <c r="I6583" s="214"/>
      <c r="J6583" s="214"/>
      <c r="K6583" s="218"/>
    </row>
    <row r="6584" customHeight="1" spans="1:11">
      <c r="A6584" s="228"/>
      <c r="B6584" s="219"/>
      <c r="C6584" s="220"/>
      <c r="D6584" s="220"/>
      <c r="E6584" s="220"/>
      <c r="F6584" s="225"/>
      <c r="G6584" s="222"/>
      <c r="H6584" s="229"/>
      <c r="I6584" s="220"/>
      <c r="J6584" s="220"/>
      <c r="K6584" s="223"/>
    </row>
    <row r="6585" customHeight="1" spans="1:11">
      <c r="A6585" s="226"/>
      <c r="B6585" s="213"/>
      <c r="C6585" s="214"/>
      <c r="D6585" s="214"/>
      <c r="E6585" s="214"/>
      <c r="F6585" s="224"/>
      <c r="G6585" s="216"/>
      <c r="H6585" s="227"/>
      <c r="I6585" s="214"/>
      <c r="J6585" s="214"/>
      <c r="K6585" s="218"/>
    </row>
    <row r="6586" customHeight="1" spans="1:11">
      <c r="A6586" s="228"/>
      <c r="B6586" s="219"/>
      <c r="C6586" s="220"/>
      <c r="D6586" s="220"/>
      <c r="E6586" s="220"/>
      <c r="F6586" s="225"/>
      <c r="G6586" s="222"/>
      <c r="H6586" s="229"/>
      <c r="I6586" s="220"/>
      <c r="J6586" s="220"/>
      <c r="K6586" s="223"/>
    </row>
    <row r="6587" customHeight="1" spans="1:11">
      <c r="A6587" s="226"/>
      <c r="B6587" s="213"/>
      <c r="C6587" s="214"/>
      <c r="D6587" s="214"/>
      <c r="E6587" s="214"/>
      <c r="F6587" s="224"/>
      <c r="G6587" s="216"/>
      <c r="H6587" s="227"/>
      <c r="I6587" s="214"/>
      <c r="J6587" s="214"/>
      <c r="K6587" s="218"/>
    </row>
    <row r="6588" customHeight="1" spans="1:11">
      <c r="A6588" s="228"/>
      <c r="B6588" s="219"/>
      <c r="C6588" s="220"/>
      <c r="D6588" s="220"/>
      <c r="E6588" s="220"/>
      <c r="F6588" s="225"/>
      <c r="G6588" s="222"/>
      <c r="H6588" s="229"/>
      <c r="I6588" s="220"/>
      <c r="J6588" s="220"/>
      <c r="K6588" s="223"/>
    </row>
    <row r="6589" customHeight="1" spans="1:11">
      <c r="A6589" s="226"/>
      <c r="B6589" s="213"/>
      <c r="C6589" s="214"/>
      <c r="D6589" s="214"/>
      <c r="E6589" s="214"/>
      <c r="F6589" s="224"/>
      <c r="G6589" s="216"/>
      <c r="H6589" s="227"/>
      <c r="I6589" s="214"/>
      <c r="J6589" s="214"/>
      <c r="K6589" s="218"/>
    </row>
    <row r="6590" customHeight="1" spans="1:11">
      <c r="A6590" s="228"/>
      <c r="B6590" s="219"/>
      <c r="C6590" s="220"/>
      <c r="D6590" s="220"/>
      <c r="E6590" s="220"/>
      <c r="F6590" s="225"/>
      <c r="G6590" s="222"/>
      <c r="H6590" s="229"/>
      <c r="I6590" s="220"/>
      <c r="J6590" s="220"/>
      <c r="K6590" s="223"/>
    </row>
    <row r="6591" customHeight="1" spans="1:11">
      <c r="A6591" s="226"/>
      <c r="B6591" s="213"/>
      <c r="C6591" s="214"/>
      <c r="D6591" s="214"/>
      <c r="E6591" s="214"/>
      <c r="F6591" s="224"/>
      <c r="G6591" s="216"/>
      <c r="H6591" s="227"/>
      <c r="I6591" s="214"/>
      <c r="J6591" s="214"/>
      <c r="K6591" s="218"/>
    </row>
    <row r="6592" customHeight="1" spans="1:11">
      <c r="A6592" s="228"/>
      <c r="B6592" s="219"/>
      <c r="C6592" s="220"/>
      <c r="D6592" s="220"/>
      <c r="E6592" s="220"/>
      <c r="F6592" s="225"/>
      <c r="G6592" s="222"/>
      <c r="H6592" s="229"/>
      <c r="I6592" s="220"/>
      <c r="J6592" s="220"/>
      <c r="K6592" s="223"/>
    </row>
    <row r="6593" customHeight="1" spans="1:11">
      <c r="A6593" s="226"/>
      <c r="B6593" s="213"/>
      <c r="C6593" s="214"/>
      <c r="D6593" s="214"/>
      <c r="E6593" s="214"/>
      <c r="F6593" s="224"/>
      <c r="G6593" s="216"/>
      <c r="H6593" s="227"/>
      <c r="I6593" s="214"/>
      <c r="J6593" s="214"/>
      <c r="K6593" s="218"/>
    </row>
    <row r="6594" customHeight="1" spans="1:11">
      <c r="A6594" s="228"/>
      <c r="B6594" s="219"/>
      <c r="C6594" s="220"/>
      <c r="D6594" s="220"/>
      <c r="E6594" s="220"/>
      <c r="F6594" s="225"/>
      <c r="G6594" s="222"/>
      <c r="H6594" s="229"/>
      <c r="I6594" s="220"/>
      <c r="J6594" s="220"/>
      <c r="K6594" s="223"/>
    </row>
    <row r="6595" customHeight="1" spans="1:11">
      <c r="A6595" s="226"/>
      <c r="B6595" s="213"/>
      <c r="C6595" s="214"/>
      <c r="D6595" s="214"/>
      <c r="E6595" s="214"/>
      <c r="F6595" s="224"/>
      <c r="G6595" s="216"/>
      <c r="H6595" s="227"/>
      <c r="I6595" s="214"/>
      <c r="J6595" s="214"/>
      <c r="K6595" s="218"/>
    </row>
    <row r="6596" customHeight="1" spans="1:11">
      <c r="A6596" s="228"/>
      <c r="B6596" s="219"/>
      <c r="C6596" s="220"/>
      <c r="D6596" s="220"/>
      <c r="E6596" s="220"/>
      <c r="F6596" s="225"/>
      <c r="G6596" s="222"/>
      <c r="H6596" s="229"/>
      <c r="I6596" s="220"/>
      <c r="J6596" s="220"/>
      <c r="K6596" s="223"/>
    </row>
    <row r="6597" customHeight="1" spans="1:11">
      <c r="A6597" s="226"/>
      <c r="B6597" s="213"/>
      <c r="C6597" s="214"/>
      <c r="D6597" s="214"/>
      <c r="E6597" s="214"/>
      <c r="F6597" s="224"/>
      <c r="G6597" s="216"/>
      <c r="H6597" s="227"/>
      <c r="I6597" s="214"/>
      <c r="J6597" s="214"/>
      <c r="K6597" s="218"/>
    </row>
    <row r="6598" customHeight="1" spans="1:11">
      <c r="A6598" s="228"/>
      <c r="B6598" s="219"/>
      <c r="C6598" s="220"/>
      <c r="D6598" s="220"/>
      <c r="E6598" s="220"/>
      <c r="F6598" s="225"/>
      <c r="G6598" s="222"/>
      <c r="H6598" s="229"/>
      <c r="I6598" s="220"/>
      <c r="J6598" s="220"/>
      <c r="K6598" s="223"/>
    </row>
    <row r="6599" customHeight="1" spans="1:11">
      <c r="A6599" s="226"/>
      <c r="B6599" s="213"/>
      <c r="C6599" s="214"/>
      <c r="D6599" s="214"/>
      <c r="E6599" s="214"/>
      <c r="F6599" s="224"/>
      <c r="G6599" s="216"/>
      <c r="H6599" s="227"/>
      <c r="I6599" s="214"/>
      <c r="J6599" s="214"/>
      <c r="K6599" s="218"/>
    </row>
    <row r="6600" customHeight="1" spans="1:11">
      <c r="A6600" s="228"/>
      <c r="B6600" s="219"/>
      <c r="C6600" s="220"/>
      <c r="D6600" s="220"/>
      <c r="E6600" s="220"/>
      <c r="F6600" s="225"/>
      <c r="G6600" s="222"/>
      <c r="H6600" s="229"/>
      <c r="I6600" s="220"/>
      <c r="J6600" s="220"/>
      <c r="K6600" s="223"/>
    </row>
    <row r="6601" customHeight="1" spans="1:11">
      <c r="A6601" s="226"/>
      <c r="B6601" s="213"/>
      <c r="C6601" s="214"/>
      <c r="D6601" s="214"/>
      <c r="E6601" s="214"/>
      <c r="F6601" s="224"/>
      <c r="G6601" s="216"/>
      <c r="H6601" s="227"/>
      <c r="I6601" s="214"/>
      <c r="J6601" s="214"/>
      <c r="K6601" s="218"/>
    </row>
    <row r="6602" customHeight="1" spans="1:11">
      <c r="A6602" s="228"/>
      <c r="B6602" s="219"/>
      <c r="C6602" s="220"/>
      <c r="D6602" s="220"/>
      <c r="E6602" s="220"/>
      <c r="F6602" s="225"/>
      <c r="G6602" s="222"/>
      <c r="H6602" s="229"/>
      <c r="I6602" s="220"/>
      <c r="J6602" s="220"/>
      <c r="K6602" s="223"/>
    </row>
    <row r="6603" customHeight="1" spans="1:11">
      <c r="A6603" s="226"/>
      <c r="B6603" s="213"/>
      <c r="C6603" s="214"/>
      <c r="D6603" s="214"/>
      <c r="E6603" s="214"/>
      <c r="F6603" s="224"/>
      <c r="G6603" s="216"/>
      <c r="H6603" s="227"/>
      <c r="I6603" s="214"/>
      <c r="J6603" s="214"/>
      <c r="K6603" s="218"/>
    </row>
    <row r="6604" customHeight="1" spans="1:11">
      <c r="A6604" s="228"/>
      <c r="B6604" s="219"/>
      <c r="C6604" s="220"/>
      <c r="D6604" s="220"/>
      <c r="E6604" s="220"/>
      <c r="F6604" s="225"/>
      <c r="G6604" s="222"/>
      <c r="H6604" s="229"/>
      <c r="I6604" s="220"/>
      <c r="J6604" s="220"/>
      <c r="K6604" s="223"/>
    </row>
    <row r="6605" customHeight="1" spans="1:11">
      <c r="A6605" s="226"/>
      <c r="B6605" s="213"/>
      <c r="C6605" s="214"/>
      <c r="D6605" s="214"/>
      <c r="E6605" s="214"/>
      <c r="F6605" s="224"/>
      <c r="G6605" s="216"/>
      <c r="H6605" s="227"/>
      <c r="I6605" s="214"/>
      <c r="J6605" s="214"/>
      <c r="K6605" s="218"/>
    </row>
    <row r="6606" customHeight="1" spans="1:11">
      <c r="A6606" s="228"/>
      <c r="B6606" s="219"/>
      <c r="C6606" s="220"/>
      <c r="D6606" s="220"/>
      <c r="E6606" s="220"/>
      <c r="F6606" s="225"/>
      <c r="G6606" s="222"/>
      <c r="H6606" s="229"/>
      <c r="I6606" s="220"/>
      <c r="J6606" s="220"/>
      <c r="K6606" s="223"/>
    </row>
    <row r="6607" customHeight="1" spans="1:11">
      <c r="A6607" s="226"/>
      <c r="B6607" s="213"/>
      <c r="C6607" s="214"/>
      <c r="D6607" s="214"/>
      <c r="E6607" s="214"/>
      <c r="F6607" s="224"/>
      <c r="G6607" s="216"/>
      <c r="H6607" s="227"/>
      <c r="I6607" s="214"/>
      <c r="J6607" s="214"/>
      <c r="K6607" s="218"/>
    </row>
    <row r="6608" customHeight="1" spans="1:11">
      <c r="A6608" s="228"/>
      <c r="B6608" s="219"/>
      <c r="C6608" s="220"/>
      <c r="D6608" s="220"/>
      <c r="E6608" s="220"/>
      <c r="F6608" s="225"/>
      <c r="G6608" s="222"/>
      <c r="H6608" s="229"/>
      <c r="I6608" s="220"/>
      <c r="J6608" s="220"/>
      <c r="K6608" s="223"/>
    </row>
    <row r="6609" customHeight="1" spans="1:11">
      <c r="A6609" s="226"/>
      <c r="B6609" s="213"/>
      <c r="C6609" s="214"/>
      <c r="D6609" s="214"/>
      <c r="E6609" s="214"/>
      <c r="F6609" s="224"/>
      <c r="G6609" s="216"/>
      <c r="H6609" s="227"/>
      <c r="I6609" s="214"/>
      <c r="J6609" s="214"/>
      <c r="K6609" s="218"/>
    </row>
    <row r="6610" customHeight="1" spans="1:11">
      <c r="A6610" s="228"/>
      <c r="B6610" s="219"/>
      <c r="C6610" s="220"/>
      <c r="D6610" s="220"/>
      <c r="E6610" s="220"/>
      <c r="F6610" s="225"/>
      <c r="G6610" s="222"/>
      <c r="H6610" s="229"/>
      <c r="I6610" s="220"/>
      <c r="J6610" s="220"/>
      <c r="K6610" s="223"/>
    </row>
    <row r="6611" customHeight="1" spans="1:11">
      <c r="A6611" s="226"/>
      <c r="B6611" s="213"/>
      <c r="C6611" s="214"/>
      <c r="D6611" s="214"/>
      <c r="E6611" s="214"/>
      <c r="F6611" s="224"/>
      <c r="G6611" s="216"/>
      <c r="H6611" s="227"/>
      <c r="I6611" s="214"/>
      <c r="J6611" s="214"/>
      <c r="K6611" s="218"/>
    </row>
    <row r="6612" customHeight="1" spans="1:11">
      <c r="A6612" s="228"/>
      <c r="B6612" s="219"/>
      <c r="C6612" s="220"/>
      <c r="D6612" s="220"/>
      <c r="E6612" s="220"/>
      <c r="F6612" s="225"/>
      <c r="G6612" s="222"/>
      <c r="H6612" s="229"/>
      <c r="I6612" s="220"/>
      <c r="J6612" s="220"/>
      <c r="K6612" s="223"/>
    </row>
    <row r="6613" customHeight="1" spans="1:11">
      <c r="A6613" s="226"/>
      <c r="B6613" s="213"/>
      <c r="C6613" s="214"/>
      <c r="D6613" s="214"/>
      <c r="E6613" s="214"/>
      <c r="F6613" s="224"/>
      <c r="G6613" s="216"/>
      <c r="H6613" s="227"/>
      <c r="I6613" s="214"/>
      <c r="J6613" s="214"/>
      <c r="K6613" s="218"/>
    </row>
    <row r="6614" customHeight="1" spans="1:11">
      <c r="A6614" s="228"/>
      <c r="B6614" s="219"/>
      <c r="C6614" s="220"/>
      <c r="D6614" s="220"/>
      <c r="E6614" s="220"/>
      <c r="F6614" s="225"/>
      <c r="G6614" s="222"/>
      <c r="H6614" s="229"/>
      <c r="I6614" s="220"/>
      <c r="J6614" s="220"/>
      <c r="K6614" s="223"/>
    </row>
    <row r="6615" customHeight="1" spans="1:11">
      <c r="A6615" s="226"/>
      <c r="B6615" s="213"/>
      <c r="C6615" s="214"/>
      <c r="D6615" s="214"/>
      <c r="E6615" s="214"/>
      <c r="F6615" s="224"/>
      <c r="G6615" s="216"/>
      <c r="H6615" s="227"/>
      <c r="I6615" s="214"/>
      <c r="J6615" s="214"/>
      <c r="K6615" s="218"/>
    </row>
    <row r="6616" customHeight="1" spans="1:11">
      <c r="A6616" s="228"/>
      <c r="B6616" s="219"/>
      <c r="C6616" s="220"/>
      <c r="D6616" s="220"/>
      <c r="E6616" s="220"/>
      <c r="F6616" s="225"/>
      <c r="G6616" s="222"/>
      <c r="H6616" s="229"/>
      <c r="I6616" s="220"/>
      <c r="J6616" s="220"/>
      <c r="K6616" s="223"/>
    </row>
    <row r="6617" customHeight="1" spans="1:11">
      <c r="A6617" s="226"/>
      <c r="B6617" s="213"/>
      <c r="C6617" s="214"/>
      <c r="D6617" s="214"/>
      <c r="E6617" s="214"/>
      <c r="F6617" s="224"/>
      <c r="G6617" s="216"/>
      <c r="H6617" s="227"/>
      <c r="I6617" s="214"/>
      <c r="J6617" s="214"/>
      <c r="K6617" s="218"/>
    </row>
    <row r="6618" customHeight="1" spans="1:11">
      <c r="A6618" s="228"/>
      <c r="B6618" s="219"/>
      <c r="C6618" s="220"/>
      <c r="D6618" s="220"/>
      <c r="E6618" s="220"/>
      <c r="F6618" s="225"/>
      <c r="G6618" s="222"/>
      <c r="H6618" s="229"/>
      <c r="I6618" s="220"/>
      <c r="J6618" s="220"/>
      <c r="K6618" s="223"/>
    </row>
    <row r="6619" customHeight="1" spans="1:11">
      <c r="A6619" s="226"/>
      <c r="B6619" s="213"/>
      <c r="C6619" s="214"/>
      <c r="D6619" s="214"/>
      <c r="E6619" s="214"/>
      <c r="F6619" s="224"/>
      <c r="G6619" s="216"/>
      <c r="H6619" s="227"/>
      <c r="I6619" s="214"/>
      <c r="J6619" s="214"/>
      <c r="K6619" s="218"/>
    </row>
    <row r="6620" customHeight="1" spans="1:11">
      <c r="A6620" s="228"/>
      <c r="B6620" s="219"/>
      <c r="C6620" s="220"/>
      <c r="D6620" s="220"/>
      <c r="E6620" s="220"/>
      <c r="F6620" s="225"/>
      <c r="G6620" s="222"/>
      <c r="H6620" s="229"/>
      <c r="I6620" s="220"/>
      <c r="J6620" s="220"/>
      <c r="K6620" s="223"/>
    </row>
    <row r="6621" customHeight="1" spans="1:11">
      <c r="A6621" s="226"/>
      <c r="B6621" s="213"/>
      <c r="C6621" s="214"/>
      <c r="D6621" s="214"/>
      <c r="E6621" s="214"/>
      <c r="F6621" s="224"/>
      <c r="G6621" s="216"/>
      <c r="H6621" s="227"/>
      <c r="I6621" s="214"/>
      <c r="J6621" s="214"/>
      <c r="K6621" s="218"/>
    </row>
    <row r="6622" customHeight="1" spans="1:11">
      <c r="A6622" s="228"/>
      <c r="B6622" s="219"/>
      <c r="C6622" s="220"/>
      <c r="D6622" s="220"/>
      <c r="E6622" s="220"/>
      <c r="F6622" s="225"/>
      <c r="G6622" s="222"/>
      <c r="H6622" s="229"/>
      <c r="I6622" s="220"/>
      <c r="J6622" s="220"/>
      <c r="K6622" s="223"/>
    </row>
    <row r="6623" customHeight="1" spans="1:11">
      <c r="A6623" s="226"/>
      <c r="B6623" s="213"/>
      <c r="C6623" s="214"/>
      <c r="D6623" s="214"/>
      <c r="E6623" s="214"/>
      <c r="F6623" s="224"/>
      <c r="G6623" s="216"/>
      <c r="H6623" s="227"/>
      <c r="I6623" s="214"/>
      <c r="J6623" s="214"/>
      <c r="K6623" s="218"/>
    </row>
    <row r="6624" customHeight="1" spans="1:11">
      <c r="A6624" s="228"/>
      <c r="B6624" s="219"/>
      <c r="C6624" s="220"/>
      <c r="D6624" s="220"/>
      <c r="E6624" s="220"/>
      <c r="F6624" s="225"/>
      <c r="G6624" s="222"/>
      <c r="H6624" s="229"/>
      <c r="I6624" s="220"/>
      <c r="J6624" s="220"/>
      <c r="K6624" s="223"/>
    </row>
    <row r="6625" customHeight="1" spans="1:11">
      <c r="A6625" s="226"/>
      <c r="B6625" s="213"/>
      <c r="C6625" s="214"/>
      <c r="D6625" s="214"/>
      <c r="E6625" s="214"/>
      <c r="F6625" s="224"/>
      <c r="G6625" s="216"/>
      <c r="H6625" s="227"/>
      <c r="I6625" s="214"/>
      <c r="J6625" s="214"/>
      <c r="K6625" s="218"/>
    </row>
    <row r="6626" customHeight="1" spans="1:11">
      <c r="A6626" s="228"/>
      <c r="B6626" s="219"/>
      <c r="C6626" s="220"/>
      <c r="D6626" s="220"/>
      <c r="E6626" s="220"/>
      <c r="F6626" s="225"/>
      <c r="G6626" s="222"/>
      <c r="H6626" s="229"/>
      <c r="I6626" s="220"/>
      <c r="J6626" s="220"/>
      <c r="K6626" s="223"/>
    </row>
    <row r="6627" customHeight="1" spans="1:11">
      <c r="A6627" s="226"/>
      <c r="B6627" s="213"/>
      <c r="C6627" s="214"/>
      <c r="D6627" s="214"/>
      <c r="E6627" s="214"/>
      <c r="F6627" s="224"/>
      <c r="G6627" s="216"/>
      <c r="H6627" s="227"/>
      <c r="I6627" s="214"/>
      <c r="J6627" s="214"/>
      <c r="K6627" s="218"/>
    </row>
    <row r="6628" customHeight="1" spans="1:11">
      <c r="A6628" s="228"/>
      <c r="B6628" s="219"/>
      <c r="C6628" s="220"/>
      <c r="D6628" s="220"/>
      <c r="E6628" s="220"/>
      <c r="F6628" s="225"/>
      <c r="G6628" s="222"/>
      <c r="H6628" s="229"/>
      <c r="I6628" s="220"/>
      <c r="J6628" s="220"/>
      <c r="K6628" s="223"/>
    </row>
    <row r="6629" customHeight="1" spans="1:11">
      <c r="A6629" s="226"/>
      <c r="B6629" s="213"/>
      <c r="C6629" s="214"/>
      <c r="D6629" s="214"/>
      <c r="E6629" s="214"/>
      <c r="F6629" s="224"/>
      <c r="G6629" s="216"/>
      <c r="H6629" s="227"/>
      <c r="I6629" s="214"/>
      <c r="J6629" s="214"/>
      <c r="K6629" s="218"/>
    </row>
    <row r="6630" customHeight="1" spans="1:11">
      <c r="A6630" s="228"/>
      <c r="B6630" s="219"/>
      <c r="C6630" s="220"/>
      <c r="D6630" s="220"/>
      <c r="E6630" s="220"/>
      <c r="F6630" s="225"/>
      <c r="G6630" s="222"/>
      <c r="H6630" s="229"/>
      <c r="I6630" s="220"/>
      <c r="J6630" s="220"/>
      <c r="K6630" s="223"/>
    </row>
    <row r="6631" customHeight="1" spans="1:11">
      <c r="A6631" s="226"/>
      <c r="B6631" s="213"/>
      <c r="C6631" s="214"/>
      <c r="D6631" s="214"/>
      <c r="E6631" s="214"/>
      <c r="F6631" s="224"/>
      <c r="G6631" s="216"/>
      <c r="H6631" s="227"/>
      <c r="I6631" s="214"/>
      <c r="J6631" s="214"/>
      <c r="K6631" s="218"/>
    </row>
    <row r="6632" customHeight="1" spans="1:11">
      <c r="A6632" s="228"/>
      <c r="B6632" s="219"/>
      <c r="C6632" s="220"/>
      <c r="D6632" s="220"/>
      <c r="E6632" s="220"/>
      <c r="F6632" s="225"/>
      <c r="G6632" s="222"/>
      <c r="H6632" s="229"/>
      <c r="I6632" s="220"/>
      <c r="J6632" s="220"/>
      <c r="K6632" s="223"/>
    </row>
    <row r="6633" customHeight="1" spans="1:11">
      <c r="A6633" s="226"/>
      <c r="B6633" s="213"/>
      <c r="C6633" s="214"/>
      <c r="D6633" s="214"/>
      <c r="E6633" s="214"/>
      <c r="F6633" s="224"/>
      <c r="G6633" s="216"/>
      <c r="H6633" s="227"/>
      <c r="I6633" s="214"/>
      <c r="J6633" s="214"/>
      <c r="K6633" s="218"/>
    </row>
    <row r="6634" customHeight="1" spans="1:11">
      <c r="A6634" s="228"/>
      <c r="B6634" s="219"/>
      <c r="C6634" s="220"/>
      <c r="D6634" s="220"/>
      <c r="E6634" s="220"/>
      <c r="F6634" s="225"/>
      <c r="G6634" s="222"/>
      <c r="H6634" s="229"/>
      <c r="I6634" s="220"/>
      <c r="J6634" s="220"/>
      <c r="K6634" s="223"/>
    </row>
    <row r="6635" customHeight="1" spans="1:11">
      <c r="A6635" s="226"/>
      <c r="B6635" s="213"/>
      <c r="C6635" s="214"/>
      <c r="D6635" s="214"/>
      <c r="E6635" s="214"/>
      <c r="F6635" s="224"/>
      <c r="G6635" s="216"/>
      <c r="H6635" s="227"/>
      <c r="I6635" s="214"/>
      <c r="J6635" s="214"/>
      <c r="K6635" s="218"/>
    </row>
    <row r="6636" customHeight="1" spans="1:11">
      <c r="A6636" s="228"/>
      <c r="B6636" s="219"/>
      <c r="C6636" s="220"/>
      <c r="D6636" s="220"/>
      <c r="E6636" s="220"/>
      <c r="F6636" s="225"/>
      <c r="G6636" s="222"/>
      <c r="H6636" s="229"/>
      <c r="I6636" s="220"/>
      <c r="J6636" s="220"/>
      <c r="K6636" s="223"/>
    </row>
    <row r="6637" customHeight="1" spans="1:11">
      <c r="A6637" s="226"/>
      <c r="B6637" s="213"/>
      <c r="C6637" s="214"/>
      <c r="D6637" s="214"/>
      <c r="E6637" s="214"/>
      <c r="F6637" s="224"/>
      <c r="G6637" s="216"/>
      <c r="H6637" s="227"/>
      <c r="I6637" s="214"/>
      <c r="J6637" s="214"/>
      <c r="K6637" s="218"/>
    </row>
    <row r="6638" customHeight="1" spans="1:11">
      <c r="A6638" s="228"/>
      <c r="B6638" s="219"/>
      <c r="C6638" s="220"/>
      <c r="D6638" s="220"/>
      <c r="E6638" s="220"/>
      <c r="F6638" s="225"/>
      <c r="G6638" s="222"/>
      <c r="H6638" s="229"/>
      <c r="I6638" s="220"/>
      <c r="J6638" s="220"/>
      <c r="K6638" s="223"/>
    </row>
    <row r="6639" customHeight="1" spans="1:11">
      <c r="A6639" s="226"/>
      <c r="B6639" s="213"/>
      <c r="C6639" s="214"/>
      <c r="D6639" s="214"/>
      <c r="E6639" s="214"/>
      <c r="F6639" s="224"/>
      <c r="G6639" s="216"/>
      <c r="H6639" s="227"/>
      <c r="I6639" s="214"/>
      <c r="J6639" s="214"/>
      <c r="K6639" s="218"/>
    </row>
    <row r="6640" customHeight="1" spans="1:11">
      <c r="A6640" s="228"/>
      <c r="B6640" s="219"/>
      <c r="C6640" s="220"/>
      <c r="D6640" s="220"/>
      <c r="E6640" s="220"/>
      <c r="F6640" s="225"/>
      <c r="G6640" s="222"/>
      <c r="H6640" s="229"/>
      <c r="I6640" s="220"/>
      <c r="J6640" s="220"/>
      <c r="K6640" s="223"/>
    </row>
    <row r="6641" customHeight="1" spans="1:11">
      <c r="A6641" s="226"/>
      <c r="B6641" s="213"/>
      <c r="C6641" s="214"/>
      <c r="D6641" s="214"/>
      <c r="E6641" s="214"/>
      <c r="F6641" s="224"/>
      <c r="G6641" s="216"/>
      <c r="H6641" s="227"/>
      <c r="I6641" s="214"/>
      <c r="J6641" s="214"/>
      <c r="K6641" s="218"/>
    </row>
    <row r="6642" customHeight="1" spans="1:11">
      <c r="A6642" s="228"/>
      <c r="B6642" s="219"/>
      <c r="C6642" s="220"/>
      <c r="D6642" s="220"/>
      <c r="E6642" s="220"/>
      <c r="F6642" s="225"/>
      <c r="G6642" s="222"/>
      <c r="H6642" s="229"/>
      <c r="I6642" s="220"/>
      <c r="J6642" s="220"/>
      <c r="K6642" s="223"/>
    </row>
    <row r="6643" customHeight="1" spans="1:11">
      <c r="A6643" s="226"/>
      <c r="B6643" s="213"/>
      <c r="C6643" s="214"/>
      <c r="D6643" s="214"/>
      <c r="E6643" s="214"/>
      <c r="F6643" s="224"/>
      <c r="G6643" s="216"/>
      <c r="H6643" s="227"/>
      <c r="I6643" s="214"/>
      <c r="J6643" s="214"/>
      <c r="K6643" s="218"/>
    </row>
    <row r="6644" customHeight="1" spans="1:11">
      <c r="A6644" s="228"/>
      <c r="B6644" s="219"/>
      <c r="C6644" s="220"/>
      <c r="D6644" s="220"/>
      <c r="E6644" s="220"/>
      <c r="F6644" s="225"/>
      <c r="G6644" s="222"/>
      <c r="H6644" s="229"/>
      <c r="I6644" s="220"/>
      <c r="J6644" s="220"/>
      <c r="K6644" s="223"/>
    </row>
    <row r="6645" customHeight="1" spans="1:11">
      <c r="A6645" s="226"/>
      <c r="B6645" s="213"/>
      <c r="C6645" s="214"/>
      <c r="D6645" s="214"/>
      <c r="E6645" s="214"/>
      <c r="F6645" s="224"/>
      <c r="G6645" s="216"/>
      <c r="H6645" s="227"/>
      <c r="I6645" s="214"/>
      <c r="J6645" s="214"/>
      <c r="K6645" s="218"/>
    </row>
    <row r="6646" customHeight="1" spans="1:11">
      <c r="A6646" s="228"/>
      <c r="B6646" s="219"/>
      <c r="C6646" s="220"/>
      <c r="D6646" s="220"/>
      <c r="E6646" s="220"/>
      <c r="F6646" s="225"/>
      <c r="G6646" s="222"/>
      <c r="H6646" s="229"/>
      <c r="I6646" s="220"/>
      <c r="J6646" s="220"/>
      <c r="K6646" s="223"/>
    </row>
    <row r="6647" customHeight="1" spans="1:11">
      <c r="A6647" s="226"/>
      <c r="B6647" s="213"/>
      <c r="C6647" s="214"/>
      <c r="D6647" s="214"/>
      <c r="E6647" s="214"/>
      <c r="F6647" s="224"/>
      <c r="G6647" s="216"/>
      <c r="H6647" s="227"/>
      <c r="I6647" s="214"/>
      <c r="J6647" s="214"/>
      <c r="K6647" s="218"/>
    </row>
    <row r="6648" customHeight="1" spans="1:11">
      <c r="A6648" s="228"/>
      <c r="B6648" s="219"/>
      <c r="C6648" s="220"/>
      <c r="D6648" s="220"/>
      <c r="E6648" s="220"/>
      <c r="F6648" s="225"/>
      <c r="G6648" s="222"/>
      <c r="H6648" s="229"/>
      <c r="I6648" s="220"/>
      <c r="J6648" s="220"/>
      <c r="K6648" s="223"/>
    </row>
    <row r="6649" customHeight="1" spans="1:11">
      <c r="A6649" s="226"/>
      <c r="B6649" s="213"/>
      <c r="C6649" s="214"/>
      <c r="D6649" s="214"/>
      <c r="E6649" s="214"/>
      <c r="F6649" s="224"/>
      <c r="G6649" s="216"/>
      <c r="H6649" s="227"/>
      <c r="I6649" s="214"/>
      <c r="J6649" s="214"/>
      <c r="K6649" s="218"/>
    </row>
    <row r="6650" customHeight="1" spans="1:11">
      <c r="A6650" s="228"/>
      <c r="B6650" s="219"/>
      <c r="C6650" s="220"/>
      <c r="D6650" s="220"/>
      <c r="E6650" s="220"/>
      <c r="F6650" s="225"/>
      <c r="G6650" s="222"/>
      <c r="H6650" s="229"/>
      <c r="I6650" s="220"/>
      <c r="J6650" s="220"/>
      <c r="K6650" s="223"/>
    </row>
    <row r="6651" customHeight="1" spans="1:11">
      <c r="A6651" s="226"/>
      <c r="B6651" s="213"/>
      <c r="C6651" s="214"/>
      <c r="D6651" s="214"/>
      <c r="E6651" s="214"/>
      <c r="F6651" s="224"/>
      <c r="G6651" s="216"/>
      <c r="H6651" s="227"/>
      <c r="I6651" s="214"/>
      <c r="J6651" s="214"/>
      <c r="K6651" s="218"/>
    </row>
    <row r="6652" customHeight="1" spans="1:11">
      <c r="A6652" s="228"/>
      <c r="B6652" s="219"/>
      <c r="C6652" s="220"/>
      <c r="D6652" s="220"/>
      <c r="E6652" s="220"/>
      <c r="F6652" s="225"/>
      <c r="G6652" s="222"/>
      <c r="H6652" s="229"/>
      <c r="I6652" s="220"/>
      <c r="J6652" s="220"/>
      <c r="K6652" s="223"/>
    </row>
    <row r="6653" customHeight="1" spans="1:11">
      <c r="A6653" s="226"/>
      <c r="B6653" s="213"/>
      <c r="C6653" s="214"/>
      <c r="D6653" s="214"/>
      <c r="E6653" s="214"/>
      <c r="F6653" s="224"/>
      <c r="G6653" s="216"/>
      <c r="H6653" s="227"/>
      <c r="I6653" s="214"/>
      <c r="J6653" s="214"/>
      <c r="K6653" s="218"/>
    </row>
    <row r="6654" customHeight="1" spans="1:11">
      <c r="A6654" s="228"/>
      <c r="B6654" s="219"/>
      <c r="C6654" s="220"/>
      <c r="D6654" s="220"/>
      <c r="E6654" s="220"/>
      <c r="F6654" s="225"/>
      <c r="G6654" s="222"/>
      <c r="H6654" s="229"/>
      <c r="I6654" s="220"/>
      <c r="J6654" s="220"/>
      <c r="K6654" s="223"/>
    </row>
    <row r="6655" customHeight="1" spans="1:11">
      <c r="A6655" s="226"/>
      <c r="B6655" s="213"/>
      <c r="C6655" s="214"/>
      <c r="D6655" s="214"/>
      <c r="E6655" s="214"/>
      <c r="F6655" s="224"/>
      <c r="G6655" s="216"/>
      <c r="H6655" s="227"/>
      <c r="I6655" s="214"/>
      <c r="J6655" s="214"/>
      <c r="K6655" s="218"/>
    </row>
    <row r="6656" customHeight="1" spans="1:11">
      <c r="A6656" s="228"/>
      <c r="B6656" s="219"/>
      <c r="C6656" s="220"/>
      <c r="D6656" s="220"/>
      <c r="E6656" s="220"/>
      <c r="F6656" s="225"/>
      <c r="G6656" s="222"/>
      <c r="H6656" s="229"/>
      <c r="I6656" s="220"/>
      <c r="J6656" s="220"/>
      <c r="K6656" s="223"/>
    </row>
    <row r="6657" customHeight="1" spans="1:11">
      <c r="A6657" s="226"/>
      <c r="B6657" s="213"/>
      <c r="C6657" s="214"/>
      <c r="D6657" s="214"/>
      <c r="E6657" s="214"/>
      <c r="F6657" s="224"/>
      <c r="G6657" s="216"/>
      <c r="H6657" s="227"/>
      <c r="I6657" s="214"/>
      <c r="J6657" s="214"/>
      <c r="K6657" s="218"/>
    </row>
    <row r="6658" customHeight="1" spans="1:11">
      <c r="A6658" s="228"/>
      <c r="B6658" s="219"/>
      <c r="C6658" s="220"/>
      <c r="D6658" s="220"/>
      <c r="E6658" s="220"/>
      <c r="F6658" s="225"/>
      <c r="G6658" s="222"/>
      <c r="H6658" s="229"/>
      <c r="I6658" s="220"/>
      <c r="J6658" s="220"/>
      <c r="K6658" s="223"/>
    </row>
    <row r="6659" customHeight="1" spans="1:11">
      <c r="A6659" s="226"/>
      <c r="B6659" s="213"/>
      <c r="C6659" s="214"/>
      <c r="D6659" s="214"/>
      <c r="E6659" s="214"/>
      <c r="F6659" s="224"/>
      <c r="G6659" s="216"/>
      <c r="H6659" s="227"/>
      <c r="I6659" s="214"/>
      <c r="J6659" s="214"/>
      <c r="K6659" s="218"/>
    </row>
    <row r="6660" customHeight="1" spans="1:11">
      <c r="A6660" s="228"/>
      <c r="B6660" s="219"/>
      <c r="C6660" s="220"/>
      <c r="D6660" s="220"/>
      <c r="E6660" s="220"/>
      <c r="F6660" s="225"/>
      <c r="G6660" s="222"/>
      <c r="H6660" s="229"/>
      <c r="I6660" s="220"/>
      <c r="J6660" s="220"/>
      <c r="K6660" s="223"/>
    </row>
    <row r="6661" customHeight="1" spans="1:11">
      <c r="A6661" s="226"/>
      <c r="B6661" s="213"/>
      <c r="C6661" s="214"/>
      <c r="D6661" s="214"/>
      <c r="E6661" s="214"/>
      <c r="F6661" s="224"/>
      <c r="G6661" s="216"/>
      <c r="H6661" s="227"/>
      <c r="I6661" s="214"/>
      <c r="J6661" s="214"/>
      <c r="K6661" s="218"/>
    </row>
    <row r="6662" customHeight="1" spans="1:11">
      <c r="A6662" s="228"/>
      <c r="B6662" s="219"/>
      <c r="C6662" s="220"/>
      <c r="D6662" s="220"/>
      <c r="E6662" s="220"/>
      <c r="F6662" s="225"/>
      <c r="G6662" s="222"/>
      <c r="H6662" s="229"/>
      <c r="I6662" s="220"/>
      <c r="J6662" s="220"/>
      <c r="K6662" s="223"/>
    </row>
    <row r="6663" customHeight="1" spans="1:11">
      <c r="A6663" s="226"/>
      <c r="B6663" s="213"/>
      <c r="C6663" s="214"/>
      <c r="D6663" s="214"/>
      <c r="E6663" s="214"/>
      <c r="F6663" s="224"/>
      <c r="G6663" s="216"/>
      <c r="H6663" s="227"/>
      <c r="I6663" s="214"/>
      <c r="J6663" s="214"/>
      <c r="K6663" s="218"/>
    </row>
    <row r="6664" customHeight="1" spans="1:11">
      <c r="A6664" s="228"/>
      <c r="B6664" s="219"/>
      <c r="C6664" s="220"/>
      <c r="D6664" s="220"/>
      <c r="E6664" s="220"/>
      <c r="F6664" s="225"/>
      <c r="G6664" s="222"/>
      <c r="H6664" s="229"/>
      <c r="I6664" s="220"/>
      <c r="J6664" s="220"/>
      <c r="K6664" s="223"/>
    </row>
    <row r="6665" customHeight="1" spans="1:11">
      <c r="A6665" s="226"/>
      <c r="B6665" s="213"/>
      <c r="C6665" s="214"/>
      <c r="D6665" s="214"/>
      <c r="E6665" s="214"/>
      <c r="F6665" s="224"/>
      <c r="G6665" s="216"/>
      <c r="H6665" s="227"/>
      <c r="I6665" s="214"/>
      <c r="J6665" s="214"/>
      <c r="K6665" s="218"/>
    </row>
    <row r="6666" customHeight="1" spans="1:11">
      <c r="A6666" s="228"/>
      <c r="B6666" s="219"/>
      <c r="C6666" s="220"/>
      <c r="D6666" s="220"/>
      <c r="E6666" s="220"/>
      <c r="F6666" s="225"/>
      <c r="G6666" s="222"/>
      <c r="H6666" s="229"/>
      <c r="I6666" s="220"/>
      <c r="J6666" s="220"/>
      <c r="K6666" s="223"/>
    </row>
    <row r="6667" customHeight="1" spans="1:11">
      <c r="A6667" s="226"/>
      <c r="B6667" s="213"/>
      <c r="C6667" s="214"/>
      <c r="D6667" s="214"/>
      <c r="E6667" s="214"/>
      <c r="F6667" s="224"/>
      <c r="G6667" s="216"/>
      <c r="H6667" s="227"/>
      <c r="I6667" s="214"/>
      <c r="J6667" s="214"/>
      <c r="K6667" s="218"/>
    </row>
    <row r="6668" customHeight="1" spans="1:11">
      <c r="A6668" s="228"/>
      <c r="B6668" s="219"/>
      <c r="C6668" s="220"/>
      <c r="D6668" s="220"/>
      <c r="E6668" s="220"/>
      <c r="F6668" s="225"/>
      <c r="G6668" s="222"/>
      <c r="H6668" s="229"/>
      <c r="I6668" s="220"/>
      <c r="J6668" s="220"/>
      <c r="K6668" s="223"/>
    </row>
    <row r="6669" customHeight="1" spans="1:11">
      <c r="A6669" s="226"/>
      <c r="B6669" s="213"/>
      <c r="C6669" s="214"/>
      <c r="D6669" s="214"/>
      <c r="E6669" s="214"/>
      <c r="F6669" s="224"/>
      <c r="G6669" s="216"/>
      <c r="H6669" s="227"/>
      <c r="I6669" s="214"/>
      <c r="J6669" s="214"/>
      <c r="K6669" s="218"/>
    </row>
    <row r="6670" customHeight="1" spans="1:11">
      <c r="A6670" s="228"/>
      <c r="B6670" s="219"/>
      <c r="C6670" s="220"/>
      <c r="D6670" s="220"/>
      <c r="E6670" s="220"/>
      <c r="F6670" s="225"/>
      <c r="G6670" s="222"/>
      <c r="H6670" s="229"/>
      <c r="I6670" s="220"/>
      <c r="J6670" s="220"/>
      <c r="K6670" s="223"/>
    </row>
    <row r="6671" customHeight="1" spans="1:11">
      <c r="A6671" s="226"/>
      <c r="B6671" s="213"/>
      <c r="C6671" s="214"/>
      <c r="D6671" s="214"/>
      <c r="E6671" s="214"/>
      <c r="F6671" s="224"/>
      <c r="G6671" s="216"/>
      <c r="H6671" s="227"/>
      <c r="I6671" s="214"/>
      <c r="J6671" s="214"/>
      <c r="K6671" s="218"/>
    </row>
    <row r="6672" customHeight="1" spans="1:11">
      <c r="A6672" s="228"/>
      <c r="B6672" s="219"/>
      <c r="C6672" s="220"/>
      <c r="D6672" s="220"/>
      <c r="E6672" s="220"/>
      <c r="F6672" s="225"/>
      <c r="G6672" s="222"/>
      <c r="H6672" s="229"/>
      <c r="I6672" s="220"/>
      <c r="J6672" s="220"/>
      <c r="K6672" s="223"/>
    </row>
    <row r="6673" customHeight="1" spans="1:11">
      <c r="A6673" s="226"/>
      <c r="B6673" s="213"/>
      <c r="C6673" s="214"/>
      <c r="D6673" s="214"/>
      <c r="E6673" s="214"/>
      <c r="F6673" s="224"/>
      <c r="G6673" s="216"/>
      <c r="H6673" s="227"/>
      <c r="I6673" s="214"/>
      <c r="J6673" s="214"/>
      <c r="K6673" s="218"/>
    </row>
    <row r="6674" customHeight="1" spans="1:11">
      <c r="A6674" s="228"/>
      <c r="B6674" s="219"/>
      <c r="C6674" s="220"/>
      <c r="D6674" s="220"/>
      <c r="E6674" s="220"/>
      <c r="F6674" s="225"/>
      <c r="G6674" s="222"/>
      <c r="H6674" s="229"/>
      <c r="I6674" s="220"/>
      <c r="J6674" s="220"/>
      <c r="K6674" s="223"/>
    </row>
    <row r="6675" customHeight="1" spans="1:11">
      <c r="A6675" s="226"/>
      <c r="B6675" s="213"/>
      <c r="C6675" s="214"/>
      <c r="D6675" s="214"/>
      <c r="E6675" s="214"/>
      <c r="F6675" s="224"/>
      <c r="G6675" s="216"/>
      <c r="H6675" s="227"/>
      <c r="I6675" s="214"/>
      <c r="J6675" s="214"/>
      <c r="K6675" s="218"/>
    </row>
    <row r="6676" customHeight="1" spans="1:11">
      <c r="A6676" s="228"/>
      <c r="B6676" s="219"/>
      <c r="C6676" s="220"/>
      <c r="D6676" s="220"/>
      <c r="E6676" s="220"/>
      <c r="F6676" s="225"/>
      <c r="G6676" s="222"/>
      <c r="H6676" s="229"/>
      <c r="I6676" s="220"/>
      <c r="J6676" s="220"/>
      <c r="K6676" s="223"/>
    </row>
    <row r="6677" customHeight="1" spans="1:11">
      <c r="A6677" s="226"/>
      <c r="B6677" s="213"/>
      <c r="C6677" s="214"/>
      <c r="D6677" s="214"/>
      <c r="E6677" s="214"/>
      <c r="F6677" s="224"/>
      <c r="G6677" s="216"/>
      <c r="H6677" s="227"/>
      <c r="I6677" s="214"/>
      <c r="J6677" s="214"/>
      <c r="K6677" s="218"/>
    </row>
    <row r="6678" customHeight="1" spans="1:11">
      <c r="A6678" s="228"/>
      <c r="B6678" s="219"/>
      <c r="C6678" s="220"/>
      <c r="D6678" s="220"/>
      <c r="E6678" s="220"/>
      <c r="F6678" s="225"/>
      <c r="G6678" s="222"/>
      <c r="H6678" s="229"/>
      <c r="I6678" s="220"/>
      <c r="J6678" s="220"/>
      <c r="K6678" s="223"/>
    </row>
    <row r="6679" customHeight="1" spans="1:11">
      <c r="A6679" s="226"/>
      <c r="B6679" s="213"/>
      <c r="C6679" s="214"/>
      <c r="D6679" s="214"/>
      <c r="E6679" s="214"/>
      <c r="F6679" s="224"/>
      <c r="G6679" s="216"/>
      <c r="H6679" s="227"/>
      <c r="I6679" s="214"/>
      <c r="J6679" s="214"/>
      <c r="K6679" s="218"/>
    </row>
    <row r="6680" customHeight="1" spans="1:11">
      <c r="A6680" s="228"/>
      <c r="B6680" s="219"/>
      <c r="C6680" s="220"/>
      <c r="D6680" s="220"/>
      <c r="E6680" s="220"/>
      <c r="F6680" s="225"/>
      <c r="G6680" s="222"/>
      <c r="H6680" s="229"/>
      <c r="I6680" s="220"/>
      <c r="J6680" s="220"/>
      <c r="K6680" s="223"/>
    </row>
    <row r="6681" customHeight="1" spans="1:11">
      <c r="A6681" s="226"/>
      <c r="B6681" s="213"/>
      <c r="C6681" s="214"/>
      <c r="D6681" s="214"/>
      <c r="E6681" s="214"/>
      <c r="F6681" s="224"/>
      <c r="G6681" s="216"/>
      <c r="H6681" s="227"/>
      <c r="I6681" s="214"/>
      <c r="J6681" s="214"/>
      <c r="K6681" s="218"/>
    </row>
    <row r="6682" customHeight="1" spans="1:11">
      <c r="A6682" s="228"/>
      <c r="B6682" s="219"/>
      <c r="C6682" s="220"/>
      <c r="D6682" s="220"/>
      <c r="E6682" s="220"/>
      <c r="F6682" s="225"/>
      <c r="G6682" s="222"/>
      <c r="H6682" s="229"/>
      <c r="I6682" s="220"/>
      <c r="J6682" s="220"/>
      <c r="K6682" s="223"/>
    </row>
    <row r="6683" customHeight="1" spans="1:11">
      <c r="A6683" s="226"/>
      <c r="B6683" s="213"/>
      <c r="C6683" s="214"/>
      <c r="D6683" s="214"/>
      <c r="E6683" s="214"/>
      <c r="F6683" s="224"/>
      <c r="G6683" s="216"/>
      <c r="H6683" s="227"/>
      <c r="I6683" s="214"/>
      <c r="J6683" s="214"/>
      <c r="K6683" s="218"/>
    </row>
    <row r="6684" customHeight="1" spans="1:11">
      <c r="A6684" s="228"/>
      <c r="B6684" s="219"/>
      <c r="C6684" s="220"/>
      <c r="D6684" s="220"/>
      <c r="E6684" s="220"/>
      <c r="F6684" s="225"/>
      <c r="G6684" s="222"/>
      <c r="H6684" s="229"/>
      <c r="I6684" s="220"/>
      <c r="J6684" s="220"/>
      <c r="K6684" s="223"/>
    </row>
    <row r="6685" customHeight="1" spans="1:11">
      <c r="A6685" s="226"/>
      <c r="B6685" s="213"/>
      <c r="C6685" s="214"/>
      <c r="D6685" s="214"/>
      <c r="E6685" s="214"/>
      <c r="F6685" s="224"/>
      <c r="G6685" s="216"/>
      <c r="H6685" s="227"/>
      <c r="I6685" s="214"/>
      <c r="J6685" s="214"/>
      <c r="K6685" s="218"/>
    </row>
    <row r="6686" customHeight="1" spans="1:11">
      <c r="A6686" s="228"/>
      <c r="B6686" s="219"/>
      <c r="C6686" s="220"/>
      <c r="D6686" s="220"/>
      <c r="E6686" s="220"/>
      <c r="F6686" s="225"/>
      <c r="G6686" s="222"/>
      <c r="H6686" s="229"/>
      <c r="I6686" s="220"/>
      <c r="J6686" s="220"/>
      <c r="K6686" s="223"/>
    </row>
    <row r="6687" customHeight="1" spans="1:11">
      <c r="A6687" s="226"/>
      <c r="B6687" s="213"/>
      <c r="C6687" s="214"/>
      <c r="D6687" s="214"/>
      <c r="E6687" s="214"/>
      <c r="F6687" s="224"/>
      <c r="G6687" s="216"/>
      <c r="H6687" s="227"/>
      <c r="I6687" s="214"/>
      <c r="J6687" s="214"/>
      <c r="K6687" s="218"/>
    </row>
    <row r="6688" customHeight="1" spans="1:11">
      <c r="A6688" s="228"/>
      <c r="B6688" s="219"/>
      <c r="C6688" s="220"/>
      <c r="D6688" s="220"/>
      <c r="E6688" s="220"/>
      <c r="F6688" s="225"/>
      <c r="G6688" s="222"/>
      <c r="H6688" s="229"/>
      <c r="I6688" s="220"/>
      <c r="J6688" s="220"/>
      <c r="K6688" s="223"/>
    </row>
    <row r="6689" customHeight="1" spans="1:11">
      <c r="A6689" s="226"/>
      <c r="B6689" s="213"/>
      <c r="C6689" s="214"/>
      <c r="D6689" s="214"/>
      <c r="E6689" s="214"/>
      <c r="F6689" s="224"/>
      <c r="G6689" s="216"/>
      <c r="H6689" s="227"/>
      <c r="I6689" s="214"/>
      <c r="J6689" s="214"/>
      <c r="K6689" s="218"/>
    </row>
    <row r="6690" customHeight="1" spans="1:11">
      <c r="A6690" s="228"/>
      <c r="B6690" s="219"/>
      <c r="C6690" s="220"/>
      <c r="D6690" s="220"/>
      <c r="E6690" s="220"/>
      <c r="F6690" s="225"/>
      <c r="G6690" s="222"/>
      <c r="H6690" s="229"/>
      <c r="I6690" s="220"/>
      <c r="J6690" s="220"/>
      <c r="K6690" s="223"/>
    </row>
    <row r="6691" customHeight="1" spans="1:11">
      <c r="A6691" s="226"/>
      <c r="B6691" s="213"/>
      <c r="C6691" s="214"/>
      <c r="D6691" s="214"/>
      <c r="E6691" s="214"/>
      <c r="F6691" s="224"/>
      <c r="G6691" s="216"/>
      <c r="H6691" s="227"/>
      <c r="I6691" s="214"/>
      <c r="J6691" s="214"/>
      <c r="K6691" s="218"/>
    </row>
    <row r="6692" customHeight="1" spans="1:11">
      <c r="A6692" s="228"/>
      <c r="B6692" s="219"/>
      <c r="C6692" s="220"/>
      <c r="D6692" s="220"/>
      <c r="E6692" s="220"/>
      <c r="F6692" s="225"/>
      <c r="G6692" s="222"/>
      <c r="H6692" s="229"/>
      <c r="I6692" s="220"/>
      <c r="J6692" s="220"/>
      <c r="K6692" s="223"/>
    </row>
    <row r="6693" customHeight="1" spans="1:11">
      <c r="A6693" s="226"/>
      <c r="B6693" s="213"/>
      <c r="C6693" s="214"/>
      <c r="D6693" s="214"/>
      <c r="E6693" s="214"/>
      <c r="F6693" s="224"/>
      <c r="G6693" s="216"/>
      <c r="H6693" s="227"/>
      <c r="I6693" s="214"/>
      <c r="J6693" s="214"/>
      <c r="K6693" s="218"/>
    </row>
    <row r="6694" customHeight="1" spans="1:11">
      <c r="A6694" s="228"/>
      <c r="B6694" s="219"/>
      <c r="C6694" s="220"/>
      <c r="D6694" s="220"/>
      <c r="E6694" s="220"/>
      <c r="F6694" s="225"/>
      <c r="G6694" s="222"/>
      <c r="H6694" s="229"/>
      <c r="I6694" s="220"/>
      <c r="J6694" s="220"/>
      <c r="K6694" s="223"/>
    </row>
    <row r="6695" customHeight="1" spans="1:11">
      <c r="A6695" s="226"/>
      <c r="B6695" s="213"/>
      <c r="C6695" s="214"/>
      <c r="D6695" s="214"/>
      <c r="E6695" s="214"/>
      <c r="F6695" s="224"/>
      <c r="G6695" s="216"/>
      <c r="H6695" s="227"/>
      <c r="I6695" s="214"/>
      <c r="J6695" s="214"/>
      <c r="K6695" s="218"/>
    </row>
    <row r="6696" customHeight="1" spans="1:11">
      <c r="A6696" s="228"/>
      <c r="B6696" s="219"/>
      <c r="C6696" s="220"/>
      <c r="D6696" s="220"/>
      <c r="E6696" s="220"/>
      <c r="F6696" s="225"/>
      <c r="G6696" s="222"/>
      <c r="H6696" s="229"/>
      <c r="I6696" s="220"/>
      <c r="J6696" s="220"/>
      <c r="K6696" s="223"/>
    </row>
    <row r="6697" customHeight="1" spans="1:11">
      <c r="A6697" s="226"/>
      <c r="B6697" s="213"/>
      <c r="C6697" s="214"/>
      <c r="D6697" s="214"/>
      <c r="E6697" s="214"/>
      <c r="F6697" s="224"/>
      <c r="G6697" s="216"/>
      <c r="H6697" s="227"/>
      <c r="I6697" s="214"/>
      <c r="J6697" s="214"/>
      <c r="K6697" s="218"/>
    </row>
    <row r="6698" customHeight="1" spans="1:11">
      <c r="A6698" s="228"/>
      <c r="B6698" s="219"/>
      <c r="C6698" s="220"/>
      <c r="D6698" s="220"/>
      <c r="E6698" s="220"/>
      <c r="F6698" s="225"/>
      <c r="G6698" s="222"/>
      <c r="H6698" s="229"/>
      <c r="I6698" s="220"/>
      <c r="J6698" s="220"/>
      <c r="K6698" s="223"/>
    </row>
    <row r="6699" customHeight="1" spans="1:11">
      <c r="A6699" s="226"/>
      <c r="B6699" s="213"/>
      <c r="C6699" s="214"/>
      <c r="D6699" s="214"/>
      <c r="E6699" s="214"/>
      <c r="F6699" s="224"/>
      <c r="G6699" s="216"/>
      <c r="H6699" s="227"/>
      <c r="I6699" s="214"/>
      <c r="J6699" s="214"/>
      <c r="K6699" s="218"/>
    </row>
    <row r="6700" customHeight="1" spans="1:11">
      <c r="A6700" s="228"/>
      <c r="B6700" s="219"/>
      <c r="C6700" s="220"/>
      <c r="D6700" s="220"/>
      <c r="E6700" s="220"/>
      <c r="F6700" s="225"/>
      <c r="G6700" s="222"/>
      <c r="H6700" s="229"/>
      <c r="I6700" s="220"/>
      <c r="J6700" s="220"/>
      <c r="K6700" s="223"/>
    </row>
    <row r="6701" customHeight="1" spans="1:11">
      <c r="A6701" s="226"/>
      <c r="B6701" s="213"/>
      <c r="C6701" s="214"/>
      <c r="D6701" s="214"/>
      <c r="E6701" s="214"/>
      <c r="F6701" s="224"/>
      <c r="G6701" s="216"/>
      <c r="H6701" s="227"/>
      <c r="I6701" s="214"/>
      <c r="J6701" s="214"/>
      <c r="K6701" s="218"/>
    </row>
    <row r="6702" customHeight="1" spans="1:11">
      <c r="A6702" s="228"/>
      <c r="B6702" s="219"/>
      <c r="C6702" s="220"/>
      <c r="D6702" s="220"/>
      <c r="E6702" s="220"/>
      <c r="F6702" s="225"/>
      <c r="G6702" s="222"/>
      <c r="H6702" s="229"/>
      <c r="I6702" s="220"/>
      <c r="J6702" s="220"/>
      <c r="K6702" s="223"/>
    </row>
    <row r="6703" customHeight="1" spans="1:11">
      <c r="A6703" s="226"/>
      <c r="B6703" s="213"/>
      <c r="C6703" s="214"/>
      <c r="D6703" s="214"/>
      <c r="E6703" s="214"/>
      <c r="F6703" s="224"/>
      <c r="G6703" s="216"/>
      <c r="H6703" s="227"/>
      <c r="I6703" s="214"/>
      <c r="J6703" s="214"/>
      <c r="K6703" s="218"/>
    </row>
    <row r="6704" customHeight="1" spans="1:11">
      <c r="A6704" s="228"/>
      <c r="B6704" s="219"/>
      <c r="C6704" s="220"/>
      <c r="D6704" s="220"/>
      <c r="E6704" s="220"/>
      <c r="F6704" s="225"/>
      <c r="G6704" s="222"/>
      <c r="H6704" s="229"/>
      <c r="I6704" s="220"/>
      <c r="J6704" s="220"/>
      <c r="K6704" s="223"/>
    </row>
    <row r="6705" customHeight="1" spans="1:11">
      <c r="A6705" s="226"/>
      <c r="B6705" s="213"/>
      <c r="C6705" s="214"/>
      <c r="D6705" s="214"/>
      <c r="E6705" s="214"/>
      <c r="F6705" s="224"/>
      <c r="G6705" s="216"/>
      <c r="H6705" s="227"/>
      <c r="I6705" s="214"/>
      <c r="J6705" s="214"/>
      <c r="K6705" s="218"/>
    </row>
    <row r="6706" customHeight="1" spans="1:11">
      <c r="A6706" s="228"/>
      <c r="B6706" s="219"/>
      <c r="C6706" s="220"/>
      <c r="D6706" s="220"/>
      <c r="E6706" s="220"/>
      <c r="F6706" s="225"/>
      <c r="G6706" s="222"/>
      <c r="H6706" s="229"/>
      <c r="I6706" s="220"/>
      <c r="J6706" s="220"/>
      <c r="K6706" s="223"/>
    </row>
    <row r="6707" customHeight="1" spans="1:11">
      <c r="A6707" s="226"/>
      <c r="B6707" s="213"/>
      <c r="C6707" s="214"/>
      <c r="D6707" s="214"/>
      <c r="E6707" s="214"/>
      <c r="F6707" s="224"/>
      <c r="G6707" s="216"/>
      <c r="H6707" s="227"/>
      <c r="I6707" s="214"/>
      <c r="J6707" s="214"/>
      <c r="K6707" s="218"/>
    </row>
    <row r="6708" customHeight="1" spans="1:11">
      <c r="A6708" s="228"/>
      <c r="B6708" s="219"/>
      <c r="C6708" s="220"/>
      <c r="D6708" s="220"/>
      <c r="E6708" s="220"/>
      <c r="F6708" s="225"/>
      <c r="G6708" s="222"/>
      <c r="H6708" s="229"/>
      <c r="I6708" s="220"/>
      <c r="J6708" s="220"/>
      <c r="K6708" s="223"/>
    </row>
    <row r="6709" customHeight="1" spans="1:11">
      <c r="A6709" s="226"/>
      <c r="B6709" s="213"/>
      <c r="C6709" s="214"/>
      <c r="D6709" s="214"/>
      <c r="E6709" s="214"/>
      <c r="F6709" s="224"/>
      <c r="G6709" s="216"/>
      <c r="H6709" s="227"/>
      <c r="I6709" s="214"/>
      <c r="J6709" s="214"/>
      <c r="K6709" s="218"/>
    </row>
    <row r="6710" customHeight="1" spans="1:11">
      <c r="A6710" s="228"/>
      <c r="B6710" s="219"/>
      <c r="C6710" s="220"/>
      <c r="D6710" s="220"/>
      <c r="E6710" s="220"/>
      <c r="F6710" s="225"/>
      <c r="G6710" s="222"/>
      <c r="H6710" s="229"/>
      <c r="I6710" s="220"/>
      <c r="J6710" s="220"/>
      <c r="K6710" s="223"/>
    </row>
    <row r="6711" customHeight="1" spans="1:11">
      <c r="A6711" s="226"/>
      <c r="B6711" s="213"/>
      <c r="C6711" s="214"/>
      <c r="D6711" s="214"/>
      <c r="E6711" s="214"/>
      <c r="F6711" s="224"/>
      <c r="G6711" s="216"/>
      <c r="H6711" s="227"/>
      <c r="I6711" s="214"/>
      <c r="J6711" s="214"/>
      <c r="K6711" s="218"/>
    </row>
    <row r="6712" customHeight="1" spans="1:11">
      <c r="A6712" s="228"/>
      <c r="B6712" s="219"/>
      <c r="C6712" s="220"/>
      <c r="D6712" s="220"/>
      <c r="E6712" s="220"/>
      <c r="F6712" s="225"/>
      <c r="G6712" s="222"/>
      <c r="H6712" s="229"/>
      <c r="I6712" s="220"/>
      <c r="J6712" s="220"/>
      <c r="K6712" s="223"/>
    </row>
    <row r="6713" customHeight="1" spans="1:11">
      <c r="A6713" s="226"/>
      <c r="B6713" s="213"/>
      <c r="C6713" s="214"/>
      <c r="D6713" s="214"/>
      <c r="E6713" s="214"/>
      <c r="F6713" s="224"/>
      <c r="G6713" s="216"/>
      <c r="H6713" s="227"/>
      <c r="I6713" s="214"/>
      <c r="J6713" s="214"/>
      <c r="K6713" s="218"/>
    </row>
    <row r="6714" customHeight="1" spans="1:11">
      <c r="A6714" s="228"/>
      <c r="B6714" s="219"/>
      <c r="C6714" s="220"/>
      <c r="D6714" s="220"/>
      <c r="E6714" s="220"/>
      <c r="F6714" s="225"/>
      <c r="G6714" s="222"/>
      <c r="H6714" s="229"/>
      <c r="I6714" s="220"/>
      <c r="J6714" s="220"/>
      <c r="K6714" s="223"/>
    </row>
    <row r="6715" customHeight="1" spans="1:11">
      <c r="A6715" s="226"/>
      <c r="B6715" s="213"/>
      <c r="C6715" s="214"/>
      <c r="D6715" s="214"/>
      <c r="E6715" s="214"/>
      <c r="F6715" s="224"/>
      <c r="G6715" s="216"/>
      <c r="H6715" s="227"/>
      <c r="I6715" s="214"/>
      <c r="J6715" s="214"/>
      <c r="K6715" s="218"/>
    </row>
    <row r="6716" customHeight="1" spans="1:11">
      <c r="A6716" s="228"/>
      <c r="B6716" s="219"/>
      <c r="C6716" s="220"/>
      <c r="D6716" s="220"/>
      <c r="E6716" s="220"/>
      <c r="F6716" s="225"/>
      <c r="G6716" s="222"/>
      <c r="H6716" s="229"/>
      <c r="I6716" s="220"/>
      <c r="J6716" s="220"/>
      <c r="K6716" s="223"/>
    </row>
    <row r="6717" customHeight="1" spans="1:11">
      <c r="A6717" s="226"/>
      <c r="B6717" s="213"/>
      <c r="C6717" s="214"/>
      <c r="D6717" s="214"/>
      <c r="E6717" s="214"/>
      <c r="F6717" s="224"/>
      <c r="G6717" s="216"/>
      <c r="H6717" s="227"/>
      <c r="I6717" s="214"/>
      <c r="J6717" s="214"/>
      <c r="K6717" s="218"/>
    </row>
    <row r="6718" customHeight="1" spans="1:11">
      <c r="A6718" s="228"/>
      <c r="B6718" s="219"/>
      <c r="C6718" s="220"/>
      <c r="D6718" s="220"/>
      <c r="E6718" s="220"/>
      <c r="F6718" s="225"/>
      <c r="G6718" s="222"/>
      <c r="H6718" s="229"/>
      <c r="I6718" s="220"/>
      <c r="J6718" s="220"/>
      <c r="K6718" s="223"/>
    </row>
    <row r="6719" customHeight="1" spans="1:11">
      <c r="A6719" s="226"/>
      <c r="B6719" s="213"/>
      <c r="C6719" s="214"/>
      <c r="D6719" s="214"/>
      <c r="E6719" s="214"/>
      <c r="F6719" s="224"/>
      <c r="G6719" s="216"/>
      <c r="H6719" s="227"/>
      <c r="I6719" s="214"/>
      <c r="J6719" s="214"/>
      <c r="K6719" s="218"/>
    </row>
    <row r="6720" customHeight="1" spans="1:11">
      <c r="A6720" s="228"/>
      <c r="B6720" s="219"/>
      <c r="C6720" s="220"/>
      <c r="D6720" s="220"/>
      <c r="E6720" s="220"/>
      <c r="F6720" s="225"/>
      <c r="G6720" s="222"/>
      <c r="H6720" s="229"/>
      <c r="I6720" s="220"/>
      <c r="J6720" s="220"/>
      <c r="K6720" s="223"/>
    </row>
    <row r="6721" customHeight="1" spans="1:11">
      <c r="A6721" s="226"/>
      <c r="B6721" s="213"/>
      <c r="C6721" s="214"/>
      <c r="D6721" s="214"/>
      <c r="E6721" s="214"/>
      <c r="F6721" s="224"/>
      <c r="G6721" s="216"/>
      <c r="H6721" s="227"/>
      <c r="I6721" s="214"/>
      <c r="J6721" s="214"/>
      <c r="K6721" s="218"/>
    </row>
    <row r="6722" customHeight="1" spans="1:11">
      <c r="A6722" s="228"/>
      <c r="B6722" s="219"/>
      <c r="C6722" s="220"/>
      <c r="D6722" s="220"/>
      <c r="E6722" s="220"/>
      <c r="F6722" s="225"/>
      <c r="G6722" s="222"/>
      <c r="H6722" s="229"/>
      <c r="I6722" s="220"/>
      <c r="J6722" s="220"/>
      <c r="K6722" s="223"/>
    </row>
    <row r="6723" customHeight="1" spans="1:11">
      <c r="A6723" s="226"/>
      <c r="B6723" s="213"/>
      <c r="C6723" s="214"/>
      <c r="D6723" s="214"/>
      <c r="E6723" s="214"/>
      <c r="F6723" s="224"/>
      <c r="G6723" s="216"/>
      <c r="H6723" s="227"/>
      <c r="I6723" s="214"/>
      <c r="J6723" s="214"/>
      <c r="K6723" s="218"/>
    </row>
    <row r="6724" customHeight="1" spans="1:11">
      <c r="A6724" s="228"/>
      <c r="B6724" s="219"/>
      <c r="C6724" s="220"/>
      <c r="D6724" s="220"/>
      <c r="E6724" s="220"/>
      <c r="F6724" s="225"/>
      <c r="G6724" s="222"/>
      <c r="H6724" s="229"/>
      <c r="I6724" s="220"/>
      <c r="J6724" s="220"/>
      <c r="K6724" s="223"/>
    </row>
    <row r="6725" customHeight="1" spans="1:11">
      <c r="A6725" s="226"/>
      <c r="B6725" s="213"/>
      <c r="C6725" s="214"/>
      <c r="D6725" s="214"/>
      <c r="E6725" s="214"/>
      <c r="F6725" s="224"/>
      <c r="G6725" s="216"/>
      <c r="H6725" s="227"/>
      <c r="I6725" s="214"/>
      <c r="J6725" s="214"/>
      <c r="K6725" s="218"/>
    </row>
    <row r="6726" customHeight="1" spans="1:11">
      <c r="A6726" s="228"/>
      <c r="B6726" s="219"/>
      <c r="C6726" s="220"/>
      <c r="D6726" s="220"/>
      <c r="E6726" s="220"/>
      <c r="F6726" s="225"/>
      <c r="G6726" s="222"/>
      <c r="H6726" s="229"/>
      <c r="I6726" s="220"/>
      <c r="J6726" s="220"/>
      <c r="K6726" s="223"/>
    </row>
    <row r="6727" customHeight="1" spans="1:11">
      <c r="A6727" s="226"/>
      <c r="B6727" s="213"/>
      <c r="C6727" s="214"/>
      <c r="D6727" s="214"/>
      <c r="E6727" s="214"/>
      <c r="F6727" s="224"/>
      <c r="G6727" s="216"/>
      <c r="H6727" s="227"/>
      <c r="I6727" s="214"/>
      <c r="J6727" s="214"/>
      <c r="K6727" s="218"/>
    </row>
    <row r="6728" customHeight="1" spans="1:11">
      <c r="A6728" s="228"/>
      <c r="B6728" s="219"/>
      <c r="C6728" s="220"/>
      <c r="D6728" s="220"/>
      <c r="E6728" s="220"/>
      <c r="F6728" s="225"/>
      <c r="G6728" s="222"/>
      <c r="H6728" s="229"/>
      <c r="I6728" s="220"/>
      <c r="J6728" s="220"/>
      <c r="K6728" s="223"/>
    </row>
    <row r="6729" customHeight="1" spans="1:11">
      <c r="A6729" s="226"/>
      <c r="B6729" s="213"/>
      <c r="C6729" s="214"/>
      <c r="D6729" s="214"/>
      <c r="E6729" s="214"/>
      <c r="F6729" s="224"/>
      <c r="G6729" s="216"/>
      <c r="H6729" s="227"/>
      <c r="I6729" s="214"/>
      <c r="J6729" s="214"/>
      <c r="K6729" s="218"/>
    </row>
    <row r="6730" customHeight="1" spans="1:11">
      <c r="A6730" s="228"/>
      <c r="B6730" s="219"/>
      <c r="C6730" s="220"/>
      <c r="D6730" s="220"/>
      <c r="E6730" s="220"/>
      <c r="F6730" s="225"/>
      <c r="G6730" s="222"/>
      <c r="H6730" s="229"/>
      <c r="I6730" s="220"/>
      <c r="J6730" s="220"/>
      <c r="K6730" s="223"/>
    </row>
    <row r="6731" customHeight="1" spans="1:11">
      <c r="A6731" s="226"/>
      <c r="B6731" s="213"/>
      <c r="C6731" s="214"/>
      <c r="D6731" s="214"/>
      <c r="E6731" s="214"/>
      <c r="F6731" s="224"/>
      <c r="G6731" s="216"/>
      <c r="H6731" s="227"/>
      <c r="I6731" s="214"/>
      <c r="J6731" s="214"/>
      <c r="K6731" s="218"/>
    </row>
    <row r="6732" customHeight="1" spans="1:11">
      <c r="A6732" s="228"/>
      <c r="B6732" s="219"/>
      <c r="C6732" s="220"/>
      <c r="D6732" s="220"/>
      <c r="E6732" s="220"/>
      <c r="F6732" s="225"/>
      <c r="G6732" s="222"/>
      <c r="H6732" s="229"/>
      <c r="I6732" s="220"/>
      <c r="J6732" s="220"/>
      <c r="K6732" s="223"/>
    </row>
    <row r="6733" customHeight="1" spans="1:11">
      <c r="A6733" s="226"/>
      <c r="B6733" s="213"/>
      <c r="C6733" s="214"/>
      <c r="D6733" s="214"/>
      <c r="E6733" s="214"/>
      <c r="F6733" s="224"/>
      <c r="G6733" s="216"/>
      <c r="H6733" s="227"/>
      <c r="I6733" s="214"/>
      <c r="J6733" s="214"/>
      <c r="K6733" s="218"/>
    </row>
    <row r="6734" customHeight="1" spans="1:11">
      <c r="A6734" s="228"/>
      <c r="B6734" s="219"/>
      <c r="C6734" s="220"/>
      <c r="D6734" s="220"/>
      <c r="E6734" s="220"/>
      <c r="F6734" s="225"/>
      <c r="G6734" s="222"/>
      <c r="H6734" s="229"/>
      <c r="I6734" s="220"/>
      <c r="J6734" s="220"/>
      <c r="K6734" s="223"/>
    </row>
    <row r="6735" customHeight="1" spans="1:11">
      <c r="A6735" s="226"/>
      <c r="B6735" s="213"/>
      <c r="C6735" s="214"/>
      <c r="D6735" s="214"/>
      <c r="E6735" s="214"/>
      <c r="F6735" s="224"/>
      <c r="G6735" s="216"/>
      <c r="H6735" s="227"/>
      <c r="I6735" s="214"/>
      <c r="J6735" s="214"/>
      <c r="K6735" s="218"/>
    </row>
    <row r="6736" customHeight="1" spans="1:11">
      <c r="A6736" s="228"/>
      <c r="B6736" s="219"/>
      <c r="C6736" s="220"/>
      <c r="D6736" s="220"/>
      <c r="E6736" s="220"/>
      <c r="F6736" s="225"/>
      <c r="G6736" s="222"/>
      <c r="H6736" s="229"/>
      <c r="I6736" s="220"/>
      <c r="J6736" s="220"/>
      <c r="K6736" s="223"/>
    </row>
    <row r="6737" customHeight="1" spans="1:11">
      <c r="A6737" s="226"/>
      <c r="B6737" s="213"/>
      <c r="C6737" s="214"/>
      <c r="D6737" s="214"/>
      <c r="E6737" s="214"/>
      <c r="F6737" s="224"/>
      <c r="G6737" s="216"/>
      <c r="H6737" s="227"/>
      <c r="I6737" s="214"/>
      <c r="J6737" s="214"/>
      <c r="K6737" s="218"/>
    </row>
    <row r="6738" customHeight="1" spans="1:11">
      <c r="A6738" s="228"/>
      <c r="B6738" s="219"/>
      <c r="C6738" s="220"/>
      <c r="D6738" s="220"/>
      <c r="E6738" s="220"/>
      <c r="F6738" s="225"/>
      <c r="G6738" s="222"/>
      <c r="H6738" s="229"/>
      <c r="I6738" s="220"/>
      <c r="J6738" s="220"/>
      <c r="K6738" s="223"/>
    </row>
    <row r="6739" customHeight="1" spans="1:11">
      <c r="A6739" s="226"/>
      <c r="B6739" s="213"/>
      <c r="C6739" s="214"/>
      <c r="D6739" s="214"/>
      <c r="E6739" s="214"/>
      <c r="F6739" s="224"/>
      <c r="G6739" s="216"/>
      <c r="H6739" s="227"/>
      <c r="I6739" s="214"/>
      <c r="J6739" s="214"/>
      <c r="K6739" s="218"/>
    </row>
    <row r="6740" customHeight="1" spans="1:11">
      <c r="A6740" s="228"/>
      <c r="B6740" s="219"/>
      <c r="C6740" s="220"/>
      <c r="D6740" s="220"/>
      <c r="E6740" s="220"/>
      <c r="F6740" s="225"/>
      <c r="G6740" s="222"/>
      <c r="H6740" s="229"/>
      <c r="I6740" s="220"/>
      <c r="J6740" s="220"/>
      <c r="K6740" s="223"/>
    </row>
    <row r="6741" customHeight="1" spans="1:11">
      <c r="A6741" s="226"/>
      <c r="B6741" s="213"/>
      <c r="C6741" s="214"/>
      <c r="D6741" s="214"/>
      <c r="E6741" s="214"/>
      <c r="F6741" s="224"/>
      <c r="G6741" s="216"/>
      <c r="H6741" s="227"/>
      <c r="I6741" s="214"/>
      <c r="J6741" s="214"/>
      <c r="K6741" s="218"/>
    </row>
    <row r="6742" customHeight="1" spans="1:11">
      <c r="A6742" s="228"/>
      <c r="B6742" s="219"/>
      <c r="C6742" s="220"/>
      <c r="D6742" s="220"/>
      <c r="E6742" s="220"/>
      <c r="F6742" s="225"/>
      <c r="G6742" s="222"/>
      <c r="H6742" s="229"/>
      <c r="I6742" s="220"/>
      <c r="J6742" s="220"/>
      <c r="K6742" s="223"/>
    </row>
    <row r="6743" customHeight="1" spans="1:11">
      <c r="A6743" s="226"/>
      <c r="B6743" s="213"/>
      <c r="C6743" s="214"/>
      <c r="D6743" s="214"/>
      <c r="E6743" s="214"/>
      <c r="F6743" s="224"/>
      <c r="G6743" s="216"/>
      <c r="H6743" s="227"/>
      <c r="I6743" s="214"/>
      <c r="J6743" s="214"/>
      <c r="K6743" s="218"/>
    </row>
    <row r="6744" customHeight="1" spans="1:11">
      <c r="A6744" s="228"/>
      <c r="B6744" s="219"/>
      <c r="C6744" s="220"/>
      <c r="D6744" s="220"/>
      <c r="E6744" s="220"/>
      <c r="F6744" s="225"/>
      <c r="G6744" s="222"/>
      <c r="H6744" s="229"/>
      <c r="I6744" s="220"/>
      <c r="J6744" s="220"/>
      <c r="K6744" s="223"/>
    </row>
    <row r="6745" customHeight="1" spans="1:11">
      <c r="A6745" s="226"/>
      <c r="B6745" s="213"/>
      <c r="C6745" s="214"/>
      <c r="D6745" s="214"/>
      <c r="E6745" s="214"/>
      <c r="F6745" s="224"/>
      <c r="G6745" s="216"/>
      <c r="H6745" s="227"/>
      <c r="I6745" s="214"/>
      <c r="J6745" s="214"/>
      <c r="K6745" s="218"/>
    </row>
    <row r="6746" customHeight="1" spans="1:11">
      <c r="A6746" s="228"/>
      <c r="B6746" s="219"/>
      <c r="C6746" s="220"/>
      <c r="D6746" s="220"/>
      <c r="E6746" s="220"/>
      <c r="F6746" s="225"/>
      <c r="G6746" s="222"/>
      <c r="H6746" s="229"/>
      <c r="I6746" s="220"/>
      <c r="J6746" s="220"/>
      <c r="K6746" s="223"/>
    </row>
    <row r="6747" customHeight="1" spans="1:11">
      <c r="A6747" s="226"/>
      <c r="B6747" s="213"/>
      <c r="C6747" s="214"/>
      <c r="D6747" s="214"/>
      <c r="E6747" s="214"/>
      <c r="F6747" s="224"/>
      <c r="G6747" s="216"/>
      <c r="H6747" s="227"/>
      <c r="I6747" s="214"/>
      <c r="J6747" s="214"/>
      <c r="K6747" s="218"/>
    </row>
    <row r="6748" customHeight="1" spans="1:11">
      <c r="A6748" s="228"/>
      <c r="B6748" s="219"/>
      <c r="C6748" s="220"/>
      <c r="D6748" s="220"/>
      <c r="E6748" s="220"/>
      <c r="F6748" s="225"/>
      <c r="G6748" s="222"/>
      <c r="H6748" s="229"/>
      <c r="I6748" s="220"/>
      <c r="J6748" s="220"/>
      <c r="K6748" s="223"/>
    </row>
    <row r="6749" customHeight="1" spans="1:11">
      <c r="A6749" s="226"/>
      <c r="B6749" s="213"/>
      <c r="C6749" s="214"/>
      <c r="D6749" s="214"/>
      <c r="E6749" s="214"/>
      <c r="F6749" s="224"/>
      <c r="G6749" s="216"/>
      <c r="H6749" s="227"/>
      <c r="I6749" s="214"/>
      <c r="J6749" s="214"/>
      <c r="K6749" s="218"/>
    </row>
    <row r="6750" customHeight="1" spans="1:11">
      <c r="A6750" s="228"/>
      <c r="B6750" s="219"/>
      <c r="C6750" s="220"/>
      <c r="D6750" s="220"/>
      <c r="E6750" s="220"/>
      <c r="F6750" s="225"/>
      <c r="G6750" s="222"/>
      <c r="H6750" s="229"/>
      <c r="I6750" s="220"/>
      <c r="J6750" s="220"/>
      <c r="K6750" s="223"/>
    </row>
    <row r="6751" customHeight="1" spans="1:11">
      <c r="A6751" s="226"/>
      <c r="B6751" s="213"/>
      <c r="C6751" s="214"/>
      <c r="D6751" s="214"/>
      <c r="E6751" s="214"/>
      <c r="F6751" s="224"/>
      <c r="G6751" s="216"/>
      <c r="H6751" s="227"/>
      <c r="I6751" s="214"/>
      <c r="J6751" s="214"/>
      <c r="K6751" s="218"/>
    </row>
    <row r="6752" customHeight="1" spans="1:11">
      <c r="A6752" s="228"/>
      <c r="B6752" s="219"/>
      <c r="C6752" s="220"/>
      <c r="D6752" s="220"/>
      <c r="E6752" s="220"/>
      <c r="F6752" s="225"/>
      <c r="G6752" s="222"/>
      <c r="H6752" s="229"/>
      <c r="I6752" s="220"/>
      <c r="J6752" s="220"/>
      <c r="K6752" s="223"/>
    </row>
    <row r="6753" customHeight="1" spans="1:11">
      <c r="A6753" s="226"/>
      <c r="B6753" s="213"/>
      <c r="C6753" s="214"/>
      <c r="D6753" s="214"/>
      <c r="E6753" s="214"/>
      <c r="F6753" s="224"/>
      <c r="G6753" s="216"/>
      <c r="H6753" s="227"/>
      <c r="I6753" s="214"/>
      <c r="J6753" s="214"/>
      <c r="K6753" s="218"/>
    </row>
    <row r="6754" customHeight="1" spans="1:11">
      <c r="A6754" s="228"/>
      <c r="B6754" s="219"/>
      <c r="C6754" s="220"/>
      <c r="D6754" s="220"/>
      <c r="E6754" s="220"/>
      <c r="F6754" s="225"/>
      <c r="G6754" s="222"/>
      <c r="H6754" s="229"/>
      <c r="I6754" s="220"/>
      <c r="J6754" s="220"/>
      <c r="K6754" s="223"/>
    </row>
    <row r="6755" customHeight="1" spans="1:11">
      <c r="A6755" s="226"/>
      <c r="B6755" s="213"/>
      <c r="C6755" s="214"/>
      <c r="D6755" s="214"/>
      <c r="E6755" s="214"/>
      <c r="F6755" s="224"/>
      <c r="G6755" s="216"/>
      <c r="H6755" s="227"/>
      <c r="I6755" s="214"/>
      <c r="J6755" s="214"/>
      <c r="K6755" s="218"/>
    </row>
    <row r="6756" customHeight="1" spans="1:11">
      <c r="A6756" s="228"/>
      <c r="B6756" s="219"/>
      <c r="C6756" s="220"/>
      <c r="D6756" s="220"/>
      <c r="E6756" s="220"/>
      <c r="F6756" s="225"/>
      <c r="G6756" s="222"/>
      <c r="H6756" s="229"/>
      <c r="I6756" s="220"/>
      <c r="J6756" s="220"/>
      <c r="K6756" s="223"/>
    </row>
    <row r="6757" customHeight="1" spans="1:11">
      <c r="A6757" s="226"/>
      <c r="B6757" s="213"/>
      <c r="C6757" s="214"/>
      <c r="D6757" s="214"/>
      <c r="E6757" s="214"/>
      <c r="F6757" s="224"/>
      <c r="G6757" s="216"/>
      <c r="H6757" s="227"/>
      <c r="I6757" s="214"/>
      <c r="J6757" s="214"/>
      <c r="K6757" s="218"/>
    </row>
    <row r="6758" customHeight="1" spans="1:11">
      <c r="A6758" s="228"/>
      <c r="B6758" s="219"/>
      <c r="C6758" s="220"/>
      <c r="D6758" s="220"/>
      <c r="E6758" s="220"/>
      <c r="F6758" s="225"/>
      <c r="G6758" s="222"/>
      <c r="H6758" s="229"/>
      <c r="I6758" s="220"/>
      <c r="J6758" s="220"/>
      <c r="K6758" s="223"/>
    </row>
    <row r="6759" customHeight="1" spans="1:11">
      <c r="A6759" s="226"/>
      <c r="B6759" s="213"/>
      <c r="C6759" s="214"/>
      <c r="D6759" s="214"/>
      <c r="E6759" s="214"/>
      <c r="F6759" s="224"/>
      <c r="G6759" s="216"/>
      <c r="H6759" s="227"/>
      <c r="I6759" s="214"/>
      <c r="J6759" s="214"/>
      <c r="K6759" s="218"/>
    </row>
    <row r="6760" customHeight="1" spans="1:11">
      <c r="A6760" s="228"/>
      <c r="B6760" s="219"/>
      <c r="C6760" s="220"/>
      <c r="D6760" s="220"/>
      <c r="E6760" s="220"/>
      <c r="F6760" s="225"/>
      <c r="G6760" s="222"/>
      <c r="H6760" s="229"/>
      <c r="I6760" s="220"/>
      <c r="J6760" s="220"/>
      <c r="K6760" s="223"/>
    </row>
    <row r="6761" customHeight="1" spans="1:11">
      <c r="A6761" s="226"/>
      <c r="B6761" s="213"/>
      <c r="C6761" s="214"/>
      <c r="D6761" s="214"/>
      <c r="E6761" s="214"/>
      <c r="F6761" s="224"/>
      <c r="G6761" s="216"/>
      <c r="H6761" s="227"/>
      <c r="I6761" s="214"/>
      <c r="J6761" s="214"/>
      <c r="K6761" s="218"/>
    </row>
    <row r="6762" customHeight="1" spans="1:11">
      <c r="A6762" s="228"/>
      <c r="B6762" s="219"/>
      <c r="C6762" s="220"/>
      <c r="D6762" s="220"/>
      <c r="E6762" s="220"/>
      <c r="F6762" s="225"/>
      <c r="G6762" s="222"/>
      <c r="H6762" s="229"/>
      <c r="I6762" s="220"/>
      <c r="J6762" s="220"/>
      <c r="K6762" s="223"/>
    </row>
    <row r="6763" customHeight="1" spans="1:11">
      <c r="A6763" s="226"/>
      <c r="B6763" s="213"/>
      <c r="C6763" s="214"/>
      <c r="D6763" s="214"/>
      <c r="E6763" s="214"/>
      <c r="F6763" s="224"/>
      <c r="G6763" s="216"/>
      <c r="H6763" s="227"/>
      <c r="I6763" s="214"/>
      <c r="J6763" s="214"/>
      <c r="K6763" s="218"/>
    </row>
    <row r="6764" customHeight="1" spans="1:11">
      <c r="A6764" s="228"/>
      <c r="B6764" s="219"/>
      <c r="C6764" s="220"/>
      <c r="D6764" s="220"/>
      <c r="E6764" s="220"/>
      <c r="F6764" s="225"/>
      <c r="G6764" s="222"/>
      <c r="H6764" s="229"/>
      <c r="I6764" s="220"/>
      <c r="J6764" s="220"/>
      <c r="K6764" s="223"/>
    </row>
    <row r="6765" customHeight="1" spans="1:11">
      <c r="A6765" s="226"/>
      <c r="B6765" s="213"/>
      <c r="C6765" s="214"/>
      <c r="D6765" s="214"/>
      <c r="E6765" s="214"/>
      <c r="F6765" s="224"/>
      <c r="G6765" s="216"/>
      <c r="H6765" s="227"/>
      <c r="I6765" s="214"/>
      <c r="J6765" s="214"/>
      <c r="K6765" s="218"/>
    </row>
    <row r="6766" customHeight="1" spans="1:11">
      <c r="A6766" s="228"/>
      <c r="B6766" s="219"/>
      <c r="C6766" s="220"/>
      <c r="D6766" s="220"/>
      <c r="E6766" s="220"/>
      <c r="F6766" s="225"/>
      <c r="G6766" s="222"/>
      <c r="H6766" s="229"/>
      <c r="I6766" s="220"/>
      <c r="J6766" s="220"/>
      <c r="K6766" s="223"/>
    </row>
    <row r="6767" customHeight="1" spans="1:11">
      <c r="A6767" s="226"/>
      <c r="B6767" s="213"/>
      <c r="C6767" s="214"/>
      <c r="D6767" s="214"/>
      <c r="E6767" s="214"/>
      <c r="F6767" s="224"/>
      <c r="G6767" s="216"/>
      <c r="H6767" s="227"/>
      <c r="I6767" s="214"/>
      <c r="J6767" s="214"/>
      <c r="K6767" s="218"/>
    </row>
    <row r="6768" customHeight="1" spans="1:11">
      <c r="A6768" s="228"/>
      <c r="B6768" s="219"/>
      <c r="C6768" s="220"/>
      <c r="D6768" s="220"/>
      <c r="E6768" s="220"/>
      <c r="F6768" s="225"/>
      <c r="G6768" s="222"/>
      <c r="H6768" s="229"/>
      <c r="I6768" s="220"/>
      <c r="J6768" s="220"/>
      <c r="K6768" s="223"/>
    </row>
    <row r="6769" customHeight="1" spans="1:11">
      <c r="A6769" s="226"/>
      <c r="B6769" s="213"/>
      <c r="C6769" s="214"/>
      <c r="D6769" s="214"/>
      <c r="E6769" s="214"/>
      <c r="F6769" s="224"/>
      <c r="G6769" s="216"/>
      <c r="H6769" s="227"/>
      <c r="I6769" s="214"/>
      <c r="J6769" s="214"/>
      <c r="K6769" s="218"/>
    </row>
    <row r="6770" customHeight="1" spans="1:11">
      <c r="A6770" s="228"/>
      <c r="B6770" s="219"/>
      <c r="C6770" s="220"/>
      <c r="D6770" s="220"/>
      <c r="E6770" s="220"/>
      <c r="F6770" s="225"/>
      <c r="G6770" s="222"/>
      <c r="H6770" s="229"/>
      <c r="I6770" s="220"/>
      <c r="J6770" s="220"/>
      <c r="K6770" s="223"/>
    </row>
    <row r="6771" customHeight="1" spans="1:11">
      <c r="A6771" s="226"/>
      <c r="B6771" s="213"/>
      <c r="C6771" s="214"/>
      <c r="D6771" s="214"/>
      <c r="E6771" s="214"/>
      <c r="F6771" s="224"/>
      <c r="G6771" s="216"/>
      <c r="H6771" s="227"/>
      <c r="I6771" s="214"/>
      <c r="J6771" s="214"/>
      <c r="K6771" s="218"/>
    </row>
    <row r="6772" customHeight="1" spans="1:11">
      <c r="A6772" s="228"/>
      <c r="B6772" s="219"/>
      <c r="C6772" s="220"/>
      <c r="D6772" s="220"/>
      <c r="E6772" s="220"/>
      <c r="F6772" s="225"/>
      <c r="G6772" s="222"/>
      <c r="H6772" s="229"/>
      <c r="I6772" s="220"/>
      <c r="J6772" s="220"/>
      <c r="K6772" s="223"/>
    </row>
    <row r="6773" customHeight="1" spans="1:11">
      <c r="A6773" s="226"/>
      <c r="B6773" s="213"/>
      <c r="C6773" s="214"/>
      <c r="D6773" s="214"/>
      <c r="E6773" s="214"/>
      <c r="F6773" s="224"/>
      <c r="G6773" s="216"/>
      <c r="H6773" s="227"/>
      <c r="I6773" s="214"/>
      <c r="J6773" s="214"/>
      <c r="K6773" s="218"/>
    </row>
    <row r="6774" customHeight="1" spans="1:11">
      <c r="A6774" s="228"/>
      <c r="B6774" s="219"/>
      <c r="C6774" s="220"/>
      <c r="D6774" s="220"/>
      <c r="E6774" s="220"/>
      <c r="F6774" s="225"/>
      <c r="G6774" s="222"/>
      <c r="H6774" s="229"/>
      <c r="I6774" s="220"/>
      <c r="J6774" s="220"/>
      <c r="K6774" s="223"/>
    </row>
    <row r="6775" customHeight="1" spans="1:11">
      <c r="A6775" s="226"/>
      <c r="B6775" s="213"/>
      <c r="C6775" s="214"/>
      <c r="D6775" s="214"/>
      <c r="E6775" s="214"/>
      <c r="F6775" s="224"/>
      <c r="G6775" s="216"/>
      <c r="H6775" s="227"/>
      <c r="I6775" s="214"/>
      <c r="J6775" s="214"/>
      <c r="K6775" s="218"/>
    </row>
    <row r="6776" customHeight="1" spans="1:11">
      <c r="A6776" s="228"/>
      <c r="B6776" s="219"/>
      <c r="C6776" s="220"/>
      <c r="D6776" s="220"/>
      <c r="E6776" s="220"/>
      <c r="F6776" s="225"/>
      <c r="G6776" s="222"/>
      <c r="H6776" s="229"/>
      <c r="I6776" s="220"/>
      <c r="J6776" s="220"/>
      <c r="K6776" s="223"/>
    </row>
    <row r="6777" customHeight="1" spans="1:11">
      <c r="A6777" s="226"/>
      <c r="B6777" s="213"/>
      <c r="C6777" s="214"/>
      <c r="D6777" s="214"/>
      <c r="E6777" s="214"/>
      <c r="F6777" s="224"/>
      <c r="G6777" s="216"/>
      <c r="H6777" s="227"/>
      <c r="I6777" s="214"/>
      <c r="J6777" s="214"/>
      <c r="K6777" s="218"/>
    </row>
    <row r="6778" customHeight="1" spans="1:11">
      <c r="A6778" s="228"/>
      <c r="B6778" s="219"/>
      <c r="C6778" s="220"/>
      <c r="D6778" s="220"/>
      <c r="E6778" s="220"/>
      <c r="F6778" s="225"/>
      <c r="G6778" s="222"/>
      <c r="H6778" s="229"/>
      <c r="I6778" s="220"/>
      <c r="J6778" s="220"/>
      <c r="K6778" s="223"/>
    </row>
    <row r="6779" customHeight="1" spans="1:11">
      <c r="A6779" s="226"/>
      <c r="B6779" s="213"/>
      <c r="C6779" s="214"/>
      <c r="D6779" s="214"/>
      <c r="E6779" s="214"/>
      <c r="F6779" s="224"/>
      <c r="G6779" s="216"/>
      <c r="H6779" s="227"/>
      <c r="I6779" s="214"/>
      <c r="J6779" s="214"/>
      <c r="K6779" s="218"/>
    </row>
    <row r="6780" customHeight="1" spans="1:11">
      <c r="A6780" s="228"/>
      <c r="B6780" s="219"/>
      <c r="C6780" s="220"/>
      <c r="D6780" s="220"/>
      <c r="E6780" s="220"/>
      <c r="F6780" s="225"/>
      <c r="G6780" s="222"/>
      <c r="H6780" s="229"/>
      <c r="I6780" s="220"/>
      <c r="J6780" s="220"/>
      <c r="K6780" s="223"/>
    </row>
    <row r="6781" customHeight="1" spans="1:11">
      <c r="A6781" s="226"/>
      <c r="B6781" s="213"/>
      <c r="C6781" s="214"/>
      <c r="D6781" s="214"/>
      <c r="E6781" s="214"/>
      <c r="F6781" s="224"/>
      <c r="G6781" s="216"/>
      <c r="H6781" s="227"/>
      <c r="I6781" s="214"/>
      <c r="J6781" s="214"/>
      <c r="K6781" s="218"/>
    </row>
    <row r="6782" customHeight="1" spans="1:11">
      <c r="A6782" s="228"/>
      <c r="B6782" s="219"/>
      <c r="C6782" s="220"/>
      <c r="D6782" s="220"/>
      <c r="E6782" s="220"/>
      <c r="F6782" s="225"/>
      <c r="G6782" s="222"/>
      <c r="H6782" s="229"/>
      <c r="I6782" s="220"/>
      <c r="J6782" s="220"/>
      <c r="K6782" s="223"/>
    </row>
    <row r="6783" customHeight="1" spans="1:11">
      <c r="A6783" s="226"/>
      <c r="B6783" s="213"/>
      <c r="C6783" s="214"/>
      <c r="D6783" s="214"/>
      <c r="E6783" s="214"/>
      <c r="F6783" s="224"/>
      <c r="G6783" s="216"/>
      <c r="H6783" s="227"/>
      <c r="I6783" s="214"/>
      <c r="J6783" s="214"/>
      <c r="K6783" s="218"/>
    </row>
    <row r="6784" customHeight="1" spans="1:11">
      <c r="A6784" s="228"/>
      <c r="B6784" s="219"/>
      <c r="C6784" s="220"/>
      <c r="D6784" s="220"/>
      <c r="E6784" s="220"/>
      <c r="F6784" s="225"/>
      <c r="G6784" s="222"/>
      <c r="H6784" s="229"/>
      <c r="I6784" s="220"/>
      <c r="J6784" s="220"/>
      <c r="K6784" s="223"/>
    </row>
    <row r="6785" customHeight="1" spans="1:11">
      <c r="A6785" s="226"/>
      <c r="B6785" s="213"/>
      <c r="C6785" s="214"/>
      <c r="D6785" s="214"/>
      <c r="E6785" s="214"/>
      <c r="F6785" s="224"/>
      <c r="G6785" s="216"/>
      <c r="H6785" s="227"/>
      <c r="I6785" s="214"/>
      <c r="J6785" s="214"/>
      <c r="K6785" s="218"/>
    </row>
    <row r="6786" customHeight="1" spans="1:11">
      <c r="A6786" s="228"/>
      <c r="B6786" s="219"/>
      <c r="C6786" s="220"/>
      <c r="D6786" s="220"/>
      <c r="E6786" s="220"/>
      <c r="F6786" s="225"/>
      <c r="G6786" s="222"/>
      <c r="H6786" s="229"/>
      <c r="I6786" s="220"/>
      <c r="J6786" s="220"/>
      <c r="K6786" s="223"/>
    </row>
    <row r="6787" customHeight="1" spans="1:11">
      <c r="A6787" s="226"/>
      <c r="B6787" s="213"/>
      <c r="C6787" s="214"/>
      <c r="D6787" s="214"/>
      <c r="E6787" s="214"/>
      <c r="F6787" s="224"/>
      <c r="G6787" s="216"/>
      <c r="H6787" s="227"/>
      <c r="I6787" s="214"/>
      <c r="J6787" s="214"/>
      <c r="K6787" s="218"/>
    </row>
    <row r="6788" customHeight="1" spans="1:11">
      <c r="A6788" s="228"/>
      <c r="B6788" s="219"/>
      <c r="C6788" s="220"/>
      <c r="D6788" s="220"/>
      <c r="E6788" s="220"/>
      <c r="F6788" s="225"/>
      <c r="G6788" s="222"/>
      <c r="H6788" s="229"/>
      <c r="I6788" s="220"/>
      <c r="J6788" s="220"/>
      <c r="K6788" s="223"/>
    </row>
    <row r="6789" customHeight="1" spans="1:11">
      <c r="A6789" s="226"/>
      <c r="B6789" s="213"/>
      <c r="C6789" s="214"/>
      <c r="D6789" s="214"/>
      <c r="E6789" s="214"/>
      <c r="F6789" s="224"/>
      <c r="G6789" s="216"/>
      <c r="H6789" s="227"/>
      <c r="I6789" s="214"/>
      <c r="J6789" s="214"/>
      <c r="K6789" s="218"/>
    </row>
    <row r="6790" customHeight="1" spans="1:11">
      <c r="A6790" s="228"/>
      <c r="B6790" s="219"/>
      <c r="C6790" s="220"/>
      <c r="D6790" s="220"/>
      <c r="E6790" s="220"/>
      <c r="F6790" s="225"/>
      <c r="G6790" s="222"/>
      <c r="H6790" s="229"/>
      <c r="I6790" s="220"/>
      <c r="J6790" s="220"/>
      <c r="K6790" s="223"/>
    </row>
    <row r="6791" customHeight="1" spans="1:11">
      <c r="A6791" s="226"/>
      <c r="B6791" s="213"/>
      <c r="C6791" s="214"/>
      <c r="D6791" s="214"/>
      <c r="E6791" s="214"/>
      <c r="F6791" s="224"/>
      <c r="G6791" s="216"/>
      <c r="H6791" s="227"/>
      <c r="I6791" s="214"/>
      <c r="J6791" s="214"/>
      <c r="K6791" s="218"/>
    </row>
    <row r="6792" customHeight="1" spans="1:11">
      <c r="A6792" s="228"/>
      <c r="B6792" s="219"/>
      <c r="C6792" s="220"/>
      <c r="D6792" s="220"/>
      <c r="E6792" s="220"/>
      <c r="F6792" s="225"/>
      <c r="G6792" s="222"/>
      <c r="H6792" s="229"/>
      <c r="I6792" s="220"/>
      <c r="J6792" s="220"/>
      <c r="K6792" s="223"/>
    </row>
    <row r="6793" customHeight="1" spans="1:11">
      <c r="A6793" s="226"/>
      <c r="B6793" s="213"/>
      <c r="C6793" s="214"/>
      <c r="D6793" s="214"/>
      <c r="E6793" s="214"/>
      <c r="F6793" s="224"/>
      <c r="G6793" s="216"/>
      <c r="H6793" s="227"/>
      <c r="I6793" s="214"/>
      <c r="J6793" s="214"/>
      <c r="K6793" s="218"/>
    </row>
    <row r="6794" customHeight="1" spans="1:11">
      <c r="A6794" s="228"/>
      <c r="B6794" s="219"/>
      <c r="C6794" s="220"/>
      <c r="D6794" s="220"/>
      <c r="E6794" s="220"/>
      <c r="F6794" s="225"/>
      <c r="G6794" s="222"/>
      <c r="H6794" s="229"/>
      <c r="I6794" s="220"/>
      <c r="J6794" s="220"/>
      <c r="K6794" s="223"/>
    </row>
    <row r="6795" customHeight="1" spans="1:11">
      <c r="A6795" s="226"/>
      <c r="B6795" s="213"/>
      <c r="C6795" s="214"/>
      <c r="D6795" s="214"/>
      <c r="E6795" s="214"/>
      <c r="F6795" s="224"/>
      <c r="G6795" s="216"/>
      <c r="H6795" s="227"/>
      <c r="I6795" s="214"/>
      <c r="J6795" s="214"/>
      <c r="K6795" s="218"/>
    </row>
    <row r="6796" customHeight="1" spans="1:11">
      <c r="A6796" s="228"/>
      <c r="B6796" s="219"/>
      <c r="C6796" s="220"/>
      <c r="D6796" s="220"/>
      <c r="E6796" s="220"/>
      <c r="F6796" s="225"/>
      <c r="G6796" s="222"/>
      <c r="H6796" s="229"/>
      <c r="I6796" s="220"/>
      <c r="J6796" s="220"/>
      <c r="K6796" s="223"/>
    </row>
    <row r="6797" customHeight="1" spans="1:11">
      <c r="A6797" s="226"/>
      <c r="B6797" s="213"/>
      <c r="C6797" s="214"/>
      <c r="D6797" s="214"/>
      <c r="E6797" s="214"/>
      <c r="F6797" s="224"/>
      <c r="G6797" s="216"/>
      <c r="H6797" s="227"/>
      <c r="I6797" s="214"/>
      <c r="J6797" s="214"/>
      <c r="K6797" s="218"/>
    </row>
    <row r="6798" customHeight="1" spans="1:11">
      <c r="A6798" s="228"/>
      <c r="B6798" s="219"/>
      <c r="C6798" s="220"/>
      <c r="D6798" s="220"/>
      <c r="E6798" s="220"/>
      <c r="F6798" s="225"/>
      <c r="G6798" s="222"/>
      <c r="H6798" s="229"/>
      <c r="I6798" s="220"/>
      <c r="J6798" s="220"/>
      <c r="K6798" s="223"/>
    </row>
    <row r="6799" customHeight="1" spans="1:11">
      <c r="A6799" s="226"/>
      <c r="B6799" s="213"/>
      <c r="C6799" s="214"/>
      <c r="D6799" s="214"/>
      <c r="E6799" s="214"/>
      <c r="F6799" s="224"/>
      <c r="G6799" s="216"/>
      <c r="H6799" s="227"/>
      <c r="I6799" s="214"/>
      <c r="J6799" s="214"/>
      <c r="K6799" s="218"/>
    </row>
    <row r="6800" customHeight="1" spans="1:11">
      <c r="A6800" s="228"/>
      <c r="B6800" s="219"/>
      <c r="C6800" s="220"/>
      <c r="D6800" s="220"/>
      <c r="E6800" s="220"/>
      <c r="F6800" s="225"/>
      <c r="G6800" s="222"/>
      <c r="H6800" s="229"/>
      <c r="I6800" s="220"/>
      <c r="J6800" s="220"/>
      <c r="K6800" s="223"/>
    </row>
    <row r="6801" customHeight="1" spans="1:11">
      <c r="A6801" s="226"/>
      <c r="B6801" s="213"/>
      <c r="C6801" s="214"/>
      <c r="D6801" s="214"/>
      <c r="E6801" s="214"/>
      <c r="F6801" s="224"/>
      <c r="G6801" s="216"/>
      <c r="H6801" s="227"/>
      <c r="I6801" s="214"/>
      <c r="J6801" s="214"/>
      <c r="K6801" s="218"/>
    </row>
    <row r="6802" customHeight="1" spans="1:11">
      <c r="A6802" s="228"/>
      <c r="B6802" s="219"/>
      <c r="C6802" s="220"/>
      <c r="D6802" s="220"/>
      <c r="E6802" s="220"/>
      <c r="F6802" s="225"/>
      <c r="G6802" s="222"/>
      <c r="H6802" s="229"/>
      <c r="I6802" s="220"/>
      <c r="J6802" s="220"/>
      <c r="K6802" s="223"/>
    </row>
    <row r="6803" customHeight="1" spans="1:11">
      <c r="A6803" s="226"/>
      <c r="B6803" s="213"/>
      <c r="C6803" s="214"/>
      <c r="D6803" s="214"/>
      <c r="E6803" s="214"/>
      <c r="F6803" s="224"/>
      <c r="G6803" s="216"/>
      <c r="H6803" s="227"/>
      <c r="I6803" s="214"/>
      <c r="J6803" s="214"/>
      <c r="K6803" s="218"/>
    </row>
    <row r="6804" customHeight="1" spans="1:11">
      <c r="A6804" s="228"/>
      <c r="B6804" s="219"/>
      <c r="C6804" s="220"/>
      <c r="D6804" s="220"/>
      <c r="E6804" s="220"/>
      <c r="F6804" s="225"/>
      <c r="G6804" s="222"/>
      <c r="H6804" s="229"/>
      <c r="I6804" s="220"/>
      <c r="J6804" s="220"/>
      <c r="K6804" s="223"/>
    </row>
    <row r="6805" customHeight="1" spans="1:11">
      <c r="A6805" s="226"/>
      <c r="B6805" s="213"/>
      <c r="C6805" s="214"/>
      <c r="D6805" s="214"/>
      <c r="E6805" s="214"/>
      <c r="F6805" s="224"/>
      <c r="G6805" s="216"/>
      <c r="H6805" s="227"/>
      <c r="I6805" s="214"/>
      <c r="J6805" s="214"/>
      <c r="K6805" s="218"/>
    </row>
    <row r="6806" customHeight="1" spans="1:11">
      <c r="A6806" s="228"/>
      <c r="B6806" s="219"/>
      <c r="C6806" s="220"/>
      <c r="D6806" s="220"/>
      <c r="E6806" s="220"/>
      <c r="F6806" s="225"/>
      <c r="G6806" s="222"/>
      <c r="H6806" s="229"/>
      <c r="I6806" s="220"/>
      <c r="J6806" s="220"/>
      <c r="K6806" s="223"/>
    </row>
    <row r="6807" customHeight="1" spans="1:11">
      <c r="A6807" s="226"/>
      <c r="B6807" s="213"/>
      <c r="C6807" s="214"/>
      <c r="D6807" s="214"/>
      <c r="E6807" s="214"/>
      <c r="F6807" s="224"/>
      <c r="G6807" s="216"/>
      <c r="H6807" s="227"/>
      <c r="I6807" s="214"/>
      <c r="J6807" s="214"/>
      <c r="K6807" s="218"/>
    </row>
    <row r="6808" customHeight="1" spans="1:11">
      <c r="A6808" s="228"/>
      <c r="B6808" s="219"/>
      <c r="C6808" s="220"/>
      <c r="D6808" s="220"/>
      <c r="E6808" s="220"/>
      <c r="F6808" s="225"/>
      <c r="G6808" s="222"/>
      <c r="H6808" s="229"/>
      <c r="I6808" s="220"/>
      <c r="J6808" s="220"/>
      <c r="K6808" s="223"/>
    </row>
    <row r="6809" customHeight="1" spans="1:11">
      <c r="A6809" s="226"/>
      <c r="B6809" s="213"/>
      <c r="C6809" s="214"/>
      <c r="D6809" s="214"/>
      <c r="E6809" s="214"/>
      <c r="F6809" s="224"/>
      <c r="G6809" s="216"/>
      <c r="H6809" s="227"/>
      <c r="I6809" s="214"/>
      <c r="J6809" s="214"/>
      <c r="K6809" s="218"/>
    </row>
    <row r="6810" customHeight="1" spans="1:11">
      <c r="A6810" s="228"/>
      <c r="B6810" s="219"/>
      <c r="C6810" s="220"/>
      <c r="D6810" s="220"/>
      <c r="E6810" s="220"/>
      <c r="F6810" s="225"/>
      <c r="G6810" s="222"/>
      <c r="H6810" s="229"/>
      <c r="I6810" s="220"/>
      <c r="J6810" s="220"/>
      <c r="K6810" s="223"/>
    </row>
    <row r="6811" customHeight="1" spans="1:11">
      <c r="A6811" s="226"/>
      <c r="B6811" s="213"/>
      <c r="C6811" s="214"/>
      <c r="D6811" s="214"/>
      <c r="E6811" s="214"/>
      <c r="F6811" s="224"/>
      <c r="G6811" s="216"/>
      <c r="H6811" s="227"/>
      <c r="I6811" s="214"/>
      <c r="J6811" s="214"/>
      <c r="K6811" s="218"/>
    </row>
    <row r="6812" customHeight="1" spans="1:11">
      <c r="A6812" s="228"/>
      <c r="B6812" s="219"/>
      <c r="C6812" s="220"/>
      <c r="D6812" s="220"/>
      <c r="E6812" s="220"/>
      <c r="F6812" s="225"/>
      <c r="G6812" s="222"/>
      <c r="H6812" s="229"/>
      <c r="I6812" s="220"/>
      <c r="J6812" s="220"/>
      <c r="K6812" s="223"/>
    </row>
    <row r="6813" customHeight="1" spans="1:11">
      <c r="A6813" s="226"/>
      <c r="B6813" s="213"/>
      <c r="C6813" s="214"/>
      <c r="D6813" s="214"/>
      <c r="E6813" s="214"/>
      <c r="F6813" s="224"/>
      <c r="G6813" s="216"/>
      <c r="H6813" s="227"/>
      <c r="I6813" s="214"/>
      <c r="J6813" s="214"/>
      <c r="K6813" s="218"/>
    </row>
    <row r="6814" customHeight="1" spans="1:11">
      <c r="A6814" s="228"/>
      <c r="B6814" s="219"/>
      <c r="C6814" s="220"/>
      <c r="D6814" s="220"/>
      <c r="E6814" s="220"/>
      <c r="F6814" s="225"/>
      <c r="G6814" s="222"/>
      <c r="H6814" s="229"/>
      <c r="I6814" s="220"/>
      <c r="J6814" s="220"/>
      <c r="K6814" s="223"/>
    </row>
    <row r="6815" customHeight="1" spans="1:11">
      <c r="A6815" s="226"/>
      <c r="B6815" s="213"/>
      <c r="C6815" s="214"/>
      <c r="D6815" s="214"/>
      <c r="E6815" s="214"/>
      <c r="F6815" s="224"/>
      <c r="G6815" s="216"/>
      <c r="H6815" s="227"/>
      <c r="I6815" s="214"/>
      <c r="J6815" s="214"/>
      <c r="K6815" s="218"/>
    </row>
    <row r="6816" customHeight="1" spans="1:11">
      <c r="A6816" s="228"/>
      <c r="B6816" s="219"/>
      <c r="C6816" s="220"/>
      <c r="D6816" s="220"/>
      <c r="E6816" s="220"/>
      <c r="F6816" s="225"/>
      <c r="G6816" s="222"/>
      <c r="H6816" s="229"/>
      <c r="I6816" s="220"/>
      <c r="J6816" s="220"/>
      <c r="K6816" s="223"/>
    </row>
    <row r="6817" customHeight="1" spans="1:11">
      <c r="A6817" s="226"/>
      <c r="B6817" s="213"/>
      <c r="C6817" s="214"/>
      <c r="D6817" s="214"/>
      <c r="E6817" s="214"/>
      <c r="F6817" s="224"/>
      <c r="G6817" s="216"/>
      <c r="H6817" s="227"/>
      <c r="I6817" s="214"/>
      <c r="J6817" s="214"/>
      <c r="K6817" s="218"/>
    </row>
    <row r="6818" customHeight="1" spans="1:11">
      <c r="A6818" s="228"/>
      <c r="B6818" s="219"/>
      <c r="C6818" s="220"/>
      <c r="D6818" s="220"/>
      <c r="E6818" s="220"/>
      <c r="F6818" s="225"/>
      <c r="G6818" s="222"/>
      <c r="H6818" s="229"/>
      <c r="I6818" s="220"/>
      <c r="J6818" s="220"/>
      <c r="K6818" s="223"/>
    </row>
    <row r="6819" customHeight="1" spans="1:11">
      <c r="A6819" s="226"/>
      <c r="B6819" s="213"/>
      <c r="C6819" s="214"/>
      <c r="D6819" s="214"/>
      <c r="E6819" s="214"/>
      <c r="F6819" s="224"/>
      <c r="G6819" s="216"/>
      <c r="H6819" s="227"/>
      <c r="I6819" s="214"/>
      <c r="J6819" s="214"/>
      <c r="K6819" s="218"/>
    </row>
    <row r="6820" customHeight="1" spans="1:11">
      <c r="A6820" s="228"/>
      <c r="B6820" s="219"/>
      <c r="C6820" s="220"/>
      <c r="D6820" s="220"/>
      <c r="E6820" s="220"/>
      <c r="F6820" s="225"/>
      <c r="G6820" s="222"/>
      <c r="H6820" s="229"/>
      <c r="I6820" s="220"/>
      <c r="J6820" s="220"/>
      <c r="K6820" s="223"/>
    </row>
    <row r="6821" customHeight="1" spans="1:11">
      <c r="A6821" s="226"/>
      <c r="B6821" s="213"/>
      <c r="C6821" s="214"/>
      <c r="D6821" s="214"/>
      <c r="E6821" s="214"/>
      <c r="F6821" s="224"/>
      <c r="G6821" s="216"/>
      <c r="H6821" s="227"/>
      <c r="I6821" s="214"/>
      <c r="J6821" s="214"/>
      <c r="K6821" s="218"/>
    </row>
    <row r="6822" customHeight="1" spans="1:11">
      <c r="A6822" s="228"/>
      <c r="B6822" s="219"/>
      <c r="C6822" s="220"/>
      <c r="D6822" s="220"/>
      <c r="E6822" s="220"/>
      <c r="F6822" s="225"/>
      <c r="G6822" s="222"/>
      <c r="H6822" s="229"/>
      <c r="I6822" s="220"/>
      <c r="J6822" s="220"/>
      <c r="K6822" s="223"/>
    </row>
    <row r="6823" customHeight="1" spans="1:11">
      <c r="A6823" s="226"/>
      <c r="B6823" s="213"/>
      <c r="C6823" s="214"/>
      <c r="D6823" s="214"/>
      <c r="E6823" s="214"/>
      <c r="F6823" s="224"/>
      <c r="G6823" s="216"/>
      <c r="H6823" s="227"/>
      <c r="I6823" s="214"/>
      <c r="J6823" s="214"/>
      <c r="K6823" s="218"/>
    </row>
    <row r="6824" customHeight="1" spans="1:11">
      <c r="A6824" s="228"/>
      <c r="B6824" s="219"/>
      <c r="C6824" s="220"/>
      <c r="D6824" s="220"/>
      <c r="E6824" s="220"/>
      <c r="F6824" s="225"/>
      <c r="G6824" s="222"/>
      <c r="H6824" s="229"/>
      <c r="I6824" s="220"/>
      <c r="J6824" s="220"/>
      <c r="K6824" s="223"/>
    </row>
    <row r="6825" customHeight="1" spans="1:11">
      <c r="A6825" s="226"/>
      <c r="B6825" s="213"/>
      <c r="C6825" s="214"/>
      <c r="D6825" s="214"/>
      <c r="E6825" s="214"/>
      <c r="F6825" s="224"/>
      <c r="G6825" s="216"/>
      <c r="H6825" s="227"/>
      <c r="I6825" s="214"/>
      <c r="J6825" s="214"/>
      <c r="K6825" s="218"/>
    </row>
    <row r="6826" customHeight="1" spans="1:11">
      <c r="A6826" s="228"/>
      <c r="B6826" s="219"/>
      <c r="C6826" s="220"/>
      <c r="D6826" s="220"/>
      <c r="E6826" s="220"/>
      <c r="F6826" s="225"/>
      <c r="G6826" s="222"/>
      <c r="H6826" s="229"/>
      <c r="I6826" s="220"/>
      <c r="J6826" s="220"/>
      <c r="K6826" s="223"/>
    </row>
    <row r="6827" customHeight="1" spans="1:11">
      <c r="A6827" s="226"/>
      <c r="B6827" s="213"/>
      <c r="C6827" s="214"/>
      <c r="D6827" s="214"/>
      <c r="E6827" s="214"/>
      <c r="F6827" s="224"/>
      <c r="G6827" s="216"/>
      <c r="H6827" s="227"/>
      <c r="I6827" s="214"/>
      <c r="J6827" s="214"/>
      <c r="K6827" s="218"/>
    </row>
    <row r="6828" customHeight="1" spans="1:11">
      <c r="A6828" s="228"/>
      <c r="B6828" s="219"/>
      <c r="C6828" s="220"/>
      <c r="D6828" s="220"/>
      <c r="E6828" s="220"/>
      <c r="F6828" s="225"/>
      <c r="G6828" s="222"/>
      <c r="H6828" s="229"/>
      <c r="I6828" s="220"/>
      <c r="J6828" s="220"/>
      <c r="K6828" s="223"/>
    </row>
    <row r="6829" customHeight="1" spans="1:11">
      <c r="A6829" s="226"/>
      <c r="B6829" s="213"/>
      <c r="C6829" s="214"/>
      <c r="D6829" s="214"/>
      <c r="E6829" s="214"/>
      <c r="F6829" s="224"/>
      <c r="G6829" s="216"/>
      <c r="H6829" s="227"/>
      <c r="I6829" s="214"/>
      <c r="J6829" s="214"/>
      <c r="K6829" s="218"/>
    </row>
    <row r="6830" customHeight="1" spans="1:11">
      <c r="A6830" s="228"/>
      <c r="B6830" s="219"/>
      <c r="C6830" s="220"/>
      <c r="D6830" s="220"/>
      <c r="E6830" s="220"/>
      <c r="F6830" s="225"/>
      <c r="G6830" s="222"/>
      <c r="H6830" s="229"/>
      <c r="I6830" s="220"/>
      <c r="J6830" s="220"/>
      <c r="K6830" s="223"/>
    </row>
    <row r="6831" customHeight="1" spans="1:11">
      <c r="A6831" s="226"/>
      <c r="B6831" s="213"/>
      <c r="C6831" s="214"/>
      <c r="D6831" s="214"/>
      <c r="E6831" s="214"/>
      <c r="F6831" s="224"/>
      <c r="G6831" s="216"/>
      <c r="H6831" s="227"/>
      <c r="I6831" s="214"/>
      <c r="J6831" s="214"/>
      <c r="K6831" s="218"/>
    </row>
    <row r="6832" customHeight="1" spans="1:11">
      <c r="A6832" s="228"/>
      <c r="B6832" s="219"/>
      <c r="C6832" s="220"/>
      <c r="D6832" s="220"/>
      <c r="E6832" s="220"/>
      <c r="F6832" s="225"/>
      <c r="G6832" s="222"/>
      <c r="H6832" s="229"/>
      <c r="I6832" s="220"/>
      <c r="J6832" s="220"/>
      <c r="K6832" s="223"/>
    </row>
    <row r="6833" customHeight="1" spans="1:11">
      <c r="A6833" s="226"/>
      <c r="B6833" s="213"/>
      <c r="C6833" s="214"/>
      <c r="D6833" s="214"/>
      <c r="E6833" s="214"/>
      <c r="F6833" s="224"/>
      <c r="G6833" s="216"/>
      <c r="H6833" s="227"/>
      <c r="I6833" s="214"/>
      <c r="J6833" s="214"/>
      <c r="K6833" s="218"/>
    </row>
    <row r="6834" customHeight="1" spans="1:11">
      <c r="A6834" s="228"/>
      <c r="B6834" s="219"/>
      <c r="C6834" s="220"/>
      <c r="D6834" s="220"/>
      <c r="E6834" s="220"/>
      <c r="F6834" s="225"/>
      <c r="G6834" s="222"/>
      <c r="H6834" s="229"/>
      <c r="I6834" s="220"/>
      <c r="J6834" s="220"/>
      <c r="K6834" s="223"/>
    </row>
    <row r="6835" customHeight="1" spans="1:11">
      <c r="A6835" s="226"/>
      <c r="B6835" s="213"/>
      <c r="C6835" s="214"/>
      <c r="D6835" s="214"/>
      <c r="E6835" s="214"/>
      <c r="F6835" s="224"/>
      <c r="G6835" s="216"/>
      <c r="H6835" s="227"/>
      <c r="I6835" s="214"/>
      <c r="J6835" s="214"/>
      <c r="K6835" s="218"/>
    </row>
    <row r="6836" customHeight="1" spans="1:11">
      <c r="A6836" s="228"/>
      <c r="B6836" s="219"/>
      <c r="C6836" s="220"/>
      <c r="D6836" s="220"/>
      <c r="E6836" s="220"/>
      <c r="F6836" s="225"/>
      <c r="G6836" s="222"/>
      <c r="H6836" s="229"/>
      <c r="I6836" s="220"/>
      <c r="J6836" s="220"/>
      <c r="K6836" s="223"/>
    </row>
    <row r="6837" customHeight="1" spans="1:11">
      <c r="A6837" s="226"/>
      <c r="B6837" s="213"/>
      <c r="C6837" s="214"/>
      <c r="D6837" s="214"/>
      <c r="E6837" s="214"/>
      <c r="F6837" s="224"/>
      <c r="G6837" s="216"/>
      <c r="H6837" s="227"/>
      <c r="I6837" s="214"/>
      <c r="J6837" s="214"/>
      <c r="K6837" s="218"/>
    </row>
    <row r="6838" customHeight="1" spans="1:11">
      <c r="A6838" s="228"/>
      <c r="B6838" s="219"/>
      <c r="C6838" s="220"/>
      <c r="D6838" s="220"/>
      <c r="E6838" s="220"/>
      <c r="F6838" s="225"/>
      <c r="G6838" s="222"/>
      <c r="H6838" s="229"/>
      <c r="I6838" s="220"/>
      <c r="J6838" s="220"/>
      <c r="K6838" s="223"/>
    </row>
    <row r="6839" customHeight="1" spans="1:11">
      <c r="A6839" s="226"/>
      <c r="B6839" s="213"/>
      <c r="C6839" s="214"/>
      <c r="D6839" s="214"/>
      <c r="E6839" s="214"/>
      <c r="F6839" s="224"/>
      <c r="G6839" s="216"/>
      <c r="H6839" s="227"/>
      <c r="I6839" s="214"/>
      <c r="J6839" s="214"/>
      <c r="K6839" s="218"/>
    </row>
    <row r="6840" customHeight="1" spans="1:11">
      <c r="A6840" s="228"/>
      <c r="B6840" s="219"/>
      <c r="C6840" s="220"/>
      <c r="D6840" s="220"/>
      <c r="E6840" s="220"/>
      <c r="F6840" s="225"/>
      <c r="G6840" s="222"/>
      <c r="H6840" s="229"/>
      <c r="I6840" s="220"/>
      <c r="J6840" s="220"/>
      <c r="K6840" s="223"/>
    </row>
    <row r="6841" customHeight="1" spans="1:11">
      <c r="A6841" s="226"/>
      <c r="B6841" s="213"/>
      <c r="C6841" s="214"/>
      <c r="D6841" s="214"/>
      <c r="E6841" s="214"/>
      <c r="F6841" s="224"/>
      <c r="G6841" s="216"/>
      <c r="H6841" s="227"/>
      <c r="I6841" s="214"/>
      <c r="J6841" s="214"/>
      <c r="K6841" s="218"/>
    </row>
    <row r="6842" customHeight="1" spans="1:11">
      <c r="A6842" s="228"/>
      <c r="B6842" s="219"/>
      <c r="C6842" s="220"/>
      <c r="D6842" s="220"/>
      <c r="E6842" s="220"/>
      <c r="F6842" s="225"/>
      <c r="G6842" s="222"/>
      <c r="H6842" s="229"/>
      <c r="I6842" s="220"/>
      <c r="J6842" s="220"/>
      <c r="K6842" s="223"/>
    </row>
    <row r="6843" customHeight="1" spans="1:11">
      <c r="A6843" s="226"/>
      <c r="B6843" s="213"/>
      <c r="C6843" s="214"/>
      <c r="D6843" s="214"/>
      <c r="E6843" s="214"/>
      <c r="F6843" s="224"/>
      <c r="G6843" s="216"/>
      <c r="H6843" s="227"/>
      <c r="I6843" s="214"/>
      <c r="J6843" s="214"/>
      <c r="K6843" s="218"/>
    </row>
    <row r="6844" customHeight="1" spans="1:11">
      <c r="A6844" s="228"/>
      <c r="B6844" s="219"/>
      <c r="C6844" s="220"/>
      <c r="D6844" s="220"/>
      <c r="E6844" s="220"/>
      <c r="F6844" s="225"/>
      <c r="G6844" s="222"/>
      <c r="H6844" s="229"/>
      <c r="I6844" s="220"/>
      <c r="J6844" s="220"/>
      <c r="K6844" s="223"/>
    </row>
    <row r="6845" customHeight="1" spans="1:11">
      <c r="A6845" s="226"/>
      <c r="B6845" s="213"/>
      <c r="C6845" s="214"/>
      <c r="D6845" s="214"/>
      <c r="E6845" s="214"/>
      <c r="F6845" s="224"/>
      <c r="G6845" s="216"/>
      <c r="H6845" s="227"/>
      <c r="I6845" s="214"/>
      <c r="J6845" s="214"/>
      <c r="K6845" s="218"/>
    </row>
    <row r="6846" customHeight="1" spans="1:11">
      <c r="A6846" s="228"/>
      <c r="B6846" s="219"/>
      <c r="C6846" s="220"/>
      <c r="D6846" s="220"/>
      <c r="E6846" s="220"/>
      <c r="F6846" s="225"/>
      <c r="G6846" s="222"/>
      <c r="H6846" s="229"/>
      <c r="I6846" s="220"/>
      <c r="J6846" s="220"/>
      <c r="K6846" s="223"/>
    </row>
    <row r="6847" customHeight="1" spans="1:11">
      <c r="A6847" s="226"/>
      <c r="B6847" s="213"/>
      <c r="C6847" s="214"/>
      <c r="D6847" s="214"/>
      <c r="E6847" s="214"/>
      <c r="F6847" s="224"/>
      <c r="G6847" s="216"/>
      <c r="H6847" s="227"/>
      <c r="I6847" s="214"/>
      <c r="J6847" s="214"/>
      <c r="K6847" s="218"/>
    </row>
    <row r="6848" customHeight="1" spans="1:11">
      <c r="A6848" s="228"/>
      <c r="B6848" s="219"/>
      <c r="C6848" s="220"/>
      <c r="D6848" s="220"/>
      <c r="E6848" s="220"/>
      <c r="F6848" s="225"/>
      <c r="G6848" s="222"/>
      <c r="H6848" s="229"/>
      <c r="I6848" s="220"/>
      <c r="J6848" s="220"/>
      <c r="K6848" s="223"/>
    </row>
    <row r="6849" customHeight="1" spans="1:11">
      <c r="A6849" s="226"/>
      <c r="B6849" s="213"/>
      <c r="C6849" s="214"/>
      <c r="D6849" s="214"/>
      <c r="E6849" s="214"/>
      <c r="F6849" s="224"/>
      <c r="G6849" s="216"/>
      <c r="H6849" s="227"/>
      <c r="I6849" s="214"/>
      <c r="J6849" s="214"/>
      <c r="K6849" s="218"/>
    </row>
    <row r="6850" customHeight="1" spans="1:11">
      <c r="A6850" s="228"/>
      <c r="B6850" s="219"/>
      <c r="C6850" s="220"/>
      <c r="D6850" s="220"/>
      <c r="E6850" s="220"/>
      <c r="F6850" s="225"/>
      <c r="G6850" s="222"/>
      <c r="H6850" s="229"/>
      <c r="I6850" s="220"/>
      <c r="J6850" s="220"/>
      <c r="K6850" s="223"/>
    </row>
    <row r="6851" customHeight="1" spans="1:11">
      <c r="A6851" s="226"/>
      <c r="B6851" s="213"/>
      <c r="C6851" s="214"/>
      <c r="D6851" s="214"/>
      <c r="E6851" s="214"/>
      <c r="F6851" s="224"/>
      <c r="G6851" s="216"/>
      <c r="H6851" s="227"/>
      <c r="I6851" s="214"/>
      <c r="J6851" s="214"/>
      <c r="K6851" s="218"/>
    </row>
    <row r="6852" customHeight="1" spans="1:11">
      <c r="A6852" s="228"/>
      <c r="B6852" s="219"/>
      <c r="C6852" s="220"/>
      <c r="D6852" s="220"/>
      <c r="E6852" s="220"/>
      <c r="F6852" s="225"/>
      <c r="G6852" s="222"/>
      <c r="H6852" s="229"/>
      <c r="I6852" s="220"/>
      <c r="J6852" s="220"/>
      <c r="K6852" s="223"/>
    </row>
    <row r="6853" customHeight="1" spans="1:11">
      <c r="A6853" s="226"/>
      <c r="B6853" s="213"/>
      <c r="C6853" s="214"/>
      <c r="D6853" s="214"/>
      <c r="E6853" s="214"/>
      <c r="F6853" s="224"/>
      <c r="G6853" s="216"/>
      <c r="H6853" s="227"/>
      <c r="I6853" s="214"/>
      <c r="J6853" s="214"/>
      <c r="K6853" s="218"/>
    </row>
    <row r="6854" customHeight="1" spans="1:11">
      <c r="A6854" s="228"/>
      <c r="B6854" s="219"/>
      <c r="C6854" s="220"/>
      <c r="D6854" s="220"/>
      <c r="E6854" s="220"/>
      <c r="F6854" s="225"/>
      <c r="G6854" s="222"/>
      <c r="H6854" s="229"/>
      <c r="I6854" s="220"/>
      <c r="J6854" s="220"/>
      <c r="K6854" s="223"/>
    </row>
    <row r="6855" customHeight="1" spans="1:11">
      <c r="A6855" s="226"/>
      <c r="B6855" s="213"/>
      <c r="C6855" s="214"/>
      <c r="D6855" s="214"/>
      <c r="E6855" s="214"/>
      <c r="F6855" s="224"/>
      <c r="G6855" s="216"/>
      <c r="H6855" s="227"/>
      <c r="I6855" s="214"/>
      <c r="J6855" s="214"/>
      <c r="K6855" s="218"/>
    </row>
    <row r="6856" customHeight="1" spans="1:11">
      <c r="A6856" s="228"/>
      <c r="B6856" s="219"/>
      <c r="C6856" s="220"/>
      <c r="D6856" s="220"/>
      <c r="E6856" s="220"/>
      <c r="F6856" s="225"/>
      <c r="G6856" s="222"/>
      <c r="H6856" s="229"/>
      <c r="I6856" s="220"/>
      <c r="J6856" s="220"/>
      <c r="K6856" s="223"/>
    </row>
    <row r="6857" customHeight="1" spans="1:11">
      <c r="A6857" s="226"/>
      <c r="B6857" s="213"/>
      <c r="C6857" s="214"/>
      <c r="D6857" s="214"/>
      <c r="E6857" s="214"/>
      <c r="F6857" s="224"/>
      <c r="G6857" s="216"/>
      <c r="H6857" s="227"/>
      <c r="I6857" s="214"/>
      <c r="J6857" s="214"/>
      <c r="K6857" s="218"/>
    </row>
    <row r="6858" customHeight="1" spans="1:11">
      <c r="A6858" s="228"/>
      <c r="B6858" s="219"/>
      <c r="C6858" s="220"/>
      <c r="D6858" s="220"/>
      <c r="E6858" s="220"/>
      <c r="F6858" s="225"/>
      <c r="G6858" s="222"/>
      <c r="H6858" s="229"/>
      <c r="I6858" s="220"/>
      <c r="J6858" s="220"/>
      <c r="K6858" s="223"/>
    </row>
    <row r="6859" customHeight="1" spans="1:11">
      <c r="A6859" s="226"/>
      <c r="B6859" s="213"/>
      <c r="C6859" s="214"/>
      <c r="D6859" s="214"/>
      <c r="E6859" s="214"/>
      <c r="F6859" s="224"/>
      <c r="G6859" s="216"/>
      <c r="H6859" s="227"/>
      <c r="I6859" s="214"/>
      <c r="J6859" s="214"/>
      <c r="K6859" s="218"/>
    </row>
    <row r="6860" customHeight="1" spans="1:11">
      <c r="A6860" s="228"/>
      <c r="B6860" s="219"/>
      <c r="C6860" s="220"/>
      <c r="D6860" s="220"/>
      <c r="E6860" s="220"/>
      <c r="F6860" s="225"/>
      <c r="G6860" s="222"/>
      <c r="H6860" s="229"/>
      <c r="I6860" s="220"/>
      <c r="J6860" s="220"/>
      <c r="K6860" s="223"/>
    </row>
    <row r="6861" customHeight="1" spans="1:11">
      <c r="A6861" s="226"/>
      <c r="B6861" s="213"/>
      <c r="C6861" s="214"/>
      <c r="D6861" s="214"/>
      <c r="E6861" s="214"/>
      <c r="F6861" s="224"/>
      <c r="G6861" s="216"/>
      <c r="H6861" s="227"/>
      <c r="I6861" s="214"/>
      <c r="J6861" s="214"/>
      <c r="K6861" s="218"/>
    </row>
    <row r="6862" customHeight="1" spans="1:11">
      <c r="A6862" s="228"/>
      <c r="B6862" s="219"/>
      <c r="C6862" s="220"/>
      <c r="D6862" s="220"/>
      <c r="E6862" s="220"/>
      <c r="F6862" s="225"/>
      <c r="G6862" s="222"/>
      <c r="H6862" s="229"/>
      <c r="I6862" s="220"/>
      <c r="J6862" s="220"/>
      <c r="K6862" s="223"/>
    </row>
    <row r="6863" customHeight="1" spans="1:11">
      <c r="A6863" s="226"/>
      <c r="B6863" s="213"/>
      <c r="C6863" s="214"/>
      <c r="D6863" s="214"/>
      <c r="E6863" s="214"/>
      <c r="F6863" s="224"/>
      <c r="G6863" s="216"/>
      <c r="H6863" s="227"/>
      <c r="I6863" s="214"/>
      <c r="J6863" s="214"/>
      <c r="K6863" s="218"/>
    </row>
    <row r="6864" customHeight="1" spans="1:11">
      <c r="A6864" s="228"/>
      <c r="B6864" s="219"/>
      <c r="C6864" s="220"/>
      <c r="D6864" s="220"/>
      <c r="E6864" s="220"/>
      <c r="F6864" s="225"/>
      <c r="G6864" s="222"/>
      <c r="H6864" s="229"/>
      <c r="I6864" s="220"/>
      <c r="J6864" s="220"/>
      <c r="K6864" s="223"/>
    </row>
    <row r="6865" customHeight="1" spans="1:11">
      <c r="A6865" s="226"/>
      <c r="B6865" s="213"/>
      <c r="C6865" s="214"/>
      <c r="D6865" s="214"/>
      <c r="E6865" s="214"/>
      <c r="F6865" s="224"/>
      <c r="G6865" s="216"/>
      <c r="H6865" s="227"/>
      <c r="I6865" s="214"/>
      <c r="J6865" s="214"/>
      <c r="K6865" s="218"/>
    </row>
    <row r="6866" customHeight="1" spans="1:11">
      <c r="A6866" s="228"/>
      <c r="B6866" s="219"/>
      <c r="C6866" s="220"/>
      <c r="D6866" s="220"/>
      <c r="E6866" s="220"/>
      <c r="F6866" s="225"/>
      <c r="G6866" s="222"/>
      <c r="H6866" s="229"/>
      <c r="I6866" s="220"/>
      <c r="J6866" s="220"/>
      <c r="K6866" s="223"/>
    </row>
    <row r="6867" customHeight="1" spans="1:11">
      <c r="A6867" s="226"/>
      <c r="B6867" s="213"/>
      <c r="C6867" s="214"/>
      <c r="D6867" s="214"/>
      <c r="E6867" s="214"/>
      <c r="F6867" s="224"/>
      <c r="G6867" s="216"/>
      <c r="H6867" s="227"/>
      <c r="I6867" s="214"/>
      <c r="J6867" s="214"/>
      <c r="K6867" s="218"/>
    </row>
    <row r="6868" customHeight="1" spans="1:11">
      <c r="A6868" s="228"/>
      <c r="B6868" s="219"/>
      <c r="C6868" s="220"/>
      <c r="D6868" s="220"/>
      <c r="E6868" s="220"/>
      <c r="F6868" s="225"/>
      <c r="G6868" s="222"/>
      <c r="H6868" s="229"/>
      <c r="I6868" s="220"/>
      <c r="J6868" s="220"/>
      <c r="K6868" s="223"/>
    </row>
    <row r="6869" customHeight="1" spans="1:11">
      <c r="A6869" s="226"/>
      <c r="B6869" s="213"/>
      <c r="C6869" s="214"/>
      <c r="D6869" s="214"/>
      <c r="E6869" s="214"/>
      <c r="F6869" s="224"/>
      <c r="G6869" s="216"/>
      <c r="H6869" s="227"/>
      <c r="I6869" s="214"/>
      <c r="J6869" s="214"/>
      <c r="K6869" s="218"/>
    </row>
    <row r="6870" customHeight="1" spans="1:11">
      <c r="A6870" s="228"/>
      <c r="B6870" s="219"/>
      <c r="C6870" s="220"/>
      <c r="D6870" s="220"/>
      <c r="E6870" s="220"/>
      <c r="F6870" s="225"/>
      <c r="G6870" s="222"/>
      <c r="H6870" s="229"/>
      <c r="I6870" s="220"/>
      <c r="J6870" s="220"/>
      <c r="K6870" s="223"/>
    </row>
    <row r="6871" customHeight="1" spans="1:11">
      <c r="A6871" s="226"/>
      <c r="B6871" s="213"/>
      <c r="C6871" s="214"/>
      <c r="D6871" s="214"/>
      <c r="E6871" s="214"/>
      <c r="F6871" s="224"/>
      <c r="G6871" s="216"/>
      <c r="H6871" s="227"/>
      <c r="I6871" s="214"/>
      <c r="J6871" s="214"/>
      <c r="K6871" s="218"/>
    </row>
    <row r="6872" customHeight="1" spans="1:11">
      <c r="A6872" s="228"/>
      <c r="B6872" s="219"/>
      <c r="C6872" s="220"/>
      <c r="D6872" s="220"/>
      <c r="E6872" s="220"/>
      <c r="F6872" s="225"/>
      <c r="G6872" s="222"/>
      <c r="H6872" s="229"/>
      <c r="I6872" s="220"/>
      <c r="J6872" s="220"/>
      <c r="K6872" s="223"/>
    </row>
    <row r="6873" customHeight="1" spans="1:11">
      <c r="A6873" s="226"/>
      <c r="B6873" s="213"/>
      <c r="C6873" s="214"/>
      <c r="D6873" s="214"/>
      <c r="E6873" s="214"/>
      <c r="F6873" s="224"/>
      <c r="G6873" s="216"/>
      <c r="H6873" s="227"/>
      <c r="I6873" s="214"/>
      <c r="J6873" s="214"/>
      <c r="K6873" s="218"/>
    </row>
    <row r="6874" customHeight="1" spans="1:11">
      <c r="A6874" s="228"/>
      <c r="B6874" s="219"/>
      <c r="C6874" s="220"/>
      <c r="D6874" s="220"/>
      <c r="E6874" s="220"/>
      <c r="F6874" s="225"/>
      <c r="G6874" s="222"/>
      <c r="H6874" s="229"/>
      <c r="I6874" s="220"/>
      <c r="J6874" s="220"/>
      <c r="K6874" s="223"/>
    </row>
    <row r="6875" customHeight="1" spans="1:11">
      <c r="A6875" s="226"/>
      <c r="B6875" s="213"/>
      <c r="C6875" s="214"/>
      <c r="D6875" s="214"/>
      <c r="E6875" s="214"/>
      <c r="F6875" s="224"/>
      <c r="G6875" s="216"/>
      <c r="H6875" s="227"/>
      <c r="I6875" s="214"/>
      <c r="J6875" s="214"/>
      <c r="K6875" s="218"/>
    </row>
    <row r="6876" customHeight="1" spans="1:11">
      <c r="A6876" s="228"/>
      <c r="B6876" s="219"/>
      <c r="C6876" s="220"/>
      <c r="D6876" s="220"/>
      <c r="E6876" s="220"/>
      <c r="F6876" s="225"/>
      <c r="G6876" s="222"/>
      <c r="H6876" s="229"/>
      <c r="I6876" s="220"/>
      <c r="J6876" s="220"/>
      <c r="K6876" s="223"/>
    </row>
    <row r="6877" customHeight="1" spans="1:11">
      <c r="A6877" s="226"/>
      <c r="B6877" s="213"/>
      <c r="C6877" s="214"/>
      <c r="D6877" s="214"/>
      <c r="E6877" s="214"/>
      <c r="F6877" s="224"/>
      <c r="G6877" s="216"/>
      <c r="H6877" s="227"/>
      <c r="I6877" s="214"/>
      <c r="J6877" s="214"/>
      <c r="K6877" s="218"/>
    </row>
    <row r="6878" customHeight="1" spans="1:11">
      <c r="A6878" s="228"/>
      <c r="B6878" s="219"/>
      <c r="C6878" s="220"/>
      <c r="D6878" s="220"/>
      <c r="E6878" s="220"/>
      <c r="F6878" s="225"/>
      <c r="G6878" s="222"/>
      <c r="H6878" s="229"/>
      <c r="I6878" s="220"/>
      <c r="J6878" s="220"/>
      <c r="K6878" s="223"/>
    </row>
    <row r="6879" customHeight="1" spans="1:11">
      <c r="A6879" s="226"/>
      <c r="B6879" s="213"/>
      <c r="C6879" s="214"/>
      <c r="D6879" s="214"/>
      <c r="E6879" s="214"/>
      <c r="F6879" s="224"/>
      <c r="G6879" s="216"/>
      <c r="H6879" s="227"/>
      <c r="I6879" s="214"/>
      <c r="J6879" s="214"/>
      <c r="K6879" s="218"/>
    </row>
    <row r="6880" customHeight="1" spans="1:11">
      <c r="A6880" s="228"/>
      <c r="B6880" s="219"/>
      <c r="C6880" s="220"/>
      <c r="D6880" s="220"/>
      <c r="E6880" s="220"/>
      <c r="F6880" s="225"/>
      <c r="G6880" s="222"/>
      <c r="H6880" s="229"/>
      <c r="I6880" s="220"/>
      <c r="J6880" s="220"/>
      <c r="K6880" s="223"/>
    </row>
    <row r="6881" customHeight="1" spans="1:11">
      <c r="A6881" s="226"/>
      <c r="B6881" s="213"/>
      <c r="C6881" s="214"/>
      <c r="D6881" s="214"/>
      <c r="E6881" s="214"/>
      <c r="F6881" s="224"/>
      <c r="G6881" s="216"/>
      <c r="H6881" s="227"/>
      <c r="I6881" s="214"/>
      <c r="J6881" s="214"/>
      <c r="K6881" s="218"/>
    </row>
    <row r="6882" customHeight="1" spans="1:11">
      <c r="A6882" s="228"/>
      <c r="B6882" s="219"/>
      <c r="C6882" s="220"/>
      <c r="D6882" s="220"/>
      <c r="E6882" s="220"/>
      <c r="F6882" s="225"/>
      <c r="G6882" s="222"/>
      <c r="H6882" s="229"/>
      <c r="I6882" s="220"/>
      <c r="J6882" s="220"/>
      <c r="K6882" s="223"/>
    </row>
    <row r="6883" customHeight="1" spans="1:11">
      <c r="A6883" s="226"/>
      <c r="B6883" s="213"/>
      <c r="C6883" s="214"/>
      <c r="D6883" s="214"/>
      <c r="E6883" s="214"/>
      <c r="F6883" s="224"/>
      <c r="G6883" s="216"/>
      <c r="H6883" s="227"/>
      <c r="I6883" s="214"/>
      <c r="J6883" s="214"/>
      <c r="K6883" s="218"/>
    </row>
    <row r="6884" customHeight="1" spans="1:11">
      <c r="A6884" s="228"/>
      <c r="B6884" s="219"/>
      <c r="C6884" s="220"/>
      <c r="D6884" s="220"/>
      <c r="E6884" s="220"/>
      <c r="F6884" s="225"/>
      <c r="G6884" s="222"/>
      <c r="H6884" s="229"/>
      <c r="I6884" s="220"/>
      <c r="J6884" s="220"/>
      <c r="K6884" s="223"/>
    </row>
    <row r="6885" customHeight="1" spans="1:11">
      <c r="A6885" s="226"/>
      <c r="B6885" s="213"/>
      <c r="C6885" s="214"/>
      <c r="D6885" s="214"/>
      <c r="E6885" s="214"/>
      <c r="F6885" s="224"/>
      <c r="G6885" s="216"/>
      <c r="H6885" s="227"/>
      <c r="I6885" s="214"/>
      <c r="J6885" s="214"/>
      <c r="K6885" s="218"/>
    </row>
    <row r="6886" customHeight="1" spans="1:11">
      <c r="A6886" s="228"/>
      <c r="B6886" s="219"/>
      <c r="C6886" s="220"/>
      <c r="D6886" s="220"/>
      <c r="E6886" s="220"/>
      <c r="F6886" s="225"/>
      <c r="G6886" s="222"/>
      <c r="H6886" s="229"/>
      <c r="I6886" s="220"/>
      <c r="J6886" s="220"/>
      <c r="K6886" s="223"/>
    </row>
    <row r="6887" customHeight="1" spans="1:11">
      <c r="A6887" s="226"/>
      <c r="B6887" s="213"/>
      <c r="C6887" s="214"/>
      <c r="D6887" s="214"/>
      <c r="E6887" s="214"/>
      <c r="F6887" s="224"/>
      <c r="G6887" s="216"/>
      <c r="H6887" s="227"/>
      <c r="I6887" s="214"/>
      <c r="J6887" s="214"/>
      <c r="K6887" s="218"/>
    </row>
    <row r="6888" customHeight="1" spans="1:11">
      <c r="A6888" s="228"/>
      <c r="B6888" s="219"/>
      <c r="C6888" s="220"/>
      <c r="D6888" s="220"/>
      <c r="E6888" s="220"/>
      <c r="F6888" s="225"/>
      <c r="G6888" s="222"/>
      <c r="H6888" s="229"/>
      <c r="I6888" s="220"/>
      <c r="J6888" s="220"/>
      <c r="K6888" s="223"/>
    </row>
    <row r="6889" customHeight="1" spans="1:11">
      <c r="A6889" s="226"/>
      <c r="B6889" s="213"/>
      <c r="C6889" s="214"/>
      <c r="D6889" s="214"/>
      <c r="E6889" s="214"/>
      <c r="F6889" s="224"/>
      <c r="G6889" s="216"/>
      <c r="H6889" s="227"/>
      <c r="I6889" s="214"/>
      <c r="J6889" s="214"/>
      <c r="K6889" s="218"/>
    </row>
    <row r="6890" customHeight="1" spans="1:11">
      <c r="A6890" s="228"/>
      <c r="B6890" s="219"/>
      <c r="C6890" s="220"/>
      <c r="D6890" s="220"/>
      <c r="E6890" s="220"/>
      <c r="F6890" s="225"/>
      <c r="G6890" s="222"/>
      <c r="H6890" s="229"/>
      <c r="I6890" s="220"/>
      <c r="J6890" s="220"/>
      <c r="K6890" s="223"/>
    </row>
    <row r="6891" customHeight="1" spans="1:11">
      <c r="A6891" s="226"/>
      <c r="B6891" s="213"/>
      <c r="C6891" s="214"/>
      <c r="D6891" s="214"/>
      <c r="E6891" s="214"/>
      <c r="F6891" s="224"/>
      <c r="G6891" s="216"/>
      <c r="H6891" s="227"/>
      <c r="I6891" s="214"/>
      <c r="J6891" s="214"/>
      <c r="K6891" s="218"/>
    </row>
    <row r="6892" customHeight="1" spans="1:11">
      <c r="A6892" s="228"/>
      <c r="B6892" s="219"/>
      <c r="C6892" s="220"/>
      <c r="D6892" s="220"/>
      <c r="E6892" s="220"/>
      <c r="F6892" s="225"/>
      <c r="G6892" s="222"/>
      <c r="H6892" s="229"/>
      <c r="I6892" s="220"/>
      <c r="J6892" s="220"/>
      <c r="K6892" s="223"/>
    </row>
    <row r="6893" customHeight="1" spans="1:11">
      <c r="A6893" s="226"/>
      <c r="B6893" s="213"/>
      <c r="C6893" s="214"/>
      <c r="D6893" s="214"/>
      <c r="E6893" s="214"/>
      <c r="F6893" s="224"/>
      <c r="G6893" s="216"/>
      <c r="H6893" s="227"/>
      <c r="I6893" s="214"/>
      <c r="J6893" s="214"/>
      <c r="K6893" s="218"/>
    </row>
    <row r="6894" customHeight="1" spans="1:11">
      <c r="A6894" s="228"/>
      <c r="B6894" s="219"/>
      <c r="C6894" s="220"/>
      <c r="D6894" s="220"/>
      <c r="E6894" s="220"/>
      <c r="F6894" s="225"/>
      <c r="G6894" s="222"/>
      <c r="H6894" s="229"/>
      <c r="I6894" s="220"/>
      <c r="J6894" s="220"/>
      <c r="K6894" s="223"/>
    </row>
    <row r="6895" customHeight="1" spans="1:11">
      <c r="A6895" s="226"/>
      <c r="B6895" s="213"/>
      <c r="C6895" s="214"/>
      <c r="D6895" s="214"/>
      <c r="E6895" s="214"/>
      <c r="F6895" s="224"/>
      <c r="G6895" s="216"/>
      <c r="H6895" s="227"/>
      <c r="I6895" s="214"/>
      <c r="J6895" s="214"/>
      <c r="K6895" s="218"/>
    </row>
    <row r="6896" customHeight="1" spans="1:11">
      <c r="A6896" s="228"/>
      <c r="B6896" s="219"/>
      <c r="C6896" s="220"/>
      <c r="D6896" s="220"/>
      <c r="E6896" s="220"/>
      <c r="F6896" s="225"/>
      <c r="G6896" s="222"/>
      <c r="H6896" s="229"/>
      <c r="I6896" s="220"/>
      <c r="J6896" s="220"/>
      <c r="K6896" s="223"/>
    </row>
    <row r="6897" customHeight="1" spans="1:11">
      <c r="A6897" s="226"/>
      <c r="B6897" s="213"/>
      <c r="C6897" s="214"/>
      <c r="D6897" s="214"/>
      <c r="E6897" s="214"/>
      <c r="F6897" s="224"/>
      <c r="G6897" s="216"/>
      <c r="H6897" s="227"/>
      <c r="I6897" s="214"/>
      <c r="J6897" s="214"/>
      <c r="K6897" s="218"/>
    </row>
    <row r="6898" customHeight="1" spans="1:11">
      <c r="A6898" s="228"/>
      <c r="B6898" s="219"/>
      <c r="C6898" s="220"/>
      <c r="D6898" s="220"/>
      <c r="E6898" s="220"/>
      <c r="F6898" s="225"/>
      <c r="G6898" s="222"/>
      <c r="H6898" s="229"/>
      <c r="I6898" s="220"/>
      <c r="J6898" s="220"/>
      <c r="K6898" s="223"/>
    </row>
    <row r="6899" customHeight="1" spans="1:11">
      <c r="A6899" s="226"/>
      <c r="B6899" s="213"/>
      <c r="C6899" s="214"/>
      <c r="D6899" s="214"/>
      <c r="E6899" s="214"/>
      <c r="F6899" s="224"/>
      <c r="G6899" s="216"/>
      <c r="H6899" s="227"/>
      <c r="I6899" s="214"/>
      <c r="J6899" s="214"/>
      <c r="K6899" s="218"/>
    </row>
    <row r="6900" customHeight="1" spans="1:11">
      <c r="A6900" s="228"/>
      <c r="B6900" s="219"/>
      <c r="C6900" s="220"/>
      <c r="D6900" s="220"/>
      <c r="E6900" s="220"/>
      <c r="F6900" s="225"/>
      <c r="G6900" s="222"/>
      <c r="H6900" s="229"/>
      <c r="I6900" s="220"/>
      <c r="J6900" s="220"/>
      <c r="K6900" s="223"/>
    </row>
    <row r="6901" customHeight="1" spans="1:11">
      <c r="A6901" s="226"/>
      <c r="B6901" s="213"/>
      <c r="C6901" s="214"/>
      <c r="D6901" s="214"/>
      <c r="E6901" s="214"/>
      <c r="F6901" s="224"/>
      <c r="G6901" s="216"/>
      <c r="H6901" s="227"/>
      <c r="I6901" s="214"/>
      <c r="J6901" s="214"/>
      <c r="K6901" s="218"/>
    </row>
    <row r="6902" customHeight="1" spans="1:11">
      <c r="A6902" s="228"/>
      <c r="B6902" s="219"/>
      <c r="C6902" s="220"/>
      <c r="D6902" s="220"/>
      <c r="E6902" s="220"/>
      <c r="F6902" s="225"/>
      <c r="G6902" s="222"/>
      <c r="H6902" s="229"/>
      <c r="I6902" s="220"/>
      <c r="J6902" s="220"/>
      <c r="K6902" s="223"/>
    </row>
    <row r="6903" customHeight="1" spans="1:11">
      <c r="A6903" s="226"/>
      <c r="B6903" s="213"/>
      <c r="C6903" s="214"/>
      <c r="D6903" s="214"/>
      <c r="E6903" s="214"/>
      <c r="F6903" s="224"/>
      <c r="G6903" s="216"/>
      <c r="H6903" s="227"/>
      <c r="I6903" s="214"/>
      <c r="J6903" s="214"/>
      <c r="K6903" s="218"/>
    </row>
    <row r="6904" customHeight="1" spans="1:11">
      <c r="A6904" s="228"/>
      <c r="B6904" s="219"/>
      <c r="C6904" s="220"/>
      <c r="D6904" s="220"/>
      <c r="E6904" s="220"/>
      <c r="F6904" s="225"/>
      <c r="G6904" s="222"/>
      <c r="H6904" s="229"/>
      <c r="I6904" s="220"/>
      <c r="J6904" s="220"/>
      <c r="K6904" s="223"/>
    </row>
    <row r="6905" customHeight="1" spans="1:11">
      <c r="A6905" s="226"/>
      <c r="B6905" s="213"/>
      <c r="C6905" s="214"/>
      <c r="D6905" s="214"/>
      <c r="E6905" s="214"/>
      <c r="F6905" s="224"/>
      <c r="G6905" s="216"/>
      <c r="H6905" s="227"/>
      <c r="I6905" s="214"/>
      <c r="J6905" s="214"/>
      <c r="K6905" s="218"/>
    </row>
    <row r="6906" customHeight="1" spans="1:11">
      <c r="A6906" s="228"/>
      <c r="B6906" s="219"/>
      <c r="C6906" s="220"/>
      <c r="D6906" s="220"/>
      <c r="E6906" s="220"/>
      <c r="F6906" s="225"/>
      <c r="G6906" s="222"/>
      <c r="H6906" s="229"/>
      <c r="I6906" s="220"/>
      <c r="J6906" s="220"/>
      <c r="K6906" s="223"/>
    </row>
    <row r="6907" customHeight="1" spans="1:11">
      <c r="A6907" s="226"/>
      <c r="B6907" s="213"/>
      <c r="C6907" s="214"/>
      <c r="D6907" s="214"/>
      <c r="E6907" s="214"/>
      <c r="F6907" s="224"/>
      <c r="G6907" s="216"/>
      <c r="H6907" s="227"/>
      <c r="I6907" s="214"/>
      <c r="J6907" s="214"/>
      <c r="K6907" s="218"/>
    </row>
    <row r="6908" customHeight="1" spans="1:11">
      <c r="A6908" s="228"/>
      <c r="B6908" s="219"/>
      <c r="C6908" s="220"/>
      <c r="D6908" s="220"/>
      <c r="E6908" s="220"/>
      <c r="F6908" s="225"/>
      <c r="G6908" s="222"/>
      <c r="H6908" s="229"/>
      <c r="I6908" s="220"/>
      <c r="J6908" s="220"/>
      <c r="K6908" s="223"/>
    </row>
    <row r="6909" customHeight="1" spans="1:11">
      <c r="A6909" s="226"/>
      <c r="B6909" s="213"/>
      <c r="C6909" s="214"/>
      <c r="D6909" s="214"/>
      <c r="E6909" s="214"/>
      <c r="F6909" s="224"/>
      <c r="G6909" s="216"/>
      <c r="H6909" s="227"/>
      <c r="I6909" s="214"/>
      <c r="J6909" s="214"/>
      <c r="K6909" s="218"/>
    </row>
    <row r="6910" customHeight="1" spans="1:11">
      <c r="A6910" s="228"/>
      <c r="B6910" s="219"/>
      <c r="C6910" s="220"/>
      <c r="D6910" s="220"/>
      <c r="E6910" s="220"/>
      <c r="F6910" s="225"/>
      <c r="G6910" s="222"/>
      <c r="H6910" s="229"/>
      <c r="I6910" s="220"/>
      <c r="J6910" s="220"/>
      <c r="K6910" s="223"/>
    </row>
    <row r="6911" customHeight="1" spans="1:11">
      <c r="A6911" s="226"/>
      <c r="B6911" s="213"/>
      <c r="C6911" s="214"/>
      <c r="D6911" s="214"/>
      <c r="E6911" s="214"/>
      <c r="F6911" s="224"/>
      <c r="G6911" s="216"/>
      <c r="H6911" s="227"/>
      <c r="I6911" s="214"/>
      <c r="J6911" s="214"/>
      <c r="K6911" s="218"/>
    </row>
    <row r="6912" customHeight="1" spans="1:11">
      <c r="A6912" s="228"/>
      <c r="B6912" s="219"/>
      <c r="C6912" s="220"/>
      <c r="D6912" s="220"/>
      <c r="E6912" s="220"/>
      <c r="F6912" s="225"/>
      <c r="G6912" s="222"/>
      <c r="H6912" s="229"/>
      <c r="I6912" s="220"/>
      <c r="J6912" s="220"/>
      <c r="K6912" s="223"/>
    </row>
    <row r="6913" customHeight="1" spans="1:11">
      <c r="A6913" s="226"/>
      <c r="B6913" s="213"/>
      <c r="C6913" s="214"/>
      <c r="D6913" s="214"/>
      <c r="E6913" s="214"/>
      <c r="F6913" s="224"/>
      <c r="G6913" s="216"/>
      <c r="H6913" s="227"/>
      <c r="I6913" s="214"/>
      <c r="J6913" s="214"/>
      <c r="K6913" s="218"/>
    </row>
    <row r="6914" customHeight="1" spans="1:11">
      <c r="A6914" s="228"/>
      <c r="B6914" s="219"/>
      <c r="C6914" s="220"/>
      <c r="D6914" s="220"/>
      <c r="E6914" s="220"/>
      <c r="F6914" s="225"/>
      <c r="G6914" s="222"/>
      <c r="H6914" s="229"/>
      <c r="I6914" s="220"/>
      <c r="J6914" s="220"/>
      <c r="K6914" s="223"/>
    </row>
    <row r="6915" customHeight="1" spans="1:11">
      <c r="A6915" s="226"/>
      <c r="B6915" s="213"/>
      <c r="C6915" s="214"/>
      <c r="D6915" s="214"/>
      <c r="E6915" s="214"/>
      <c r="F6915" s="224"/>
      <c r="G6915" s="216"/>
      <c r="H6915" s="227"/>
      <c r="I6915" s="214"/>
      <c r="J6915" s="214"/>
      <c r="K6915" s="218"/>
    </row>
    <row r="6916" customHeight="1" spans="1:11">
      <c r="A6916" s="228"/>
      <c r="B6916" s="219"/>
      <c r="C6916" s="220"/>
      <c r="D6916" s="220"/>
      <c r="E6916" s="220"/>
      <c r="F6916" s="225"/>
      <c r="G6916" s="222"/>
      <c r="H6916" s="229"/>
      <c r="I6916" s="220"/>
      <c r="J6916" s="220"/>
      <c r="K6916" s="223"/>
    </row>
    <row r="6917" customHeight="1" spans="1:11">
      <c r="A6917" s="226"/>
      <c r="B6917" s="213"/>
      <c r="C6917" s="214"/>
      <c r="D6917" s="214"/>
      <c r="E6917" s="214"/>
      <c r="F6917" s="224"/>
      <c r="G6917" s="216"/>
      <c r="H6917" s="227"/>
      <c r="I6917" s="214"/>
      <c r="J6917" s="214"/>
      <c r="K6917" s="218"/>
    </row>
    <row r="6918" customHeight="1" spans="1:11">
      <c r="A6918" s="228"/>
      <c r="B6918" s="219"/>
      <c r="C6918" s="220"/>
      <c r="D6918" s="220"/>
      <c r="E6918" s="220"/>
      <c r="F6918" s="225"/>
      <c r="G6918" s="222"/>
      <c r="H6918" s="229"/>
      <c r="I6918" s="220"/>
      <c r="J6918" s="220"/>
      <c r="K6918" s="223"/>
    </row>
    <row r="6919" customHeight="1" spans="1:11">
      <c r="A6919" s="226"/>
      <c r="B6919" s="213"/>
      <c r="C6919" s="214"/>
      <c r="D6919" s="214"/>
      <c r="E6919" s="214"/>
      <c r="F6919" s="224"/>
      <c r="G6919" s="216"/>
      <c r="H6919" s="227"/>
      <c r="I6919" s="214"/>
      <c r="J6919" s="214"/>
      <c r="K6919" s="218"/>
    </row>
    <row r="6920" customHeight="1" spans="1:11">
      <c r="A6920" s="228"/>
      <c r="B6920" s="219"/>
      <c r="C6920" s="220"/>
      <c r="D6920" s="220"/>
      <c r="E6920" s="220"/>
      <c r="F6920" s="225"/>
      <c r="G6920" s="222"/>
      <c r="H6920" s="229"/>
      <c r="I6920" s="220"/>
      <c r="J6920" s="220"/>
      <c r="K6920" s="223"/>
    </row>
    <row r="6921" customHeight="1" spans="1:11">
      <c r="A6921" s="226"/>
      <c r="B6921" s="213"/>
      <c r="C6921" s="214"/>
      <c r="D6921" s="214"/>
      <c r="E6921" s="214"/>
      <c r="F6921" s="224"/>
      <c r="G6921" s="216"/>
      <c r="H6921" s="227"/>
      <c r="I6921" s="214"/>
      <c r="J6921" s="214"/>
      <c r="K6921" s="218"/>
    </row>
    <row r="6922" customHeight="1" spans="1:11">
      <c r="A6922" s="228"/>
      <c r="B6922" s="219"/>
      <c r="C6922" s="220"/>
      <c r="D6922" s="220"/>
      <c r="E6922" s="220"/>
      <c r="F6922" s="225"/>
      <c r="G6922" s="222"/>
      <c r="H6922" s="229"/>
      <c r="I6922" s="220"/>
      <c r="J6922" s="220"/>
      <c r="K6922" s="223"/>
    </row>
    <row r="6923" customHeight="1" spans="1:11">
      <c r="A6923" s="226"/>
      <c r="B6923" s="213"/>
      <c r="C6923" s="214"/>
      <c r="D6923" s="214"/>
      <c r="E6923" s="214"/>
      <c r="F6923" s="224"/>
      <c r="G6923" s="216"/>
      <c r="H6923" s="227"/>
      <c r="I6923" s="214"/>
      <c r="J6923" s="214"/>
      <c r="K6923" s="218"/>
    </row>
    <row r="6924" customHeight="1" spans="1:11">
      <c r="A6924" s="228"/>
      <c r="B6924" s="219"/>
      <c r="C6924" s="220"/>
      <c r="D6924" s="220"/>
      <c r="E6924" s="220"/>
      <c r="F6924" s="225"/>
      <c r="G6924" s="222"/>
      <c r="H6924" s="229"/>
      <c r="I6924" s="220"/>
      <c r="J6924" s="220"/>
      <c r="K6924" s="223"/>
    </row>
    <row r="6925" customHeight="1" spans="1:11">
      <c r="A6925" s="226"/>
      <c r="B6925" s="213"/>
      <c r="C6925" s="214"/>
      <c r="D6925" s="214"/>
      <c r="E6925" s="214"/>
      <c r="F6925" s="224"/>
      <c r="G6925" s="216"/>
      <c r="H6925" s="227"/>
      <c r="I6925" s="214"/>
      <c r="J6925" s="214"/>
      <c r="K6925" s="218"/>
    </row>
    <row r="6926" customHeight="1" spans="1:11">
      <c r="A6926" s="228"/>
      <c r="B6926" s="219"/>
      <c r="C6926" s="220"/>
      <c r="D6926" s="220"/>
      <c r="E6926" s="220"/>
      <c r="F6926" s="225"/>
      <c r="G6926" s="222"/>
      <c r="H6926" s="229"/>
      <c r="I6926" s="220"/>
      <c r="J6926" s="220"/>
      <c r="K6926" s="223"/>
    </row>
    <row r="6927" customHeight="1" spans="1:11">
      <c r="A6927" s="226"/>
      <c r="B6927" s="213"/>
      <c r="C6927" s="214"/>
      <c r="D6927" s="214"/>
      <c r="E6927" s="214"/>
      <c r="F6927" s="224"/>
      <c r="G6927" s="216"/>
      <c r="H6927" s="227"/>
      <c r="I6927" s="214"/>
      <c r="J6927" s="214"/>
      <c r="K6927" s="218"/>
    </row>
    <row r="6928" customHeight="1" spans="1:11">
      <c r="A6928" s="228"/>
      <c r="B6928" s="219"/>
      <c r="C6928" s="220"/>
      <c r="D6928" s="220"/>
      <c r="E6928" s="220"/>
      <c r="F6928" s="225"/>
      <c r="G6928" s="222"/>
      <c r="H6928" s="229"/>
      <c r="I6928" s="220"/>
      <c r="J6928" s="220"/>
      <c r="K6928" s="223"/>
    </row>
    <row r="6929" customHeight="1" spans="1:11">
      <c r="A6929" s="226"/>
      <c r="B6929" s="213"/>
      <c r="C6929" s="214"/>
      <c r="D6929" s="214"/>
      <c r="E6929" s="214"/>
      <c r="F6929" s="224"/>
      <c r="G6929" s="216"/>
      <c r="H6929" s="227"/>
      <c r="I6929" s="214"/>
      <c r="J6929" s="214"/>
      <c r="K6929" s="218"/>
    </row>
    <row r="6930" customHeight="1" spans="1:11">
      <c r="A6930" s="228"/>
      <c r="B6930" s="219"/>
      <c r="C6930" s="220"/>
      <c r="D6930" s="220"/>
      <c r="E6930" s="220"/>
      <c r="F6930" s="225"/>
      <c r="G6930" s="222"/>
      <c r="H6930" s="229"/>
      <c r="I6930" s="220"/>
      <c r="J6930" s="220"/>
      <c r="K6930" s="223"/>
    </row>
    <row r="6931" customHeight="1" spans="1:11">
      <c r="A6931" s="226"/>
      <c r="B6931" s="213"/>
      <c r="C6931" s="214"/>
      <c r="D6931" s="214"/>
      <c r="E6931" s="214"/>
      <c r="F6931" s="224"/>
      <c r="G6931" s="216"/>
      <c r="H6931" s="227"/>
      <c r="I6931" s="214"/>
      <c r="J6931" s="214"/>
      <c r="K6931" s="218"/>
    </row>
    <row r="6932" customHeight="1" spans="1:11">
      <c r="A6932" s="228"/>
      <c r="B6932" s="219"/>
      <c r="C6932" s="220"/>
      <c r="D6932" s="220"/>
      <c r="E6932" s="220"/>
      <c r="F6932" s="225"/>
      <c r="G6932" s="222"/>
      <c r="H6932" s="229"/>
      <c r="I6932" s="220"/>
      <c r="J6932" s="220"/>
      <c r="K6932" s="223"/>
    </row>
    <row r="6933" customHeight="1" spans="1:11">
      <c r="A6933" s="226"/>
      <c r="B6933" s="213"/>
      <c r="C6933" s="214"/>
      <c r="D6933" s="214"/>
      <c r="E6933" s="214"/>
      <c r="F6933" s="224"/>
      <c r="G6933" s="216"/>
      <c r="H6933" s="227"/>
      <c r="I6933" s="214"/>
      <c r="J6933" s="214"/>
      <c r="K6933" s="218"/>
    </row>
    <row r="6934" customHeight="1" spans="1:11">
      <c r="A6934" s="228"/>
      <c r="B6934" s="219"/>
      <c r="C6934" s="220"/>
      <c r="D6934" s="220"/>
      <c r="E6934" s="220"/>
      <c r="F6934" s="225"/>
      <c r="G6934" s="222"/>
      <c r="H6934" s="229"/>
      <c r="I6934" s="220"/>
      <c r="J6934" s="220"/>
      <c r="K6934" s="223"/>
    </row>
    <row r="6935" customHeight="1" spans="1:11">
      <c r="A6935" s="226"/>
      <c r="B6935" s="213"/>
      <c r="C6935" s="214"/>
      <c r="D6935" s="214"/>
      <c r="E6935" s="214"/>
      <c r="F6935" s="224"/>
      <c r="G6935" s="216"/>
      <c r="H6935" s="227"/>
      <c r="I6935" s="214"/>
      <c r="J6935" s="214"/>
      <c r="K6935" s="218"/>
    </row>
    <row r="6936" customHeight="1" spans="1:11">
      <c r="A6936" s="228"/>
      <c r="B6936" s="219"/>
      <c r="C6936" s="220"/>
      <c r="D6936" s="220"/>
      <c r="E6936" s="220"/>
      <c r="F6936" s="225"/>
      <c r="G6936" s="222"/>
      <c r="H6936" s="229"/>
      <c r="I6936" s="220"/>
      <c r="J6936" s="220"/>
      <c r="K6936" s="223"/>
    </row>
    <row r="6937" customHeight="1" spans="1:11">
      <c r="A6937" s="226"/>
      <c r="B6937" s="213"/>
      <c r="C6937" s="214"/>
      <c r="D6937" s="214"/>
      <c r="E6937" s="214"/>
      <c r="F6937" s="224"/>
      <c r="G6937" s="216"/>
      <c r="H6937" s="227"/>
      <c r="I6937" s="214"/>
      <c r="J6937" s="214"/>
      <c r="K6937" s="218"/>
    </row>
    <row r="6938" customHeight="1" spans="1:11">
      <c r="A6938" s="228"/>
      <c r="B6938" s="219"/>
      <c r="C6938" s="220"/>
      <c r="D6938" s="220"/>
      <c r="E6938" s="220"/>
      <c r="F6938" s="225"/>
      <c r="G6938" s="222"/>
      <c r="H6938" s="229"/>
      <c r="I6938" s="220"/>
      <c r="J6938" s="220"/>
      <c r="K6938" s="223"/>
    </row>
    <row r="6939" customHeight="1" spans="1:11">
      <c r="A6939" s="226"/>
      <c r="B6939" s="213"/>
      <c r="C6939" s="214"/>
      <c r="D6939" s="214"/>
      <c r="E6939" s="214"/>
      <c r="F6939" s="224"/>
      <c r="G6939" s="216"/>
      <c r="H6939" s="227"/>
      <c r="I6939" s="214"/>
      <c r="J6939" s="214"/>
      <c r="K6939" s="218"/>
    </row>
    <row r="6940" customHeight="1" spans="1:11">
      <c r="A6940" s="228"/>
      <c r="B6940" s="219"/>
      <c r="C6940" s="220"/>
      <c r="D6940" s="220"/>
      <c r="E6940" s="220"/>
      <c r="F6940" s="225"/>
      <c r="G6940" s="222"/>
      <c r="H6940" s="229"/>
      <c r="I6940" s="220"/>
      <c r="J6940" s="220"/>
      <c r="K6940" s="223"/>
    </row>
    <row r="6941" customHeight="1" spans="1:11">
      <c r="A6941" s="226"/>
      <c r="B6941" s="213"/>
      <c r="C6941" s="214"/>
      <c r="D6941" s="214"/>
      <c r="E6941" s="214"/>
      <c r="F6941" s="224"/>
      <c r="G6941" s="216"/>
      <c r="H6941" s="227"/>
      <c r="I6941" s="214"/>
      <c r="J6941" s="214"/>
      <c r="K6941" s="218"/>
    </row>
    <row r="6942" customHeight="1" spans="1:11">
      <c r="A6942" s="228"/>
      <c r="B6942" s="219"/>
      <c r="C6942" s="220"/>
      <c r="D6942" s="220"/>
      <c r="E6942" s="220"/>
      <c r="F6942" s="225"/>
      <c r="G6942" s="222"/>
      <c r="H6942" s="229"/>
      <c r="I6942" s="220"/>
      <c r="J6942" s="220"/>
      <c r="K6942" s="223"/>
    </row>
    <row r="6943" customHeight="1" spans="1:11">
      <c r="A6943" s="226"/>
      <c r="B6943" s="213"/>
      <c r="C6943" s="214"/>
      <c r="D6943" s="214"/>
      <c r="E6943" s="214"/>
      <c r="F6943" s="224"/>
      <c r="G6943" s="216"/>
      <c r="H6943" s="227"/>
      <c r="I6943" s="214"/>
      <c r="J6943" s="214"/>
      <c r="K6943" s="218"/>
    </row>
    <row r="6944" customHeight="1" spans="1:11">
      <c r="A6944" s="228"/>
      <c r="B6944" s="219"/>
      <c r="C6944" s="220"/>
      <c r="D6944" s="220"/>
      <c r="E6944" s="220"/>
      <c r="F6944" s="225"/>
      <c r="G6944" s="222"/>
      <c r="H6944" s="229"/>
      <c r="I6944" s="220"/>
      <c r="J6944" s="220"/>
      <c r="K6944" s="223"/>
    </row>
    <row r="6945" customHeight="1" spans="1:11">
      <c r="A6945" s="226"/>
      <c r="B6945" s="213"/>
      <c r="C6945" s="214"/>
      <c r="D6945" s="214"/>
      <c r="E6945" s="214"/>
      <c r="F6945" s="224"/>
      <c r="G6945" s="216"/>
      <c r="H6945" s="227"/>
      <c r="I6945" s="214"/>
      <c r="J6945" s="214"/>
      <c r="K6945" s="218"/>
    </row>
    <row r="6946" customHeight="1" spans="1:11">
      <c r="A6946" s="228"/>
      <c r="B6946" s="219"/>
      <c r="C6946" s="220"/>
      <c r="D6946" s="220"/>
      <c r="E6946" s="220"/>
      <c r="F6946" s="225"/>
      <c r="G6946" s="222"/>
      <c r="H6946" s="229"/>
      <c r="I6946" s="220"/>
      <c r="J6946" s="220"/>
      <c r="K6946" s="223"/>
    </row>
    <row r="6947" customHeight="1" spans="1:11">
      <c r="A6947" s="226"/>
      <c r="B6947" s="213"/>
      <c r="C6947" s="214"/>
      <c r="D6947" s="214"/>
      <c r="E6947" s="214"/>
      <c r="F6947" s="224"/>
      <c r="G6947" s="216"/>
      <c r="H6947" s="227"/>
      <c r="I6947" s="214"/>
      <c r="J6947" s="214"/>
      <c r="K6947" s="218"/>
    </row>
    <row r="6948" customHeight="1" spans="1:11">
      <c r="A6948" s="228"/>
      <c r="B6948" s="219"/>
      <c r="C6948" s="220"/>
      <c r="D6948" s="220"/>
      <c r="E6948" s="220"/>
      <c r="F6948" s="225"/>
      <c r="G6948" s="222"/>
      <c r="H6948" s="229"/>
      <c r="I6948" s="220"/>
      <c r="J6948" s="220"/>
      <c r="K6948" s="223"/>
    </row>
    <row r="6949" customHeight="1" spans="1:11">
      <c r="A6949" s="226"/>
      <c r="B6949" s="213"/>
      <c r="C6949" s="214"/>
      <c r="D6949" s="214"/>
      <c r="E6949" s="214"/>
      <c r="F6949" s="224"/>
      <c r="G6949" s="216"/>
      <c r="H6949" s="227"/>
      <c r="I6949" s="214"/>
      <c r="J6949" s="214"/>
      <c r="K6949" s="218"/>
    </row>
    <row r="6950" customHeight="1" spans="1:11">
      <c r="A6950" s="228"/>
      <c r="B6950" s="219"/>
      <c r="C6950" s="220"/>
      <c r="D6950" s="220"/>
      <c r="E6950" s="220"/>
      <c r="F6950" s="225"/>
      <c r="G6950" s="222"/>
      <c r="H6950" s="229"/>
      <c r="I6950" s="220"/>
      <c r="J6950" s="220"/>
      <c r="K6950" s="223"/>
    </row>
    <row r="6951" customHeight="1" spans="1:11">
      <c r="A6951" s="226"/>
      <c r="B6951" s="213"/>
      <c r="C6951" s="214"/>
      <c r="D6951" s="214"/>
      <c r="E6951" s="214"/>
      <c r="F6951" s="224"/>
      <c r="G6951" s="216"/>
      <c r="H6951" s="227"/>
      <c r="I6951" s="214"/>
      <c r="J6951" s="214"/>
      <c r="K6951" s="218"/>
    </row>
    <row r="6952" customHeight="1" spans="1:11">
      <c r="A6952" s="228"/>
      <c r="B6952" s="219"/>
      <c r="C6952" s="220"/>
      <c r="D6952" s="220"/>
      <c r="E6952" s="220"/>
      <c r="F6952" s="225"/>
      <c r="G6952" s="222"/>
      <c r="H6952" s="229"/>
      <c r="I6952" s="220"/>
      <c r="J6952" s="220"/>
      <c r="K6952" s="223"/>
    </row>
    <row r="6953" customHeight="1" spans="1:11">
      <c r="A6953" s="226"/>
      <c r="B6953" s="213"/>
      <c r="C6953" s="214"/>
      <c r="D6953" s="214"/>
      <c r="E6953" s="214"/>
      <c r="F6953" s="224"/>
      <c r="G6953" s="216"/>
      <c r="H6953" s="227"/>
      <c r="I6953" s="214"/>
      <c r="J6953" s="214"/>
      <c r="K6953" s="218"/>
    </row>
    <row r="6954" customHeight="1" spans="1:11">
      <c r="A6954" s="228"/>
      <c r="B6954" s="219"/>
      <c r="C6954" s="220"/>
      <c r="D6954" s="220"/>
      <c r="E6954" s="220"/>
      <c r="F6954" s="225"/>
      <c r="G6954" s="222"/>
      <c r="H6954" s="229"/>
      <c r="I6954" s="220"/>
      <c r="J6954" s="220"/>
      <c r="K6954" s="223"/>
    </row>
    <row r="6955" customHeight="1" spans="1:11">
      <c r="A6955" s="226"/>
      <c r="B6955" s="213"/>
      <c r="C6955" s="214"/>
      <c r="D6955" s="214"/>
      <c r="E6955" s="214"/>
      <c r="F6955" s="224"/>
      <c r="G6955" s="216"/>
      <c r="H6955" s="227"/>
      <c r="I6955" s="214"/>
      <c r="J6955" s="214"/>
      <c r="K6955" s="218"/>
    </row>
    <row r="6956" customHeight="1" spans="1:11">
      <c r="A6956" s="228"/>
      <c r="B6956" s="219"/>
      <c r="C6956" s="220"/>
      <c r="D6956" s="220"/>
      <c r="E6956" s="220"/>
      <c r="F6956" s="225"/>
      <c r="G6956" s="222"/>
      <c r="H6956" s="229"/>
      <c r="I6956" s="220"/>
      <c r="J6956" s="220"/>
      <c r="K6956" s="223"/>
    </row>
    <row r="6957" customHeight="1" spans="1:11">
      <c r="A6957" s="226"/>
      <c r="B6957" s="213"/>
      <c r="C6957" s="214"/>
      <c r="D6957" s="214"/>
      <c r="E6957" s="214"/>
      <c r="F6957" s="224"/>
      <c r="G6957" s="216"/>
      <c r="H6957" s="227"/>
      <c r="I6957" s="214"/>
      <c r="J6957" s="214"/>
      <c r="K6957" s="218"/>
    </row>
    <row r="6958" customHeight="1" spans="1:11">
      <c r="A6958" s="228"/>
      <c r="B6958" s="219"/>
      <c r="C6958" s="220"/>
      <c r="D6958" s="220"/>
      <c r="E6958" s="220"/>
      <c r="F6958" s="225"/>
      <c r="G6958" s="222"/>
      <c r="H6958" s="229"/>
      <c r="I6958" s="220"/>
      <c r="J6958" s="220"/>
      <c r="K6958" s="223"/>
    </row>
    <row r="6959" customHeight="1" spans="1:11">
      <c r="A6959" s="226"/>
      <c r="B6959" s="213"/>
      <c r="C6959" s="214"/>
      <c r="D6959" s="214"/>
      <c r="E6959" s="214"/>
      <c r="F6959" s="224"/>
      <c r="G6959" s="216"/>
      <c r="H6959" s="227"/>
      <c r="I6959" s="214"/>
      <c r="J6959" s="214"/>
      <c r="K6959" s="218"/>
    </row>
    <row r="6960" customHeight="1" spans="1:11">
      <c r="A6960" s="228"/>
      <c r="B6960" s="219"/>
      <c r="C6960" s="220"/>
      <c r="D6960" s="220"/>
      <c r="E6960" s="220"/>
      <c r="F6960" s="225"/>
      <c r="G6960" s="222"/>
      <c r="H6960" s="229"/>
      <c r="I6960" s="220"/>
      <c r="J6960" s="220"/>
      <c r="K6960" s="223"/>
    </row>
    <row r="6961" customHeight="1" spans="1:11">
      <c r="A6961" s="226"/>
      <c r="B6961" s="213"/>
      <c r="C6961" s="214"/>
      <c r="D6961" s="214"/>
      <c r="E6961" s="214"/>
      <c r="F6961" s="224"/>
      <c r="G6961" s="216"/>
      <c r="H6961" s="227"/>
      <c r="I6961" s="214"/>
      <c r="J6961" s="214"/>
      <c r="K6961" s="218"/>
    </row>
    <row r="6962" customHeight="1" spans="1:11">
      <c r="A6962" s="228"/>
      <c r="B6962" s="219"/>
      <c r="C6962" s="220"/>
      <c r="D6962" s="220"/>
      <c r="E6962" s="220"/>
      <c r="F6962" s="225"/>
      <c r="G6962" s="222"/>
      <c r="H6962" s="229"/>
      <c r="I6962" s="220"/>
      <c r="J6962" s="220"/>
      <c r="K6962" s="223"/>
    </row>
    <row r="6963" customHeight="1" spans="1:11">
      <c r="A6963" s="226"/>
      <c r="B6963" s="213"/>
      <c r="C6963" s="214"/>
      <c r="D6963" s="214"/>
      <c r="E6963" s="214"/>
      <c r="F6963" s="224"/>
      <c r="G6963" s="216"/>
      <c r="H6963" s="227"/>
      <c r="I6963" s="214"/>
      <c r="J6963" s="214"/>
      <c r="K6963" s="218"/>
    </row>
    <row r="6964" customHeight="1" spans="1:11">
      <c r="A6964" s="228"/>
      <c r="B6964" s="219"/>
      <c r="C6964" s="220"/>
      <c r="D6964" s="220"/>
      <c r="E6964" s="220"/>
      <c r="F6964" s="225"/>
      <c r="G6964" s="222"/>
      <c r="H6964" s="229"/>
      <c r="I6964" s="220"/>
      <c r="J6964" s="220"/>
      <c r="K6964" s="223"/>
    </row>
    <row r="6965" customHeight="1" spans="1:11">
      <c r="A6965" s="226"/>
      <c r="B6965" s="213"/>
      <c r="C6965" s="214"/>
      <c r="D6965" s="214"/>
      <c r="E6965" s="214"/>
      <c r="F6965" s="224"/>
      <c r="G6965" s="216"/>
      <c r="H6965" s="227"/>
      <c r="I6965" s="214"/>
      <c r="J6965" s="214"/>
      <c r="K6965" s="218"/>
    </row>
    <row r="6966" customHeight="1" spans="1:11">
      <c r="A6966" s="228"/>
      <c r="B6966" s="219"/>
      <c r="C6966" s="220"/>
      <c r="D6966" s="220"/>
      <c r="E6966" s="220"/>
      <c r="F6966" s="225"/>
      <c r="G6966" s="222"/>
      <c r="H6966" s="229"/>
      <c r="I6966" s="220"/>
      <c r="J6966" s="220"/>
      <c r="K6966" s="223"/>
    </row>
    <row r="6967" customHeight="1" spans="1:11">
      <c r="A6967" s="226"/>
      <c r="B6967" s="213"/>
      <c r="C6967" s="214"/>
      <c r="D6967" s="214"/>
      <c r="E6967" s="214"/>
      <c r="F6967" s="224"/>
      <c r="G6967" s="216"/>
      <c r="H6967" s="227"/>
      <c r="I6967" s="214"/>
      <c r="J6967" s="214"/>
      <c r="K6967" s="218"/>
    </row>
    <row r="6968" customHeight="1" spans="1:11">
      <c r="A6968" s="228"/>
      <c r="B6968" s="219"/>
      <c r="C6968" s="220"/>
      <c r="D6968" s="220"/>
      <c r="E6968" s="220"/>
      <c r="F6968" s="225"/>
      <c r="G6968" s="222"/>
      <c r="H6968" s="229"/>
      <c r="I6968" s="220"/>
      <c r="J6968" s="220"/>
      <c r="K6968" s="223"/>
    </row>
    <row r="6969" customHeight="1" spans="1:11">
      <c r="A6969" s="226"/>
      <c r="B6969" s="213"/>
      <c r="C6969" s="214"/>
      <c r="D6969" s="214"/>
      <c r="E6969" s="214"/>
      <c r="F6969" s="224"/>
      <c r="G6969" s="216"/>
      <c r="H6969" s="227"/>
      <c r="I6969" s="214"/>
      <c r="J6969" s="214"/>
      <c r="K6969" s="218"/>
    </row>
    <row r="6970" customHeight="1" spans="1:11">
      <c r="A6970" s="228"/>
      <c r="B6970" s="219"/>
      <c r="C6970" s="220"/>
      <c r="D6970" s="220"/>
      <c r="E6970" s="220"/>
      <c r="F6970" s="225"/>
      <c r="G6970" s="222"/>
      <c r="H6970" s="229"/>
      <c r="I6970" s="220"/>
      <c r="J6970" s="220"/>
      <c r="K6970" s="223"/>
    </row>
    <row r="6971" customHeight="1" spans="1:11">
      <c r="A6971" s="226"/>
      <c r="B6971" s="213"/>
      <c r="C6971" s="214"/>
      <c r="D6971" s="214"/>
      <c r="E6971" s="214"/>
      <c r="F6971" s="224"/>
      <c r="G6971" s="216"/>
      <c r="H6971" s="227"/>
      <c r="I6971" s="214"/>
      <c r="J6971" s="214"/>
      <c r="K6971" s="218"/>
    </row>
    <row r="6972" customHeight="1" spans="1:11">
      <c r="A6972" s="228"/>
      <c r="B6972" s="219"/>
      <c r="C6972" s="220"/>
      <c r="D6972" s="220"/>
      <c r="E6972" s="220"/>
      <c r="F6972" s="225"/>
      <c r="G6972" s="222"/>
      <c r="H6972" s="229"/>
      <c r="I6972" s="220"/>
      <c r="J6972" s="220"/>
      <c r="K6972" s="223"/>
    </row>
    <row r="6973" customHeight="1" spans="1:11">
      <c r="A6973" s="226"/>
      <c r="B6973" s="213"/>
      <c r="C6973" s="214"/>
      <c r="D6973" s="214"/>
      <c r="E6973" s="214"/>
      <c r="F6973" s="224"/>
      <c r="G6973" s="216"/>
      <c r="H6973" s="227"/>
      <c r="I6973" s="214"/>
      <c r="J6973" s="214"/>
      <c r="K6973" s="218"/>
    </row>
    <row r="6974" customHeight="1" spans="1:11">
      <c r="A6974" s="228"/>
      <c r="B6974" s="219"/>
      <c r="C6974" s="220"/>
      <c r="D6974" s="220"/>
      <c r="E6974" s="220"/>
      <c r="F6974" s="225"/>
      <c r="G6974" s="222"/>
      <c r="H6974" s="229"/>
      <c r="I6974" s="220"/>
      <c r="J6974" s="220"/>
      <c r="K6974" s="223"/>
    </row>
    <row r="6975" customHeight="1" spans="1:11">
      <c r="A6975" s="226"/>
      <c r="B6975" s="213"/>
      <c r="C6975" s="214"/>
      <c r="D6975" s="214"/>
      <c r="E6975" s="214"/>
      <c r="F6975" s="224"/>
      <c r="G6975" s="216"/>
      <c r="H6975" s="227"/>
      <c r="I6975" s="214"/>
      <c r="J6975" s="214"/>
      <c r="K6975" s="218"/>
    </row>
    <row r="6976" customHeight="1" spans="1:11">
      <c r="A6976" s="228"/>
      <c r="B6976" s="219"/>
      <c r="C6976" s="220"/>
      <c r="D6976" s="220"/>
      <c r="E6976" s="220"/>
      <c r="F6976" s="225"/>
      <c r="G6976" s="222"/>
      <c r="H6976" s="229"/>
      <c r="I6976" s="220"/>
      <c r="J6976" s="220"/>
      <c r="K6976" s="223"/>
    </row>
    <row r="6977" customHeight="1" spans="1:11">
      <c r="A6977" s="226"/>
      <c r="B6977" s="213"/>
      <c r="C6977" s="214"/>
      <c r="D6977" s="214"/>
      <c r="E6977" s="214"/>
      <c r="F6977" s="224"/>
      <c r="G6977" s="216"/>
      <c r="H6977" s="227"/>
      <c r="I6977" s="214"/>
      <c r="J6977" s="214"/>
      <c r="K6977" s="218"/>
    </row>
    <row r="6978" customHeight="1" spans="1:11">
      <c r="A6978" s="228"/>
      <c r="B6978" s="219"/>
      <c r="C6978" s="220"/>
      <c r="D6978" s="220"/>
      <c r="E6978" s="220"/>
      <c r="F6978" s="225"/>
      <c r="G6978" s="222"/>
      <c r="H6978" s="229"/>
      <c r="I6978" s="220"/>
      <c r="J6978" s="220"/>
      <c r="K6978" s="223"/>
    </row>
    <row r="6979" customHeight="1" spans="1:11">
      <c r="A6979" s="226"/>
      <c r="B6979" s="213"/>
      <c r="C6979" s="214"/>
      <c r="D6979" s="214"/>
      <c r="E6979" s="214"/>
      <c r="F6979" s="224"/>
      <c r="G6979" s="216"/>
      <c r="H6979" s="227"/>
      <c r="I6979" s="214"/>
      <c r="J6979" s="214"/>
      <c r="K6979" s="218"/>
    </row>
    <row r="6980" customHeight="1" spans="1:11">
      <c r="A6980" s="228"/>
      <c r="B6980" s="219"/>
      <c r="C6980" s="220"/>
      <c r="D6980" s="220"/>
      <c r="E6980" s="220"/>
      <c r="F6980" s="225"/>
      <c r="G6980" s="222"/>
      <c r="H6980" s="229"/>
      <c r="I6980" s="220"/>
      <c r="J6980" s="220"/>
      <c r="K6980" s="223"/>
    </row>
    <row r="6981" customHeight="1" spans="1:11">
      <c r="A6981" s="226"/>
      <c r="B6981" s="213"/>
      <c r="C6981" s="214"/>
      <c r="D6981" s="214"/>
      <c r="E6981" s="214"/>
      <c r="F6981" s="224"/>
      <c r="G6981" s="216"/>
      <c r="H6981" s="227"/>
      <c r="I6981" s="214"/>
      <c r="J6981" s="214"/>
      <c r="K6981" s="218"/>
    </row>
    <row r="6982" customHeight="1" spans="1:11">
      <c r="A6982" s="228"/>
      <c r="B6982" s="219"/>
      <c r="C6982" s="220"/>
      <c r="D6982" s="220"/>
      <c r="E6982" s="220"/>
      <c r="F6982" s="225"/>
      <c r="G6982" s="222"/>
      <c r="H6982" s="229"/>
      <c r="I6982" s="220"/>
      <c r="J6982" s="220"/>
      <c r="K6982" s="223"/>
    </row>
    <row r="6983" customHeight="1" spans="1:11">
      <c r="A6983" s="226"/>
      <c r="B6983" s="213"/>
      <c r="C6983" s="214"/>
      <c r="D6983" s="214"/>
      <c r="E6983" s="214"/>
      <c r="F6983" s="224"/>
      <c r="G6983" s="216"/>
      <c r="H6983" s="227"/>
      <c r="I6983" s="214"/>
      <c r="J6983" s="214"/>
      <c r="K6983" s="218"/>
    </row>
    <row r="6984" customHeight="1" spans="1:11">
      <c r="A6984" s="228"/>
      <c r="B6984" s="219"/>
      <c r="C6984" s="220"/>
      <c r="D6984" s="220"/>
      <c r="E6984" s="220"/>
      <c r="F6984" s="225"/>
      <c r="G6984" s="222"/>
      <c r="H6984" s="229"/>
      <c r="I6984" s="220"/>
      <c r="J6984" s="220"/>
      <c r="K6984" s="223"/>
    </row>
    <row r="6985" customHeight="1" spans="1:11">
      <c r="A6985" s="226"/>
      <c r="B6985" s="213"/>
      <c r="C6985" s="214"/>
      <c r="D6985" s="214"/>
      <c r="E6985" s="214"/>
      <c r="F6985" s="224"/>
      <c r="G6985" s="216"/>
      <c r="H6985" s="227"/>
      <c r="I6985" s="214"/>
      <c r="J6985" s="214"/>
      <c r="K6985" s="218"/>
    </row>
    <row r="6986" customHeight="1" spans="1:11">
      <c r="A6986" s="228"/>
      <c r="B6986" s="219"/>
      <c r="C6986" s="220"/>
      <c r="D6986" s="220"/>
      <c r="E6986" s="220"/>
      <c r="F6986" s="225"/>
      <c r="G6986" s="222"/>
      <c r="H6986" s="229"/>
      <c r="I6986" s="220"/>
      <c r="J6986" s="220"/>
      <c r="K6986" s="223"/>
    </row>
    <row r="6987" customHeight="1" spans="1:11">
      <c r="A6987" s="226"/>
      <c r="B6987" s="213"/>
      <c r="C6987" s="214"/>
      <c r="D6987" s="214"/>
      <c r="E6987" s="214"/>
      <c r="F6987" s="224"/>
      <c r="G6987" s="216"/>
      <c r="H6987" s="227"/>
      <c r="I6987" s="214"/>
      <c r="J6987" s="214"/>
      <c r="K6987" s="218"/>
    </row>
    <row r="6988" customHeight="1" spans="1:11">
      <c r="A6988" s="228"/>
      <c r="B6988" s="219"/>
      <c r="C6988" s="220"/>
      <c r="D6988" s="220"/>
      <c r="E6988" s="220"/>
      <c r="F6988" s="225"/>
      <c r="G6988" s="222"/>
      <c r="H6988" s="229"/>
      <c r="I6988" s="220"/>
      <c r="J6988" s="220"/>
      <c r="K6988" s="223"/>
    </row>
    <row r="6989" customHeight="1" spans="1:11">
      <c r="A6989" s="226"/>
      <c r="B6989" s="213"/>
      <c r="C6989" s="214"/>
      <c r="D6989" s="214"/>
      <c r="E6989" s="214"/>
      <c r="F6989" s="224"/>
      <c r="G6989" s="216"/>
      <c r="H6989" s="227"/>
      <c r="I6989" s="214"/>
      <c r="J6989" s="214"/>
      <c r="K6989" s="218"/>
    </row>
    <row r="6990" customHeight="1" spans="1:11">
      <c r="A6990" s="228"/>
      <c r="B6990" s="219"/>
      <c r="C6990" s="220"/>
      <c r="D6990" s="220"/>
      <c r="E6990" s="220"/>
      <c r="F6990" s="225"/>
      <c r="G6990" s="222"/>
      <c r="H6990" s="229"/>
      <c r="I6990" s="220"/>
      <c r="J6990" s="220"/>
      <c r="K6990" s="223"/>
    </row>
    <row r="6991" customHeight="1" spans="1:11">
      <c r="A6991" s="226"/>
      <c r="B6991" s="213"/>
      <c r="C6991" s="214"/>
      <c r="D6991" s="214"/>
      <c r="E6991" s="214"/>
      <c r="F6991" s="224"/>
      <c r="G6991" s="216"/>
      <c r="H6991" s="227"/>
      <c r="I6991" s="214"/>
      <c r="J6991" s="214"/>
      <c r="K6991" s="218"/>
    </row>
    <row r="6992" customHeight="1" spans="1:11">
      <c r="A6992" s="228"/>
      <c r="B6992" s="219"/>
      <c r="C6992" s="220"/>
      <c r="D6992" s="220"/>
      <c r="E6992" s="220"/>
      <c r="F6992" s="225"/>
      <c r="G6992" s="222"/>
      <c r="H6992" s="229"/>
      <c r="I6992" s="220"/>
      <c r="J6992" s="220"/>
      <c r="K6992" s="223"/>
    </row>
    <row r="6993" customHeight="1" spans="1:11">
      <c r="A6993" s="226"/>
      <c r="B6993" s="213"/>
      <c r="C6993" s="214"/>
      <c r="D6993" s="214"/>
      <c r="E6993" s="214"/>
      <c r="F6993" s="224"/>
      <c r="G6993" s="216"/>
      <c r="H6993" s="227"/>
      <c r="I6993" s="214"/>
      <c r="J6993" s="214"/>
      <c r="K6993" s="218"/>
    </row>
    <row r="6994" customHeight="1" spans="1:11">
      <c r="A6994" s="228"/>
      <c r="B6994" s="219"/>
      <c r="C6994" s="220"/>
      <c r="D6994" s="220"/>
      <c r="E6994" s="220"/>
      <c r="F6994" s="225"/>
      <c r="G6994" s="222"/>
      <c r="H6994" s="229"/>
      <c r="I6994" s="220"/>
      <c r="J6994" s="220"/>
      <c r="K6994" s="223"/>
    </row>
    <row r="6995" customHeight="1" spans="1:11">
      <c r="A6995" s="226"/>
      <c r="B6995" s="213"/>
      <c r="C6995" s="214"/>
      <c r="D6995" s="214"/>
      <c r="E6995" s="214"/>
      <c r="F6995" s="224"/>
      <c r="G6995" s="216"/>
      <c r="H6995" s="227"/>
      <c r="I6995" s="214"/>
      <c r="J6995" s="214"/>
      <c r="K6995" s="218"/>
    </row>
    <row r="6996" customHeight="1" spans="1:11">
      <c r="A6996" s="228"/>
      <c r="B6996" s="219"/>
      <c r="C6996" s="220"/>
      <c r="D6996" s="220"/>
      <c r="E6996" s="220"/>
      <c r="F6996" s="225"/>
      <c r="G6996" s="222"/>
      <c r="H6996" s="229"/>
      <c r="I6996" s="220"/>
      <c r="J6996" s="220"/>
      <c r="K6996" s="223"/>
    </row>
    <row r="6997" customHeight="1" spans="1:11">
      <c r="A6997" s="226"/>
      <c r="B6997" s="213"/>
      <c r="C6997" s="214"/>
      <c r="D6997" s="214"/>
      <c r="E6997" s="214"/>
      <c r="F6997" s="224"/>
      <c r="G6997" s="216"/>
      <c r="H6997" s="227"/>
      <c r="I6997" s="214"/>
      <c r="J6997" s="214"/>
      <c r="K6997" s="218"/>
    </row>
    <row r="6998" customHeight="1" spans="1:11">
      <c r="A6998" s="228"/>
      <c r="B6998" s="219"/>
      <c r="C6998" s="220"/>
      <c r="D6998" s="220"/>
      <c r="E6998" s="220"/>
      <c r="F6998" s="225"/>
      <c r="G6998" s="222"/>
      <c r="H6998" s="229"/>
      <c r="I6998" s="220"/>
      <c r="J6998" s="220"/>
      <c r="K6998" s="223"/>
    </row>
    <row r="6999" customHeight="1" spans="1:11">
      <c r="A6999" s="226"/>
      <c r="B6999" s="213"/>
      <c r="C6999" s="214"/>
      <c r="D6999" s="214"/>
      <c r="E6999" s="214"/>
      <c r="F6999" s="224"/>
      <c r="G6999" s="216"/>
      <c r="H6999" s="227"/>
      <c r="I6999" s="214"/>
      <c r="J6999" s="214"/>
      <c r="K6999" s="218"/>
    </row>
    <row r="7000" customHeight="1" spans="1:11">
      <c r="A7000" s="228"/>
      <c r="B7000" s="219"/>
      <c r="C7000" s="220"/>
      <c r="D7000" s="220"/>
      <c r="E7000" s="220"/>
      <c r="F7000" s="225"/>
      <c r="G7000" s="222"/>
      <c r="H7000" s="229"/>
      <c r="I7000" s="220"/>
      <c r="J7000" s="220"/>
      <c r="K7000" s="223"/>
    </row>
    <row r="7001" customHeight="1" spans="1:11">
      <c r="A7001" s="226"/>
      <c r="B7001" s="213"/>
      <c r="C7001" s="214"/>
      <c r="D7001" s="214"/>
      <c r="E7001" s="214"/>
      <c r="F7001" s="224"/>
      <c r="G7001" s="216"/>
      <c r="H7001" s="227"/>
      <c r="I7001" s="214"/>
      <c r="J7001" s="214"/>
      <c r="K7001" s="218"/>
    </row>
    <row r="7002" customHeight="1" spans="1:11">
      <c r="A7002" s="228"/>
      <c r="B7002" s="219"/>
      <c r="C7002" s="220"/>
      <c r="D7002" s="220"/>
      <c r="E7002" s="220"/>
      <c r="F7002" s="225"/>
      <c r="G7002" s="222"/>
      <c r="H7002" s="229"/>
      <c r="I7002" s="220"/>
      <c r="J7002" s="220"/>
      <c r="K7002" s="223"/>
    </row>
    <row r="7003" customHeight="1" spans="1:11">
      <c r="A7003" s="226"/>
      <c r="B7003" s="213"/>
      <c r="C7003" s="214"/>
      <c r="D7003" s="214"/>
      <c r="E7003" s="214"/>
      <c r="F7003" s="224"/>
      <c r="G7003" s="216"/>
      <c r="H7003" s="227"/>
      <c r="I7003" s="214"/>
      <c r="J7003" s="214"/>
      <c r="K7003" s="218"/>
    </row>
    <row r="7004" customHeight="1" spans="1:11">
      <c r="A7004" s="228"/>
      <c r="B7004" s="219"/>
      <c r="C7004" s="220"/>
      <c r="D7004" s="220"/>
      <c r="E7004" s="220"/>
      <c r="F7004" s="225"/>
      <c r="G7004" s="222"/>
      <c r="H7004" s="229"/>
      <c r="I7004" s="220"/>
      <c r="J7004" s="220"/>
      <c r="K7004" s="223"/>
    </row>
    <row r="7005" customHeight="1" spans="1:11">
      <c r="A7005" s="226"/>
      <c r="B7005" s="213"/>
      <c r="C7005" s="214"/>
      <c r="D7005" s="214"/>
      <c r="E7005" s="214"/>
      <c r="F7005" s="224"/>
      <c r="G7005" s="216"/>
      <c r="H7005" s="227"/>
      <c r="I7005" s="214"/>
      <c r="J7005" s="214"/>
      <c r="K7005" s="218"/>
    </row>
    <row r="7006" customHeight="1" spans="1:11">
      <c r="A7006" s="228"/>
      <c r="B7006" s="219"/>
      <c r="C7006" s="220"/>
      <c r="D7006" s="220"/>
      <c r="E7006" s="220"/>
      <c r="F7006" s="225"/>
      <c r="G7006" s="222"/>
      <c r="H7006" s="229"/>
      <c r="I7006" s="220"/>
      <c r="J7006" s="220"/>
      <c r="K7006" s="223"/>
    </row>
    <row r="7007" customHeight="1" spans="1:11">
      <c r="A7007" s="226"/>
      <c r="B7007" s="213"/>
      <c r="C7007" s="214"/>
      <c r="D7007" s="214"/>
      <c r="E7007" s="214"/>
      <c r="F7007" s="224"/>
      <c r="G7007" s="216"/>
      <c r="H7007" s="227"/>
      <c r="I7007" s="214"/>
      <c r="J7007" s="214"/>
      <c r="K7007" s="218"/>
    </row>
    <row r="7008" customHeight="1" spans="1:11">
      <c r="A7008" s="228"/>
      <c r="B7008" s="219"/>
      <c r="C7008" s="220"/>
      <c r="D7008" s="220"/>
      <c r="E7008" s="220"/>
      <c r="F7008" s="225"/>
      <c r="G7008" s="222"/>
      <c r="H7008" s="229"/>
      <c r="I7008" s="220"/>
      <c r="J7008" s="220"/>
      <c r="K7008" s="223"/>
    </row>
    <row r="7009" customHeight="1" spans="1:11">
      <c r="A7009" s="226"/>
      <c r="B7009" s="213"/>
      <c r="C7009" s="214"/>
      <c r="D7009" s="214"/>
      <c r="E7009" s="214"/>
      <c r="F7009" s="224"/>
      <c r="G7009" s="216"/>
      <c r="H7009" s="227"/>
      <c r="I7009" s="214"/>
      <c r="J7009" s="214"/>
      <c r="K7009" s="218"/>
    </row>
    <row r="7010" customHeight="1" spans="1:11">
      <c r="A7010" s="228"/>
      <c r="B7010" s="219"/>
      <c r="C7010" s="220"/>
      <c r="D7010" s="220"/>
      <c r="E7010" s="220"/>
      <c r="F7010" s="225"/>
      <c r="G7010" s="222"/>
      <c r="H7010" s="229"/>
      <c r="I7010" s="220"/>
      <c r="J7010" s="220"/>
      <c r="K7010" s="223"/>
    </row>
    <row r="7011" customHeight="1" spans="1:11">
      <c r="A7011" s="226"/>
      <c r="B7011" s="213"/>
      <c r="C7011" s="214"/>
      <c r="D7011" s="214"/>
      <c r="E7011" s="214"/>
      <c r="F7011" s="224"/>
      <c r="G7011" s="216"/>
      <c r="H7011" s="227"/>
      <c r="I7011" s="214"/>
      <c r="J7011" s="214"/>
      <c r="K7011" s="218"/>
    </row>
    <row r="7012" customHeight="1" spans="1:11">
      <c r="A7012" s="228"/>
      <c r="B7012" s="219"/>
      <c r="C7012" s="220"/>
      <c r="D7012" s="220"/>
      <c r="E7012" s="220"/>
      <c r="F7012" s="225"/>
      <c r="G7012" s="222"/>
      <c r="H7012" s="229"/>
      <c r="I7012" s="220"/>
      <c r="J7012" s="220"/>
      <c r="K7012" s="223"/>
    </row>
    <row r="7013" customHeight="1" spans="1:11">
      <c r="A7013" s="226"/>
      <c r="B7013" s="213"/>
      <c r="C7013" s="214"/>
      <c r="D7013" s="214"/>
      <c r="E7013" s="214"/>
      <c r="F7013" s="224"/>
      <c r="G7013" s="216"/>
      <c r="H7013" s="227"/>
      <c r="I7013" s="214"/>
      <c r="J7013" s="214"/>
      <c r="K7013" s="218"/>
    </row>
    <row r="7014" customHeight="1" spans="1:11">
      <c r="A7014" s="228"/>
      <c r="B7014" s="219"/>
      <c r="C7014" s="220"/>
      <c r="D7014" s="220"/>
      <c r="E7014" s="220"/>
      <c r="F7014" s="225"/>
      <c r="G7014" s="222"/>
      <c r="H7014" s="229"/>
      <c r="I7014" s="220"/>
      <c r="J7014" s="220"/>
      <c r="K7014" s="223"/>
    </row>
    <row r="7015" customHeight="1" spans="1:11">
      <c r="A7015" s="226"/>
      <c r="B7015" s="213"/>
      <c r="C7015" s="214"/>
      <c r="D7015" s="214"/>
      <c r="E7015" s="214"/>
      <c r="F7015" s="224"/>
      <c r="G7015" s="216"/>
      <c r="H7015" s="227"/>
      <c r="I7015" s="214"/>
      <c r="J7015" s="214"/>
      <c r="K7015" s="218"/>
    </row>
    <row r="7016" customHeight="1" spans="1:11">
      <c r="A7016" s="228"/>
      <c r="B7016" s="219"/>
      <c r="C7016" s="220"/>
      <c r="D7016" s="220"/>
      <c r="E7016" s="220"/>
      <c r="F7016" s="225"/>
      <c r="G7016" s="222"/>
      <c r="H7016" s="229"/>
      <c r="I7016" s="220"/>
      <c r="J7016" s="220"/>
      <c r="K7016" s="223"/>
    </row>
    <row r="7017" customHeight="1" spans="1:11">
      <c r="A7017" s="226"/>
      <c r="B7017" s="213"/>
      <c r="C7017" s="214"/>
      <c r="D7017" s="214"/>
      <c r="E7017" s="214"/>
      <c r="F7017" s="224"/>
      <c r="G7017" s="216"/>
      <c r="H7017" s="227"/>
      <c r="I7017" s="214"/>
      <c r="J7017" s="214"/>
      <c r="K7017" s="218"/>
    </row>
    <row r="7018" customHeight="1" spans="1:11">
      <c r="A7018" s="228"/>
      <c r="B7018" s="219"/>
      <c r="C7018" s="220"/>
      <c r="D7018" s="220"/>
      <c r="E7018" s="220"/>
      <c r="F7018" s="225"/>
      <c r="G7018" s="222"/>
      <c r="H7018" s="229"/>
      <c r="I7018" s="220"/>
      <c r="J7018" s="220"/>
      <c r="K7018" s="223"/>
    </row>
    <row r="7019" customHeight="1" spans="1:11">
      <c r="A7019" s="226"/>
      <c r="B7019" s="213"/>
      <c r="C7019" s="214"/>
      <c r="D7019" s="214"/>
      <c r="E7019" s="214"/>
      <c r="F7019" s="224"/>
      <c r="G7019" s="216"/>
      <c r="H7019" s="227"/>
      <c r="I7019" s="214"/>
      <c r="J7019" s="214"/>
      <c r="K7019" s="218"/>
    </row>
    <row r="7020" customHeight="1" spans="1:11">
      <c r="A7020" s="228"/>
      <c r="B7020" s="219"/>
      <c r="C7020" s="220"/>
      <c r="D7020" s="220"/>
      <c r="E7020" s="220"/>
      <c r="F7020" s="225"/>
      <c r="G7020" s="222"/>
      <c r="H7020" s="229"/>
      <c r="I7020" s="220"/>
      <c r="J7020" s="220"/>
      <c r="K7020" s="223"/>
    </row>
    <row r="7021" customHeight="1" spans="1:11">
      <c r="A7021" s="226"/>
      <c r="B7021" s="213"/>
      <c r="C7021" s="214"/>
      <c r="D7021" s="214"/>
      <c r="E7021" s="214"/>
      <c r="F7021" s="224"/>
      <c r="G7021" s="216"/>
      <c r="H7021" s="227"/>
      <c r="I7021" s="214"/>
      <c r="J7021" s="214"/>
      <c r="K7021" s="218"/>
    </row>
    <row r="7022" customHeight="1" spans="1:11">
      <c r="A7022" s="228"/>
      <c r="B7022" s="219"/>
      <c r="C7022" s="220"/>
      <c r="D7022" s="220"/>
      <c r="E7022" s="220"/>
      <c r="F7022" s="225"/>
      <c r="G7022" s="222"/>
      <c r="H7022" s="229"/>
      <c r="I7022" s="220"/>
      <c r="J7022" s="220"/>
      <c r="K7022" s="223"/>
    </row>
    <row r="7023" customHeight="1" spans="1:11">
      <c r="A7023" s="226"/>
      <c r="B7023" s="213"/>
      <c r="C7023" s="214"/>
      <c r="D7023" s="214"/>
      <c r="E7023" s="214"/>
      <c r="F7023" s="224"/>
      <c r="G7023" s="216"/>
      <c r="H7023" s="227"/>
      <c r="I7023" s="214"/>
      <c r="J7023" s="214"/>
      <c r="K7023" s="218"/>
    </row>
    <row r="7024" customHeight="1" spans="1:11">
      <c r="A7024" s="228"/>
      <c r="B7024" s="219"/>
      <c r="C7024" s="220"/>
      <c r="D7024" s="220"/>
      <c r="E7024" s="220"/>
      <c r="F7024" s="225"/>
      <c r="G7024" s="222"/>
      <c r="H7024" s="229"/>
      <c r="I7024" s="220"/>
      <c r="J7024" s="220"/>
      <c r="K7024" s="223"/>
    </row>
    <row r="7025" customHeight="1" spans="1:11">
      <c r="A7025" s="226"/>
      <c r="B7025" s="213"/>
      <c r="C7025" s="214"/>
      <c r="D7025" s="214"/>
      <c r="E7025" s="214"/>
      <c r="F7025" s="224"/>
      <c r="G7025" s="216"/>
      <c r="H7025" s="227"/>
      <c r="I7025" s="214"/>
      <c r="J7025" s="214"/>
      <c r="K7025" s="218"/>
    </row>
    <row r="7026" customHeight="1" spans="1:11">
      <c r="A7026" s="228"/>
      <c r="B7026" s="219"/>
      <c r="C7026" s="220"/>
      <c r="D7026" s="220"/>
      <c r="E7026" s="220"/>
      <c r="F7026" s="225"/>
      <c r="G7026" s="222"/>
      <c r="H7026" s="229"/>
      <c r="I7026" s="220"/>
      <c r="J7026" s="220"/>
      <c r="K7026" s="223"/>
    </row>
    <row r="7027" customHeight="1" spans="1:11">
      <c r="A7027" s="226"/>
      <c r="B7027" s="213"/>
      <c r="C7027" s="214"/>
      <c r="D7027" s="214"/>
      <c r="E7027" s="214"/>
      <c r="F7027" s="224"/>
      <c r="G7027" s="216"/>
      <c r="H7027" s="227"/>
      <c r="I7027" s="214"/>
      <c r="J7027" s="214"/>
      <c r="K7027" s="218"/>
    </row>
    <row r="7028" customHeight="1" spans="1:11">
      <c r="A7028" s="228"/>
      <c r="B7028" s="219"/>
      <c r="C7028" s="220"/>
      <c r="D7028" s="220"/>
      <c r="E7028" s="220"/>
      <c r="F7028" s="225"/>
      <c r="G7028" s="222"/>
      <c r="H7028" s="229"/>
      <c r="I7028" s="220"/>
      <c r="J7028" s="220"/>
      <c r="K7028" s="223"/>
    </row>
    <row r="7029" customHeight="1" spans="1:11">
      <c r="A7029" s="226"/>
      <c r="B7029" s="213"/>
      <c r="C7029" s="214"/>
      <c r="D7029" s="214"/>
      <c r="E7029" s="214"/>
      <c r="F7029" s="224"/>
      <c r="G7029" s="216"/>
      <c r="H7029" s="227"/>
      <c r="I7029" s="214"/>
      <c r="J7029" s="214"/>
      <c r="K7029" s="218"/>
    </row>
    <row r="7030" customHeight="1" spans="1:11">
      <c r="A7030" s="228"/>
      <c r="B7030" s="219"/>
      <c r="C7030" s="220"/>
      <c r="D7030" s="220"/>
      <c r="E7030" s="220"/>
      <c r="F7030" s="225"/>
      <c r="G7030" s="222"/>
      <c r="H7030" s="229"/>
      <c r="I7030" s="220"/>
      <c r="J7030" s="220"/>
      <c r="K7030" s="223"/>
    </row>
    <row r="7031" customHeight="1" spans="1:11">
      <c r="A7031" s="226"/>
      <c r="B7031" s="213"/>
      <c r="C7031" s="214"/>
      <c r="D7031" s="214"/>
      <c r="E7031" s="214"/>
      <c r="F7031" s="224"/>
      <c r="G7031" s="216"/>
      <c r="H7031" s="227"/>
      <c r="I7031" s="214"/>
      <c r="J7031" s="214"/>
      <c r="K7031" s="218"/>
    </row>
    <row r="7032" customHeight="1" spans="1:11">
      <c r="A7032" s="228"/>
      <c r="B7032" s="219"/>
      <c r="C7032" s="220"/>
      <c r="D7032" s="220"/>
      <c r="E7032" s="220"/>
      <c r="F7032" s="225"/>
      <c r="G7032" s="222"/>
      <c r="H7032" s="229"/>
      <c r="I7032" s="220"/>
      <c r="J7032" s="220"/>
      <c r="K7032" s="223"/>
    </row>
    <row r="7033" customHeight="1" spans="1:11">
      <c r="A7033" s="226"/>
      <c r="B7033" s="213"/>
      <c r="C7033" s="214"/>
      <c r="D7033" s="214"/>
      <c r="E7033" s="214"/>
      <c r="F7033" s="224"/>
      <c r="G7033" s="216"/>
      <c r="H7033" s="227"/>
      <c r="I7033" s="214"/>
      <c r="J7033" s="214"/>
      <c r="K7033" s="218"/>
    </row>
    <row r="7034" customHeight="1" spans="1:11">
      <c r="A7034" s="228"/>
      <c r="B7034" s="219"/>
      <c r="C7034" s="220"/>
      <c r="D7034" s="220"/>
      <c r="E7034" s="220"/>
      <c r="F7034" s="225"/>
      <c r="G7034" s="222"/>
      <c r="H7034" s="229"/>
      <c r="I7034" s="220"/>
      <c r="J7034" s="220"/>
      <c r="K7034" s="223"/>
    </row>
    <row r="7035" customHeight="1" spans="1:11">
      <c r="A7035" s="226"/>
      <c r="B7035" s="213"/>
      <c r="C7035" s="214"/>
      <c r="D7035" s="214"/>
      <c r="E7035" s="214"/>
      <c r="F7035" s="224"/>
      <c r="G7035" s="216"/>
      <c r="H7035" s="227"/>
      <c r="I7035" s="214"/>
      <c r="J7035" s="214"/>
      <c r="K7035" s="218"/>
    </row>
    <row r="7036" customHeight="1" spans="1:11">
      <c r="A7036" s="228"/>
      <c r="B7036" s="219"/>
      <c r="C7036" s="220"/>
      <c r="D7036" s="220"/>
      <c r="E7036" s="220"/>
      <c r="F7036" s="225"/>
      <c r="G7036" s="222"/>
      <c r="H7036" s="229"/>
      <c r="I7036" s="220"/>
      <c r="J7036" s="220"/>
      <c r="K7036" s="223"/>
    </row>
    <row r="7037" customHeight="1" spans="1:11">
      <c r="A7037" s="226"/>
      <c r="B7037" s="213"/>
      <c r="C7037" s="214"/>
      <c r="D7037" s="214"/>
      <c r="E7037" s="214"/>
      <c r="F7037" s="224"/>
      <c r="G7037" s="216"/>
      <c r="H7037" s="227"/>
      <c r="I7037" s="214"/>
      <c r="J7037" s="214"/>
      <c r="K7037" s="218"/>
    </row>
    <row r="7038" customHeight="1" spans="1:11">
      <c r="A7038" s="228"/>
      <c r="B7038" s="219"/>
      <c r="C7038" s="220"/>
      <c r="D7038" s="220"/>
      <c r="E7038" s="220"/>
      <c r="F7038" s="225"/>
      <c r="G7038" s="222"/>
      <c r="H7038" s="229"/>
      <c r="I7038" s="220"/>
      <c r="J7038" s="220"/>
      <c r="K7038" s="223"/>
    </row>
    <row r="7039" customHeight="1" spans="1:11">
      <c r="A7039" s="226"/>
      <c r="B7039" s="213"/>
      <c r="C7039" s="214"/>
      <c r="D7039" s="214"/>
      <c r="E7039" s="214"/>
      <c r="F7039" s="224"/>
      <c r="G7039" s="216"/>
      <c r="H7039" s="227"/>
      <c r="I7039" s="214"/>
      <c r="J7039" s="214"/>
      <c r="K7039" s="218"/>
    </row>
    <row r="7040" customHeight="1" spans="1:11">
      <c r="A7040" s="228"/>
      <c r="B7040" s="219"/>
      <c r="C7040" s="220"/>
      <c r="D7040" s="220"/>
      <c r="E7040" s="220"/>
      <c r="F7040" s="225"/>
      <c r="G7040" s="222"/>
      <c r="H7040" s="229"/>
      <c r="I7040" s="220"/>
      <c r="J7040" s="220"/>
      <c r="K7040" s="223"/>
    </row>
    <row r="7041" customHeight="1" spans="1:11">
      <c r="A7041" s="226"/>
      <c r="B7041" s="213"/>
      <c r="C7041" s="214"/>
      <c r="D7041" s="214"/>
      <c r="E7041" s="214"/>
      <c r="F7041" s="224"/>
      <c r="G7041" s="216"/>
      <c r="H7041" s="227"/>
      <c r="I7041" s="214"/>
      <c r="J7041" s="214"/>
      <c r="K7041" s="218"/>
    </row>
    <row r="7042" customHeight="1" spans="1:11">
      <c r="A7042" s="228"/>
      <c r="B7042" s="219"/>
      <c r="C7042" s="220"/>
      <c r="D7042" s="220"/>
      <c r="E7042" s="220"/>
      <c r="F7042" s="225"/>
      <c r="G7042" s="222"/>
      <c r="H7042" s="229"/>
      <c r="I7042" s="220"/>
      <c r="J7042" s="220"/>
      <c r="K7042" s="223"/>
    </row>
    <row r="7043" customHeight="1" spans="1:11">
      <c r="A7043" s="226"/>
      <c r="B7043" s="213"/>
      <c r="C7043" s="214"/>
      <c r="D7043" s="214"/>
      <c r="E7043" s="214"/>
      <c r="F7043" s="224"/>
      <c r="G7043" s="216"/>
      <c r="H7043" s="227"/>
      <c r="I7043" s="214"/>
      <c r="J7043" s="214"/>
      <c r="K7043" s="218"/>
    </row>
    <row r="7044" customHeight="1" spans="1:11">
      <c r="A7044" s="228"/>
      <c r="B7044" s="219"/>
      <c r="C7044" s="220"/>
      <c r="D7044" s="220"/>
      <c r="E7044" s="220"/>
      <c r="F7044" s="225"/>
      <c r="G7044" s="222"/>
      <c r="H7044" s="229"/>
      <c r="I7044" s="220"/>
      <c r="J7044" s="220"/>
      <c r="K7044" s="223"/>
    </row>
    <row r="7045" customHeight="1" spans="1:11">
      <c r="A7045" s="226"/>
      <c r="B7045" s="213"/>
      <c r="C7045" s="214"/>
      <c r="D7045" s="214"/>
      <c r="E7045" s="214"/>
      <c r="F7045" s="224"/>
      <c r="G7045" s="216"/>
      <c r="H7045" s="227"/>
      <c r="I7045" s="214"/>
      <c r="J7045" s="214"/>
      <c r="K7045" s="218"/>
    </row>
    <row r="7046" customHeight="1" spans="1:11">
      <c r="A7046" s="228"/>
      <c r="B7046" s="219"/>
      <c r="C7046" s="220"/>
      <c r="D7046" s="220"/>
      <c r="E7046" s="220"/>
      <c r="F7046" s="225"/>
      <c r="G7046" s="222"/>
      <c r="H7046" s="229"/>
      <c r="I7046" s="220"/>
      <c r="J7046" s="220"/>
      <c r="K7046" s="223"/>
    </row>
    <row r="7047" customHeight="1" spans="1:11">
      <c r="A7047" s="226"/>
      <c r="B7047" s="213"/>
      <c r="C7047" s="214"/>
      <c r="D7047" s="214"/>
      <c r="E7047" s="214"/>
      <c r="F7047" s="224"/>
      <c r="G7047" s="216"/>
      <c r="H7047" s="227"/>
      <c r="I7047" s="214"/>
      <c r="J7047" s="214"/>
      <c r="K7047" s="218"/>
    </row>
    <row r="7048" customHeight="1" spans="1:11">
      <c r="A7048" s="228"/>
      <c r="B7048" s="219"/>
      <c r="C7048" s="220"/>
      <c r="D7048" s="220"/>
      <c r="E7048" s="220"/>
      <c r="F7048" s="225"/>
      <c r="G7048" s="222"/>
      <c r="H7048" s="229"/>
      <c r="I7048" s="220"/>
      <c r="J7048" s="220"/>
      <c r="K7048" s="223"/>
    </row>
    <row r="7049" customHeight="1" spans="1:11">
      <c r="A7049" s="226"/>
      <c r="B7049" s="213"/>
      <c r="C7049" s="214"/>
      <c r="D7049" s="214"/>
      <c r="E7049" s="214"/>
      <c r="F7049" s="224"/>
      <c r="G7049" s="216"/>
      <c r="H7049" s="227"/>
      <c r="I7049" s="214"/>
      <c r="J7049" s="214"/>
      <c r="K7049" s="218"/>
    </row>
    <row r="7050" customHeight="1" spans="1:11">
      <c r="A7050" s="228"/>
      <c r="B7050" s="219"/>
      <c r="C7050" s="220"/>
      <c r="D7050" s="220"/>
      <c r="E7050" s="220"/>
      <c r="F7050" s="225"/>
      <c r="G7050" s="222"/>
      <c r="H7050" s="229"/>
      <c r="I7050" s="220"/>
      <c r="J7050" s="220"/>
      <c r="K7050" s="223"/>
    </row>
    <row r="7051" customHeight="1" spans="1:11">
      <c r="A7051" s="226"/>
      <c r="B7051" s="213"/>
      <c r="C7051" s="214"/>
      <c r="D7051" s="214"/>
      <c r="E7051" s="214"/>
      <c r="F7051" s="224"/>
      <c r="G7051" s="216"/>
      <c r="H7051" s="227"/>
      <c r="I7051" s="214"/>
      <c r="J7051" s="214"/>
      <c r="K7051" s="218"/>
    </row>
    <row r="7052" customHeight="1" spans="1:11">
      <c r="A7052" s="228"/>
      <c r="B7052" s="219"/>
      <c r="C7052" s="220"/>
      <c r="D7052" s="220"/>
      <c r="E7052" s="220"/>
      <c r="F7052" s="225"/>
      <c r="G7052" s="222"/>
      <c r="H7052" s="229"/>
      <c r="I7052" s="220"/>
      <c r="J7052" s="220"/>
      <c r="K7052" s="223"/>
    </row>
    <row r="7053" customHeight="1" spans="1:11">
      <c r="A7053" s="226"/>
      <c r="B7053" s="213"/>
      <c r="C7053" s="214"/>
      <c r="D7053" s="214"/>
      <c r="E7053" s="214"/>
      <c r="F7053" s="224"/>
      <c r="G7053" s="216"/>
      <c r="H7053" s="227"/>
      <c r="I7053" s="214"/>
      <c r="J7053" s="214"/>
      <c r="K7053" s="218"/>
    </row>
    <row r="7054" customHeight="1" spans="1:11">
      <c r="A7054" s="228"/>
      <c r="B7054" s="219"/>
      <c r="C7054" s="220"/>
      <c r="D7054" s="220"/>
      <c r="E7054" s="220"/>
      <c r="F7054" s="225"/>
      <c r="G7054" s="222"/>
      <c r="H7054" s="229"/>
      <c r="I7054" s="220"/>
      <c r="J7054" s="220"/>
      <c r="K7054" s="223"/>
    </row>
    <row r="7055" customHeight="1" spans="1:11">
      <c r="A7055" s="226"/>
      <c r="B7055" s="213"/>
      <c r="C7055" s="214"/>
      <c r="D7055" s="214"/>
      <c r="E7055" s="214"/>
      <c r="F7055" s="224"/>
      <c r="G7055" s="216"/>
      <c r="H7055" s="227"/>
      <c r="I7055" s="214"/>
      <c r="J7055" s="214"/>
      <c r="K7055" s="218"/>
    </row>
    <row r="7056" customHeight="1" spans="1:11">
      <c r="A7056" s="228"/>
      <c r="B7056" s="219"/>
      <c r="C7056" s="220"/>
      <c r="D7056" s="220"/>
      <c r="E7056" s="220"/>
      <c r="F7056" s="225"/>
      <c r="G7056" s="222"/>
      <c r="H7056" s="229"/>
      <c r="I7056" s="220"/>
      <c r="J7056" s="220"/>
      <c r="K7056" s="223"/>
    </row>
    <row r="7057" customHeight="1" spans="1:11">
      <c r="A7057" s="226"/>
      <c r="B7057" s="213"/>
      <c r="C7057" s="214"/>
      <c r="D7057" s="214"/>
      <c r="E7057" s="214"/>
      <c r="F7057" s="224"/>
      <c r="G7057" s="216"/>
      <c r="H7057" s="227"/>
      <c r="I7057" s="214"/>
      <c r="J7057" s="214"/>
      <c r="K7057" s="218"/>
    </row>
    <row r="7058" customHeight="1" spans="1:11">
      <c r="A7058" s="228"/>
      <c r="B7058" s="219"/>
      <c r="C7058" s="220"/>
      <c r="D7058" s="220"/>
      <c r="E7058" s="220"/>
      <c r="F7058" s="225"/>
      <c r="G7058" s="222"/>
      <c r="H7058" s="229"/>
      <c r="I7058" s="220"/>
      <c r="J7058" s="220"/>
      <c r="K7058" s="223"/>
    </row>
    <row r="7059" customHeight="1" spans="1:11">
      <c r="A7059" s="226"/>
      <c r="B7059" s="213"/>
      <c r="C7059" s="214"/>
      <c r="D7059" s="214"/>
      <c r="E7059" s="214"/>
      <c r="F7059" s="224"/>
      <c r="G7059" s="216"/>
      <c r="H7059" s="227"/>
      <c r="I7059" s="214"/>
      <c r="J7059" s="214"/>
      <c r="K7059" s="218"/>
    </row>
    <row r="7060" customHeight="1" spans="1:11">
      <c r="A7060" s="228"/>
      <c r="B7060" s="219"/>
      <c r="C7060" s="220"/>
      <c r="D7060" s="220"/>
      <c r="E7060" s="220"/>
      <c r="F7060" s="225"/>
      <c r="G7060" s="222"/>
      <c r="H7060" s="229"/>
      <c r="I7060" s="220"/>
      <c r="J7060" s="220"/>
      <c r="K7060" s="223"/>
    </row>
    <row r="7061" customHeight="1" spans="1:11">
      <c r="A7061" s="226"/>
      <c r="B7061" s="213"/>
      <c r="C7061" s="214"/>
      <c r="D7061" s="214"/>
      <c r="E7061" s="214"/>
      <c r="F7061" s="224"/>
      <c r="G7061" s="216"/>
      <c r="H7061" s="227"/>
      <c r="I7061" s="214"/>
      <c r="J7061" s="214"/>
      <c r="K7061" s="218"/>
    </row>
    <row r="7062" customHeight="1" spans="1:11">
      <c r="A7062" s="228"/>
      <c r="B7062" s="219"/>
      <c r="C7062" s="220"/>
      <c r="D7062" s="220"/>
      <c r="E7062" s="220"/>
      <c r="F7062" s="225"/>
      <c r="G7062" s="222"/>
      <c r="H7062" s="229"/>
      <c r="I7062" s="220"/>
      <c r="J7062" s="220"/>
      <c r="K7062" s="223"/>
    </row>
    <row r="7063" customHeight="1" spans="1:11">
      <c r="A7063" s="226"/>
      <c r="B7063" s="213"/>
      <c r="C7063" s="214"/>
      <c r="D7063" s="214"/>
      <c r="E7063" s="214"/>
      <c r="F7063" s="224"/>
      <c r="G7063" s="216"/>
      <c r="H7063" s="227"/>
      <c r="I7063" s="214"/>
      <c r="J7063" s="214"/>
      <c r="K7063" s="218"/>
    </row>
    <row r="7064" customHeight="1" spans="1:11">
      <c r="A7064" s="228"/>
      <c r="B7064" s="219"/>
      <c r="C7064" s="220"/>
      <c r="D7064" s="220"/>
      <c r="E7064" s="220"/>
      <c r="F7064" s="225"/>
      <c r="G7064" s="222"/>
      <c r="H7064" s="229"/>
      <c r="I7064" s="220"/>
      <c r="J7064" s="220"/>
      <c r="K7064" s="223"/>
    </row>
    <row r="7065" customHeight="1" spans="1:11">
      <c r="A7065" s="226"/>
      <c r="B7065" s="213"/>
      <c r="C7065" s="214"/>
      <c r="D7065" s="214"/>
      <c r="E7065" s="214"/>
      <c r="F7065" s="224"/>
      <c r="G7065" s="216"/>
      <c r="H7065" s="227"/>
      <c r="I7065" s="214"/>
      <c r="J7065" s="214"/>
      <c r="K7065" s="218"/>
    </row>
    <row r="7066" customHeight="1" spans="1:11">
      <c r="A7066" s="228"/>
      <c r="B7066" s="219"/>
      <c r="C7066" s="220"/>
      <c r="D7066" s="220"/>
      <c r="E7066" s="220"/>
      <c r="F7066" s="225"/>
      <c r="G7066" s="222"/>
      <c r="H7066" s="229"/>
      <c r="I7066" s="220"/>
      <c r="J7066" s="220"/>
      <c r="K7066" s="223"/>
    </row>
    <row r="7067" customHeight="1" spans="1:11">
      <c r="A7067" s="226"/>
      <c r="B7067" s="213"/>
      <c r="C7067" s="214"/>
      <c r="D7067" s="214"/>
      <c r="E7067" s="214"/>
      <c r="F7067" s="224"/>
      <c r="G7067" s="216"/>
      <c r="H7067" s="227"/>
      <c r="I7067" s="214"/>
      <c r="J7067" s="214"/>
      <c r="K7067" s="218"/>
    </row>
    <row r="7068" customHeight="1" spans="1:11">
      <c r="A7068" s="228"/>
      <c r="B7068" s="219"/>
      <c r="C7068" s="220"/>
      <c r="D7068" s="220"/>
      <c r="E7068" s="220"/>
      <c r="F7068" s="225"/>
      <c r="G7068" s="222"/>
      <c r="H7068" s="229"/>
      <c r="I7068" s="220"/>
      <c r="J7068" s="220"/>
      <c r="K7068" s="223"/>
    </row>
    <row r="7069" customHeight="1" spans="1:11">
      <c r="A7069" s="226"/>
      <c r="B7069" s="213"/>
      <c r="C7069" s="214"/>
      <c r="D7069" s="214"/>
      <c r="E7069" s="214"/>
      <c r="F7069" s="224"/>
      <c r="G7069" s="216"/>
      <c r="H7069" s="227"/>
      <c r="I7069" s="214"/>
      <c r="J7069" s="214"/>
      <c r="K7069" s="218"/>
    </row>
    <row r="7070" customHeight="1" spans="1:11">
      <c r="A7070" s="228"/>
      <c r="B7070" s="219"/>
      <c r="C7070" s="220"/>
      <c r="D7070" s="220"/>
      <c r="E7070" s="220"/>
      <c r="F7070" s="225"/>
      <c r="G7070" s="222"/>
      <c r="H7070" s="229"/>
      <c r="I7070" s="220"/>
      <c r="J7070" s="220"/>
      <c r="K7070" s="223"/>
    </row>
    <row r="7071" customHeight="1" spans="1:11">
      <c r="A7071" s="226"/>
      <c r="B7071" s="213"/>
      <c r="C7071" s="214"/>
      <c r="D7071" s="214"/>
      <c r="E7071" s="214"/>
      <c r="F7071" s="224"/>
      <c r="G7071" s="216"/>
      <c r="H7071" s="227"/>
      <c r="I7071" s="214"/>
      <c r="J7071" s="214"/>
      <c r="K7071" s="218"/>
    </row>
    <row r="7072" customHeight="1" spans="1:11">
      <c r="A7072" s="228"/>
      <c r="B7072" s="219"/>
      <c r="C7072" s="220"/>
      <c r="D7072" s="220"/>
      <c r="E7072" s="220"/>
      <c r="F7072" s="225"/>
      <c r="G7072" s="222"/>
      <c r="H7072" s="229"/>
      <c r="I7072" s="220"/>
      <c r="J7072" s="220"/>
      <c r="K7072" s="223"/>
    </row>
    <row r="7073" customHeight="1" spans="1:11">
      <c r="A7073" s="226"/>
      <c r="B7073" s="213"/>
      <c r="C7073" s="214"/>
      <c r="D7073" s="214"/>
      <c r="E7073" s="214"/>
      <c r="F7073" s="224"/>
      <c r="G7073" s="216"/>
      <c r="H7073" s="227"/>
      <c r="I7073" s="214"/>
      <c r="J7073" s="214"/>
      <c r="K7073" s="218"/>
    </row>
    <row r="7074" customHeight="1" spans="1:11">
      <c r="A7074" s="228"/>
      <c r="B7074" s="219"/>
      <c r="C7074" s="220"/>
      <c r="D7074" s="220"/>
      <c r="E7074" s="220"/>
      <c r="F7074" s="225"/>
      <c r="G7074" s="222"/>
      <c r="H7074" s="229"/>
      <c r="I7074" s="220"/>
      <c r="J7074" s="220"/>
      <c r="K7074" s="223"/>
    </row>
    <row r="7075" customHeight="1" spans="1:11">
      <c r="A7075" s="226"/>
      <c r="B7075" s="213"/>
      <c r="C7075" s="214"/>
      <c r="D7075" s="214"/>
      <c r="E7075" s="214"/>
      <c r="F7075" s="224"/>
      <c r="G7075" s="216"/>
      <c r="H7075" s="227"/>
      <c r="I7075" s="214"/>
      <c r="J7075" s="214"/>
      <c r="K7075" s="218"/>
    </row>
    <row r="7076" customHeight="1" spans="1:11">
      <c r="A7076" s="228"/>
      <c r="B7076" s="219"/>
      <c r="C7076" s="220"/>
      <c r="D7076" s="220"/>
      <c r="E7076" s="220"/>
      <c r="F7076" s="225"/>
      <c r="G7076" s="222"/>
      <c r="H7076" s="229"/>
      <c r="I7076" s="220"/>
      <c r="J7076" s="220"/>
      <c r="K7076" s="223"/>
    </row>
    <row r="7077" customHeight="1" spans="1:11">
      <c r="A7077" s="226"/>
      <c r="B7077" s="213"/>
      <c r="C7077" s="214"/>
      <c r="D7077" s="214"/>
      <c r="E7077" s="214"/>
      <c r="F7077" s="224"/>
      <c r="G7077" s="216"/>
      <c r="H7077" s="227"/>
      <c r="I7077" s="214"/>
      <c r="J7077" s="214"/>
      <c r="K7077" s="218"/>
    </row>
    <row r="7078" customHeight="1" spans="1:11">
      <c r="A7078" s="228"/>
      <c r="B7078" s="219"/>
      <c r="C7078" s="220"/>
      <c r="D7078" s="220"/>
      <c r="E7078" s="220"/>
      <c r="F7078" s="225"/>
      <c r="G7078" s="222"/>
      <c r="H7078" s="229"/>
      <c r="I7078" s="220"/>
      <c r="J7078" s="220"/>
      <c r="K7078" s="223"/>
    </row>
    <row r="7079" customHeight="1" spans="1:11">
      <c r="A7079" s="226"/>
      <c r="B7079" s="213"/>
      <c r="C7079" s="214"/>
      <c r="D7079" s="214"/>
      <c r="E7079" s="214"/>
      <c r="F7079" s="224"/>
      <c r="G7079" s="216"/>
      <c r="H7079" s="227"/>
      <c r="I7079" s="214"/>
      <c r="J7079" s="214"/>
      <c r="K7079" s="218"/>
    </row>
    <row r="7080" customHeight="1" spans="1:11">
      <c r="A7080" s="228"/>
      <c r="B7080" s="219"/>
      <c r="C7080" s="220"/>
      <c r="D7080" s="220"/>
      <c r="E7080" s="220"/>
      <c r="F7080" s="225"/>
      <c r="G7080" s="222"/>
      <c r="H7080" s="229"/>
      <c r="I7080" s="220"/>
      <c r="J7080" s="220"/>
      <c r="K7080" s="223"/>
    </row>
    <row r="7081" customHeight="1" spans="1:11">
      <c r="A7081" s="226"/>
      <c r="B7081" s="213"/>
      <c r="C7081" s="214"/>
      <c r="D7081" s="214"/>
      <c r="E7081" s="214"/>
      <c r="F7081" s="224"/>
      <c r="G7081" s="216"/>
      <c r="H7081" s="227"/>
      <c r="I7081" s="214"/>
      <c r="J7081" s="214"/>
      <c r="K7081" s="218"/>
    </row>
    <row r="7082" customHeight="1" spans="1:11">
      <c r="A7082" s="228"/>
      <c r="B7082" s="219"/>
      <c r="C7082" s="220"/>
      <c r="D7082" s="220"/>
      <c r="E7082" s="220"/>
      <c r="F7082" s="225"/>
      <c r="G7082" s="222"/>
      <c r="H7082" s="229"/>
      <c r="I7082" s="220"/>
      <c r="J7082" s="220"/>
      <c r="K7082" s="223"/>
    </row>
    <row r="7083" customHeight="1" spans="1:11">
      <c r="A7083" s="226"/>
      <c r="B7083" s="213"/>
      <c r="C7083" s="214"/>
      <c r="D7083" s="214"/>
      <c r="E7083" s="214"/>
      <c r="F7083" s="224"/>
      <c r="G7083" s="216"/>
      <c r="H7083" s="227"/>
      <c r="I7083" s="214"/>
      <c r="J7083" s="214"/>
      <c r="K7083" s="218"/>
    </row>
    <row r="7084" customHeight="1" spans="1:11">
      <c r="A7084" s="228"/>
      <c r="B7084" s="219"/>
      <c r="C7084" s="220"/>
      <c r="D7084" s="220"/>
      <c r="E7084" s="220"/>
      <c r="F7084" s="225"/>
      <c r="G7084" s="222"/>
      <c r="H7084" s="229"/>
      <c r="I7084" s="220"/>
      <c r="J7084" s="220"/>
      <c r="K7084" s="223"/>
    </row>
    <row r="7085" customHeight="1" spans="1:11">
      <c r="A7085" s="226"/>
      <c r="B7085" s="213"/>
      <c r="C7085" s="214"/>
      <c r="D7085" s="214"/>
      <c r="E7085" s="214"/>
      <c r="F7085" s="224"/>
      <c r="G7085" s="216"/>
      <c r="H7085" s="227"/>
      <c r="I7085" s="214"/>
      <c r="J7085" s="214"/>
      <c r="K7085" s="218"/>
    </row>
    <row r="7086" customHeight="1" spans="1:11">
      <c r="A7086" s="228"/>
      <c r="B7086" s="219"/>
      <c r="C7086" s="220"/>
      <c r="D7086" s="220"/>
      <c r="E7086" s="220"/>
      <c r="F7086" s="225"/>
      <c r="G7086" s="222"/>
      <c r="H7086" s="229"/>
      <c r="I7086" s="220"/>
      <c r="J7086" s="220"/>
      <c r="K7086" s="223"/>
    </row>
    <row r="7087" customHeight="1" spans="1:11">
      <c r="A7087" s="226"/>
      <c r="B7087" s="213"/>
      <c r="C7087" s="214"/>
      <c r="D7087" s="214"/>
      <c r="E7087" s="214"/>
      <c r="F7087" s="224"/>
      <c r="G7087" s="216"/>
      <c r="H7087" s="227"/>
      <c r="I7087" s="214"/>
      <c r="J7087" s="214"/>
      <c r="K7087" s="218"/>
    </row>
    <row r="7088" customHeight="1" spans="1:11">
      <c r="A7088" s="228"/>
      <c r="B7088" s="219"/>
      <c r="C7088" s="220"/>
      <c r="D7088" s="220"/>
      <c r="E7088" s="220"/>
      <c r="F7088" s="225"/>
      <c r="G7088" s="222"/>
      <c r="H7088" s="229"/>
      <c r="I7088" s="220"/>
      <c r="J7088" s="220"/>
      <c r="K7088" s="223"/>
    </row>
    <row r="7089" customHeight="1" spans="1:11">
      <c r="A7089" s="226"/>
      <c r="B7089" s="213"/>
      <c r="C7089" s="214"/>
      <c r="D7089" s="214"/>
      <c r="E7089" s="214"/>
      <c r="F7089" s="224"/>
      <c r="G7089" s="216"/>
      <c r="H7089" s="227"/>
      <c r="I7089" s="214"/>
      <c r="J7089" s="214"/>
      <c r="K7089" s="218"/>
    </row>
    <row r="7090" customHeight="1" spans="1:11">
      <c r="A7090" s="228"/>
      <c r="B7090" s="219"/>
      <c r="C7090" s="220"/>
      <c r="D7090" s="220"/>
      <c r="E7090" s="220"/>
      <c r="F7090" s="225"/>
      <c r="G7090" s="222"/>
      <c r="H7090" s="229"/>
      <c r="I7090" s="220"/>
      <c r="J7090" s="220"/>
      <c r="K7090" s="223"/>
    </row>
    <row r="7091" customHeight="1" spans="1:11">
      <c r="A7091" s="226"/>
      <c r="B7091" s="213"/>
      <c r="C7091" s="214"/>
      <c r="D7091" s="214"/>
      <c r="E7091" s="214"/>
      <c r="F7091" s="224"/>
      <c r="G7091" s="216"/>
      <c r="H7091" s="227"/>
      <c r="I7091" s="214"/>
      <c r="J7091" s="214"/>
      <c r="K7091" s="218"/>
    </row>
    <row r="7092" customHeight="1" spans="1:11">
      <c r="A7092" s="228"/>
      <c r="B7092" s="219"/>
      <c r="C7092" s="220"/>
      <c r="D7092" s="220"/>
      <c r="E7092" s="220"/>
      <c r="F7092" s="225"/>
      <c r="G7092" s="222"/>
      <c r="H7092" s="229"/>
      <c r="I7092" s="220"/>
      <c r="J7092" s="220"/>
      <c r="K7092" s="223"/>
    </row>
    <row r="7093" customHeight="1" spans="1:11">
      <c r="A7093" s="226"/>
      <c r="B7093" s="213"/>
      <c r="C7093" s="214"/>
      <c r="D7093" s="214"/>
      <c r="E7093" s="214"/>
      <c r="F7093" s="224"/>
      <c r="G7093" s="216"/>
      <c r="H7093" s="227"/>
      <c r="I7093" s="214"/>
      <c r="J7093" s="214"/>
      <c r="K7093" s="218"/>
    </row>
    <row r="7094" customHeight="1" spans="1:11">
      <c r="A7094" s="228"/>
      <c r="B7094" s="219"/>
      <c r="C7094" s="220"/>
      <c r="D7094" s="220"/>
      <c r="E7094" s="220"/>
      <c r="F7094" s="225"/>
      <c r="G7094" s="222"/>
      <c r="H7094" s="229"/>
      <c r="I7094" s="220"/>
      <c r="J7094" s="220"/>
      <c r="K7094" s="223"/>
    </row>
    <row r="7095" customHeight="1" spans="1:11">
      <c r="A7095" s="226"/>
      <c r="B7095" s="213"/>
      <c r="C7095" s="214"/>
      <c r="D7095" s="214"/>
      <c r="E7095" s="214"/>
      <c r="F7095" s="224"/>
      <c r="G7095" s="216"/>
      <c r="H7095" s="227"/>
      <c r="I7095" s="214"/>
      <c r="J7095" s="214"/>
      <c r="K7095" s="218"/>
    </row>
    <row r="7096" customHeight="1" spans="1:11">
      <c r="A7096" s="228"/>
      <c r="B7096" s="219"/>
      <c r="C7096" s="220"/>
      <c r="D7096" s="220"/>
      <c r="E7096" s="220"/>
      <c r="F7096" s="225"/>
      <c r="G7096" s="222"/>
      <c r="H7096" s="229"/>
      <c r="I7096" s="220"/>
      <c r="J7096" s="220"/>
      <c r="K7096" s="223"/>
    </row>
    <row r="7097" customHeight="1" spans="1:11">
      <c r="A7097" s="226"/>
      <c r="B7097" s="213"/>
      <c r="C7097" s="214"/>
      <c r="D7097" s="214"/>
      <c r="E7097" s="214"/>
      <c r="F7097" s="224"/>
      <c r="G7097" s="216"/>
      <c r="H7097" s="227"/>
      <c r="I7097" s="214"/>
      <c r="J7097" s="214"/>
      <c r="K7097" s="218"/>
    </row>
    <row r="7098" customHeight="1" spans="1:11">
      <c r="A7098" s="228"/>
      <c r="B7098" s="219"/>
      <c r="C7098" s="220"/>
      <c r="D7098" s="220"/>
      <c r="E7098" s="220"/>
      <c r="F7098" s="225"/>
      <c r="G7098" s="222"/>
      <c r="H7098" s="229"/>
      <c r="I7098" s="220"/>
      <c r="J7098" s="220"/>
      <c r="K7098" s="223"/>
    </row>
    <row r="7099" customHeight="1" spans="1:11">
      <c r="A7099" s="226"/>
      <c r="B7099" s="213"/>
      <c r="C7099" s="214"/>
      <c r="D7099" s="214"/>
      <c r="E7099" s="214"/>
      <c r="F7099" s="224"/>
      <c r="G7099" s="216"/>
      <c r="H7099" s="227"/>
      <c r="I7099" s="214"/>
      <c r="J7099" s="214"/>
      <c r="K7099" s="218"/>
    </row>
    <row r="7100" customHeight="1" spans="1:11">
      <c r="A7100" s="228"/>
      <c r="B7100" s="219"/>
      <c r="C7100" s="220"/>
      <c r="D7100" s="220"/>
      <c r="E7100" s="220"/>
      <c r="F7100" s="225"/>
      <c r="G7100" s="222"/>
      <c r="H7100" s="229"/>
      <c r="I7100" s="220"/>
      <c r="J7100" s="220"/>
      <c r="K7100" s="223"/>
    </row>
    <row r="7101" customHeight="1" spans="1:11">
      <c r="A7101" s="226"/>
      <c r="B7101" s="213"/>
      <c r="C7101" s="214"/>
      <c r="D7101" s="214"/>
      <c r="E7101" s="214"/>
      <c r="F7101" s="224"/>
      <c r="G7101" s="216"/>
      <c r="H7101" s="227"/>
      <c r="I7101" s="214"/>
      <c r="J7101" s="214"/>
      <c r="K7101" s="218"/>
    </row>
    <row r="7102" customHeight="1" spans="1:11">
      <c r="A7102" s="228"/>
      <c r="B7102" s="219"/>
      <c r="C7102" s="220"/>
      <c r="D7102" s="220"/>
      <c r="E7102" s="220"/>
      <c r="F7102" s="225"/>
      <c r="G7102" s="222"/>
      <c r="H7102" s="229"/>
      <c r="I7102" s="220"/>
      <c r="J7102" s="220"/>
      <c r="K7102" s="223"/>
    </row>
    <row r="7103" customHeight="1" spans="1:11">
      <c r="A7103" s="226"/>
      <c r="B7103" s="213"/>
      <c r="C7103" s="214"/>
      <c r="D7103" s="214"/>
      <c r="E7103" s="214"/>
      <c r="F7103" s="224"/>
      <c r="G7103" s="216"/>
      <c r="H7103" s="227"/>
      <c r="I7103" s="214"/>
      <c r="J7103" s="214"/>
      <c r="K7103" s="218"/>
    </row>
    <row r="7104" customHeight="1" spans="1:11">
      <c r="A7104" s="228"/>
      <c r="B7104" s="219"/>
      <c r="C7104" s="220"/>
      <c r="D7104" s="220"/>
      <c r="E7104" s="220"/>
      <c r="F7104" s="225"/>
      <c r="G7104" s="222"/>
      <c r="H7104" s="229"/>
      <c r="I7104" s="220"/>
      <c r="J7104" s="220"/>
      <c r="K7104" s="223"/>
    </row>
    <row r="7105" customHeight="1" spans="1:11">
      <c r="A7105" s="226"/>
      <c r="B7105" s="213"/>
      <c r="C7105" s="214"/>
      <c r="D7105" s="214"/>
      <c r="E7105" s="214"/>
      <c r="F7105" s="224"/>
      <c r="G7105" s="216"/>
      <c r="H7105" s="227"/>
      <c r="I7105" s="214"/>
      <c r="J7105" s="214"/>
      <c r="K7105" s="218"/>
    </row>
    <row r="7106" customHeight="1" spans="1:11">
      <c r="A7106" s="228"/>
      <c r="B7106" s="219"/>
      <c r="C7106" s="220"/>
      <c r="D7106" s="220"/>
      <c r="E7106" s="220"/>
      <c r="F7106" s="225"/>
      <c r="G7106" s="222"/>
      <c r="H7106" s="229"/>
      <c r="I7106" s="220"/>
      <c r="J7106" s="220"/>
      <c r="K7106" s="223"/>
    </row>
    <row r="7107" customHeight="1" spans="1:11">
      <c r="A7107" s="226"/>
      <c r="B7107" s="213"/>
      <c r="C7107" s="214"/>
      <c r="D7107" s="214"/>
      <c r="E7107" s="214"/>
      <c r="F7107" s="224"/>
      <c r="G7107" s="216"/>
      <c r="H7107" s="227"/>
      <c r="I7107" s="214"/>
      <c r="J7107" s="214"/>
      <c r="K7107" s="218"/>
    </row>
    <row r="7108" customHeight="1" spans="1:11">
      <c r="A7108" s="228"/>
      <c r="B7108" s="219"/>
      <c r="C7108" s="220"/>
      <c r="D7108" s="220"/>
      <c r="E7108" s="220"/>
      <c r="F7108" s="225"/>
      <c r="G7108" s="222"/>
      <c r="H7108" s="229"/>
      <c r="I7108" s="220"/>
      <c r="J7108" s="220"/>
      <c r="K7108" s="223"/>
    </row>
    <row r="7109" customHeight="1" spans="1:11">
      <c r="A7109" s="226"/>
      <c r="B7109" s="213"/>
      <c r="C7109" s="214"/>
      <c r="D7109" s="214"/>
      <c r="E7109" s="214"/>
      <c r="F7109" s="224"/>
      <c r="G7109" s="216"/>
      <c r="H7109" s="227"/>
      <c r="I7109" s="214"/>
      <c r="J7109" s="214"/>
      <c r="K7109" s="218"/>
    </row>
    <row r="7110" customHeight="1" spans="1:11">
      <c r="A7110" s="228"/>
      <c r="B7110" s="219"/>
      <c r="C7110" s="220"/>
      <c r="D7110" s="220"/>
      <c r="E7110" s="220"/>
      <c r="F7110" s="225"/>
      <c r="G7110" s="222"/>
      <c r="H7110" s="229"/>
      <c r="I7110" s="220"/>
      <c r="J7110" s="220"/>
      <c r="K7110" s="223"/>
    </row>
    <row r="7111" customHeight="1" spans="1:11">
      <c r="A7111" s="226"/>
      <c r="B7111" s="213"/>
      <c r="C7111" s="214"/>
      <c r="D7111" s="214"/>
      <c r="E7111" s="214"/>
      <c r="F7111" s="224"/>
      <c r="G7111" s="216"/>
      <c r="H7111" s="227"/>
      <c r="I7111" s="214"/>
      <c r="J7111" s="214"/>
      <c r="K7111" s="218"/>
    </row>
    <row r="7112" customHeight="1" spans="1:11">
      <c r="A7112" s="228"/>
      <c r="B7112" s="219"/>
      <c r="C7112" s="220"/>
      <c r="D7112" s="220"/>
      <c r="E7112" s="220"/>
      <c r="F7112" s="225"/>
      <c r="G7112" s="222"/>
      <c r="H7112" s="229"/>
      <c r="I7112" s="220"/>
      <c r="J7112" s="220"/>
      <c r="K7112" s="223"/>
    </row>
    <row r="7113" customHeight="1" spans="1:11">
      <c r="A7113" s="226"/>
      <c r="B7113" s="213"/>
      <c r="C7113" s="214"/>
      <c r="D7113" s="214"/>
      <c r="E7113" s="214"/>
      <c r="F7113" s="224"/>
      <c r="G7113" s="216"/>
      <c r="H7113" s="227"/>
      <c r="I7113" s="214"/>
      <c r="J7113" s="214"/>
      <c r="K7113" s="218"/>
    </row>
    <row r="7114" customHeight="1" spans="1:11">
      <c r="A7114" s="228"/>
      <c r="B7114" s="219"/>
      <c r="C7114" s="220"/>
      <c r="D7114" s="220"/>
      <c r="E7114" s="220"/>
      <c r="F7114" s="225"/>
      <c r="G7114" s="222"/>
      <c r="H7114" s="229"/>
      <c r="I7114" s="220"/>
      <c r="J7114" s="220"/>
      <c r="K7114" s="223"/>
    </row>
    <row r="7115" customHeight="1" spans="1:11">
      <c r="A7115" s="226"/>
      <c r="B7115" s="213"/>
      <c r="C7115" s="214"/>
      <c r="D7115" s="214"/>
      <c r="E7115" s="214"/>
      <c r="F7115" s="224"/>
      <c r="G7115" s="216"/>
      <c r="H7115" s="227"/>
      <c r="I7115" s="214"/>
      <c r="J7115" s="214"/>
      <c r="K7115" s="218"/>
    </row>
    <row r="7116" customHeight="1" spans="1:11">
      <c r="A7116" s="228"/>
      <c r="B7116" s="219"/>
      <c r="C7116" s="220"/>
      <c r="D7116" s="220"/>
      <c r="E7116" s="220"/>
      <c r="F7116" s="225"/>
      <c r="G7116" s="222"/>
      <c r="H7116" s="229"/>
      <c r="I7116" s="220"/>
      <c r="J7116" s="220"/>
      <c r="K7116" s="223"/>
    </row>
    <row r="7117" customHeight="1" spans="1:11">
      <c r="A7117" s="226"/>
      <c r="B7117" s="213"/>
      <c r="C7117" s="214"/>
      <c r="D7117" s="214"/>
      <c r="E7117" s="214"/>
      <c r="F7117" s="224"/>
      <c r="G7117" s="216"/>
      <c r="H7117" s="227"/>
      <c r="I7117" s="214"/>
      <c r="J7117" s="214"/>
      <c r="K7117" s="218"/>
    </row>
    <row r="7118" customHeight="1" spans="1:11">
      <c r="A7118" s="228"/>
      <c r="B7118" s="219"/>
      <c r="C7118" s="220"/>
      <c r="D7118" s="220"/>
      <c r="E7118" s="220"/>
      <c r="F7118" s="225"/>
      <c r="G7118" s="222"/>
      <c r="H7118" s="229"/>
      <c r="I7118" s="220"/>
      <c r="J7118" s="220"/>
      <c r="K7118" s="223"/>
    </row>
    <row r="7119" customHeight="1" spans="1:11">
      <c r="A7119" s="226"/>
      <c r="B7119" s="213"/>
      <c r="C7119" s="214"/>
      <c r="D7119" s="214"/>
      <c r="E7119" s="214"/>
      <c r="F7119" s="224"/>
      <c r="G7119" s="216"/>
      <c r="H7119" s="227"/>
      <c r="I7119" s="214"/>
      <c r="J7119" s="214"/>
      <c r="K7119" s="218"/>
    </row>
    <row r="7120" customHeight="1" spans="1:11">
      <c r="A7120" s="228"/>
      <c r="B7120" s="219"/>
      <c r="C7120" s="220"/>
      <c r="D7120" s="220"/>
      <c r="E7120" s="220"/>
      <c r="F7120" s="225"/>
      <c r="G7120" s="222"/>
      <c r="H7120" s="229"/>
      <c r="I7120" s="220"/>
      <c r="J7120" s="220"/>
      <c r="K7120" s="223"/>
    </row>
    <row r="7121" customHeight="1" spans="1:11">
      <c r="A7121" s="226"/>
      <c r="B7121" s="213"/>
      <c r="C7121" s="214"/>
      <c r="D7121" s="214"/>
      <c r="E7121" s="214"/>
      <c r="F7121" s="224"/>
      <c r="G7121" s="216"/>
      <c r="H7121" s="227"/>
      <c r="I7121" s="214"/>
      <c r="J7121" s="214"/>
      <c r="K7121" s="218"/>
    </row>
    <row r="7122" customHeight="1" spans="1:11">
      <c r="A7122" s="228"/>
      <c r="B7122" s="219"/>
      <c r="C7122" s="220"/>
      <c r="D7122" s="220"/>
      <c r="E7122" s="220"/>
      <c r="F7122" s="225"/>
      <c r="G7122" s="222"/>
      <c r="H7122" s="229"/>
      <c r="I7122" s="220"/>
      <c r="J7122" s="220"/>
      <c r="K7122" s="223"/>
    </row>
    <row r="7123" customHeight="1" spans="1:11">
      <c r="A7123" s="226"/>
      <c r="B7123" s="213"/>
      <c r="C7123" s="214"/>
      <c r="D7123" s="214"/>
      <c r="E7123" s="214"/>
      <c r="F7123" s="224"/>
      <c r="G7123" s="216"/>
      <c r="H7123" s="227"/>
      <c r="I7123" s="214"/>
      <c r="J7123" s="214"/>
      <c r="K7123" s="218"/>
    </row>
    <row r="7124" customHeight="1" spans="1:11">
      <c r="A7124" s="228"/>
      <c r="B7124" s="219"/>
      <c r="C7124" s="220"/>
      <c r="D7124" s="220"/>
      <c r="E7124" s="220"/>
      <c r="F7124" s="225"/>
      <c r="G7124" s="222"/>
      <c r="H7124" s="229"/>
      <c r="I7124" s="220"/>
      <c r="J7124" s="220"/>
      <c r="K7124" s="223"/>
    </row>
    <row r="7125" customHeight="1" spans="1:11">
      <c r="A7125" s="226"/>
      <c r="B7125" s="213"/>
      <c r="C7125" s="214"/>
      <c r="D7125" s="214"/>
      <c r="E7125" s="214"/>
      <c r="F7125" s="224"/>
      <c r="G7125" s="216"/>
      <c r="H7125" s="227"/>
      <c r="I7125" s="214"/>
      <c r="J7125" s="214"/>
      <c r="K7125" s="218"/>
    </row>
    <row r="7126" customHeight="1" spans="1:11">
      <c r="A7126" s="228"/>
      <c r="B7126" s="219"/>
      <c r="C7126" s="220"/>
      <c r="D7126" s="220"/>
      <c r="E7126" s="220"/>
      <c r="F7126" s="225"/>
      <c r="G7126" s="222"/>
      <c r="H7126" s="229"/>
      <c r="I7126" s="220"/>
      <c r="J7126" s="220"/>
      <c r="K7126" s="223"/>
    </row>
    <row r="7127" customHeight="1" spans="1:11">
      <c r="A7127" s="226"/>
      <c r="B7127" s="213"/>
      <c r="C7127" s="214"/>
      <c r="D7127" s="214"/>
      <c r="E7127" s="214"/>
      <c r="F7127" s="224"/>
      <c r="G7127" s="216"/>
      <c r="H7127" s="227"/>
      <c r="I7127" s="214"/>
      <c r="J7127" s="214"/>
      <c r="K7127" s="218"/>
    </row>
    <row r="7128" customHeight="1" spans="1:11">
      <c r="A7128" s="228"/>
      <c r="B7128" s="219"/>
      <c r="C7128" s="220"/>
      <c r="D7128" s="220"/>
      <c r="E7128" s="220"/>
      <c r="F7128" s="225"/>
      <c r="G7128" s="222"/>
      <c r="H7128" s="229"/>
      <c r="I7128" s="220"/>
      <c r="J7128" s="220"/>
      <c r="K7128" s="223"/>
    </row>
    <row r="7129" customHeight="1" spans="1:11">
      <c r="A7129" s="226"/>
      <c r="B7129" s="213"/>
      <c r="C7129" s="214"/>
      <c r="D7129" s="214"/>
      <c r="E7129" s="214"/>
      <c r="F7129" s="224"/>
      <c r="G7129" s="216"/>
      <c r="H7129" s="227"/>
      <c r="I7129" s="214"/>
      <c r="J7129" s="214"/>
      <c r="K7129" s="218"/>
    </row>
    <row r="7130" customHeight="1" spans="1:11">
      <c r="A7130" s="228"/>
      <c r="B7130" s="219"/>
      <c r="C7130" s="220"/>
      <c r="D7130" s="220"/>
      <c r="E7130" s="220"/>
      <c r="F7130" s="225"/>
      <c r="G7130" s="222"/>
      <c r="H7130" s="229"/>
      <c r="I7130" s="220"/>
      <c r="J7130" s="220"/>
      <c r="K7130" s="223"/>
    </row>
    <row r="7131" customHeight="1" spans="1:11">
      <c r="A7131" s="226"/>
      <c r="B7131" s="213"/>
      <c r="C7131" s="214"/>
      <c r="D7131" s="214"/>
      <c r="E7131" s="214"/>
      <c r="F7131" s="224"/>
      <c r="G7131" s="216"/>
      <c r="H7131" s="227"/>
      <c r="I7131" s="214"/>
      <c r="J7131" s="214"/>
      <c r="K7131" s="218"/>
    </row>
    <row r="7132" customHeight="1" spans="1:11">
      <c r="A7132" s="228"/>
      <c r="B7132" s="219"/>
      <c r="C7132" s="220"/>
      <c r="D7132" s="220"/>
      <c r="E7132" s="220"/>
      <c r="F7132" s="225"/>
      <c r="G7132" s="222"/>
      <c r="H7132" s="229"/>
      <c r="I7132" s="220"/>
      <c r="J7132" s="220"/>
      <c r="K7132" s="223"/>
    </row>
    <row r="7133" customHeight="1" spans="1:11">
      <c r="A7133" s="226"/>
      <c r="B7133" s="213"/>
      <c r="C7133" s="214"/>
      <c r="D7133" s="214"/>
      <c r="E7133" s="214"/>
      <c r="F7133" s="224"/>
      <c r="G7133" s="216"/>
      <c r="H7133" s="227"/>
      <c r="I7133" s="214"/>
      <c r="J7133" s="214"/>
      <c r="K7133" s="218"/>
    </row>
    <row r="7134" customHeight="1" spans="1:11">
      <c r="A7134" s="228"/>
      <c r="B7134" s="219"/>
      <c r="C7134" s="220"/>
      <c r="D7134" s="220"/>
      <c r="E7134" s="220"/>
      <c r="F7134" s="225"/>
      <c r="G7134" s="222"/>
      <c r="H7134" s="229"/>
      <c r="I7134" s="220"/>
      <c r="J7134" s="220"/>
      <c r="K7134" s="223"/>
    </row>
    <row r="7135" customHeight="1" spans="1:11">
      <c r="A7135" s="226"/>
      <c r="B7135" s="213"/>
      <c r="C7135" s="214"/>
      <c r="D7135" s="214"/>
      <c r="E7135" s="214"/>
      <c r="F7135" s="224"/>
      <c r="G7135" s="216"/>
      <c r="H7135" s="227"/>
      <c r="I7135" s="214"/>
      <c r="J7135" s="214"/>
      <c r="K7135" s="218"/>
    </row>
    <row r="7136" customHeight="1" spans="1:11">
      <c r="A7136" s="228"/>
      <c r="B7136" s="219"/>
      <c r="C7136" s="220"/>
      <c r="D7136" s="220"/>
      <c r="E7136" s="220"/>
      <c r="F7136" s="225"/>
      <c r="G7136" s="222"/>
      <c r="H7136" s="229"/>
      <c r="I7136" s="220"/>
      <c r="J7136" s="220"/>
      <c r="K7136" s="223"/>
    </row>
    <row r="7137" customHeight="1" spans="1:11">
      <c r="A7137" s="226"/>
      <c r="B7137" s="213"/>
      <c r="C7137" s="214"/>
      <c r="D7137" s="214"/>
      <c r="E7137" s="214"/>
      <c r="F7137" s="224"/>
      <c r="G7137" s="216"/>
      <c r="H7137" s="227"/>
      <c r="I7137" s="214"/>
      <c r="J7137" s="214"/>
      <c r="K7137" s="218"/>
    </row>
    <row r="7138" customHeight="1" spans="1:11">
      <c r="A7138" s="228"/>
      <c r="B7138" s="219"/>
      <c r="C7138" s="220"/>
      <c r="D7138" s="220"/>
      <c r="E7138" s="220"/>
      <c r="F7138" s="225"/>
      <c r="G7138" s="222"/>
      <c r="H7138" s="229"/>
      <c r="I7138" s="220"/>
      <c r="J7138" s="220"/>
      <c r="K7138" s="223"/>
    </row>
    <row r="7139" customHeight="1" spans="1:11">
      <c r="A7139" s="226"/>
      <c r="B7139" s="213"/>
      <c r="C7139" s="214"/>
      <c r="D7139" s="214"/>
      <c r="E7139" s="214"/>
      <c r="F7139" s="224"/>
      <c r="G7139" s="216"/>
      <c r="H7139" s="227"/>
      <c r="I7139" s="214"/>
      <c r="J7139" s="214"/>
      <c r="K7139" s="218"/>
    </row>
    <row r="7140" customHeight="1" spans="1:11">
      <c r="A7140" s="228"/>
      <c r="B7140" s="219"/>
      <c r="C7140" s="220"/>
      <c r="D7140" s="220"/>
      <c r="E7140" s="220"/>
      <c r="F7140" s="225"/>
      <c r="G7140" s="222"/>
      <c r="H7140" s="229"/>
      <c r="I7140" s="220"/>
      <c r="J7140" s="220"/>
      <c r="K7140" s="223"/>
    </row>
    <row r="7141" customHeight="1" spans="1:11">
      <c r="A7141" s="226"/>
      <c r="B7141" s="213"/>
      <c r="C7141" s="214"/>
      <c r="D7141" s="214"/>
      <c r="E7141" s="214"/>
      <c r="F7141" s="224"/>
      <c r="G7141" s="216"/>
      <c r="H7141" s="227"/>
      <c r="I7141" s="214"/>
      <c r="J7141" s="214"/>
      <c r="K7141" s="218"/>
    </row>
    <row r="7142" customHeight="1" spans="1:11">
      <c r="A7142" s="228"/>
      <c r="B7142" s="219"/>
      <c r="C7142" s="220"/>
      <c r="D7142" s="220"/>
      <c r="E7142" s="220"/>
      <c r="F7142" s="225"/>
      <c r="G7142" s="222"/>
      <c r="H7142" s="229"/>
      <c r="I7142" s="220"/>
      <c r="J7142" s="220"/>
      <c r="K7142" s="223"/>
    </row>
    <row r="7143" customHeight="1" spans="1:11">
      <c r="A7143" s="226"/>
      <c r="B7143" s="213"/>
      <c r="C7143" s="214"/>
      <c r="D7143" s="214"/>
      <c r="E7143" s="214"/>
      <c r="F7143" s="224"/>
      <c r="G7143" s="216"/>
      <c r="H7143" s="227"/>
      <c r="I7143" s="214"/>
      <c r="J7143" s="214"/>
      <c r="K7143" s="218"/>
    </row>
    <row r="7144" customHeight="1" spans="1:11">
      <c r="A7144" s="228"/>
      <c r="B7144" s="219"/>
      <c r="C7144" s="220"/>
      <c r="D7144" s="220"/>
      <c r="E7144" s="220"/>
      <c r="F7144" s="225"/>
      <c r="G7144" s="222"/>
      <c r="H7144" s="229"/>
      <c r="I7144" s="220"/>
      <c r="J7144" s="220"/>
      <c r="K7144" s="223"/>
    </row>
    <row r="7145" customHeight="1" spans="1:11">
      <c r="A7145" s="226"/>
      <c r="B7145" s="213"/>
      <c r="C7145" s="214"/>
      <c r="D7145" s="214"/>
      <c r="E7145" s="214"/>
      <c r="F7145" s="224"/>
      <c r="G7145" s="216"/>
      <c r="H7145" s="227"/>
      <c r="I7145" s="214"/>
      <c r="J7145" s="214"/>
      <c r="K7145" s="218"/>
    </row>
    <row r="7146" customHeight="1" spans="1:11">
      <c r="A7146" s="228"/>
      <c r="B7146" s="219"/>
      <c r="C7146" s="220"/>
      <c r="D7146" s="220"/>
      <c r="E7146" s="220"/>
      <c r="F7146" s="225"/>
      <c r="G7146" s="222"/>
      <c r="H7146" s="229"/>
      <c r="I7146" s="220"/>
      <c r="J7146" s="220"/>
      <c r="K7146" s="223"/>
    </row>
    <row r="7147" customHeight="1" spans="1:11">
      <c r="A7147" s="226"/>
      <c r="B7147" s="213"/>
      <c r="C7147" s="214"/>
      <c r="D7147" s="214"/>
      <c r="E7147" s="214"/>
      <c r="F7147" s="224"/>
      <c r="G7147" s="216"/>
      <c r="H7147" s="227"/>
      <c r="I7147" s="214"/>
      <c r="J7147" s="214"/>
      <c r="K7147" s="218"/>
    </row>
    <row r="7148" customHeight="1" spans="1:11">
      <c r="A7148" s="228"/>
      <c r="B7148" s="219"/>
      <c r="C7148" s="220"/>
      <c r="D7148" s="220"/>
      <c r="E7148" s="220"/>
      <c r="F7148" s="225"/>
      <c r="G7148" s="222"/>
      <c r="H7148" s="229"/>
      <c r="I7148" s="220"/>
      <c r="J7148" s="220"/>
      <c r="K7148" s="223"/>
    </row>
    <row r="7149" customHeight="1" spans="1:11">
      <c r="A7149" s="226"/>
      <c r="B7149" s="213"/>
      <c r="C7149" s="214"/>
      <c r="D7149" s="214"/>
      <c r="E7149" s="214"/>
      <c r="F7149" s="224"/>
      <c r="G7149" s="216"/>
      <c r="H7149" s="227"/>
      <c r="I7149" s="214"/>
      <c r="J7149" s="214"/>
      <c r="K7149" s="218"/>
    </row>
    <row r="7150" customHeight="1" spans="1:11">
      <c r="A7150" s="228"/>
      <c r="B7150" s="219"/>
      <c r="C7150" s="220"/>
      <c r="D7150" s="220"/>
      <c r="E7150" s="220"/>
      <c r="F7150" s="225"/>
      <c r="G7150" s="222"/>
      <c r="H7150" s="229"/>
      <c r="I7150" s="220"/>
      <c r="J7150" s="220"/>
      <c r="K7150" s="223"/>
    </row>
    <row r="7151" customHeight="1" spans="1:11">
      <c r="A7151" s="226"/>
      <c r="B7151" s="213"/>
      <c r="C7151" s="214"/>
      <c r="D7151" s="214"/>
      <c r="E7151" s="214"/>
      <c r="F7151" s="224"/>
      <c r="G7151" s="216"/>
      <c r="H7151" s="227"/>
      <c r="I7151" s="214"/>
      <c r="J7151" s="214"/>
      <c r="K7151" s="218"/>
    </row>
    <row r="7152" customHeight="1" spans="1:11">
      <c r="A7152" s="228"/>
      <c r="B7152" s="219"/>
      <c r="C7152" s="220"/>
      <c r="D7152" s="220"/>
      <c r="E7152" s="220"/>
      <c r="F7152" s="225"/>
      <c r="G7152" s="222"/>
      <c r="H7152" s="229"/>
      <c r="I7152" s="220"/>
      <c r="J7152" s="220"/>
      <c r="K7152" s="223"/>
    </row>
    <row r="7153" customHeight="1" spans="1:11">
      <c r="A7153" s="226"/>
      <c r="B7153" s="213"/>
      <c r="C7153" s="214"/>
      <c r="D7153" s="214"/>
      <c r="E7153" s="214"/>
      <c r="F7153" s="224"/>
      <c r="G7153" s="216"/>
      <c r="H7153" s="227"/>
      <c r="I7153" s="214"/>
      <c r="J7153" s="214"/>
      <c r="K7153" s="218"/>
    </row>
    <row r="7154" customHeight="1" spans="1:11">
      <c r="A7154" s="228"/>
      <c r="B7154" s="219"/>
      <c r="C7154" s="220"/>
      <c r="D7154" s="220"/>
      <c r="E7154" s="220"/>
      <c r="F7154" s="225"/>
      <c r="G7154" s="222"/>
      <c r="H7154" s="229"/>
      <c r="I7154" s="220"/>
      <c r="J7154" s="220"/>
      <c r="K7154" s="223"/>
    </row>
    <row r="7155" customHeight="1" spans="1:11">
      <c r="A7155" s="226"/>
      <c r="B7155" s="213"/>
      <c r="C7155" s="214"/>
      <c r="D7155" s="214"/>
      <c r="E7155" s="214"/>
      <c r="F7155" s="224"/>
      <c r="G7155" s="216"/>
      <c r="H7155" s="227"/>
      <c r="I7155" s="214"/>
      <c r="J7155" s="214"/>
      <c r="K7155" s="218"/>
    </row>
    <row r="7156" customHeight="1" spans="1:11">
      <c r="A7156" s="228"/>
      <c r="B7156" s="219"/>
      <c r="C7156" s="220"/>
      <c r="D7156" s="220"/>
      <c r="E7156" s="220"/>
      <c r="F7156" s="225"/>
      <c r="G7156" s="222"/>
      <c r="H7156" s="229"/>
      <c r="I7156" s="220"/>
      <c r="J7156" s="220"/>
      <c r="K7156" s="223"/>
    </row>
    <row r="7157" customHeight="1" spans="1:11">
      <c r="A7157" s="226"/>
      <c r="B7157" s="213"/>
      <c r="C7157" s="214"/>
      <c r="D7157" s="214"/>
      <c r="E7157" s="214"/>
      <c r="F7157" s="224"/>
      <c r="G7157" s="216"/>
      <c r="H7157" s="227"/>
      <c r="I7157" s="214"/>
      <c r="J7157" s="214"/>
      <c r="K7157" s="218"/>
    </row>
    <row r="7158" customHeight="1" spans="1:11">
      <c r="A7158" s="228"/>
      <c r="B7158" s="219"/>
      <c r="C7158" s="220"/>
      <c r="D7158" s="220"/>
      <c r="E7158" s="220"/>
      <c r="F7158" s="225"/>
      <c r="G7158" s="222"/>
      <c r="H7158" s="229"/>
      <c r="I7158" s="220"/>
      <c r="J7158" s="220"/>
      <c r="K7158" s="223"/>
    </row>
    <row r="7159" customHeight="1" spans="1:11">
      <c r="A7159" s="226"/>
      <c r="B7159" s="213"/>
      <c r="C7159" s="214"/>
      <c r="D7159" s="214"/>
      <c r="E7159" s="214"/>
      <c r="F7159" s="224"/>
      <c r="G7159" s="216"/>
      <c r="H7159" s="227"/>
      <c r="I7159" s="214"/>
      <c r="J7159" s="214"/>
      <c r="K7159" s="218"/>
    </row>
    <row r="7160" customHeight="1" spans="1:11">
      <c r="A7160" s="228"/>
      <c r="B7160" s="219"/>
      <c r="C7160" s="220"/>
      <c r="D7160" s="220"/>
      <c r="E7160" s="220"/>
      <c r="F7160" s="225"/>
      <c r="G7160" s="222"/>
      <c r="H7160" s="229"/>
      <c r="I7160" s="220"/>
      <c r="J7160" s="220"/>
      <c r="K7160" s="223"/>
    </row>
    <row r="7161" customHeight="1" spans="1:11">
      <c r="A7161" s="226"/>
      <c r="B7161" s="213"/>
      <c r="C7161" s="214"/>
      <c r="D7161" s="214"/>
      <c r="E7161" s="214"/>
      <c r="F7161" s="224"/>
      <c r="G7161" s="216"/>
      <c r="H7161" s="227"/>
      <c r="I7161" s="214"/>
      <c r="J7161" s="214"/>
      <c r="K7161" s="218"/>
    </row>
    <row r="7162" customHeight="1" spans="1:11">
      <c r="A7162" s="228"/>
      <c r="B7162" s="219"/>
      <c r="C7162" s="220"/>
      <c r="D7162" s="220"/>
      <c r="E7162" s="220"/>
      <c r="F7162" s="225"/>
      <c r="G7162" s="222"/>
      <c r="H7162" s="229"/>
      <c r="I7162" s="220"/>
      <c r="J7162" s="220"/>
      <c r="K7162" s="223"/>
    </row>
    <row r="7163" customHeight="1" spans="1:11">
      <c r="A7163" s="226"/>
      <c r="B7163" s="213"/>
      <c r="C7163" s="214"/>
      <c r="D7163" s="214"/>
      <c r="E7163" s="214"/>
      <c r="F7163" s="224"/>
      <c r="G7163" s="216"/>
      <c r="H7163" s="227"/>
      <c r="I7163" s="214"/>
      <c r="J7163" s="214"/>
      <c r="K7163" s="218"/>
    </row>
    <row r="7164" customHeight="1" spans="1:11">
      <c r="A7164" s="228"/>
      <c r="B7164" s="219"/>
      <c r="C7164" s="220"/>
      <c r="D7164" s="220"/>
      <c r="E7164" s="220"/>
      <c r="F7164" s="225"/>
      <c r="G7164" s="222"/>
      <c r="H7164" s="229"/>
      <c r="I7164" s="220"/>
      <c r="J7164" s="220"/>
      <c r="K7164" s="223"/>
    </row>
    <row r="7165" customHeight="1" spans="1:11">
      <c r="A7165" s="226"/>
      <c r="B7165" s="213"/>
      <c r="C7165" s="214"/>
      <c r="D7165" s="214"/>
      <c r="E7165" s="214"/>
      <c r="F7165" s="224"/>
      <c r="G7165" s="216"/>
      <c r="H7165" s="227"/>
      <c r="I7165" s="214"/>
      <c r="J7165" s="214"/>
      <c r="K7165" s="218"/>
    </row>
    <row r="7166" customHeight="1" spans="1:11">
      <c r="A7166" s="228"/>
      <c r="B7166" s="219"/>
      <c r="C7166" s="220"/>
      <c r="D7166" s="220"/>
      <c r="E7166" s="220"/>
      <c r="F7166" s="225"/>
      <c r="G7166" s="222"/>
      <c r="H7166" s="229"/>
      <c r="I7166" s="220"/>
      <c r="J7166" s="220"/>
      <c r="K7166" s="223"/>
    </row>
    <row r="7167" customHeight="1" spans="1:11">
      <c r="A7167" s="226"/>
      <c r="B7167" s="213"/>
      <c r="C7167" s="214"/>
      <c r="D7167" s="214"/>
      <c r="E7167" s="214"/>
      <c r="F7167" s="224"/>
      <c r="G7167" s="216"/>
      <c r="H7167" s="227"/>
      <c r="I7167" s="214"/>
      <c r="J7167" s="214"/>
      <c r="K7167" s="218"/>
    </row>
    <row r="7168" customHeight="1" spans="1:11">
      <c r="A7168" s="228"/>
      <c r="B7168" s="219"/>
      <c r="C7168" s="220"/>
      <c r="D7168" s="220"/>
      <c r="E7168" s="220"/>
      <c r="F7168" s="225"/>
      <c r="G7168" s="222"/>
      <c r="H7168" s="229"/>
      <c r="I7168" s="220"/>
      <c r="J7168" s="220"/>
      <c r="K7168" s="223"/>
    </row>
    <row r="7169" customHeight="1" spans="1:11">
      <c r="A7169" s="226"/>
      <c r="B7169" s="213"/>
      <c r="C7169" s="214"/>
      <c r="D7169" s="214"/>
      <c r="E7169" s="214"/>
      <c r="F7169" s="224"/>
      <c r="G7169" s="216"/>
      <c r="H7169" s="227"/>
      <c r="I7169" s="214"/>
      <c r="J7169" s="214"/>
      <c r="K7169" s="218"/>
    </row>
    <row r="7170" customHeight="1" spans="1:11">
      <c r="A7170" s="228"/>
      <c r="B7170" s="219"/>
      <c r="C7170" s="220"/>
      <c r="D7170" s="220"/>
      <c r="E7170" s="220"/>
      <c r="F7170" s="225"/>
      <c r="G7170" s="222"/>
      <c r="H7170" s="229"/>
      <c r="I7170" s="220"/>
      <c r="J7170" s="220"/>
      <c r="K7170" s="223"/>
    </row>
    <row r="7171" customHeight="1" spans="1:11">
      <c r="A7171" s="226"/>
      <c r="B7171" s="213"/>
      <c r="C7171" s="214"/>
      <c r="D7171" s="214"/>
      <c r="E7171" s="214"/>
      <c r="F7171" s="224"/>
      <c r="G7171" s="216"/>
      <c r="H7171" s="227"/>
      <c r="I7171" s="214"/>
      <c r="J7171" s="214"/>
      <c r="K7171" s="218"/>
    </row>
    <row r="7172" customHeight="1" spans="1:11">
      <c r="A7172" s="228"/>
      <c r="B7172" s="219"/>
      <c r="C7172" s="220"/>
      <c r="D7172" s="220"/>
      <c r="E7172" s="220"/>
      <c r="F7172" s="225"/>
      <c r="G7172" s="222"/>
      <c r="H7172" s="229"/>
      <c r="I7172" s="220"/>
      <c r="J7172" s="220"/>
      <c r="K7172" s="223"/>
    </row>
    <row r="7173" customHeight="1" spans="1:11">
      <c r="A7173" s="226"/>
      <c r="B7173" s="213"/>
      <c r="C7173" s="214"/>
      <c r="D7173" s="214"/>
      <c r="E7173" s="214"/>
      <c r="F7173" s="224"/>
      <c r="G7173" s="216"/>
      <c r="H7173" s="227"/>
      <c r="I7173" s="214"/>
      <c r="J7173" s="214"/>
      <c r="K7173" s="218"/>
    </row>
    <row r="7174" customHeight="1" spans="1:11">
      <c r="A7174" s="228"/>
      <c r="B7174" s="219"/>
      <c r="C7174" s="220"/>
      <c r="D7174" s="220"/>
      <c r="E7174" s="220"/>
      <c r="F7174" s="225"/>
      <c r="G7174" s="222"/>
      <c r="H7174" s="229"/>
      <c r="I7174" s="220"/>
      <c r="J7174" s="220"/>
      <c r="K7174" s="223"/>
    </row>
    <row r="7175" customHeight="1" spans="1:11">
      <c r="A7175" s="226"/>
      <c r="B7175" s="213"/>
      <c r="C7175" s="214"/>
      <c r="D7175" s="214"/>
      <c r="E7175" s="214"/>
      <c r="F7175" s="224"/>
      <c r="G7175" s="216"/>
      <c r="H7175" s="227"/>
      <c r="I7175" s="214"/>
      <c r="J7175" s="214"/>
      <c r="K7175" s="218"/>
    </row>
    <row r="7176" customHeight="1" spans="1:11">
      <c r="A7176" s="228"/>
      <c r="B7176" s="219"/>
      <c r="C7176" s="220"/>
      <c r="D7176" s="220"/>
      <c r="E7176" s="220"/>
      <c r="F7176" s="225"/>
      <c r="G7176" s="222"/>
      <c r="H7176" s="229"/>
      <c r="I7176" s="220"/>
      <c r="J7176" s="220"/>
      <c r="K7176" s="223"/>
    </row>
    <row r="7177" customHeight="1" spans="1:11">
      <c r="A7177" s="226"/>
      <c r="B7177" s="213"/>
      <c r="C7177" s="214"/>
      <c r="D7177" s="214"/>
      <c r="E7177" s="214"/>
      <c r="F7177" s="224"/>
      <c r="G7177" s="216"/>
      <c r="H7177" s="227"/>
      <c r="I7177" s="214"/>
      <c r="J7177" s="214"/>
      <c r="K7177" s="218"/>
    </row>
    <row r="7178" customHeight="1" spans="1:11">
      <c r="A7178" s="228"/>
      <c r="B7178" s="219"/>
      <c r="C7178" s="220"/>
      <c r="D7178" s="220"/>
      <c r="E7178" s="220"/>
      <c r="F7178" s="225"/>
      <c r="G7178" s="222"/>
      <c r="H7178" s="229"/>
      <c r="I7178" s="220"/>
      <c r="J7178" s="220"/>
      <c r="K7178" s="223"/>
    </row>
    <row r="7179" customHeight="1" spans="1:11">
      <c r="A7179" s="226"/>
      <c r="B7179" s="213"/>
      <c r="C7179" s="214"/>
      <c r="D7179" s="214"/>
      <c r="E7179" s="214"/>
      <c r="F7179" s="224"/>
      <c r="G7179" s="216"/>
      <c r="H7179" s="227"/>
      <c r="I7179" s="214"/>
      <c r="J7179" s="214"/>
      <c r="K7179" s="218"/>
    </row>
    <row r="7180" customHeight="1" spans="1:11">
      <c r="A7180" s="228"/>
      <c r="B7180" s="219"/>
      <c r="C7180" s="220"/>
      <c r="D7180" s="220"/>
      <c r="E7180" s="220"/>
      <c r="F7180" s="225"/>
      <c r="G7180" s="222"/>
      <c r="H7180" s="229"/>
      <c r="I7180" s="220"/>
      <c r="J7180" s="220"/>
      <c r="K7180" s="223"/>
    </row>
    <row r="7181" customHeight="1" spans="1:11">
      <c r="A7181" s="226"/>
      <c r="B7181" s="213"/>
      <c r="C7181" s="214"/>
      <c r="D7181" s="214"/>
      <c r="E7181" s="214"/>
      <c r="F7181" s="224"/>
      <c r="G7181" s="216"/>
      <c r="H7181" s="227"/>
      <c r="I7181" s="214"/>
      <c r="J7181" s="214"/>
      <c r="K7181" s="218"/>
    </row>
    <row r="7182" customHeight="1" spans="1:11">
      <c r="A7182" s="228"/>
      <c r="B7182" s="219"/>
      <c r="C7182" s="220"/>
      <c r="D7182" s="220"/>
      <c r="E7182" s="220"/>
      <c r="F7182" s="225"/>
      <c r="G7182" s="222"/>
      <c r="H7182" s="229"/>
      <c r="I7182" s="220"/>
      <c r="J7182" s="220"/>
      <c r="K7182" s="223"/>
    </row>
    <row r="7183" customHeight="1" spans="1:11">
      <c r="A7183" s="226"/>
      <c r="B7183" s="213"/>
      <c r="C7183" s="214"/>
      <c r="D7183" s="214"/>
      <c r="E7183" s="214"/>
      <c r="F7183" s="224"/>
      <c r="G7183" s="216"/>
      <c r="H7183" s="227"/>
      <c r="I7183" s="214"/>
      <c r="J7183" s="214"/>
      <c r="K7183" s="218"/>
    </row>
    <row r="7184" customHeight="1" spans="1:11">
      <c r="A7184" s="228"/>
      <c r="B7184" s="219"/>
      <c r="C7184" s="220"/>
      <c r="D7184" s="220"/>
      <c r="E7184" s="220"/>
      <c r="F7184" s="225"/>
      <c r="G7184" s="222"/>
      <c r="H7184" s="229"/>
      <c r="I7184" s="220"/>
      <c r="J7184" s="220"/>
      <c r="K7184" s="223"/>
    </row>
    <row r="7185" customHeight="1" spans="1:11">
      <c r="A7185" s="226"/>
      <c r="B7185" s="213"/>
      <c r="C7185" s="214"/>
      <c r="D7185" s="214"/>
      <c r="E7185" s="214"/>
      <c r="F7185" s="224"/>
      <c r="G7185" s="216"/>
      <c r="H7185" s="227"/>
      <c r="I7185" s="214"/>
      <c r="J7185" s="214"/>
      <c r="K7185" s="218"/>
    </row>
    <row r="7186" customHeight="1" spans="1:11">
      <c r="A7186" s="228"/>
      <c r="B7186" s="219"/>
      <c r="C7186" s="220"/>
      <c r="D7186" s="220"/>
      <c r="E7186" s="220"/>
      <c r="F7186" s="225"/>
      <c r="G7186" s="222"/>
      <c r="H7186" s="229"/>
      <c r="I7186" s="220"/>
      <c r="J7186" s="220"/>
      <c r="K7186" s="223"/>
    </row>
    <row r="7187" customHeight="1" spans="1:11">
      <c r="A7187" s="226"/>
      <c r="B7187" s="213"/>
      <c r="C7187" s="214"/>
      <c r="D7187" s="214"/>
      <c r="E7187" s="214"/>
      <c r="F7187" s="224"/>
      <c r="G7187" s="216"/>
      <c r="H7187" s="227"/>
      <c r="I7187" s="214"/>
      <c r="J7187" s="214"/>
      <c r="K7187" s="218"/>
    </row>
    <row r="7188" customHeight="1" spans="1:11">
      <c r="A7188" s="228"/>
      <c r="B7188" s="219"/>
      <c r="C7188" s="220"/>
      <c r="D7188" s="220"/>
      <c r="E7188" s="220"/>
      <c r="F7188" s="225"/>
      <c r="G7188" s="222"/>
      <c r="H7188" s="229"/>
      <c r="I7188" s="220"/>
      <c r="J7188" s="220"/>
      <c r="K7188" s="223"/>
    </row>
    <row r="7189" customHeight="1" spans="1:11">
      <c r="A7189" s="226"/>
      <c r="B7189" s="213"/>
      <c r="C7189" s="214"/>
      <c r="D7189" s="214"/>
      <c r="E7189" s="214"/>
      <c r="F7189" s="224"/>
      <c r="G7189" s="216"/>
      <c r="H7189" s="227"/>
      <c r="I7189" s="214"/>
      <c r="J7189" s="214"/>
      <c r="K7189" s="218"/>
    </row>
    <row r="7190" customHeight="1" spans="1:11">
      <c r="A7190" s="228"/>
      <c r="B7190" s="219"/>
      <c r="C7190" s="220"/>
      <c r="D7190" s="220"/>
      <c r="E7190" s="220"/>
      <c r="F7190" s="225"/>
      <c r="G7190" s="222"/>
      <c r="H7190" s="229"/>
      <c r="I7190" s="220"/>
      <c r="J7190" s="220"/>
      <c r="K7190" s="223"/>
    </row>
    <row r="7191" customHeight="1" spans="1:11">
      <c r="A7191" s="226"/>
      <c r="B7191" s="213"/>
      <c r="C7191" s="214"/>
      <c r="D7191" s="214"/>
      <c r="E7191" s="214"/>
      <c r="F7191" s="224"/>
      <c r="G7191" s="216"/>
      <c r="H7191" s="227"/>
      <c r="I7191" s="214"/>
      <c r="J7191" s="214"/>
      <c r="K7191" s="218"/>
    </row>
    <row r="7192" customHeight="1" spans="1:11">
      <c r="A7192" s="228"/>
      <c r="B7192" s="219"/>
      <c r="C7192" s="220"/>
      <c r="D7192" s="220"/>
      <c r="E7192" s="220"/>
      <c r="F7192" s="225"/>
      <c r="G7192" s="222"/>
      <c r="H7192" s="229"/>
      <c r="I7192" s="220"/>
      <c r="J7192" s="220"/>
      <c r="K7192" s="223"/>
    </row>
    <row r="7193" customHeight="1" spans="1:11">
      <c r="A7193" s="226"/>
      <c r="B7193" s="213"/>
      <c r="C7193" s="214"/>
      <c r="D7193" s="214"/>
      <c r="E7193" s="214"/>
      <c r="F7193" s="224"/>
      <c r="G7193" s="216"/>
      <c r="H7193" s="227"/>
      <c r="I7193" s="214"/>
      <c r="J7193" s="214"/>
      <c r="K7193" s="218"/>
    </row>
    <row r="7194" customHeight="1" spans="1:11">
      <c r="A7194" s="228"/>
      <c r="B7194" s="219"/>
      <c r="C7194" s="220"/>
      <c r="D7194" s="220"/>
      <c r="E7194" s="220"/>
      <c r="F7194" s="225"/>
      <c r="G7194" s="222"/>
      <c r="H7194" s="229"/>
      <c r="I7194" s="220"/>
      <c r="J7194" s="220"/>
      <c r="K7194" s="223"/>
    </row>
    <row r="7195" customHeight="1" spans="1:11">
      <c r="A7195" s="226"/>
      <c r="B7195" s="213"/>
      <c r="C7195" s="214"/>
      <c r="D7195" s="214"/>
      <c r="E7195" s="214"/>
      <c r="F7195" s="224"/>
      <c r="G7195" s="216"/>
      <c r="H7195" s="227"/>
      <c r="I7195" s="214"/>
      <c r="J7195" s="214"/>
      <c r="K7195" s="218"/>
    </row>
    <row r="7196" customHeight="1" spans="1:11">
      <c r="A7196" s="228"/>
      <c r="B7196" s="219"/>
      <c r="C7196" s="220"/>
      <c r="D7196" s="220"/>
      <c r="E7196" s="220"/>
      <c r="F7196" s="225"/>
      <c r="G7196" s="222"/>
      <c r="H7196" s="229"/>
      <c r="I7196" s="220"/>
      <c r="J7196" s="220"/>
      <c r="K7196" s="223"/>
    </row>
    <row r="7197" customHeight="1" spans="1:11">
      <c r="A7197" s="226"/>
      <c r="B7197" s="213"/>
      <c r="C7197" s="214"/>
      <c r="D7197" s="214"/>
      <c r="E7197" s="214"/>
      <c r="F7197" s="224"/>
      <c r="G7197" s="216"/>
      <c r="H7197" s="227"/>
      <c r="I7197" s="214"/>
      <c r="J7197" s="214"/>
      <c r="K7197" s="218"/>
    </row>
    <row r="7198" customHeight="1" spans="1:11">
      <c r="A7198" s="228"/>
      <c r="B7198" s="219"/>
      <c r="C7198" s="220"/>
      <c r="D7198" s="220"/>
      <c r="E7198" s="220"/>
      <c r="F7198" s="225"/>
      <c r="G7198" s="222"/>
      <c r="H7198" s="229"/>
      <c r="I7198" s="220"/>
      <c r="J7198" s="220"/>
      <c r="K7198" s="223"/>
    </row>
    <row r="7199" customHeight="1" spans="1:11">
      <c r="A7199" s="226"/>
      <c r="B7199" s="213"/>
      <c r="C7199" s="214"/>
      <c r="D7199" s="214"/>
      <c r="E7199" s="214"/>
      <c r="F7199" s="224"/>
      <c r="G7199" s="216"/>
      <c r="H7199" s="227"/>
      <c r="I7199" s="214"/>
      <c r="J7199" s="214"/>
      <c r="K7199" s="218"/>
    </row>
    <row r="7200" customHeight="1" spans="1:11">
      <c r="A7200" s="228"/>
      <c r="B7200" s="219"/>
      <c r="C7200" s="220"/>
      <c r="D7200" s="220"/>
      <c r="E7200" s="220"/>
      <c r="F7200" s="225"/>
      <c r="G7200" s="222"/>
      <c r="H7200" s="229"/>
      <c r="I7200" s="220"/>
      <c r="J7200" s="220"/>
      <c r="K7200" s="223"/>
    </row>
    <row r="7201" customHeight="1" spans="1:11">
      <c r="A7201" s="226"/>
      <c r="B7201" s="213"/>
      <c r="C7201" s="214"/>
      <c r="D7201" s="214"/>
      <c r="E7201" s="214"/>
      <c r="F7201" s="224"/>
      <c r="G7201" s="216"/>
      <c r="H7201" s="227"/>
      <c r="I7201" s="214"/>
      <c r="J7201" s="214"/>
      <c r="K7201" s="218"/>
    </row>
    <row r="7202" customHeight="1" spans="1:11">
      <c r="A7202" s="228"/>
      <c r="B7202" s="219"/>
      <c r="C7202" s="220"/>
      <c r="D7202" s="220"/>
      <c r="E7202" s="220"/>
      <c r="F7202" s="225"/>
      <c r="G7202" s="222"/>
      <c r="H7202" s="229"/>
      <c r="I7202" s="220"/>
      <c r="J7202" s="220"/>
      <c r="K7202" s="223"/>
    </row>
    <row r="7203" customHeight="1" spans="1:11">
      <c r="A7203" s="226"/>
      <c r="B7203" s="213"/>
      <c r="C7203" s="214"/>
      <c r="D7203" s="214"/>
      <c r="E7203" s="214"/>
      <c r="F7203" s="224"/>
      <c r="G7203" s="216"/>
      <c r="H7203" s="227"/>
      <c r="I7203" s="214"/>
      <c r="J7203" s="214"/>
      <c r="K7203" s="218"/>
    </row>
    <row r="7204" customHeight="1" spans="1:11">
      <c r="A7204" s="228"/>
      <c r="B7204" s="219"/>
      <c r="C7204" s="220"/>
      <c r="D7204" s="220"/>
      <c r="E7204" s="220"/>
      <c r="F7204" s="225"/>
      <c r="G7204" s="222"/>
      <c r="H7204" s="229"/>
      <c r="I7204" s="220"/>
      <c r="J7204" s="220"/>
      <c r="K7204" s="223"/>
    </row>
    <row r="7205" customHeight="1" spans="1:11">
      <c r="A7205" s="226"/>
      <c r="B7205" s="213"/>
      <c r="C7205" s="214"/>
      <c r="D7205" s="214"/>
      <c r="E7205" s="214"/>
      <c r="F7205" s="224"/>
      <c r="G7205" s="216"/>
      <c r="H7205" s="227"/>
      <c r="I7205" s="214"/>
      <c r="J7205" s="214"/>
      <c r="K7205" s="218"/>
    </row>
    <row r="7206" customHeight="1" spans="1:11">
      <c r="A7206" s="228"/>
      <c r="B7206" s="219"/>
      <c r="C7206" s="220"/>
      <c r="D7206" s="220"/>
      <c r="E7206" s="220"/>
      <c r="F7206" s="225"/>
      <c r="G7206" s="222"/>
      <c r="H7206" s="229"/>
      <c r="I7206" s="220"/>
      <c r="J7206" s="220"/>
      <c r="K7206" s="223"/>
    </row>
    <row r="7207" customHeight="1" spans="1:11">
      <c r="A7207" s="226"/>
      <c r="B7207" s="213"/>
      <c r="C7207" s="214"/>
      <c r="D7207" s="214"/>
      <c r="E7207" s="214"/>
      <c r="F7207" s="224"/>
      <c r="G7207" s="216"/>
      <c r="H7207" s="227"/>
      <c r="I7207" s="214"/>
      <c r="J7207" s="214"/>
      <c r="K7207" s="218"/>
    </row>
    <row r="7208" customHeight="1" spans="1:11">
      <c r="A7208" s="228"/>
      <c r="B7208" s="219"/>
      <c r="C7208" s="220"/>
      <c r="D7208" s="220"/>
      <c r="E7208" s="220"/>
      <c r="F7208" s="225"/>
      <c r="G7208" s="222"/>
      <c r="H7208" s="229"/>
      <c r="I7208" s="220"/>
      <c r="J7208" s="220"/>
      <c r="K7208" s="223"/>
    </row>
    <row r="7209" customHeight="1" spans="1:11">
      <c r="A7209" s="226"/>
      <c r="B7209" s="213"/>
      <c r="C7209" s="214"/>
      <c r="D7209" s="214"/>
      <c r="E7209" s="214"/>
      <c r="F7209" s="224"/>
      <c r="G7209" s="216"/>
      <c r="H7209" s="227"/>
      <c r="I7209" s="214"/>
      <c r="J7209" s="214"/>
      <c r="K7209" s="218"/>
    </row>
    <row r="7210" customHeight="1" spans="1:11">
      <c r="A7210" s="228"/>
      <c r="B7210" s="219"/>
      <c r="C7210" s="220"/>
      <c r="D7210" s="220"/>
      <c r="E7210" s="220"/>
      <c r="F7210" s="225"/>
      <c r="G7210" s="222"/>
      <c r="H7210" s="229"/>
      <c r="I7210" s="220"/>
      <c r="J7210" s="220"/>
      <c r="K7210" s="223"/>
    </row>
    <row r="7211" customHeight="1" spans="1:11">
      <c r="A7211" s="226"/>
      <c r="B7211" s="213"/>
      <c r="C7211" s="214"/>
      <c r="D7211" s="214"/>
      <c r="E7211" s="214"/>
      <c r="F7211" s="224"/>
      <c r="G7211" s="216"/>
      <c r="H7211" s="227"/>
      <c r="I7211" s="214"/>
      <c r="J7211" s="214"/>
      <c r="K7211" s="218"/>
    </row>
    <row r="7212" customHeight="1" spans="1:11">
      <c r="A7212" s="228"/>
      <c r="B7212" s="219"/>
      <c r="C7212" s="220"/>
      <c r="D7212" s="220"/>
      <c r="E7212" s="220"/>
      <c r="F7212" s="225"/>
      <c r="G7212" s="222"/>
      <c r="H7212" s="229"/>
      <c r="I7212" s="220"/>
      <c r="J7212" s="220"/>
      <c r="K7212" s="223"/>
    </row>
    <row r="7213" customHeight="1" spans="1:11">
      <c r="A7213" s="226"/>
      <c r="B7213" s="213"/>
      <c r="C7213" s="214"/>
      <c r="D7213" s="214"/>
      <c r="E7213" s="214"/>
      <c r="F7213" s="224"/>
      <c r="G7213" s="216"/>
      <c r="H7213" s="227"/>
      <c r="I7213" s="214"/>
      <c r="J7213" s="214"/>
      <c r="K7213" s="218"/>
    </row>
    <row r="7214" customHeight="1" spans="1:11">
      <c r="A7214" s="228"/>
      <c r="B7214" s="219"/>
      <c r="C7214" s="220"/>
      <c r="D7214" s="220"/>
      <c r="E7214" s="220"/>
      <c r="F7214" s="225"/>
      <c r="G7214" s="222"/>
      <c r="H7214" s="229"/>
      <c r="I7214" s="220"/>
      <c r="J7214" s="220"/>
      <c r="K7214" s="223"/>
    </row>
    <row r="7215" customHeight="1" spans="1:11">
      <c r="A7215" s="226"/>
      <c r="B7215" s="213"/>
      <c r="C7215" s="214"/>
      <c r="D7215" s="214"/>
      <c r="E7215" s="214"/>
      <c r="F7215" s="224"/>
      <c r="G7215" s="216"/>
      <c r="H7215" s="227"/>
      <c r="I7215" s="214"/>
      <c r="J7215" s="214"/>
      <c r="K7215" s="218"/>
    </row>
    <row r="7216" customHeight="1" spans="1:11">
      <c r="A7216" s="228"/>
      <c r="B7216" s="219"/>
      <c r="C7216" s="220"/>
      <c r="D7216" s="220"/>
      <c r="E7216" s="220"/>
      <c r="F7216" s="225"/>
      <c r="G7216" s="222"/>
      <c r="H7216" s="229"/>
      <c r="I7216" s="220"/>
      <c r="J7216" s="220"/>
      <c r="K7216" s="223"/>
    </row>
    <row r="7217" customHeight="1" spans="1:11">
      <c r="A7217" s="226"/>
      <c r="B7217" s="213"/>
      <c r="C7217" s="214"/>
      <c r="D7217" s="214"/>
      <c r="E7217" s="214"/>
      <c r="F7217" s="224"/>
      <c r="G7217" s="216"/>
      <c r="H7217" s="227"/>
      <c r="I7217" s="214"/>
      <c r="J7217" s="214"/>
      <c r="K7217" s="218"/>
    </row>
    <row r="7218" customHeight="1" spans="1:11">
      <c r="A7218" s="228"/>
      <c r="B7218" s="219"/>
      <c r="C7218" s="220"/>
      <c r="D7218" s="220"/>
      <c r="E7218" s="220"/>
      <c r="F7218" s="225"/>
      <c r="G7218" s="222"/>
      <c r="H7218" s="229"/>
      <c r="I7218" s="220"/>
      <c r="J7218" s="220"/>
      <c r="K7218" s="223"/>
    </row>
    <row r="7219" customHeight="1" spans="1:11">
      <c r="A7219" s="226"/>
      <c r="B7219" s="213"/>
      <c r="C7219" s="214"/>
      <c r="D7219" s="214"/>
      <c r="E7219" s="214"/>
      <c r="F7219" s="224"/>
      <c r="G7219" s="216"/>
      <c r="H7219" s="227"/>
      <c r="I7219" s="214"/>
      <c r="J7219" s="214"/>
      <c r="K7219" s="218"/>
    </row>
    <row r="7220" customHeight="1" spans="1:11">
      <c r="A7220" s="228"/>
      <c r="B7220" s="219"/>
      <c r="C7220" s="220"/>
      <c r="D7220" s="220"/>
      <c r="E7220" s="220"/>
      <c r="F7220" s="225"/>
      <c r="G7220" s="222"/>
      <c r="H7220" s="229"/>
      <c r="I7220" s="220"/>
      <c r="J7220" s="220"/>
      <c r="K7220" s="223"/>
    </row>
    <row r="7221" customHeight="1" spans="1:11">
      <c r="A7221" s="226"/>
      <c r="B7221" s="213"/>
      <c r="C7221" s="214"/>
      <c r="D7221" s="214"/>
      <c r="E7221" s="214"/>
      <c r="F7221" s="224"/>
      <c r="G7221" s="216"/>
      <c r="H7221" s="227"/>
      <c r="I7221" s="214"/>
      <c r="J7221" s="214"/>
      <c r="K7221" s="218"/>
    </row>
    <row r="7222" customHeight="1" spans="1:11">
      <c r="A7222" s="228"/>
      <c r="B7222" s="219"/>
      <c r="C7222" s="220"/>
      <c r="D7222" s="220"/>
      <c r="E7222" s="220"/>
      <c r="F7222" s="225"/>
      <c r="G7222" s="222"/>
      <c r="H7222" s="229"/>
      <c r="I7222" s="220"/>
      <c r="J7222" s="220"/>
      <c r="K7222" s="223"/>
    </row>
    <row r="7223" customHeight="1" spans="1:11">
      <c r="A7223" s="226"/>
      <c r="B7223" s="213"/>
      <c r="C7223" s="214"/>
      <c r="D7223" s="214"/>
      <c r="E7223" s="214"/>
      <c r="F7223" s="224"/>
      <c r="G7223" s="216"/>
      <c r="H7223" s="227"/>
      <c r="I7223" s="214"/>
      <c r="J7223" s="214"/>
      <c r="K7223" s="218"/>
    </row>
    <row r="7224" customHeight="1" spans="1:11">
      <c r="A7224" s="228"/>
      <c r="B7224" s="219"/>
      <c r="C7224" s="220"/>
      <c r="D7224" s="220"/>
      <c r="E7224" s="220"/>
      <c r="F7224" s="225"/>
      <c r="G7224" s="222"/>
      <c r="H7224" s="229"/>
      <c r="I7224" s="220"/>
      <c r="J7224" s="220"/>
      <c r="K7224" s="223"/>
    </row>
    <row r="7225" customHeight="1" spans="1:11">
      <c r="A7225" s="226"/>
      <c r="B7225" s="213"/>
      <c r="C7225" s="214"/>
      <c r="D7225" s="214"/>
      <c r="E7225" s="214"/>
      <c r="F7225" s="224"/>
      <c r="G7225" s="216"/>
      <c r="H7225" s="227"/>
      <c r="I7225" s="214"/>
      <c r="J7225" s="214"/>
      <c r="K7225" s="218"/>
    </row>
    <row r="7226" customHeight="1" spans="1:11">
      <c r="A7226" s="228"/>
      <c r="B7226" s="219"/>
      <c r="C7226" s="220"/>
      <c r="D7226" s="220"/>
      <c r="E7226" s="220"/>
      <c r="F7226" s="225"/>
      <c r="G7226" s="222"/>
      <c r="H7226" s="229"/>
      <c r="I7226" s="220"/>
      <c r="J7226" s="220"/>
      <c r="K7226" s="223"/>
    </row>
    <row r="7227" customHeight="1" spans="1:11">
      <c r="A7227" s="226"/>
      <c r="B7227" s="213"/>
      <c r="C7227" s="214"/>
      <c r="D7227" s="214"/>
      <c r="E7227" s="214"/>
      <c r="F7227" s="224"/>
      <c r="G7227" s="216"/>
      <c r="H7227" s="227"/>
      <c r="I7227" s="214"/>
      <c r="J7227" s="214"/>
      <c r="K7227" s="218"/>
    </row>
    <row r="7228" customHeight="1" spans="1:11">
      <c r="A7228" s="228"/>
      <c r="B7228" s="219"/>
      <c r="C7228" s="220"/>
      <c r="D7228" s="220"/>
      <c r="E7228" s="220"/>
      <c r="F7228" s="225"/>
      <c r="G7228" s="222"/>
      <c r="H7228" s="229"/>
      <c r="I7228" s="220"/>
      <c r="J7228" s="220"/>
      <c r="K7228" s="223"/>
    </row>
    <row r="7229" customHeight="1" spans="1:11">
      <c r="A7229" s="226"/>
      <c r="B7229" s="213"/>
      <c r="C7229" s="214"/>
      <c r="D7229" s="214"/>
      <c r="E7229" s="214"/>
      <c r="F7229" s="224"/>
      <c r="G7229" s="216"/>
      <c r="H7229" s="227"/>
      <c r="I7229" s="214"/>
      <c r="J7229" s="214"/>
      <c r="K7229" s="218"/>
    </row>
    <row r="7230" customHeight="1" spans="1:11">
      <c r="A7230" s="228"/>
      <c r="B7230" s="219"/>
      <c r="C7230" s="220"/>
      <c r="D7230" s="220"/>
      <c r="E7230" s="220"/>
      <c r="F7230" s="225"/>
      <c r="G7230" s="222"/>
      <c r="H7230" s="229"/>
      <c r="I7230" s="220"/>
      <c r="J7230" s="220"/>
      <c r="K7230" s="223"/>
    </row>
    <row r="7231" customHeight="1" spans="1:11">
      <c r="A7231" s="226"/>
      <c r="B7231" s="213"/>
      <c r="C7231" s="214"/>
      <c r="D7231" s="214"/>
      <c r="E7231" s="214"/>
      <c r="F7231" s="224"/>
      <c r="G7231" s="216"/>
      <c r="H7231" s="227"/>
      <c r="I7231" s="214"/>
      <c r="J7231" s="214"/>
      <c r="K7231" s="218"/>
    </row>
    <row r="7232" customHeight="1" spans="1:11">
      <c r="A7232" s="228"/>
      <c r="B7232" s="219"/>
      <c r="C7232" s="220"/>
      <c r="D7232" s="220"/>
      <c r="E7232" s="220"/>
      <c r="F7232" s="225"/>
      <c r="G7232" s="222"/>
      <c r="H7232" s="229"/>
      <c r="I7232" s="220"/>
      <c r="J7232" s="220"/>
      <c r="K7232" s="223"/>
    </row>
    <row r="7233" customHeight="1" spans="1:11">
      <c r="A7233" s="226"/>
      <c r="B7233" s="213"/>
      <c r="C7233" s="214"/>
      <c r="D7233" s="214"/>
      <c r="E7233" s="214"/>
      <c r="F7233" s="224"/>
      <c r="G7233" s="216"/>
      <c r="H7233" s="227"/>
      <c r="I7233" s="214"/>
      <c r="J7233" s="214"/>
      <c r="K7233" s="218"/>
    </row>
    <row r="7234" customHeight="1" spans="1:11">
      <c r="A7234" s="228"/>
      <c r="B7234" s="219"/>
      <c r="C7234" s="220"/>
      <c r="D7234" s="220"/>
      <c r="E7234" s="220"/>
      <c r="F7234" s="225"/>
      <c r="G7234" s="222"/>
      <c r="H7234" s="229"/>
      <c r="I7234" s="220"/>
      <c r="J7234" s="220"/>
      <c r="K7234" s="223"/>
    </row>
    <row r="7235" customHeight="1" spans="1:11">
      <c r="A7235" s="226"/>
      <c r="B7235" s="213"/>
      <c r="C7235" s="214"/>
      <c r="D7235" s="214"/>
      <c r="E7235" s="214"/>
      <c r="F7235" s="224"/>
      <c r="G7235" s="216"/>
      <c r="H7235" s="227"/>
      <c r="I7235" s="214"/>
      <c r="J7235" s="214"/>
      <c r="K7235" s="218"/>
    </row>
    <row r="7236" customHeight="1" spans="1:11">
      <c r="A7236" s="228"/>
      <c r="B7236" s="219"/>
      <c r="C7236" s="220"/>
      <c r="D7236" s="220"/>
      <c r="E7236" s="220"/>
      <c r="F7236" s="225"/>
      <c r="G7236" s="222"/>
      <c r="H7236" s="229"/>
      <c r="I7236" s="220"/>
      <c r="J7236" s="220"/>
      <c r="K7236" s="223"/>
    </row>
    <row r="7237" customHeight="1" spans="1:11">
      <c r="A7237" s="226"/>
      <c r="B7237" s="213"/>
      <c r="C7237" s="214"/>
      <c r="D7237" s="214"/>
      <c r="E7237" s="214"/>
      <c r="F7237" s="224"/>
      <c r="G7237" s="216"/>
      <c r="H7237" s="227"/>
      <c r="I7237" s="214"/>
      <c r="J7237" s="214"/>
      <c r="K7237" s="218"/>
    </row>
    <row r="7238" customHeight="1" spans="1:11">
      <c r="A7238" s="228"/>
      <c r="B7238" s="219"/>
      <c r="C7238" s="220"/>
      <c r="D7238" s="220"/>
      <c r="E7238" s="220"/>
      <c r="F7238" s="225"/>
      <c r="G7238" s="222"/>
      <c r="H7238" s="229"/>
      <c r="I7238" s="220"/>
      <c r="J7238" s="220"/>
      <c r="K7238" s="223"/>
    </row>
    <row r="7239" customHeight="1" spans="1:11">
      <c r="A7239" s="226"/>
      <c r="B7239" s="213"/>
      <c r="C7239" s="214"/>
      <c r="D7239" s="214"/>
      <c r="E7239" s="214"/>
      <c r="F7239" s="224"/>
      <c r="G7239" s="216"/>
      <c r="H7239" s="227"/>
      <c r="I7239" s="214"/>
      <c r="J7239" s="214"/>
      <c r="K7239" s="218"/>
    </row>
    <row r="7240" customHeight="1" spans="1:11">
      <c r="A7240" s="228"/>
      <c r="B7240" s="219"/>
      <c r="C7240" s="220"/>
      <c r="D7240" s="220"/>
      <c r="E7240" s="220"/>
      <c r="F7240" s="225"/>
      <c r="G7240" s="222"/>
      <c r="H7240" s="229"/>
      <c r="I7240" s="220"/>
      <c r="J7240" s="220"/>
      <c r="K7240" s="223"/>
    </row>
    <row r="7241" customHeight="1" spans="1:11">
      <c r="A7241" s="226"/>
      <c r="B7241" s="213"/>
      <c r="C7241" s="214"/>
      <c r="D7241" s="214"/>
      <c r="E7241" s="214"/>
      <c r="F7241" s="224"/>
      <c r="G7241" s="216"/>
      <c r="H7241" s="227"/>
      <c r="I7241" s="214"/>
      <c r="J7241" s="214"/>
      <c r="K7241" s="218"/>
    </row>
    <row r="7242" customHeight="1" spans="1:11">
      <c r="A7242" s="228"/>
      <c r="B7242" s="219"/>
      <c r="C7242" s="220"/>
      <c r="D7242" s="220"/>
      <c r="E7242" s="220"/>
      <c r="F7242" s="225"/>
      <c r="G7242" s="222"/>
      <c r="H7242" s="229"/>
      <c r="I7242" s="220"/>
      <c r="J7242" s="220"/>
      <c r="K7242" s="223"/>
    </row>
    <row r="7243" customHeight="1" spans="1:11">
      <c r="A7243" s="226"/>
      <c r="B7243" s="213"/>
      <c r="C7243" s="214"/>
      <c r="D7243" s="214"/>
      <c r="E7243" s="214"/>
      <c r="F7243" s="224"/>
      <c r="G7243" s="216"/>
      <c r="H7243" s="227"/>
      <c r="I7243" s="214"/>
      <c r="J7243" s="214"/>
      <c r="K7243" s="218"/>
    </row>
    <row r="7244" customHeight="1" spans="1:11">
      <c r="A7244" s="228"/>
      <c r="B7244" s="219"/>
      <c r="C7244" s="220"/>
      <c r="D7244" s="220"/>
      <c r="E7244" s="220"/>
      <c r="F7244" s="225"/>
      <c r="G7244" s="222"/>
      <c r="H7244" s="229"/>
      <c r="I7244" s="220"/>
      <c r="J7244" s="220"/>
      <c r="K7244" s="223"/>
    </row>
    <row r="7245" customHeight="1" spans="1:11">
      <c r="A7245" s="226"/>
      <c r="B7245" s="213"/>
      <c r="C7245" s="214"/>
      <c r="D7245" s="214"/>
      <c r="E7245" s="214"/>
      <c r="F7245" s="224"/>
      <c r="G7245" s="216"/>
      <c r="H7245" s="227"/>
      <c r="I7245" s="214"/>
      <c r="J7245" s="214"/>
      <c r="K7245" s="218"/>
    </row>
    <row r="7246" customHeight="1" spans="1:11">
      <c r="A7246" s="228"/>
      <c r="B7246" s="219"/>
      <c r="C7246" s="220"/>
      <c r="D7246" s="220"/>
      <c r="E7246" s="220"/>
      <c r="F7246" s="225"/>
      <c r="G7246" s="222"/>
      <c r="H7246" s="229"/>
      <c r="I7246" s="220"/>
      <c r="J7246" s="220"/>
      <c r="K7246" s="223"/>
    </row>
    <row r="7247" customHeight="1" spans="1:11">
      <c r="A7247" s="226"/>
      <c r="B7247" s="213"/>
      <c r="C7247" s="214"/>
      <c r="D7247" s="214"/>
      <c r="E7247" s="214"/>
      <c r="F7247" s="224"/>
      <c r="G7247" s="216"/>
      <c r="H7247" s="227"/>
      <c r="I7247" s="214"/>
      <c r="J7247" s="214"/>
      <c r="K7247" s="218"/>
    </row>
    <row r="7248" customHeight="1" spans="1:11">
      <c r="A7248" s="228"/>
      <c r="B7248" s="219"/>
      <c r="C7248" s="220"/>
      <c r="D7248" s="220"/>
      <c r="E7248" s="220"/>
      <c r="F7248" s="225"/>
      <c r="G7248" s="222"/>
      <c r="H7248" s="229"/>
      <c r="I7248" s="220"/>
      <c r="J7248" s="220"/>
      <c r="K7248" s="223"/>
    </row>
    <row r="7249" customHeight="1" spans="1:11">
      <c r="A7249" s="226"/>
      <c r="B7249" s="213"/>
      <c r="C7249" s="214"/>
      <c r="D7249" s="214"/>
      <c r="E7249" s="214"/>
      <c r="F7249" s="224"/>
      <c r="G7249" s="216"/>
      <c r="H7249" s="227"/>
      <c r="I7249" s="214"/>
      <c r="J7249" s="214"/>
      <c r="K7249" s="218"/>
    </row>
    <row r="7250" customHeight="1" spans="1:11">
      <c r="A7250" s="228"/>
      <c r="B7250" s="219"/>
      <c r="C7250" s="220"/>
      <c r="D7250" s="220"/>
      <c r="E7250" s="220"/>
      <c r="F7250" s="225"/>
      <c r="G7250" s="222"/>
      <c r="H7250" s="229"/>
      <c r="I7250" s="220"/>
      <c r="J7250" s="220"/>
      <c r="K7250" s="223"/>
    </row>
    <row r="7251" customHeight="1" spans="1:11">
      <c r="A7251" s="226"/>
      <c r="B7251" s="213"/>
      <c r="C7251" s="214"/>
      <c r="D7251" s="214"/>
      <c r="E7251" s="214"/>
      <c r="F7251" s="224"/>
      <c r="G7251" s="216"/>
      <c r="H7251" s="227"/>
      <c r="I7251" s="214"/>
      <c r="J7251" s="214"/>
      <c r="K7251" s="218"/>
    </row>
    <row r="7252" customHeight="1" spans="1:11">
      <c r="A7252" s="228"/>
      <c r="B7252" s="219"/>
      <c r="C7252" s="220"/>
      <c r="D7252" s="220"/>
      <c r="E7252" s="220"/>
      <c r="F7252" s="225"/>
      <c r="G7252" s="222"/>
      <c r="H7252" s="229"/>
      <c r="I7252" s="220"/>
      <c r="J7252" s="220"/>
      <c r="K7252" s="223"/>
    </row>
    <row r="7253" customHeight="1" spans="1:11">
      <c r="A7253" s="226"/>
      <c r="B7253" s="213"/>
      <c r="C7253" s="214"/>
      <c r="D7253" s="214"/>
      <c r="E7253" s="214"/>
      <c r="F7253" s="224"/>
      <c r="G7253" s="216"/>
      <c r="H7253" s="227"/>
      <c r="I7253" s="214"/>
      <c r="J7253" s="214"/>
      <c r="K7253" s="218"/>
    </row>
    <row r="7254" customHeight="1" spans="1:11">
      <c r="A7254" s="228"/>
      <c r="B7254" s="219"/>
      <c r="C7254" s="220"/>
      <c r="D7254" s="220"/>
      <c r="E7254" s="220"/>
      <c r="F7254" s="225"/>
      <c r="G7254" s="222"/>
      <c r="H7254" s="229"/>
      <c r="I7254" s="220"/>
      <c r="J7254" s="220"/>
      <c r="K7254" s="223"/>
    </row>
    <row r="7255" customHeight="1" spans="1:11">
      <c r="A7255" s="226"/>
      <c r="B7255" s="213"/>
      <c r="C7255" s="214"/>
      <c r="D7255" s="214"/>
      <c r="E7255" s="214"/>
      <c r="F7255" s="224"/>
      <c r="G7255" s="216"/>
      <c r="H7255" s="227"/>
      <c r="I7255" s="214"/>
      <c r="J7255" s="214"/>
      <c r="K7255" s="218"/>
    </row>
    <row r="7256" customHeight="1" spans="1:11">
      <c r="A7256" s="228"/>
      <c r="B7256" s="219"/>
      <c r="C7256" s="220"/>
      <c r="D7256" s="220"/>
      <c r="E7256" s="220"/>
      <c r="F7256" s="225"/>
      <c r="G7256" s="222"/>
      <c r="H7256" s="229"/>
      <c r="I7256" s="220"/>
      <c r="J7256" s="220"/>
      <c r="K7256" s="223"/>
    </row>
    <row r="7257" customHeight="1" spans="1:11">
      <c r="A7257" s="226"/>
      <c r="B7257" s="213"/>
      <c r="C7257" s="214"/>
      <c r="D7257" s="214"/>
      <c r="E7257" s="214"/>
      <c r="F7257" s="224"/>
      <c r="G7257" s="216"/>
      <c r="H7257" s="227"/>
      <c r="I7257" s="214"/>
      <c r="J7257" s="214"/>
      <c r="K7257" s="218"/>
    </row>
    <row r="7258" customHeight="1" spans="1:11">
      <c r="A7258" s="228"/>
      <c r="B7258" s="219"/>
      <c r="C7258" s="220"/>
      <c r="D7258" s="220"/>
      <c r="E7258" s="220"/>
      <c r="F7258" s="225"/>
      <c r="G7258" s="222"/>
      <c r="H7258" s="229"/>
      <c r="I7258" s="220"/>
      <c r="J7258" s="220"/>
      <c r="K7258" s="223"/>
    </row>
    <row r="7259" customHeight="1" spans="1:11">
      <c r="A7259" s="226"/>
      <c r="B7259" s="213"/>
      <c r="C7259" s="214"/>
      <c r="D7259" s="214"/>
      <c r="E7259" s="214"/>
      <c r="F7259" s="224"/>
      <c r="G7259" s="216"/>
      <c r="H7259" s="227"/>
      <c r="I7259" s="214"/>
      <c r="J7259" s="214"/>
      <c r="K7259" s="218"/>
    </row>
    <row r="7260" customHeight="1" spans="1:11">
      <c r="A7260" s="228"/>
      <c r="B7260" s="219"/>
      <c r="C7260" s="220"/>
      <c r="D7260" s="220"/>
      <c r="E7260" s="220"/>
      <c r="F7260" s="225"/>
      <c r="G7260" s="222"/>
      <c r="H7260" s="229"/>
      <c r="I7260" s="220"/>
      <c r="J7260" s="220"/>
      <c r="K7260" s="223"/>
    </row>
    <row r="7261" customHeight="1" spans="1:11">
      <c r="A7261" s="226"/>
      <c r="B7261" s="213"/>
      <c r="C7261" s="214"/>
      <c r="D7261" s="214"/>
      <c r="E7261" s="214"/>
      <c r="F7261" s="224"/>
      <c r="G7261" s="216"/>
      <c r="H7261" s="227"/>
      <c r="I7261" s="214"/>
      <c r="J7261" s="214"/>
      <c r="K7261" s="218"/>
    </row>
    <row r="7262" customHeight="1" spans="1:11">
      <c r="A7262" s="228"/>
      <c r="B7262" s="219"/>
      <c r="C7262" s="220"/>
      <c r="D7262" s="220"/>
      <c r="E7262" s="220"/>
      <c r="F7262" s="225"/>
      <c r="G7262" s="222"/>
      <c r="H7262" s="229"/>
      <c r="I7262" s="220"/>
      <c r="J7262" s="220"/>
      <c r="K7262" s="223"/>
    </row>
    <row r="7263" customHeight="1" spans="1:11">
      <c r="A7263" s="226"/>
      <c r="B7263" s="213"/>
      <c r="C7263" s="214"/>
      <c r="D7263" s="214"/>
      <c r="E7263" s="214"/>
      <c r="F7263" s="224"/>
      <c r="G7263" s="216"/>
      <c r="H7263" s="227"/>
      <c r="I7263" s="214"/>
      <c r="J7263" s="214"/>
      <c r="K7263" s="218"/>
    </row>
    <row r="7264" customHeight="1" spans="1:11">
      <c r="A7264" s="228"/>
      <c r="B7264" s="219"/>
      <c r="C7264" s="220"/>
      <c r="D7264" s="220"/>
      <c r="E7264" s="220"/>
      <c r="F7264" s="225"/>
      <c r="G7264" s="222"/>
      <c r="H7264" s="229"/>
      <c r="I7264" s="220"/>
      <c r="J7264" s="220"/>
      <c r="K7264" s="223"/>
    </row>
    <row r="7265" customHeight="1" spans="1:11">
      <c r="A7265" s="226"/>
      <c r="B7265" s="213"/>
      <c r="C7265" s="214"/>
      <c r="D7265" s="214"/>
      <c r="E7265" s="214"/>
      <c r="F7265" s="224"/>
      <c r="G7265" s="216"/>
      <c r="H7265" s="227"/>
      <c r="I7265" s="214"/>
      <c r="J7265" s="214"/>
      <c r="K7265" s="218"/>
    </row>
    <row r="7266" customHeight="1" spans="1:11">
      <c r="A7266" s="228"/>
      <c r="B7266" s="219"/>
      <c r="C7266" s="220"/>
      <c r="D7266" s="220"/>
      <c r="E7266" s="220"/>
      <c r="F7266" s="225"/>
      <c r="G7266" s="222"/>
      <c r="H7266" s="229"/>
      <c r="I7266" s="220"/>
      <c r="J7266" s="220"/>
      <c r="K7266" s="223"/>
    </row>
    <row r="7267" customHeight="1" spans="1:11">
      <c r="A7267" s="226"/>
      <c r="B7267" s="213"/>
      <c r="C7267" s="214"/>
      <c r="D7267" s="214"/>
      <c r="E7267" s="214"/>
      <c r="F7267" s="224"/>
      <c r="G7267" s="216"/>
      <c r="H7267" s="227"/>
      <c r="I7267" s="214"/>
      <c r="J7267" s="214"/>
      <c r="K7267" s="218"/>
    </row>
    <row r="7268" customHeight="1" spans="1:11">
      <c r="A7268" s="228"/>
      <c r="B7268" s="219"/>
      <c r="C7268" s="220"/>
      <c r="D7268" s="220"/>
      <c r="E7268" s="220"/>
      <c r="F7268" s="225"/>
      <c r="G7268" s="222"/>
      <c r="H7268" s="229"/>
      <c r="I7268" s="220"/>
      <c r="J7268" s="220"/>
      <c r="K7268" s="223"/>
    </row>
    <row r="7269" customHeight="1" spans="1:11">
      <c r="A7269" s="226"/>
      <c r="B7269" s="213"/>
      <c r="C7269" s="214"/>
      <c r="D7269" s="214"/>
      <c r="E7269" s="214"/>
      <c r="F7269" s="224"/>
      <c r="G7269" s="216"/>
      <c r="H7269" s="227"/>
      <c r="I7269" s="214"/>
      <c r="J7269" s="214"/>
      <c r="K7269" s="218"/>
    </row>
    <row r="7270" customHeight="1" spans="1:11">
      <c r="A7270" s="228"/>
      <c r="B7270" s="219"/>
      <c r="C7270" s="220"/>
      <c r="D7270" s="220"/>
      <c r="E7270" s="220"/>
      <c r="F7270" s="225"/>
      <c r="G7270" s="222"/>
      <c r="H7270" s="229"/>
      <c r="I7270" s="220"/>
      <c r="J7270" s="220"/>
      <c r="K7270" s="223"/>
    </row>
    <row r="7271" customHeight="1" spans="1:11">
      <c r="A7271" s="226"/>
      <c r="B7271" s="213"/>
      <c r="C7271" s="214"/>
      <c r="D7271" s="214"/>
      <c r="E7271" s="214"/>
      <c r="F7271" s="224"/>
      <c r="G7271" s="216"/>
      <c r="H7271" s="227"/>
      <c r="I7271" s="214"/>
      <c r="J7271" s="214"/>
      <c r="K7271" s="218"/>
    </row>
    <row r="7272" customHeight="1" spans="1:11">
      <c r="A7272" s="228"/>
      <c r="B7272" s="219"/>
      <c r="C7272" s="220"/>
      <c r="D7272" s="220"/>
      <c r="E7272" s="220"/>
      <c r="F7272" s="225"/>
      <c r="G7272" s="222"/>
      <c r="H7272" s="229"/>
      <c r="I7272" s="220"/>
      <c r="J7272" s="220"/>
      <c r="K7272" s="223"/>
    </row>
    <row r="7273" customHeight="1" spans="1:11">
      <c r="A7273" s="226"/>
      <c r="B7273" s="213"/>
      <c r="C7273" s="214"/>
      <c r="D7273" s="214"/>
      <c r="E7273" s="214"/>
      <c r="F7273" s="224"/>
      <c r="G7273" s="216"/>
      <c r="H7273" s="227"/>
      <c r="I7273" s="214"/>
      <c r="J7273" s="214"/>
      <c r="K7273" s="218"/>
    </row>
    <row r="7274" customHeight="1" spans="1:11">
      <c r="A7274" s="228"/>
      <c r="B7274" s="219"/>
      <c r="C7274" s="220"/>
      <c r="D7274" s="220"/>
      <c r="E7274" s="220"/>
      <c r="F7274" s="225"/>
      <c r="G7274" s="222"/>
      <c r="H7274" s="229"/>
      <c r="I7274" s="220"/>
      <c r="J7274" s="220"/>
      <c r="K7274" s="223"/>
    </row>
    <row r="7275" customHeight="1" spans="1:11">
      <c r="A7275" s="226"/>
      <c r="B7275" s="213"/>
      <c r="C7275" s="214"/>
      <c r="D7275" s="214"/>
      <c r="E7275" s="214"/>
      <c r="F7275" s="224"/>
      <c r="G7275" s="216"/>
      <c r="H7275" s="227"/>
      <c r="I7275" s="214"/>
      <c r="J7275" s="214"/>
      <c r="K7275" s="218"/>
    </row>
    <row r="7276" customHeight="1" spans="1:11">
      <c r="A7276" s="228"/>
      <c r="B7276" s="219"/>
      <c r="C7276" s="220"/>
      <c r="D7276" s="220"/>
      <c r="E7276" s="220"/>
      <c r="F7276" s="225"/>
      <c r="G7276" s="222"/>
      <c r="H7276" s="229"/>
      <c r="I7276" s="220"/>
      <c r="J7276" s="220"/>
      <c r="K7276" s="223"/>
    </row>
    <row r="7277" customHeight="1" spans="1:11">
      <c r="A7277" s="226"/>
      <c r="B7277" s="213"/>
      <c r="C7277" s="214"/>
      <c r="D7277" s="214"/>
      <c r="E7277" s="214"/>
      <c r="F7277" s="224"/>
      <c r="G7277" s="216"/>
      <c r="H7277" s="227"/>
      <c r="I7277" s="214"/>
      <c r="J7277" s="214"/>
      <c r="K7277" s="218"/>
    </row>
    <row r="7278" customHeight="1" spans="1:11">
      <c r="A7278" s="228"/>
      <c r="B7278" s="219"/>
      <c r="C7278" s="220"/>
      <c r="D7278" s="220"/>
      <c r="E7278" s="220"/>
      <c r="F7278" s="225"/>
      <c r="G7278" s="222"/>
      <c r="H7278" s="229"/>
      <c r="I7278" s="220"/>
      <c r="J7278" s="220"/>
      <c r="K7278" s="223"/>
    </row>
    <row r="7279" customHeight="1" spans="1:11">
      <c r="A7279" s="226"/>
      <c r="B7279" s="213"/>
      <c r="C7279" s="214"/>
      <c r="D7279" s="214"/>
      <c r="E7279" s="214"/>
      <c r="F7279" s="224"/>
      <c r="G7279" s="216"/>
      <c r="H7279" s="227"/>
      <c r="I7279" s="214"/>
      <c r="J7279" s="214"/>
      <c r="K7279" s="218"/>
    </row>
    <row r="7280" customHeight="1" spans="1:11">
      <c r="A7280" s="228"/>
      <c r="B7280" s="219"/>
      <c r="C7280" s="220"/>
      <c r="D7280" s="220"/>
      <c r="E7280" s="220"/>
      <c r="F7280" s="225"/>
      <c r="G7280" s="222"/>
      <c r="H7280" s="229"/>
      <c r="I7280" s="220"/>
      <c r="J7280" s="220"/>
      <c r="K7280" s="223"/>
    </row>
    <row r="7281" customHeight="1" spans="1:11">
      <c r="A7281" s="226"/>
      <c r="B7281" s="213"/>
      <c r="C7281" s="214"/>
      <c r="D7281" s="214"/>
      <c r="E7281" s="214"/>
      <c r="F7281" s="224"/>
      <c r="G7281" s="216"/>
      <c r="H7281" s="227"/>
      <c r="I7281" s="214"/>
      <c r="J7281" s="214"/>
      <c r="K7281" s="218"/>
    </row>
    <row r="7282" customHeight="1" spans="1:11">
      <c r="A7282" s="228"/>
      <c r="B7282" s="219"/>
      <c r="C7282" s="220"/>
      <c r="D7282" s="220"/>
      <c r="E7282" s="220"/>
      <c r="F7282" s="225"/>
      <c r="G7282" s="222"/>
      <c r="H7282" s="229"/>
      <c r="I7282" s="220"/>
      <c r="J7282" s="220"/>
      <c r="K7282" s="223"/>
    </row>
    <row r="7283" customHeight="1" spans="1:11">
      <c r="A7283" s="226"/>
      <c r="B7283" s="213"/>
      <c r="C7283" s="214"/>
      <c r="D7283" s="214"/>
      <c r="E7283" s="214"/>
      <c r="F7283" s="224"/>
      <c r="G7283" s="216"/>
      <c r="H7283" s="227"/>
      <c r="I7283" s="214"/>
      <c r="J7283" s="214"/>
      <c r="K7283" s="218"/>
    </row>
    <row r="7284" customHeight="1" spans="1:11">
      <c r="A7284" s="228"/>
      <c r="B7284" s="219"/>
      <c r="C7284" s="220"/>
      <c r="D7284" s="220"/>
      <c r="E7284" s="220"/>
      <c r="F7284" s="225"/>
      <c r="G7284" s="222"/>
      <c r="H7284" s="229"/>
      <c r="I7284" s="220"/>
      <c r="J7284" s="220"/>
      <c r="K7284" s="223"/>
    </row>
    <row r="7285" customHeight="1" spans="1:11">
      <c r="A7285" s="226"/>
      <c r="B7285" s="213"/>
      <c r="C7285" s="214"/>
      <c r="D7285" s="214"/>
      <c r="E7285" s="214"/>
      <c r="F7285" s="224"/>
      <c r="G7285" s="216"/>
      <c r="H7285" s="227"/>
      <c r="I7285" s="214"/>
      <c r="J7285" s="214"/>
      <c r="K7285" s="218"/>
    </row>
    <row r="7286" customHeight="1" spans="1:11">
      <c r="A7286" s="228"/>
      <c r="B7286" s="219"/>
      <c r="C7286" s="220"/>
      <c r="D7286" s="220"/>
      <c r="E7286" s="220"/>
      <c r="F7286" s="225"/>
      <c r="G7286" s="222"/>
      <c r="H7286" s="229"/>
      <c r="I7286" s="220"/>
      <c r="J7286" s="220"/>
      <c r="K7286" s="223"/>
    </row>
    <row r="7287" customHeight="1" spans="1:11">
      <c r="A7287" s="226"/>
      <c r="B7287" s="213"/>
      <c r="C7287" s="214"/>
      <c r="D7287" s="214"/>
      <c r="E7287" s="214"/>
      <c r="F7287" s="224"/>
      <c r="G7287" s="216"/>
      <c r="H7287" s="227"/>
      <c r="I7287" s="214"/>
      <c r="J7287" s="214"/>
      <c r="K7287" s="218"/>
    </row>
    <row r="7288" customHeight="1" spans="1:11">
      <c r="A7288" s="228"/>
      <c r="B7288" s="219"/>
      <c r="C7288" s="220"/>
      <c r="D7288" s="220"/>
      <c r="E7288" s="220"/>
      <c r="F7288" s="225"/>
      <c r="G7288" s="222"/>
      <c r="H7288" s="229"/>
      <c r="I7288" s="220"/>
      <c r="J7288" s="220"/>
      <c r="K7288" s="223"/>
    </row>
    <row r="7289" customHeight="1" spans="1:11">
      <c r="A7289" s="226"/>
      <c r="B7289" s="213"/>
      <c r="C7289" s="214"/>
      <c r="D7289" s="214"/>
      <c r="E7289" s="214"/>
      <c r="F7289" s="224"/>
      <c r="G7289" s="216"/>
      <c r="H7289" s="227"/>
      <c r="I7289" s="214"/>
      <c r="J7289" s="214"/>
      <c r="K7289" s="218"/>
    </row>
    <row r="7290" customHeight="1" spans="1:11">
      <c r="A7290" s="228"/>
      <c r="B7290" s="219"/>
      <c r="C7290" s="220"/>
      <c r="D7290" s="220"/>
      <c r="E7290" s="220"/>
      <c r="F7290" s="225"/>
      <c r="G7290" s="222"/>
      <c r="H7290" s="229"/>
      <c r="I7290" s="220"/>
      <c r="J7290" s="220"/>
      <c r="K7290" s="223"/>
    </row>
    <row r="7291" customHeight="1" spans="1:11">
      <c r="A7291" s="226"/>
      <c r="B7291" s="213"/>
      <c r="C7291" s="214"/>
      <c r="D7291" s="214"/>
      <c r="E7291" s="214"/>
      <c r="F7291" s="224"/>
      <c r="G7291" s="216"/>
      <c r="H7291" s="227"/>
      <c r="I7291" s="214"/>
      <c r="J7291" s="214"/>
      <c r="K7291" s="218"/>
    </row>
    <row r="7292" customHeight="1" spans="1:11">
      <c r="A7292" s="228"/>
      <c r="B7292" s="219"/>
      <c r="C7292" s="220"/>
      <c r="D7292" s="220"/>
      <c r="E7292" s="220"/>
      <c r="F7292" s="225"/>
      <c r="G7292" s="222"/>
      <c r="H7292" s="229"/>
      <c r="I7292" s="220"/>
      <c r="J7292" s="220"/>
      <c r="K7292" s="223"/>
    </row>
    <row r="7293" customHeight="1" spans="1:11">
      <c r="A7293" s="226"/>
      <c r="B7293" s="213"/>
      <c r="C7293" s="214"/>
      <c r="D7293" s="214"/>
      <c r="E7293" s="214"/>
      <c r="F7293" s="224"/>
      <c r="G7293" s="216"/>
      <c r="H7293" s="227"/>
      <c r="I7293" s="214"/>
      <c r="J7293" s="214"/>
      <c r="K7293" s="218"/>
    </row>
    <row r="7294" customHeight="1" spans="1:11">
      <c r="A7294" s="228"/>
      <c r="B7294" s="219"/>
      <c r="C7294" s="220"/>
      <c r="D7294" s="220"/>
      <c r="E7294" s="220"/>
      <c r="F7294" s="225"/>
      <c r="G7294" s="222"/>
      <c r="H7294" s="229"/>
      <c r="I7294" s="220"/>
      <c r="J7294" s="220"/>
      <c r="K7294" s="223"/>
    </row>
    <row r="7295" customHeight="1" spans="1:11">
      <c r="A7295" s="226"/>
      <c r="B7295" s="213"/>
      <c r="C7295" s="214"/>
      <c r="D7295" s="214"/>
      <c r="E7295" s="214"/>
      <c r="F7295" s="224"/>
      <c r="G7295" s="216"/>
      <c r="H7295" s="227"/>
      <c r="I7295" s="214"/>
      <c r="J7295" s="214"/>
      <c r="K7295" s="218"/>
    </row>
    <row r="7296" customHeight="1" spans="1:11">
      <c r="A7296" s="228"/>
      <c r="B7296" s="219"/>
      <c r="C7296" s="220"/>
      <c r="D7296" s="220"/>
      <c r="E7296" s="220"/>
      <c r="F7296" s="225"/>
      <c r="G7296" s="222"/>
      <c r="H7296" s="229"/>
      <c r="I7296" s="220"/>
      <c r="J7296" s="220"/>
      <c r="K7296" s="223"/>
    </row>
    <row r="7297" customHeight="1" spans="1:11">
      <c r="A7297" s="226"/>
      <c r="B7297" s="213"/>
      <c r="C7297" s="214"/>
      <c r="D7297" s="214"/>
      <c r="E7297" s="214"/>
      <c r="F7297" s="224"/>
      <c r="G7297" s="216"/>
      <c r="H7297" s="227"/>
      <c r="I7297" s="214"/>
      <c r="J7297" s="214"/>
      <c r="K7297" s="218"/>
    </row>
    <row r="7298" customHeight="1" spans="1:11">
      <c r="A7298" s="228"/>
      <c r="B7298" s="219"/>
      <c r="C7298" s="220"/>
      <c r="D7298" s="220"/>
      <c r="E7298" s="220"/>
      <c r="F7298" s="225"/>
      <c r="G7298" s="222"/>
      <c r="H7298" s="229"/>
      <c r="I7298" s="220"/>
      <c r="J7298" s="220"/>
      <c r="K7298" s="223"/>
    </row>
    <row r="7299" customHeight="1" spans="1:11">
      <c r="A7299" s="226"/>
      <c r="B7299" s="213"/>
      <c r="C7299" s="214"/>
      <c r="D7299" s="214"/>
      <c r="E7299" s="214"/>
      <c r="F7299" s="224"/>
      <c r="G7299" s="216"/>
      <c r="H7299" s="227"/>
      <c r="I7299" s="214"/>
      <c r="J7299" s="214"/>
      <c r="K7299" s="218"/>
    </row>
    <row r="7300" customHeight="1" spans="1:11">
      <c r="A7300" s="228"/>
      <c r="B7300" s="219"/>
      <c r="C7300" s="220"/>
      <c r="D7300" s="220"/>
      <c r="E7300" s="220"/>
      <c r="F7300" s="225"/>
      <c r="G7300" s="222"/>
      <c r="H7300" s="229"/>
      <c r="I7300" s="220"/>
      <c r="J7300" s="220"/>
      <c r="K7300" s="223"/>
    </row>
    <row r="7301" customHeight="1" spans="1:11">
      <c r="A7301" s="226"/>
      <c r="B7301" s="213"/>
      <c r="C7301" s="214"/>
      <c r="D7301" s="214"/>
      <c r="E7301" s="214"/>
      <c r="F7301" s="224"/>
      <c r="G7301" s="216"/>
      <c r="H7301" s="227"/>
      <c r="I7301" s="214"/>
      <c r="J7301" s="214"/>
      <c r="K7301" s="218"/>
    </row>
    <row r="7302" customHeight="1" spans="1:11">
      <c r="A7302" s="228"/>
      <c r="B7302" s="219"/>
      <c r="C7302" s="220"/>
      <c r="D7302" s="220"/>
      <c r="E7302" s="220"/>
      <c r="F7302" s="225"/>
      <c r="G7302" s="222"/>
      <c r="H7302" s="229"/>
      <c r="I7302" s="220"/>
      <c r="J7302" s="220"/>
      <c r="K7302" s="223"/>
    </row>
    <row r="7303" customHeight="1" spans="1:11">
      <c r="A7303" s="226"/>
      <c r="B7303" s="213"/>
      <c r="C7303" s="214"/>
      <c r="D7303" s="214"/>
      <c r="E7303" s="214"/>
      <c r="F7303" s="224"/>
      <c r="G7303" s="216"/>
      <c r="H7303" s="227"/>
      <c r="I7303" s="214"/>
      <c r="J7303" s="214"/>
      <c r="K7303" s="218"/>
    </row>
    <row r="7304" customHeight="1" spans="1:11">
      <c r="A7304" s="228"/>
      <c r="B7304" s="219"/>
      <c r="C7304" s="220"/>
      <c r="D7304" s="220"/>
      <c r="E7304" s="220"/>
      <c r="F7304" s="225"/>
      <c r="G7304" s="222"/>
      <c r="H7304" s="229"/>
      <c r="I7304" s="220"/>
      <c r="J7304" s="220"/>
      <c r="K7304" s="223"/>
    </row>
    <row r="7305" customHeight="1" spans="1:11">
      <c r="A7305" s="226"/>
      <c r="B7305" s="213"/>
      <c r="C7305" s="214"/>
      <c r="D7305" s="214"/>
      <c r="E7305" s="214"/>
      <c r="F7305" s="224"/>
      <c r="G7305" s="216"/>
      <c r="H7305" s="227"/>
      <c r="I7305" s="214"/>
      <c r="J7305" s="214"/>
      <c r="K7305" s="218"/>
    </row>
    <row r="7306" customHeight="1" spans="1:11">
      <c r="A7306" s="228"/>
      <c r="B7306" s="219"/>
      <c r="C7306" s="220"/>
      <c r="D7306" s="220"/>
      <c r="E7306" s="220"/>
      <c r="F7306" s="225"/>
      <c r="G7306" s="222"/>
      <c r="H7306" s="229"/>
      <c r="I7306" s="220"/>
      <c r="J7306" s="220"/>
      <c r="K7306" s="223"/>
    </row>
    <row r="7307" customHeight="1" spans="1:11">
      <c r="A7307" s="226"/>
      <c r="B7307" s="213"/>
      <c r="C7307" s="214"/>
      <c r="D7307" s="214"/>
      <c r="E7307" s="214"/>
      <c r="F7307" s="224"/>
      <c r="G7307" s="216"/>
      <c r="H7307" s="227"/>
      <c r="I7307" s="214"/>
      <c r="J7307" s="214"/>
      <c r="K7307" s="218"/>
    </row>
    <row r="7308" customHeight="1" spans="1:11">
      <c r="A7308" s="228"/>
      <c r="B7308" s="219"/>
      <c r="C7308" s="220"/>
      <c r="D7308" s="220"/>
      <c r="E7308" s="220"/>
      <c r="F7308" s="225"/>
      <c r="G7308" s="222"/>
      <c r="H7308" s="229"/>
      <c r="I7308" s="220"/>
      <c r="J7308" s="220"/>
      <c r="K7308" s="223"/>
    </row>
    <row r="7309" customHeight="1" spans="1:11">
      <c r="A7309" s="226"/>
      <c r="B7309" s="213"/>
      <c r="C7309" s="214"/>
      <c r="D7309" s="214"/>
      <c r="E7309" s="214"/>
      <c r="F7309" s="224"/>
      <c r="G7309" s="216"/>
      <c r="H7309" s="227"/>
      <c r="I7309" s="214"/>
      <c r="J7309" s="214"/>
      <c r="K7309" s="218"/>
    </row>
    <row r="7310" customHeight="1" spans="1:11">
      <c r="A7310" s="228"/>
      <c r="B7310" s="219"/>
      <c r="C7310" s="220"/>
      <c r="D7310" s="220"/>
      <c r="E7310" s="220"/>
      <c r="F7310" s="225"/>
      <c r="G7310" s="222"/>
      <c r="H7310" s="229"/>
      <c r="I7310" s="220"/>
      <c r="J7310" s="220"/>
      <c r="K7310" s="223"/>
    </row>
    <row r="7311" customHeight="1" spans="1:11">
      <c r="A7311" s="226"/>
      <c r="B7311" s="213"/>
      <c r="C7311" s="214"/>
      <c r="D7311" s="214"/>
      <c r="E7311" s="214"/>
      <c r="F7311" s="224"/>
      <c r="G7311" s="216"/>
      <c r="H7311" s="227"/>
      <c r="I7311" s="214"/>
      <c r="J7311" s="214"/>
      <c r="K7311" s="218"/>
    </row>
    <row r="7312" customHeight="1" spans="1:11">
      <c r="A7312" s="228"/>
      <c r="B7312" s="219"/>
      <c r="C7312" s="220"/>
      <c r="D7312" s="220"/>
      <c r="E7312" s="220"/>
      <c r="F7312" s="225"/>
      <c r="G7312" s="222"/>
      <c r="H7312" s="229"/>
      <c r="I7312" s="220"/>
      <c r="J7312" s="220"/>
      <c r="K7312" s="223"/>
    </row>
    <row r="7313" customHeight="1" spans="1:11">
      <c r="A7313" s="226"/>
      <c r="B7313" s="213"/>
      <c r="C7313" s="214"/>
      <c r="D7313" s="214"/>
      <c r="E7313" s="214"/>
      <c r="F7313" s="224"/>
      <c r="G7313" s="216"/>
      <c r="H7313" s="227"/>
      <c r="I7313" s="214"/>
      <c r="J7313" s="214"/>
      <c r="K7313" s="218"/>
    </row>
    <row r="7314" customHeight="1" spans="1:11">
      <c r="A7314" s="228"/>
      <c r="B7314" s="219"/>
      <c r="C7314" s="220"/>
      <c r="D7314" s="220"/>
      <c r="E7314" s="220"/>
      <c r="F7314" s="225"/>
      <c r="G7314" s="222"/>
      <c r="H7314" s="229"/>
      <c r="I7314" s="220"/>
      <c r="J7314" s="220"/>
      <c r="K7314" s="223"/>
    </row>
    <row r="7315" customHeight="1" spans="1:11">
      <c r="A7315" s="226"/>
      <c r="B7315" s="213"/>
      <c r="C7315" s="214"/>
      <c r="D7315" s="214"/>
      <c r="E7315" s="214"/>
      <c r="F7315" s="224"/>
      <c r="G7315" s="216"/>
      <c r="H7315" s="227"/>
      <c r="I7315" s="214"/>
      <c r="J7315" s="214"/>
      <c r="K7315" s="218"/>
    </row>
    <row r="7316" customHeight="1" spans="1:11">
      <c r="A7316" s="228"/>
      <c r="B7316" s="219"/>
      <c r="C7316" s="220"/>
      <c r="D7316" s="220"/>
      <c r="E7316" s="220"/>
      <c r="F7316" s="225"/>
      <c r="G7316" s="222"/>
      <c r="H7316" s="229"/>
      <c r="I7316" s="220"/>
      <c r="J7316" s="220"/>
      <c r="K7316" s="223"/>
    </row>
    <row r="7317" customHeight="1" spans="1:11">
      <c r="A7317" s="226"/>
      <c r="B7317" s="213"/>
      <c r="C7317" s="214"/>
      <c r="D7317" s="214"/>
      <c r="E7317" s="214"/>
      <c r="F7317" s="224"/>
      <c r="G7317" s="216"/>
      <c r="H7317" s="227"/>
      <c r="I7317" s="214"/>
      <c r="J7317" s="214"/>
      <c r="K7317" s="218"/>
    </row>
    <row r="7318" customHeight="1" spans="1:11">
      <c r="A7318" s="228"/>
      <c r="B7318" s="219"/>
      <c r="C7318" s="220"/>
      <c r="D7318" s="220"/>
      <c r="E7318" s="220"/>
      <c r="F7318" s="225"/>
      <c r="G7318" s="222"/>
      <c r="H7318" s="229"/>
      <c r="I7318" s="220"/>
      <c r="J7318" s="220"/>
      <c r="K7318" s="223"/>
    </row>
    <row r="7319" customHeight="1" spans="1:11">
      <c r="A7319" s="226"/>
      <c r="B7319" s="213"/>
      <c r="C7319" s="214"/>
      <c r="D7319" s="214"/>
      <c r="E7319" s="214"/>
      <c r="F7319" s="224"/>
      <c r="G7319" s="216"/>
      <c r="H7319" s="227"/>
      <c r="I7319" s="214"/>
      <c r="J7319" s="214"/>
      <c r="K7319" s="218"/>
    </row>
    <row r="7320" customHeight="1" spans="1:11">
      <c r="A7320" s="228"/>
      <c r="B7320" s="219"/>
      <c r="C7320" s="220"/>
      <c r="D7320" s="220"/>
      <c r="E7320" s="220"/>
      <c r="F7320" s="225"/>
      <c r="G7320" s="222"/>
      <c r="H7320" s="229"/>
      <c r="I7320" s="220"/>
      <c r="J7320" s="220"/>
      <c r="K7320" s="223"/>
    </row>
    <row r="7321" customHeight="1" spans="1:11">
      <c r="A7321" s="226"/>
      <c r="B7321" s="213"/>
      <c r="C7321" s="214"/>
      <c r="D7321" s="214"/>
      <c r="E7321" s="214"/>
      <c r="F7321" s="224"/>
      <c r="G7321" s="216"/>
      <c r="H7321" s="227"/>
      <c r="I7321" s="214"/>
      <c r="J7321" s="214"/>
      <c r="K7321" s="218"/>
    </row>
    <row r="7322" customHeight="1" spans="1:11">
      <c r="A7322" s="228"/>
      <c r="B7322" s="219"/>
      <c r="C7322" s="220"/>
      <c r="D7322" s="220"/>
      <c r="E7322" s="220"/>
      <c r="F7322" s="225"/>
      <c r="G7322" s="222"/>
      <c r="H7322" s="229"/>
      <c r="I7322" s="220"/>
      <c r="J7322" s="220"/>
      <c r="K7322" s="223"/>
    </row>
    <row r="7323" customHeight="1" spans="1:11">
      <c r="A7323" s="226"/>
      <c r="B7323" s="213"/>
      <c r="C7323" s="214"/>
      <c r="D7323" s="214"/>
      <c r="E7323" s="214"/>
      <c r="F7323" s="224"/>
      <c r="G7323" s="216"/>
      <c r="H7323" s="227"/>
      <c r="I7323" s="214"/>
      <c r="J7323" s="214"/>
      <c r="K7323" s="218"/>
    </row>
    <row r="7324" customHeight="1" spans="1:11">
      <c r="A7324" s="228"/>
      <c r="B7324" s="219"/>
      <c r="C7324" s="220"/>
      <c r="D7324" s="220"/>
      <c r="E7324" s="220"/>
      <c r="F7324" s="225"/>
      <c r="G7324" s="222"/>
      <c r="H7324" s="229"/>
      <c r="I7324" s="220"/>
      <c r="J7324" s="220"/>
      <c r="K7324" s="223"/>
    </row>
    <row r="7325" customHeight="1" spans="1:11">
      <c r="A7325" s="226"/>
      <c r="B7325" s="213"/>
      <c r="C7325" s="214"/>
      <c r="D7325" s="214"/>
      <c r="E7325" s="214"/>
      <c r="F7325" s="224"/>
      <c r="G7325" s="216"/>
      <c r="H7325" s="227"/>
      <c r="I7325" s="214"/>
      <c r="J7325" s="214"/>
      <c r="K7325" s="218"/>
    </row>
    <row r="7326" customHeight="1" spans="1:11">
      <c r="A7326" s="228"/>
      <c r="B7326" s="219"/>
      <c r="C7326" s="220"/>
      <c r="D7326" s="220"/>
      <c r="E7326" s="220"/>
      <c r="F7326" s="225"/>
      <c r="G7326" s="222"/>
      <c r="H7326" s="229"/>
      <c r="I7326" s="220"/>
      <c r="J7326" s="220"/>
      <c r="K7326" s="223"/>
    </row>
    <row r="7327" customHeight="1" spans="1:11">
      <c r="A7327" s="226"/>
      <c r="B7327" s="213"/>
      <c r="C7327" s="214"/>
      <c r="D7327" s="214"/>
      <c r="E7327" s="214"/>
      <c r="F7327" s="224"/>
      <c r="G7327" s="216"/>
      <c r="H7327" s="227"/>
      <c r="I7327" s="214"/>
      <c r="J7327" s="214"/>
      <c r="K7327" s="218"/>
    </row>
    <row r="7328" customHeight="1" spans="1:11">
      <c r="A7328" s="228"/>
      <c r="B7328" s="219"/>
      <c r="C7328" s="220"/>
      <c r="D7328" s="220"/>
      <c r="E7328" s="220"/>
      <c r="F7328" s="225"/>
      <c r="G7328" s="222"/>
      <c r="H7328" s="229"/>
      <c r="I7328" s="220"/>
      <c r="J7328" s="220"/>
      <c r="K7328" s="223"/>
    </row>
    <row r="7329" customHeight="1" spans="1:11">
      <c r="A7329" s="226"/>
      <c r="B7329" s="213"/>
      <c r="C7329" s="214"/>
      <c r="D7329" s="214"/>
      <c r="E7329" s="214"/>
      <c r="F7329" s="224"/>
      <c r="G7329" s="216"/>
      <c r="H7329" s="227"/>
      <c r="I7329" s="214"/>
      <c r="J7329" s="214"/>
      <c r="K7329" s="218"/>
    </row>
    <row r="7330" customHeight="1" spans="1:11">
      <c r="A7330" s="228"/>
      <c r="B7330" s="219"/>
      <c r="C7330" s="220"/>
      <c r="D7330" s="220"/>
      <c r="E7330" s="220"/>
      <c r="F7330" s="225"/>
      <c r="G7330" s="222"/>
      <c r="H7330" s="229"/>
      <c r="I7330" s="220"/>
      <c r="J7330" s="220"/>
      <c r="K7330" s="223"/>
    </row>
    <row r="7331" customHeight="1" spans="1:11">
      <c r="A7331" s="226"/>
      <c r="B7331" s="213"/>
      <c r="C7331" s="214"/>
      <c r="D7331" s="214"/>
      <c r="E7331" s="214"/>
      <c r="F7331" s="224"/>
      <c r="G7331" s="216"/>
      <c r="H7331" s="227"/>
      <c r="I7331" s="214"/>
      <c r="J7331" s="214"/>
      <c r="K7331" s="218"/>
    </row>
    <row r="7332" customHeight="1" spans="1:11">
      <c r="A7332" s="228"/>
      <c r="B7332" s="219"/>
      <c r="C7332" s="220"/>
      <c r="D7332" s="220"/>
      <c r="E7332" s="220"/>
      <c r="F7332" s="225"/>
      <c r="G7332" s="222"/>
      <c r="H7332" s="229"/>
      <c r="I7332" s="220"/>
      <c r="J7332" s="220"/>
      <c r="K7332" s="223"/>
    </row>
    <row r="7333" customHeight="1" spans="1:11">
      <c r="A7333" s="226"/>
      <c r="B7333" s="213"/>
      <c r="C7333" s="214"/>
      <c r="D7333" s="214"/>
      <c r="E7333" s="214"/>
      <c r="F7333" s="224"/>
      <c r="G7333" s="216"/>
      <c r="H7333" s="227"/>
      <c r="I7333" s="214"/>
      <c r="J7333" s="214"/>
      <c r="K7333" s="218"/>
    </row>
    <row r="7334" customHeight="1" spans="1:11">
      <c r="A7334" s="228"/>
      <c r="B7334" s="219"/>
      <c r="C7334" s="220"/>
      <c r="D7334" s="220"/>
      <c r="E7334" s="220"/>
      <c r="F7334" s="225"/>
      <c r="G7334" s="222"/>
      <c r="H7334" s="229"/>
      <c r="I7334" s="220"/>
      <c r="J7334" s="220"/>
      <c r="K7334" s="223"/>
    </row>
    <row r="7335" customHeight="1" spans="1:11">
      <c r="A7335" s="226"/>
      <c r="B7335" s="213"/>
      <c r="C7335" s="214"/>
      <c r="D7335" s="214"/>
      <c r="E7335" s="214"/>
      <c r="F7335" s="224"/>
      <c r="G7335" s="216"/>
      <c r="H7335" s="227"/>
      <c r="I7335" s="214"/>
      <c r="J7335" s="214"/>
      <c r="K7335" s="218"/>
    </row>
    <row r="7336" customHeight="1" spans="1:11">
      <c r="A7336" s="228"/>
      <c r="B7336" s="219"/>
      <c r="C7336" s="220"/>
      <c r="D7336" s="220"/>
      <c r="E7336" s="220"/>
      <c r="F7336" s="225"/>
      <c r="G7336" s="222"/>
      <c r="H7336" s="229"/>
      <c r="I7336" s="220"/>
      <c r="J7336" s="220"/>
      <c r="K7336" s="223"/>
    </row>
    <row r="7337" customHeight="1" spans="1:11">
      <c r="A7337" s="226"/>
      <c r="B7337" s="213"/>
      <c r="C7337" s="214"/>
      <c r="D7337" s="214"/>
      <c r="E7337" s="214"/>
      <c r="F7337" s="224"/>
      <c r="G7337" s="216"/>
      <c r="H7337" s="227"/>
      <c r="I7337" s="214"/>
      <c r="J7337" s="214"/>
      <c r="K7337" s="218"/>
    </row>
    <row r="7338" customHeight="1" spans="1:11">
      <c r="A7338" s="228"/>
      <c r="B7338" s="219"/>
      <c r="C7338" s="220"/>
      <c r="D7338" s="220"/>
      <c r="E7338" s="220"/>
      <c r="F7338" s="225"/>
      <c r="G7338" s="222"/>
      <c r="H7338" s="229"/>
      <c r="I7338" s="220"/>
      <c r="J7338" s="220"/>
      <c r="K7338" s="223"/>
    </row>
    <row r="7339" customHeight="1" spans="1:11">
      <c r="A7339" s="226"/>
      <c r="B7339" s="213"/>
      <c r="C7339" s="214"/>
      <c r="D7339" s="214"/>
      <c r="E7339" s="214"/>
      <c r="F7339" s="224"/>
      <c r="G7339" s="216"/>
      <c r="H7339" s="227"/>
      <c r="I7339" s="214"/>
      <c r="J7339" s="214"/>
      <c r="K7339" s="218"/>
    </row>
    <row r="7340" customHeight="1" spans="1:11">
      <c r="A7340" s="228"/>
      <c r="B7340" s="219"/>
      <c r="C7340" s="220"/>
      <c r="D7340" s="220"/>
      <c r="E7340" s="220"/>
      <c r="F7340" s="225"/>
      <c r="G7340" s="222"/>
      <c r="H7340" s="229"/>
      <c r="I7340" s="220"/>
      <c r="J7340" s="220"/>
      <c r="K7340" s="223"/>
    </row>
    <row r="7341" customHeight="1" spans="1:11">
      <c r="A7341" s="226"/>
      <c r="B7341" s="213"/>
      <c r="C7341" s="214"/>
      <c r="D7341" s="214"/>
      <c r="E7341" s="214"/>
      <c r="F7341" s="224"/>
      <c r="G7341" s="216"/>
      <c r="H7341" s="227"/>
      <c r="I7341" s="214"/>
      <c r="J7341" s="214"/>
      <c r="K7341" s="218"/>
    </row>
    <row r="7342" customHeight="1" spans="1:11">
      <c r="A7342" s="228"/>
      <c r="B7342" s="219"/>
      <c r="C7342" s="220"/>
      <c r="D7342" s="220"/>
      <c r="E7342" s="220"/>
      <c r="F7342" s="225"/>
      <c r="G7342" s="222"/>
      <c r="H7342" s="229"/>
      <c r="I7342" s="220"/>
      <c r="J7342" s="220"/>
      <c r="K7342" s="223"/>
    </row>
    <row r="7343" customHeight="1" spans="1:11">
      <c r="A7343" s="226"/>
      <c r="B7343" s="213"/>
      <c r="C7343" s="214"/>
      <c r="D7343" s="214"/>
      <c r="E7343" s="214"/>
      <c r="F7343" s="224"/>
      <c r="G7343" s="216"/>
      <c r="H7343" s="227"/>
      <c r="I7343" s="214"/>
      <c r="J7343" s="214"/>
      <c r="K7343" s="218"/>
    </row>
    <row r="7344" customHeight="1" spans="1:11">
      <c r="A7344" s="228"/>
      <c r="B7344" s="219"/>
      <c r="C7344" s="220"/>
      <c r="D7344" s="220"/>
      <c r="E7344" s="220"/>
      <c r="F7344" s="225"/>
      <c r="G7344" s="222"/>
      <c r="H7344" s="229"/>
      <c r="I7344" s="220"/>
      <c r="J7344" s="220"/>
      <c r="K7344" s="223"/>
    </row>
    <row r="7345" customHeight="1" spans="1:11">
      <c r="A7345" s="226"/>
      <c r="B7345" s="213"/>
      <c r="C7345" s="214"/>
      <c r="D7345" s="214"/>
      <c r="E7345" s="214"/>
      <c r="F7345" s="224"/>
      <c r="G7345" s="216"/>
      <c r="H7345" s="227"/>
      <c r="I7345" s="214"/>
      <c r="J7345" s="214"/>
      <c r="K7345" s="218"/>
    </row>
    <row r="7346" customHeight="1" spans="1:11">
      <c r="A7346" s="228"/>
      <c r="B7346" s="219"/>
      <c r="C7346" s="220"/>
      <c r="D7346" s="220"/>
      <c r="E7346" s="220"/>
      <c r="F7346" s="225"/>
      <c r="G7346" s="222"/>
      <c r="H7346" s="229"/>
      <c r="I7346" s="220"/>
      <c r="J7346" s="220"/>
      <c r="K7346" s="223"/>
    </row>
    <row r="7347" customHeight="1" spans="1:11">
      <c r="A7347" s="226"/>
      <c r="B7347" s="213"/>
      <c r="C7347" s="214"/>
      <c r="D7347" s="214"/>
      <c r="E7347" s="214"/>
      <c r="F7347" s="224"/>
      <c r="G7347" s="216"/>
      <c r="H7347" s="227"/>
      <c r="I7347" s="214"/>
      <c r="J7347" s="214"/>
      <c r="K7347" s="218"/>
    </row>
    <row r="7348" customHeight="1" spans="1:11">
      <c r="A7348" s="228"/>
      <c r="B7348" s="219"/>
      <c r="C7348" s="220"/>
      <c r="D7348" s="220"/>
      <c r="E7348" s="220"/>
      <c r="F7348" s="225"/>
      <c r="G7348" s="222"/>
      <c r="H7348" s="229"/>
      <c r="I7348" s="220"/>
      <c r="J7348" s="220"/>
      <c r="K7348" s="223"/>
    </row>
    <row r="7349" customHeight="1" spans="1:11">
      <c r="A7349" s="226"/>
      <c r="B7349" s="213"/>
      <c r="C7349" s="214"/>
      <c r="D7349" s="214"/>
      <c r="E7349" s="214"/>
      <c r="F7349" s="224"/>
      <c r="G7349" s="216"/>
      <c r="H7349" s="227"/>
      <c r="I7349" s="214"/>
      <c r="J7349" s="214"/>
      <c r="K7349" s="218"/>
    </row>
    <row r="7350" customHeight="1" spans="1:11">
      <c r="A7350" s="228"/>
      <c r="B7350" s="219"/>
      <c r="C7350" s="220"/>
      <c r="D7350" s="220"/>
      <c r="E7350" s="220"/>
      <c r="F7350" s="225"/>
      <c r="G7350" s="222"/>
      <c r="H7350" s="229"/>
      <c r="I7350" s="220"/>
      <c r="J7350" s="220"/>
      <c r="K7350" s="223"/>
    </row>
    <row r="7351" customHeight="1" spans="1:11">
      <c r="A7351" s="226"/>
      <c r="B7351" s="213"/>
      <c r="C7351" s="214"/>
      <c r="D7351" s="214"/>
      <c r="E7351" s="214"/>
      <c r="F7351" s="224"/>
      <c r="G7351" s="216"/>
      <c r="H7351" s="227"/>
      <c r="I7351" s="214"/>
      <c r="J7351" s="214"/>
      <c r="K7351" s="218"/>
    </row>
    <row r="7352" customHeight="1" spans="1:11">
      <c r="A7352" s="228"/>
      <c r="B7352" s="219"/>
      <c r="C7352" s="220"/>
      <c r="D7352" s="220"/>
      <c r="E7352" s="220"/>
      <c r="F7352" s="225"/>
      <c r="G7352" s="222"/>
      <c r="H7352" s="229"/>
      <c r="I7352" s="220"/>
      <c r="J7352" s="220"/>
      <c r="K7352" s="223"/>
    </row>
    <row r="7353" customHeight="1" spans="1:11">
      <c r="A7353" s="226"/>
      <c r="B7353" s="213"/>
      <c r="C7353" s="214"/>
      <c r="D7353" s="214"/>
      <c r="E7353" s="214"/>
      <c r="F7353" s="224"/>
      <c r="G7353" s="216"/>
      <c r="H7353" s="227"/>
      <c r="I7353" s="214"/>
      <c r="J7353" s="214"/>
      <c r="K7353" s="218"/>
    </row>
    <row r="7354" customHeight="1" spans="1:11">
      <c r="A7354" s="228"/>
      <c r="B7354" s="219"/>
      <c r="C7354" s="220"/>
      <c r="D7354" s="220"/>
      <c r="E7354" s="220"/>
      <c r="F7354" s="225"/>
      <c r="G7354" s="222"/>
      <c r="H7354" s="229"/>
      <c r="I7354" s="220"/>
      <c r="J7354" s="220"/>
      <c r="K7354" s="223"/>
    </row>
    <row r="7355" customHeight="1" spans="1:11">
      <c r="A7355" s="226"/>
      <c r="B7355" s="213"/>
      <c r="C7355" s="214"/>
      <c r="D7355" s="214"/>
      <c r="E7355" s="214"/>
      <c r="F7355" s="224"/>
      <c r="G7355" s="216"/>
      <c r="H7355" s="227"/>
      <c r="I7355" s="214"/>
      <c r="J7355" s="214"/>
      <c r="K7355" s="218"/>
    </row>
    <row r="7356" customHeight="1" spans="1:11">
      <c r="A7356" s="228"/>
      <c r="B7356" s="219"/>
      <c r="C7356" s="220"/>
      <c r="D7356" s="220"/>
      <c r="E7356" s="220"/>
      <c r="F7356" s="225"/>
      <c r="G7356" s="222"/>
      <c r="H7356" s="229"/>
      <c r="I7356" s="220"/>
      <c r="J7356" s="220"/>
      <c r="K7356" s="223"/>
    </row>
    <row r="7357" customHeight="1" spans="1:11">
      <c r="A7357" s="226"/>
      <c r="B7357" s="213"/>
      <c r="C7357" s="214"/>
      <c r="D7357" s="214"/>
      <c r="E7357" s="214"/>
      <c r="F7357" s="224"/>
      <c r="G7357" s="216"/>
      <c r="H7357" s="227"/>
      <c r="I7357" s="214"/>
      <c r="J7357" s="214"/>
      <c r="K7357" s="218"/>
    </row>
    <row r="7358" customHeight="1" spans="1:11">
      <c r="A7358" s="228"/>
      <c r="B7358" s="219"/>
      <c r="C7358" s="220"/>
      <c r="D7358" s="220"/>
      <c r="E7358" s="220"/>
      <c r="F7358" s="225"/>
      <c r="G7358" s="222"/>
      <c r="H7358" s="229"/>
      <c r="I7358" s="220"/>
      <c r="J7358" s="220"/>
      <c r="K7358" s="223"/>
    </row>
    <row r="7359" customHeight="1" spans="1:11">
      <c r="A7359" s="226"/>
      <c r="B7359" s="213"/>
      <c r="C7359" s="214"/>
      <c r="D7359" s="214"/>
      <c r="E7359" s="214"/>
      <c r="F7359" s="224"/>
      <c r="G7359" s="216"/>
      <c r="H7359" s="227"/>
      <c r="I7359" s="214"/>
      <c r="J7359" s="214"/>
      <c r="K7359" s="218"/>
    </row>
    <row r="7360" customHeight="1" spans="1:11">
      <c r="A7360" s="228"/>
      <c r="B7360" s="219"/>
      <c r="C7360" s="220"/>
      <c r="D7360" s="220"/>
      <c r="E7360" s="220"/>
      <c r="F7360" s="225"/>
      <c r="G7360" s="222"/>
      <c r="H7360" s="229"/>
      <c r="I7360" s="220"/>
      <c r="J7360" s="220"/>
      <c r="K7360" s="223"/>
    </row>
    <row r="7361" customHeight="1" spans="1:11">
      <c r="A7361" s="226"/>
      <c r="B7361" s="213"/>
      <c r="C7361" s="214"/>
      <c r="D7361" s="214"/>
      <c r="E7361" s="214"/>
      <c r="F7361" s="224"/>
      <c r="G7361" s="216"/>
      <c r="H7361" s="227"/>
      <c r="I7361" s="214"/>
      <c r="J7361" s="214"/>
      <c r="K7361" s="218"/>
    </row>
    <row r="7362" customHeight="1" spans="1:11">
      <c r="A7362" s="228"/>
      <c r="B7362" s="219"/>
      <c r="C7362" s="220"/>
      <c r="D7362" s="220"/>
      <c r="E7362" s="220"/>
      <c r="F7362" s="225"/>
      <c r="G7362" s="222"/>
      <c r="H7362" s="229"/>
      <c r="I7362" s="220"/>
      <c r="J7362" s="220"/>
      <c r="K7362" s="223"/>
    </row>
    <row r="7363" customHeight="1" spans="1:11">
      <c r="A7363" s="226"/>
      <c r="B7363" s="213"/>
      <c r="C7363" s="214"/>
      <c r="D7363" s="214"/>
      <c r="E7363" s="214"/>
      <c r="F7363" s="224"/>
      <c r="G7363" s="216"/>
      <c r="H7363" s="227"/>
      <c r="I7363" s="214"/>
      <c r="J7363" s="214"/>
      <c r="K7363" s="218"/>
    </row>
    <row r="7364" customHeight="1" spans="1:11">
      <c r="A7364" s="228"/>
      <c r="B7364" s="219"/>
      <c r="C7364" s="220"/>
      <c r="D7364" s="220"/>
      <c r="E7364" s="220"/>
      <c r="F7364" s="225"/>
      <c r="G7364" s="222"/>
      <c r="H7364" s="229"/>
      <c r="I7364" s="220"/>
      <c r="J7364" s="220"/>
      <c r="K7364" s="223"/>
    </row>
    <row r="7365" customHeight="1" spans="1:11">
      <c r="A7365" s="226"/>
      <c r="B7365" s="213"/>
      <c r="C7365" s="214"/>
      <c r="D7365" s="214"/>
      <c r="E7365" s="214"/>
      <c r="F7365" s="224"/>
      <c r="G7365" s="216"/>
      <c r="H7365" s="227"/>
      <c r="I7365" s="214"/>
      <c r="J7365" s="214"/>
      <c r="K7365" s="218"/>
    </row>
    <row r="7366" customHeight="1" spans="1:11">
      <c r="A7366" s="228"/>
      <c r="B7366" s="219"/>
      <c r="C7366" s="220"/>
      <c r="D7366" s="220"/>
      <c r="E7366" s="220"/>
      <c r="F7366" s="225"/>
      <c r="G7366" s="222"/>
      <c r="H7366" s="229"/>
      <c r="I7366" s="220"/>
      <c r="J7366" s="220"/>
      <c r="K7366" s="223"/>
    </row>
    <row r="7367" customHeight="1" spans="1:11">
      <c r="A7367" s="226"/>
      <c r="B7367" s="213"/>
      <c r="C7367" s="214"/>
      <c r="D7367" s="214"/>
      <c r="E7367" s="214"/>
      <c r="F7367" s="224"/>
      <c r="G7367" s="216"/>
      <c r="H7367" s="227"/>
      <c r="I7367" s="214"/>
      <c r="J7367" s="214"/>
      <c r="K7367" s="218"/>
    </row>
    <row r="7368" customHeight="1" spans="1:11">
      <c r="A7368" s="228"/>
      <c r="B7368" s="219"/>
      <c r="C7368" s="220"/>
      <c r="D7368" s="220"/>
      <c r="E7368" s="220"/>
      <c r="F7368" s="225"/>
      <c r="G7368" s="222"/>
      <c r="H7368" s="229"/>
      <c r="I7368" s="220"/>
      <c r="J7368" s="220"/>
      <c r="K7368" s="223"/>
    </row>
    <row r="7369" customHeight="1" spans="1:11">
      <c r="A7369" s="226"/>
      <c r="B7369" s="213"/>
      <c r="C7369" s="214"/>
      <c r="D7369" s="214"/>
      <c r="E7369" s="214"/>
      <c r="F7369" s="224"/>
      <c r="G7369" s="216"/>
      <c r="H7369" s="227"/>
      <c r="I7369" s="214"/>
      <c r="J7369" s="214"/>
      <c r="K7369" s="218"/>
    </row>
    <row r="7370" customHeight="1" spans="1:11">
      <c r="A7370" s="228"/>
      <c r="B7370" s="219"/>
      <c r="C7370" s="220"/>
      <c r="D7370" s="220"/>
      <c r="E7370" s="220"/>
      <c r="F7370" s="225"/>
      <c r="G7370" s="222"/>
      <c r="H7370" s="229"/>
      <c r="I7370" s="220"/>
      <c r="J7370" s="220"/>
      <c r="K7370" s="223"/>
    </row>
    <row r="7371" customHeight="1" spans="1:11">
      <c r="A7371" s="226"/>
      <c r="B7371" s="213"/>
      <c r="C7371" s="214"/>
      <c r="D7371" s="214"/>
      <c r="E7371" s="214"/>
      <c r="F7371" s="224"/>
      <c r="G7371" s="216"/>
      <c r="H7371" s="227"/>
      <c r="I7371" s="214"/>
      <c r="J7371" s="214"/>
      <c r="K7371" s="218"/>
    </row>
    <row r="7372" customHeight="1" spans="1:11">
      <c r="A7372" s="228"/>
      <c r="B7372" s="219"/>
      <c r="C7372" s="220"/>
      <c r="D7372" s="220"/>
      <c r="E7372" s="220"/>
      <c r="F7372" s="225"/>
      <c r="G7372" s="222"/>
      <c r="H7372" s="229"/>
      <c r="I7372" s="220"/>
      <c r="J7372" s="220"/>
      <c r="K7372" s="223"/>
    </row>
    <row r="7373" customHeight="1" spans="1:11">
      <c r="A7373" s="226"/>
      <c r="B7373" s="213"/>
      <c r="C7373" s="214"/>
      <c r="D7373" s="214"/>
      <c r="E7373" s="214"/>
      <c r="F7373" s="224"/>
      <c r="G7373" s="216"/>
      <c r="H7373" s="227"/>
      <c r="I7373" s="214"/>
      <c r="J7373" s="214"/>
      <c r="K7373" s="218"/>
    </row>
    <row r="7374" customHeight="1" spans="1:11">
      <c r="A7374" s="228"/>
      <c r="B7374" s="219"/>
      <c r="C7374" s="220"/>
      <c r="D7374" s="220"/>
      <c r="E7374" s="220"/>
      <c r="F7374" s="225"/>
      <c r="G7374" s="222"/>
      <c r="H7374" s="229"/>
      <c r="I7374" s="220"/>
      <c r="J7374" s="220"/>
      <c r="K7374" s="223"/>
    </row>
    <row r="7375" customHeight="1" spans="1:11">
      <c r="A7375" s="226"/>
      <c r="B7375" s="213"/>
      <c r="C7375" s="214"/>
      <c r="D7375" s="214"/>
      <c r="E7375" s="214"/>
      <c r="F7375" s="224"/>
      <c r="G7375" s="216"/>
      <c r="H7375" s="227"/>
      <c r="I7375" s="214"/>
      <c r="J7375" s="214"/>
      <c r="K7375" s="218"/>
    </row>
    <row r="7376" customHeight="1" spans="1:11">
      <c r="A7376" s="228"/>
      <c r="B7376" s="219"/>
      <c r="C7376" s="220"/>
      <c r="D7376" s="220"/>
      <c r="E7376" s="220"/>
      <c r="F7376" s="225"/>
      <c r="G7376" s="222"/>
      <c r="H7376" s="229"/>
      <c r="I7376" s="220"/>
      <c r="J7376" s="220"/>
      <c r="K7376" s="223"/>
    </row>
    <row r="7377" customHeight="1" spans="1:11">
      <c r="A7377" s="226"/>
      <c r="B7377" s="213"/>
      <c r="C7377" s="214"/>
      <c r="D7377" s="214"/>
      <c r="E7377" s="214"/>
      <c r="F7377" s="224"/>
      <c r="G7377" s="216"/>
      <c r="H7377" s="227"/>
      <c r="I7377" s="214"/>
      <c r="J7377" s="214"/>
      <c r="K7377" s="218"/>
    </row>
    <row r="7378" customHeight="1" spans="1:11">
      <c r="A7378" s="228"/>
      <c r="B7378" s="219"/>
      <c r="C7378" s="220"/>
      <c r="D7378" s="220"/>
      <c r="E7378" s="220"/>
      <c r="F7378" s="225"/>
      <c r="G7378" s="222"/>
      <c r="H7378" s="229"/>
      <c r="I7378" s="220"/>
      <c r="J7378" s="220"/>
      <c r="K7378" s="223"/>
    </row>
    <row r="7379" customHeight="1" spans="1:11">
      <c r="A7379" s="226"/>
      <c r="B7379" s="213"/>
      <c r="C7379" s="214"/>
      <c r="D7379" s="214"/>
      <c r="E7379" s="214"/>
      <c r="F7379" s="224"/>
      <c r="G7379" s="216"/>
      <c r="H7379" s="227"/>
      <c r="I7379" s="214"/>
      <c r="J7379" s="214"/>
      <c r="K7379" s="218"/>
    </row>
    <row r="7380" customHeight="1" spans="1:11">
      <c r="A7380" s="228"/>
      <c r="B7380" s="219"/>
      <c r="C7380" s="220"/>
      <c r="D7380" s="220"/>
      <c r="E7380" s="220"/>
      <c r="F7380" s="225"/>
      <c r="G7380" s="222"/>
      <c r="H7380" s="229"/>
      <c r="I7380" s="220"/>
      <c r="J7380" s="220"/>
      <c r="K7380" s="223"/>
    </row>
    <row r="7381" customHeight="1" spans="1:11">
      <c r="A7381" s="226"/>
      <c r="B7381" s="213"/>
      <c r="C7381" s="214"/>
      <c r="D7381" s="214"/>
      <c r="E7381" s="214"/>
      <c r="F7381" s="224"/>
      <c r="G7381" s="216"/>
      <c r="H7381" s="227"/>
      <c r="I7381" s="214"/>
      <c r="J7381" s="214"/>
      <c r="K7381" s="218"/>
    </row>
    <row r="7382" customHeight="1" spans="1:11">
      <c r="A7382" s="228"/>
      <c r="B7382" s="219"/>
      <c r="C7382" s="220"/>
      <c r="D7382" s="220"/>
      <c r="E7382" s="220"/>
      <c r="F7382" s="225"/>
      <c r="G7382" s="222"/>
      <c r="H7382" s="229"/>
      <c r="I7382" s="220"/>
      <c r="J7382" s="220"/>
      <c r="K7382" s="223"/>
    </row>
    <row r="7383" customHeight="1" spans="1:11">
      <c r="A7383" s="226"/>
      <c r="B7383" s="213"/>
      <c r="C7383" s="214"/>
      <c r="D7383" s="214"/>
      <c r="E7383" s="214"/>
      <c r="F7383" s="224"/>
      <c r="G7383" s="216"/>
      <c r="H7383" s="227"/>
      <c r="I7383" s="214"/>
      <c r="J7383" s="214"/>
      <c r="K7383" s="218"/>
    </row>
    <row r="7384" customHeight="1" spans="1:11">
      <c r="A7384" s="228"/>
      <c r="B7384" s="219"/>
      <c r="C7384" s="220"/>
      <c r="D7384" s="220"/>
      <c r="E7384" s="220"/>
      <c r="F7384" s="225"/>
      <c r="G7384" s="222"/>
      <c r="H7384" s="229"/>
      <c r="I7384" s="220"/>
      <c r="J7384" s="220"/>
      <c r="K7384" s="223"/>
    </row>
    <row r="7385" customHeight="1" spans="1:11">
      <c r="A7385" s="226"/>
      <c r="B7385" s="213"/>
      <c r="C7385" s="214"/>
      <c r="D7385" s="214"/>
      <c r="E7385" s="214"/>
      <c r="F7385" s="224"/>
      <c r="G7385" s="216"/>
      <c r="H7385" s="227"/>
      <c r="I7385" s="214"/>
      <c r="J7385" s="214"/>
      <c r="K7385" s="218"/>
    </row>
    <row r="7386" customHeight="1" spans="1:11">
      <c r="A7386" s="228"/>
      <c r="B7386" s="219"/>
      <c r="C7386" s="220"/>
      <c r="D7386" s="220"/>
      <c r="E7386" s="220"/>
      <c r="F7386" s="225"/>
      <c r="G7386" s="222"/>
      <c r="H7386" s="229"/>
      <c r="I7386" s="220"/>
      <c r="J7386" s="220"/>
      <c r="K7386" s="223"/>
    </row>
    <row r="7387" customHeight="1" spans="1:11">
      <c r="A7387" s="226"/>
      <c r="B7387" s="213"/>
      <c r="C7387" s="214"/>
      <c r="D7387" s="214"/>
      <c r="E7387" s="214"/>
      <c r="F7387" s="224"/>
      <c r="G7387" s="216"/>
      <c r="H7387" s="227"/>
      <c r="I7387" s="214"/>
      <c r="J7387" s="214"/>
      <c r="K7387" s="218"/>
    </row>
    <row r="7388" customHeight="1" spans="1:11">
      <c r="A7388" s="228"/>
      <c r="B7388" s="219"/>
      <c r="C7388" s="220"/>
      <c r="D7388" s="220"/>
      <c r="E7388" s="220"/>
      <c r="F7388" s="225"/>
      <c r="G7388" s="222"/>
      <c r="H7388" s="229"/>
      <c r="I7388" s="220"/>
      <c r="J7388" s="220"/>
      <c r="K7388" s="223"/>
    </row>
    <row r="7389" customHeight="1" spans="1:11">
      <c r="A7389" s="226"/>
      <c r="B7389" s="213"/>
      <c r="C7389" s="214"/>
      <c r="D7389" s="214"/>
      <c r="E7389" s="214"/>
      <c r="F7389" s="224"/>
      <c r="G7389" s="216"/>
      <c r="H7389" s="227"/>
      <c r="I7389" s="214"/>
      <c r="J7389" s="214"/>
      <c r="K7389" s="218"/>
    </row>
    <row r="7390" customHeight="1" spans="1:11">
      <c r="A7390" s="228"/>
      <c r="B7390" s="219"/>
      <c r="C7390" s="220"/>
      <c r="D7390" s="220"/>
      <c r="E7390" s="220"/>
      <c r="F7390" s="225"/>
      <c r="G7390" s="222"/>
      <c r="H7390" s="229"/>
      <c r="I7390" s="220"/>
      <c r="J7390" s="220"/>
      <c r="K7390" s="223"/>
    </row>
    <row r="7391" customHeight="1" spans="1:11">
      <c r="A7391" s="226"/>
      <c r="B7391" s="213"/>
      <c r="C7391" s="214"/>
      <c r="D7391" s="214"/>
      <c r="E7391" s="214"/>
      <c r="F7391" s="224"/>
      <c r="G7391" s="216"/>
      <c r="H7391" s="227"/>
      <c r="I7391" s="214"/>
      <c r="J7391" s="214"/>
      <c r="K7391" s="218"/>
    </row>
    <row r="7392" customHeight="1" spans="1:11">
      <c r="A7392" s="228"/>
      <c r="B7392" s="219"/>
      <c r="C7392" s="220"/>
      <c r="D7392" s="220"/>
      <c r="E7392" s="220"/>
      <c r="F7392" s="225"/>
      <c r="G7392" s="222"/>
      <c r="H7392" s="229"/>
      <c r="I7392" s="220"/>
      <c r="J7392" s="220"/>
      <c r="K7392" s="223"/>
    </row>
    <row r="7393" customHeight="1" spans="1:11">
      <c r="A7393" s="226"/>
      <c r="B7393" s="213"/>
      <c r="C7393" s="214"/>
      <c r="D7393" s="214"/>
      <c r="E7393" s="214"/>
      <c r="F7393" s="224"/>
      <c r="G7393" s="216"/>
      <c r="H7393" s="227"/>
      <c r="I7393" s="214"/>
      <c r="J7393" s="214"/>
      <c r="K7393" s="218"/>
    </row>
    <row r="7394" customHeight="1" spans="1:11">
      <c r="A7394" s="228"/>
      <c r="B7394" s="219"/>
      <c r="C7394" s="220"/>
      <c r="D7394" s="220"/>
      <c r="E7394" s="220"/>
      <c r="F7394" s="225"/>
      <c r="G7394" s="222"/>
      <c r="H7394" s="229"/>
      <c r="I7394" s="220"/>
      <c r="J7394" s="220"/>
      <c r="K7394" s="223"/>
    </row>
    <row r="7395" customHeight="1" spans="1:11">
      <c r="A7395" s="226"/>
      <c r="B7395" s="213"/>
      <c r="C7395" s="214"/>
      <c r="D7395" s="214"/>
      <c r="E7395" s="214"/>
      <c r="F7395" s="224"/>
      <c r="G7395" s="216"/>
      <c r="H7395" s="227"/>
      <c r="I7395" s="214"/>
      <c r="J7395" s="214"/>
      <c r="K7395" s="218"/>
    </row>
    <row r="7396" customHeight="1" spans="1:11">
      <c r="A7396" s="228"/>
      <c r="B7396" s="219"/>
      <c r="C7396" s="220"/>
      <c r="D7396" s="220"/>
      <c r="E7396" s="220"/>
      <c r="F7396" s="225"/>
      <c r="G7396" s="222"/>
      <c r="H7396" s="229"/>
      <c r="I7396" s="220"/>
      <c r="J7396" s="220"/>
      <c r="K7396" s="223"/>
    </row>
    <row r="7397" customHeight="1" spans="1:11">
      <c r="A7397" s="226"/>
      <c r="B7397" s="213"/>
      <c r="C7397" s="214"/>
      <c r="D7397" s="214"/>
      <c r="E7397" s="214"/>
      <c r="F7397" s="224"/>
      <c r="G7397" s="216"/>
      <c r="H7397" s="227"/>
      <c r="I7397" s="214"/>
      <c r="J7397" s="214"/>
      <c r="K7397" s="218"/>
    </row>
    <row r="7398" customHeight="1" spans="1:11">
      <c r="A7398" s="228"/>
      <c r="B7398" s="219"/>
      <c r="C7398" s="220"/>
      <c r="D7398" s="220"/>
      <c r="E7398" s="220"/>
      <c r="F7398" s="225"/>
      <c r="G7398" s="222"/>
      <c r="H7398" s="229"/>
      <c r="I7398" s="220"/>
      <c r="J7398" s="220"/>
      <c r="K7398" s="223"/>
    </row>
    <row r="7399" customHeight="1" spans="1:11">
      <c r="A7399" s="226"/>
      <c r="B7399" s="213"/>
      <c r="C7399" s="214"/>
      <c r="D7399" s="214"/>
      <c r="E7399" s="214"/>
      <c r="F7399" s="224"/>
      <c r="G7399" s="216"/>
      <c r="H7399" s="227"/>
      <c r="I7399" s="214"/>
      <c r="J7399" s="214"/>
      <c r="K7399" s="218"/>
    </row>
    <row r="7400" customHeight="1" spans="1:11">
      <c r="A7400" s="228"/>
      <c r="B7400" s="219"/>
      <c r="C7400" s="220"/>
      <c r="D7400" s="220"/>
      <c r="E7400" s="220"/>
      <c r="F7400" s="225"/>
      <c r="G7400" s="222"/>
      <c r="H7400" s="229"/>
      <c r="I7400" s="220"/>
      <c r="J7400" s="220"/>
      <c r="K7400" s="223"/>
    </row>
    <row r="7401" customHeight="1" spans="1:11">
      <c r="A7401" s="226"/>
      <c r="B7401" s="213"/>
      <c r="C7401" s="214"/>
      <c r="D7401" s="214"/>
      <c r="E7401" s="214"/>
      <c r="F7401" s="224"/>
      <c r="G7401" s="216"/>
      <c r="H7401" s="227"/>
      <c r="I7401" s="214"/>
      <c r="J7401" s="214"/>
      <c r="K7401" s="218"/>
    </row>
    <row r="7402" customHeight="1" spans="1:11">
      <c r="A7402" s="228"/>
      <c r="B7402" s="219"/>
      <c r="C7402" s="220"/>
      <c r="D7402" s="220"/>
      <c r="E7402" s="220"/>
      <c r="F7402" s="225"/>
      <c r="G7402" s="222"/>
      <c r="H7402" s="229"/>
      <c r="I7402" s="220"/>
      <c r="J7402" s="220"/>
      <c r="K7402" s="223"/>
    </row>
    <row r="7403" customHeight="1" spans="1:11">
      <c r="A7403" s="226"/>
      <c r="B7403" s="213"/>
      <c r="C7403" s="214"/>
      <c r="D7403" s="214"/>
      <c r="E7403" s="214"/>
      <c r="F7403" s="224"/>
      <c r="G7403" s="216"/>
      <c r="H7403" s="227"/>
      <c r="I7403" s="214"/>
      <c r="J7403" s="214"/>
      <c r="K7403" s="218"/>
    </row>
    <row r="7404" customHeight="1" spans="1:11">
      <c r="A7404" s="228"/>
      <c r="B7404" s="219"/>
      <c r="C7404" s="220"/>
      <c r="D7404" s="220"/>
      <c r="E7404" s="220"/>
      <c r="F7404" s="225"/>
      <c r="G7404" s="222"/>
      <c r="H7404" s="229"/>
      <c r="I7404" s="220"/>
      <c r="J7404" s="220"/>
      <c r="K7404" s="223"/>
    </row>
    <row r="7405" customHeight="1" spans="1:11">
      <c r="A7405" s="226"/>
      <c r="B7405" s="213"/>
      <c r="C7405" s="214"/>
      <c r="D7405" s="214"/>
      <c r="E7405" s="214"/>
      <c r="F7405" s="224"/>
      <c r="G7405" s="216"/>
      <c r="H7405" s="227"/>
      <c r="I7405" s="214"/>
      <c r="J7405" s="214"/>
      <c r="K7405" s="218"/>
    </row>
    <row r="7406" customHeight="1" spans="1:11">
      <c r="A7406" s="228"/>
      <c r="B7406" s="219"/>
      <c r="C7406" s="220"/>
      <c r="D7406" s="220"/>
      <c r="E7406" s="220"/>
      <c r="F7406" s="225"/>
      <c r="G7406" s="222"/>
      <c r="H7406" s="229"/>
      <c r="I7406" s="220"/>
      <c r="J7406" s="220"/>
      <c r="K7406" s="223"/>
    </row>
    <row r="7407" customHeight="1" spans="1:11">
      <c r="A7407" s="226"/>
      <c r="B7407" s="213"/>
      <c r="C7407" s="214"/>
      <c r="D7407" s="214"/>
      <c r="E7407" s="214"/>
      <c r="F7407" s="224"/>
      <c r="G7407" s="216"/>
      <c r="H7407" s="227"/>
      <c r="I7407" s="214"/>
      <c r="J7407" s="214"/>
      <c r="K7407" s="218"/>
    </row>
    <row r="7408" customHeight="1" spans="1:11">
      <c r="A7408" s="228"/>
      <c r="B7408" s="219"/>
      <c r="C7408" s="220"/>
      <c r="D7408" s="220"/>
      <c r="E7408" s="220"/>
      <c r="F7408" s="225"/>
      <c r="G7408" s="222"/>
      <c r="H7408" s="229"/>
      <c r="I7408" s="220"/>
      <c r="J7408" s="220"/>
      <c r="K7408" s="223"/>
    </row>
    <row r="7409" customHeight="1" spans="1:11">
      <c r="A7409" s="226"/>
      <c r="B7409" s="213"/>
      <c r="C7409" s="214"/>
      <c r="D7409" s="214"/>
      <c r="E7409" s="214"/>
      <c r="F7409" s="224"/>
      <c r="G7409" s="216"/>
      <c r="H7409" s="227"/>
      <c r="I7409" s="214"/>
      <c r="J7409" s="214"/>
      <c r="K7409" s="218"/>
    </row>
    <row r="7410" customHeight="1" spans="1:11">
      <c r="A7410" s="228"/>
      <c r="B7410" s="219"/>
      <c r="C7410" s="220"/>
      <c r="D7410" s="220"/>
      <c r="E7410" s="220"/>
      <c r="F7410" s="225"/>
      <c r="G7410" s="222"/>
      <c r="H7410" s="229"/>
      <c r="I7410" s="220"/>
      <c r="J7410" s="220"/>
      <c r="K7410" s="223"/>
    </row>
    <row r="7411" customHeight="1" spans="1:11">
      <c r="A7411" s="226"/>
      <c r="B7411" s="213"/>
      <c r="C7411" s="214"/>
      <c r="D7411" s="214"/>
      <c r="E7411" s="214"/>
      <c r="F7411" s="224"/>
      <c r="G7411" s="216"/>
      <c r="H7411" s="227"/>
      <c r="I7411" s="214"/>
      <c r="J7411" s="214"/>
      <c r="K7411" s="218"/>
    </row>
    <row r="7412" customHeight="1" spans="1:11">
      <c r="A7412" s="228"/>
      <c r="B7412" s="219"/>
      <c r="C7412" s="220"/>
      <c r="D7412" s="220"/>
      <c r="E7412" s="220"/>
      <c r="F7412" s="225"/>
      <c r="G7412" s="222"/>
      <c r="H7412" s="229"/>
      <c r="I7412" s="220"/>
      <c r="J7412" s="220"/>
      <c r="K7412" s="223"/>
    </row>
    <row r="7413" customHeight="1" spans="1:11">
      <c r="A7413" s="226"/>
      <c r="B7413" s="213"/>
      <c r="C7413" s="214"/>
      <c r="D7413" s="214"/>
      <c r="E7413" s="214"/>
      <c r="F7413" s="224"/>
      <c r="G7413" s="216"/>
      <c r="H7413" s="227"/>
      <c r="I7413" s="214"/>
      <c r="J7413" s="214"/>
      <c r="K7413" s="218"/>
    </row>
    <row r="7414" customHeight="1" spans="1:11">
      <c r="A7414" s="228"/>
      <c r="B7414" s="219"/>
      <c r="C7414" s="220"/>
      <c r="D7414" s="220"/>
      <c r="E7414" s="220"/>
      <c r="F7414" s="225"/>
      <c r="G7414" s="222"/>
      <c r="H7414" s="229"/>
      <c r="I7414" s="220"/>
      <c r="J7414" s="220"/>
      <c r="K7414" s="223"/>
    </row>
    <row r="7415" customHeight="1" spans="1:11">
      <c r="A7415" s="226"/>
      <c r="B7415" s="213"/>
      <c r="C7415" s="214"/>
      <c r="D7415" s="214"/>
      <c r="E7415" s="214"/>
      <c r="F7415" s="224"/>
      <c r="G7415" s="216"/>
      <c r="H7415" s="227"/>
      <c r="I7415" s="214"/>
      <c r="J7415" s="214"/>
      <c r="K7415" s="218"/>
    </row>
    <row r="7416" customHeight="1" spans="1:11">
      <c r="A7416" s="228"/>
      <c r="B7416" s="219"/>
      <c r="C7416" s="220"/>
      <c r="D7416" s="220"/>
      <c r="E7416" s="220"/>
      <c r="F7416" s="225"/>
      <c r="G7416" s="222"/>
      <c r="H7416" s="229"/>
      <c r="I7416" s="220"/>
      <c r="J7416" s="220"/>
      <c r="K7416" s="223"/>
    </row>
    <row r="7417" customHeight="1" spans="1:11">
      <c r="A7417" s="226"/>
      <c r="B7417" s="213"/>
      <c r="C7417" s="214"/>
      <c r="D7417" s="214"/>
      <c r="E7417" s="214"/>
      <c r="F7417" s="224"/>
      <c r="G7417" s="216"/>
      <c r="H7417" s="227"/>
      <c r="I7417" s="214"/>
      <c r="J7417" s="214"/>
      <c r="K7417" s="218"/>
    </row>
    <row r="7418" customHeight="1" spans="1:11">
      <c r="A7418" s="228"/>
      <c r="B7418" s="219"/>
      <c r="C7418" s="220"/>
      <c r="D7418" s="220"/>
      <c r="E7418" s="220"/>
      <c r="F7418" s="225"/>
      <c r="G7418" s="222"/>
      <c r="H7418" s="229"/>
      <c r="I7418" s="220"/>
      <c r="J7418" s="220"/>
      <c r="K7418" s="223"/>
    </row>
    <row r="7419" customHeight="1" spans="1:11">
      <c r="A7419" s="226"/>
      <c r="B7419" s="213"/>
      <c r="C7419" s="214"/>
      <c r="D7419" s="214"/>
      <c r="E7419" s="214"/>
      <c r="F7419" s="224"/>
      <c r="G7419" s="216"/>
      <c r="H7419" s="227"/>
      <c r="I7419" s="214"/>
      <c r="J7419" s="214"/>
      <c r="K7419" s="218"/>
    </row>
    <row r="7420" customHeight="1" spans="1:11">
      <c r="A7420" s="228"/>
      <c r="B7420" s="219"/>
      <c r="C7420" s="220"/>
      <c r="D7420" s="220"/>
      <c r="E7420" s="220"/>
      <c r="F7420" s="225"/>
      <c r="G7420" s="222"/>
      <c r="H7420" s="229"/>
      <c r="I7420" s="220"/>
      <c r="J7420" s="220"/>
      <c r="K7420" s="223"/>
    </row>
    <row r="7421" customHeight="1" spans="1:11">
      <c r="A7421" s="226"/>
      <c r="B7421" s="213"/>
      <c r="C7421" s="214"/>
      <c r="D7421" s="214"/>
      <c r="E7421" s="214"/>
      <c r="F7421" s="224"/>
      <c r="G7421" s="216"/>
      <c r="H7421" s="227"/>
      <c r="I7421" s="214"/>
      <c r="J7421" s="214"/>
      <c r="K7421" s="218"/>
    </row>
    <row r="7422" customHeight="1" spans="1:11">
      <c r="A7422" s="228"/>
      <c r="B7422" s="219"/>
      <c r="C7422" s="220"/>
      <c r="D7422" s="220"/>
      <c r="E7422" s="220"/>
      <c r="F7422" s="225"/>
      <c r="G7422" s="222"/>
      <c r="H7422" s="229"/>
      <c r="I7422" s="220"/>
      <c r="J7422" s="220"/>
      <c r="K7422" s="223"/>
    </row>
    <row r="7423" customHeight="1" spans="1:11">
      <c r="A7423" s="226"/>
      <c r="B7423" s="213"/>
      <c r="C7423" s="214"/>
      <c r="D7423" s="214"/>
      <c r="E7423" s="214"/>
      <c r="F7423" s="224"/>
      <c r="G7423" s="216"/>
      <c r="H7423" s="227"/>
      <c r="I7423" s="214"/>
      <c r="J7423" s="214"/>
      <c r="K7423" s="218"/>
    </row>
    <row r="7424" customHeight="1" spans="1:11">
      <c r="A7424" s="228"/>
      <c r="B7424" s="219"/>
      <c r="C7424" s="220"/>
      <c r="D7424" s="220"/>
      <c r="E7424" s="220"/>
      <c r="F7424" s="225"/>
      <c r="G7424" s="222"/>
      <c r="H7424" s="229"/>
      <c r="I7424" s="220"/>
      <c r="J7424" s="220"/>
      <c r="K7424" s="223"/>
    </row>
    <row r="7425" customHeight="1" spans="1:11">
      <c r="A7425" s="226"/>
      <c r="B7425" s="213"/>
      <c r="C7425" s="214"/>
      <c r="D7425" s="214"/>
      <c r="E7425" s="214"/>
      <c r="F7425" s="224"/>
      <c r="G7425" s="216"/>
      <c r="H7425" s="227"/>
      <c r="I7425" s="214"/>
      <c r="J7425" s="214"/>
      <c r="K7425" s="218"/>
    </row>
    <row r="7426" customHeight="1" spans="1:11">
      <c r="A7426" s="228"/>
      <c r="B7426" s="219"/>
      <c r="C7426" s="220"/>
      <c r="D7426" s="220"/>
      <c r="E7426" s="220"/>
      <c r="F7426" s="225"/>
      <c r="G7426" s="222"/>
      <c r="H7426" s="229"/>
      <c r="I7426" s="220"/>
      <c r="J7426" s="220"/>
      <c r="K7426" s="223"/>
    </row>
    <row r="7427" customHeight="1" spans="1:11">
      <c r="A7427" s="226"/>
      <c r="B7427" s="213"/>
      <c r="C7427" s="214"/>
      <c r="D7427" s="214"/>
      <c r="E7427" s="214"/>
      <c r="F7427" s="224"/>
      <c r="G7427" s="216"/>
      <c r="H7427" s="227"/>
      <c r="I7427" s="214"/>
      <c r="J7427" s="214"/>
      <c r="K7427" s="218"/>
    </row>
    <row r="7428" customHeight="1" spans="1:11">
      <c r="A7428" s="228"/>
      <c r="B7428" s="219"/>
      <c r="C7428" s="220"/>
      <c r="D7428" s="220"/>
      <c r="E7428" s="220"/>
      <c r="F7428" s="225"/>
      <c r="G7428" s="222"/>
      <c r="H7428" s="229"/>
      <c r="I7428" s="220"/>
      <c r="J7428" s="220"/>
      <c r="K7428" s="223"/>
    </row>
    <row r="7429" customHeight="1" spans="1:11">
      <c r="A7429" s="226"/>
      <c r="B7429" s="213"/>
      <c r="C7429" s="214"/>
      <c r="D7429" s="214"/>
      <c r="E7429" s="214"/>
      <c r="F7429" s="224"/>
      <c r="G7429" s="216"/>
      <c r="H7429" s="227"/>
      <c r="I7429" s="214"/>
      <c r="J7429" s="214"/>
      <c r="K7429" s="218"/>
    </row>
    <row r="7430" customHeight="1" spans="1:11">
      <c r="A7430" s="228"/>
      <c r="B7430" s="219"/>
      <c r="C7430" s="220"/>
      <c r="D7430" s="220"/>
      <c r="E7430" s="220"/>
      <c r="F7430" s="225"/>
      <c r="G7430" s="222"/>
      <c r="H7430" s="229"/>
      <c r="I7430" s="220"/>
      <c r="J7430" s="220"/>
      <c r="K7430" s="223"/>
    </row>
    <row r="7431" customHeight="1" spans="1:11">
      <c r="A7431" s="226"/>
      <c r="B7431" s="213"/>
      <c r="C7431" s="214"/>
      <c r="D7431" s="214"/>
      <c r="E7431" s="214"/>
      <c r="F7431" s="224"/>
      <c r="G7431" s="216"/>
      <c r="H7431" s="227"/>
      <c r="I7431" s="214"/>
      <c r="J7431" s="214"/>
      <c r="K7431" s="218"/>
    </row>
    <row r="7432" customHeight="1" spans="1:11">
      <c r="A7432" s="228"/>
      <c r="B7432" s="219"/>
      <c r="C7432" s="220"/>
      <c r="D7432" s="220"/>
      <c r="E7432" s="220"/>
      <c r="F7432" s="225"/>
      <c r="G7432" s="222"/>
      <c r="H7432" s="229"/>
      <c r="I7432" s="220"/>
      <c r="J7432" s="220"/>
      <c r="K7432" s="223"/>
    </row>
    <row r="7433" customHeight="1" spans="1:11">
      <c r="A7433" s="226"/>
      <c r="B7433" s="213"/>
      <c r="C7433" s="214"/>
      <c r="D7433" s="214"/>
      <c r="E7433" s="214"/>
      <c r="F7433" s="224"/>
      <c r="G7433" s="216"/>
      <c r="H7433" s="227"/>
      <c r="I7433" s="214"/>
      <c r="J7433" s="214"/>
      <c r="K7433" s="218"/>
    </row>
    <row r="7434" customHeight="1" spans="1:11">
      <c r="A7434" s="228"/>
      <c r="B7434" s="219"/>
      <c r="C7434" s="220"/>
      <c r="D7434" s="220"/>
      <c r="E7434" s="220"/>
      <c r="F7434" s="225"/>
      <c r="G7434" s="222"/>
      <c r="H7434" s="229"/>
      <c r="I7434" s="220"/>
      <c r="J7434" s="220"/>
      <c r="K7434" s="223"/>
    </row>
    <row r="7435" customHeight="1" spans="1:11">
      <c r="A7435" s="226"/>
      <c r="B7435" s="213"/>
      <c r="C7435" s="214"/>
      <c r="D7435" s="214"/>
      <c r="E7435" s="214"/>
      <c r="F7435" s="224"/>
      <c r="G7435" s="216"/>
      <c r="H7435" s="227"/>
      <c r="I7435" s="214"/>
      <c r="J7435" s="214"/>
      <c r="K7435" s="218"/>
    </row>
    <row r="7436" customHeight="1" spans="1:11">
      <c r="A7436" s="228"/>
      <c r="B7436" s="219"/>
      <c r="C7436" s="220"/>
      <c r="D7436" s="220"/>
      <c r="E7436" s="220"/>
      <c r="F7436" s="225"/>
      <c r="G7436" s="222"/>
      <c r="H7436" s="229"/>
      <c r="I7436" s="220"/>
      <c r="J7436" s="220"/>
      <c r="K7436" s="223"/>
    </row>
    <row r="7437" customHeight="1" spans="1:11">
      <c r="A7437" s="226"/>
      <c r="B7437" s="213"/>
      <c r="C7437" s="214"/>
      <c r="D7437" s="214"/>
      <c r="E7437" s="214"/>
      <c r="F7437" s="224"/>
      <c r="G7437" s="216"/>
      <c r="H7437" s="227"/>
      <c r="I7437" s="214"/>
      <c r="J7437" s="214"/>
      <c r="K7437" s="218"/>
    </row>
    <row r="7438" customHeight="1" spans="1:11">
      <c r="A7438" s="228"/>
      <c r="B7438" s="219"/>
      <c r="C7438" s="220"/>
      <c r="D7438" s="220"/>
      <c r="E7438" s="220"/>
      <c r="F7438" s="225"/>
      <c r="G7438" s="222"/>
      <c r="H7438" s="229"/>
      <c r="I7438" s="220"/>
      <c r="J7438" s="220"/>
      <c r="K7438" s="223"/>
    </row>
    <row r="7439" customHeight="1" spans="1:11">
      <c r="A7439" s="226"/>
      <c r="B7439" s="213"/>
      <c r="C7439" s="214"/>
      <c r="D7439" s="214"/>
      <c r="E7439" s="214"/>
      <c r="F7439" s="224"/>
      <c r="G7439" s="216"/>
      <c r="H7439" s="227"/>
      <c r="I7439" s="214"/>
      <c r="J7439" s="214"/>
      <c r="K7439" s="218"/>
    </row>
    <row r="7440" customHeight="1" spans="1:11">
      <c r="A7440" s="228"/>
      <c r="B7440" s="219"/>
      <c r="C7440" s="220"/>
      <c r="D7440" s="220"/>
      <c r="E7440" s="220"/>
      <c r="F7440" s="225"/>
      <c r="G7440" s="222"/>
      <c r="H7440" s="229"/>
      <c r="I7440" s="220"/>
      <c r="J7440" s="220"/>
      <c r="K7440" s="223"/>
    </row>
    <row r="7441" customHeight="1" spans="1:11">
      <c r="A7441" s="226"/>
      <c r="B7441" s="213"/>
      <c r="C7441" s="214"/>
      <c r="D7441" s="214"/>
      <c r="E7441" s="214"/>
      <c r="F7441" s="224"/>
      <c r="G7441" s="216"/>
      <c r="H7441" s="227"/>
      <c r="I7441" s="214"/>
      <c r="J7441" s="214"/>
      <c r="K7441" s="218"/>
    </row>
    <row r="7442" customHeight="1" spans="1:11">
      <c r="A7442" s="228"/>
      <c r="B7442" s="219"/>
      <c r="C7442" s="220"/>
      <c r="D7442" s="220"/>
      <c r="E7442" s="220"/>
      <c r="F7442" s="225"/>
      <c r="G7442" s="222"/>
      <c r="H7442" s="229"/>
      <c r="I7442" s="220"/>
      <c r="J7442" s="220"/>
      <c r="K7442" s="223"/>
    </row>
    <row r="7443" customHeight="1" spans="1:11">
      <c r="A7443" s="226"/>
      <c r="B7443" s="213"/>
      <c r="C7443" s="214"/>
      <c r="D7443" s="214"/>
      <c r="E7443" s="214"/>
      <c r="F7443" s="224"/>
      <c r="G7443" s="216"/>
      <c r="H7443" s="227"/>
      <c r="I7443" s="214"/>
      <c r="J7443" s="214"/>
      <c r="K7443" s="218"/>
    </row>
    <row r="7444" customHeight="1" spans="1:11">
      <c r="A7444" s="228"/>
      <c r="B7444" s="219"/>
      <c r="C7444" s="220"/>
      <c r="D7444" s="220"/>
      <c r="E7444" s="220"/>
      <c r="F7444" s="225"/>
      <c r="G7444" s="222"/>
      <c r="H7444" s="229"/>
      <c r="I7444" s="220"/>
      <c r="J7444" s="220"/>
      <c r="K7444" s="223"/>
    </row>
    <row r="7445" customHeight="1" spans="1:11">
      <c r="A7445" s="226"/>
      <c r="B7445" s="213"/>
      <c r="C7445" s="214"/>
      <c r="D7445" s="214"/>
      <c r="E7445" s="214"/>
      <c r="F7445" s="224"/>
      <c r="G7445" s="216"/>
      <c r="H7445" s="227"/>
      <c r="I7445" s="214"/>
      <c r="J7445" s="214"/>
      <c r="K7445" s="218"/>
    </row>
    <row r="7446" customHeight="1" spans="1:11">
      <c r="A7446" s="228"/>
      <c r="B7446" s="219"/>
      <c r="C7446" s="220"/>
      <c r="D7446" s="220"/>
      <c r="E7446" s="220"/>
      <c r="F7446" s="225"/>
      <c r="G7446" s="222"/>
      <c r="H7446" s="229"/>
      <c r="I7446" s="220"/>
      <c r="J7446" s="220"/>
      <c r="K7446" s="223"/>
    </row>
    <row r="7447" customHeight="1" spans="1:11">
      <c r="A7447" s="226"/>
      <c r="B7447" s="213"/>
      <c r="C7447" s="214"/>
      <c r="D7447" s="214"/>
      <c r="E7447" s="214"/>
      <c r="F7447" s="224"/>
      <c r="G7447" s="216"/>
      <c r="H7447" s="227"/>
      <c r="I7447" s="214"/>
      <c r="J7447" s="214"/>
      <c r="K7447" s="218"/>
    </row>
    <row r="7448" customHeight="1" spans="1:11">
      <c r="A7448" s="228"/>
      <c r="B7448" s="219"/>
      <c r="C7448" s="220"/>
      <c r="D7448" s="220"/>
      <c r="E7448" s="220"/>
      <c r="F7448" s="225"/>
      <c r="G7448" s="222"/>
      <c r="H7448" s="229"/>
      <c r="I7448" s="220"/>
      <c r="J7448" s="220"/>
      <c r="K7448" s="223"/>
    </row>
    <row r="7449" customHeight="1" spans="1:11">
      <c r="A7449" s="226"/>
      <c r="B7449" s="213"/>
      <c r="C7449" s="214"/>
      <c r="D7449" s="214"/>
      <c r="E7449" s="214"/>
      <c r="F7449" s="224"/>
      <c r="G7449" s="216"/>
      <c r="H7449" s="227"/>
      <c r="I7449" s="214"/>
      <c r="J7449" s="214"/>
      <c r="K7449" s="218"/>
    </row>
    <row r="7450" customHeight="1" spans="1:11">
      <c r="A7450" s="228"/>
      <c r="B7450" s="219"/>
      <c r="C7450" s="220"/>
      <c r="D7450" s="220"/>
      <c r="E7450" s="220"/>
      <c r="F7450" s="225"/>
      <c r="G7450" s="222"/>
      <c r="H7450" s="229"/>
      <c r="I7450" s="220"/>
      <c r="J7450" s="220"/>
      <c r="K7450" s="223"/>
    </row>
    <row r="7451" customHeight="1" spans="1:11">
      <c r="A7451" s="226"/>
      <c r="B7451" s="213"/>
      <c r="C7451" s="214"/>
      <c r="D7451" s="214"/>
      <c r="E7451" s="214"/>
      <c r="F7451" s="224"/>
      <c r="G7451" s="216"/>
      <c r="H7451" s="227"/>
      <c r="I7451" s="214"/>
      <c r="J7451" s="214"/>
      <c r="K7451" s="218"/>
    </row>
    <row r="7452" customHeight="1" spans="1:11">
      <c r="A7452" s="228"/>
      <c r="B7452" s="219"/>
      <c r="C7452" s="220"/>
      <c r="D7452" s="220"/>
      <c r="E7452" s="220"/>
      <c r="F7452" s="225"/>
      <c r="G7452" s="222"/>
      <c r="H7452" s="229"/>
      <c r="I7452" s="220"/>
      <c r="J7452" s="220"/>
      <c r="K7452" s="223"/>
    </row>
    <row r="7453" customHeight="1" spans="1:11">
      <c r="A7453" s="226"/>
      <c r="B7453" s="213"/>
      <c r="C7453" s="214"/>
      <c r="D7453" s="214"/>
      <c r="E7453" s="214"/>
      <c r="F7453" s="224"/>
      <c r="G7453" s="216"/>
      <c r="H7453" s="227"/>
      <c r="I7453" s="214"/>
      <c r="J7453" s="214"/>
      <c r="K7453" s="218"/>
    </row>
    <row r="7454" customHeight="1" spans="1:11">
      <c r="A7454" s="228"/>
      <c r="B7454" s="219"/>
      <c r="C7454" s="220"/>
      <c r="D7454" s="220"/>
      <c r="E7454" s="220"/>
      <c r="F7454" s="225"/>
      <c r="G7454" s="222"/>
      <c r="H7454" s="229"/>
      <c r="I7454" s="220"/>
      <c r="J7454" s="220"/>
      <c r="K7454" s="223"/>
    </row>
    <row r="7455" customHeight="1" spans="1:11">
      <c r="A7455" s="226"/>
      <c r="B7455" s="213"/>
      <c r="C7455" s="214"/>
      <c r="D7455" s="214"/>
      <c r="E7455" s="214"/>
      <c r="F7455" s="224"/>
      <c r="G7455" s="216"/>
      <c r="H7455" s="227"/>
      <c r="I7455" s="214"/>
      <c r="J7455" s="214"/>
      <c r="K7455" s="218"/>
    </row>
    <row r="7456" customHeight="1" spans="1:11">
      <c r="A7456" s="228"/>
      <c r="B7456" s="219"/>
      <c r="C7456" s="220"/>
      <c r="D7456" s="220"/>
      <c r="E7456" s="220"/>
      <c r="F7456" s="225"/>
      <c r="G7456" s="222"/>
      <c r="H7456" s="229"/>
      <c r="I7456" s="220"/>
      <c r="J7456" s="220"/>
      <c r="K7456" s="223"/>
    </row>
    <row r="7457" customHeight="1" spans="1:11">
      <c r="A7457" s="226"/>
      <c r="B7457" s="213"/>
      <c r="C7457" s="214"/>
      <c r="D7457" s="214"/>
      <c r="E7457" s="214"/>
      <c r="F7457" s="224"/>
      <c r="G7457" s="216"/>
      <c r="H7457" s="227"/>
      <c r="I7457" s="214"/>
      <c r="J7457" s="214"/>
      <c r="K7457" s="218"/>
    </row>
    <row r="7458" customHeight="1" spans="1:11">
      <c r="A7458" s="228"/>
      <c r="B7458" s="219"/>
      <c r="C7458" s="220"/>
      <c r="D7458" s="220"/>
      <c r="E7458" s="220"/>
      <c r="F7458" s="225"/>
      <c r="G7458" s="222"/>
      <c r="H7458" s="229"/>
      <c r="I7458" s="220"/>
      <c r="J7458" s="220"/>
      <c r="K7458" s="223"/>
    </row>
    <row r="7459" customHeight="1" spans="1:11">
      <c r="A7459" s="226"/>
      <c r="B7459" s="213"/>
      <c r="C7459" s="214"/>
      <c r="D7459" s="214"/>
      <c r="E7459" s="214"/>
      <c r="F7459" s="224"/>
      <c r="G7459" s="216"/>
      <c r="H7459" s="227"/>
      <c r="I7459" s="214"/>
      <c r="J7459" s="214"/>
      <c r="K7459" s="218"/>
    </row>
    <row r="7460" customHeight="1" spans="1:11">
      <c r="A7460" s="228"/>
      <c r="B7460" s="219"/>
      <c r="C7460" s="220"/>
      <c r="D7460" s="220"/>
      <c r="E7460" s="220"/>
      <c r="F7460" s="225"/>
      <c r="G7460" s="222"/>
      <c r="H7460" s="229"/>
      <c r="I7460" s="220"/>
      <c r="J7460" s="220"/>
      <c r="K7460" s="223"/>
    </row>
    <row r="7461" customHeight="1" spans="1:11">
      <c r="A7461" s="226"/>
      <c r="B7461" s="213"/>
      <c r="C7461" s="214"/>
      <c r="D7461" s="214"/>
      <c r="E7461" s="214"/>
      <c r="F7461" s="224"/>
      <c r="G7461" s="216"/>
      <c r="H7461" s="227"/>
      <c r="I7461" s="214"/>
      <c r="J7461" s="214"/>
      <c r="K7461" s="218"/>
    </row>
    <row r="7462" customHeight="1" spans="1:11">
      <c r="A7462" s="228"/>
      <c r="B7462" s="219"/>
      <c r="C7462" s="220"/>
      <c r="D7462" s="220"/>
      <c r="E7462" s="220"/>
      <c r="F7462" s="225"/>
      <c r="G7462" s="222"/>
      <c r="H7462" s="229"/>
      <c r="I7462" s="220"/>
      <c r="J7462" s="220"/>
      <c r="K7462" s="223"/>
    </row>
    <row r="7463" customHeight="1" spans="1:11">
      <c r="A7463" s="226"/>
      <c r="B7463" s="213"/>
      <c r="C7463" s="214"/>
      <c r="D7463" s="214"/>
      <c r="E7463" s="214"/>
      <c r="F7463" s="224"/>
      <c r="G7463" s="216"/>
      <c r="H7463" s="227"/>
      <c r="I7463" s="214"/>
      <c r="J7463" s="214"/>
      <c r="K7463" s="218"/>
    </row>
    <row r="7464" customHeight="1" spans="1:11">
      <c r="A7464" s="228"/>
      <c r="B7464" s="219"/>
      <c r="C7464" s="220"/>
      <c r="D7464" s="220"/>
      <c r="E7464" s="220"/>
      <c r="F7464" s="225"/>
      <c r="G7464" s="222"/>
      <c r="H7464" s="229"/>
      <c r="I7464" s="220"/>
      <c r="J7464" s="220"/>
      <c r="K7464" s="223"/>
    </row>
    <row r="7465" customHeight="1" spans="1:11">
      <c r="A7465" s="226"/>
      <c r="B7465" s="213"/>
      <c r="C7465" s="214"/>
      <c r="D7465" s="214"/>
      <c r="E7465" s="214"/>
      <c r="F7465" s="224"/>
      <c r="G7465" s="216"/>
      <c r="H7465" s="227"/>
      <c r="I7465" s="214"/>
      <c r="J7465" s="214"/>
      <c r="K7465" s="218"/>
    </row>
    <row r="7466" customHeight="1" spans="1:11">
      <c r="A7466" s="228"/>
      <c r="B7466" s="219"/>
      <c r="C7466" s="220"/>
      <c r="D7466" s="220"/>
      <c r="E7466" s="220"/>
      <c r="F7466" s="225"/>
      <c r="G7466" s="222"/>
      <c r="H7466" s="229"/>
      <c r="I7466" s="220"/>
      <c r="J7466" s="220"/>
      <c r="K7466" s="223"/>
    </row>
    <row r="7467" customHeight="1" spans="1:11">
      <c r="A7467" s="226"/>
      <c r="B7467" s="213"/>
      <c r="C7467" s="214"/>
      <c r="D7467" s="214"/>
      <c r="E7467" s="214"/>
      <c r="F7467" s="224"/>
      <c r="G7467" s="216"/>
      <c r="H7467" s="227"/>
      <c r="I7467" s="214"/>
      <c r="J7467" s="214"/>
      <c r="K7467" s="218"/>
    </row>
    <row r="7468" customHeight="1" spans="1:11">
      <c r="A7468" s="228"/>
      <c r="B7468" s="219"/>
      <c r="C7468" s="220"/>
      <c r="D7468" s="220"/>
      <c r="E7468" s="220"/>
      <c r="F7468" s="225"/>
      <c r="G7468" s="222"/>
      <c r="H7468" s="229"/>
      <c r="I7468" s="220"/>
      <c r="J7468" s="220"/>
      <c r="K7468" s="223"/>
    </row>
    <row r="7469" customHeight="1" spans="1:11">
      <c r="A7469" s="226"/>
      <c r="B7469" s="213"/>
      <c r="C7469" s="214"/>
      <c r="D7469" s="214"/>
      <c r="E7469" s="214"/>
      <c r="F7469" s="224"/>
      <c r="G7469" s="216"/>
      <c r="H7469" s="227"/>
      <c r="I7469" s="214"/>
      <c r="J7469" s="214"/>
      <c r="K7469" s="218"/>
    </row>
    <row r="7470" customHeight="1" spans="1:11">
      <c r="A7470" s="228"/>
      <c r="B7470" s="219"/>
      <c r="C7470" s="220"/>
      <c r="D7470" s="220"/>
      <c r="E7470" s="220"/>
      <c r="F7470" s="225"/>
      <c r="G7470" s="222"/>
      <c r="H7470" s="229"/>
      <c r="I7470" s="220"/>
      <c r="J7470" s="220"/>
      <c r="K7470" s="223"/>
    </row>
    <row r="7471" customHeight="1" spans="1:11">
      <c r="A7471" s="226"/>
      <c r="B7471" s="213"/>
      <c r="C7471" s="214"/>
      <c r="D7471" s="214"/>
      <c r="E7471" s="214"/>
      <c r="F7471" s="224"/>
      <c r="G7471" s="216"/>
      <c r="H7471" s="227"/>
      <c r="I7471" s="214"/>
      <c r="J7471" s="214"/>
      <c r="K7471" s="218"/>
    </row>
    <row r="7472" customHeight="1" spans="1:11">
      <c r="A7472" s="228"/>
      <c r="B7472" s="219"/>
      <c r="C7472" s="220"/>
      <c r="D7472" s="220"/>
      <c r="E7472" s="220"/>
      <c r="F7472" s="225"/>
      <c r="G7472" s="222"/>
      <c r="H7472" s="229"/>
      <c r="I7472" s="220"/>
      <c r="J7472" s="220"/>
      <c r="K7472" s="223"/>
    </row>
    <row r="7473" customHeight="1" spans="1:11">
      <c r="A7473" s="226"/>
      <c r="B7473" s="213"/>
      <c r="C7473" s="214"/>
      <c r="D7473" s="214"/>
      <c r="E7473" s="214"/>
      <c r="F7473" s="224"/>
      <c r="G7473" s="216"/>
      <c r="H7473" s="227"/>
      <c r="I7473" s="214"/>
      <c r="J7473" s="214"/>
      <c r="K7473" s="218"/>
    </row>
    <row r="7474" customHeight="1" spans="1:11">
      <c r="A7474" s="228"/>
      <c r="B7474" s="219"/>
      <c r="C7474" s="220"/>
      <c r="D7474" s="220"/>
      <c r="E7474" s="220"/>
      <c r="F7474" s="225"/>
      <c r="G7474" s="222"/>
      <c r="H7474" s="229"/>
      <c r="I7474" s="220"/>
      <c r="J7474" s="220"/>
      <c r="K7474" s="223"/>
    </row>
    <row r="7475" customHeight="1" spans="1:11">
      <c r="A7475" s="226"/>
      <c r="B7475" s="213"/>
      <c r="C7475" s="214"/>
      <c r="D7475" s="214"/>
      <c r="E7475" s="214"/>
      <c r="F7475" s="224"/>
      <c r="G7475" s="216"/>
      <c r="H7475" s="227"/>
      <c r="I7475" s="214"/>
      <c r="J7475" s="214"/>
      <c r="K7475" s="218"/>
    </row>
    <row r="7476" customHeight="1" spans="1:11">
      <c r="A7476" s="228"/>
      <c r="B7476" s="219"/>
      <c r="C7476" s="220"/>
      <c r="D7476" s="220"/>
      <c r="E7476" s="220"/>
      <c r="F7476" s="225"/>
      <c r="G7476" s="222"/>
      <c r="H7476" s="229"/>
      <c r="I7476" s="220"/>
      <c r="J7476" s="220"/>
      <c r="K7476" s="223"/>
    </row>
    <row r="7477" customHeight="1" spans="1:11">
      <c r="A7477" s="226"/>
      <c r="B7477" s="213"/>
      <c r="C7477" s="214"/>
      <c r="D7477" s="214"/>
      <c r="E7477" s="214"/>
      <c r="F7477" s="224"/>
      <c r="G7477" s="216"/>
      <c r="H7477" s="227"/>
      <c r="I7477" s="214"/>
      <c r="J7477" s="214"/>
      <c r="K7477" s="218"/>
    </row>
    <row r="7478" customHeight="1" spans="1:11">
      <c r="A7478" s="228"/>
      <c r="B7478" s="219"/>
      <c r="C7478" s="220"/>
      <c r="D7478" s="220"/>
      <c r="E7478" s="220"/>
      <c r="F7478" s="225"/>
      <c r="G7478" s="222"/>
      <c r="H7478" s="229"/>
      <c r="I7478" s="220"/>
      <c r="J7478" s="220"/>
      <c r="K7478" s="223"/>
    </row>
    <row r="7479" customHeight="1" spans="1:11">
      <c r="A7479" s="226"/>
      <c r="B7479" s="213"/>
      <c r="C7479" s="214"/>
      <c r="D7479" s="214"/>
      <c r="E7479" s="214"/>
      <c r="F7479" s="224"/>
      <c r="G7479" s="216"/>
      <c r="H7479" s="227"/>
      <c r="I7479" s="214"/>
      <c r="J7479" s="214"/>
      <c r="K7479" s="218"/>
    </row>
    <row r="7480" customHeight="1" spans="1:11">
      <c r="A7480" s="228"/>
      <c r="B7480" s="219"/>
      <c r="C7480" s="220"/>
      <c r="D7480" s="220"/>
      <c r="E7480" s="220"/>
      <c r="F7480" s="225"/>
      <c r="G7480" s="222"/>
      <c r="H7480" s="229"/>
      <c r="I7480" s="220"/>
      <c r="J7480" s="220"/>
      <c r="K7480" s="223"/>
    </row>
    <row r="7481" customHeight="1" spans="1:11">
      <c r="A7481" s="226"/>
      <c r="B7481" s="213"/>
      <c r="C7481" s="214"/>
      <c r="D7481" s="214"/>
      <c r="E7481" s="214"/>
      <c r="F7481" s="224"/>
      <c r="G7481" s="216"/>
      <c r="H7481" s="227"/>
      <c r="I7481" s="214"/>
      <c r="J7481" s="214"/>
      <c r="K7481" s="218"/>
    </row>
    <row r="7482" customHeight="1" spans="1:11">
      <c r="A7482" s="228"/>
      <c r="B7482" s="219"/>
      <c r="C7482" s="220"/>
      <c r="D7482" s="220"/>
      <c r="E7482" s="220"/>
      <c r="F7482" s="225"/>
      <c r="G7482" s="222"/>
      <c r="H7482" s="229"/>
      <c r="I7482" s="220"/>
      <c r="J7482" s="220"/>
      <c r="K7482" s="223"/>
    </row>
    <row r="7483" customHeight="1" spans="1:11">
      <c r="A7483" s="226"/>
      <c r="B7483" s="213"/>
      <c r="C7483" s="214"/>
      <c r="D7483" s="214"/>
      <c r="E7483" s="214"/>
      <c r="F7483" s="224"/>
      <c r="G7483" s="216"/>
      <c r="H7483" s="227"/>
      <c r="I7483" s="214"/>
      <c r="J7483" s="214"/>
      <c r="K7483" s="218"/>
    </row>
    <row r="7484" customHeight="1" spans="1:11">
      <c r="A7484" s="228"/>
      <c r="B7484" s="219"/>
      <c r="C7484" s="220"/>
      <c r="D7484" s="220"/>
      <c r="E7484" s="220"/>
      <c r="F7484" s="225"/>
      <c r="G7484" s="222"/>
      <c r="H7484" s="229"/>
      <c r="I7484" s="220"/>
      <c r="J7484" s="220"/>
      <c r="K7484" s="223"/>
    </row>
    <row r="7485" customHeight="1" spans="1:11">
      <c r="A7485" s="226"/>
      <c r="B7485" s="213"/>
      <c r="C7485" s="214"/>
      <c r="D7485" s="214"/>
      <c r="E7485" s="214"/>
      <c r="F7485" s="224"/>
      <c r="G7485" s="216"/>
      <c r="H7485" s="227"/>
      <c r="I7485" s="214"/>
      <c r="J7485" s="214"/>
      <c r="K7485" s="218"/>
    </row>
    <row r="7486" customHeight="1" spans="1:11">
      <c r="A7486" s="228"/>
      <c r="B7486" s="219"/>
      <c r="C7486" s="220"/>
      <c r="D7486" s="220"/>
      <c r="E7486" s="220"/>
      <c r="F7486" s="225"/>
      <c r="G7486" s="222"/>
      <c r="H7486" s="229"/>
      <c r="I7486" s="220"/>
      <c r="J7486" s="220"/>
      <c r="K7486" s="223"/>
    </row>
    <row r="7487" customHeight="1" spans="1:11">
      <c r="A7487" s="226"/>
      <c r="B7487" s="213"/>
      <c r="C7487" s="214"/>
      <c r="D7487" s="214"/>
      <c r="E7487" s="214"/>
      <c r="F7487" s="224"/>
      <c r="G7487" s="216"/>
      <c r="H7487" s="227"/>
      <c r="I7487" s="214"/>
      <c r="J7487" s="214"/>
      <c r="K7487" s="218"/>
    </row>
    <row r="7488" customHeight="1" spans="1:11">
      <c r="A7488" s="228"/>
      <c r="B7488" s="219"/>
      <c r="C7488" s="220"/>
      <c r="D7488" s="220"/>
      <c r="E7488" s="220"/>
      <c r="F7488" s="225"/>
      <c r="G7488" s="222"/>
      <c r="H7488" s="229"/>
      <c r="I7488" s="220"/>
      <c r="J7488" s="220"/>
      <c r="K7488" s="223"/>
    </row>
    <row r="7489" customHeight="1" spans="1:11">
      <c r="A7489" s="226"/>
      <c r="B7489" s="213"/>
      <c r="C7489" s="214"/>
      <c r="D7489" s="214"/>
      <c r="E7489" s="214"/>
      <c r="F7489" s="224"/>
      <c r="G7489" s="216"/>
      <c r="H7489" s="227"/>
      <c r="I7489" s="214"/>
      <c r="J7489" s="214"/>
      <c r="K7489" s="218"/>
    </row>
    <row r="7490" customHeight="1" spans="1:11">
      <c r="A7490" s="228"/>
      <c r="B7490" s="219"/>
      <c r="C7490" s="220"/>
      <c r="D7490" s="220"/>
      <c r="E7490" s="220"/>
      <c r="F7490" s="225"/>
      <c r="G7490" s="222"/>
      <c r="H7490" s="229"/>
      <c r="I7490" s="220"/>
      <c r="J7490" s="220"/>
      <c r="K7490" s="223"/>
    </row>
    <row r="7491" customHeight="1" spans="1:11">
      <c r="A7491" s="226"/>
      <c r="B7491" s="213"/>
      <c r="C7491" s="214"/>
      <c r="D7491" s="214"/>
      <c r="E7491" s="214"/>
      <c r="F7491" s="224"/>
      <c r="G7491" s="216"/>
      <c r="H7491" s="227"/>
      <c r="I7491" s="214"/>
      <c r="J7491" s="214"/>
      <c r="K7491" s="218"/>
    </row>
    <row r="7492" customHeight="1" spans="1:11">
      <c r="A7492" s="228"/>
      <c r="B7492" s="219"/>
      <c r="C7492" s="220"/>
      <c r="D7492" s="220"/>
      <c r="E7492" s="220"/>
      <c r="F7492" s="225"/>
      <c r="G7492" s="222"/>
      <c r="H7492" s="229"/>
      <c r="I7492" s="220"/>
      <c r="J7492" s="220"/>
      <c r="K7492" s="223"/>
    </row>
    <row r="7493" customHeight="1" spans="1:11">
      <c r="A7493" s="226"/>
      <c r="B7493" s="213"/>
      <c r="C7493" s="214"/>
      <c r="D7493" s="214"/>
      <c r="E7493" s="214"/>
      <c r="F7493" s="224"/>
      <c r="G7493" s="216"/>
      <c r="H7493" s="227"/>
      <c r="I7493" s="214"/>
      <c r="J7493" s="214"/>
      <c r="K7493" s="218"/>
    </row>
    <row r="7494" customHeight="1" spans="1:11">
      <c r="A7494" s="228"/>
      <c r="B7494" s="219"/>
      <c r="C7494" s="220"/>
      <c r="D7494" s="220"/>
      <c r="E7494" s="220"/>
      <c r="F7494" s="225"/>
      <c r="G7494" s="222"/>
      <c r="H7494" s="229"/>
      <c r="I7494" s="220"/>
      <c r="J7494" s="220"/>
      <c r="K7494" s="223"/>
    </row>
    <row r="7495" customHeight="1" spans="1:11">
      <c r="A7495" s="226"/>
      <c r="B7495" s="213"/>
      <c r="C7495" s="214"/>
      <c r="D7495" s="214"/>
      <c r="E7495" s="214"/>
      <c r="F7495" s="224"/>
      <c r="G7495" s="216"/>
      <c r="H7495" s="227"/>
      <c r="I7495" s="214"/>
      <c r="J7495" s="214"/>
      <c r="K7495" s="218"/>
    </row>
    <row r="7496" customHeight="1" spans="1:11">
      <c r="A7496" s="228"/>
      <c r="B7496" s="219"/>
      <c r="C7496" s="220"/>
      <c r="D7496" s="220"/>
      <c r="E7496" s="220"/>
      <c r="F7496" s="225"/>
      <c r="G7496" s="222"/>
      <c r="H7496" s="229"/>
      <c r="I7496" s="220"/>
      <c r="J7496" s="220"/>
      <c r="K7496" s="223"/>
    </row>
    <row r="7497" customHeight="1" spans="1:11">
      <c r="A7497" s="226"/>
      <c r="B7497" s="213"/>
      <c r="C7497" s="214"/>
      <c r="D7497" s="214"/>
      <c r="E7497" s="214"/>
      <c r="F7497" s="224"/>
      <c r="G7497" s="216"/>
      <c r="H7497" s="227"/>
      <c r="I7497" s="214"/>
      <c r="J7497" s="214"/>
      <c r="K7497" s="218"/>
    </row>
    <row r="7498" customHeight="1" spans="1:11">
      <c r="A7498" s="228"/>
      <c r="B7498" s="219"/>
      <c r="C7498" s="220"/>
      <c r="D7498" s="220"/>
      <c r="E7498" s="220"/>
      <c r="F7498" s="225"/>
      <c r="G7498" s="222"/>
      <c r="H7498" s="229"/>
      <c r="I7498" s="220"/>
      <c r="J7498" s="220"/>
      <c r="K7498" s="223"/>
    </row>
    <row r="7499" customHeight="1" spans="1:11">
      <c r="A7499" s="226"/>
      <c r="B7499" s="213"/>
      <c r="C7499" s="214"/>
      <c r="D7499" s="214"/>
      <c r="E7499" s="214"/>
      <c r="F7499" s="224"/>
      <c r="G7499" s="216"/>
      <c r="H7499" s="227"/>
      <c r="I7499" s="214"/>
      <c r="J7499" s="214"/>
      <c r="K7499" s="218"/>
    </row>
    <row r="7500" customHeight="1" spans="1:11">
      <c r="A7500" s="228"/>
      <c r="B7500" s="219"/>
      <c r="C7500" s="220"/>
      <c r="D7500" s="220"/>
      <c r="E7500" s="220"/>
      <c r="F7500" s="225"/>
      <c r="G7500" s="222"/>
      <c r="H7500" s="229"/>
      <c r="I7500" s="220"/>
      <c r="J7500" s="220"/>
      <c r="K7500" s="223"/>
    </row>
    <row r="7501" customHeight="1" spans="1:11">
      <c r="A7501" s="226"/>
      <c r="B7501" s="213"/>
      <c r="C7501" s="214"/>
      <c r="D7501" s="214"/>
      <c r="E7501" s="214"/>
      <c r="F7501" s="224"/>
      <c r="G7501" s="216"/>
      <c r="H7501" s="227"/>
      <c r="I7501" s="214"/>
      <c r="J7501" s="214"/>
      <c r="K7501" s="218"/>
    </row>
    <row r="7502" customHeight="1" spans="1:11">
      <c r="A7502" s="228"/>
      <c r="B7502" s="219"/>
      <c r="C7502" s="220"/>
      <c r="D7502" s="220"/>
      <c r="E7502" s="220"/>
      <c r="F7502" s="225"/>
      <c r="G7502" s="222"/>
      <c r="H7502" s="229"/>
      <c r="I7502" s="220"/>
      <c r="J7502" s="220"/>
      <c r="K7502" s="223"/>
    </row>
    <row r="7503" customHeight="1" spans="1:11">
      <c r="A7503" s="226"/>
      <c r="B7503" s="213"/>
      <c r="C7503" s="214"/>
      <c r="D7503" s="214"/>
      <c r="E7503" s="214"/>
      <c r="F7503" s="224"/>
      <c r="G7503" s="216"/>
      <c r="H7503" s="227"/>
      <c r="I7503" s="214"/>
      <c r="J7503" s="214"/>
      <c r="K7503" s="218"/>
    </row>
    <row r="7504" customHeight="1" spans="1:11">
      <c r="A7504" s="228"/>
      <c r="B7504" s="219"/>
      <c r="C7504" s="220"/>
      <c r="D7504" s="220"/>
      <c r="E7504" s="220"/>
      <c r="F7504" s="225"/>
      <c r="G7504" s="222"/>
      <c r="H7504" s="229"/>
      <c r="I7504" s="220"/>
      <c r="J7504" s="220"/>
      <c r="K7504" s="223"/>
    </row>
    <row r="7505" customHeight="1" spans="1:11">
      <c r="A7505" s="226"/>
      <c r="B7505" s="213"/>
      <c r="C7505" s="214"/>
      <c r="D7505" s="214"/>
      <c r="E7505" s="214"/>
      <c r="F7505" s="224"/>
      <c r="G7505" s="216"/>
      <c r="H7505" s="227"/>
      <c r="I7505" s="214"/>
      <c r="J7505" s="214"/>
      <c r="K7505" s="218"/>
    </row>
    <row r="7506" customHeight="1" spans="1:11">
      <c r="A7506" s="228"/>
      <c r="B7506" s="219"/>
      <c r="C7506" s="220"/>
      <c r="D7506" s="220"/>
      <c r="E7506" s="220"/>
      <c r="F7506" s="225"/>
      <c r="G7506" s="222"/>
      <c r="H7506" s="229"/>
      <c r="I7506" s="220"/>
      <c r="J7506" s="220"/>
      <c r="K7506" s="223"/>
    </row>
    <row r="7507" customHeight="1" spans="1:11">
      <c r="A7507" s="226"/>
      <c r="B7507" s="213"/>
      <c r="C7507" s="214"/>
      <c r="D7507" s="214"/>
      <c r="E7507" s="214"/>
      <c r="F7507" s="224"/>
      <c r="G7507" s="216"/>
      <c r="H7507" s="227"/>
      <c r="I7507" s="214"/>
      <c r="J7507" s="214"/>
      <c r="K7507" s="218"/>
    </row>
    <row r="7508" customHeight="1" spans="1:11">
      <c r="A7508" s="228"/>
      <c r="B7508" s="219"/>
      <c r="C7508" s="220"/>
      <c r="D7508" s="220"/>
      <c r="E7508" s="220"/>
      <c r="F7508" s="225"/>
      <c r="G7508" s="222"/>
      <c r="H7508" s="229"/>
      <c r="I7508" s="220"/>
      <c r="J7508" s="220"/>
      <c r="K7508" s="223"/>
    </row>
    <row r="7509" customHeight="1" spans="1:11">
      <c r="A7509" s="226"/>
      <c r="B7509" s="213"/>
      <c r="C7509" s="214"/>
      <c r="D7509" s="214"/>
      <c r="E7509" s="214"/>
      <c r="F7509" s="224"/>
      <c r="G7509" s="216"/>
      <c r="H7509" s="227"/>
      <c r="I7509" s="214"/>
      <c r="J7509" s="214"/>
      <c r="K7509" s="218"/>
    </row>
    <row r="7510" customHeight="1" spans="1:11">
      <c r="A7510" s="228"/>
      <c r="B7510" s="219"/>
      <c r="C7510" s="220"/>
      <c r="D7510" s="220"/>
      <c r="E7510" s="220"/>
      <c r="F7510" s="225"/>
      <c r="G7510" s="222"/>
      <c r="H7510" s="229"/>
      <c r="I7510" s="220"/>
      <c r="J7510" s="220"/>
      <c r="K7510" s="223"/>
    </row>
    <row r="7511" customHeight="1" spans="1:11">
      <c r="A7511" s="226"/>
      <c r="B7511" s="213"/>
      <c r="C7511" s="214"/>
      <c r="D7511" s="214"/>
      <c r="E7511" s="214"/>
      <c r="F7511" s="224"/>
      <c r="G7511" s="216"/>
      <c r="H7511" s="227"/>
      <c r="I7511" s="214"/>
      <c r="J7511" s="214"/>
      <c r="K7511" s="218"/>
    </row>
    <row r="7512" customHeight="1" spans="1:11">
      <c r="A7512" s="228"/>
      <c r="B7512" s="219"/>
      <c r="C7512" s="220"/>
      <c r="D7512" s="220"/>
      <c r="E7512" s="220"/>
      <c r="F7512" s="225"/>
      <c r="G7512" s="222"/>
      <c r="H7512" s="229"/>
      <c r="I7512" s="220"/>
      <c r="J7512" s="220"/>
      <c r="K7512" s="223"/>
    </row>
    <row r="7513" customHeight="1" spans="1:11">
      <c r="A7513" s="226"/>
      <c r="B7513" s="213"/>
      <c r="C7513" s="214"/>
      <c r="D7513" s="214"/>
      <c r="E7513" s="214"/>
      <c r="F7513" s="224"/>
      <c r="G7513" s="216"/>
      <c r="H7513" s="227"/>
      <c r="I7513" s="214"/>
      <c r="J7513" s="214"/>
      <c r="K7513" s="218"/>
    </row>
    <row r="7514" customHeight="1" spans="1:11">
      <c r="A7514" s="228"/>
      <c r="B7514" s="219"/>
      <c r="C7514" s="220"/>
      <c r="D7514" s="220"/>
      <c r="E7514" s="220"/>
      <c r="F7514" s="225"/>
      <c r="G7514" s="222"/>
      <c r="H7514" s="229"/>
      <c r="I7514" s="220"/>
      <c r="J7514" s="220"/>
      <c r="K7514" s="223"/>
    </row>
    <row r="7515" customHeight="1" spans="1:11">
      <c r="A7515" s="226"/>
      <c r="B7515" s="213"/>
      <c r="C7515" s="214"/>
      <c r="D7515" s="214"/>
      <c r="E7515" s="214"/>
      <c r="F7515" s="224"/>
      <c r="G7515" s="216"/>
      <c r="H7515" s="227"/>
      <c r="I7515" s="214"/>
      <c r="J7515" s="214"/>
      <c r="K7515" s="218"/>
    </row>
    <row r="7516" customHeight="1" spans="1:11">
      <c r="A7516" s="228"/>
      <c r="B7516" s="219"/>
      <c r="C7516" s="220"/>
      <c r="D7516" s="220"/>
      <c r="E7516" s="220"/>
      <c r="F7516" s="225"/>
      <c r="G7516" s="222"/>
      <c r="H7516" s="229"/>
      <c r="I7516" s="220"/>
      <c r="J7516" s="220"/>
      <c r="K7516" s="223"/>
    </row>
    <row r="7517" customHeight="1" spans="1:11">
      <c r="A7517" s="226"/>
      <c r="B7517" s="213"/>
      <c r="C7517" s="214"/>
      <c r="D7517" s="214"/>
      <c r="E7517" s="214"/>
      <c r="F7517" s="224"/>
      <c r="G7517" s="216"/>
      <c r="H7517" s="227"/>
      <c r="I7517" s="214"/>
      <c r="J7517" s="214"/>
      <c r="K7517" s="218"/>
    </row>
    <row r="7518" customHeight="1" spans="1:11">
      <c r="A7518" s="228"/>
      <c r="B7518" s="219"/>
      <c r="C7518" s="220"/>
      <c r="D7518" s="220"/>
      <c r="E7518" s="220"/>
      <c r="F7518" s="225"/>
      <c r="G7518" s="222"/>
      <c r="H7518" s="229"/>
      <c r="I7518" s="220"/>
      <c r="J7518" s="220"/>
      <c r="K7518" s="223"/>
    </row>
    <row r="7519" customHeight="1" spans="1:11">
      <c r="A7519" s="226"/>
      <c r="B7519" s="213"/>
      <c r="C7519" s="214"/>
      <c r="D7519" s="214"/>
      <c r="E7519" s="214"/>
      <c r="F7519" s="224"/>
      <c r="G7519" s="216"/>
      <c r="H7519" s="227"/>
      <c r="I7519" s="214"/>
      <c r="J7519" s="214"/>
      <c r="K7519" s="218"/>
    </row>
    <row r="7520" customHeight="1" spans="1:11">
      <c r="A7520" s="228"/>
      <c r="B7520" s="219"/>
      <c r="C7520" s="220"/>
      <c r="D7520" s="220"/>
      <c r="E7520" s="220"/>
      <c r="F7520" s="225"/>
      <c r="G7520" s="222"/>
      <c r="H7520" s="229"/>
      <c r="I7520" s="220"/>
      <c r="J7520" s="220"/>
      <c r="K7520" s="223"/>
    </row>
    <row r="7521" customHeight="1" spans="1:11">
      <c r="A7521" s="226"/>
      <c r="B7521" s="213"/>
      <c r="C7521" s="214"/>
      <c r="D7521" s="214"/>
      <c r="E7521" s="214"/>
      <c r="F7521" s="224"/>
      <c r="G7521" s="216"/>
      <c r="H7521" s="227"/>
      <c r="I7521" s="214"/>
      <c r="J7521" s="214"/>
      <c r="K7521" s="218"/>
    </row>
    <row r="7522" customHeight="1" spans="1:11">
      <c r="A7522" s="228"/>
      <c r="B7522" s="219"/>
      <c r="C7522" s="220"/>
      <c r="D7522" s="220"/>
      <c r="E7522" s="220"/>
      <c r="F7522" s="225"/>
      <c r="G7522" s="222"/>
      <c r="H7522" s="229"/>
      <c r="I7522" s="220"/>
      <c r="J7522" s="220"/>
      <c r="K7522" s="223"/>
    </row>
    <row r="7523" customHeight="1" spans="1:11">
      <c r="A7523" s="226"/>
      <c r="B7523" s="213"/>
      <c r="C7523" s="214"/>
      <c r="D7523" s="214"/>
      <c r="E7523" s="214"/>
      <c r="F7523" s="224"/>
      <c r="G7523" s="216"/>
      <c r="H7523" s="227"/>
      <c r="I7523" s="214"/>
      <c r="J7523" s="214"/>
      <c r="K7523" s="218"/>
    </row>
    <row r="7524" customHeight="1" spans="1:11">
      <c r="A7524" s="228"/>
      <c r="B7524" s="219"/>
      <c r="C7524" s="220"/>
      <c r="D7524" s="220"/>
      <c r="E7524" s="220"/>
      <c r="F7524" s="225"/>
      <c r="G7524" s="222"/>
      <c r="H7524" s="229"/>
      <c r="I7524" s="220"/>
      <c r="J7524" s="220"/>
      <c r="K7524" s="223"/>
    </row>
    <row r="7525" customHeight="1" spans="1:11">
      <c r="A7525" s="226"/>
      <c r="B7525" s="213"/>
      <c r="C7525" s="214"/>
      <c r="D7525" s="214"/>
      <c r="E7525" s="214"/>
      <c r="F7525" s="224"/>
      <c r="G7525" s="216"/>
      <c r="H7525" s="227"/>
      <c r="I7525" s="214"/>
      <c r="J7525" s="214"/>
      <c r="K7525" s="218"/>
    </row>
    <row r="7526" customHeight="1" spans="1:11">
      <c r="A7526" s="228"/>
      <c r="B7526" s="219"/>
      <c r="C7526" s="220"/>
      <c r="D7526" s="220"/>
      <c r="E7526" s="220"/>
      <c r="F7526" s="225"/>
      <c r="G7526" s="222"/>
      <c r="H7526" s="229"/>
      <c r="I7526" s="220"/>
      <c r="J7526" s="220"/>
      <c r="K7526" s="223"/>
    </row>
    <row r="7527" customHeight="1" spans="1:11">
      <c r="A7527" s="226"/>
      <c r="B7527" s="213"/>
      <c r="C7527" s="214"/>
      <c r="D7527" s="214"/>
      <c r="E7527" s="214"/>
      <c r="F7527" s="224"/>
      <c r="G7527" s="216"/>
      <c r="H7527" s="227"/>
      <c r="I7527" s="214"/>
      <c r="J7527" s="214"/>
      <c r="K7527" s="218"/>
    </row>
    <row r="7528" customHeight="1" spans="1:11">
      <c r="A7528" s="228"/>
      <c r="B7528" s="219"/>
      <c r="C7528" s="220"/>
      <c r="D7528" s="220"/>
      <c r="E7528" s="220"/>
      <c r="F7528" s="225"/>
      <c r="G7528" s="222"/>
      <c r="H7528" s="229"/>
      <c r="I7528" s="220"/>
      <c r="J7528" s="220"/>
      <c r="K7528" s="223"/>
    </row>
    <row r="7529" customHeight="1" spans="1:11">
      <c r="A7529" s="226"/>
      <c r="B7529" s="213"/>
      <c r="C7529" s="214"/>
      <c r="D7529" s="214"/>
      <c r="E7529" s="214"/>
      <c r="F7529" s="224"/>
      <c r="G7529" s="216"/>
      <c r="H7529" s="227"/>
      <c r="I7529" s="214"/>
      <c r="J7529" s="214"/>
      <c r="K7529" s="218"/>
    </row>
    <row r="7530" customHeight="1" spans="1:11">
      <c r="A7530" s="228"/>
      <c r="B7530" s="219"/>
      <c r="C7530" s="220"/>
      <c r="D7530" s="220"/>
      <c r="E7530" s="220"/>
      <c r="F7530" s="225"/>
      <c r="G7530" s="222"/>
      <c r="H7530" s="229"/>
      <c r="I7530" s="220"/>
      <c r="J7530" s="220"/>
      <c r="K7530" s="223"/>
    </row>
    <row r="7531" customHeight="1" spans="1:11">
      <c r="A7531" s="226"/>
      <c r="B7531" s="213"/>
      <c r="C7531" s="214"/>
      <c r="D7531" s="214"/>
      <c r="E7531" s="214"/>
      <c r="F7531" s="224"/>
      <c r="G7531" s="216"/>
      <c r="H7531" s="227"/>
      <c r="I7531" s="214"/>
      <c r="J7531" s="214"/>
      <c r="K7531" s="218"/>
    </row>
    <row r="7532" customHeight="1" spans="1:11">
      <c r="A7532" s="228"/>
      <c r="B7532" s="219"/>
      <c r="C7532" s="220"/>
      <c r="D7532" s="220"/>
      <c r="E7532" s="220"/>
      <c r="F7532" s="225"/>
      <c r="G7532" s="222"/>
      <c r="H7532" s="229"/>
      <c r="I7532" s="220"/>
      <c r="J7532" s="220"/>
      <c r="K7532" s="223"/>
    </row>
    <row r="7533" customHeight="1" spans="1:11">
      <c r="A7533" s="226"/>
      <c r="B7533" s="213"/>
      <c r="C7533" s="214"/>
      <c r="D7533" s="214"/>
      <c r="E7533" s="214"/>
      <c r="F7533" s="224"/>
      <c r="G7533" s="216"/>
      <c r="H7533" s="227"/>
      <c r="I7533" s="214"/>
      <c r="J7533" s="214"/>
      <c r="K7533" s="218"/>
    </row>
    <row r="7534" customHeight="1" spans="1:11">
      <c r="A7534" s="228"/>
      <c r="B7534" s="219"/>
      <c r="C7534" s="220"/>
      <c r="D7534" s="220"/>
      <c r="E7534" s="220"/>
      <c r="F7534" s="225"/>
      <c r="G7534" s="222"/>
      <c r="H7534" s="229"/>
      <c r="I7534" s="220"/>
      <c r="J7534" s="220"/>
      <c r="K7534" s="223"/>
    </row>
    <row r="7535" customHeight="1" spans="1:11">
      <c r="A7535" s="226"/>
      <c r="B7535" s="213"/>
      <c r="C7535" s="214"/>
      <c r="D7535" s="214"/>
      <c r="E7535" s="214"/>
      <c r="F7535" s="224"/>
      <c r="G7535" s="216"/>
      <c r="H7535" s="227"/>
      <c r="I7535" s="214"/>
      <c r="J7535" s="214"/>
      <c r="K7535" s="218"/>
    </row>
    <row r="7536" customHeight="1" spans="1:11">
      <c r="A7536" s="228"/>
      <c r="B7536" s="219"/>
      <c r="C7536" s="220"/>
      <c r="D7536" s="220"/>
      <c r="E7536" s="220"/>
      <c r="F7536" s="225"/>
      <c r="G7536" s="222"/>
      <c r="H7536" s="229"/>
      <c r="I7536" s="220"/>
      <c r="J7536" s="220"/>
      <c r="K7536" s="223"/>
    </row>
    <row r="7537" customHeight="1" spans="1:11">
      <c r="A7537" s="226"/>
      <c r="B7537" s="213"/>
      <c r="C7537" s="214"/>
      <c r="D7537" s="214"/>
      <c r="E7537" s="214"/>
      <c r="F7537" s="224"/>
      <c r="G7537" s="216"/>
      <c r="H7537" s="227"/>
      <c r="I7537" s="214"/>
      <c r="J7537" s="214"/>
      <c r="K7537" s="218"/>
    </row>
    <row r="7538" customHeight="1" spans="1:11">
      <c r="A7538" s="228"/>
      <c r="B7538" s="219"/>
      <c r="C7538" s="220"/>
      <c r="D7538" s="220"/>
      <c r="E7538" s="220"/>
      <c r="F7538" s="225"/>
      <c r="G7538" s="222"/>
      <c r="H7538" s="229"/>
      <c r="I7538" s="220"/>
      <c r="J7538" s="220"/>
      <c r="K7538" s="223"/>
    </row>
    <row r="7539" customHeight="1" spans="1:11">
      <c r="A7539" s="226"/>
      <c r="B7539" s="213"/>
      <c r="C7539" s="214"/>
      <c r="D7539" s="214"/>
      <c r="E7539" s="214"/>
      <c r="F7539" s="224"/>
      <c r="G7539" s="216"/>
      <c r="H7539" s="227"/>
      <c r="I7539" s="214"/>
      <c r="J7539" s="214"/>
      <c r="K7539" s="218"/>
    </row>
    <row r="7540" customHeight="1" spans="1:11">
      <c r="A7540" s="228"/>
      <c r="B7540" s="219"/>
      <c r="C7540" s="220"/>
      <c r="D7540" s="220"/>
      <c r="E7540" s="220"/>
      <c r="F7540" s="225"/>
      <c r="G7540" s="222"/>
      <c r="H7540" s="229"/>
      <c r="I7540" s="220"/>
      <c r="J7540" s="220"/>
      <c r="K7540" s="223"/>
    </row>
    <row r="7541" customHeight="1" spans="1:11">
      <c r="A7541" s="226"/>
      <c r="B7541" s="213"/>
      <c r="C7541" s="214"/>
      <c r="D7541" s="214"/>
      <c r="E7541" s="214"/>
      <c r="F7541" s="224"/>
      <c r="G7541" s="216"/>
      <c r="H7541" s="227"/>
      <c r="I7541" s="214"/>
      <c r="J7541" s="214"/>
      <c r="K7541" s="218"/>
    </row>
    <row r="7542" customHeight="1" spans="1:11">
      <c r="A7542" s="228"/>
      <c r="B7542" s="219"/>
      <c r="C7542" s="220"/>
      <c r="D7542" s="220"/>
      <c r="E7542" s="220"/>
      <c r="F7542" s="225"/>
      <c r="G7542" s="222"/>
      <c r="H7542" s="229"/>
      <c r="I7542" s="220"/>
      <c r="J7542" s="220"/>
      <c r="K7542" s="223"/>
    </row>
    <row r="7543" customHeight="1" spans="1:11">
      <c r="A7543" s="226"/>
      <c r="B7543" s="213"/>
      <c r="C7543" s="214"/>
      <c r="D7543" s="214"/>
      <c r="E7543" s="214"/>
      <c r="F7543" s="224"/>
      <c r="G7543" s="216"/>
      <c r="H7543" s="227"/>
      <c r="I7543" s="214"/>
      <c r="J7543" s="214"/>
      <c r="K7543" s="218"/>
    </row>
    <row r="7544" customHeight="1" spans="1:11">
      <c r="A7544" s="228"/>
      <c r="B7544" s="219"/>
      <c r="C7544" s="220"/>
      <c r="D7544" s="220"/>
      <c r="E7544" s="220"/>
      <c r="F7544" s="225"/>
      <c r="G7544" s="222"/>
      <c r="H7544" s="229"/>
      <c r="I7544" s="220"/>
      <c r="J7544" s="220"/>
      <c r="K7544" s="223"/>
    </row>
    <row r="7545" customHeight="1" spans="1:11">
      <c r="A7545" s="226"/>
      <c r="B7545" s="213"/>
      <c r="C7545" s="214"/>
      <c r="D7545" s="214"/>
      <c r="E7545" s="214"/>
      <c r="F7545" s="224"/>
      <c r="G7545" s="216"/>
      <c r="H7545" s="227"/>
      <c r="I7545" s="214"/>
      <c r="J7545" s="214"/>
      <c r="K7545" s="218"/>
    </row>
    <row r="7546" customHeight="1" spans="1:11">
      <c r="A7546" s="228"/>
      <c r="B7546" s="219"/>
      <c r="C7546" s="220"/>
      <c r="D7546" s="220"/>
      <c r="E7546" s="220"/>
      <c r="F7546" s="225"/>
      <c r="G7546" s="222"/>
      <c r="H7546" s="229"/>
      <c r="I7546" s="220"/>
      <c r="J7546" s="220"/>
      <c r="K7546" s="223"/>
    </row>
    <row r="7547" customHeight="1" spans="1:11">
      <c r="A7547" s="226"/>
      <c r="B7547" s="213"/>
      <c r="C7547" s="214"/>
      <c r="D7547" s="214"/>
      <c r="E7547" s="214"/>
      <c r="F7547" s="224"/>
      <c r="G7547" s="216"/>
      <c r="H7547" s="227"/>
      <c r="I7547" s="214"/>
      <c r="J7547" s="214"/>
      <c r="K7547" s="218"/>
    </row>
    <row r="7548" customHeight="1" spans="1:11">
      <c r="A7548" s="228"/>
      <c r="B7548" s="219"/>
      <c r="C7548" s="220"/>
      <c r="D7548" s="220"/>
      <c r="E7548" s="220"/>
      <c r="F7548" s="225"/>
      <c r="G7548" s="222"/>
      <c r="H7548" s="229"/>
      <c r="I7548" s="220"/>
      <c r="J7548" s="220"/>
      <c r="K7548" s="223"/>
    </row>
    <row r="7549" customHeight="1" spans="1:11">
      <c r="A7549" s="226"/>
      <c r="B7549" s="213"/>
      <c r="C7549" s="214"/>
      <c r="D7549" s="214"/>
      <c r="E7549" s="214"/>
      <c r="F7549" s="224"/>
      <c r="G7549" s="216"/>
      <c r="H7549" s="227"/>
      <c r="I7549" s="214"/>
      <c r="J7549" s="214"/>
      <c r="K7549" s="218"/>
    </row>
    <row r="7550" customHeight="1" spans="1:11">
      <c r="A7550" s="228"/>
      <c r="B7550" s="219"/>
      <c r="C7550" s="220"/>
      <c r="D7550" s="220"/>
      <c r="E7550" s="220"/>
      <c r="F7550" s="225"/>
      <c r="G7550" s="222"/>
      <c r="H7550" s="229"/>
      <c r="I7550" s="220"/>
      <c r="J7550" s="220"/>
      <c r="K7550" s="223"/>
    </row>
    <row r="7551" customHeight="1" spans="1:11">
      <c r="A7551" s="226"/>
      <c r="B7551" s="213"/>
      <c r="C7551" s="214"/>
      <c r="D7551" s="214"/>
      <c r="E7551" s="214"/>
      <c r="F7551" s="224"/>
      <c r="G7551" s="216"/>
      <c r="H7551" s="227"/>
      <c r="I7551" s="214"/>
      <c r="J7551" s="214"/>
      <c r="K7551" s="218"/>
    </row>
    <row r="7552" customHeight="1" spans="1:11">
      <c r="A7552" s="228"/>
      <c r="B7552" s="219"/>
      <c r="C7552" s="220"/>
      <c r="D7552" s="220"/>
      <c r="E7552" s="220"/>
      <c r="F7552" s="225"/>
      <c r="G7552" s="222"/>
      <c r="H7552" s="229"/>
      <c r="I7552" s="220"/>
      <c r="J7552" s="220"/>
      <c r="K7552" s="223"/>
    </row>
    <row r="7553" customHeight="1" spans="1:11">
      <c r="A7553" s="226"/>
      <c r="B7553" s="213"/>
      <c r="C7553" s="214"/>
      <c r="D7553" s="214"/>
      <c r="E7553" s="214"/>
      <c r="F7553" s="224"/>
      <c r="G7553" s="216"/>
      <c r="H7553" s="227"/>
      <c r="I7553" s="214"/>
      <c r="J7553" s="214"/>
      <c r="K7553" s="218"/>
    </row>
    <row r="7554" customHeight="1" spans="1:11">
      <c r="A7554" s="228"/>
      <c r="B7554" s="219"/>
      <c r="C7554" s="220"/>
      <c r="D7554" s="220"/>
      <c r="E7554" s="220"/>
      <c r="F7554" s="225"/>
      <c r="G7554" s="222"/>
      <c r="H7554" s="229"/>
      <c r="I7554" s="220"/>
      <c r="J7554" s="220"/>
      <c r="K7554" s="223"/>
    </row>
    <row r="7555" customHeight="1" spans="1:11">
      <c r="A7555" s="226"/>
      <c r="B7555" s="213"/>
      <c r="C7555" s="214"/>
      <c r="D7555" s="214"/>
      <c r="E7555" s="214"/>
      <c r="F7555" s="224"/>
      <c r="G7555" s="216"/>
      <c r="H7555" s="227"/>
      <c r="I7555" s="214"/>
      <c r="J7555" s="214"/>
      <c r="K7555" s="218"/>
    </row>
    <row r="7556" customHeight="1" spans="1:11">
      <c r="A7556" s="228"/>
      <c r="B7556" s="219"/>
      <c r="C7556" s="220"/>
      <c r="D7556" s="220"/>
      <c r="E7556" s="220"/>
      <c r="F7556" s="225"/>
      <c r="G7556" s="222"/>
      <c r="H7556" s="229"/>
      <c r="I7556" s="220"/>
      <c r="J7556" s="220"/>
      <c r="K7556" s="223"/>
    </row>
    <row r="7557" customHeight="1" spans="1:11">
      <c r="A7557" s="226"/>
      <c r="B7557" s="213"/>
      <c r="C7557" s="214"/>
      <c r="D7557" s="214"/>
      <c r="E7557" s="214"/>
      <c r="F7557" s="224"/>
      <c r="G7557" s="216"/>
      <c r="H7557" s="227"/>
      <c r="I7557" s="214"/>
      <c r="J7557" s="214"/>
      <c r="K7557" s="218"/>
    </row>
    <row r="7558" customHeight="1" spans="1:11">
      <c r="A7558" s="228"/>
      <c r="B7558" s="219"/>
      <c r="C7558" s="220"/>
      <c r="D7558" s="220"/>
      <c r="E7558" s="220"/>
      <c r="F7558" s="225"/>
      <c r="G7558" s="222"/>
      <c r="H7558" s="229"/>
      <c r="I7558" s="220"/>
      <c r="J7558" s="220"/>
      <c r="K7558" s="223"/>
    </row>
    <row r="7559" customHeight="1" spans="1:11">
      <c r="A7559" s="226"/>
      <c r="B7559" s="213"/>
      <c r="C7559" s="214"/>
      <c r="D7559" s="214"/>
      <c r="E7559" s="214"/>
      <c r="F7559" s="224"/>
      <c r="G7559" s="216"/>
      <c r="H7559" s="227"/>
      <c r="I7559" s="214"/>
      <c r="J7559" s="214"/>
      <c r="K7559" s="218"/>
    </row>
    <row r="7560" customHeight="1" spans="1:11">
      <c r="A7560" s="228"/>
      <c r="B7560" s="219"/>
      <c r="C7560" s="220"/>
      <c r="D7560" s="220"/>
      <c r="E7560" s="220"/>
      <c r="F7560" s="225"/>
      <c r="G7560" s="222"/>
      <c r="H7560" s="229"/>
      <c r="I7560" s="220"/>
      <c r="J7560" s="220"/>
      <c r="K7560" s="223"/>
    </row>
    <row r="7561" customHeight="1" spans="1:11">
      <c r="A7561" s="226"/>
      <c r="B7561" s="213"/>
      <c r="C7561" s="214"/>
      <c r="D7561" s="214"/>
      <c r="E7561" s="214"/>
      <c r="F7561" s="224"/>
      <c r="G7561" s="216"/>
      <c r="H7561" s="227"/>
      <c r="I7561" s="214"/>
      <c r="J7561" s="214"/>
      <c r="K7561" s="218"/>
    </row>
    <row r="7562" customHeight="1" spans="1:11">
      <c r="A7562" s="228"/>
      <c r="B7562" s="219"/>
      <c r="C7562" s="220"/>
      <c r="D7562" s="220"/>
      <c r="E7562" s="220"/>
      <c r="F7562" s="225"/>
      <c r="G7562" s="222"/>
      <c r="H7562" s="229"/>
      <c r="I7562" s="220"/>
      <c r="J7562" s="220"/>
      <c r="K7562" s="223"/>
    </row>
    <row r="7563" customHeight="1" spans="1:11">
      <c r="A7563" s="226"/>
      <c r="B7563" s="213"/>
      <c r="C7563" s="214"/>
      <c r="D7563" s="214"/>
      <c r="E7563" s="214"/>
      <c r="F7563" s="224"/>
      <c r="G7563" s="216"/>
      <c r="H7563" s="227"/>
      <c r="I7563" s="214"/>
      <c r="J7563" s="214"/>
      <c r="K7563" s="218"/>
    </row>
    <row r="7564" customHeight="1" spans="1:11">
      <c r="A7564" s="228"/>
      <c r="B7564" s="219"/>
      <c r="C7564" s="220"/>
      <c r="D7564" s="220"/>
      <c r="E7564" s="220"/>
      <c r="F7564" s="225"/>
      <c r="G7564" s="222"/>
      <c r="H7564" s="229"/>
      <c r="I7564" s="220"/>
      <c r="J7564" s="220"/>
      <c r="K7564" s="223"/>
    </row>
    <row r="7565" customHeight="1" spans="1:11">
      <c r="A7565" s="226"/>
      <c r="B7565" s="213"/>
      <c r="C7565" s="214"/>
      <c r="D7565" s="214"/>
      <c r="E7565" s="214"/>
      <c r="F7565" s="224"/>
      <c r="G7565" s="216"/>
      <c r="H7565" s="227"/>
      <c r="I7565" s="214"/>
      <c r="J7565" s="214"/>
      <c r="K7565" s="218"/>
    </row>
    <row r="7566" customHeight="1" spans="1:11">
      <c r="A7566" s="228"/>
      <c r="B7566" s="219"/>
      <c r="C7566" s="220"/>
      <c r="D7566" s="220"/>
      <c r="E7566" s="220"/>
      <c r="F7566" s="225"/>
      <c r="G7566" s="222"/>
      <c r="H7566" s="229"/>
      <c r="I7566" s="220"/>
      <c r="J7566" s="220"/>
      <c r="K7566" s="223"/>
    </row>
    <row r="7567" customHeight="1" spans="1:11">
      <c r="A7567" s="226"/>
      <c r="B7567" s="213"/>
      <c r="C7567" s="214"/>
      <c r="D7567" s="214"/>
      <c r="E7567" s="214"/>
      <c r="F7567" s="224"/>
      <c r="G7567" s="216"/>
      <c r="H7567" s="227"/>
      <c r="I7567" s="214"/>
      <c r="J7567" s="214"/>
      <c r="K7567" s="218"/>
    </row>
    <row r="7568" customHeight="1" spans="1:11">
      <c r="A7568" s="228"/>
      <c r="B7568" s="219"/>
      <c r="C7568" s="220"/>
      <c r="D7568" s="220"/>
      <c r="E7568" s="220"/>
      <c r="F7568" s="225"/>
      <c r="G7568" s="222"/>
      <c r="H7568" s="229"/>
      <c r="I7568" s="220"/>
      <c r="J7568" s="220"/>
      <c r="K7568" s="223"/>
    </row>
    <row r="7569" customHeight="1" spans="1:11">
      <c r="A7569" s="226"/>
      <c r="B7569" s="213"/>
      <c r="C7569" s="214"/>
      <c r="D7569" s="214"/>
      <c r="E7569" s="214"/>
      <c r="F7569" s="224"/>
      <c r="G7569" s="216"/>
      <c r="H7569" s="227"/>
      <c r="I7569" s="214"/>
      <c r="J7569" s="214"/>
      <c r="K7569" s="218"/>
    </row>
    <row r="7570" customHeight="1" spans="1:11">
      <c r="A7570" s="228"/>
      <c r="B7570" s="219"/>
      <c r="C7570" s="220"/>
      <c r="D7570" s="220"/>
      <c r="E7570" s="220"/>
      <c r="F7570" s="225"/>
      <c r="G7570" s="222"/>
      <c r="H7570" s="229"/>
      <c r="I7570" s="220"/>
      <c r="J7570" s="220"/>
      <c r="K7570" s="223"/>
    </row>
    <row r="7571" customHeight="1" spans="1:11">
      <c r="A7571" s="226"/>
      <c r="B7571" s="213"/>
      <c r="C7571" s="214"/>
      <c r="D7571" s="214"/>
      <c r="E7571" s="214"/>
      <c r="F7571" s="224"/>
      <c r="G7571" s="216"/>
      <c r="H7571" s="227"/>
      <c r="I7571" s="214"/>
      <c r="J7571" s="214"/>
      <c r="K7571" s="218"/>
    </row>
    <row r="7572" customHeight="1" spans="1:11">
      <c r="A7572" s="228"/>
      <c r="B7572" s="219"/>
      <c r="C7572" s="220"/>
      <c r="D7572" s="220"/>
      <c r="E7572" s="220"/>
      <c r="F7572" s="225"/>
      <c r="G7572" s="222"/>
      <c r="H7572" s="229"/>
      <c r="I7572" s="220"/>
      <c r="J7572" s="220"/>
      <c r="K7572" s="223"/>
    </row>
    <row r="7573" customHeight="1" spans="1:11">
      <c r="A7573" s="226"/>
      <c r="B7573" s="213"/>
      <c r="C7573" s="214"/>
      <c r="D7573" s="214"/>
      <c r="E7573" s="214"/>
      <c r="F7573" s="224"/>
      <c r="G7573" s="216"/>
      <c r="H7573" s="227"/>
      <c r="I7573" s="214"/>
      <c r="J7573" s="214"/>
      <c r="K7573" s="218"/>
    </row>
    <row r="7574" customHeight="1" spans="1:11">
      <c r="A7574" s="228"/>
      <c r="B7574" s="219"/>
      <c r="C7574" s="220"/>
      <c r="D7574" s="220"/>
      <c r="E7574" s="220"/>
      <c r="F7574" s="225"/>
      <c r="G7574" s="222"/>
      <c r="H7574" s="229"/>
      <c r="I7574" s="220"/>
      <c r="J7574" s="220"/>
      <c r="K7574" s="223"/>
    </row>
    <row r="7575" customHeight="1" spans="1:11">
      <c r="A7575" s="226"/>
      <c r="B7575" s="213"/>
      <c r="C7575" s="214"/>
      <c r="D7575" s="214"/>
      <c r="E7575" s="214"/>
      <c r="F7575" s="224"/>
      <c r="G7575" s="216"/>
      <c r="H7575" s="227"/>
      <c r="I7575" s="214"/>
      <c r="J7575" s="214"/>
      <c r="K7575" s="218"/>
    </row>
    <row r="7576" customHeight="1" spans="1:11">
      <c r="A7576" s="228"/>
      <c r="B7576" s="219"/>
      <c r="C7576" s="220"/>
      <c r="D7576" s="220"/>
      <c r="E7576" s="220"/>
      <c r="F7576" s="225"/>
      <c r="G7576" s="222"/>
      <c r="H7576" s="229"/>
      <c r="I7576" s="220"/>
      <c r="J7576" s="220"/>
      <c r="K7576" s="223"/>
    </row>
    <row r="7577" customHeight="1" spans="1:11">
      <c r="A7577" s="226"/>
      <c r="B7577" s="213"/>
      <c r="C7577" s="214"/>
      <c r="D7577" s="214"/>
      <c r="E7577" s="214"/>
      <c r="F7577" s="224"/>
      <c r="G7577" s="216"/>
      <c r="H7577" s="227"/>
      <c r="I7577" s="214"/>
      <c r="J7577" s="214"/>
      <c r="K7577" s="218"/>
    </row>
    <row r="7578" customHeight="1" spans="1:11">
      <c r="A7578" s="228"/>
      <c r="B7578" s="219"/>
      <c r="C7578" s="220"/>
      <c r="D7578" s="220"/>
      <c r="E7578" s="220"/>
      <c r="F7578" s="225"/>
      <c r="G7578" s="222"/>
      <c r="H7578" s="229"/>
      <c r="I7578" s="220"/>
      <c r="J7578" s="220"/>
      <c r="K7578" s="223"/>
    </row>
    <row r="7579" customHeight="1" spans="1:11">
      <c r="A7579" s="226"/>
      <c r="B7579" s="213"/>
      <c r="C7579" s="214"/>
      <c r="D7579" s="214"/>
      <c r="E7579" s="214"/>
      <c r="F7579" s="224"/>
      <c r="G7579" s="216"/>
      <c r="H7579" s="227"/>
      <c r="I7579" s="214"/>
      <c r="J7579" s="214"/>
      <c r="K7579" s="218"/>
    </row>
    <row r="7580" customHeight="1" spans="1:11">
      <c r="A7580" s="228"/>
      <c r="B7580" s="219"/>
      <c r="C7580" s="220"/>
      <c r="D7580" s="220"/>
      <c r="E7580" s="220"/>
      <c r="F7580" s="225"/>
      <c r="G7580" s="222"/>
      <c r="H7580" s="229"/>
      <c r="I7580" s="220"/>
      <c r="J7580" s="220"/>
      <c r="K7580" s="223"/>
    </row>
    <row r="7581" customHeight="1" spans="1:11">
      <c r="A7581" s="226"/>
      <c r="B7581" s="213"/>
      <c r="C7581" s="214"/>
      <c r="D7581" s="214"/>
      <c r="E7581" s="214"/>
      <c r="F7581" s="224"/>
      <c r="G7581" s="216"/>
      <c r="H7581" s="227"/>
      <c r="I7581" s="214"/>
      <c r="J7581" s="214"/>
      <c r="K7581" s="218"/>
    </row>
    <row r="7582" customHeight="1" spans="1:11">
      <c r="A7582" s="228"/>
      <c r="B7582" s="219"/>
      <c r="C7582" s="220"/>
      <c r="D7582" s="220"/>
      <c r="E7582" s="220"/>
      <c r="F7582" s="225"/>
      <c r="G7582" s="222"/>
      <c r="H7582" s="229"/>
      <c r="I7582" s="220"/>
      <c r="J7582" s="220"/>
      <c r="K7582" s="223"/>
    </row>
    <row r="7583" customHeight="1" spans="1:11">
      <c r="A7583" s="226"/>
      <c r="B7583" s="213"/>
      <c r="C7583" s="214"/>
      <c r="D7583" s="214"/>
      <c r="E7583" s="214"/>
      <c r="F7583" s="224"/>
      <c r="G7583" s="216"/>
      <c r="H7583" s="227"/>
      <c r="I7583" s="214"/>
      <c r="J7583" s="214"/>
      <c r="K7583" s="218"/>
    </row>
    <row r="7584" customHeight="1" spans="1:11">
      <c r="A7584" s="228"/>
      <c r="B7584" s="219"/>
      <c r="C7584" s="220"/>
      <c r="D7584" s="220"/>
      <c r="E7584" s="220"/>
      <c r="F7584" s="225"/>
      <c r="G7584" s="222"/>
      <c r="H7584" s="229"/>
      <c r="I7584" s="220"/>
      <c r="J7584" s="220"/>
      <c r="K7584" s="223"/>
    </row>
    <row r="7585" customHeight="1" spans="1:11">
      <c r="A7585" s="226"/>
      <c r="B7585" s="213"/>
      <c r="C7585" s="214"/>
      <c r="D7585" s="214"/>
      <c r="E7585" s="214"/>
      <c r="F7585" s="224"/>
      <c r="G7585" s="216"/>
      <c r="H7585" s="227"/>
      <c r="I7585" s="214"/>
      <c r="J7585" s="214"/>
      <c r="K7585" s="218"/>
    </row>
    <row r="7586" customHeight="1" spans="1:11">
      <c r="A7586" s="228"/>
      <c r="B7586" s="219"/>
      <c r="C7586" s="220"/>
      <c r="D7586" s="220"/>
      <c r="E7586" s="220"/>
      <c r="F7586" s="225"/>
      <c r="G7586" s="222"/>
      <c r="H7586" s="229"/>
      <c r="I7586" s="220"/>
      <c r="J7586" s="220"/>
      <c r="K7586" s="223"/>
    </row>
    <row r="7587" customHeight="1" spans="1:11">
      <c r="A7587" s="226"/>
      <c r="B7587" s="213"/>
      <c r="C7587" s="214"/>
      <c r="D7587" s="214"/>
      <c r="E7587" s="214"/>
      <c r="F7587" s="224"/>
      <c r="G7587" s="216"/>
      <c r="H7587" s="227"/>
      <c r="I7587" s="214"/>
      <c r="J7587" s="214"/>
      <c r="K7587" s="218"/>
    </row>
    <row r="7588" customHeight="1" spans="1:11">
      <c r="A7588" s="228"/>
      <c r="B7588" s="219"/>
      <c r="C7588" s="220"/>
      <c r="D7588" s="220"/>
      <c r="E7588" s="220"/>
      <c r="F7588" s="225"/>
      <c r="G7588" s="222"/>
      <c r="H7588" s="229"/>
      <c r="I7588" s="220"/>
      <c r="J7588" s="220"/>
      <c r="K7588" s="223"/>
    </row>
    <row r="7589" customHeight="1" spans="1:11">
      <c r="A7589" s="226"/>
      <c r="B7589" s="213"/>
      <c r="C7589" s="214"/>
      <c r="D7589" s="214"/>
      <c r="E7589" s="214"/>
      <c r="F7589" s="224"/>
      <c r="G7589" s="216"/>
      <c r="H7589" s="227"/>
      <c r="I7589" s="214"/>
      <c r="J7589" s="214"/>
      <c r="K7589" s="218"/>
    </row>
    <row r="7590" customHeight="1" spans="1:11">
      <c r="A7590" s="228"/>
      <c r="B7590" s="219"/>
      <c r="C7590" s="220"/>
      <c r="D7590" s="220"/>
      <c r="E7590" s="220"/>
      <c r="F7590" s="225"/>
      <c r="G7590" s="222"/>
      <c r="H7590" s="229"/>
      <c r="I7590" s="220"/>
      <c r="J7590" s="220"/>
      <c r="K7590" s="223"/>
    </row>
    <row r="7591" customHeight="1" spans="1:11">
      <c r="A7591" s="226"/>
      <c r="B7591" s="213"/>
      <c r="C7591" s="214"/>
      <c r="D7591" s="214"/>
      <c r="E7591" s="214"/>
      <c r="F7591" s="224"/>
      <c r="G7591" s="216"/>
      <c r="H7591" s="227"/>
      <c r="I7591" s="214"/>
      <c r="J7591" s="214"/>
      <c r="K7591" s="218"/>
    </row>
    <row r="7592" customHeight="1" spans="1:11">
      <c r="A7592" s="228"/>
      <c r="B7592" s="219"/>
      <c r="C7592" s="220"/>
      <c r="D7592" s="220"/>
      <c r="E7592" s="220"/>
      <c r="F7592" s="225"/>
      <c r="G7592" s="222"/>
      <c r="H7592" s="229"/>
      <c r="I7592" s="220"/>
      <c r="J7592" s="220"/>
      <c r="K7592" s="223"/>
    </row>
    <row r="7593" customHeight="1" spans="1:11">
      <c r="A7593" s="226"/>
      <c r="B7593" s="213"/>
      <c r="C7593" s="214"/>
      <c r="D7593" s="214"/>
      <c r="E7593" s="214"/>
      <c r="F7593" s="224"/>
      <c r="G7593" s="216"/>
      <c r="H7593" s="227"/>
      <c r="I7593" s="214"/>
      <c r="J7593" s="214"/>
      <c r="K7593" s="218"/>
    </row>
    <row r="7594" customHeight="1" spans="1:11">
      <c r="A7594" s="228"/>
      <c r="B7594" s="219"/>
      <c r="C7594" s="220"/>
      <c r="D7594" s="220"/>
      <c r="E7594" s="220"/>
      <c r="F7594" s="225"/>
      <c r="G7594" s="222"/>
      <c r="H7594" s="229"/>
      <c r="I7594" s="220"/>
      <c r="J7594" s="220"/>
      <c r="K7594" s="223"/>
    </row>
    <row r="7595" customHeight="1" spans="1:11">
      <c r="A7595" s="226"/>
      <c r="B7595" s="213"/>
      <c r="C7595" s="214"/>
      <c r="D7595" s="214"/>
      <c r="E7595" s="214"/>
      <c r="F7595" s="224"/>
      <c r="G7595" s="216"/>
      <c r="H7595" s="227"/>
      <c r="I7595" s="214"/>
      <c r="J7595" s="214"/>
      <c r="K7595" s="218"/>
    </row>
    <row r="7596" customHeight="1" spans="1:11">
      <c r="A7596" s="228"/>
      <c r="B7596" s="219"/>
      <c r="C7596" s="220"/>
      <c r="D7596" s="220"/>
      <c r="E7596" s="220"/>
      <c r="F7596" s="225"/>
      <c r="G7596" s="222"/>
      <c r="H7596" s="229"/>
      <c r="I7596" s="220"/>
      <c r="J7596" s="220"/>
      <c r="K7596" s="223"/>
    </row>
    <row r="7597" customHeight="1" spans="1:11">
      <c r="A7597" s="226"/>
      <c r="B7597" s="213"/>
      <c r="C7597" s="214"/>
      <c r="D7597" s="214"/>
      <c r="E7597" s="214"/>
      <c r="F7597" s="224"/>
      <c r="G7597" s="216"/>
      <c r="H7597" s="227"/>
      <c r="I7597" s="214"/>
      <c r="J7597" s="214"/>
      <c r="K7597" s="218"/>
    </row>
    <row r="7598" customHeight="1" spans="1:11">
      <c r="A7598" s="228"/>
      <c r="B7598" s="219"/>
      <c r="C7598" s="220"/>
      <c r="D7598" s="220"/>
      <c r="E7598" s="220"/>
      <c r="F7598" s="225"/>
      <c r="G7598" s="222"/>
      <c r="H7598" s="229"/>
      <c r="I7598" s="220"/>
      <c r="J7598" s="220"/>
      <c r="K7598" s="223"/>
    </row>
    <row r="7599" customHeight="1" spans="1:11">
      <c r="A7599" s="226"/>
      <c r="B7599" s="213"/>
      <c r="C7599" s="214"/>
      <c r="D7599" s="214"/>
      <c r="E7599" s="214"/>
      <c r="F7599" s="224"/>
      <c r="G7599" s="216"/>
      <c r="H7599" s="227"/>
      <c r="I7599" s="214"/>
      <c r="J7599" s="214"/>
      <c r="K7599" s="218"/>
    </row>
    <row r="7600" customHeight="1" spans="1:11">
      <c r="A7600" s="228"/>
      <c r="B7600" s="219"/>
      <c r="C7600" s="220"/>
      <c r="D7600" s="220"/>
      <c r="E7600" s="220"/>
      <c r="F7600" s="225"/>
      <c r="G7600" s="222"/>
      <c r="H7600" s="229"/>
      <c r="I7600" s="220"/>
      <c r="J7600" s="220"/>
      <c r="K7600" s="223"/>
    </row>
    <row r="7601" customHeight="1" spans="1:11">
      <c r="A7601" s="226"/>
      <c r="B7601" s="213"/>
      <c r="C7601" s="214"/>
      <c r="D7601" s="214"/>
      <c r="E7601" s="214"/>
      <c r="F7601" s="224"/>
      <c r="G7601" s="216"/>
      <c r="H7601" s="227"/>
      <c r="I7601" s="214"/>
      <c r="J7601" s="214"/>
      <c r="K7601" s="218"/>
    </row>
    <row r="7602" customHeight="1" spans="1:11">
      <c r="A7602" s="228"/>
      <c r="B7602" s="219"/>
      <c r="C7602" s="220"/>
      <c r="D7602" s="220"/>
      <c r="E7602" s="220"/>
      <c r="F7602" s="225"/>
      <c r="G7602" s="222"/>
      <c r="H7602" s="229"/>
      <c r="I7602" s="220"/>
      <c r="J7602" s="220"/>
      <c r="K7602" s="223"/>
    </row>
    <row r="7603" customHeight="1" spans="1:11">
      <c r="A7603" s="226"/>
      <c r="B7603" s="213"/>
      <c r="C7603" s="214"/>
      <c r="D7603" s="214"/>
      <c r="E7603" s="214"/>
      <c r="F7603" s="224"/>
      <c r="G7603" s="216"/>
      <c r="H7603" s="227"/>
      <c r="I7603" s="214"/>
      <c r="J7603" s="214"/>
      <c r="K7603" s="218"/>
    </row>
    <row r="7604" customHeight="1" spans="1:11">
      <c r="A7604" s="228"/>
      <c r="B7604" s="219"/>
      <c r="C7604" s="220"/>
      <c r="D7604" s="220"/>
      <c r="E7604" s="220"/>
      <c r="F7604" s="225"/>
      <c r="G7604" s="222"/>
      <c r="H7604" s="229"/>
      <c r="I7604" s="220"/>
      <c r="J7604" s="220"/>
      <c r="K7604" s="223"/>
    </row>
    <row r="7605" customHeight="1" spans="1:11">
      <c r="A7605" s="226"/>
      <c r="B7605" s="213"/>
      <c r="C7605" s="214"/>
      <c r="D7605" s="214"/>
      <c r="E7605" s="214"/>
      <c r="F7605" s="224"/>
      <c r="G7605" s="216"/>
      <c r="H7605" s="227"/>
      <c r="I7605" s="214"/>
      <c r="J7605" s="214"/>
      <c r="K7605" s="218"/>
    </row>
    <row r="7606" customHeight="1" spans="1:11">
      <c r="A7606" s="228"/>
      <c r="B7606" s="219"/>
      <c r="C7606" s="220"/>
      <c r="D7606" s="220"/>
      <c r="E7606" s="220"/>
      <c r="F7606" s="225"/>
      <c r="G7606" s="222"/>
      <c r="H7606" s="229"/>
      <c r="I7606" s="220"/>
      <c r="J7606" s="220"/>
      <c r="K7606" s="223"/>
    </row>
    <row r="7607" customHeight="1" spans="1:11">
      <c r="A7607" s="226"/>
      <c r="B7607" s="213"/>
      <c r="C7607" s="214"/>
      <c r="D7607" s="214"/>
      <c r="E7607" s="214"/>
      <c r="F7607" s="224"/>
      <c r="G7607" s="216"/>
      <c r="H7607" s="227"/>
      <c r="I7607" s="214"/>
      <c r="J7607" s="214"/>
      <c r="K7607" s="218"/>
    </row>
    <row r="7608" customHeight="1" spans="1:11">
      <c r="A7608" s="228"/>
      <c r="B7608" s="219"/>
      <c r="C7608" s="220"/>
      <c r="D7608" s="220"/>
      <c r="E7608" s="220"/>
      <c r="F7608" s="225"/>
      <c r="G7608" s="222"/>
      <c r="H7608" s="229"/>
      <c r="I7608" s="220"/>
      <c r="J7608" s="220"/>
      <c r="K7608" s="223"/>
    </row>
    <row r="7609" customHeight="1" spans="1:11">
      <c r="A7609" s="226"/>
      <c r="B7609" s="213"/>
      <c r="C7609" s="214"/>
      <c r="D7609" s="214"/>
      <c r="E7609" s="214"/>
      <c r="F7609" s="224"/>
      <c r="G7609" s="216"/>
      <c r="H7609" s="227"/>
      <c r="I7609" s="214"/>
      <c r="J7609" s="214"/>
      <c r="K7609" s="218"/>
    </row>
    <row r="7610" customHeight="1" spans="1:11">
      <c r="A7610" s="228"/>
      <c r="B7610" s="219"/>
      <c r="C7610" s="220"/>
      <c r="D7610" s="220"/>
      <c r="E7610" s="220"/>
      <c r="F7610" s="225"/>
      <c r="G7610" s="222"/>
      <c r="H7610" s="229"/>
      <c r="I7610" s="220"/>
      <c r="J7610" s="220"/>
      <c r="K7610" s="223"/>
    </row>
    <row r="7611" customHeight="1" spans="1:11">
      <c r="A7611" s="226"/>
      <c r="B7611" s="213"/>
      <c r="C7611" s="214"/>
      <c r="D7611" s="214"/>
      <c r="E7611" s="214"/>
      <c r="F7611" s="224"/>
      <c r="G7611" s="216"/>
      <c r="H7611" s="227"/>
      <c r="I7611" s="214"/>
      <c r="J7611" s="214"/>
      <c r="K7611" s="218"/>
    </row>
    <row r="7612" customHeight="1" spans="1:11">
      <c r="A7612" s="228"/>
      <c r="B7612" s="219"/>
      <c r="C7612" s="220"/>
      <c r="D7612" s="220"/>
      <c r="E7612" s="220"/>
      <c r="F7612" s="225"/>
      <c r="G7612" s="222"/>
      <c r="H7612" s="229"/>
      <c r="I7612" s="220"/>
      <c r="J7612" s="220"/>
      <c r="K7612" s="223"/>
    </row>
    <row r="7613" customHeight="1" spans="1:11">
      <c r="A7613" s="226"/>
      <c r="B7613" s="213"/>
      <c r="C7613" s="214"/>
      <c r="D7613" s="214"/>
      <c r="E7613" s="214"/>
      <c r="F7613" s="224"/>
      <c r="G7613" s="216"/>
      <c r="H7613" s="227"/>
      <c r="I7613" s="214"/>
      <c r="J7613" s="214"/>
      <c r="K7613" s="218"/>
    </row>
    <row r="7614" customHeight="1" spans="1:11">
      <c r="A7614" s="228"/>
      <c r="B7614" s="219"/>
      <c r="C7614" s="220"/>
      <c r="D7614" s="220"/>
      <c r="E7614" s="220"/>
      <c r="F7614" s="225"/>
      <c r="G7614" s="222"/>
      <c r="H7614" s="229"/>
      <c r="I7614" s="220"/>
      <c r="J7614" s="220"/>
      <c r="K7614" s="223"/>
    </row>
    <row r="7615" customHeight="1" spans="1:11">
      <c r="A7615" s="226"/>
      <c r="B7615" s="213"/>
      <c r="C7615" s="214"/>
      <c r="D7615" s="214"/>
      <c r="E7615" s="214"/>
      <c r="F7615" s="224"/>
      <c r="G7615" s="216"/>
      <c r="H7615" s="227"/>
      <c r="I7615" s="214"/>
      <c r="J7615" s="214"/>
      <c r="K7615" s="218"/>
    </row>
    <row r="7616" customHeight="1" spans="1:11">
      <c r="A7616" s="228"/>
      <c r="B7616" s="219"/>
      <c r="C7616" s="220"/>
      <c r="D7616" s="220"/>
      <c r="E7616" s="220"/>
      <c r="F7616" s="225"/>
      <c r="G7616" s="222"/>
      <c r="H7616" s="229"/>
      <c r="I7616" s="220"/>
      <c r="J7616" s="220"/>
      <c r="K7616" s="223"/>
    </row>
    <row r="7617" customHeight="1" spans="1:11">
      <c r="A7617" s="226"/>
      <c r="B7617" s="213"/>
      <c r="C7617" s="214"/>
      <c r="D7617" s="214"/>
      <c r="E7617" s="214"/>
      <c r="F7617" s="224"/>
      <c r="G7617" s="216"/>
      <c r="H7617" s="227"/>
      <c r="I7617" s="214"/>
      <c r="J7617" s="214"/>
      <c r="K7617" s="218"/>
    </row>
    <row r="7618" customHeight="1" spans="1:11">
      <c r="A7618" s="228"/>
      <c r="B7618" s="219"/>
      <c r="C7618" s="220"/>
      <c r="D7618" s="220"/>
      <c r="E7618" s="220"/>
      <c r="F7618" s="225"/>
      <c r="G7618" s="222"/>
      <c r="H7618" s="229"/>
      <c r="I7618" s="220"/>
      <c r="J7618" s="220"/>
      <c r="K7618" s="223"/>
    </row>
    <row r="7619" customHeight="1" spans="1:11">
      <c r="A7619" s="226"/>
      <c r="B7619" s="213"/>
      <c r="C7619" s="214"/>
      <c r="D7619" s="214"/>
      <c r="E7619" s="214"/>
      <c r="F7619" s="224"/>
      <c r="G7619" s="216"/>
      <c r="H7619" s="227"/>
      <c r="I7619" s="214"/>
      <c r="J7619" s="214"/>
      <c r="K7619" s="218"/>
    </row>
    <row r="7620" customHeight="1" spans="1:11">
      <c r="A7620" s="228"/>
      <c r="B7620" s="219"/>
      <c r="C7620" s="220"/>
      <c r="D7620" s="220"/>
      <c r="E7620" s="220"/>
      <c r="F7620" s="225"/>
      <c r="G7620" s="222"/>
      <c r="H7620" s="229"/>
      <c r="I7620" s="220"/>
      <c r="J7620" s="220"/>
      <c r="K7620" s="223"/>
    </row>
    <row r="7621" customHeight="1" spans="1:11">
      <c r="A7621" s="226"/>
      <c r="B7621" s="213"/>
      <c r="C7621" s="214"/>
      <c r="D7621" s="214"/>
      <c r="E7621" s="214"/>
      <c r="F7621" s="224"/>
      <c r="G7621" s="216"/>
      <c r="H7621" s="227"/>
      <c r="I7621" s="214"/>
      <c r="J7621" s="214"/>
      <c r="K7621" s="218"/>
    </row>
    <row r="7622" customHeight="1" spans="1:11">
      <c r="A7622" s="228"/>
      <c r="B7622" s="219"/>
      <c r="C7622" s="220"/>
      <c r="D7622" s="220"/>
      <c r="E7622" s="220"/>
      <c r="F7622" s="225"/>
      <c r="G7622" s="222"/>
      <c r="H7622" s="229"/>
      <c r="I7622" s="220"/>
      <c r="J7622" s="220"/>
      <c r="K7622" s="223"/>
    </row>
    <row r="7623" customHeight="1" spans="1:11">
      <c r="A7623" s="226"/>
      <c r="B7623" s="213"/>
      <c r="C7623" s="214"/>
      <c r="D7623" s="214"/>
      <c r="E7623" s="214"/>
      <c r="F7623" s="224"/>
      <c r="G7623" s="216"/>
      <c r="H7623" s="227"/>
      <c r="I7623" s="214"/>
      <c r="J7623" s="214"/>
      <c r="K7623" s="218"/>
    </row>
    <row r="7624" customHeight="1" spans="1:11">
      <c r="A7624" s="228"/>
      <c r="B7624" s="219"/>
      <c r="C7624" s="220"/>
      <c r="D7624" s="220"/>
      <c r="E7624" s="220"/>
      <c r="F7624" s="225"/>
      <c r="G7624" s="222"/>
      <c r="H7624" s="229"/>
      <c r="I7624" s="220"/>
      <c r="J7624" s="220"/>
      <c r="K7624" s="223"/>
    </row>
    <row r="7625" customHeight="1" spans="1:11">
      <c r="A7625" s="226"/>
      <c r="B7625" s="213"/>
      <c r="C7625" s="214"/>
      <c r="D7625" s="214"/>
      <c r="E7625" s="214"/>
      <c r="F7625" s="224"/>
      <c r="G7625" s="216"/>
      <c r="H7625" s="227"/>
      <c r="I7625" s="214"/>
      <c r="J7625" s="214"/>
      <c r="K7625" s="218"/>
    </row>
    <row r="7626" customHeight="1" spans="1:11">
      <c r="A7626" s="228"/>
      <c r="B7626" s="219"/>
      <c r="C7626" s="220"/>
      <c r="D7626" s="220"/>
      <c r="E7626" s="220"/>
      <c r="F7626" s="225"/>
      <c r="G7626" s="222"/>
      <c r="H7626" s="229"/>
      <c r="I7626" s="220"/>
      <c r="J7626" s="220"/>
      <c r="K7626" s="223"/>
    </row>
    <row r="7627" customHeight="1" spans="1:11">
      <c r="A7627" s="226"/>
      <c r="B7627" s="213"/>
      <c r="C7627" s="214"/>
      <c r="D7627" s="214"/>
      <c r="E7627" s="214"/>
      <c r="F7627" s="224"/>
      <c r="G7627" s="216"/>
      <c r="H7627" s="227"/>
      <c r="I7627" s="214"/>
      <c r="J7627" s="214"/>
      <c r="K7627" s="218"/>
    </row>
    <row r="7628" customHeight="1" spans="1:11">
      <c r="A7628" s="228"/>
      <c r="B7628" s="219"/>
      <c r="C7628" s="220"/>
      <c r="D7628" s="220"/>
      <c r="E7628" s="220"/>
      <c r="F7628" s="225"/>
      <c r="G7628" s="222"/>
      <c r="H7628" s="229"/>
      <c r="I7628" s="220"/>
      <c r="J7628" s="220"/>
      <c r="K7628" s="223"/>
    </row>
    <row r="7629" customHeight="1" spans="1:11">
      <c r="A7629" s="226"/>
      <c r="B7629" s="213"/>
      <c r="C7629" s="214"/>
      <c r="D7629" s="214"/>
      <c r="E7629" s="214"/>
      <c r="F7629" s="224"/>
      <c r="G7629" s="216"/>
      <c r="H7629" s="227"/>
      <c r="I7629" s="214"/>
      <c r="J7629" s="214"/>
      <c r="K7629" s="218"/>
    </row>
    <row r="7630" customHeight="1" spans="1:11">
      <c r="A7630" s="228"/>
      <c r="B7630" s="219"/>
      <c r="C7630" s="220"/>
      <c r="D7630" s="220"/>
      <c r="E7630" s="220"/>
      <c r="F7630" s="225"/>
      <c r="G7630" s="222"/>
      <c r="H7630" s="229"/>
      <c r="I7630" s="220"/>
      <c r="J7630" s="220"/>
      <c r="K7630" s="223"/>
    </row>
    <row r="7631" customHeight="1" spans="1:11">
      <c r="A7631" s="226"/>
      <c r="B7631" s="213"/>
      <c r="C7631" s="214"/>
      <c r="D7631" s="214"/>
      <c r="E7631" s="214"/>
      <c r="F7631" s="224"/>
      <c r="G7631" s="216"/>
      <c r="H7631" s="227"/>
      <c r="I7631" s="214"/>
      <c r="J7631" s="214"/>
      <c r="K7631" s="218"/>
    </row>
    <row r="7632" customHeight="1" spans="1:11">
      <c r="A7632" s="228"/>
      <c r="B7632" s="219"/>
      <c r="C7632" s="220"/>
      <c r="D7632" s="220"/>
      <c r="E7632" s="220"/>
      <c r="F7632" s="225"/>
      <c r="G7632" s="222"/>
      <c r="H7632" s="229"/>
      <c r="I7632" s="220"/>
      <c r="J7632" s="220"/>
      <c r="K7632" s="223"/>
    </row>
    <row r="7633" customHeight="1" spans="1:11">
      <c r="A7633" s="226"/>
      <c r="B7633" s="213"/>
      <c r="C7633" s="214"/>
      <c r="D7633" s="214"/>
      <c r="E7633" s="214"/>
      <c r="F7633" s="224"/>
      <c r="G7633" s="216"/>
      <c r="H7633" s="227"/>
      <c r="I7633" s="214"/>
      <c r="J7633" s="214"/>
      <c r="K7633" s="218"/>
    </row>
    <row r="7634" customHeight="1" spans="1:11">
      <c r="A7634" s="228"/>
      <c r="B7634" s="219"/>
      <c r="C7634" s="220"/>
      <c r="D7634" s="220"/>
      <c r="E7634" s="220"/>
      <c r="F7634" s="225"/>
      <c r="G7634" s="222"/>
      <c r="H7634" s="229"/>
      <c r="I7634" s="220"/>
      <c r="J7634" s="220"/>
      <c r="K7634" s="223"/>
    </row>
    <row r="7635" customHeight="1" spans="1:11">
      <c r="A7635" s="226"/>
      <c r="B7635" s="213"/>
      <c r="C7635" s="214"/>
      <c r="D7635" s="214"/>
      <c r="E7635" s="214"/>
      <c r="F7635" s="224"/>
      <c r="G7635" s="216"/>
      <c r="H7635" s="227"/>
      <c r="I7635" s="214"/>
      <c r="J7635" s="214"/>
      <c r="K7635" s="218"/>
    </row>
    <row r="7636" customHeight="1" spans="1:11">
      <c r="A7636" s="228"/>
      <c r="B7636" s="219"/>
      <c r="C7636" s="220"/>
      <c r="D7636" s="220"/>
      <c r="E7636" s="220"/>
      <c r="F7636" s="225"/>
      <c r="G7636" s="222"/>
      <c r="H7636" s="229"/>
      <c r="I7636" s="220"/>
      <c r="J7636" s="220"/>
      <c r="K7636" s="223"/>
    </row>
    <row r="7637" customHeight="1" spans="1:11">
      <c r="A7637" s="226"/>
      <c r="B7637" s="213"/>
      <c r="C7637" s="214"/>
      <c r="D7637" s="214"/>
      <c r="E7637" s="214"/>
      <c r="F7637" s="224"/>
      <c r="G7637" s="216"/>
      <c r="H7637" s="227"/>
      <c r="I7637" s="214"/>
      <c r="J7637" s="214"/>
      <c r="K7637" s="218"/>
    </row>
    <row r="7638" customHeight="1" spans="1:11">
      <c r="A7638" s="228"/>
      <c r="B7638" s="219"/>
      <c r="C7638" s="220"/>
      <c r="D7638" s="220"/>
      <c r="E7638" s="220"/>
      <c r="F7638" s="225"/>
      <c r="G7638" s="222"/>
      <c r="H7638" s="229"/>
      <c r="I7638" s="220"/>
      <c r="J7638" s="220"/>
      <c r="K7638" s="223"/>
    </row>
    <row r="7639" customHeight="1" spans="1:11">
      <c r="A7639" s="226"/>
      <c r="B7639" s="213"/>
      <c r="C7639" s="214"/>
      <c r="D7639" s="214"/>
      <c r="E7639" s="214"/>
      <c r="F7639" s="224"/>
      <c r="G7639" s="216"/>
      <c r="H7639" s="227"/>
      <c r="I7639" s="214"/>
      <c r="J7639" s="214"/>
      <c r="K7639" s="218"/>
    </row>
    <row r="7640" customHeight="1" spans="1:11">
      <c r="A7640" s="228"/>
      <c r="B7640" s="219"/>
      <c r="C7640" s="220"/>
      <c r="D7640" s="220"/>
      <c r="E7640" s="220"/>
      <c r="F7640" s="225"/>
      <c r="G7640" s="222"/>
      <c r="H7640" s="229"/>
      <c r="I7640" s="220"/>
      <c r="J7640" s="220"/>
      <c r="K7640" s="223"/>
    </row>
    <row r="7641" customHeight="1" spans="1:11">
      <c r="A7641" s="226"/>
      <c r="B7641" s="213"/>
      <c r="C7641" s="214"/>
      <c r="D7641" s="214"/>
      <c r="E7641" s="214"/>
      <c r="F7641" s="224"/>
      <c r="G7641" s="216"/>
      <c r="H7641" s="227"/>
      <c r="I7641" s="214"/>
      <c r="J7641" s="214"/>
      <c r="K7641" s="218"/>
    </row>
    <row r="7642" customHeight="1" spans="1:11">
      <c r="A7642" s="228"/>
      <c r="B7642" s="219"/>
      <c r="C7642" s="220"/>
      <c r="D7642" s="220"/>
      <c r="E7642" s="220"/>
      <c r="F7642" s="225"/>
      <c r="G7642" s="222"/>
      <c r="H7642" s="229"/>
      <c r="I7642" s="220"/>
      <c r="J7642" s="220"/>
      <c r="K7642" s="223"/>
    </row>
    <row r="7643" customHeight="1" spans="1:11">
      <c r="A7643" s="226"/>
      <c r="B7643" s="213"/>
      <c r="C7643" s="214"/>
      <c r="D7643" s="214"/>
      <c r="E7643" s="214"/>
      <c r="F7643" s="224"/>
      <c r="G7643" s="216"/>
      <c r="H7643" s="227"/>
      <c r="I7643" s="214"/>
      <c r="J7643" s="214"/>
      <c r="K7643" s="218"/>
    </row>
    <row r="7644" customHeight="1" spans="1:11">
      <c r="A7644" s="228"/>
      <c r="B7644" s="219"/>
      <c r="C7644" s="220"/>
      <c r="D7644" s="220"/>
      <c r="E7644" s="220"/>
      <c r="F7644" s="225"/>
      <c r="G7644" s="222"/>
      <c r="H7644" s="229"/>
      <c r="I7644" s="220"/>
      <c r="J7644" s="220"/>
      <c r="K7644" s="223"/>
    </row>
    <row r="7645" customHeight="1" spans="1:11">
      <c r="A7645" s="226"/>
      <c r="B7645" s="213"/>
      <c r="C7645" s="214"/>
      <c r="D7645" s="214"/>
      <c r="E7645" s="214"/>
      <c r="F7645" s="224"/>
      <c r="G7645" s="216"/>
      <c r="H7645" s="227"/>
      <c r="I7645" s="214"/>
      <c r="J7645" s="214"/>
      <c r="K7645" s="218"/>
    </row>
    <row r="7646" customHeight="1" spans="1:11">
      <c r="A7646" s="228"/>
      <c r="B7646" s="219"/>
      <c r="C7646" s="220"/>
      <c r="D7646" s="220"/>
      <c r="E7646" s="220"/>
      <c r="F7646" s="225"/>
      <c r="G7646" s="222"/>
      <c r="H7646" s="229"/>
      <c r="I7646" s="220"/>
      <c r="J7646" s="220"/>
      <c r="K7646" s="223"/>
    </row>
    <row r="7647" customHeight="1" spans="1:11">
      <c r="A7647" s="226"/>
      <c r="B7647" s="213"/>
      <c r="C7647" s="214"/>
      <c r="D7647" s="214"/>
      <c r="E7647" s="214"/>
      <c r="F7647" s="224"/>
      <c r="G7647" s="216"/>
      <c r="H7647" s="227"/>
      <c r="I7647" s="214"/>
      <c r="J7647" s="214"/>
      <c r="K7647" s="218"/>
    </row>
    <row r="7648" customHeight="1" spans="1:11">
      <c r="A7648" s="228"/>
      <c r="B7648" s="219"/>
      <c r="C7648" s="220"/>
      <c r="D7648" s="220"/>
      <c r="E7648" s="220"/>
      <c r="F7648" s="225"/>
      <c r="G7648" s="222"/>
      <c r="H7648" s="229"/>
      <c r="I7648" s="220"/>
      <c r="J7648" s="220"/>
      <c r="K7648" s="223"/>
    </row>
    <row r="7649" customHeight="1" spans="1:11">
      <c r="A7649" s="226"/>
      <c r="B7649" s="213"/>
      <c r="C7649" s="214"/>
      <c r="D7649" s="214"/>
      <c r="E7649" s="214"/>
      <c r="F7649" s="224"/>
      <c r="G7649" s="216"/>
      <c r="H7649" s="227"/>
      <c r="I7649" s="214"/>
      <c r="J7649" s="214"/>
      <c r="K7649" s="218"/>
    </row>
    <row r="7650" customHeight="1" spans="1:11">
      <c r="A7650" s="228"/>
      <c r="B7650" s="219"/>
      <c r="C7650" s="220"/>
      <c r="D7650" s="220"/>
      <c r="E7650" s="220"/>
      <c r="F7650" s="225"/>
      <c r="G7650" s="222"/>
      <c r="H7650" s="229"/>
      <c r="I7650" s="220"/>
      <c r="J7650" s="220"/>
      <c r="K7650" s="223"/>
    </row>
    <row r="7651" customHeight="1" spans="1:11">
      <c r="A7651" s="226"/>
      <c r="B7651" s="213"/>
      <c r="C7651" s="214"/>
      <c r="D7651" s="214"/>
      <c r="E7651" s="214"/>
      <c r="F7651" s="224"/>
      <c r="G7651" s="216"/>
      <c r="H7651" s="227"/>
      <c r="I7651" s="214"/>
      <c r="J7651" s="214"/>
      <c r="K7651" s="218"/>
    </row>
    <row r="7652" customHeight="1" spans="1:11">
      <c r="A7652" s="228"/>
      <c r="B7652" s="219"/>
      <c r="C7652" s="220"/>
      <c r="D7652" s="220"/>
      <c r="E7652" s="220"/>
      <c r="F7652" s="225"/>
      <c r="G7652" s="222"/>
      <c r="H7652" s="229"/>
      <c r="I7652" s="220"/>
      <c r="J7652" s="220"/>
      <c r="K7652" s="223"/>
    </row>
    <row r="7653" customHeight="1" spans="1:11">
      <c r="A7653" s="226"/>
      <c r="B7653" s="213"/>
      <c r="C7653" s="214"/>
      <c r="D7653" s="214"/>
      <c r="E7653" s="214"/>
      <c r="F7653" s="224"/>
      <c r="G7653" s="216"/>
      <c r="H7653" s="227"/>
      <c r="I7653" s="214"/>
      <c r="J7653" s="214"/>
      <c r="K7653" s="218"/>
    </row>
    <row r="7654" customHeight="1" spans="1:11">
      <c r="A7654" s="228"/>
      <c r="B7654" s="219"/>
      <c r="C7654" s="220"/>
      <c r="D7654" s="220"/>
      <c r="E7654" s="220"/>
      <c r="F7654" s="225"/>
      <c r="G7654" s="222"/>
      <c r="H7654" s="229"/>
      <c r="I7654" s="220"/>
      <c r="J7654" s="220"/>
      <c r="K7654" s="223"/>
    </row>
    <row r="7655" customHeight="1" spans="1:11">
      <c r="A7655" s="226"/>
      <c r="B7655" s="213"/>
      <c r="C7655" s="214"/>
      <c r="D7655" s="214"/>
      <c r="E7655" s="214"/>
      <c r="F7655" s="224"/>
      <c r="G7655" s="216"/>
      <c r="H7655" s="227"/>
      <c r="I7655" s="214"/>
      <c r="J7655" s="214"/>
      <c r="K7655" s="218"/>
    </row>
    <row r="7656" customHeight="1" spans="1:11">
      <c r="A7656" s="228"/>
      <c r="B7656" s="219"/>
      <c r="C7656" s="220"/>
      <c r="D7656" s="220"/>
      <c r="E7656" s="220"/>
      <c r="F7656" s="225"/>
      <c r="G7656" s="222"/>
      <c r="H7656" s="229"/>
      <c r="I7656" s="220"/>
      <c r="J7656" s="220"/>
      <c r="K7656" s="223"/>
    </row>
    <row r="7657" customHeight="1" spans="1:11">
      <c r="A7657" s="226"/>
      <c r="B7657" s="213"/>
      <c r="C7657" s="214"/>
      <c r="D7657" s="214"/>
      <c r="E7657" s="214"/>
      <c r="F7657" s="224"/>
      <c r="G7657" s="216"/>
      <c r="H7657" s="227"/>
      <c r="I7657" s="214"/>
      <c r="J7657" s="214"/>
      <c r="K7657" s="218"/>
    </row>
    <row r="7658" customHeight="1" spans="1:11">
      <c r="A7658" s="228"/>
      <c r="B7658" s="219"/>
      <c r="C7658" s="220"/>
      <c r="D7658" s="220"/>
      <c r="E7658" s="220"/>
      <c r="F7658" s="225"/>
      <c r="G7658" s="222"/>
      <c r="H7658" s="229"/>
      <c r="I7658" s="220"/>
      <c r="J7658" s="220"/>
      <c r="K7658" s="223"/>
    </row>
    <row r="7659" customHeight="1" spans="1:11">
      <c r="A7659" s="226"/>
      <c r="B7659" s="213"/>
      <c r="C7659" s="214"/>
      <c r="D7659" s="214"/>
      <c r="E7659" s="214"/>
      <c r="F7659" s="224"/>
      <c r="G7659" s="216"/>
      <c r="H7659" s="227"/>
      <c r="I7659" s="214"/>
      <c r="J7659" s="214"/>
      <c r="K7659" s="218"/>
    </row>
    <row r="7660" customHeight="1" spans="1:11">
      <c r="A7660" s="228"/>
      <c r="B7660" s="219"/>
      <c r="C7660" s="220"/>
      <c r="D7660" s="220"/>
      <c r="E7660" s="220"/>
      <c r="F7660" s="225"/>
      <c r="G7660" s="222"/>
      <c r="H7660" s="229"/>
      <c r="I7660" s="220"/>
      <c r="J7660" s="220"/>
      <c r="K7660" s="223"/>
    </row>
    <row r="7661" customHeight="1" spans="1:11">
      <c r="A7661" s="226"/>
      <c r="B7661" s="213"/>
      <c r="C7661" s="214"/>
      <c r="D7661" s="214"/>
      <c r="E7661" s="214"/>
      <c r="F7661" s="224"/>
      <c r="G7661" s="216"/>
      <c r="H7661" s="227"/>
      <c r="I7661" s="214"/>
      <c r="J7661" s="214"/>
      <c r="K7661" s="218"/>
    </row>
    <row r="7662" customHeight="1" spans="1:11">
      <c r="A7662" s="228"/>
      <c r="B7662" s="219"/>
      <c r="C7662" s="220"/>
      <c r="D7662" s="220"/>
      <c r="E7662" s="220"/>
      <c r="F7662" s="225"/>
      <c r="G7662" s="222"/>
      <c r="H7662" s="229"/>
      <c r="I7662" s="220"/>
      <c r="J7662" s="220"/>
      <c r="K7662" s="223"/>
    </row>
    <row r="7663" customHeight="1" spans="1:11">
      <c r="A7663" s="226"/>
      <c r="B7663" s="213"/>
      <c r="C7663" s="214"/>
      <c r="D7663" s="214"/>
      <c r="E7663" s="214"/>
      <c r="F7663" s="224"/>
      <c r="G7663" s="216"/>
      <c r="H7663" s="227"/>
      <c r="I7663" s="214"/>
      <c r="J7663" s="214"/>
      <c r="K7663" s="218"/>
    </row>
    <row r="7664" customHeight="1" spans="1:11">
      <c r="A7664" s="228"/>
      <c r="B7664" s="219"/>
      <c r="C7664" s="220"/>
      <c r="D7664" s="220"/>
      <c r="E7664" s="220"/>
      <c r="F7664" s="225"/>
      <c r="G7664" s="222"/>
      <c r="H7664" s="229"/>
      <c r="I7664" s="220"/>
      <c r="J7664" s="220"/>
      <c r="K7664" s="223"/>
    </row>
    <row r="7665" customHeight="1" spans="1:11">
      <c r="A7665" s="226"/>
      <c r="B7665" s="213"/>
      <c r="C7665" s="214"/>
      <c r="D7665" s="214"/>
      <c r="E7665" s="214"/>
      <c r="F7665" s="224"/>
      <c r="G7665" s="216"/>
      <c r="H7665" s="227"/>
      <c r="I7665" s="214"/>
      <c r="J7665" s="214"/>
      <c r="K7665" s="218"/>
    </row>
    <row r="7666" customHeight="1" spans="1:11">
      <c r="A7666" s="228"/>
      <c r="B7666" s="219"/>
      <c r="C7666" s="220"/>
      <c r="D7666" s="220"/>
      <c r="E7666" s="220"/>
      <c r="F7666" s="225"/>
      <c r="G7666" s="222"/>
      <c r="H7666" s="229"/>
      <c r="I7666" s="220"/>
      <c r="J7666" s="220"/>
      <c r="K7666" s="223"/>
    </row>
    <row r="7667" customHeight="1" spans="1:11">
      <c r="A7667" s="226"/>
      <c r="B7667" s="213"/>
      <c r="C7667" s="214"/>
      <c r="D7667" s="214"/>
      <c r="E7667" s="214"/>
      <c r="F7667" s="224"/>
      <c r="G7667" s="216"/>
      <c r="H7667" s="227"/>
      <c r="I7667" s="214"/>
      <c r="J7667" s="214"/>
      <c r="K7667" s="218"/>
    </row>
    <row r="7668" customHeight="1" spans="1:11">
      <c r="A7668" s="228"/>
      <c r="B7668" s="219"/>
      <c r="C7668" s="220"/>
      <c r="D7668" s="220"/>
      <c r="E7668" s="220"/>
      <c r="F7668" s="225"/>
      <c r="G7668" s="222"/>
      <c r="H7668" s="229"/>
      <c r="I7668" s="220"/>
      <c r="J7668" s="220"/>
      <c r="K7668" s="223"/>
    </row>
    <row r="7669" customHeight="1" spans="1:11">
      <c r="A7669" s="226"/>
      <c r="B7669" s="213"/>
      <c r="C7669" s="214"/>
      <c r="D7669" s="214"/>
      <c r="E7669" s="214"/>
      <c r="F7669" s="224"/>
      <c r="G7669" s="216"/>
      <c r="H7669" s="227"/>
      <c r="I7669" s="214"/>
      <c r="J7669" s="214"/>
      <c r="K7669" s="218"/>
    </row>
    <row r="7670" customHeight="1" spans="1:11">
      <c r="A7670" s="228"/>
      <c r="B7670" s="219"/>
      <c r="C7670" s="220"/>
      <c r="D7670" s="220"/>
      <c r="E7670" s="220"/>
      <c r="F7670" s="225"/>
      <c r="G7670" s="222"/>
      <c r="H7670" s="229"/>
      <c r="I7670" s="220"/>
      <c r="J7670" s="220"/>
      <c r="K7670" s="223"/>
    </row>
    <row r="7671" customHeight="1" spans="1:11">
      <c r="A7671" s="226"/>
      <c r="B7671" s="213"/>
      <c r="C7671" s="214"/>
      <c r="D7671" s="214"/>
      <c r="E7671" s="214"/>
      <c r="F7671" s="224"/>
      <c r="G7671" s="216"/>
      <c r="H7671" s="227"/>
      <c r="I7671" s="214"/>
      <c r="J7671" s="214"/>
      <c r="K7671" s="218"/>
    </row>
    <row r="7672" customHeight="1" spans="1:11">
      <c r="A7672" s="228"/>
      <c r="B7672" s="219"/>
      <c r="C7672" s="220"/>
      <c r="D7672" s="220"/>
      <c r="E7672" s="220"/>
      <c r="F7672" s="225"/>
      <c r="G7672" s="222"/>
      <c r="H7672" s="229"/>
      <c r="I7672" s="220"/>
      <c r="J7672" s="220"/>
      <c r="K7672" s="223"/>
    </row>
    <row r="7673" customHeight="1" spans="1:11">
      <c r="A7673" s="226"/>
      <c r="B7673" s="213"/>
      <c r="C7673" s="214"/>
      <c r="D7673" s="214"/>
      <c r="E7673" s="214"/>
      <c r="F7673" s="224"/>
      <c r="G7673" s="216"/>
      <c r="H7673" s="227"/>
      <c r="I7673" s="214"/>
      <c r="J7673" s="214"/>
      <c r="K7673" s="218"/>
    </row>
    <row r="7674" customHeight="1" spans="1:11">
      <c r="A7674" s="228"/>
      <c r="B7674" s="219"/>
      <c r="C7674" s="220"/>
      <c r="D7674" s="220"/>
      <c r="E7674" s="220"/>
      <c r="F7674" s="225"/>
      <c r="G7674" s="222"/>
      <c r="H7674" s="229"/>
      <c r="I7674" s="220"/>
      <c r="J7674" s="220"/>
      <c r="K7674" s="223"/>
    </row>
    <row r="7675" customHeight="1" spans="1:11">
      <c r="A7675" s="226"/>
      <c r="B7675" s="213"/>
      <c r="C7675" s="214"/>
      <c r="D7675" s="214"/>
      <c r="E7675" s="214"/>
      <c r="F7675" s="224"/>
      <c r="G7675" s="216"/>
      <c r="H7675" s="227"/>
      <c r="I7675" s="214"/>
      <c r="J7675" s="214"/>
      <c r="K7675" s="218"/>
    </row>
    <row r="7676" customHeight="1" spans="1:11">
      <c r="A7676" s="228"/>
      <c r="B7676" s="219"/>
      <c r="C7676" s="220"/>
      <c r="D7676" s="220"/>
      <c r="E7676" s="220"/>
      <c r="F7676" s="225"/>
      <c r="G7676" s="222"/>
      <c r="H7676" s="229"/>
      <c r="I7676" s="220"/>
      <c r="J7676" s="220"/>
      <c r="K7676" s="223"/>
    </row>
    <row r="7677" customHeight="1" spans="1:11">
      <c r="A7677" s="226"/>
      <c r="B7677" s="213"/>
      <c r="C7677" s="214"/>
      <c r="D7677" s="214"/>
      <c r="E7677" s="214"/>
      <c r="F7677" s="224"/>
      <c r="G7677" s="216"/>
      <c r="H7677" s="227"/>
      <c r="I7677" s="214"/>
      <c r="J7677" s="214"/>
      <c r="K7677" s="218"/>
    </row>
    <row r="7678" customHeight="1" spans="1:11">
      <c r="A7678" s="228"/>
      <c r="B7678" s="219"/>
      <c r="C7678" s="220"/>
      <c r="D7678" s="220"/>
      <c r="E7678" s="220"/>
      <c r="F7678" s="225"/>
      <c r="G7678" s="222"/>
      <c r="H7678" s="229"/>
      <c r="I7678" s="220"/>
      <c r="J7678" s="220"/>
      <c r="K7678" s="223"/>
    </row>
    <row r="7679" customHeight="1" spans="1:11">
      <c r="A7679" s="226"/>
      <c r="B7679" s="213"/>
      <c r="C7679" s="214"/>
      <c r="D7679" s="214"/>
      <c r="E7679" s="214"/>
      <c r="F7679" s="224"/>
      <c r="G7679" s="216"/>
      <c r="H7679" s="227"/>
      <c r="I7679" s="214"/>
      <c r="J7679" s="214"/>
      <c r="K7679" s="218"/>
    </row>
    <row r="7680" customHeight="1" spans="1:11">
      <c r="A7680" s="228"/>
      <c r="B7680" s="219"/>
      <c r="C7680" s="220"/>
      <c r="D7680" s="220"/>
      <c r="E7680" s="220"/>
      <c r="F7680" s="225"/>
      <c r="G7680" s="222"/>
      <c r="H7680" s="229"/>
      <c r="I7680" s="220"/>
      <c r="J7680" s="220"/>
      <c r="K7680" s="223"/>
    </row>
    <row r="7681" customHeight="1" spans="1:11">
      <c r="A7681" s="226"/>
      <c r="B7681" s="213"/>
      <c r="C7681" s="214"/>
      <c r="D7681" s="214"/>
      <c r="E7681" s="214"/>
      <c r="F7681" s="224"/>
      <c r="G7681" s="216"/>
      <c r="H7681" s="227"/>
      <c r="I7681" s="214"/>
      <c r="J7681" s="214"/>
      <c r="K7681" s="218"/>
    </row>
    <row r="7682" customHeight="1" spans="1:11">
      <c r="A7682" s="228"/>
      <c r="B7682" s="219"/>
      <c r="C7682" s="220"/>
      <c r="D7682" s="220"/>
      <c r="E7682" s="220"/>
      <c r="F7682" s="225"/>
      <c r="G7682" s="222"/>
      <c r="H7682" s="229"/>
      <c r="I7682" s="220"/>
      <c r="J7682" s="220"/>
      <c r="K7682" s="223"/>
    </row>
    <row r="7683" customHeight="1" spans="1:11">
      <c r="A7683" s="226"/>
      <c r="B7683" s="213"/>
      <c r="C7683" s="214"/>
      <c r="D7683" s="214"/>
      <c r="E7683" s="214"/>
      <c r="F7683" s="224"/>
      <c r="G7683" s="216"/>
      <c r="H7683" s="227"/>
      <c r="I7683" s="214"/>
      <c r="J7683" s="214"/>
      <c r="K7683" s="218"/>
    </row>
    <row r="7684" customHeight="1" spans="1:11">
      <c r="A7684" s="228"/>
      <c r="B7684" s="219"/>
      <c r="C7684" s="220"/>
      <c r="D7684" s="220"/>
      <c r="E7684" s="220"/>
      <c r="F7684" s="225"/>
      <c r="G7684" s="222"/>
      <c r="H7684" s="229"/>
      <c r="I7684" s="220"/>
      <c r="J7684" s="220"/>
      <c r="K7684" s="223"/>
    </row>
    <row r="7685" customHeight="1" spans="1:11">
      <c r="A7685" s="226"/>
      <c r="B7685" s="213"/>
      <c r="C7685" s="214"/>
      <c r="D7685" s="214"/>
      <c r="E7685" s="214"/>
      <c r="F7685" s="224"/>
      <c r="G7685" s="216"/>
      <c r="H7685" s="227"/>
      <c r="I7685" s="214"/>
      <c r="J7685" s="214"/>
      <c r="K7685" s="218"/>
    </row>
    <row r="7686" customHeight="1" spans="1:11">
      <c r="A7686" s="228"/>
      <c r="B7686" s="219"/>
      <c r="C7686" s="220"/>
      <c r="D7686" s="220"/>
      <c r="E7686" s="220"/>
      <c r="F7686" s="225"/>
      <c r="G7686" s="222"/>
      <c r="H7686" s="229"/>
      <c r="I7686" s="220"/>
      <c r="J7686" s="220"/>
      <c r="K7686" s="223"/>
    </row>
    <row r="7687" customHeight="1" spans="1:11">
      <c r="A7687" s="226"/>
      <c r="B7687" s="213"/>
      <c r="C7687" s="214"/>
      <c r="D7687" s="214"/>
      <c r="E7687" s="214"/>
      <c r="F7687" s="224"/>
      <c r="G7687" s="216"/>
      <c r="H7687" s="227"/>
      <c r="I7687" s="214"/>
      <c r="J7687" s="214"/>
      <c r="K7687" s="218"/>
    </row>
    <row r="7688" customHeight="1" spans="1:11">
      <c r="A7688" s="228"/>
      <c r="B7688" s="219"/>
      <c r="C7688" s="220"/>
      <c r="D7688" s="220"/>
      <c r="E7688" s="220"/>
      <c r="F7688" s="225"/>
      <c r="G7688" s="222"/>
      <c r="H7688" s="229"/>
      <c r="I7688" s="220"/>
      <c r="J7688" s="220"/>
      <c r="K7688" s="223"/>
    </row>
    <row r="7689" customHeight="1" spans="1:11">
      <c r="A7689" s="226"/>
      <c r="B7689" s="213"/>
      <c r="C7689" s="214"/>
      <c r="D7689" s="214"/>
      <c r="E7689" s="214"/>
      <c r="F7689" s="224"/>
      <c r="G7689" s="216"/>
      <c r="H7689" s="227"/>
      <c r="I7689" s="214"/>
      <c r="J7689" s="214"/>
      <c r="K7689" s="218"/>
    </row>
    <row r="7690" customHeight="1" spans="1:11">
      <c r="A7690" s="228"/>
      <c r="B7690" s="219"/>
      <c r="C7690" s="220"/>
      <c r="D7690" s="220"/>
      <c r="E7690" s="220"/>
      <c r="F7690" s="225"/>
      <c r="G7690" s="222"/>
      <c r="H7690" s="229"/>
      <c r="I7690" s="220"/>
      <c r="J7690" s="220"/>
      <c r="K7690" s="223"/>
    </row>
    <row r="7691" customHeight="1" spans="1:11">
      <c r="A7691" s="226"/>
      <c r="B7691" s="213"/>
      <c r="C7691" s="214"/>
      <c r="D7691" s="214"/>
      <c r="E7691" s="214"/>
      <c r="F7691" s="224"/>
      <c r="G7691" s="216"/>
      <c r="H7691" s="227"/>
      <c r="I7691" s="214"/>
      <c r="J7691" s="214"/>
      <c r="K7691" s="218"/>
    </row>
    <row r="7692" customHeight="1" spans="1:11">
      <c r="A7692" s="228"/>
      <c r="B7692" s="219"/>
      <c r="C7692" s="220"/>
      <c r="D7692" s="220"/>
      <c r="E7692" s="220"/>
      <c r="F7692" s="225"/>
      <c r="G7692" s="222"/>
      <c r="H7692" s="229"/>
      <c r="I7692" s="220"/>
      <c r="J7692" s="220"/>
      <c r="K7692" s="223"/>
    </row>
    <row r="7693" customHeight="1" spans="1:11">
      <c r="A7693" s="226"/>
      <c r="B7693" s="213"/>
      <c r="C7693" s="214"/>
      <c r="D7693" s="214"/>
      <c r="E7693" s="214"/>
      <c r="F7693" s="224"/>
      <c r="G7693" s="216"/>
      <c r="H7693" s="227"/>
      <c r="I7693" s="214"/>
      <c r="J7693" s="214"/>
      <c r="K7693" s="218"/>
    </row>
    <row r="7694" customHeight="1" spans="1:11">
      <c r="A7694" s="228"/>
      <c r="B7694" s="219"/>
      <c r="C7694" s="220"/>
      <c r="D7694" s="220"/>
      <c r="E7694" s="220"/>
      <c r="F7694" s="225"/>
      <c r="G7694" s="222"/>
      <c r="H7694" s="229"/>
      <c r="I7694" s="220"/>
      <c r="J7694" s="220"/>
      <c r="K7694" s="223"/>
    </row>
    <row r="7695" customHeight="1" spans="1:11">
      <c r="A7695" s="226"/>
      <c r="B7695" s="213"/>
      <c r="C7695" s="214"/>
      <c r="D7695" s="214"/>
      <c r="E7695" s="214"/>
      <c r="F7695" s="224"/>
      <c r="G7695" s="216"/>
      <c r="H7695" s="227"/>
      <c r="I7695" s="214"/>
      <c r="J7695" s="214"/>
      <c r="K7695" s="218"/>
    </row>
    <row r="7696" customHeight="1" spans="1:11">
      <c r="A7696" s="228"/>
      <c r="B7696" s="219"/>
      <c r="C7696" s="220"/>
      <c r="D7696" s="220"/>
      <c r="E7696" s="220"/>
      <c r="F7696" s="225"/>
      <c r="G7696" s="222"/>
      <c r="H7696" s="229"/>
      <c r="I7696" s="220"/>
      <c r="J7696" s="220"/>
      <c r="K7696" s="223"/>
    </row>
    <row r="7697" customHeight="1" spans="1:11">
      <c r="A7697" s="226"/>
      <c r="B7697" s="213"/>
      <c r="C7697" s="214"/>
      <c r="D7697" s="214"/>
      <c r="E7697" s="214"/>
      <c r="F7697" s="224"/>
      <c r="G7697" s="216"/>
      <c r="H7697" s="227"/>
      <c r="I7697" s="214"/>
      <c r="J7697" s="214"/>
      <c r="K7697" s="218"/>
    </row>
    <row r="7698" customHeight="1" spans="1:11">
      <c r="A7698" s="228"/>
      <c r="B7698" s="219"/>
      <c r="C7698" s="220"/>
      <c r="D7698" s="220"/>
      <c r="E7698" s="220"/>
      <c r="F7698" s="225"/>
      <c r="G7698" s="222"/>
      <c r="H7698" s="229"/>
      <c r="I7698" s="220"/>
      <c r="J7698" s="220"/>
      <c r="K7698" s="223"/>
    </row>
    <row r="7699" customHeight="1" spans="1:11">
      <c r="A7699" s="226"/>
      <c r="B7699" s="213"/>
      <c r="C7699" s="214"/>
      <c r="D7699" s="214"/>
      <c r="E7699" s="214"/>
      <c r="F7699" s="224"/>
      <c r="G7699" s="216"/>
      <c r="H7699" s="227"/>
      <c r="I7699" s="214"/>
      <c r="J7699" s="214"/>
      <c r="K7699" s="218"/>
    </row>
    <row r="7700" customHeight="1" spans="1:11">
      <c r="A7700" s="228"/>
      <c r="B7700" s="219"/>
      <c r="C7700" s="220"/>
      <c r="D7700" s="220"/>
      <c r="E7700" s="220"/>
      <c r="F7700" s="225"/>
      <c r="G7700" s="222"/>
      <c r="H7700" s="229"/>
      <c r="I7700" s="220"/>
      <c r="J7700" s="220"/>
      <c r="K7700" s="223"/>
    </row>
    <row r="7701" customHeight="1" spans="1:11">
      <c r="A7701" s="226"/>
      <c r="B7701" s="213"/>
      <c r="C7701" s="214"/>
      <c r="D7701" s="214"/>
      <c r="E7701" s="214"/>
      <c r="F7701" s="224"/>
      <c r="G7701" s="216"/>
      <c r="H7701" s="227"/>
      <c r="I7701" s="214"/>
      <c r="J7701" s="214"/>
      <c r="K7701" s="218"/>
    </row>
    <row r="7702" customHeight="1" spans="1:11">
      <c r="A7702" s="228"/>
      <c r="B7702" s="219"/>
      <c r="C7702" s="220"/>
      <c r="D7702" s="220"/>
      <c r="E7702" s="220"/>
      <c r="F7702" s="225"/>
      <c r="G7702" s="222"/>
      <c r="H7702" s="229"/>
      <c r="I7702" s="220"/>
      <c r="J7702" s="220"/>
      <c r="K7702" s="223"/>
    </row>
    <row r="7703" customHeight="1" spans="1:11">
      <c r="A7703" s="226"/>
      <c r="B7703" s="213"/>
      <c r="C7703" s="214"/>
      <c r="D7703" s="214"/>
      <c r="E7703" s="214"/>
      <c r="F7703" s="224"/>
      <c r="G7703" s="216"/>
      <c r="H7703" s="227"/>
      <c r="I7703" s="214"/>
      <c r="J7703" s="214"/>
      <c r="K7703" s="218"/>
    </row>
    <row r="7704" customHeight="1" spans="1:11">
      <c r="A7704" s="228"/>
      <c r="B7704" s="219"/>
      <c r="C7704" s="220"/>
      <c r="D7704" s="220"/>
      <c r="E7704" s="220"/>
      <c r="F7704" s="225"/>
      <c r="G7704" s="222"/>
      <c r="H7704" s="229"/>
      <c r="I7704" s="220"/>
      <c r="J7704" s="220"/>
      <c r="K7704" s="223"/>
    </row>
    <row r="7705" customHeight="1" spans="1:11">
      <c r="A7705" s="226"/>
      <c r="B7705" s="213"/>
      <c r="C7705" s="214"/>
      <c r="D7705" s="214"/>
      <c r="E7705" s="214"/>
      <c r="F7705" s="224"/>
      <c r="G7705" s="216"/>
      <c r="H7705" s="227"/>
      <c r="I7705" s="214"/>
      <c r="J7705" s="214"/>
      <c r="K7705" s="218"/>
    </row>
    <row r="7706" customHeight="1" spans="1:11">
      <c r="A7706" s="228"/>
      <c r="B7706" s="219"/>
      <c r="C7706" s="220"/>
      <c r="D7706" s="220"/>
      <c r="E7706" s="220"/>
      <c r="F7706" s="225"/>
      <c r="G7706" s="222"/>
      <c r="H7706" s="229"/>
      <c r="I7706" s="220"/>
      <c r="J7706" s="220"/>
      <c r="K7706" s="223"/>
    </row>
    <row r="7707" customHeight="1" spans="1:11">
      <c r="A7707" s="226"/>
      <c r="B7707" s="213"/>
      <c r="C7707" s="214"/>
      <c r="D7707" s="214"/>
      <c r="E7707" s="214"/>
      <c r="F7707" s="224"/>
      <c r="G7707" s="216"/>
      <c r="H7707" s="227"/>
      <c r="I7707" s="214"/>
      <c r="J7707" s="214"/>
      <c r="K7707" s="218"/>
    </row>
    <row r="7708" customHeight="1" spans="1:11">
      <c r="A7708" s="228"/>
      <c r="B7708" s="219"/>
      <c r="C7708" s="220"/>
      <c r="D7708" s="220"/>
      <c r="E7708" s="220"/>
      <c r="F7708" s="225"/>
      <c r="G7708" s="222"/>
      <c r="H7708" s="229"/>
      <c r="I7708" s="220"/>
      <c r="J7708" s="220"/>
      <c r="K7708" s="223"/>
    </row>
    <row r="7709" customHeight="1" spans="1:11">
      <c r="A7709" s="226"/>
      <c r="B7709" s="213"/>
      <c r="C7709" s="214"/>
      <c r="D7709" s="214"/>
      <c r="E7709" s="214"/>
      <c r="F7709" s="224"/>
      <c r="G7709" s="216"/>
      <c r="H7709" s="227"/>
      <c r="I7709" s="214"/>
      <c r="J7709" s="214"/>
      <c r="K7709" s="218"/>
    </row>
    <row r="7710" customHeight="1" spans="1:11">
      <c r="A7710" s="228"/>
      <c r="B7710" s="219"/>
      <c r="C7710" s="220"/>
      <c r="D7710" s="220"/>
      <c r="E7710" s="220"/>
      <c r="F7710" s="225"/>
      <c r="G7710" s="222"/>
      <c r="H7710" s="229"/>
      <c r="I7710" s="220"/>
      <c r="J7710" s="220"/>
      <c r="K7710" s="223"/>
    </row>
    <row r="7711" customHeight="1" spans="1:11">
      <c r="A7711" s="226"/>
      <c r="B7711" s="213"/>
      <c r="C7711" s="214"/>
      <c r="D7711" s="214"/>
      <c r="E7711" s="214"/>
      <c r="F7711" s="224"/>
      <c r="G7711" s="216"/>
      <c r="H7711" s="227"/>
      <c r="I7711" s="214"/>
      <c r="J7711" s="214"/>
      <c r="K7711" s="218"/>
    </row>
    <row r="7712" customHeight="1" spans="1:11">
      <c r="A7712" s="228"/>
      <c r="B7712" s="219"/>
      <c r="C7712" s="220"/>
      <c r="D7712" s="220"/>
      <c r="E7712" s="220"/>
      <c r="F7712" s="225"/>
      <c r="G7712" s="222"/>
      <c r="H7712" s="229"/>
      <c r="I7712" s="220"/>
      <c r="J7712" s="220"/>
      <c r="K7712" s="223"/>
    </row>
    <row r="7713" customHeight="1" spans="1:11">
      <c r="A7713" s="226"/>
      <c r="B7713" s="213"/>
      <c r="C7713" s="214"/>
      <c r="D7713" s="214"/>
      <c r="E7713" s="214"/>
      <c r="F7713" s="224"/>
      <c r="G7713" s="216"/>
      <c r="H7713" s="227"/>
      <c r="I7713" s="214"/>
      <c r="J7713" s="214"/>
      <c r="K7713" s="218"/>
    </row>
    <row r="7714" customHeight="1" spans="1:11">
      <c r="A7714" s="228"/>
      <c r="B7714" s="219"/>
      <c r="C7714" s="220"/>
      <c r="D7714" s="220"/>
      <c r="E7714" s="220"/>
      <c r="F7714" s="225"/>
      <c r="G7714" s="222"/>
      <c r="H7714" s="229"/>
      <c r="I7714" s="220"/>
      <c r="J7714" s="220"/>
      <c r="K7714" s="223"/>
    </row>
    <row r="7715" customHeight="1" spans="1:11">
      <c r="A7715" s="226"/>
      <c r="B7715" s="213"/>
      <c r="C7715" s="214"/>
      <c r="D7715" s="214"/>
      <c r="E7715" s="214"/>
      <c r="F7715" s="224"/>
      <c r="G7715" s="216"/>
      <c r="H7715" s="227"/>
      <c r="I7715" s="214"/>
      <c r="J7715" s="214"/>
      <c r="K7715" s="218"/>
    </row>
    <row r="7716" customHeight="1" spans="1:11">
      <c r="A7716" s="228"/>
      <c r="B7716" s="219"/>
      <c r="C7716" s="220"/>
      <c r="D7716" s="220"/>
      <c r="E7716" s="220"/>
      <c r="F7716" s="225"/>
      <c r="G7716" s="222"/>
      <c r="H7716" s="229"/>
      <c r="I7716" s="220"/>
      <c r="J7716" s="220"/>
      <c r="K7716" s="223"/>
    </row>
    <row r="7717" customHeight="1" spans="1:11">
      <c r="A7717" s="226"/>
      <c r="B7717" s="213"/>
      <c r="C7717" s="214"/>
      <c r="D7717" s="214"/>
      <c r="E7717" s="214"/>
      <c r="F7717" s="224"/>
      <c r="G7717" s="216"/>
      <c r="H7717" s="227"/>
      <c r="I7717" s="214"/>
      <c r="J7717" s="214"/>
      <c r="K7717" s="218"/>
    </row>
    <row r="7718" customHeight="1" spans="1:11">
      <c r="A7718" s="228"/>
      <c r="B7718" s="219"/>
      <c r="C7718" s="220"/>
      <c r="D7718" s="220"/>
      <c r="E7718" s="220"/>
      <c r="F7718" s="225"/>
      <c r="G7718" s="222"/>
      <c r="H7718" s="229"/>
      <c r="I7718" s="220"/>
      <c r="J7718" s="220"/>
      <c r="K7718" s="223"/>
    </row>
    <row r="7719" customHeight="1" spans="1:11">
      <c r="A7719" s="226"/>
      <c r="B7719" s="213"/>
      <c r="C7719" s="214"/>
      <c r="D7719" s="214"/>
      <c r="E7719" s="214"/>
      <c r="F7719" s="224"/>
      <c r="G7719" s="216"/>
      <c r="H7719" s="227"/>
      <c r="I7719" s="214"/>
      <c r="J7719" s="214"/>
      <c r="K7719" s="218"/>
    </row>
    <row r="7720" customHeight="1" spans="1:11">
      <c r="A7720" s="228"/>
      <c r="B7720" s="219"/>
      <c r="C7720" s="220"/>
      <c r="D7720" s="220"/>
      <c r="E7720" s="220"/>
      <c r="F7720" s="225"/>
      <c r="G7720" s="222"/>
      <c r="H7720" s="229"/>
      <c r="I7720" s="220"/>
      <c r="J7720" s="220"/>
      <c r="K7720" s="223"/>
    </row>
    <row r="7721" customHeight="1" spans="1:11">
      <c r="A7721" s="226"/>
      <c r="B7721" s="213"/>
      <c r="C7721" s="214"/>
      <c r="D7721" s="214"/>
      <c r="E7721" s="214"/>
      <c r="F7721" s="224"/>
      <c r="G7721" s="216"/>
      <c r="H7721" s="227"/>
      <c r="I7721" s="214"/>
      <c r="J7721" s="214"/>
      <c r="K7721" s="218"/>
    </row>
    <row r="7722" customHeight="1" spans="1:11">
      <c r="A7722" s="228"/>
      <c r="B7722" s="219"/>
      <c r="C7722" s="220"/>
      <c r="D7722" s="220"/>
      <c r="E7722" s="220"/>
      <c r="F7722" s="225"/>
      <c r="G7722" s="222"/>
      <c r="H7722" s="229"/>
      <c r="I7722" s="220"/>
      <c r="J7722" s="220"/>
      <c r="K7722" s="223"/>
    </row>
    <row r="7723" customHeight="1" spans="1:11">
      <c r="A7723" s="226"/>
      <c r="B7723" s="213"/>
      <c r="C7723" s="214"/>
      <c r="D7723" s="214"/>
      <c r="E7723" s="214"/>
      <c r="F7723" s="224"/>
      <c r="G7723" s="216"/>
      <c r="H7723" s="227"/>
      <c r="I7723" s="214"/>
      <c r="J7723" s="214"/>
      <c r="K7723" s="218"/>
    </row>
    <row r="7724" customHeight="1" spans="1:11">
      <c r="A7724" s="228"/>
      <c r="B7724" s="219"/>
      <c r="C7724" s="220"/>
      <c r="D7724" s="220"/>
      <c r="E7724" s="220"/>
      <c r="F7724" s="225"/>
      <c r="G7724" s="222"/>
      <c r="H7724" s="229"/>
      <c r="I7724" s="220"/>
      <c r="J7724" s="220"/>
      <c r="K7724" s="223"/>
    </row>
    <row r="7725" customHeight="1" spans="1:11">
      <c r="A7725" s="226"/>
      <c r="B7725" s="213"/>
      <c r="C7725" s="214"/>
      <c r="D7725" s="214"/>
      <c r="E7725" s="214"/>
      <c r="F7725" s="224"/>
      <c r="G7725" s="216"/>
      <c r="H7725" s="227"/>
      <c r="I7725" s="214"/>
      <c r="J7725" s="214"/>
      <c r="K7725" s="218"/>
    </row>
    <row r="7726" customHeight="1" spans="1:11">
      <c r="A7726" s="228"/>
      <c r="B7726" s="219"/>
      <c r="C7726" s="220"/>
      <c r="D7726" s="220"/>
      <c r="E7726" s="220"/>
      <c r="F7726" s="225"/>
      <c r="G7726" s="222"/>
      <c r="H7726" s="229"/>
      <c r="I7726" s="220"/>
      <c r="J7726" s="220"/>
      <c r="K7726" s="223"/>
    </row>
    <row r="7727" customHeight="1" spans="1:11">
      <c r="A7727" s="226"/>
      <c r="B7727" s="213"/>
      <c r="C7727" s="214"/>
      <c r="D7727" s="214"/>
      <c r="E7727" s="214"/>
      <c r="F7727" s="224"/>
      <c r="G7727" s="216"/>
      <c r="H7727" s="227"/>
      <c r="I7727" s="214"/>
      <c r="J7727" s="214"/>
      <c r="K7727" s="218"/>
    </row>
    <row r="7728" customHeight="1" spans="1:11">
      <c r="A7728" s="228"/>
      <c r="B7728" s="219"/>
      <c r="C7728" s="220"/>
      <c r="D7728" s="220"/>
      <c r="E7728" s="220"/>
      <c r="F7728" s="225"/>
      <c r="G7728" s="222"/>
      <c r="H7728" s="229"/>
      <c r="I7728" s="220"/>
      <c r="J7728" s="220"/>
      <c r="K7728" s="223"/>
    </row>
    <row r="7729" customHeight="1" spans="1:11">
      <c r="A7729" s="226"/>
      <c r="B7729" s="213"/>
      <c r="C7729" s="214"/>
      <c r="D7729" s="214"/>
      <c r="E7729" s="214"/>
      <c r="F7729" s="224"/>
      <c r="G7729" s="216"/>
      <c r="H7729" s="227"/>
      <c r="I7729" s="214"/>
      <c r="J7729" s="214"/>
      <c r="K7729" s="218"/>
    </row>
    <row r="7730" customHeight="1" spans="1:11">
      <c r="A7730" s="228"/>
      <c r="B7730" s="219"/>
      <c r="C7730" s="220"/>
      <c r="D7730" s="220"/>
      <c r="E7730" s="220"/>
      <c r="F7730" s="225"/>
      <c r="G7730" s="222"/>
      <c r="H7730" s="229"/>
      <c r="I7730" s="220"/>
      <c r="J7730" s="220"/>
      <c r="K7730" s="223"/>
    </row>
    <row r="7731" customHeight="1" spans="1:11">
      <c r="A7731" s="226"/>
      <c r="B7731" s="213"/>
      <c r="C7731" s="214"/>
      <c r="D7731" s="214"/>
      <c r="E7731" s="214"/>
      <c r="F7731" s="224"/>
      <c r="G7731" s="216"/>
      <c r="H7731" s="227"/>
      <c r="I7731" s="214"/>
      <c r="J7731" s="214"/>
      <c r="K7731" s="218"/>
    </row>
    <row r="7732" customHeight="1" spans="1:11">
      <c r="A7732" s="228"/>
      <c r="B7732" s="219"/>
      <c r="C7732" s="220"/>
      <c r="D7732" s="220"/>
      <c r="E7732" s="220"/>
      <c r="F7732" s="225"/>
      <c r="G7732" s="222"/>
      <c r="H7732" s="229"/>
      <c r="I7732" s="220"/>
      <c r="J7732" s="220"/>
      <c r="K7732" s="223"/>
    </row>
    <row r="7733" customHeight="1" spans="1:11">
      <c r="A7733" s="226"/>
      <c r="B7733" s="213"/>
      <c r="C7733" s="214"/>
      <c r="D7733" s="214"/>
      <c r="E7733" s="214"/>
      <c r="F7733" s="224"/>
      <c r="G7733" s="216"/>
      <c r="H7733" s="227"/>
      <c r="I7733" s="214"/>
      <c r="J7733" s="214"/>
      <c r="K7733" s="218"/>
    </row>
    <row r="7734" customHeight="1" spans="1:11">
      <c r="A7734" s="228"/>
      <c r="B7734" s="219"/>
      <c r="C7734" s="220"/>
      <c r="D7734" s="220"/>
      <c r="E7734" s="220"/>
      <c r="F7734" s="225"/>
      <c r="G7734" s="222"/>
      <c r="H7734" s="229"/>
      <c r="I7734" s="220"/>
      <c r="J7734" s="220"/>
      <c r="K7734" s="223"/>
    </row>
    <row r="7735" customHeight="1" spans="1:11">
      <c r="A7735" s="226"/>
      <c r="B7735" s="213"/>
      <c r="C7735" s="214"/>
      <c r="D7735" s="214"/>
      <c r="E7735" s="214"/>
      <c r="F7735" s="224"/>
      <c r="G7735" s="216"/>
      <c r="H7735" s="227"/>
      <c r="I7735" s="214"/>
      <c r="J7735" s="214"/>
      <c r="K7735" s="218"/>
    </row>
    <row r="7736" customHeight="1" spans="1:11">
      <c r="A7736" s="228"/>
      <c r="B7736" s="219"/>
      <c r="C7736" s="220"/>
      <c r="D7736" s="220"/>
      <c r="E7736" s="220"/>
      <c r="F7736" s="225"/>
      <c r="G7736" s="222"/>
      <c r="H7736" s="229"/>
      <c r="I7736" s="220"/>
      <c r="J7736" s="220"/>
      <c r="K7736" s="223"/>
    </row>
    <row r="7737" customHeight="1" spans="1:11">
      <c r="A7737" s="226"/>
      <c r="B7737" s="213"/>
      <c r="C7737" s="214"/>
      <c r="D7737" s="214"/>
      <c r="E7737" s="214"/>
      <c r="F7737" s="224"/>
      <c r="G7737" s="216"/>
      <c r="H7737" s="227"/>
      <c r="I7737" s="214"/>
      <c r="J7737" s="214"/>
      <c r="K7737" s="218"/>
    </row>
    <row r="7738" customHeight="1" spans="1:11">
      <c r="A7738" s="228"/>
      <c r="B7738" s="219"/>
      <c r="C7738" s="220"/>
      <c r="D7738" s="220"/>
      <c r="E7738" s="220"/>
      <c r="F7738" s="225"/>
      <c r="G7738" s="222"/>
      <c r="H7738" s="229"/>
      <c r="I7738" s="220"/>
      <c r="J7738" s="220"/>
      <c r="K7738" s="223"/>
    </row>
    <row r="7739" customHeight="1" spans="1:11">
      <c r="A7739" s="226"/>
      <c r="B7739" s="213"/>
      <c r="C7739" s="214"/>
      <c r="D7739" s="214"/>
      <c r="E7739" s="214"/>
      <c r="F7739" s="224"/>
      <c r="G7739" s="216"/>
      <c r="H7739" s="227"/>
      <c r="I7739" s="214"/>
      <c r="J7739" s="214"/>
      <c r="K7739" s="218"/>
    </row>
    <row r="7740" customHeight="1" spans="1:11">
      <c r="A7740" s="228"/>
      <c r="B7740" s="219"/>
      <c r="C7740" s="220"/>
      <c r="D7740" s="220"/>
      <c r="E7740" s="220"/>
      <c r="F7740" s="225"/>
      <c r="G7740" s="222"/>
      <c r="H7740" s="229"/>
      <c r="I7740" s="220"/>
      <c r="J7740" s="220"/>
      <c r="K7740" s="223"/>
    </row>
    <row r="7741" customHeight="1" spans="1:11">
      <c r="A7741" s="226"/>
      <c r="B7741" s="213"/>
      <c r="C7741" s="214"/>
      <c r="D7741" s="214"/>
      <c r="E7741" s="214"/>
      <c r="F7741" s="224"/>
      <c r="G7741" s="216"/>
      <c r="H7741" s="227"/>
      <c r="I7741" s="214"/>
      <c r="J7741" s="214"/>
      <c r="K7741" s="218"/>
    </row>
    <row r="7742" customHeight="1" spans="1:11">
      <c r="A7742" s="228"/>
      <c r="B7742" s="219"/>
      <c r="C7742" s="220"/>
      <c r="D7742" s="220"/>
      <c r="E7742" s="220"/>
      <c r="F7742" s="225"/>
      <c r="G7742" s="222"/>
      <c r="H7742" s="229"/>
      <c r="I7742" s="220"/>
      <c r="J7742" s="220"/>
      <c r="K7742" s="223"/>
    </row>
    <row r="7743" customHeight="1" spans="1:11">
      <c r="A7743" s="226"/>
      <c r="B7743" s="213"/>
      <c r="C7743" s="214"/>
      <c r="D7743" s="214"/>
      <c r="E7743" s="214"/>
      <c r="F7743" s="224"/>
      <c r="G7743" s="216"/>
      <c r="H7743" s="227"/>
      <c r="I7743" s="214"/>
      <c r="J7743" s="214"/>
      <c r="K7743" s="218"/>
    </row>
    <row r="7744" customHeight="1" spans="1:11">
      <c r="A7744" s="228"/>
      <c r="B7744" s="219"/>
      <c r="C7744" s="220"/>
      <c r="D7744" s="220"/>
      <c r="E7744" s="220"/>
      <c r="F7744" s="225"/>
      <c r="G7744" s="222"/>
      <c r="H7744" s="229"/>
      <c r="I7744" s="220"/>
      <c r="J7744" s="220"/>
      <c r="K7744" s="223"/>
    </row>
    <row r="7745" customHeight="1" spans="1:11">
      <c r="A7745" s="226"/>
      <c r="B7745" s="213"/>
      <c r="C7745" s="214"/>
      <c r="D7745" s="214"/>
      <c r="E7745" s="214"/>
      <c r="F7745" s="224"/>
      <c r="G7745" s="216"/>
      <c r="H7745" s="227"/>
      <c r="I7745" s="214"/>
      <c r="J7745" s="214"/>
      <c r="K7745" s="218"/>
    </row>
    <row r="7746" customHeight="1" spans="1:11">
      <c r="A7746" s="228"/>
      <c r="B7746" s="219"/>
      <c r="C7746" s="220"/>
      <c r="D7746" s="220"/>
      <c r="E7746" s="220"/>
      <c r="F7746" s="225"/>
      <c r="G7746" s="222"/>
      <c r="H7746" s="229"/>
      <c r="I7746" s="220"/>
      <c r="J7746" s="220"/>
      <c r="K7746" s="223"/>
    </row>
    <row r="7747" customHeight="1" spans="1:11">
      <c r="A7747" s="226"/>
      <c r="B7747" s="213"/>
      <c r="C7747" s="214"/>
      <c r="D7747" s="214"/>
      <c r="E7747" s="214"/>
      <c r="F7747" s="224"/>
      <c r="G7747" s="216"/>
      <c r="H7747" s="227"/>
      <c r="I7747" s="214"/>
      <c r="J7747" s="214"/>
      <c r="K7747" s="218"/>
    </row>
    <row r="7748" customHeight="1" spans="1:11">
      <c r="A7748" s="228"/>
      <c r="B7748" s="219"/>
      <c r="C7748" s="220"/>
      <c r="D7748" s="220"/>
      <c r="E7748" s="220"/>
      <c r="F7748" s="225"/>
      <c r="G7748" s="222"/>
      <c r="H7748" s="229"/>
      <c r="I7748" s="220"/>
      <c r="J7748" s="220"/>
      <c r="K7748" s="223"/>
    </row>
    <row r="7749" customHeight="1" spans="1:11">
      <c r="A7749" s="226"/>
      <c r="B7749" s="213"/>
      <c r="C7749" s="214"/>
      <c r="D7749" s="214"/>
      <c r="E7749" s="214"/>
      <c r="F7749" s="224"/>
      <c r="G7749" s="216"/>
      <c r="H7749" s="227"/>
      <c r="I7749" s="214"/>
      <c r="J7749" s="214"/>
      <c r="K7749" s="218"/>
    </row>
    <row r="7750" customHeight="1" spans="1:11">
      <c r="A7750" s="228"/>
      <c r="B7750" s="219"/>
      <c r="C7750" s="220"/>
      <c r="D7750" s="220"/>
      <c r="E7750" s="220"/>
      <c r="F7750" s="225"/>
      <c r="G7750" s="222"/>
      <c r="H7750" s="229"/>
      <c r="I7750" s="220"/>
      <c r="J7750" s="220"/>
      <c r="K7750" s="223"/>
    </row>
    <row r="7751" customHeight="1" spans="1:11">
      <c r="A7751" s="226"/>
      <c r="B7751" s="213"/>
      <c r="C7751" s="214"/>
      <c r="D7751" s="214"/>
      <c r="E7751" s="214"/>
      <c r="F7751" s="224"/>
      <c r="G7751" s="216"/>
      <c r="H7751" s="227"/>
      <c r="I7751" s="214"/>
      <c r="J7751" s="214"/>
      <c r="K7751" s="218"/>
    </row>
    <row r="7752" customHeight="1" spans="1:11">
      <c r="A7752" s="228"/>
      <c r="B7752" s="219"/>
      <c r="C7752" s="220"/>
      <c r="D7752" s="220"/>
      <c r="E7752" s="220"/>
      <c r="F7752" s="225"/>
      <c r="G7752" s="222"/>
      <c r="H7752" s="229"/>
      <c r="I7752" s="220"/>
      <c r="J7752" s="220"/>
      <c r="K7752" s="223"/>
    </row>
    <row r="7753" customHeight="1" spans="1:11">
      <c r="A7753" s="226"/>
      <c r="B7753" s="213"/>
      <c r="C7753" s="214"/>
      <c r="D7753" s="214"/>
      <c r="E7753" s="214"/>
      <c r="F7753" s="224"/>
      <c r="G7753" s="216"/>
      <c r="H7753" s="227"/>
      <c r="I7753" s="214"/>
      <c r="J7753" s="214"/>
      <c r="K7753" s="218"/>
    </row>
    <row r="7754" customHeight="1" spans="1:11">
      <c r="A7754" s="228"/>
      <c r="B7754" s="219"/>
      <c r="C7754" s="220"/>
      <c r="D7754" s="220"/>
      <c r="E7754" s="220"/>
      <c r="F7754" s="225"/>
      <c r="G7754" s="222"/>
      <c r="H7754" s="229"/>
      <c r="I7754" s="220"/>
      <c r="J7754" s="220"/>
      <c r="K7754" s="223"/>
    </row>
    <row r="7755" customHeight="1" spans="1:11">
      <c r="A7755" s="226"/>
      <c r="B7755" s="213"/>
      <c r="C7755" s="214"/>
      <c r="D7755" s="214"/>
      <c r="E7755" s="214"/>
      <c r="F7755" s="224"/>
      <c r="G7755" s="216"/>
      <c r="H7755" s="227"/>
      <c r="I7755" s="214"/>
      <c r="J7755" s="214"/>
      <c r="K7755" s="218"/>
    </row>
    <row r="7756" customHeight="1" spans="1:11">
      <c r="A7756" s="228"/>
      <c r="B7756" s="219"/>
      <c r="C7756" s="220"/>
      <c r="D7756" s="220"/>
      <c r="E7756" s="220"/>
      <c r="F7756" s="225"/>
      <c r="G7756" s="222"/>
      <c r="H7756" s="229"/>
      <c r="I7756" s="220"/>
      <c r="J7756" s="220"/>
      <c r="K7756" s="223"/>
    </row>
    <row r="7757" customHeight="1" spans="1:11">
      <c r="A7757" s="226"/>
      <c r="B7757" s="213"/>
      <c r="C7757" s="214"/>
      <c r="D7757" s="214"/>
      <c r="E7757" s="214"/>
      <c r="F7757" s="224"/>
      <c r="G7757" s="216"/>
      <c r="H7757" s="227"/>
      <c r="I7757" s="214"/>
      <c r="J7757" s="214"/>
      <c r="K7757" s="218"/>
    </row>
    <row r="7758" customHeight="1" spans="1:11">
      <c r="A7758" s="228"/>
      <c r="B7758" s="219"/>
      <c r="C7758" s="220"/>
      <c r="D7758" s="220"/>
      <c r="E7758" s="220"/>
      <c r="F7758" s="225"/>
      <c r="G7758" s="222"/>
      <c r="H7758" s="229"/>
      <c r="I7758" s="220"/>
      <c r="J7758" s="220"/>
      <c r="K7758" s="223"/>
    </row>
    <row r="7759" customHeight="1" spans="1:11">
      <c r="A7759" s="226"/>
      <c r="B7759" s="213"/>
      <c r="C7759" s="214"/>
      <c r="D7759" s="214"/>
      <c r="E7759" s="214"/>
      <c r="F7759" s="224"/>
      <c r="G7759" s="216"/>
      <c r="H7759" s="227"/>
      <c r="I7759" s="214"/>
      <c r="J7759" s="214"/>
      <c r="K7759" s="218"/>
    </row>
    <row r="7760" customHeight="1" spans="1:11">
      <c r="A7760" s="228"/>
      <c r="B7760" s="219"/>
      <c r="C7760" s="220"/>
      <c r="D7760" s="220"/>
      <c r="E7760" s="220"/>
      <c r="F7760" s="225"/>
      <c r="G7760" s="222"/>
      <c r="H7760" s="229"/>
      <c r="I7760" s="220"/>
      <c r="J7760" s="220"/>
      <c r="K7760" s="223"/>
    </row>
    <row r="7761" customHeight="1" spans="1:11">
      <c r="A7761" s="226"/>
      <c r="B7761" s="213"/>
      <c r="C7761" s="214"/>
      <c r="D7761" s="214"/>
      <c r="E7761" s="214"/>
      <c r="F7761" s="224"/>
      <c r="G7761" s="216"/>
      <c r="H7761" s="227"/>
      <c r="I7761" s="214"/>
      <c r="J7761" s="214"/>
      <c r="K7761" s="218"/>
    </row>
    <row r="7762" customHeight="1" spans="1:11">
      <c r="A7762" s="228"/>
      <c r="B7762" s="219"/>
      <c r="C7762" s="220"/>
      <c r="D7762" s="220"/>
      <c r="E7762" s="220"/>
      <c r="F7762" s="225"/>
      <c r="G7762" s="222"/>
      <c r="H7762" s="229"/>
      <c r="I7762" s="220"/>
      <c r="J7762" s="220"/>
      <c r="K7762" s="223"/>
    </row>
    <row r="7763" customHeight="1" spans="1:11">
      <c r="A7763" s="226"/>
      <c r="B7763" s="213"/>
      <c r="C7763" s="214"/>
      <c r="D7763" s="214"/>
      <c r="E7763" s="214"/>
      <c r="F7763" s="224"/>
      <c r="G7763" s="216"/>
      <c r="H7763" s="227"/>
      <c r="I7763" s="214"/>
      <c r="J7763" s="214"/>
      <c r="K7763" s="218"/>
    </row>
    <row r="7764" customHeight="1" spans="1:11">
      <c r="A7764" s="228"/>
      <c r="B7764" s="219"/>
      <c r="C7764" s="220"/>
      <c r="D7764" s="220"/>
      <c r="E7764" s="220"/>
      <c r="F7764" s="225"/>
      <c r="G7764" s="222"/>
      <c r="H7764" s="229"/>
      <c r="I7764" s="220"/>
      <c r="J7764" s="220"/>
      <c r="K7764" s="223"/>
    </row>
    <row r="7765" customHeight="1" spans="1:11">
      <c r="A7765" s="226"/>
      <c r="B7765" s="213"/>
      <c r="C7765" s="214"/>
      <c r="D7765" s="214"/>
      <c r="E7765" s="214"/>
      <c r="F7765" s="224"/>
      <c r="G7765" s="216"/>
      <c r="H7765" s="227"/>
      <c r="I7765" s="214"/>
      <c r="J7765" s="214"/>
      <c r="K7765" s="218"/>
    </row>
    <row r="7766" customHeight="1" spans="1:11">
      <c r="A7766" s="228"/>
      <c r="B7766" s="219"/>
      <c r="C7766" s="220"/>
      <c r="D7766" s="220"/>
      <c r="E7766" s="220"/>
      <c r="F7766" s="225"/>
      <c r="G7766" s="222"/>
      <c r="H7766" s="229"/>
      <c r="I7766" s="220"/>
      <c r="J7766" s="220"/>
      <c r="K7766" s="223"/>
    </row>
    <row r="7767" customHeight="1" spans="1:11">
      <c r="A7767" s="226"/>
      <c r="B7767" s="213"/>
      <c r="C7767" s="214"/>
      <c r="D7767" s="214"/>
      <c r="E7767" s="214"/>
      <c r="F7767" s="224"/>
      <c r="G7767" s="216"/>
      <c r="H7767" s="227"/>
      <c r="I7767" s="214"/>
      <c r="J7767" s="214"/>
      <c r="K7767" s="218"/>
    </row>
    <row r="7768" customHeight="1" spans="1:11">
      <c r="A7768" s="228"/>
      <c r="B7768" s="219"/>
      <c r="C7768" s="220"/>
      <c r="D7768" s="220"/>
      <c r="E7768" s="220"/>
      <c r="F7768" s="225"/>
      <c r="G7768" s="222"/>
      <c r="H7768" s="229"/>
      <c r="I7768" s="220"/>
      <c r="J7768" s="220"/>
      <c r="K7768" s="223"/>
    </row>
    <row r="7769" customHeight="1" spans="1:11">
      <c r="A7769" s="226"/>
      <c r="B7769" s="213"/>
      <c r="C7769" s="214"/>
      <c r="D7769" s="214"/>
      <c r="E7769" s="214"/>
      <c r="F7769" s="224"/>
      <c r="G7769" s="216"/>
      <c r="H7769" s="227"/>
      <c r="I7769" s="214"/>
      <c r="J7769" s="214"/>
      <c r="K7769" s="218"/>
    </row>
    <row r="7770" customHeight="1" spans="1:11">
      <c r="A7770" s="228"/>
      <c r="B7770" s="219"/>
      <c r="C7770" s="220"/>
      <c r="D7770" s="220"/>
      <c r="E7770" s="220"/>
      <c r="F7770" s="225"/>
      <c r="G7770" s="222"/>
      <c r="H7770" s="229"/>
      <c r="I7770" s="220"/>
      <c r="J7770" s="220"/>
      <c r="K7770" s="223"/>
    </row>
    <row r="7771" customHeight="1" spans="1:11">
      <c r="A7771" s="226"/>
      <c r="B7771" s="213"/>
      <c r="C7771" s="214"/>
      <c r="D7771" s="214"/>
      <c r="E7771" s="214"/>
      <c r="F7771" s="224"/>
      <c r="G7771" s="216"/>
      <c r="H7771" s="227"/>
      <c r="I7771" s="214"/>
      <c r="J7771" s="214"/>
      <c r="K7771" s="218"/>
    </row>
    <row r="7772" customHeight="1" spans="1:11">
      <c r="A7772" s="228"/>
      <c r="B7772" s="219"/>
      <c r="C7772" s="220"/>
      <c r="D7772" s="220"/>
      <c r="E7772" s="220"/>
      <c r="F7772" s="225"/>
      <c r="G7772" s="222"/>
      <c r="H7772" s="229"/>
      <c r="I7772" s="220"/>
      <c r="J7772" s="220"/>
      <c r="K7772" s="223"/>
    </row>
    <row r="7773" customHeight="1" spans="1:11">
      <c r="A7773" s="226"/>
      <c r="B7773" s="213"/>
      <c r="C7773" s="214"/>
      <c r="D7773" s="214"/>
      <c r="E7773" s="214"/>
      <c r="F7773" s="224"/>
      <c r="G7773" s="216"/>
      <c r="H7773" s="227"/>
      <c r="I7773" s="214"/>
      <c r="J7773" s="214"/>
      <c r="K7773" s="218"/>
    </row>
    <row r="7774" customHeight="1" spans="1:11">
      <c r="A7774" s="228"/>
      <c r="B7774" s="219"/>
      <c r="C7774" s="220"/>
      <c r="D7774" s="220"/>
      <c r="E7774" s="220"/>
      <c r="F7774" s="225"/>
      <c r="G7774" s="222"/>
      <c r="H7774" s="229"/>
      <c r="I7774" s="220"/>
      <c r="J7774" s="220"/>
      <c r="K7774" s="223"/>
    </row>
    <row r="7775" customHeight="1" spans="1:11">
      <c r="A7775" s="226"/>
      <c r="B7775" s="213"/>
      <c r="C7775" s="214"/>
      <c r="D7775" s="214"/>
      <c r="E7775" s="214"/>
      <c r="F7775" s="224"/>
      <c r="G7775" s="216"/>
      <c r="H7775" s="227"/>
      <c r="I7775" s="214"/>
      <c r="J7775" s="214"/>
      <c r="K7775" s="218"/>
    </row>
    <row r="7776" customHeight="1" spans="1:11">
      <c r="A7776" s="228"/>
      <c r="B7776" s="219"/>
      <c r="C7776" s="220"/>
      <c r="D7776" s="220"/>
      <c r="E7776" s="220"/>
      <c r="F7776" s="225"/>
      <c r="G7776" s="222"/>
      <c r="H7776" s="229"/>
      <c r="I7776" s="220"/>
      <c r="J7776" s="220"/>
      <c r="K7776" s="223"/>
    </row>
    <row r="7777" customHeight="1" spans="1:11">
      <c r="A7777" s="226"/>
      <c r="B7777" s="213"/>
      <c r="C7777" s="214"/>
      <c r="D7777" s="214"/>
      <c r="E7777" s="214"/>
      <c r="F7777" s="224"/>
      <c r="G7777" s="216"/>
      <c r="H7777" s="227"/>
      <c r="I7777" s="214"/>
      <c r="J7777" s="214"/>
      <c r="K7777" s="218"/>
    </row>
    <row r="7778" customHeight="1" spans="1:11">
      <c r="A7778" s="228"/>
      <c r="B7778" s="219"/>
      <c r="C7778" s="220"/>
      <c r="D7778" s="220"/>
      <c r="E7778" s="220"/>
      <c r="F7778" s="225"/>
      <c r="G7778" s="222"/>
      <c r="H7778" s="229"/>
      <c r="I7778" s="220"/>
      <c r="J7778" s="220"/>
      <c r="K7778" s="223"/>
    </row>
    <row r="7779" customHeight="1" spans="1:11">
      <c r="A7779" s="226"/>
      <c r="B7779" s="213"/>
      <c r="C7779" s="214"/>
      <c r="D7779" s="214"/>
      <c r="E7779" s="214"/>
      <c r="F7779" s="224"/>
      <c r="G7779" s="216"/>
      <c r="H7779" s="227"/>
      <c r="I7779" s="214"/>
      <c r="J7779" s="214"/>
      <c r="K7779" s="218"/>
    </row>
    <row r="7780" customHeight="1" spans="1:11">
      <c r="A7780" s="228"/>
      <c r="B7780" s="219"/>
      <c r="C7780" s="220"/>
      <c r="D7780" s="220"/>
      <c r="E7780" s="220"/>
      <c r="F7780" s="225"/>
      <c r="G7780" s="222"/>
      <c r="H7780" s="229"/>
      <c r="I7780" s="220"/>
      <c r="J7780" s="220"/>
      <c r="K7780" s="223"/>
    </row>
    <row r="7781" customHeight="1" spans="1:11">
      <c r="A7781" s="226"/>
      <c r="B7781" s="213"/>
      <c r="C7781" s="214"/>
      <c r="D7781" s="214"/>
      <c r="E7781" s="214"/>
      <c r="F7781" s="224"/>
      <c r="G7781" s="216"/>
      <c r="H7781" s="227"/>
      <c r="I7781" s="214"/>
      <c r="J7781" s="214"/>
      <c r="K7781" s="218"/>
    </row>
    <row r="7782" customHeight="1" spans="1:11">
      <c r="A7782" s="228"/>
      <c r="B7782" s="219"/>
      <c r="C7782" s="220"/>
      <c r="D7782" s="220"/>
      <c r="E7782" s="220"/>
      <c r="F7782" s="225"/>
      <c r="G7782" s="222"/>
      <c r="H7782" s="229"/>
      <c r="I7782" s="220"/>
      <c r="J7782" s="220"/>
      <c r="K7782" s="223"/>
    </row>
    <row r="7783" customHeight="1" spans="1:11">
      <c r="A7783" s="226"/>
      <c r="B7783" s="213"/>
      <c r="C7783" s="214"/>
      <c r="D7783" s="214"/>
      <c r="E7783" s="214"/>
      <c r="F7783" s="224"/>
      <c r="G7783" s="216"/>
      <c r="H7783" s="227"/>
      <c r="I7783" s="214"/>
      <c r="J7783" s="214"/>
      <c r="K7783" s="218"/>
    </row>
    <row r="7784" customHeight="1" spans="1:11">
      <c r="A7784" s="228"/>
      <c r="B7784" s="219"/>
      <c r="C7784" s="220"/>
      <c r="D7784" s="220"/>
      <c r="E7784" s="220"/>
      <c r="F7784" s="225"/>
      <c r="G7784" s="222"/>
      <c r="H7784" s="229"/>
      <c r="I7784" s="220"/>
      <c r="J7784" s="220"/>
      <c r="K7784" s="223"/>
    </row>
    <row r="7785" customHeight="1" spans="1:11">
      <c r="A7785" s="226"/>
      <c r="B7785" s="213"/>
      <c r="C7785" s="214"/>
      <c r="D7785" s="214"/>
      <c r="E7785" s="214"/>
      <c r="F7785" s="224"/>
      <c r="G7785" s="216"/>
      <c r="H7785" s="227"/>
      <c r="I7785" s="214"/>
      <c r="J7785" s="214"/>
      <c r="K7785" s="218"/>
    </row>
    <row r="7786" customHeight="1" spans="1:11">
      <c r="A7786" s="228"/>
      <c r="B7786" s="219"/>
      <c r="C7786" s="220"/>
      <c r="D7786" s="220"/>
      <c r="E7786" s="220"/>
      <c r="F7786" s="225"/>
      <c r="G7786" s="222"/>
      <c r="H7786" s="229"/>
      <c r="I7786" s="220"/>
      <c r="J7786" s="220"/>
      <c r="K7786" s="223"/>
    </row>
    <row r="7787" customHeight="1" spans="1:11">
      <c r="A7787" s="226"/>
      <c r="B7787" s="213"/>
      <c r="C7787" s="214"/>
      <c r="D7787" s="214"/>
      <c r="E7787" s="214"/>
      <c r="F7787" s="224"/>
      <c r="G7787" s="216"/>
      <c r="H7787" s="227"/>
      <c r="I7787" s="214"/>
      <c r="J7787" s="214"/>
      <c r="K7787" s="218"/>
    </row>
    <row r="7788" customHeight="1" spans="1:11">
      <c r="A7788" s="228"/>
      <c r="B7788" s="219"/>
      <c r="C7788" s="220"/>
      <c r="D7788" s="220"/>
      <c r="E7788" s="220"/>
      <c r="F7788" s="225"/>
      <c r="G7788" s="222"/>
      <c r="H7788" s="229"/>
      <c r="I7788" s="220"/>
      <c r="J7788" s="220"/>
      <c r="K7788" s="223"/>
    </row>
    <row r="7789" customHeight="1" spans="1:11">
      <c r="A7789" s="226"/>
      <c r="B7789" s="213"/>
      <c r="C7789" s="214"/>
      <c r="D7789" s="214"/>
      <c r="E7789" s="214"/>
      <c r="F7789" s="224"/>
      <c r="G7789" s="216"/>
      <c r="H7789" s="227"/>
      <c r="I7789" s="214"/>
      <c r="J7789" s="214"/>
      <c r="K7789" s="218"/>
    </row>
    <row r="7790" customHeight="1" spans="1:11">
      <c r="A7790" s="228"/>
      <c r="B7790" s="219"/>
      <c r="C7790" s="220"/>
      <c r="D7790" s="220"/>
      <c r="E7790" s="220"/>
      <c r="F7790" s="225"/>
      <c r="G7790" s="222"/>
      <c r="H7790" s="229"/>
      <c r="I7790" s="220"/>
      <c r="J7790" s="220"/>
      <c r="K7790" s="223"/>
    </row>
    <row r="7791" customHeight="1" spans="1:11">
      <c r="A7791" s="226"/>
      <c r="B7791" s="213"/>
      <c r="C7791" s="214"/>
      <c r="D7791" s="214"/>
      <c r="E7791" s="214"/>
      <c r="F7791" s="224"/>
      <c r="G7791" s="216"/>
      <c r="H7791" s="227"/>
      <c r="I7791" s="214"/>
      <c r="J7791" s="214"/>
      <c r="K7791" s="218"/>
    </row>
    <row r="7792" customHeight="1" spans="1:11">
      <c r="A7792" s="228"/>
      <c r="B7792" s="219"/>
      <c r="C7792" s="220"/>
      <c r="D7792" s="220"/>
      <c r="E7792" s="220"/>
      <c r="F7792" s="225"/>
      <c r="G7792" s="222"/>
      <c r="H7792" s="229"/>
      <c r="I7792" s="220"/>
      <c r="J7792" s="220"/>
      <c r="K7792" s="223"/>
    </row>
    <row r="7793" customHeight="1" spans="1:11">
      <c r="A7793" s="226"/>
      <c r="B7793" s="213"/>
      <c r="C7793" s="214"/>
      <c r="D7793" s="214"/>
      <c r="E7793" s="214"/>
      <c r="F7793" s="224"/>
      <c r="G7793" s="216"/>
      <c r="H7793" s="227"/>
      <c r="I7793" s="214"/>
      <c r="J7793" s="214"/>
      <c r="K7793" s="218"/>
    </row>
    <row r="7794" customHeight="1" spans="1:11">
      <c r="A7794" s="228"/>
      <c r="B7794" s="219"/>
      <c r="C7794" s="220"/>
      <c r="D7794" s="220"/>
      <c r="E7794" s="220"/>
      <c r="F7794" s="225"/>
      <c r="G7794" s="222"/>
      <c r="H7794" s="229"/>
      <c r="I7794" s="220"/>
      <c r="J7794" s="220"/>
      <c r="K7794" s="223"/>
    </row>
    <row r="7795" customHeight="1" spans="1:11">
      <c r="A7795" s="226"/>
      <c r="B7795" s="213"/>
      <c r="C7795" s="214"/>
      <c r="D7795" s="214"/>
      <c r="E7795" s="214"/>
      <c r="F7795" s="224"/>
      <c r="G7795" s="216"/>
      <c r="H7795" s="227"/>
      <c r="I7795" s="214"/>
      <c r="J7795" s="214"/>
      <c r="K7795" s="218"/>
    </row>
    <row r="7796" customHeight="1" spans="1:11">
      <c r="A7796" s="228"/>
      <c r="B7796" s="219"/>
      <c r="C7796" s="220"/>
      <c r="D7796" s="220"/>
      <c r="E7796" s="220"/>
      <c r="F7796" s="225"/>
      <c r="G7796" s="222"/>
      <c r="H7796" s="229"/>
      <c r="I7796" s="220"/>
      <c r="J7796" s="220"/>
      <c r="K7796" s="223"/>
    </row>
    <row r="7797" customHeight="1" spans="1:11">
      <c r="A7797" s="226"/>
      <c r="B7797" s="213"/>
      <c r="C7797" s="214"/>
      <c r="D7797" s="214"/>
      <c r="E7797" s="214"/>
      <c r="F7797" s="224"/>
      <c r="G7797" s="216"/>
      <c r="H7797" s="227"/>
      <c r="I7797" s="214"/>
      <c r="J7797" s="214"/>
      <c r="K7797" s="218"/>
    </row>
    <row r="7798" customHeight="1" spans="1:11">
      <c r="A7798" s="228"/>
      <c r="B7798" s="219"/>
      <c r="C7798" s="220"/>
      <c r="D7798" s="220"/>
      <c r="E7798" s="220"/>
      <c r="F7798" s="225"/>
      <c r="G7798" s="222"/>
      <c r="H7798" s="229"/>
      <c r="I7798" s="220"/>
      <c r="J7798" s="220"/>
      <c r="K7798" s="223"/>
    </row>
    <row r="7799" customHeight="1" spans="1:11">
      <c r="A7799" s="226"/>
      <c r="B7799" s="213"/>
      <c r="C7799" s="214"/>
      <c r="D7799" s="214"/>
      <c r="E7799" s="214"/>
      <c r="F7799" s="224"/>
      <c r="G7799" s="216"/>
      <c r="H7799" s="227"/>
      <c r="I7799" s="214"/>
      <c r="J7799" s="214"/>
      <c r="K7799" s="218"/>
    </row>
    <row r="7800" customHeight="1" spans="1:11">
      <c r="A7800" s="228"/>
      <c r="B7800" s="219"/>
      <c r="C7800" s="220"/>
      <c r="D7800" s="220"/>
      <c r="E7800" s="220"/>
      <c r="F7800" s="225"/>
      <c r="G7800" s="222"/>
      <c r="H7800" s="229"/>
      <c r="I7800" s="220"/>
      <c r="J7800" s="220"/>
      <c r="K7800" s="223"/>
    </row>
    <row r="7801" customHeight="1" spans="1:11">
      <c r="A7801" s="226"/>
      <c r="B7801" s="213"/>
      <c r="C7801" s="214"/>
      <c r="D7801" s="214"/>
      <c r="E7801" s="214"/>
      <c r="F7801" s="224"/>
      <c r="G7801" s="216"/>
      <c r="H7801" s="227"/>
      <c r="I7801" s="214"/>
      <c r="J7801" s="214"/>
      <c r="K7801" s="218"/>
    </row>
    <row r="7802" customHeight="1" spans="1:11">
      <c r="A7802" s="228"/>
      <c r="B7802" s="219"/>
      <c r="C7802" s="220"/>
      <c r="D7802" s="220"/>
      <c r="E7802" s="220"/>
      <c r="F7802" s="225"/>
      <c r="G7802" s="222"/>
      <c r="H7802" s="229"/>
      <c r="I7802" s="220"/>
      <c r="J7802" s="220"/>
      <c r="K7802" s="223"/>
    </row>
    <row r="7803" customHeight="1" spans="1:11">
      <c r="A7803" s="226"/>
      <c r="B7803" s="213"/>
      <c r="C7803" s="214"/>
      <c r="D7803" s="214"/>
      <c r="E7803" s="214"/>
      <c r="F7803" s="224"/>
      <c r="G7803" s="216"/>
      <c r="H7803" s="227"/>
      <c r="I7803" s="214"/>
      <c r="J7803" s="214"/>
      <c r="K7803" s="218"/>
    </row>
    <row r="7804" customHeight="1" spans="1:11">
      <c r="A7804" s="228"/>
      <c r="B7804" s="219"/>
      <c r="C7804" s="220"/>
      <c r="D7804" s="220"/>
      <c r="E7804" s="220"/>
      <c r="F7804" s="225"/>
      <c r="G7804" s="222"/>
      <c r="H7804" s="229"/>
      <c r="I7804" s="220"/>
      <c r="J7804" s="220"/>
      <c r="K7804" s="223"/>
    </row>
    <row r="7805" customHeight="1" spans="1:11">
      <c r="A7805" s="226"/>
      <c r="B7805" s="213"/>
      <c r="C7805" s="214"/>
      <c r="D7805" s="214"/>
      <c r="E7805" s="214"/>
      <c r="F7805" s="224"/>
      <c r="G7805" s="216"/>
      <c r="H7805" s="227"/>
      <c r="I7805" s="214"/>
      <c r="J7805" s="214"/>
      <c r="K7805" s="218"/>
    </row>
    <row r="7806" customHeight="1" spans="1:11">
      <c r="A7806" s="228"/>
      <c r="B7806" s="219"/>
      <c r="C7806" s="220"/>
      <c r="D7806" s="220"/>
      <c r="E7806" s="220"/>
      <c r="F7806" s="225"/>
      <c r="G7806" s="222"/>
      <c r="H7806" s="229"/>
      <c r="I7806" s="220"/>
      <c r="J7806" s="220"/>
      <c r="K7806" s="223"/>
    </row>
    <row r="7807" customHeight="1" spans="1:11">
      <c r="A7807" s="226"/>
      <c r="B7807" s="213"/>
      <c r="C7807" s="214"/>
      <c r="D7807" s="214"/>
      <c r="E7807" s="214"/>
      <c r="F7807" s="224"/>
      <c r="G7807" s="216"/>
      <c r="H7807" s="227"/>
      <c r="I7807" s="214"/>
      <c r="J7807" s="214"/>
      <c r="K7807" s="218"/>
    </row>
    <row r="7808" customHeight="1" spans="1:11">
      <c r="A7808" s="228"/>
      <c r="B7808" s="219"/>
      <c r="C7808" s="220"/>
      <c r="D7808" s="220"/>
      <c r="E7808" s="220"/>
      <c r="F7808" s="225"/>
      <c r="G7808" s="222"/>
      <c r="H7808" s="229"/>
      <c r="I7808" s="220"/>
      <c r="J7808" s="220"/>
      <c r="K7808" s="223"/>
    </row>
    <row r="7809" customHeight="1" spans="1:11">
      <c r="A7809" s="226"/>
      <c r="B7809" s="213"/>
      <c r="C7809" s="214"/>
      <c r="D7809" s="214"/>
      <c r="E7809" s="214"/>
      <c r="F7809" s="224"/>
      <c r="G7809" s="216"/>
      <c r="H7809" s="227"/>
      <c r="I7809" s="214"/>
      <c r="J7809" s="214"/>
      <c r="K7809" s="218"/>
    </row>
    <row r="7810" customHeight="1" spans="1:11">
      <c r="A7810" s="228"/>
      <c r="B7810" s="219"/>
      <c r="C7810" s="220"/>
      <c r="D7810" s="220"/>
      <c r="E7810" s="220"/>
      <c r="F7810" s="225"/>
      <c r="G7810" s="222"/>
      <c r="H7810" s="229"/>
      <c r="I7810" s="220"/>
      <c r="J7810" s="220"/>
      <c r="K7810" s="223"/>
    </row>
    <row r="7811" customHeight="1" spans="1:11">
      <c r="A7811" s="226"/>
      <c r="B7811" s="213"/>
      <c r="C7811" s="214"/>
      <c r="D7811" s="214"/>
      <c r="E7811" s="214"/>
      <c r="F7811" s="224"/>
      <c r="G7811" s="216"/>
      <c r="H7811" s="227"/>
      <c r="I7811" s="214"/>
      <c r="J7811" s="214"/>
      <c r="K7811" s="218"/>
    </row>
    <row r="7812" customHeight="1" spans="1:11">
      <c r="A7812" s="228"/>
      <c r="B7812" s="219"/>
      <c r="C7812" s="220"/>
      <c r="D7812" s="220"/>
      <c r="E7812" s="220"/>
      <c r="F7812" s="225"/>
      <c r="G7812" s="222"/>
      <c r="H7812" s="229"/>
      <c r="I7812" s="220"/>
      <c r="J7812" s="220"/>
      <c r="K7812" s="223"/>
    </row>
    <row r="7813" customHeight="1" spans="1:11">
      <c r="A7813" s="226"/>
      <c r="B7813" s="213"/>
      <c r="C7813" s="214"/>
      <c r="D7813" s="214"/>
      <c r="E7813" s="214"/>
      <c r="F7813" s="224"/>
      <c r="G7813" s="216"/>
      <c r="H7813" s="227"/>
      <c r="I7813" s="214"/>
      <c r="J7813" s="214"/>
      <c r="K7813" s="218"/>
    </row>
    <row r="7814" customHeight="1" spans="1:11">
      <c r="A7814" s="228"/>
      <c r="B7814" s="219"/>
      <c r="C7814" s="220"/>
      <c r="D7814" s="220"/>
      <c r="E7814" s="220"/>
      <c r="F7814" s="225"/>
      <c r="G7814" s="222"/>
      <c r="H7814" s="229"/>
      <c r="I7814" s="220"/>
      <c r="J7814" s="220"/>
      <c r="K7814" s="223"/>
    </row>
    <row r="7815" customHeight="1" spans="1:11">
      <c r="A7815" s="226"/>
      <c r="B7815" s="213"/>
      <c r="C7815" s="214"/>
      <c r="D7815" s="214"/>
      <c r="E7815" s="214"/>
      <c r="F7815" s="224"/>
      <c r="G7815" s="216"/>
      <c r="H7815" s="227"/>
      <c r="I7815" s="214"/>
      <c r="J7815" s="214"/>
      <c r="K7815" s="218"/>
    </row>
    <row r="7816" customHeight="1" spans="1:11">
      <c r="A7816" s="228"/>
      <c r="B7816" s="219"/>
      <c r="C7816" s="220"/>
      <c r="D7816" s="220"/>
      <c r="E7816" s="220"/>
      <c r="F7816" s="225"/>
      <c r="G7816" s="222"/>
      <c r="H7816" s="229"/>
      <c r="I7816" s="220"/>
      <c r="J7816" s="220"/>
      <c r="K7816" s="223"/>
    </row>
    <row r="7817" customHeight="1" spans="1:11">
      <c r="A7817" s="226"/>
      <c r="B7817" s="213"/>
      <c r="C7817" s="214"/>
      <c r="D7817" s="214"/>
      <c r="E7817" s="214"/>
      <c r="F7817" s="224"/>
      <c r="G7817" s="216"/>
      <c r="H7817" s="227"/>
      <c r="I7817" s="214"/>
      <c r="J7817" s="214"/>
      <c r="K7817" s="218"/>
    </row>
    <row r="7818" customHeight="1" spans="1:11">
      <c r="A7818" s="228"/>
      <c r="B7818" s="219"/>
      <c r="C7818" s="220"/>
      <c r="D7818" s="220"/>
      <c r="E7818" s="220"/>
      <c r="F7818" s="225"/>
      <c r="G7818" s="222"/>
      <c r="H7818" s="229"/>
      <c r="I7818" s="220"/>
      <c r="J7818" s="220"/>
      <c r="K7818" s="223"/>
    </row>
    <row r="7819" customHeight="1" spans="1:11">
      <c r="A7819" s="226"/>
      <c r="B7819" s="213"/>
      <c r="C7819" s="214"/>
      <c r="D7819" s="214"/>
      <c r="E7819" s="214"/>
      <c r="F7819" s="224"/>
      <c r="G7819" s="216"/>
      <c r="H7819" s="227"/>
      <c r="I7819" s="214"/>
      <c r="J7819" s="214"/>
      <c r="K7819" s="218"/>
    </row>
    <row r="7820" customHeight="1" spans="1:11">
      <c r="A7820" s="228"/>
      <c r="B7820" s="219"/>
      <c r="C7820" s="220"/>
      <c r="D7820" s="220"/>
      <c r="E7820" s="220"/>
      <c r="F7820" s="225"/>
      <c r="G7820" s="222"/>
      <c r="H7820" s="229"/>
      <c r="I7820" s="220"/>
      <c r="J7820" s="220"/>
      <c r="K7820" s="223"/>
    </row>
    <row r="7821" customHeight="1" spans="1:11">
      <c r="A7821" s="226"/>
      <c r="B7821" s="213"/>
      <c r="C7821" s="214"/>
      <c r="D7821" s="214"/>
      <c r="E7821" s="214"/>
      <c r="F7821" s="224"/>
      <c r="G7821" s="216"/>
      <c r="H7821" s="227"/>
      <c r="I7821" s="214"/>
      <c r="J7821" s="214"/>
      <c r="K7821" s="218"/>
    </row>
    <row r="7822" customHeight="1" spans="1:11">
      <c r="A7822" s="228"/>
      <c r="B7822" s="219"/>
      <c r="C7822" s="220"/>
      <c r="D7822" s="220"/>
      <c r="E7822" s="220"/>
      <c r="F7822" s="225"/>
      <c r="G7822" s="222"/>
      <c r="H7822" s="229"/>
      <c r="I7822" s="220"/>
      <c r="J7822" s="220"/>
      <c r="K7822" s="223"/>
    </row>
    <row r="7823" customHeight="1" spans="1:11">
      <c r="A7823" s="226"/>
      <c r="B7823" s="213"/>
      <c r="C7823" s="214"/>
      <c r="D7823" s="214"/>
      <c r="E7823" s="214"/>
      <c r="F7823" s="224"/>
      <c r="G7823" s="216"/>
      <c r="H7823" s="227"/>
      <c r="I7823" s="214"/>
      <c r="J7823" s="214"/>
      <c r="K7823" s="218"/>
    </row>
    <row r="7824" customHeight="1" spans="1:11">
      <c r="A7824" s="228"/>
      <c r="B7824" s="219"/>
      <c r="C7824" s="220"/>
      <c r="D7824" s="220"/>
      <c r="E7824" s="220"/>
      <c r="F7824" s="225"/>
      <c r="G7824" s="222"/>
      <c r="H7824" s="229"/>
      <c r="I7824" s="220"/>
      <c r="J7824" s="220"/>
      <c r="K7824" s="223"/>
    </row>
    <row r="7825" customHeight="1" spans="1:11">
      <c r="A7825" s="226"/>
      <c r="B7825" s="213"/>
      <c r="C7825" s="214"/>
      <c r="D7825" s="214"/>
      <c r="E7825" s="214"/>
      <c r="F7825" s="224"/>
      <c r="G7825" s="216"/>
      <c r="H7825" s="227"/>
      <c r="I7825" s="214"/>
      <c r="J7825" s="214"/>
      <c r="K7825" s="218"/>
    </row>
    <row r="7826" customHeight="1" spans="1:11">
      <c r="A7826" s="228"/>
      <c r="B7826" s="219"/>
      <c r="C7826" s="220"/>
      <c r="D7826" s="220"/>
      <c r="E7826" s="220"/>
      <c r="F7826" s="225"/>
      <c r="G7826" s="222"/>
      <c r="H7826" s="229"/>
      <c r="I7826" s="220"/>
      <c r="J7826" s="220"/>
      <c r="K7826" s="223"/>
    </row>
    <row r="7827" customHeight="1" spans="1:11">
      <c r="A7827" s="226"/>
      <c r="B7827" s="213"/>
      <c r="C7827" s="214"/>
      <c r="D7827" s="214"/>
      <c r="E7827" s="214"/>
      <c r="F7827" s="224"/>
      <c r="G7827" s="216"/>
      <c r="H7827" s="227"/>
      <c r="I7827" s="214"/>
      <c r="J7827" s="214"/>
      <c r="K7827" s="218"/>
    </row>
    <row r="7828" customHeight="1" spans="1:11">
      <c r="A7828" s="228"/>
      <c r="B7828" s="219"/>
      <c r="C7828" s="220"/>
      <c r="D7828" s="220"/>
      <c r="E7828" s="220"/>
      <c r="F7828" s="225"/>
      <c r="G7828" s="222"/>
      <c r="H7828" s="229"/>
      <c r="I7828" s="220"/>
      <c r="J7828" s="220"/>
      <c r="K7828" s="223"/>
    </row>
    <row r="7829" customHeight="1" spans="1:11">
      <c r="A7829" s="226"/>
      <c r="B7829" s="213"/>
      <c r="C7829" s="214"/>
      <c r="D7829" s="214"/>
      <c r="E7829" s="214"/>
      <c r="F7829" s="224"/>
      <c r="G7829" s="216"/>
      <c r="H7829" s="227"/>
      <c r="I7829" s="214"/>
      <c r="J7829" s="214"/>
      <c r="K7829" s="218"/>
    </row>
    <row r="7830" customHeight="1" spans="1:11">
      <c r="A7830" s="228"/>
      <c r="B7830" s="219"/>
      <c r="C7830" s="220"/>
      <c r="D7830" s="220"/>
      <c r="E7830" s="220"/>
      <c r="F7830" s="225"/>
      <c r="G7830" s="222"/>
      <c r="H7830" s="229"/>
      <c r="I7830" s="220"/>
      <c r="J7830" s="220"/>
      <c r="K7830" s="223"/>
    </row>
    <row r="7831" customHeight="1" spans="1:11">
      <c r="A7831" s="226"/>
      <c r="B7831" s="213"/>
      <c r="C7831" s="214"/>
      <c r="D7831" s="214"/>
      <c r="E7831" s="214"/>
      <c r="F7831" s="224"/>
      <c r="G7831" s="216"/>
      <c r="H7831" s="227"/>
      <c r="I7831" s="214"/>
      <c r="J7831" s="214"/>
      <c r="K7831" s="218"/>
    </row>
    <row r="7832" customHeight="1" spans="1:11">
      <c r="A7832" s="228"/>
      <c r="B7832" s="219"/>
      <c r="C7832" s="220"/>
      <c r="D7832" s="220"/>
      <c r="E7832" s="220"/>
      <c r="F7832" s="225"/>
      <c r="G7832" s="222"/>
      <c r="H7832" s="229"/>
      <c r="I7832" s="220"/>
      <c r="J7832" s="220"/>
      <c r="K7832" s="223"/>
    </row>
    <row r="7833" customHeight="1" spans="1:11">
      <c r="A7833" s="226"/>
      <c r="B7833" s="213"/>
      <c r="C7833" s="214"/>
      <c r="D7833" s="214"/>
      <c r="E7833" s="214"/>
      <c r="F7833" s="224"/>
      <c r="G7833" s="216"/>
      <c r="H7833" s="227"/>
      <c r="I7833" s="214"/>
      <c r="J7833" s="214"/>
      <c r="K7833" s="218"/>
    </row>
    <row r="7834" customHeight="1" spans="1:11">
      <c r="A7834" s="228"/>
      <c r="B7834" s="219"/>
      <c r="C7834" s="220"/>
      <c r="D7834" s="220"/>
      <c r="E7834" s="220"/>
      <c r="F7834" s="225"/>
      <c r="G7834" s="222"/>
      <c r="H7834" s="229"/>
      <c r="I7834" s="220"/>
      <c r="J7834" s="220"/>
      <c r="K7834" s="223"/>
    </row>
    <row r="7835" customHeight="1" spans="1:11">
      <c r="A7835" s="226"/>
      <c r="B7835" s="213"/>
      <c r="C7835" s="214"/>
      <c r="D7835" s="214"/>
      <c r="E7835" s="214"/>
      <c r="F7835" s="224"/>
      <c r="G7835" s="216"/>
      <c r="H7835" s="227"/>
      <c r="I7835" s="214"/>
      <c r="J7835" s="214"/>
      <c r="K7835" s="218"/>
    </row>
    <row r="7836" customHeight="1" spans="1:11">
      <c r="A7836" s="228"/>
      <c r="B7836" s="219"/>
      <c r="C7836" s="220"/>
      <c r="D7836" s="220"/>
      <c r="E7836" s="220"/>
      <c r="F7836" s="225"/>
      <c r="G7836" s="222"/>
      <c r="H7836" s="229"/>
      <c r="I7836" s="220"/>
      <c r="J7836" s="220"/>
      <c r="K7836" s="223"/>
    </row>
    <row r="7837" customHeight="1" spans="1:11">
      <c r="A7837" s="226"/>
      <c r="B7837" s="213"/>
      <c r="C7837" s="214"/>
      <c r="D7837" s="214"/>
      <c r="E7837" s="214"/>
      <c r="F7837" s="224"/>
      <c r="G7837" s="216"/>
      <c r="H7837" s="227"/>
      <c r="I7837" s="214"/>
      <c r="J7837" s="214"/>
      <c r="K7837" s="218"/>
    </row>
    <row r="7838" customHeight="1" spans="1:11">
      <c r="A7838" s="228"/>
      <c r="B7838" s="219"/>
      <c r="C7838" s="220"/>
      <c r="D7838" s="220"/>
      <c r="E7838" s="220"/>
      <c r="F7838" s="225"/>
      <c r="G7838" s="222"/>
      <c r="H7838" s="229"/>
      <c r="I7838" s="220"/>
      <c r="J7838" s="220"/>
      <c r="K7838" s="223"/>
    </row>
    <row r="7839" customHeight="1" spans="1:11">
      <c r="A7839" s="226"/>
      <c r="B7839" s="213"/>
      <c r="C7839" s="214"/>
      <c r="D7839" s="214"/>
      <c r="E7839" s="214"/>
      <c r="F7839" s="224"/>
      <c r="G7839" s="216"/>
      <c r="H7839" s="227"/>
      <c r="I7839" s="214"/>
      <c r="J7839" s="214"/>
      <c r="K7839" s="218"/>
    </row>
    <row r="7840" customHeight="1" spans="1:11">
      <c r="A7840" s="228"/>
      <c r="B7840" s="219"/>
      <c r="C7840" s="220"/>
      <c r="D7840" s="220"/>
      <c r="E7840" s="220"/>
      <c r="F7840" s="225"/>
      <c r="G7840" s="222"/>
      <c r="H7840" s="229"/>
      <c r="I7840" s="220"/>
      <c r="J7840" s="220"/>
      <c r="K7840" s="223"/>
    </row>
    <row r="7841" customHeight="1" spans="1:11">
      <c r="A7841" s="226"/>
      <c r="B7841" s="213"/>
      <c r="C7841" s="214"/>
      <c r="D7841" s="214"/>
      <c r="E7841" s="214"/>
      <c r="F7841" s="224"/>
      <c r="G7841" s="216"/>
      <c r="H7841" s="227"/>
      <c r="I7841" s="214"/>
      <c r="J7841" s="214"/>
      <c r="K7841" s="218"/>
    </row>
    <row r="7842" customHeight="1" spans="1:11">
      <c r="A7842" s="228"/>
      <c r="B7842" s="219"/>
      <c r="C7842" s="220"/>
      <c r="D7842" s="220"/>
      <c r="E7842" s="220"/>
      <c r="F7842" s="225"/>
      <c r="G7842" s="222"/>
      <c r="H7842" s="229"/>
      <c r="I7842" s="220"/>
      <c r="J7842" s="220"/>
      <c r="K7842" s="223"/>
    </row>
    <row r="7843" customHeight="1" spans="1:11">
      <c r="A7843" s="226"/>
      <c r="B7843" s="213"/>
      <c r="C7843" s="214"/>
      <c r="D7843" s="214"/>
      <c r="E7843" s="214"/>
      <c r="F7843" s="224"/>
      <c r="G7843" s="216"/>
      <c r="H7843" s="227"/>
      <c r="I7843" s="214"/>
      <c r="J7843" s="214"/>
      <c r="K7843" s="218"/>
    </row>
    <row r="7844" customHeight="1" spans="1:11">
      <c r="A7844" s="228"/>
      <c r="B7844" s="219"/>
      <c r="C7844" s="220"/>
      <c r="D7844" s="220"/>
      <c r="E7844" s="220"/>
      <c r="F7844" s="225"/>
      <c r="G7844" s="222"/>
      <c r="H7844" s="229"/>
      <c r="I7844" s="220"/>
      <c r="J7844" s="220"/>
      <c r="K7844" s="223"/>
    </row>
    <row r="7845" customHeight="1" spans="1:11">
      <c r="A7845" s="226"/>
      <c r="B7845" s="213"/>
      <c r="C7845" s="214"/>
      <c r="D7845" s="214"/>
      <c r="E7845" s="214"/>
      <c r="F7845" s="224"/>
      <c r="G7845" s="216"/>
      <c r="H7845" s="227"/>
      <c r="I7845" s="214"/>
      <c r="J7845" s="214"/>
      <c r="K7845" s="218"/>
    </row>
    <row r="7846" customHeight="1" spans="1:11">
      <c r="A7846" s="228"/>
      <c r="B7846" s="219"/>
      <c r="C7846" s="220"/>
      <c r="D7846" s="220"/>
      <c r="E7846" s="220"/>
      <c r="F7846" s="225"/>
      <c r="G7846" s="222"/>
      <c r="H7846" s="229"/>
      <c r="I7846" s="220"/>
      <c r="J7846" s="220"/>
      <c r="K7846" s="223"/>
    </row>
    <row r="7847" customHeight="1" spans="1:11">
      <c r="A7847" s="226"/>
      <c r="B7847" s="213"/>
      <c r="C7847" s="214"/>
      <c r="D7847" s="214"/>
      <c r="E7847" s="214"/>
      <c r="F7847" s="224"/>
      <c r="G7847" s="216"/>
      <c r="H7847" s="227"/>
      <c r="I7847" s="214"/>
      <c r="J7847" s="214"/>
      <c r="K7847" s="218"/>
    </row>
    <row r="7848" customHeight="1" spans="1:11">
      <c r="A7848" s="228"/>
      <c r="B7848" s="219"/>
      <c r="C7848" s="220"/>
      <c r="D7848" s="220"/>
      <c r="E7848" s="220"/>
      <c r="F7848" s="225"/>
      <c r="G7848" s="222"/>
      <c r="H7848" s="229"/>
      <c r="I7848" s="220"/>
      <c r="J7848" s="220"/>
      <c r="K7848" s="223"/>
    </row>
    <row r="7849" customHeight="1" spans="1:11">
      <c r="A7849" s="226"/>
      <c r="B7849" s="213"/>
      <c r="C7849" s="214"/>
      <c r="D7849" s="214"/>
      <c r="E7849" s="214"/>
      <c r="F7849" s="224"/>
      <c r="G7849" s="216"/>
      <c r="H7849" s="227"/>
      <c r="I7849" s="214"/>
      <c r="J7849" s="214"/>
      <c r="K7849" s="218"/>
    </row>
    <row r="7850" customHeight="1" spans="1:11">
      <c r="A7850" s="228"/>
      <c r="B7850" s="219"/>
      <c r="C7850" s="220"/>
      <c r="D7850" s="220"/>
      <c r="E7850" s="220"/>
      <c r="F7850" s="225"/>
      <c r="G7850" s="222"/>
      <c r="H7850" s="229"/>
      <c r="I7850" s="220"/>
      <c r="J7850" s="220"/>
      <c r="K7850" s="223"/>
    </row>
    <row r="7851" customHeight="1" spans="1:11">
      <c r="A7851" s="226"/>
      <c r="B7851" s="213"/>
      <c r="C7851" s="214"/>
      <c r="D7851" s="214"/>
      <c r="E7851" s="214"/>
      <c r="F7851" s="224"/>
      <c r="G7851" s="216"/>
      <c r="H7851" s="227"/>
      <c r="I7851" s="214"/>
      <c r="J7851" s="214"/>
      <c r="K7851" s="218"/>
    </row>
    <row r="7852" customHeight="1" spans="1:11">
      <c r="A7852" s="228"/>
      <c r="B7852" s="219"/>
      <c r="C7852" s="220"/>
      <c r="D7852" s="220"/>
      <c r="E7852" s="220"/>
      <c r="F7852" s="225"/>
      <c r="G7852" s="222"/>
      <c r="H7852" s="229"/>
      <c r="I7852" s="220"/>
      <c r="J7852" s="220"/>
      <c r="K7852" s="223"/>
    </row>
    <row r="7853" customHeight="1" spans="1:11">
      <c r="A7853" s="226"/>
      <c r="B7853" s="213"/>
      <c r="C7853" s="214"/>
      <c r="D7853" s="214"/>
      <c r="E7853" s="214"/>
      <c r="F7853" s="224"/>
      <c r="G7853" s="216"/>
      <c r="H7853" s="227"/>
      <c r="I7853" s="214"/>
      <c r="J7853" s="214"/>
      <c r="K7853" s="218"/>
    </row>
    <row r="7854" customHeight="1" spans="1:11">
      <c r="A7854" s="228"/>
      <c r="B7854" s="219"/>
      <c r="C7854" s="220"/>
      <c r="D7854" s="220"/>
      <c r="E7854" s="220"/>
      <c r="F7854" s="225"/>
      <c r="G7854" s="222"/>
      <c r="H7854" s="229"/>
      <c r="I7854" s="220"/>
      <c r="J7854" s="220"/>
      <c r="K7854" s="223"/>
    </row>
    <row r="7855" customHeight="1" spans="1:11">
      <c r="A7855" s="226"/>
      <c r="B7855" s="213"/>
      <c r="C7855" s="214"/>
      <c r="D7855" s="214"/>
      <c r="E7855" s="214"/>
      <c r="F7855" s="224"/>
      <c r="G7855" s="216"/>
      <c r="H7855" s="227"/>
      <c r="I7855" s="214"/>
      <c r="J7855" s="214"/>
      <c r="K7855" s="218"/>
    </row>
    <row r="7856" customHeight="1" spans="1:11">
      <c r="A7856" s="228"/>
      <c r="B7856" s="219"/>
      <c r="C7856" s="220"/>
      <c r="D7856" s="220"/>
      <c r="E7856" s="220"/>
      <c r="F7856" s="225"/>
      <c r="G7856" s="222"/>
      <c r="H7856" s="229"/>
      <c r="I7856" s="220"/>
      <c r="J7856" s="220"/>
      <c r="K7856" s="223"/>
    </row>
    <row r="7857" customHeight="1" spans="1:11">
      <c r="A7857" s="226"/>
      <c r="B7857" s="213"/>
      <c r="C7857" s="214"/>
      <c r="D7857" s="214"/>
      <c r="E7857" s="214"/>
      <c r="F7857" s="224"/>
      <c r="G7857" s="216"/>
      <c r="H7857" s="227"/>
      <c r="I7857" s="214"/>
      <c r="J7857" s="214"/>
      <c r="K7857" s="218"/>
    </row>
    <row r="7858" customHeight="1" spans="1:11">
      <c r="A7858" s="228"/>
      <c r="B7858" s="219"/>
      <c r="C7858" s="220"/>
      <c r="D7858" s="220"/>
      <c r="E7858" s="220"/>
      <c r="F7858" s="225"/>
      <c r="G7858" s="222"/>
      <c r="H7858" s="229"/>
      <c r="I7858" s="220"/>
      <c r="J7858" s="220"/>
      <c r="K7858" s="223"/>
    </row>
    <row r="7859" customHeight="1" spans="1:11">
      <c r="A7859" s="226"/>
      <c r="B7859" s="213"/>
      <c r="C7859" s="214"/>
      <c r="D7859" s="214"/>
      <c r="E7859" s="214"/>
      <c r="F7859" s="224"/>
      <c r="G7859" s="216"/>
      <c r="H7859" s="227"/>
      <c r="I7859" s="214"/>
      <c r="J7859" s="214"/>
      <c r="K7859" s="218"/>
    </row>
    <row r="7860" customHeight="1" spans="1:11">
      <c r="A7860" s="228"/>
      <c r="B7860" s="219"/>
      <c r="C7860" s="220"/>
      <c r="D7860" s="220"/>
      <c r="E7860" s="220"/>
      <c r="F7860" s="225"/>
      <c r="G7860" s="222"/>
      <c r="H7860" s="229"/>
      <c r="I7860" s="220"/>
      <c r="J7860" s="220"/>
      <c r="K7860" s="223"/>
    </row>
    <row r="7861" customHeight="1" spans="1:11">
      <c r="A7861" s="226"/>
      <c r="B7861" s="213"/>
      <c r="C7861" s="214"/>
      <c r="D7861" s="214"/>
      <c r="E7861" s="214"/>
      <c r="F7861" s="224"/>
      <c r="G7861" s="216"/>
      <c r="H7861" s="227"/>
      <c r="I7861" s="214"/>
      <c r="J7861" s="214"/>
      <c r="K7861" s="218"/>
    </row>
    <row r="7862" customHeight="1" spans="1:11">
      <c r="A7862" s="228"/>
      <c r="B7862" s="219"/>
      <c r="C7862" s="220"/>
      <c r="D7862" s="220"/>
      <c r="E7862" s="220"/>
      <c r="F7862" s="225"/>
      <c r="G7862" s="222"/>
      <c r="H7862" s="229"/>
      <c r="I7862" s="220"/>
      <c r="J7862" s="220"/>
      <c r="K7862" s="223"/>
    </row>
    <row r="7863" customHeight="1" spans="1:11">
      <c r="A7863" s="226"/>
      <c r="B7863" s="213"/>
      <c r="C7863" s="214"/>
      <c r="D7863" s="214"/>
      <c r="E7863" s="214"/>
      <c r="F7863" s="224"/>
      <c r="G7863" s="216"/>
      <c r="H7863" s="227"/>
      <c r="I7863" s="214"/>
      <c r="J7863" s="214"/>
      <c r="K7863" s="218"/>
    </row>
    <row r="7864" customHeight="1" spans="1:11">
      <c r="A7864" s="228"/>
      <c r="B7864" s="219"/>
      <c r="C7864" s="220"/>
      <c r="D7864" s="220"/>
      <c r="E7864" s="220"/>
      <c r="F7864" s="225"/>
      <c r="G7864" s="222"/>
      <c r="H7864" s="229"/>
      <c r="I7864" s="220"/>
      <c r="J7864" s="220"/>
      <c r="K7864" s="223"/>
    </row>
    <row r="7865" customHeight="1" spans="1:11">
      <c r="A7865" s="226"/>
      <c r="B7865" s="213"/>
      <c r="C7865" s="214"/>
      <c r="D7865" s="214"/>
      <c r="E7865" s="214"/>
      <c r="F7865" s="224"/>
      <c r="G7865" s="216"/>
      <c r="H7865" s="227"/>
      <c r="I7865" s="214"/>
      <c r="J7865" s="214"/>
      <c r="K7865" s="218"/>
    </row>
    <row r="7866" customHeight="1" spans="1:11">
      <c r="A7866" s="228"/>
      <c r="B7866" s="219"/>
      <c r="C7866" s="220"/>
      <c r="D7866" s="220"/>
      <c r="E7866" s="220"/>
      <c r="F7866" s="225"/>
      <c r="G7866" s="222"/>
      <c r="H7866" s="229"/>
      <c r="I7866" s="220"/>
      <c r="J7866" s="220"/>
      <c r="K7866" s="223"/>
    </row>
    <row r="7867" customHeight="1" spans="1:11">
      <c r="A7867" s="226"/>
      <c r="B7867" s="213"/>
      <c r="C7867" s="214"/>
      <c r="D7867" s="214"/>
      <c r="E7867" s="214"/>
      <c r="F7867" s="224"/>
      <c r="G7867" s="216"/>
      <c r="H7867" s="227"/>
      <c r="I7867" s="214"/>
      <c r="J7867" s="214"/>
      <c r="K7867" s="218"/>
    </row>
    <row r="7868" customHeight="1" spans="1:11">
      <c r="A7868" s="228"/>
      <c r="B7868" s="219"/>
      <c r="C7868" s="220"/>
      <c r="D7868" s="220"/>
      <c r="E7868" s="220"/>
      <c r="F7868" s="225"/>
      <c r="G7868" s="222"/>
      <c r="H7868" s="229"/>
      <c r="I7868" s="220"/>
      <c r="J7868" s="220"/>
      <c r="K7868" s="223"/>
    </row>
    <row r="7869" customHeight="1" spans="1:11">
      <c r="A7869" s="226"/>
      <c r="B7869" s="213"/>
      <c r="C7869" s="214"/>
      <c r="D7869" s="214"/>
      <c r="E7869" s="214"/>
      <c r="F7869" s="224"/>
      <c r="G7869" s="216"/>
      <c r="H7869" s="227"/>
      <c r="I7869" s="214"/>
      <c r="J7869" s="214"/>
      <c r="K7869" s="218"/>
    </row>
    <row r="7870" customHeight="1" spans="1:11">
      <c r="A7870" s="228"/>
      <c r="B7870" s="219"/>
      <c r="C7870" s="220"/>
      <c r="D7870" s="220"/>
      <c r="E7870" s="220"/>
      <c r="F7870" s="225"/>
      <c r="G7870" s="222"/>
      <c r="H7870" s="229"/>
      <c r="I7870" s="220"/>
      <c r="J7870" s="220"/>
      <c r="K7870" s="223"/>
    </row>
    <row r="7871" customHeight="1" spans="1:11">
      <c r="A7871" s="226"/>
      <c r="B7871" s="213"/>
      <c r="C7871" s="214"/>
      <c r="D7871" s="214"/>
      <c r="E7871" s="214"/>
      <c r="F7871" s="224"/>
      <c r="G7871" s="216"/>
      <c r="H7871" s="227"/>
      <c r="I7871" s="214"/>
      <c r="J7871" s="214"/>
      <c r="K7871" s="218"/>
    </row>
    <row r="7872" customHeight="1" spans="1:11">
      <c r="A7872" s="228"/>
      <c r="B7872" s="219"/>
      <c r="C7872" s="220"/>
      <c r="D7872" s="220"/>
      <c r="E7872" s="220"/>
      <c r="F7872" s="225"/>
      <c r="G7872" s="222"/>
      <c r="H7872" s="229"/>
      <c r="I7872" s="220"/>
      <c r="J7872" s="220"/>
      <c r="K7872" s="223"/>
    </row>
    <row r="7873" customHeight="1" spans="1:11">
      <c r="A7873" s="226"/>
      <c r="B7873" s="213"/>
      <c r="C7873" s="214"/>
      <c r="D7873" s="214"/>
      <c r="E7873" s="214"/>
      <c r="F7873" s="224"/>
      <c r="G7873" s="216"/>
      <c r="H7873" s="227"/>
      <c r="I7873" s="214"/>
      <c r="J7873" s="214"/>
      <c r="K7873" s="218"/>
    </row>
    <row r="7874" customHeight="1" spans="1:11">
      <c r="A7874" s="228"/>
      <c r="B7874" s="219"/>
      <c r="C7874" s="220"/>
      <c r="D7874" s="220"/>
      <c r="E7874" s="220"/>
      <c r="F7874" s="225"/>
      <c r="G7874" s="222"/>
      <c r="H7874" s="229"/>
      <c r="I7874" s="220"/>
      <c r="J7874" s="220"/>
      <c r="K7874" s="223"/>
    </row>
    <row r="7875" customHeight="1" spans="1:11">
      <c r="A7875" s="226"/>
      <c r="B7875" s="213"/>
      <c r="C7875" s="214"/>
      <c r="D7875" s="214"/>
      <c r="E7875" s="214"/>
      <c r="F7875" s="224"/>
      <c r="G7875" s="216"/>
      <c r="H7875" s="227"/>
      <c r="I7875" s="214"/>
      <c r="J7875" s="214"/>
      <c r="K7875" s="218"/>
    </row>
    <row r="7876" customHeight="1" spans="1:11">
      <c r="A7876" s="228"/>
      <c r="B7876" s="219"/>
      <c r="C7876" s="220"/>
      <c r="D7876" s="220"/>
      <c r="E7876" s="220"/>
      <c r="F7876" s="225"/>
      <c r="G7876" s="222"/>
      <c r="H7876" s="229"/>
      <c r="I7876" s="220"/>
      <c r="J7876" s="220"/>
      <c r="K7876" s="223"/>
    </row>
    <row r="7877" customHeight="1" spans="1:11">
      <c r="A7877" s="226"/>
      <c r="B7877" s="213"/>
      <c r="C7877" s="214"/>
      <c r="D7877" s="214"/>
      <c r="E7877" s="214"/>
      <c r="F7877" s="224"/>
      <c r="G7877" s="216"/>
      <c r="H7877" s="227"/>
      <c r="I7877" s="214"/>
      <c r="J7877" s="214"/>
      <c r="K7877" s="218"/>
    </row>
    <row r="7878" customHeight="1" spans="1:11">
      <c r="A7878" s="228"/>
      <c r="B7878" s="219"/>
      <c r="C7878" s="220"/>
      <c r="D7878" s="220"/>
      <c r="E7878" s="220"/>
      <c r="F7878" s="225"/>
      <c r="G7878" s="222"/>
      <c r="H7878" s="229"/>
      <c r="I7878" s="220"/>
      <c r="J7878" s="220"/>
      <c r="K7878" s="223"/>
    </row>
    <row r="7879" customHeight="1" spans="1:11">
      <c r="A7879" s="226"/>
      <c r="B7879" s="213"/>
      <c r="C7879" s="214"/>
      <c r="D7879" s="214"/>
      <c r="E7879" s="214"/>
      <c r="F7879" s="224"/>
      <c r="G7879" s="216"/>
      <c r="H7879" s="227"/>
      <c r="I7879" s="214"/>
      <c r="J7879" s="214"/>
      <c r="K7879" s="218"/>
    </row>
    <row r="7880" customHeight="1" spans="1:11">
      <c r="A7880" s="228"/>
      <c r="B7880" s="219"/>
      <c r="C7880" s="220"/>
      <c r="D7880" s="220"/>
      <c r="E7880" s="220"/>
      <c r="F7880" s="225"/>
      <c r="G7880" s="222"/>
      <c r="H7880" s="229"/>
      <c r="I7880" s="220"/>
      <c r="J7880" s="220"/>
      <c r="K7880" s="223"/>
    </row>
    <row r="7881" customHeight="1" spans="1:11">
      <c r="A7881" s="226"/>
      <c r="B7881" s="213"/>
      <c r="C7881" s="214"/>
      <c r="D7881" s="214"/>
      <c r="E7881" s="214"/>
      <c r="F7881" s="224"/>
      <c r="G7881" s="216"/>
      <c r="H7881" s="227"/>
      <c r="I7881" s="214"/>
      <c r="J7881" s="214"/>
      <c r="K7881" s="218"/>
    </row>
    <row r="7882" customHeight="1" spans="1:11">
      <c r="A7882" s="228"/>
      <c r="B7882" s="219"/>
      <c r="C7882" s="220"/>
      <c r="D7882" s="220"/>
      <c r="E7882" s="220"/>
      <c r="F7882" s="225"/>
      <c r="G7882" s="222"/>
      <c r="H7882" s="229"/>
      <c r="I7882" s="220"/>
      <c r="J7882" s="220"/>
      <c r="K7882" s="223"/>
    </row>
    <row r="7883" customHeight="1" spans="1:11">
      <c r="A7883" s="226"/>
      <c r="B7883" s="213"/>
      <c r="C7883" s="214"/>
      <c r="D7883" s="214"/>
      <c r="E7883" s="214"/>
      <c r="F7883" s="224"/>
      <c r="G7883" s="216"/>
      <c r="H7883" s="227"/>
      <c r="I7883" s="214"/>
      <c r="J7883" s="214"/>
      <c r="K7883" s="218"/>
    </row>
    <row r="7884" customHeight="1" spans="1:11">
      <c r="A7884" s="228"/>
      <c r="B7884" s="219"/>
      <c r="C7884" s="220"/>
      <c r="D7884" s="220"/>
      <c r="E7884" s="220"/>
      <c r="F7884" s="225"/>
      <c r="G7884" s="222"/>
      <c r="H7884" s="229"/>
      <c r="I7884" s="220"/>
      <c r="J7884" s="220"/>
      <c r="K7884" s="223"/>
    </row>
    <row r="7885" customHeight="1" spans="1:11">
      <c r="A7885" s="226"/>
      <c r="B7885" s="213"/>
      <c r="C7885" s="214"/>
      <c r="D7885" s="214"/>
      <c r="E7885" s="214"/>
      <c r="F7885" s="224"/>
      <c r="G7885" s="216"/>
      <c r="H7885" s="227"/>
      <c r="I7885" s="214"/>
      <c r="J7885" s="214"/>
      <c r="K7885" s="218"/>
    </row>
    <row r="7886" customHeight="1" spans="1:11">
      <c r="A7886" s="228"/>
      <c r="B7886" s="219"/>
      <c r="C7886" s="220"/>
      <c r="D7886" s="220"/>
      <c r="E7886" s="220"/>
      <c r="F7886" s="225"/>
      <c r="G7886" s="222"/>
      <c r="H7886" s="229"/>
      <c r="I7886" s="220"/>
      <c r="J7886" s="220"/>
      <c r="K7886" s="223"/>
    </row>
    <row r="7887" customHeight="1" spans="1:11">
      <c r="A7887" s="226"/>
      <c r="B7887" s="213"/>
      <c r="C7887" s="214"/>
      <c r="D7887" s="214"/>
      <c r="E7887" s="214"/>
      <c r="F7887" s="224"/>
      <c r="G7887" s="216"/>
      <c r="H7887" s="227"/>
      <c r="I7887" s="214"/>
      <c r="J7887" s="214"/>
      <c r="K7887" s="218"/>
    </row>
    <row r="7888" customHeight="1" spans="1:11">
      <c r="A7888" s="228"/>
      <c r="B7888" s="219"/>
      <c r="C7888" s="220"/>
      <c r="D7888" s="220"/>
      <c r="E7888" s="220"/>
      <c r="F7888" s="225"/>
      <c r="G7888" s="222"/>
      <c r="H7888" s="229"/>
      <c r="I7888" s="220"/>
      <c r="J7888" s="220"/>
      <c r="K7888" s="223"/>
    </row>
    <row r="7889" customHeight="1" spans="1:11">
      <c r="A7889" s="226"/>
      <c r="B7889" s="213"/>
      <c r="C7889" s="214"/>
      <c r="D7889" s="214"/>
      <c r="E7889" s="214"/>
      <c r="F7889" s="224"/>
      <c r="G7889" s="216"/>
      <c r="H7889" s="227"/>
      <c r="I7889" s="214"/>
      <c r="J7889" s="214"/>
      <c r="K7889" s="218"/>
    </row>
    <row r="7890" customHeight="1" spans="1:11">
      <c r="A7890" s="228"/>
      <c r="B7890" s="219"/>
      <c r="C7890" s="220"/>
      <c r="D7890" s="220"/>
      <c r="E7890" s="220"/>
      <c r="F7890" s="225"/>
      <c r="G7890" s="222"/>
      <c r="H7890" s="229"/>
      <c r="I7890" s="220"/>
      <c r="J7890" s="220"/>
      <c r="K7890" s="223"/>
    </row>
    <row r="7891" customHeight="1" spans="1:11">
      <c r="A7891" s="226"/>
      <c r="B7891" s="213"/>
      <c r="C7891" s="214"/>
      <c r="D7891" s="214"/>
      <c r="E7891" s="214"/>
      <c r="F7891" s="224"/>
      <c r="G7891" s="216"/>
      <c r="H7891" s="227"/>
      <c r="I7891" s="214"/>
      <c r="J7891" s="214"/>
      <c r="K7891" s="218"/>
    </row>
    <row r="7892" customHeight="1" spans="1:11">
      <c r="A7892" s="228"/>
      <c r="B7892" s="219"/>
      <c r="C7892" s="220"/>
      <c r="D7892" s="220"/>
      <c r="E7892" s="220"/>
      <c r="F7892" s="225"/>
      <c r="G7892" s="222"/>
      <c r="H7892" s="229"/>
      <c r="I7892" s="220"/>
      <c r="J7892" s="220"/>
      <c r="K7892" s="223"/>
    </row>
    <row r="7893" customHeight="1" spans="1:11">
      <c r="A7893" s="226"/>
      <c r="B7893" s="213"/>
      <c r="C7893" s="214"/>
      <c r="D7893" s="214"/>
      <c r="E7893" s="214"/>
      <c r="F7893" s="224"/>
      <c r="G7893" s="216"/>
      <c r="H7893" s="227"/>
      <c r="I7893" s="214"/>
      <c r="J7893" s="214"/>
      <c r="K7893" s="218"/>
    </row>
    <row r="7894" customHeight="1" spans="1:11">
      <c r="A7894" s="228"/>
      <c r="B7894" s="219"/>
      <c r="C7894" s="220"/>
      <c r="D7894" s="220"/>
      <c r="E7894" s="220"/>
      <c r="F7894" s="225"/>
      <c r="G7894" s="222"/>
      <c r="H7894" s="229"/>
      <c r="I7894" s="220"/>
      <c r="J7894" s="220"/>
      <c r="K7894" s="223"/>
    </row>
    <row r="7895" customHeight="1" spans="1:11">
      <c r="A7895" s="226"/>
      <c r="B7895" s="213"/>
      <c r="C7895" s="214"/>
      <c r="D7895" s="214"/>
      <c r="E7895" s="214"/>
      <c r="F7895" s="224"/>
      <c r="G7895" s="216"/>
      <c r="H7895" s="227"/>
      <c r="I7895" s="214"/>
      <c r="J7895" s="214"/>
      <c r="K7895" s="218"/>
    </row>
    <row r="7896" customHeight="1" spans="1:11">
      <c r="A7896" s="228"/>
      <c r="B7896" s="219"/>
      <c r="C7896" s="220"/>
      <c r="D7896" s="220"/>
      <c r="E7896" s="220"/>
      <c r="F7896" s="225"/>
      <c r="G7896" s="222"/>
      <c r="H7896" s="229"/>
      <c r="I7896" s="220"/>
      <c r="J7896" s="220"/>
      <c r="K7896" s="223"/>
    </row>
    <row r="7897" customHeight="1" spans="1:11">
      <c r="A7897" s="226"/>
      <c r="B7897" s="213"/>
      <c r="C7897" s="214"/>
      <c r="D7897" s="214"/>
      <c r="E7897" s="214"/>
      <c r="F7897" s="224"/>
      <c r="G7897" s="216"/>
      <c r="H7897" s="227"/>
      <c r="I7897" s="214"/>
      <c r="J7897" s="214"/>
      <c r="K7897" s="218"/>
    </row>
    <row r="7898" customHeight="1" spans="1:11">
      <c r="A7898" s="228"/>
      <c r="B7898" s="219"/>
      <c r="C7898" s="220"/>
      <c r="D7898" s="220"/>
      <c r="E7898" s="220"/>
      <c r="F7898" s="225"/>
      <c r="G7898" s="222"/>
      <c r="H7898" s="229"/>
      <c r="I7898" s="220"/>
      <c r="J7898" s="220"/>
      <c r="K7898" s="223"/>
    </row>
    <row r="7899" customHeight="1" spans="1:11">
      <c r="A7899" s="226"/>
      <c r="B7899" s="213"/>
      <c r="C7899" s="214"/>
      <c r="D7899" s="214"/>
      <c r="E7899" s="214"/>
      <c r="F7899" s="224"/>
      <c r="G7899" s="216"/>
      <c r="H7899" s="227"/>
      <c r="I7899" s="214"/>
      <c r="J7899" s="214"/>
      <c r="K7899" s="218"/>
    </row>
    <row r="7900" customHeight="1" spans="1:11">
      <c r="A7900" s="228"/>
      <c r="B7900" s="219"/>
      <c r="C7900" s="220"/>
      <c r="D7900" s="220"/>
      <c r="E7900" s="220"/>
      <c r="F7900" s="225"/>
      <c r="G7900" s="222"/>
      <c r="H7900" s="229"/>
      <c r="I7900" s="220"/>
      <c r="J7900" s="220"/>
      <c r="K7900" s="223"/>
    </row>
    <row r="7901" customHeight="1" spans="1:11">
      <c r="A7901" s="226"/>
      <c r="B7901" s="213"/>
      <c r="C7901" s="214"/>
      <c r="D7901" s="214"/>
      <c r="E7901" s="214"/>
      <c r="F7901" s="224"/>
      <c r="G7901" s="216"/>
      <c r="H7901" s="227"/>
      <c r="I7901" s="214"/>
      <c r="J7901" s="214"/>
      <c r="K7901" s="218"/>
    </row>
    <row r="7902" customHeight="1" spans="1:11">
      <c r="A7902" s="228"/>
      <c r="B7902" s="219"/>
      <c r="C7902" s="220"/>
      <c r="D7902" s="220"/>
      <c r="E7902" s="220"/>
      <c r="F7902" s="225"/>
      <c r="G7902" s="222"/>
      <c r="H7902" s="229"/>
      <c r="I7902" s="220"/>
      <c r="J7902" s="220"/>
      <c r="K7902" s="223"/>
    </row>
    <row r="7903" customHeight="1" spans="1:11">
      <c r="A7903" s="226"/>
      <c r="B7903" s="213"/>
      <c r="C7903" s="214"/>
      <c r="D7903" s="214"/>
      <c r="E7903" s="214"/>
      <c r="F7903" s="224"/>
      <c r="G7903" s="216"/>
      <c r="H7903" s="227"/>
      <c r="I7903" s="214"/>
      <c r="J7903" s="214"/>
      <c r="K7903" s="218"/>
    </row>
    <row r="7904" customHeight="1" spans="1:11">
      <c r="A7904" s="228"/>
      <c r="B7904" s="219"/>
      <c r="C7904" s="220"/>
      <c r="D7904" s="220"/>
      <c r="E7904" s="220"/>
      <c r="F7904" s="225"/>
      <c r="G7904" s="222"/>
      <c r="H7904" s="229"/>
      <c r="I7904" s="220"/>
      <c r="J7904" s="220"/>
      <c r="K7904" s="223"/>
    </row>
    <row r="7905" customHeight="1" spans="1:11">
      <c r="A7905" s="226"/>
      <c r="B7905" s="213"/>
      <c r="C7905" s="214"/>
      <c r="D7905" s="214"/>
      <c r="E7905" s="214"/>
      <c r="F7905" s="224"/>
      <c r="G7905" s="216"/>
      <c r="H7905" s="227"/>
      <c r="I7905" s="214"/>
      <c r="J7905" s="214"/>
      <c r="K7905" s="218"/>
    </row>
    <row r="7906" customHeight="1" spans="1:11">
      <c r="A7906" s="228"/>
      <c r="B7906" s="219"/>
      <c r="C7906" s="220"/>
      <c r="D7906" s="220"/>
      <c r="E7906" s="220"/>
      <c r="F7906" s="225"/>
      <c r="G7906" s="222"/>
      <c r="H7906" s="229"/>
      <c r="I7906" s="220"/>
      <c r="J7906" s="220"/>
      <c r="K7906" s="223"/>
    </row>
    <row r="7907" customHeight="1" spans="1:11">
      <c r="A7907" s="226"/>
      <c r="B7907" s="213"/>
      <c r="C7907" s="214"/>
      <c r="D7907" s="214"/>
      <c r="E7907" s="214"/>
      <c r="F7907" s="224"/>
      <c r="G7907" s="216"/>
      <c r="H7907" s="227"/>
      <c r="I7907" s="214"/>
      <c r="J7907" s="214"/>
      <c r="K7907" s="218"/>
    </row>
    <row r="7908" customHeight="1" spans="1:11">
      <c r="A7908" s="228"/>
      <c r="B7908" s="219"/>
      <c r="C7908" s="220"/>
      <c r="D7908" s="220"/>
      <c r="E7908" s="220"/>
      <c r="F7908" s="225"/>
      <c r="G7908" s="222"/>
      <c r="H7908" s="229"/>
      <c r="I7908" s="220"/>
      <c r="J7908" s="220"/>
      <c r="K7908" s="223"/>
    </row>
    <row r="7909" customHeight="1" spans="1:11">
      <c r="A7909" s="226"/>
      <c r="B7909" s="213"/>
      <c r="C7909" s="214"/>
      <c r="D7909" s="214"/>
      <c r="E7909" s="214"/>
      <c r="F7909" s="224"/>
      <c r="G7909" s="216"/>
      <c r="H7909" s="227"/>
      <c r="I7909" s="214"/>
      <c r="J7909" s="214"/>
      <c r="K7909" s="218"/>
    </row>
    <row r="7910" customHeight="1" spans="1:11">
      <c r="A7910" s="228"/>
      <c r="B7910" s="219"/>
      <c r="C7910" s="220"/>
      <c r="D7910" s="220"/>
      <c r="E7910" s="220"/>
      <c r="F7910" s="225"/>
      <c r="G7910" s="222"/>
      <c r="H7910" s="229"/>
      <c r="I7910" s="220"/>
      <c r="J7910" s="220"/>
      <c r="K7910" s="223"/>
    </row>
    <row r="7911" customHeight="1" spans="1:11">
      <c r="A7911" s="226"/>
      <c r="B7911" s="213"/>
      <c r="C7911" s="214"/>
      <c r="D7911" s="214"/>
      <c r="E7911" s="214"/>
      <c r="F7911" s="224"/>
      <c r="G7911" s="216"/>
      <c r="H7911" s="227"/>
      <c r="I7911" s="214"/>
      <c r="J7911" s="214"/>
      <c r="K7911" s="218"/>
    </row>
    <row r="7912" customHeight="1" spans="1:11">
      <c r="A7912" s="228"/>
      <c r="B7912" s="219"/>
      <c r="C7912" s="220"/>
      <c r="D7912" s="220"/>
      <c r="E7912" s="220"/>
      <c r="F7912" s="225"/>
      <c r="G7912" s="222"/>
      <c r="H7912" s="229"/>
      <c r="I7912" s="220"/>
      <c r="J7912" s="220"/>
      <c r="K7912" s="223"/>
    </row>
    <row r="7913" customHeight="1" spans="1:11">
      <c r="A7913" s="226"/>
      <c r="B7913" s="213"/>
      <c r="C7913" s="214"/>
      <c r="D7913" s="214"/>
      <c r="E7913" s="214"/>
      <c r="F7913" s="224"/>
      <c r="G7913" s="216"/>
      <c r="H7913" s="227"/>
      <c r="I7913" s="214"/>
      <c r="J7913" s="214"/>
      <c r="K7913" s="218"/>
    </row>
    <row r="7914" customHeight="1" spans="1:11">
      <c r="A7914" s="228"/>
      <c r="B7914" s="219"/>
      <c r="C7914" s="220"/>
      <c r="D7914" s="220"/>
      <c r="E7914" s="220"/>
      <c r="F7914" s="225"/>
      <c r="G7914" s="222"/>
      <c r="H7914" s="229"/>
      <c r="I7914" s="220"/>
      <c r="J7914" s="220"/>
      <c r="K7914" s="223"/>
    </row>
    <row r="7915" customHeight="1" spans="1:11">
      <c r="A7915" s="226"/>
      <c r="B7915" s="213"/>
      <c r="C7915" s="214"/>
      <c r="D7915" s="214"/>
      <c r="E7915" s="214"/>
      <c r="F7915" s="224"/>
      <c r="G7915" s="216"/>
      <c r="H7915" s="227"/>
      <c r="I7915" s="214"/>
      <c r="J7915" s="214"/>
      <c r="K7915" s="218"/>
    </row>
    <row r="7916" customHeight="1" spans="1:11">
      <c r="A7916" s="228"/>
      <c r="B7916" s="219"/>
      <c r="C7916" s="220"/>
      <c r="D7916" s="220"/>
      <c r="E7916" s="220"/>
      <c r="F7916" s="225"/>
      <c r="G7916" s="222"/>
      <c r="H7916" s="229"/>
      <c r="I7916" s="220"/>
      <c r="J7916" s="220"/>
      <c r="K7916" s="223"/>
    </row>
    <row r="7917" customHeight="1" spans="1:11">
      <c r="A7917" s="226"/>
      <c r="B7917" s="213"/>
      <c r="C7917" s="214"/>
      <c r="D7917" s="214"/>
      <c r="E7917" s="214"/>
      <c r="F7917" s="224"/>
      <c r="G7917" s="216"/>
      <c r="H7917" s="227"/>
      <c r="I7917" s="214"/>
      <c r="J7917" s="214"/>
      <c r="K7917" s="218"/>
    </row>
    <row r="7918" customHeight="1" spans="1:11">
      <c r="A7918" s="228"/>
      <c r="B7918" s="219"/>
      <c r="C7918" s="220"/>
      <c r="D7918" s="220"/>
      <c r="E7918" s="220"/>
      <c r="F7918" s="225"/>
      <c r="G7918" s="222"/>
      <c r="H7918" s="229"/>
      <c r="I7918" s="220"/>
      <c r="J7918" s="220"/>
      <c r="K7918" s="223"/>
    </row>
    <row r="7919" customHeight="1" spans="1:11">
      <c r="A7919" s="226"/>
      <c r="B7919" s="213"/>
      <c r="C7919" s="214"/>
      <c r="D7919" s="214"/>
      <c r="E7919" s="214"/>
      <c r="F7919" s="224"/>
      <c r="G7919" s="216"/>
      <c r="H7919" s="227"/>
      <c r="I7919" s="214"/>
      <c r="J7919" s="214"/>
      <c r="K7919" s="218"/>
    </row>
    <row r="7920" customHeight="1" spans="1:11">
      <c r="A7920" s="228"/>
      <c r="B7920" s="219"/>
      <c r="C7920" s="220"/>
      <c r="D7920" s="220"/>
      <c r="E7920" s="220"/>
      <c r="F7920" s="225"/>
      <c r="G7920" s="222"/>
      <c r="H7920" s="229"/>
      <c r="I7920" s="220"/>
      <c r="J7920" s="220"/>
      <c r="K7920" s="223"/>
    </row>
    <row r="7921" customHeight="1" spans="1:11">
      <c r="A7921" s="226"/>
      <c r="B7921" s="213"/>
      <c r="C7921" s="214"/>
      <c r="D7921" s="214"/>
      <c r="E7921" s="214"/>
      <c r="F7921" s="224"/>
      <c r="G7921" s="216"/>
      <c r="H7921" s="227"/>
      <c r="I7921" s="214"/>
      <c r="J7921" s="214"/>
      <c r="K7921" s="218"/>
    </row>
    <row r="7922" customHeight="1" spans="1:11">
      <c r="A7922" s="228"/>
      <c r="B7922" s="219"/>
      <c r="C7922" s="220"/>
      <c r="D7922" s="220"/>
      <c r="E7922" s="220"/>
      <c r="F7922" s="225"/>
      <c r="G7922" s="222"/>
      <c r="H7922" s="229"/>
      <c r="I7922" s="220"/>
      <c r="J7922" s="220"/>
      <c r="K7922" s="223"/>
    </row>
    <row r="7923" customHeight="1" spans="1:11">
      <c r="A7923" s="226"/>
      <c r="B7923" s="213"/>
      <c r="C7923" s="214"/>
      <c r="D7923" s="214"/>
      <c r="E7923" s="214"/>
      <c r="F7923" s="224"/>
      <c r="G7923" s="216"/>
      <c r="H7923" s="227"/>
      <c r="I7923" s="214"/>
      <c r="J7923" s="214"/>
      <c r="K7923" s="218"/>
    </row>
    <row r="7924" customHeight="1" spans="1:11">
      <c r="A7924" s="228"/>
      <c r="B7924" s="219"/>
      <c r="C7924" s="220"/>
      <c r="D7924" s="220"/>
      <c r="E7924" s="220"/>
      <c r="F7924" s="225"/>
      <c r="G7924" s="222"/>
      <c r="H7924" s="229"/>
      <c r="I7924" s="220"/>
      <c r="J7924" s="220"/>
      <c r="K7924" s="223"/>
    </row>
    <row r="7925" customHeight="1" spans="1:11">
      <c r="A7925" s="226"/>
      <c r="B7925" s="213"/>
      <c r="C7925" s="214"/>
      <c r="D7925" s="214"/>
      <c r="E7925" s="214"/>
      <c r="F7925" s="224"/>
      <c r="G7925" s="216"/>
      <c r="H7925" s="227"/>
      <c r="I7925" s="214"/>
      <c r="J7925" s="214"/>
      <c r="K7925" s="218"/>
    </row>
    <row r="7926" customHeight="1" spans="1:11">
      <c r="A7926" s="228"/>
      <c r="B7926" s="219"/>
      <c r="C7926" s="220"/>
      <c r="D7926" s="220"/>
      <c r="E7926" s="220"/>
      <c r="F7926" s="225"/>
      <c r="G7926" s="222"/>
      <c r="H7926" s="229"/>
      <c r="I7926" s="220"/>
      <c r="J7926" s="220"/>
      <c r="K7926" s="223"/>
    </row>
    <row r="7927" customHeight="1" spans="1:11">
      <c r="A7927" s="226"/>
      <c r="B7927" s="213"/>
      <c r="C7927" s="214"/>
      <c r="D7927" s="214"/>
      <c r="E7927" s="214"/>
      <c r="F7927" s="224"/>
      <c r="G7927" s="216"/>
      <c r="H7927" s="227"/>
      <c r="I7927" s="214"/>
      <c r="J7927" s="214"/>
      <c r="K7927" s="218"/>
    </row>
    <row r="7928" customHeight="1" spans="1:11">
      <c r="A7928" s="228"/>
      <c r="B7928" s="219"/>
      <c r="C7928" s="220"/>
      <c r="D7928" s="220"/>
      <c r="E7928" s="220"/>
      <c r="F7928" s="225"/>
      <c r="G7928" s="222"/>
      <c r="H7928" s="229"/>
      <c r="I7928" s="220"/>
      <c r="J7928" s="220"/>
      <c r="K7928" s="223"/>
    </row>
    <row r="7929" customHeight="1" spans="1:11">
      <c r="A7929" s="226"/>
      <c r="B7929" s="213"/>
      <c r="C7929" s="214"/>
      <c r="D7929" s="214"/>
      <c r="E7929" s="214"/>
      <c r="F7929" s="224"/>
      <c r="G7929" s="216"/>
      <c r="H7929" s="227"/>
      <c r="I7929" s="214"/>
      <c r="J7929" s="214"/>
      <c r="K7929" s="218"/>
    </row>
    <row r="7930" customHeight="1" spans="1:11">
      <c r="A7930" s="228"/>
      <c r="B7930" s="219"/>
      <c r="C7930" s="220"/>
      <c r="D7930" s="220"/>
      <c r="E7930" s="220"/>
      <c r="F7930" s="225"/>
      <c r="G7930" s="222"/>
      <c r="H7930" s="229"/>
      <c r="I7930" s="220"/>
      <c r="J7930" s="220"/>
      <c r="K7930" s="223"/>
    </row>
    <row r="7931" customHeight="1" spans="1:11">
      <c r="A7931" s="226"/>
      <c r="B7931" s="213"/>
      <c r="C7931" s="214"/>
      <c r="D7931" s="214"/>
      <c r="E7931" s="214"/>
      <c r="F7931" s="224"/>
      <c r="G7931" s="216"/>
      <c r="H7931" s="227"/>
      <c r="I7931" s="214"/>
      <c r="J7931" s="214"/>
      <c r="K7931" s="218"/>
    </row>
    <row r="7932" customHeight="1" spans="1:11">
      <c r="A7932" s="228"/>
      <c r="B7932" s="219"/>
      <c r="C7932" s="220"/>
      <c r="D7932" s="220"/>
      <c r="E7932" s="220"/>
      <c r="F7932" s="225"/>
      <c r="G7932" s="222"/>
      <c r="H7932" s="229"/>
      <c r="I7932" s="220"/>
      <c r="J7932" s="220"/>
      <c r="K7932" s="223"/>
    </row>
    <row r="7933" customHeight="1" spans="1:11">
      <c r="A7933" s="226"/>
      <c r="B7933" s="213"/>
      <c r="C7933" s="214"/>
      <c r="D7933" s="214"/>
      <c r="E7933" s="214"/>
      <c r="F7933" s="224"/>
      <c r="G7933" s="216"/>
      <c r="H7933" s="227"/>
      <c r="I7933" s="214"/>
      <c r="J7933" s="214"/>
      <c r="K7933" s="218"/>
    </row>
    <row r="7934" customHeight="1" spans="1:11">
      <c r="A7934" s="228"/>
      <c r="B7934" s="219"/>
      <c r="C7934" s="220"/>
      <c r="D7934" s="220"/>
      <c r="E7934" s="220"/>
      <c r="F7934" s="225"/>
      <c r="G7934" s="222"/>
      <c r="H7934" s="229"/>
      <c r="I7934" s="220"/>
      <c r="J7934" s="220"/>
      <c r="K7934" s="223"/>
    </row>
    <row r="7935" customHeight="1" spans="1:11">
      <c r="A7935" s="226"/>
      <c r="B7935" s="213"/>
      <c r="C7935" s="214"/>
      <c r="D7935" s="214"/>
      <c r="E7935" s="214"/>
      <c r="F7935" s="224"/>
      <c r="G7935" s="216"/>
      <c r="H7935" s="227"/>
      <c r="I7935" s="214"/>
      <c r="J7935" s="214"/>
      <c r="K7935" s="218"/>
    </row>
    <row r="7936" customHeight="1" spans="1:11">
      <c r="A7936" s="228"/>
      <c r="B7936" s="219"/>
      <c r="C7936" s="220"/>
      <c r="D7936" s="220"/>
      <c r="E7936" s="220"/>
      <c r="F7936" s="225"/>
      <c r="G7936" s="222"/>
      <c r="H7936" s="229"/>
      <c r="I7936" s="220"/>
      <c r="J7936" s="220"/>
      <c r="K7936" s="223"/>
    </row>
    <row r="7937" customHeight="1" spans="1:11">
      <c r="A7937" s="226"/>
      <c r="B7937" s="213"/>
      <c r="C7937" s="214"/>
      <c r="D7937" s="214"/>
      <c r="E7937" s="214"/>
      <c r="F7937" s="224"/>
      <c r="G7937" s="216"/>
      <c r="H7937" s="227"/>
      <c r="I7937" s="214"/>
      <c r="J7937" s="214"/>
      <c r="K7937" s="218"/>
    </row>
    <row r="7938" customHeight="1" spans="1:11">
      <c r="A7938" s="228"/>
      <c r="B7938" s="219"/>
      <c r="C7938" s="220"/>
      <c r="D7938" s="220"/>
      <c r="E7938" s="220"/>
      <c r="F7938" s="225"/>
      <c r="G7938" s="222"/>
      <c r="H7938" s="229"/>
      <c r="I7938" s="220"/>
      <c r="J7938" s="220"/>
      <c r="K7938" s="223"/>
    </row>
    <row r="7939" customHeight="1" spans="1:11">
      <c r="A7939" s="226"/>
      <c r="B7939" s="213"/>
      <c r="C7939" s="214"/>
      <c r="D7939" s="214"/>
      <c r="E7939" s="214"/>
      <c r="F7939" s="224"/>
      <c r="G7939" s="216"/>
      <c r="H7939" s="227"/>
      <c r="I7939" s="214"/>
      <c r="J7939" s="214"/>
      <c r="K7939" s="218"/>
    </row>
    <row r="7940" customHeight="1" spans="1:11">
      <c r="A7940" s="228"/>
      <c r="B7940" s="219"/>
      <c r="C7940" s="220"/>
      <c r="D7940" s="220"/>
      <c r="E7940" s="220"/>
      <c r="F7940" s="225"/>
      <c r="G7940" s="222"/>
      <c r="H7940" s="229"/>
      <c r="I7940" s="220"/>
      <c r="J7940" s="220"/>
      <c r="K7940" s="223"/>
    </row>
    <row r="7941" customHeight="1" spans="1:11">
      <c r="A7941" s="226"/>
      <c r="B7941" s="213"/>
      <c r="C7941" s="214"/>
      <c r="D7941" s="214"/>
      <c r="E7941" s="214"/>
      <c r="F7941" s="224"/>
      <c r="G7941" s="216"/>
      <c r="H7941" s="227"/>
      <c r="I7941" s="214"/>
      <c r="J7941" s="214"/>
      <c r="K7941" s="218"/>
    </row>
    <row r="7942" customHeight="1" spans="1:11">
      <c r="A7942" s="228"/>
      <c r="B7942" s="219"/>
      <c r="C7942" s="220"/>
      <c r="D7942" s="220"/>
      <c r="E7942" s="220"/>
      <c r="F7942" s="225"/>
      <c r="G7942" s="222"/>
      <c r="H7942" s="229"/>
      <c r="I7942" s="220"/>
      <c r="J7942" s="220"/>
      <c r="K7942" s="223"/>
    </row>
    <row r="7943" customHeight="1" spans="1:11">
      <c r="A7943" s="226"/>
      <c r="B7943" s="213"/>
      <c r="C7943" s="214"/>
      <c r="D7943" s="214"/>
      <c r="E7943" s="214"/>
      <c r="F7943" s="224"/>
      <c r="G7943" s="216"/>
      <c r="H7943" s="227"/>
      <c r="I7943" s="214"/>
      <c r="J7943" s="214"/>
      <c r="K7943" s="218"/>
    </row>
    <row r="7944" customHeight="1" spans="1:11">
      <c r="A7944" s="228"/>
      <c r="B7944" s="219"/>
      <c r="C7944" s="220"/>
      <c r="D7944" s="220"/>
      <c r="E7944" s="220"/>
      <c r="F7944" s="225"/>
      <c r="G7944" s="222"/>
      <c r="H7944" s="229"/>
      <c r="I7944" s="220"/>
      <c r="J7944" s="220"/>
      <c r="K7944" s="223"/>
    </row>
    <row r="7945" customHeight="1" spans="1:11">
      <c r="A7945" s="226"/>
      <c r="B7945" s="213"/>
      <c r="C7945" s="214"/>
      <c r="D7945" s="214"/>
      <c r="E7945" s="214"/>
      <c r="F7945" s="224"/>
      <c r="G7945" s="216"/>
      <c r="H7945" s="227"/>
      <c r="I7945" s="214"/>
      <c r="J7945" s="214"/>
      <c r="K7945" s="218"/>
    </row>
    <row r="7946" customHeight="1" spans="1:11">
      <c r="A7946" s="228"/>
      <c r="B7946" s="219"/>
      <c r="C7946" s="220"/>
      <c r="D7946" s="220"/>
      <c r="E7946" s="220"/>
      <c r="F7946" s="225"/>
      <c r="G7946" s="222"/>
      <c r="H7946" s="229"/>
      <c r="I7946" s="220"/>
      <c r="J7946" s="220"/>
      <c r="K7946" s="223"/>
    </row>
    <row r="7947" customHeight="1" spans="1:11">
      <c r="A7947" s="226"/>
      <c r="B7947" s="213"/>
      <c r="C7947" s="214"/>
      <c r="D7947" s="214"/>
      <c r="E7947" s="214"/>
      <c r="F7947" s="224"/>
      <c r="G7947" s="216"/>
      <c r="H7947" s="227"/>
      <c r="I7947" s="214"/>
      <c r="J7947" s="214"/>
      <c r="K7947" s="218"/>
    </row>
    <row r="7948" customHeight="1" spans="1:11">
      <c r="A7948" s="228"/>
      <c r="B7948" s="219"/>
      <c r="C7948" s="220"/>
      <c r="D7948" s="220"/>
      <c r="E7948" s="220"/>
      <c r="F7948" s="225"/>
      <c r="G7948" s="222"/>
      <c r="H7948" s="229"/>
      <c r="I7948" s="220"/>
      <c r="J7948" s="220"/>
      <c r="K7948" s="223"/>
    </row>
    <row r="7949" customHeight="1" spans="1:11">
      <c r="A7949" s="226"/>
      <c r="B7949" s="213"/>
      <c r="C7949" s="214"/>
      <c r="D7949" s="214"/>
      <c r="E7949" s="214"/>
      <c r="F7949" s="224"/>
      <c r="G7949" s="216"/>
      <c r="H7949" s="227"/>
      <c r="I7949" s="214"/>
      <c r="J7949" s="214"/>
      <c r="K7949" s="218"/>
    </row>
    <row r="7950" customHeight="1" spans="1:11">
      <c r="A7950" s="228"/>
      <c r="B7950" s="219"/>
      <c r="C7950" s="220"/>
      <c r="D7950" s="220"/>
      <c r="E7950" s="220"/>
      <c r="F7950" s="225"/>
      <c r="G7950" s="222"/>
      <c r="H7950" s="229"/>
      <c r="I7950" s="220"/>
      <c r="J7950" s="220"/>
      <c r="K7950" s="223"/>
    </row>
    <row r="7951" customHeight="1" spans="1:11">
      <c r="A7951" s="226"/>
      <c r="B7951" s="213"/>
      <c r="C7951" s="214"/>
      <c r="D7951" s="214"/>
      <c r="E7951" s="214"/>
      <c r="F7951" s="224"/>
      <c r="G7951" s="216"/>
      <c r="H7951" s="227"/>
      <c r="I7951" s="214"/>
      <c r="J7951" s="214"/>
      <c r="K7951" s="218"/>
    </row>
    <row r="7952" customHeight="1" spans="1:11">
      <c r="A7952" s="228"/>
      <c r="B7952" s="219"/>
      <c r="C7952" s="220"/>
      <c r="D7952" s="220"/>
      <c r="E7952" s="220"/>
      <c r="F7952" s="225"/>
      <c r="G7952" s="222"/>
      <c r="H7952" s="229"/>
      <c r="I7952" s="220"/>
      <c r="J7952" s="220"/>
      <c r="K7952" s="223"/>
    </row>
    <row r="7953" customHeight="1" spans="1:11">
      <c r="A7953" s="226"/>
      <c r="B7953" s="213"/>
      <c r="C7953" s="214"/>
      <c r="D7953" s="214"/>
      <c r="E7953" s="214"/>
      <c r="F7953" s="224"/>
      <c r="G7953" s="216"/>
      <c r="H7953" s="227"/>
      <c r="I7953" s="214"/>
      <c r="J7953" s="214"/>
      <c r="K7953" s="218"/>
    </row>
    <row r="7954" customHeight="1" spans="1:11">
      <c r="A7954" s="228"/>
      <c r="B7954" s="219"/>
      <c r="C7954" s="220"/>
      <c r="D7954" s="220"/>
      <c r="E7954" s="220"/>
      <c r="F7954" s="225"/>
      <c r="G7954" s="222"/>
      <c r="H7954" s="229"/>
      <c r="I7954" s="220"/>
      <c r="J7954" s="220"/>
      <c r="K7954" s="223"/>
    </row>
    <row r="7955" customHeight="1" spans="1:11">
      <c r="A7955" s="226"/>
      <c r="B7955" s="213"/>
      <c r="C7955" s="214"/>
      <c r="D7955" s="214"/>
      <c r="E7955" s="214"/>
      <c r="F7955" s="224"/>
      <c r="G7955" s="216"/>
      <c r="H7955" s="227"/>
      <c r="I7955" s="214"/>
      <c r="J7955" s="214"/>
      <c r="K7955" s="218"/>
    </row>
    <row r="7956" customHeight="1" spans="1:11">
      <c r="A7956" s="228"/>
      <c r="B7956" s="219"/>
      <c r="C7956" s="220"/>
      <c r="D7956" s="220"/>
      <c r="E7956" s="220"/>
      <c r="F7956" s="225"/>
      <c r="G7956" s="222"/>
      <c r="H7956" s="229"/>
      <c r="I7956" s="220"/>
      <c r="J7956" s="220"/>
      <c r="K7956" s="223"/>
    </row>
    <row r="7957" customHeight="1" spans="1:11">
      <c r="A7957" s="226"/>
      <c r="B7957" s="213"/>
      <c r="C7957" s="214"/>
      <c r="D7957" s="214"/>
      <c r="E7957" s="214"/>
      <c r="F7957" s="224"/>
      <c r="G7957" s="216"/>
      <c r="H7957" s="227"/>
      <c r="I7957" s="214"/>
      <c r="J7957" s="214"/>
      <c r="K7957" s="218"/>
    </row>
    <row r="7958" customHeight="1" spans="1:11">
      <c r="A7958" s="228"/>
      <c r="B7958" s="219"/>
      <c r="C7958" s="220"/>
      <c r="D7958" s="220"/>
      <c r="E7958" s="220"/>
      <c r="F7958" s="225"/>
      <c r="G7958" s="222"/>
      <c r="H7958" s="229"/>
      <c r="I7958" s="220"/>
      <c r="J7958" s="220"/>
      <c r="K7958" s="223"/>
    </row>
    <row r="7959" customHeight="1" spans="1:11">
      <c r="A7959" s="226"/>
      <c r="B7959" s="213"/>
      <c r="C7959" s="214"/>
      <c r="D7959" s="214"/>
      <c r="E7959" s="214"/>
      <c r="F7959" s="224"/>
      <c r="G7959" s="216"/>
      <c r="H7959" s="227"/>
      <c r="I7959" s="214"/>
      <c r="J7959" s="214"/>
      <c r="K7959" s="218"/>
    </row>
    <row r="7960" customHeight="1" spans="1:11">
      <c r="A7960" s="228"/>
      <c r="B7960" s="219"/>
      <c r="C7960" s="220"/>
      <c r="D7960" s="220"/>
      <c r="E7960" s="220"/>
      <c r="F7960" s="225"/>
      <c r="G7960" s="222"/>
      <c r="H7960" s="229"/>
      <c r="I7960" s="220"/>
      <c r="J7960" s="220"/>
      <c r="K7960" s="223"/>
    </row>
    <row r="7961" customHeight="1" spans="1:11">
      <c r="A7961" s="226"/>
      <c r="B7961" s="213"/>
      <c r="C7961" s="214"/>
      <c r="D7961" s="214"/>
      <c r="E7961" s="214"/>
      <c r="F7961" s="224"/>
      <c r="G7961" s="216"/>
      <c r="H7961" s="227"/>
      <c r="I7961" s="214"/>
      <c r="J7961" s="214"/>
      <c r="K7961" s="218"/>
    </row>
    <row r="7962" customHeight="1" spans="1:11">
      <c r="A7962" s="228"/>
      <c r="B7962" s="219"/>
      <c r="C7962" s="220"/>
      <c r="D7962" s="220"/>
      <c r="E7962" s="220"/>
      <c r="F7962" s="225"/>
      <c r="G7962" s="222"/>
      <c r="H7962" s="229"/>
      <c r="I7962" s="220"/>
      <c r="J7962" s="220"/>
      <c r="K7962" s="223"/>
    </row>
    <row r="7963" customHeight="1" spans="1:11">
      <c r="A7963" s="226"/>
      <c r="B7963" s="213"/>
      <c r="C7963" s="214"/>
      <c r="D7963" s="214"/>
      <c r="E7963" s="214"/>
      <c r="F7963" s="224"/>
      <c r="G7963" s="216"/>
      <c r="H7963" s="227"/>
      <c r="I7963" s="214"/>
      <c r="J7963" s="214"/>
      <c r="K7963" s="218"/>
    </row>
    <row r="7964" customHeight="1" spans="1:11">
      <c r="A7964" s="228"/>
      <c r="B7964" s="219"/>
      <c r="C7964" s="220"/>
      <c r="D7964" s="220"/>
      <c r="E7964" s="220"/>
      <c r="F7964" s="225"/>
      <c r="G7964" s="222"/>
      <c r="H7964" s="229"/>
      <c r="I7964" s="220"/>
      <c r="J7964" s="220"/>
      <c r="K7964" s="223"/>
    </row>
    <row r="7965" customHeight="1" spans="1:11">
      <c r="A7965" s="226"/>
      <c r="B7965" s="213"/>
      <c r="C7965" s="214"/>
      <c r="D7965" s="214"/>
      <c r="E7965" s="214"/>
      <c r="F7965" s="224"/>
      <c r="G7965" s="216"/>
      <c r="H7965" s="227"/>
      <c r="I7965" s="214"/>
      <c r="J7965" s="214"/>
      <c r="K7965" s="218"/>
    </row>
    <row r="7966" customHeight="1" spans="1:11">
      <c r="A7966" s="228"/>
      <c r="B7966" s="219"/>
      <c r="C7966" s="220"/>
      <c r="D7966" s="220"/>
      <c r="E7966" s="220"/>
      <c r="F7966" s="225"/>
      <c r="G7966" s="222"/>
      <c r="H7966" s="229"/>
      <c r="I7966" s="220"/>
      <c r="J7966" s="220"/>
      <c r="K7966" s="223"/>
    </row>
    <row r="7967" customHeight="1" spans="1:11">
      <c r="A7967" s="226"/>
      <c r="B7967" s="213"/>
      <c r="C7967" s="214"/>
      <c r="D7967" s="214"/>
      <c r="E7967" s="214"/>
      <c r="F7967" s="224"/>
      <c r="G7967" s="216"/>
      <c r="H7967" s="227"/>
      <c r="I7967" s="214"/>
      <c r="J7967" s="214"/>
      <c r="K7967" s="218"/>
    </row>
    <row r="7968" customHeight="1" spans="1:11">
      <c r="A7968" s="228"/>
      <c r="B7968" s="219"/>
      <c r="C7968" s="220"/>
      <c r="D7968" s="220"/>
      <c r="E7968" s="220"/>
      <c r="F7968" s="225"/>
      <c r="G7968" s="222"/>
      <c r="H7968" s="229"/>
      <c r="I7968" s="220"/>
      <c r="J7968" s="220"/>
      <c r="K7968" s="223"/>
    </row>
    <row r="7969" customHeight="1" spans="1:11">
      <c r="A7969" s="226"/>
      <c r="B7969" s="213"/>
      <c r="C7969" s="214"/>
      <c r="D7969" s="214"/>
      <c r="E7969" s="214"/>
      <c r="F7969" s="224"/>
      <c r="G7969" s="216"/>
      <c r="H7969" s="227"/>
      <c r="I7969" s="214"/>
      <c r="J7969" s="214"/>
      <c r="K7969" s="218"/>
    </row>
    <row r="7970" customHeight="1" spans="1:11">
      <c r="A7970" s="228"/>
      <c r="B7970" s="219"/>
      <c r="C7970" s="220"/>
      <c r="D7970" s="220"/>
      <c r="E7970" s="220"/>
      <c r="F7970" s="225"/>
      <c r="G7970" s="222"/>
      <c r="H7970" s="229"/>
      <c r="I7970" s="220"/>
      <c r="J7970" s="220"/>
      <c r="K7970" s="223"/>
    </row>
    <row r="7971" customHeight="1" spans="1:11">
      <c r="A7971" s="226"/>
      <c r="B7971" s="213"/>
      <c r="C7971" s="214"/>
      <c r="D7971" s="214"/>
      <c r="E7971" s="214"/>
      <c r="F7971" s="224"/>
      <c r="G7971" s="216"/>
      <c r="H7971" s="227"/>
      <c r="I7971" s="214"/>
      <c r="J7971" s="214"/>
      <c r="K7971" s="218"/>
    </row>
    <row r="7972" customHeight="1" spans="1:11">
      <c r="A7972" s="228"/>
      <c r="B7972" s="219"/>
      <c r="C7972" s="220"/>
      <c r="D7972" s="220"/>
      <c r="E7972" s="220"/>
      <c r="F7972" s="225"/>
      <c r="G7972" s="222"/>
      <c r="H7972" s="229"/>
      <c r="I7972" s="220"/>
      <c r="J7972" s="220"/>
      <c r="K7972" s="223"/>
    </row>
    <row r="7973" customHeight="1" spans="1:11">
      <c r="A7973" s="226"/>
      <c r="B7973" s="213"/>
      <c r="C7973" s="214"/>
      <c r="D7973" s="214"/>
      <c r="E7973" s="214"/>
      <c r="F7973" s="224"/>
      <c r="G7973" s="216"/>
      <c r="H7973" s="227"/>
      <c r="I7973" s="214"/>
      <c r="J7973" s="214"/>
      <c r="K7973" s="218"/>
    </row>
    <row r="7974" customHeight="1" spans="1:11">
      <c r="A7974" s="228"/>
      <c r="B7974" s="219"/>
      <c r="C7974" s="220"/>
      <c r="D7974" s="220"/>
      <c r="E7974" s="220"/>
      <c r="F7974" s="225"/>
      <c r="G7974" s="222"/>
      <c r="H7974" s="229"/>
      <c r="I7974" s="220"/>
      <c r="J7974" s="220"/>
      <c r="K7974" s="223"/>
    </row>
    <row r="7975" customHeight="1" spans="1:11">
      <c r="A7975" s="226"/>
      <c r="B7975" s="213"/>
      <c r="C7975" s="214"/>
      <c r="D7975" s="214"/>
      <c r="E7975" s="214"/>
      <c r="F7975" s="224"/>
      <c r="G7975" s="216"/>
      <c r="H7975" s="227"/>
      <c r="I7975" s="214"/>
      <c r="J7975" s="214"/>
      <c r="K7975" s="218"/>
    </row>
    <row r="7976" customHeight="1" spans="1:11">
      <c r="A7976" s="228"/>
      <c r="B7976" s="219"/>
      <c r="C7976" s="220"/>
      <c r="D7976" s="220"/>
      <c r="E7976" s="220"/>
      <c r="F7976" s="225"/>
      <c r="G7976" s="222"/>
      <c r="H7976" s="229"/>
      <c r="I7976" s="220"/>
      <c r="J7976" s="220"/>
      <c r="K7976" s="223"/>
    </row>
    <row r="7977" customHeight="1" spans="1:11">
      <c r="A7977" s="226"/>
      <c r="B7977" s="213"/>
      <c r="C7977" s="214"/>
      <c r="D7977" s="214"/>
      <c r="E7977" s="214"/>
      <c r="F7977" s="224"/>
      <c r="G7977" s="216"/>
      <c r="H7977" s="227"/>
      <c r="I7977" s="214"/>
      <c r="J7977" s="214"/>
      <c r="K7977" s="218"/>
    </row>
    <row r="7978" customHeight="1" spans="1:11">
      <c r="A7978" s="228"/>
      <c r="B7978" s="219"/>
      <c r="C7978" s="220"/>
      <c r="D7978" s="220"/>
      <c r="E7978" s="220"/>
      <c r="F7978" s="225"/>
      <c r="G7978" s="222"/>
      <c r="H7978" s="229"/>
      <c r="I7978" s="220"/>
      <c r="J7978" s="220"/>
      <c r="K7978" s="223"/>
    </row>
    <row r="7979" customHeight="1" spans="1:11">
      <c r="A7979" s="226"/>
      <c r="B7979" s="213"/>
      <c r="C7979" s="214"/>
      <c r="D7979" s="214"/>
      <c r="E7979" s="214"/>
      <c r="F7979" s="224"/>
      <c r="G7979" s="216"/>
      <c r="H7979" s="227"/>
      <c r="I7979" s="214"/>
      <c r="J7979" s="214"/>
      <c r="K7979" s="218"/>
    </row>
    <row r="7980" customHeight="1" spans="1:11">
      <c r="A7980" s="228"/>
      <c r="B7980" s="219"/>
      <c r="C7980" s="220"/>
      <c r="D7980" s="220"/>
      <c r="E7980" s="220"/>
      <c r="F7980" s="225"/>
      <c r="G7980" s="222"/>
      <c r="H7980" s="229"/>
      <c r="I7980" s="220"/>
      <c r="J7980" s="220"/>
      <c r="K7980" s="223"/>
    </row>
    <row r="7981" customHeight="1" spans="1:11">
      <c r="A7981" s="226"/>
      <c r="B7981" s="213"/>
      <c r="C7981" s="214"/>
      <c r="D7981" s="214"/>
      <c r="E7981" s="214"/>
      <c r="F7981" s="224"/>
      <c r="G7981" s="216"/>
      <c r="H7981" s="227"/>
      <c r="I7981" s="214"/>
      <c r="J7981" s="214"/>
      <c r="K7981" s="218"/>
    </row>
    <row r="7982" customHeight="1" spans="1:11">
      <c r="A7982" s="228"/>
      <c r="B7982" s="219"/>
      <c r="C7982" s="220"/>
      <c r="D7982" s="220"/>
      <c r="E7982" s="220"/>
      <c r="F7982" s="225"/>
      <c r="G7982" s="222"/>
      <c r="H7982" s="229"/>
      <c r="I7982" s="220"/>
      <c r="J7982" s="220"/>
      <c r="K7982" s="223"/>
    </row>
    <row r="7983" customHeight="1" spans="1:11">
      <c r="A7983" s="226"/>
      <c r="B7983" s="213"/>
      <c r="C7983" s="214"/>
      <c r="D7983" s="214"/>
      <c r="E7983" s="214"/>
      <c r="F7983" s="224"/>
      <c r="G7983" s="216"/>
      <c r="H7983" s="227"/>
      <c r="I7983" s="214"/>
      <c r="J7983" s="214"/>
      <c r="K7983" s="218"/>
    </row>
    <row r="7984" customHeight="1" spans="1:11">
      <c r="A7984" s="228"/>
      <c r="B7984" s="219"/>
      <c r="C7984" s="220"/>
      <c r="D7984" s="220"/>
      <c r="E7984" s="220"/>
      <c r="F7984" s="225"/>
      <c r="G7984" s="222"/>
      <c r="H7984" s="229"/>
      <c r="I7984" s="220"/>
      <c r="J7984" s="220"/>
      <c r="K7984" s="223"/>
    </row>
    <row r="7985" customHeight="1" spans="1:11">
      <c r="A7985" s="226"/>
      <c r="B7985" s="213"/>
      <c r="C7985" s="214"/>
      <c r="D7985" s="214"/>
      <c r="E7985" s="214"/>
      <c r="F7985" s="224"/>
      <c r="G7985" s="216"/>
      <c r="H7985" s="227"/>
      <c r="I7985" s="214"/>
      <c r="J7985" s="214"/>
      <c r="K7985" s="218"/>
    </row>
    <row r="7986" customHeight="1" spans="1:11">
      <c r="A7986" s="228"/>
      <c r="B7986" s="219"/>
      <c r="C7986" s="220"/>
      <c r="D7986" s="220"/>
      <c r="E7986" s="220"/>
      <c r="F7986" s="225"/>
      <c r="G7986" s="222"/>
      <c r="H7986" s="229"/>
      <c r="I7986" s="220"/>
      <c r="J7986" s="220"/>
      <c r="K7986" s="223"/>
    </row>
    <row r="7987" customHeight="1" spans="1:11">
      <c r="A7987" s="226"/>
      <c r="B7987" s="213"/>
      <c r="C7987" s="214"/>
      <c r="D7987" s="214"/>
      <c r="E7987" s="214"/>
      <c r="F7987" s="224"/>
      <c r="G7987" s="216"/>
      <c r="H7987" s="227"/>
      <c r="I7987" s="214"/>
      <c r="J7987" s="214"/>
      <c r="K7987" s="218"/>
    </row>
    <row r="7988" customHeight="1" spans="1:11">
      <c r="A7988" s="228"/>
      <c r="B7988" s="219"/>
      <c r="C7988" s="220"/>
      <c r="D7988" s="220"/>
      <c r="E7988" s="220"/>
      <c r="F7988" s="225"/>
      <c r="G7988" s="222"/>
      <c r="H7988" s="229"/>
      <c r="I7988" s="220"/>
      <c r="J7988" s="220"/>
      <c r="K7988" s="223"/>
    </row>
    <row r="7989" customHeight="1" spans="1:11">
      <c r="A7989" s="226"/>
      <c r="B7989" s="213"/>
      <c r="C7989" s="214"/>
      <c r="D7989" s="214"/>
      <c r="E7989" s="214"/>
      <c r="F7989" s="224"/>
      <c r="G7989" s="216"/>
      <c r="H7989" s="227"/>
      <c r="I7989" s="214"/>
      <c r="J7989" s="214"/>
      <c r="K7989" s="218"/>
    </row>
    <row r="7990" customHeight="1" spans="1:11">
      <c r="A7990" s="228"/>
      <c r="B7990" s="219"/>
      <c r="C7990" s="220"/>
      <c r="D7990" s="220"/>
      <c r="E7990" s="220"/>
      <c r="F7990" s="225"/>
      <c r="G7990" s="222"/>
      <c r="H7990" s="229"/>
      <c r="I7990" s="220"/>
      <c r="J7990" s="220"/>
      <c r="K7990" s="223"/>
    </row>
    <row r="7991" customHeight="1" spans="1:11">
      <c r="A7991" s="226"/>
      <c r="B7991" s="213"/>
      <c r="C7991" s="214"/>
      <c r="D7991" s="214"/>
      <c r="E7991" s="214"/>
      <c r="F7991" s="224"/>
      <c r="G7991" s="216"/>
      <c r="H7991" s="227"/>
      <c r="I7991" s="214"/>
      <c r="J7991" s="214"/>
      <c r="K7991" s="218"/>
    </row>
    <row r="7992" customHeight="1" spans="1:11">
      <c r="A7992" s="228"/>
      <c r="B7992" s="219"/>
      <c r="C7992" s="220"/>
      <c r="D7992" s="220"/>
      <c r="E7992" s="220"/>
      <c r="F7992" s="225"/>
      <c r="G7992" s="222"/>
      <c r="H7992" s="229"/>
      <c r="I7992" s="220"/>
      <c r="J7992" s="220"/>
      <c r="K7992" s="223"/>
    </row>
    <row r="7993" customHeight="1" spans="1:11">
      <c r="A7993" s="226"/>
      <c r="B7993" s="213"/>
      <c r="C7993" s="214"/>
      <c r="D7993" s="214"/>
      <c r="E7993" s="214"/>
      <c r="F7993" s="224"/>
      <c r="G7993" s="216"/>
      <c r="H7993" s="227"/>
      <c r="I7993" s="214"/>
      <c r="J7993" s="214"/>
      <c r="K7993" s="218"/>
    </row>
    <row r="7994" customHeight="1" spans="1:11">
      <c r="A7994" s="228"/>
      <c r="B7994" s="219"/>
      <c r="C7994" s="220"/>
      <c r="D7994" s="220"/>
      <c r="E7994" s="220"/>
      <c r="F7994" s="225"/>
      <c r="G7994" s="222"/>
      <c r="H7994" s="229"/>
      <c r="I7994" s="220"/>
      <c r="J7994" s="220"/>
      <c r="K7994" s="223"/>
    </row>
    <row r="7995" customHeight="1" spans="1:11">
      <c r="A7995" s="226"/>
      <c r="B7995" s="213"/>
      <c r="C7995" s="214"/>
      <c r="D7995" s="214"/>
      <c r="E7995" s="214"/>
      <c r="F7995" s="224"/>
      <c r="G7995" s="216"/>
      <c r="H7995" s="227"/>
      <c r="I7995" s="214"/>
      <c r="J7995" s="214"/>
      <c r="K7995" s="218"/>
    </row>
    <row r="7996" customHeight="1" spans="1:11">
      <c r="A7996" s="228"/>
      <c r="B7996" s="219"/>
      <c r="C7996" s="220"/>
      <c r="D7996" s="220"/>
      <c r="E7996" s="220"/>
      <c r="F7996" s="225"/>
      <c r="G7996" s="222"/>
      <c r="H7996" s="229"/>
      <c r="I7996" s="220"/>
      <c r="J7996" s="220"/>
      <c r="K7996" s="223"/>
    </row>
    <row r="7997" customHeight="1" spans="1:11">
      <c r="A7997" s="226"/>
      <c r="B7997" s="213"/>
      <c r="C7997" s="214"/>
      <c r="D7997" s="214"/>
      <c r="E7997" s="214"/>
      <c r="F7997" s="224"/>
      <c r="G7997" s="216"/>
      <c r="H7997" s="227"/>
      <c r="I7997" s="214"/>
      <c r="J7997" s="214"/>
      <c r="K7997" s="218"/>
    </row>
    <row r="7998" customHeight="1" spans="1:11">
      <c r="A7998" s="228"/>
      <c r="B7998" s="219"/>
      <c r="C7998" s="220"/>
      <c r="D7998" s="220"/>
      <c r="E7998" s="220"/>
      <c r="F7998" s="225"/>
      <c r="G7998" s="222"/>
      <c r="H7998" s="229"/>
      <c r="I7998" s="220"/>
      <c r="J7998" s="220"/>
      <c r="K7998" s="223"/>
    </row>
    <row r="7999" customHeight="1" spans="1:11">
      <c r="A7999" s="226"/>
      <c r="B7999" s="213"/>
      <c r="C7999" s="214"/>
      <c r="D7999" s="214"/>
      <c r="E7999" s="214"/>
      <c r="F7999" s="224"/>
      <c r="G7999" s="216"/>
      <c r="H7999" s="227"/>
      <c r="I7999" s="214"/>
      <c r="J7999" s="214"/>
      <c r="K7999" s="218"/>
    </row>
    <row r="8000" customHeight="1" spans="1:11">
      <c r="A8000" s="228"/>
      <c r="B8000" s="219"/>
      <c r="C8000" s="220"/>
      <c r="D8000" s="220"/>
      <c r="E8000" s="220"/>
      <c r="F8000" s="225"/>
      <c r="G8000" s="222"/>
      <c r="H8000" s="229"/>
      <c r="I8000" s="220"/>
      <c r="J8000" s="220"/>
      <c r="K8000" s="223"/>
    </row>
    <row r="8001" customHeight="1" spans="1:11">
      <c r="A8001" s="226"/>
      <c r="B8001" s="213"/>
      <c r="C8001" s="214"/>
      <c r="D8001" s="214"/>
      <c r="E8001" s="214"/>
      <c r="F8001" s="224"/>
      <c r="G8001" s="216"/>
      <c r="H8001" s="227"/>
      <c r="I8001" s="214"/>
      <c r="J8001" s="214"/>
      <c r="K8001" s="218"/>
    </row>
    <row r="8002" customHeight="1" spans="1:11">
      <c r="A8002" s="228"/>
      <c r="B8002" s="219"/>
      <c r="C8002" s="220"/>
      <c r="D8002" s="220"/>
      <c r="E8002" s="220"/>
      <c r="F8002" s="225"/>
      <c r="G8002" s="222"/>
      <c r="H8002" s="229"/>
      <c r="I8002" s="220"/>
      <c r="J8002" s="220"/>
      <c r="K8002" s="223"/>
    </row>
    <row r="8003" customHeight="1" spans="1:11">
      <c r="A8003" s="226"/>
      <c r="B8003" s="213"/>
      <c r="C8003" s="214"/>
      <c r="D8003" s="214"/>
      <c r="E8003" s="214"/>
      <c r="F8003" s="224"/>
      <c r="G8003" s="216"/>
      <c r="H8003" s="227"/>
      <c r="I8003" s="214"/>
      <c r="J8003" s="214"/>
      <c r="K8003" s="218"/>
    </row>
    <row r="8004" customHeight="1" spans="1:11">
      <c r="A8004" s="228"/>
      <c r="B8004" s="219"/>
      <c r="C8004" s="220"/>
      <c r="D8004" s="220"/>
      <c r="E8004" s="220"/>
      <c r="F8004" s="225"/>
      <c r="G8004" s="222"/>
      <c r="H8004" s="229"/>
      <c r="I8004" s="220"/>
      <c r="J8004" s="220"/>
      <c r="K8004" s="223"/>
    </row>
    <row r="8005" customHeight="1" spans="1:11">
      <c r="A8005" s="226"/>
      <c r="B8005" s="213"/>
      <c r="C8005" s="214"/>
      <c r="D8005" s="214"/>
      <c r="E8005" s="214"/>
      <c r="F8005" s="224"/>
      <c r="G8005" s="216"/>
      <c r="H8005" s="227"/>
      <c r="I8005" s="214"/>
      <c r="J8005" s="214"/>
      <c r="K8005" s="218"/>
    </row>
    <row r="8006" customHeight="1" spans="1:11">
      <c r="A8006" s="228"/>
      <c r="B8006" s="219"/>
      <c r="C8006" s="220"/>
      <c r="D8006" s="220"/>
      <c r="E8006" s="220"/>
      <c r="F8006" s="225"/>
      <c r="G8006" s="222"/>
      <c r="H8006" s="229"/>
      <c r="I8006" s="220"/>
      <c r="J8006" s="220"/>
      <c r="K8006" s="223"/>
    </row>
    <row r="8007" customHeight="1" spans="1:11">
      <c r="A8007" s="226"/>
      <c r="B8007" s="213"/>
      <c r="C8007" s="214"/>
      <c r="D8007" s="214"/>
      <c r="E8007" s="214"/>
      <c r="F8007" s="224"/>
      <c r="G8007" s="216"/>
      <c r="H8007" s="227"/>
      <c r="I8007" s="214"/>
      <c r="J8007" s="214"/>
      <c r="K8007" s="218"/>
    </row>
    <row r="8008" customHeight="1" spans="1:11">
      <c r="A8008" s="228"/>
      <c r="B8008" s="219"/>
      <c r="C8008" s="220"/>
      <c r="D8008" s="220"/>
      <c r="E8008" s="220"/>
      <c r="F8008" s="225"/>
      <c r="G8008" s="222"/>
      <c r="H8008" s="229"/>
      <c r="I8008" s="220"/>
      <c r="J8008" s="220"/>
      <c r="K8008" s="223"/>
    </row>
    <row r="8009" customHeight="1" spans="1:11">
      <c r="A8009" s="226"/>
      <c r="B8009" s="213"/>
      <c r="C8009" s="214"/>
      <c r="D8009" s="214"/>
      <c r="E8009" s="214"/>
      <c r="F8009" s="224"/>
      <c r="G8009" s="216"/>
      <c r="H8009" s="227"/>
      <c r="I8009" s="214"/>
      <c r="J8009" s="214"/>
      <c r="K8009" s="218"/>
    </row>
    <row r="8010" customHeight="1" spans="1:11">
      <c r="A8010" s="228"/>
      <c r="B8010" s="219"/>
      <c r="C8010" s="220"/>
      <c r="D8010" s="220"/>
      <c r="E8010" s="220"/>
      <c r="F8010" s="225"/>
      <c r="G8010" s="222"/>
      <c r="H8010" s="229"/>
      <c r="I8010" s="220"/>
      <c r="J8010" s="220"/>
      <c r="K8010" s="223"/>
    </row>
    <row r="8011" customHeight="1" spans="1:11">
      <c r="A8011" s="226"/>
      <c r="B8011" s="213"/>
      <c r="C8011" s="214"/>
      <c r="D8011" s="214"/>
      <c r="E8011" s="214"/>
      <c r="F8011" s="224"/>
      <c r="G8011" s="216"/>
      <c r="H8011" s="227"/>
      <c r="I8011" s="214"/>
      <c r="J8011" s="214"/>
      <c r="K8011" s="218"/>
    </row>
    <row r="8012" customHeight="1" spans="1:11">
      <c r="A8012" s="228"/>
      <c r="B8012" s="219"/>
      <c r="C8012" s="220"/>
      <c r="D8012" s="220"/>
      <c r="E8012" s="220"/>
      <c r="F8012" s="225"/>
      <c r="G8012" s="222"/>
      <c r="H8012" s="229"/>
      <c r="I8012" s="220"/>
      <c r="J8012" s="220"/>
      <c r="K8012" s="223"/>
    </row>
    <row r="8013" customHeight="1" spans="1:11">
      <c r="A8013" s="226"/>
      <c r="B8013" s="213"/>
      <c r="C8013" s="214"/>
      <c r="D8013" s="214"/>
      <c r="E8013" s="214"/>
      <c r="F8013" s="224"/>
      <c r="G8013" s="216"/>
      <c r="H8013" s="227"/>
      <c r="I8013" s="214"/>
      <c r="J8013" s="214"/>
      <c r="K8013" s="218"/>
    </row>
    <row r="8014" customHeight="1" spans="1:11">
      <c r="A8014" s="228"/>
      <c r="B8014" s="219"/>
      <c r="C8014" s="220"/>
      <c r="D8014" s="220"/>
      <c r="E8014" s="220"/>
      <c r="F8014" s="225"/>
      <c r="G8014" s="222"/>
      <c r="H8014" s="229"/>
      <c r="I8014" s="220"/>
      <c r="J8014" s="220"/>
      <c r="K8014" s="223"/>
    </row>
    <row r="8015" customHeight="1" spans="1:11">
      <c r="A8015" s="226"/>
      <c r="B8015" s="213"/>
      <c r="C8015" s="214"/>
      <c r="D8015" s="214"/>
      <c r="E8015" s="214"/>
      <c r="F8015" s="224"/>
      <c r="G8015" s="216"/>
      <c r="H8015" s="227"/>
      <c r="I8015" s="214"/>
      <c r="J8015" s="214"/>
      <c r="K8015" s="218"/>
    </row>
    <row r="8016" customHeight="1" spans="1:11">
      <c r="A8016" s="228"/>
      <c r="B8016" s="219"/>
      <c r="C8016" s="220"/>
      <c r="D8016" s="220"/>
      <c r="E8016" s="220"/>
      <c r="F8016" s="225"/>
      <c r="G8016" s="222"/>
      <c r="H8016" s="229"/>
      <c r="I8016" s="220"/>
      <c r="J8016" s="220"/>
      <c r="K8016" s="223"/>
    </row>
    <row r="8017" customHeight="1" spans="1:11">
      <c r="A8017" s="226"/>
      <c r="B8017" s="213"/>
      <c r="C8017" s="214"/>
      <c r="D8017" s="214"/>
      <c r="E8017" s="214"/>
      <c r="F8017" s="224"/>
      <c r="G8017" s="216"/>
      <c r="H8017" s="227"/>
      <c r="I8017" s="214"/>
      <c r="J8017" s="214"/>
      <c r="K8017" s="218"/>
    </row>
    <row r="8018" customHeight="1" spans="1:11">
      <c r="A8018" s="228"/>
      <c r="B8018" s="219"/>
      <c r="C8018" s="220"/>
      <c r="D8018" s="220"/>
      <c r="E8018" s="220"/>
      <c r="F8018" s="225"/>
      <c r="G8018" s="222"/>
      <c r="H8018" s="229"/>
      <c r="I8018" s="220"/>
      <c r="J8018" s="220"/>
      <c r="K8018" s="223"/>
    </row>
    <row r="8019" customHeight="1" spans="1:11">
      <c r="A8019" s="226"/>
      <c r="B8019" s="213"/>
      <c r="C8019" s="214"/>
      <c r="D8019" s="214"/>
      <c r="E8019" s="214"/>
      <c r="F8019" s="224"/>
      <c r="G8019" s="216"/>
      <c r="H8019" s="227"/>
      <c r="I8019" s="214"/>
      <c r="J8019" s="214"/>
      <c r="K8019" s="218"/>
    </row>
    <row r="8020" customHeight="1" spans="1:11">
      <c r="A8020" s="228"/>
      <c r="B8020" s="219"/>
      <c r="C8020" s="220"/>
      <c r="D8020" s="220"/>
      <c r="E8020" s="220"/>
      <c r="F8020" s="225"/>
      <c r="G8020" s="222"/>
      <c r="H8020" s="229"/>
      <c r="I8020" s="220"/>
      <c r="J8020" s="220"/>
      <c r="K8020" s="223"/>
    </row>
    <row r="8021" customHeight="1" spans="1:11">
      <c r="A8021" s="226"/>
      <c r="B8021" s="213"/>
      <c r="C8021" s="214"/>
      <c r="D8021" s="214"/>
      <c r="E8021" s="214"/>
      <c r="F8021" s="224"/>
      <c r="G8021" s="216"/>
      <c r="H8021" s="227"/>
      <c r="I8021" s="214"/>
      <c r="J8021" s="214"/>
      <c r="K8021" s="218"/>
    </row>
    <row r="8022" customHeight="1" spans="1:11">
      <c r="A8022" s="228"/>
      <c r="B8022" s="219"/>
      <c r="C8022" s="220"/>
      <c r="D8022" s="220"/>
      <c r="E8022" s="220"/>
      <c r="F8022" s="225"/>
      <c r="G8022" s="222"/>
      <c r="H8022" s="229"/>
      <c r="I8022" s="220"/>
      <c r="J8022" s="220"/>
      <c r="K8022" s="223"/>
    </row>
    <row r="8023" customHeight="1" spans="1:11">
      <c r="A8023" s="226"/>
      <c r="B8023" s="213"/>
      <c r="C8023" s="214"/>
      <c r="D8023" s="214"/>
      <c r="E8023" s="214"/>
      <c r="F8023" s="224"/>
      <c r="G8023" s="216"/>
      <c r="H8023" s="227"/>
      <c r="I8023" s="214"/>
      <c r="J8023" s="214"/>
      <c r="K8023" s="218"/>
    </row>
    <row r="8024" customHeight="1" spans="1:11">
      <c r="A8024" s="228"/>
      <c r="B8024" s="219"/>
      <c r="C8024" s="220"/>
      <c r="D8024" s="220"/>
      <c r="E8024" s="220"/>
      <c r="F8024" s="225"/>
      <c r="G8024" s="222"/>
      <c r="H8024" s="229"/>
      <c r="I8024" s="220"/>
      <c r="J8024" s="220"/>
      <c r="K8024" s="223"/>
    </row>
    <row r="8025" customHeight="1" spans="1:11">
      <c r="A8025" s="226"/>
      <c r="B8025" s="213"/>
      <c r="C8025" s="214"/>
      <c r="D8025" s="214"/>
      <c r="E8025" s="214"/>
      <c r="F8025" s="224"/>
      <c r="G8025" s="216"/>
      <c r="H8025" s="227"/>
      <c r="I8025" s="214"/>
      <c r="J8025" s="214"/>
      <c r="K8025" s="218"/>
    </row>
    <row r="8026" customHeight="1" spans="1:11">
      <c r="A8026" s="228"/>
      <c r="B8026" s="219"/>
      <c r="C8026" s="220"/>
      <c r="D8026" s="220"/>
      <c r="E8026" s="220"/>
      <c r="F8026" s="225"/>
      <c r="G8026" s="222"/>
      <c r="H8026" s="229"/>
      <c r="I8026" s="220"/>
      <c r="J8026" s="220"/>
      <c r="K8026" s="223"/>
    </row>
    <row r="8027" customHeight="1" spans="1:11">
      <c r="A8027" s="226"/>
      <c r="B8027" s="213"/>
      <c r="C8027" s="214"/>
      <c r="D8027" s="214"/>
      <c r="E8027" s="214"/>
      <c r="F8027" s="224"/>
      <c r="G8027" s="216"/>
      <c r="H8027" s="227"/>
      <c r="I8027" s="214"/>
      <c r="J8027" s="214"/>
      <c r="K8027" s="218"/>
    </row>
    <row r="8028" customHeight="1" spans="1:11">
      <c r="A8028" s="228"/>
      <c r="B8028" s="219"/>
      <c r="C8028" s="220"/>
      <c r="D8028" s="220"/>
      <c r="E8028" s="220"/>
      <c r="F8028" s="225"/>
      <c r="G8028" s="222"/>
      <c r="H8028" s="229"/>
      <c r="I8028" s="220"/>
      <c r="J8028" s="220"/>
      <c r="K8028" s="223"/>
    </row>
    <row r="8029" customHeight="1" spans="1:11">
      <c r="A8029" s="226"/>
      <c r="B8029" s="213"/>
      <c r="C8029" s="214"/>
      <c r="D8029" s="214"/>
      <c r="E8029" s="214"/>
      <c r="F8029" s="224"/>
      <c r="G8029" s="216"/>
      <c r="H8029" s="227"/>
      <c r="I8029" s="214"/>
      <c r="J8029" s="214"/>
      <c r="K8029" s="218"/>
    </row>
    <row r="8030" customHeight="1" spans="1:11">
      <c r="A8030" s="228"/>
      <c r="B8030" s="219"/>
      <c r="C8030" s="220"/>
      <c r="D8030" s="220"/>
      <c r="E8030" s="220"/>
      <c r="F8030" s="225"/>
      <c r="G8030" s="222"/>
      <c r="H8030" s="229"/>
      <c r="I8030" s="220"/>
      <c r="J8030" s="220"/>
      <c r="K8030" s="223"/>
    </row>
    <row r="8031" customHeight="1" spans="1:11">
      <c r="A8031" s="226"/>
      <c r="B8031" s="213"/>
      <c r="C8031" s="214"/>
      <c r="D8031" s="214"/>
      <c r="E8031" s="214"/>
      <c r="F8031" s="224"/>
      <c r="G8031" s="216"/>
      <c r="H8031" s="227"/>
      <c r="I8031" s="214"/>
      <c r="J8031" s="214"/>
      <c r="K8031" s="218"/>
    </row>
    <row r="8032" customHeight="1" spans="1:11">
      <c r="A8032" s="228"/>
      <c r="B8032" s="219"/>
      <c r="C8032" s="220"/>
      <c r="D8032" s="220"/>
      <c r="E8032" s="220"/>
      <c r="F8032" s="225"/>
      <c r="G8032" s="222"/>
      <c r="H8032" s="229"/>
      <c r="I8032" s="220"/>
      <c r="J8032" s="220"/>
      <c r="K8032" s="223"/>
    </row>
    <row r="8033" customHeight="1" spans="1:11">
      <c r="A8033" s="226"/>
      <c r="B8033" s="213"/>
      <c r="C8033" s="214"/>
      <c r="D8033" s="214"/>
      <c r="E8033" s="214"/>
      <c r="F8033" s="224"/>
      <c r="G8033" s="216"/>
      <c r="H8033" s="227"/>
      <c r="I8033" s="214"/>
      <c r="J8033" s="214"/>
      <c r="K8033" s="218"/>
    </row>
    <row r="8034" customHeight="1" spans="1:11">
      <c r="A8034" s="228"/>
      <c r="B8034" s="219"/>
      <c r="C8034" s="220"/>
      <c r="D8034" s="220"/>
      <c r="E8034" s="220"/>
      <c r="F8034" s="225"/>
      <c r="G8034" s="222"/>
      <c r="H8034" s="229"/>
      <c r="I8034" s="220"/>
      <c r="J8034" s="220"/>
      <c r="K8034" s="223"/>
    </row>
    <row r="8035" customHeight="1" spans="1:11">
      <c r="A8035" s="226"/>
      <c r="B8035" s="213"/>
      <c r="C8035" s="214"/>
      <c r="D8035" s="214"/>
      <c r="E8035" s="214"/>
      <c r="F8035" s="224"/>
      <c r="G8035" s="216"/>
      <c r="H8035" s="227"/>
      <c r="I8035" s="214"/>
      <c r="J8035" s="214"/>
      <c r="K8035" s="218"/>
    </row>
    <row r="8036" customHeight="1" spans="1:11">
      <c r="A8036" s="228"/>
      <c r="B8036" s="219"/>
      <c r="C8036" s="220"/>
      <c r="D8036" s="220"/>
      <c r="E8036" s="220"/>
      <c r="F8036" s="225"/>
      <c r="G8036" s="222"/>
      <c r="H8036" s="229"/>
      <c r="I8036" s="220"/>
      <c r="J8036" s="220"/>
      <c r="K8036" s="223"/>
    </row>
    <row r="8037" customHeight="1" spans="1:11">
      <c r="A8037" s="226"/>
      <c r="B8037" s="213"/>
      <c r="C8037" s="214"/>
      <c r="D8037" s="214"/>
      <c r="E8037" s="214"/>
      <c r="F8037" s="224"/>
      <c r="G8037" s="216"/>
      <c r="H8037" s="227"/>
      <c r="I8037" s="214"/>
      <c r="J8037" s="214"/>
      <c r="K8037" s="218"/>
    </row>
    <row r="8038" customHeight="1" spans="1:11">
      <c r="A8038" s="228"/>
      <c r="B8038" s="219"/>
      <c r="C8038" s="220"/>
      <c r="D8038" s="220"/>
      <c r="E8038" s="220"/>
      <c r="F8038" s="225"/>
      <c r="G8038" s="222"/>
      <c r="H8038" s="229"/>
      <c r="I8038" s="220"/>
      <c r="J8038" s="220"/>
      <c r="K8038" s="223"/>
    </row>
    <row r="8039" customHeight="1" spans="1:11">
      <c r="A8039" s="226"/>
      <c r="B8039" s="213"/>
      <c r="C8039" s="214"/>
      <c r="D8039" s="214"/>
      <c r="E8039" s="214"/>
      <c r="F8039" s="224"/>
      <c r="G8039" s="216"/>
      <c r="H8039" s="227"/>
      <c r="I8039" s="214"/>
      <c r="J8039" s="214"/>
      <c r="K8039" s="218"/>
    </row>
    <row r="8040" customHeight="1" spans="1:11">
      <c r="A8040" s="228"/>
      <c r="B8040" s="219"/>
      <c r="C8040" s="220"/>
      <c r="D8040" s="220"/>
      <c r="E8040" s="220"/>
      <c r="F8040" s="225"/>
      <c r="G8040" s="222"/>
      <c r="H8040" s="229"/>
      <c r="I8040" s="220"/>
      <c r="J8040" s="220"/>
      <c r="K8040" s="223"/>
    </row>
    <row r="8041" customHeight="1" spans="1:11">
      <c r="A8041" s="226"/>
      <c r="B8041" s="213"/>
      <c r="C8041" s="214"/>
      <c r="D8041" s="214"/>
      <c r="E8041" s="214"/>
      <c r="F8041" s="224"/>
      <c r="G8041" s="216"/>
      <c r="H8041" s="227"/>
      <c r="I8041" s="214"/>
      <c r="J8041" s="214"/>
      <c r="K8041" s="218"/>
    </row>
    <row r="8042" customHeight="1" spans="1:11">
      <c r="A8042" s="228"/>
      <c r="B8042" s="219"/>
      <c r="C8042" s="220"/>
      <c r="D8042" s="220"/>
      <c r="E8042" s="220"/>
      <c r="F8042" s="225"/>
      <c r="G8042" s="222"/>
      <c r="H8042" s="229"/>
      <c r="I8042" s="220"/>
      <c r="J8042" s="220"/>
      <c r="K8042" s="223"/>
    </row>
    <row r="8043" customHeight="1" spans="1:11">
      <c r="A8043" s="226"/>
      <c r="B8043" s="213"/>
      <c r="C8043" s="214"/>
      <c r="D8043" s="214"/>
      <c r="E8043" s="214"/>
      <c r="F8043" s="224"/>
      <c r="G8043" s="216"/>
      <c r="H8043" s="227"/>
      <c r="I8043" s="214"/>
      <c r="J8043" s="214"/>
      <c r="K8043" s="218"/>
    </row>
    <row r="8044" customHeight="1" spans="1:11">
      <c r="A8044" s="228"/>
      <c r="B8044" s="219"/>
      <c r="C8044" s="220"/>
      <c r="D8044" s="220"/>
      <c r="E8044" s="220"/>
      <c r="F8044" s="225"/>
      <c r="G8044" s="222"/>
      <c r="H8044" s="229"/>
      <c r="I8044" s="220"/>
      <c r="J8044" s="220"/>
      <c r="K8044" s="223"/>
    </row>
    <row r="8045" customHeight="1" spans="1:11">
      <c r="A8045" s="226"/>
      <c r="B8045" s="213"/>
      <c r="C8045" s="214"/>
      <c r="D8045" s="214"/>
      <c r="E8045" s="214"/>
      <c r="F8045" s="224"/>
      <c r="G8045" s="216"/>
      <c r="H8045" s="227"/>
      <c r="I8045" s="214"/>
      <c r="J8045" s="214"/>
      <c r="K8045" s="218"/>
    </row>
    <row r="8046" customHeight="1" spans="1:11">
      <c r="A8046" s="228"/>
      <c r="B8046" s="219"/>
      <c r="C8046" s="220"/>
      <c r="D8046" s="220"/>
      <c r="E8046" s="220"/>
      <c r="F8046" s="225"/>
      <c r="G8046" s="222"/>
      <c r="H8046" s="229"/>
      <c r="I8046" s="220"/>
      <c r="J8046" s="220"/>
      <c r="K8046" s="223"/>
    </row>
    <row r="8047" customHeight="1" spans="1:11">
      <c r="A8047" s="226"/>
      <c r="B8047" s="213"/>
      <c r="C8047" s="214"/>
      <c r="D8047" s="214"/>
      <c r="E8047" s="214"/>
      <c r="F8047" s="224"/>
      <c r="G8047" s="216"/>
      <c r="H8047" s="227"/>
      <c r="I8047" s="214"/>
      <c r="J8047" s="214"/>
      <c r="K8047" s="218"/>
    </row>
    <row r="8048" customHeight="1" spans="1:11">
      <c r="A8048" s="228"/>
      <c r="B8048" s="219"/>
      <c r="C8048" s="220"/>
      <c r="D8048" s="220"/>
      <c r="E8048" s="220"/>
      <c r="F8048" s="225"/>
      <c r="G8048" s="222"/>
      <c r="H8048" s="229"/>
      <c r="I8048" s="220"/>
      <c r="J8048" s="220"/>
      <c r="K8048" s="223"/>
    </row>
    <row r="8049" customHeight="1" spans="1:11">
      <c r="A8049" s="226"/>
      <c r="B8049" s="213"/>
      <c r="C8049" s="214"/>
      <c r="D8049" s="214"/>
      <c r="E8049" s="214"/>
      <c r="F8049" s="224"/>
      <c r="G8049" s="216"/>
      <c r="H8049" s="227"/>
      <c r="I8049" s="214"/>
      <c r="J8049" s="214"/>
      <c r="K8049" s="218"/>
    </row>
    <row r="8050" customHeight="1" spans="1:11">
      <c r="A8050" s="228"/>
      <c r="B8050" s="219"/>
      <c r="C8050" s="220"/>
      <c r="D8050" s="220"/>
      <c r="E8050" s="220"/>
      <c r="F8050" s="225"/>
      <c r="G8050" s="222"/>
      <c r="H8050" s="229"/>
      <c r="I8050" s="220"/>
      <c r="J8050" s="220"/>
      <c r="K8050" s="223"/>
    </row>
    <row r="8051" customHeight="1" spans="1:11">
      <c r="A8051" s="226"/>
      <c r="B8051" s="213"/>
      <c r="C8051" s="214"/>
      <c r="D8051" s="214"/>
      <c r="E8051" s="214"/>
      <c r="F8051" s="224"/>
      <c r="G8051" s="216"/>
      <c r="H8051" s="227"/>
      <c r="I8051" s="214"/>
      <c r="J8051" s="214"/>
      <c r="K8051" s="218"/>
    </row>
    <row r="8052" customHeight="1" spans="1:11">
      <c r="A8052" s="228"/>
      <c r="B8052" s="219"/>
      <c r="C8052" s="220"/>
      <c r="D8052" s="220"/>
      <c r="E8052" s="220"/>
      <c r="F8052" s="225"/>
      <c r="G8052" s="222"/>
      <c r="H8052" s="229"/>
      <c r="I8052" s="220"/>
      <c r="J8052" s="220"/>
      <c r="K8052" s="223"/>
    </row>
    <row r="8053" customHeight="1" spans="1:11">
      <c r="A8053" s="226"/>
      <c r="B8053" s="213"/>
      <c r="C8053" s="214"/>
      <c r="D8053" s="214"/>
      <c r="E8053" s="214"/>
      <c r="F8053" s="224"/>
      <c r="G8053" s="216"/>
      <c r="H8053" s="227"/>
      <c r="I8053" s="214"/>
      <c r="J8053" s="214"/>
      <c r="K8053" s="218"/>
    </row>
    <row r="8054" customHeight="1" spans="1:11">
      <c r="A8054" s="228"/>
      <c r="B8054" s="219"/>
      <c r="C8054" s="220"/>
      <c r="D8054" s="220"/>
      <c r="E8054" s="220"/>
      <c r="F8054" s="225"/>
      <c r="G8054" s="222"/>
      <c r="H8054" s="229"/>
      <c r="I8054" s="220"/>
      <c r="J8054" s="220"/>
      <c r="K8054" s="223"/>
    </row>
    <row r="8055" customHeight="1" spans="1:11">
      <c r="A8055" s="226"/>
      <c r="B8055" s="213"/>
      <c r="C8055" s="214"/>
      <c r="D8055" s="214"/>
      <c r="E8055" s="214"/>
      <c r="F8055" s="224"/>
      <c r="G8055" s="216"/>
      <c r="H8055" s="227"/>
      <c r="I8055" s="214"/>
      <c r="J8055" s="214"/>
      <c r="K8055" s="218"/>
    </row>
    <row r="8056" customHeight="1" spans="1:11">
      <c r="A8056" s="228"/>
      <c r="B8056" s="219"/>
      <c r="C8056" s="220"/>
      <c r="D8056" s="220"/>
      <c r="E8056" s="220"/>
      <c r="F8056" s="225"/>
      <c r="G8056" s="222"/>
      <c r="H8056" s="229"/>
      <c r="I8056" s="220"/>
      <c r="J8056" s="220"/>
      <c r="K8056" s="223"/>
    </row>
    <row r="8057" customHeight="1" spans="1:11">
      <c r="A8057" s="226"/>
      <c r="B8057" s="213"/>
      <c r="C8057" s="214"/>
      <c r="D8057" s="214"/>
      <c r="E8057" s="214"/>
      <c r="F8057" s="224"/>
      <c r="G8057" s="216"/>
      <c r="H8057" s="227"/>
      <c r="I8057" s="214"/>
      <c r="J8057" s="214"/>
      <c r="K8057" s="218"/>
    </row>
    <row r="8058" customHeight="1" spans="1:11">
      <c r="A8058" s="228"/>
      <c r="B8058" s="219"/>
      <c r="C8058" s="220"/>
      <c r="D8058" s="220"/>
      <c r="E8058" s="220"/>
      <c r="F8058" s="225"/>
      <c r="G8058" s="222"/>
      <c r="H8058" s="229"/>
      <c r="I8058" s="220"/>
      <c r="J8058" s="220"/>
      <c r="K8058" s="223"/>
    </row>
    <row r="8059" customHeight="1" spans="1:11">
      <c r="A8059" s="226"/>
      <c r="B8059" s="213"/>
      <c r="C8059" s="214"/>
      <c r="D8059" s="214"/>
      <c r="E8059" s="214"/>
      <c r="F8059" s="224"/>
      <c r="G8059" s="216"/>
      <c r="H8059" s="227"/>
      <c r="I8059" s="214"/>
      <c r="J8059" s="214"/>
      <c r="K8059" s="218"/>
    </row>
    <row r="8060" customHeight="1" spans="1:11">
      <c r="A8060" s="228"/>
      <c r="B8060" s="219"/>
      <c r="C8060" s="220"/>
      <c r="D8060" s="220"/>
      <c r="E8060" s="220"/>
      <c r="F8060" s="225"/>
      <c r="G8060" s="222"/>
      <c r="H8060" s="229"/>
      <c r="I8060" s="220"/>
      <c r="J8060" s="220"/>
      <c r="K8060" s="223"/>
    </row>
    <row r="8061" customHeight="1" spans="1:11">
      <c r="A8061" s="226"/>
      <c r="B8061" s="213"/>
      <c r="C8061" s="214"/>
      <c r="D8061" s="214"/>
      <c r="E8061" s="214"/>
      <c r="F8061" s="224"/>
      <c r="G8061" s="216"/>
      <c r="H8061" s="227"/>
      <c r="I8061" s="214"/>
      <c r="J8061" s="214"/>
      <c r="K8061" s="218"/>
    </row>
    <row r="8062" customHeight="1" spans="1:11">
      <c r="A8062" s="228"/>
      <c r="B8062" s="219"/>
      <c r="C8062" s="220"/>
      <c r="D8062" s="220"/>
      <c r="E8062" s="220"/>
      <c r="F8062" s="225"/>
      <c r="G8062" s="222"/>
      <c r="H8062" s="229"/>
      <c r="I8062" s="220"/>
      <c r="J8062" s="220"/>
      <c r="K8062" s="223"/>
    </row>
    <row r="8063" customHeight="1" spans="1:11">
      <c r="A8063" s="226"/>
      <c r="B8063" s="213"/>
      <c r="C8063" s="214"/>
      <c r="D8063" s="214"/>
      <c r="E8063" s="214"/>
      <c r="F8063" s="224"/>
      <c r="G8063" s="216"/>
      <c r="H8063" s="227"/>
      <c r="I8063" s="214"/>
      <c r="J8063" s="214"/>
      <c r="K8063" s="218"/>
    </row>
    <row r="8064" customHeight="1" spans="1:11">
      <c r="A8064" s="228"/>
      <c r="B8064" s="219"/>
      <c r="C8064" s="220"/>
      <c r="D8064" s="220"/>
      <c r="E8064" s="220"/>
      <c r="F8064" s="225"/>
      <c r="G8064" s="222"/>
      <c r="H8064" s="229"/>
      <c r="I8064" s="220"/>
      <c r="J8064" s="220"/>
      <c r="K8064" s="223"/>
    </row>
    <row r="8065" customHeight="1" spans="1:11">
      <c r="A8065" s="226"/>
      <c r="B8065" s="213"/>
      <c r="C8065" s="214"/>
      <c r="D8065" s="214"/>
      <c r="E8065" s="214"/>
      <c r="F8065" s="224"/>
      <c r="G8065" s="216"/>
      <c r="H8065" s="227"/>
      <c r="I8065" s="214"/>
      <c r="J8065" s="214"/>
      <c r="K8065" s="218"/>
    </row>
    <row r="8066" customHeight="1" spans="1:11">
      <c r="A8066" s="228"/>
      <c r="B8066" s="219"/>
      <c r="C8066" s="220"/>
      <c r="D8066" s="220"/>
      <c r="E8066" s="220"/>
      <c r="F8066" s="225"/>
      <c r="G8066" s="222"/>
      <c r="H8066" s="229"/>
      <c r="I8066" s="220"/>
      <c r="J8066" s="220"/>
      <c r="K8066" s="223"/>
    </row>
    <row r="8067" customHeight="1" spans="1:11">
      <c r="A8067" s="226"/>
      <c r="B8067" s="213"/>
      <c r="C8067" s="214"/>
      <c r="D8067" s="214"/>
      <c r="E8067" s="214"/>
      <c r="F8067" s="224"/>
      <c r="G8067" s="216"/>
      <c r="H8067" s="227"/>
      <c r="I8067" s="214"/>
      <c r="J8067" s="214"/>
      <c r="K8067" s="218"/>
    </row>
    <row r="8068" customHeight="1" spans="1:11">
      <c r="A8068" s="228"/>
      <c r="B8068" s="219"/>
      <c r="C8068" s="220"/>
      <c r="D8068" s="220"/>
      <c r="E8068" s="220"/>
      <c r="F8068" s="225"/>
      <c r="G8068" s="222"/>
      <c r="H8068" s="229"/>
      <c r="I8068" s="220"/>
      <c r="J8068" s="220"/>
      <c r="K8068" s="223"/>
    </row>
    <row r="8069" customHeight="1" spans="1:11">
      <c r="A8069" s="226"/>
      <c r="B8069" s="213"/>
      <c r="C8069" s="214"/>
      <c r="D8069" s="214"/>
      <c r="E8069" s="214"/>
      <c r="F8069" s="224"/>
      <c r="G8069" s="216"/>
      <c r="H8069" s="227"/>
      <c r="I8069" s="214"/>
      <c r="J8069" s="214"/>
      <c r="K8069" s="218"/>
    </row>
    <row r="8070" customHeight="1" spans="1:11">
      <c r="A8070" s="228"/>
      <c r="B8070" s="219"/>
      <c r="C8070" s="220"/>
      <c r="D8070" s="220"/>
      <c r="E8070" s="220"/>
      <c r="F8070" s="225"/>
      <c r="G8070" s="222"/>
      <c r="H8070" s="229"/>
      <c r="I8070" s="220"/>
      <c r="J8070" s="220"/>
      <c r="K8070" s="223"/>
    </row>
    <row r="8071" customHeight="1" spans="1:11">
      <c r="A8071" s="226"/>
      <c r="B8071" s="213"/>
      <c r="C8071" s="214"/>
      <c r="D8071" s="214"/>
      <c r="E8071" s="214"/>
      <c r="F8071" s="224"/>
      <c r="G8071" s="216"/>
      <c r="H8071" s="227"/>
      <c r="I8071" s="214"/>
      <c r="J8071" s="214"/>
      <c r="K8071" s="218"/>
    </row>
    <row r="8072" customHeight="1" spans="1:11">
      <c r="A8072" s="228"/>
      <c r="B8072" s="219"/>
      <c r="C8072" s="220"/>
      <c r="D8072" s="220"/>
      <c r="E8072" s="220"/>
      <c r="F8072" s="225"/>
      <c r="G8072" s="222"/>
      <c r="H8072" s="229"/>
      <c r="I8072" s="220"/>
      <c r="J8072" s="220"/>
      <c r="K8072" s="223"/>
    </row>
    <row r="8073" customHeight="1" spans="1:11">
      <c r="A8073" s="226"/>
      <c r="B8073" s="213"/>
      <c r="C8073" s="214"/>
      <c r="D8073" s="214"/>
      <c r="E8073" s="214"/>
      <c r="F8073" s="224"/>
      <c r="G8073" s="216"/>
      <c r="H8073" s="227"/>
      <c r="I8073" s="214"/>
      <c r="J8073" s="214"/>
      <c r="K8073" s="218"/>
    </row>
    <row r="8074" customHeight="1" spans="1:11">
      <c r="A8074" s="228"/>
      <c r="B8074" s="219"/>
      <c r="C8074" s="220"/>
      <c r="D8074" s="220"/>
      <c r="E8074" s="220"/>
      <c r="F8074" s="225"/>
      <c r="G8074" s="222"/>
      <c r="H8074" s="229"/>
      <c r="I8074" s="220"/>
      <c r="J8074" s="220"/>
      <c r="K8074" s="223"/>
    </row>
    <row r="8075" customHeight="1" spans="1:11">
      <c r="A8075" s="226"/>
      <c r="B8075" s="213"/>
      <c r="C8075" s="214"/>
      <c r="D8075" s="214"/>
      <c r="E8075" s="214"/>
      <c r="F8075" s="224"/>
      <c r="G8075" s="216"/>
      <c r="H8075" s="227"/>
      <c r="I8075" s="214"/>
      <c r="J8075" s="214"/>
      <c r="K8075" s="218"/>
    </row>
    <row r="8076" customHeight="1" spans="1:11">
      <c r="A8076" s="228"/>
      <c r="B8076" s="219"/>
      <c r="C8076" s="220"/>
      <c r="D8076" s="220"/>
      <c r="E8076" s="220"/>
      <c r="F8076" s="225"/>
      <c r="G8076" s="222"/>
      <c r="H8076" s="229"/>
      <c r="I8076" s="220"/>
      <c r="J8076" s="220"/>
      <c r="K8076" s="223"/>
    </row>
    <row r="8077" customHeight="1" spans="1:11">
      <c r="A8077" s="226"/>
      <c r="B8077" s="213"/>
      <c r="C8077" s="214"/>
      <c r="D8077" s="214"/>
      <c r="E8077" s="214"/>
      <c r="F8077" s="224"/>
      <c r="G8077" s="216"/>
      <c r="H8077" s="227"/>
      <c r="I8077" s="214"/>
      <c r="J8077" s="214"/>
      <c r="K8077" s="218"/>
    </row>
    <row r="8078" customHeight="1" spans="1:11">
      <c r="A8078" s="228"/>
      <c r="B8078" s="219"/>
      <c r="C8078" s="220"/>
      <c r="D8078" s="220"/>
      <c r="E8078" s="220"/>
      <c r="F8078" s="225"/>
      <c r="G8078" s="222"/>
      <c r="H8078" s="229"/>
      <c r="I8078" s="220"/>
      <c r="J8078" s="220"/>
      <c r="K8078" s="223"/>
    </row>
    <row r="8079" customHeight="1" spans="1:11">
      <c r="A8079" s="226"/>
      <c r="B8079" s="213"/>
      <c r="C8079" s="214"/>
      <c r="D8079" s="214"/>
      <c r="E8079" s="214"/>
      <c r="F8079" s="224"/>
      <c r="G8079" s="216"/>
      <c r="H8079" s="227"/>
      <c r="I8079" s="214"/>
      <c r="J8079" s="214"/>
      <c r="K8079" s="218"/>
    </row>
    <row r="8080" customHeight="1" spans="1:11">
      <c r="A8080" s="228"/>
      <c r="B8080" s="219"/>
      <c r="C8080" s="220"/>
      <c r="D8080" s="220"/>
      <c r="E8080" s="220"/>
      <c r="F8080" s="225"/>
      <c r="G8080" s="222"/>
      <c r="H8080" s="229"/>
      <c r="I8080" s="220"/>
      <c r="J8080" s="220"/>
      <c r="K8080" s="223"/>
    </row>
    <row r="8081" customHeight="1" spans="1:11">
      <c r="A8081" s="226"/>
      <c r="B8081" s="213"/>
      <c r="C8081" s="214"/>
      <c r="D8081" s="214"/>
      <c r="E8081" s="214"/>
      <c r="F8081" s="224"/>
      <c r="G8081" s="216"/>
      <c r="H8081" s="227"/>
      <c r="I8081" s="214"/>
      <c r="J8081" s="214"/>
      <c r="K8081" s="218"/>
    </row>
    <row r="8082" customHeight="1" spans="1:11">
      <c r="A8082" s="228"/>
      <c r="B8082" s="219"/>
      <c r="C8082" s="220"/>
      <c r="D8082" s="220"/>
      <c r="E8082" s="220"/>
      <c r="F8082" s="225"/>
      <c r="G8082" s="222"/>
      <c r="H8082" s="229"/>
      <c r="I8082" s="220"/>
      <c r="J8082" s="220"/>
      <c r="K8082" s="223"/>
    </row>
    <row r="8083" customHeight="1" spans="1:11">
      <c r="A8083" s="226"/>
      <c r="B8083" s="213"/>
      <c r="C8083" s="214"/>
      <c r="D8083" s="214"/>
      <c r="E8083" s="214"/>
      <c r="F8083" s="224"/>
      <c r="G8083" s="216"/>
      <c r="H8083" s="227"/>
      <c r="I8083" s="214"/>
      <c r="J8083" s="214"/>
      <c r="K8083" s="218"/>
    </row>
    <row r="8084" customHeight="1" spans="1:11">
      <c r="A8084" s="228"/>
      <c r="B8084" s="219"/>
      <c r="C8084" s="220"/>
      <c r="D8084" s="220"/>
      <c r="E8084" s="220"/>
      <c r="F8084" s="225"/>
      <c r="G8084" s="222"/>
      <c r="H8084" s="229"/>
      <c r="I8084" s="220"/>
      <c r="J8084" s="220"/>
      <c r="K8084" s="223"/>
    </row>
    <row r="8085" customHeight="1" spans="1:11">
      <c r="A8085" s="226"/>
      <c r="B8085" s="213"/>
      <c r="C8085" s="214"/>
      <c r="D8085" s="214"/>
      <c r="E8085" s="214"/>
      <c r="F8085" s="224"/>
      <c r="G8085" s="216"/>
      <c r="H8085" s="227"/>
      <c r="I8085" s="214"/>
      <c r="J8085" s="214"/>
      <c r="K8085" s="218"/>
    </row>
    <row r="8086" customHeight="1" spans="1:11">
      <c r="A8086" s="228"/>
      <c r="B8086" s="219"/>
      <c r="C8086" s="220"/>
      <c r="D8086" s="220"/>
      <c r="E8086" s="220"/>
      <c r="F8086" s="225"/>
      <c r="G8086" s="222"/>
      <c r="H8086" s="229"/>
      <c r="I8086" s="220"/>
      <c r="J8086" s="220"/>
      <c r="K8086" s="223"/>
    </row>
    <row r="8087" customHeight="1" spans="1:11">
      <c r="A8087" s="226"/>
      <c r="B8087" s="213"/>
      <c r="C8087" s="214"/>
      <c r="D8087" s="214"/>
      <c r="E8087" s="214"/>
      <c r="F8087" s="224"/>
      <c r="G8087" s="216"/>
      <c r="H8087" s="227"/>
      <c r="I8087" s="214"/>
      <c r="J8087" s="214"/>
      <c r="K8087" s="218"/>
    </row>
    <row r="8088" customHeight="1" spans="1:11">
      <c r="A8088" s="228"/>
      <c r="B8088" s="219"/>
      <c r="C8088" s="220"/>
      <c r="D8088" s="220"/>
      <c r="E8088" s="220"/>
      <c r="F8088" s="225"/>
      <c r="G8088" s="222"/>
      <c r="H8088" s="229"/>
      <c r="I8088" s="220"/>
      <c r="J8088" s="220"/>
      <c r="K8088" s="223"/>
    </row>
    <row r="8089" customHeight="1" spans="1:11">
      <c r="A8089" s="226"/>
      <c r="B8089" s="213"/>
      <c r="C8089" s="214"/>
      <c r="D8089" s="214"/>
      <c r="E8089" s="214"/>
      <c r="F8089" s="224"/>
      <c r="G8089" s="216"/>
      <c r="H8089" s="227"/>
      <c r="I8089" s="214"/>
      <c r="J8089" s="214"/>
      <c r="K8089" s="218"/>
    </row>
    <row r="8090" customHeight="1" spans="1:11">
      <c r="A8090" s="228"/>
      <c r="B8090" s="219"/>
      <c r="C8090" s="220"/>
      <c r="D8090" s="220"/>
      <c r="E8090" s="220"/>
      <c r="F8090" s="225"/>
      <c r="G8090" s="222"/>
      <c r="H8090" s="229"/>
      <c r="I8090" s="220"/>
      <c r="J8090" s="220"/>
      <c r="K8090" s="223"/>
    </row>
    <row r="8091" customHeight="1" spans="1:11">
      <c r="A8091" s="226"/>
      <c r="B8091" s="213"/>
      <c r="C8091" s="214"/>
      <c r="D8091" s="214"/>
      <c r="E8091" s="214"/>
      <c r="F8091" s="224"/>
      <c r="G8091" s="216"/>
      <c r="H8091" s="227"/>
      <c r="I8091" s="214"/>
      <c r="J8091" s="214"/>
      <c r="K8091" s="218"/>
    </row>
    <row r="8092" customHeight="1" spans="1:11">
      <c r="A8092" s="228"/>
      <c r="B8092" s="219"/>
      <c r="C8092" s="220"/>
      <c r="D8092" s="220"/>
      <c r="E8092" s="220"/>
      <c r="F8092" s="225"/>
      <c r="G8092" s="222"/>
      <c r="H8092" s="229"/>
      <c r="I8092" s="220"/>
      <c r="J8092" s="220"/>
      <c r="K8092" s="223"/>
    </row>
    <row r="8093" customHeight="1" spans="1:11">
      <c r="A8093" s="226"/>
      <c r="B8093" s="213"/>
      <c r="C8093" s="214"/>
      <c r="D8093" s="214"/>
      <c r="E8093" s="214"/>
      <c r="F8093" s="224"/>
      <c r="G8093" s="216"/>
      <c r="H8093" s="227"/>
      <c r="I8093" s="214"/>
      <c r="J8093" s="214"/>
      <c r="K8093" s="218"/>
    </row>
    <row r="8094" customHeight="1" spans="1:11">
      <c r="A8094" s="228"/>
      <c r="B8094" s="219"/>
      <c r="C8094" s="220"/>
      <c r="D8094" s="220"/>
      <c r="E8094" s="220"/>
      <c r="F8094" s="225"/>
      <c r="G8094" s="222"/>
      <c r="H8094" s="229"/>
      <c r="I8094" s="220"/>
      <c r="J8094" s="220"/>
      <c r="K8094" s="223"/>
    </row>
    <row r="8095" customHeight="1" spans="1:11">
      <c r="A8095" s="226"/>
      <c r="B8095" s="213"/>
      <c r="C8095" s="214"/>
      <c r="D8095" s="214"/>
      <c r="E8095" s="214"/>
      <c r="F8095" s="224"/>
      <c r="G8095" s="216"/>
      <c r="H8095" s="227"/>
      <c r="I8095" s="214"/>
      <c r="J8095" s="214"/>
      <c r="K8095" s="218"/>
    </row>
    <row r="8096" customHeight="1" spans="1:11">
      <c r="A8096" s="228"/>
      <c r="B8096" s="219"/>
      <c r="C8096" s="220"/>
      <c r="D8096" s="220"/>
      <c r="E8096" s="220"/>
      <c r="F8096" s="225"/>
      <c r="G8096" s="222"/>
      <c r="H8096" s="229"/>
      <c r="I8096" s="220"/>
      <c r="J8096" s="220"/>
      <c r="K8096" s="223"/>
    </row>
    <row r="8097" customHeight="1" spans="1:11">
      <c r="A8097" s="226"/>
      <c r="B8097" s="213"/>
      <c r="C8097" s="214"/>
      <c r="D8097" s="214"/>
      <c r="E8097" s="214"/>
      <c r="F8097" s="224"/>
      <c r="G8097" s="216"/>
      <c r="H8097" s="227"/>
      <c r="I8097" s="214"/>
      <c r="J8097" s="214"/>
      <c r="K8097" s="218"/>
    </row>
    <row r="8098" customHeight="1" spans="1:11">
      <c r="A8098" s="228"/>
      <c r="B8098" s="219"/>
      <c r="C8098" s="220"/>
      <c r="D8098" s="220"/>
      <c r="E8098" s="220"/>
      <c r="F8098" s="225"/>
      <c r="G8098" s="222"/>
      <c r="H8098" s="229"/>
      <c r="I8098" s="220"/>
      <c r="J8098" s="220"/>
      <c r="K8098" s="223"/>
    </row>
    <row r="8099" customHeight="1" spans="1:11">
      <c r="A8099" s="226"/>
      <c r="B8099" s="213"/>
      <c r="C8099" s="214"/>
      <c r="D8099" s="214"/>
      <c r="E8099" s="214"/>
      <c r="F8099" s="224"/>
      <c r="G8099" s="216"/>
      <c r="H8099" s="227"/>
      <c r="I8099" s="214"/>
      <c r="J8099" s="214"/>
      <c r="K8099" s="218"/>
    </row>
    <row r="8100" customHeight="1" spans="1:11">
      <c r="A8100" s="228"/>
      <c r="B8100" s="219"/>
      <c r="C8100" s="220"/>
      <c r="D8100" s="220"/>
      <c r="E8100" s="220"/>
      <c r="F8100" s="225"/>
      <c r="G8100" s="222"/>
      <c r="H8100" s="229"/>
      <c r="I8100" s="220"/>
      <c r="J8100" s="220"/>
      <c r="K8100" s="223"/>
    </row>
    <row r="8101" customHeight="1" spans="1:11">
      <c r="A8101" s="226"/>
      <c r="B8101" s="213"/>
      <c r="C8101" s="214"/>
      <c r="D8101" s="214"/>
      <c r="E8101" s="214"/>
      <c r="F8101" s="224"/>
      <c r="G8101" s="216"/>
      <c r="H8101" s="227"/>
      <c r="I8101" s="214"/>
      <c r="J8101" s="214"/>
      <c r="K8101" s="218"/>
    </row>
    <row r="8102" customHeight="1" spans="1:11">
      <c r="A8102" s="228"/>
      <c r="B8102" s="219"/>
      <c r="C8102" s="220"/>
      <c r="D8102" s="220"/>
      <c r="E8102" s="220"/>
      <c r="F8102" s="225"/>
      <c r="G8102" s="222"/>
      <c r="H8102" s="229"/>
      <c r="I8102" s="220"/>
      <c r="J8102" s="220"/>
      <c r="K8102" s="223"/>
    </row>
    <row r="8103" customHeight="1" spans="1:11">
      <c r="A8103" s="226"/>
      <c r="B8103" s="213"/>
      <c r="C8103" s="214"/>
      <c r="D8103" s="214"/>
      <c r="E8103" s="214"/>
      <c r="F8103" s="224"/>
      <c r="G8103" s="216"/>
      <c r="H8103" s="227"/>
      <c r="I8103" s="214"/>
      <c r="J8103" s="214"/>
      <c r="K8103" s="218"/>
    </row>
    <row r="8104" customHeight="1" spans="1:11">
      <c r="A8104" s="228"/>
      <c r="B8104" s="219"/>
      <c r="C8104" s="220"/>
      <c r="D8104" s="220"/>
      <c r="E8104" s="220"/>
      <c r="F8104" s="225"/>
      <c r="G8104" s="222"/>
      <c r="H8104" s="229"/>
      <c r="I8104" s="220"/>
      <c r="J8104" s="220"/>
      <c r="K8104" s="223"/>
    </row>
    <row r="8105" customHeight="1" spans="1:11">
      <c r="A8105" s="226"/>
      <c r="B8105" s="213"/>
      <c r="C8105" s="214"/>
      <c r="D8105" s="214"/>
      <c r="E8105" s="214"/>
      <c r="F8105" s="224"/>
      <c r="G8105" s="216"/>
      <c r="H8105" s="227"/>
      <c r="I8105" s="214"/>
      <c r="J8105" s="214"/>
      <c r="K8105" s="218"/>
    </row>
    <row r="8106" customHeight="1" spans="1:11">
      <c r="A8106" s="228"/>
      <c r="B8106" s="219"/>
      <c r="C8106" s="220"/>
      <c r="D8106" s="220"/>
      <c r="E8106" s="220"/>
      <c r="F8106" s="225"/>
      <c r="G8106" s="222"/>
      <c r="H8106" s="229"/>
      <c r="I8106" s="220"/>
      <c r="J8106" s="220"/>
      <c r="K8106" s="223"/>
    </row>
    <row r="8107" customHeight="1" spans="1:11">
      <c r="A8107" s="226"/>
      <c r="B8107" s="213"/>
      <c r="C8107" s="214"/>
      <c r="D8107" s="214"/>
      <c r="E8107" s="214"/>
      <c r="F8107" s="224"/>
      <c r="G8107" s="216"/>
      <c r="H8107" s="227"/>
      <c r="I8107" s="214"/>
      <c r="J8107" s="214"/>
      <c r="K8107" s="218"/>
    </row>
    <row r="8108" customHeight="1" spans="1:11">
      <c r="A8108" s="228"/>
      <c r="B8108" s="219"/>
      <c r="C8108" s="220"/>
      <c r="D8108" s="220"/>
      <c r="E8108" s="220"/>
      <c r="F8108" s="225"/>
      <c r="G8108" s="222"/>
      <c r="H8108" s="229"/>
      <c r="I8108" s="220"/>
      <c r="J8108" s="220"/>
      <c r="K8108" s="223"/>
    </row>
    <row r="8109" customHeight="1" spans="1:11">
      <c r="A8109" s="226"/>
      <c r="B8109" s="213"/>
      <c r="C8109" s="214"/>
      <c r="D8109" s="214"/>
      <c r="E8109" s="214"/>
      <c r="F8109" s="224"/>
      <c r="G8109" s="216"/>
      <c r="H8109" s="227"/>
      <c r="I8109" s="214"/>
      <c r="J8109" s="214"/>
      <c r="K8109" s="218"/>
    </row>
    <row r="8110" customHeight="1" spans="1:11">
      <c r="A8110" s="228"/>
      <c r="B8110" s="219"/>
      <c r="C8110" s="220"/>
      <c r="D8110" s="220"/>
      <c r="E8110" s="220"/>
      <c r="F8110" s="225"/>
      <c r="G8110" s="222"/>
      <c r="H8110" s="229"/>
      <c r="I8110" s="220"/>
      <c r="J8110" s="220"/>
      <c r="K8110" s="223"/>
    </row>
    <row r="8111" customHeight="1" spans="1:11">
      <c r="A8111" s="226"/>
      <c r="B8111" s="213"/>
      <c r="C8111" s="214"/>
      <c r="D8111" s="214"/>
      <c r="E8111" s="214"/>
      <c r="F8111" s="224"/>
      <c r="G8111" s="216"/>
      <c r="H8111" s="227"/>
      <c r="I8111" s="214"/>
      <c r="J8111" s="214"/>
      <c r="K8111" s="218"/>
    </row>
    <row r="8112" customHeight="1" spans="1:11">
      <c r="A8112" s="228"/>
      <c r="B8112" s="219"/>
      <c r="C8112" s="220"/>
      <c r="D8112" s="220"/>
      <c r="E8112" s="220"/>
      <c r="F8112" s="225"/>
      <c r="G8112" s="222"/>
      <c r="H8112" s="229"/>
      <c r="I8112" s="220"/>
      <c r="J8112" s="220"/>
      <c r="K8112" s="223"/>
    </row>
    <row r="8113" customHeight="1" spans="1:11">
      <c r="A8113" s="226"/>
      <c r="B8113" s="213"/>
      <c r="C8113" s="214"/>
      <c r="D8113" s="214"/>
      <c r="E8113" s="214"/>
      <c r="F8113" s="224"/>
      <c r="G8113" s="216"/>
      <c r="H8113" s="227"/>
      <c r="I8113" s="214"/>
      <c r="J8113" s="214"/>
      <c r="K8113" s="218"/>
    </row>
    <row r="8114" customHeight="1" spans="1:11">
      <c r="A8114" s="228"/>
      <c r="B8114" s="219"/>
      <c r="C8114" s="220"/>
      <c r="D8114" s="220"/>
      <c r="E8114" s="220"/>
      <c r="F8114" s="225"/>
      <c r="G8114" s="222"/>
      <c r="H8114" s="229"/>
      <c r="I8114" s="220"/>
      <c r="J8114" s="220"/>
      <c r="K8114" s="223"/>
    </row>
    <row r="8115" customHeight="1" spans="1:11">
      <c r="A8115" s="226"/>
      <c r="B8115" s="213"/>
      <c r="C8115" s="214"/>
      <c r="D8115" s="214"/>
      <c r="E8115" s="214"/>
      <c r="F8115" s="224"/>
      <c r="G8115" s="216"/>
      <c r="H8115" s="227"/>
      <c r="I8115" s="214"/>
      <c r="J8115" s="214"/>
      <c r="K8115" s="218"/>
    </row>
    <row r="8116" customHeight="1" spans="1:11">
      <c r="A8116" s="228"/>
      <c r="B8116" s="219"/>
      <c r="C8116" s="220"/>
      <c r="D8116" s="220"/>
      <c r="E8116" s="220"/>
      <c r="F8116" s="225"/>
      <c r="G8116" s="222"/>
      <c r="H8116" s="229"/>
      <c r="I8116" s="220"/>
      <c r="J8116" s="220"/>
      <c r="K8116" s="223"/>
    </row>
    <row r="8117" customHeight="1" spans="1:11">
      <c r="A8117" s="226"/>
      <c r="B8117" s="213"/>
      <c r="C8117" s="214"/>
      <c r="D8117" s="214"/>
      <c r="E8117" s="214"/>
      <c r="F8117" s="224"/>
      <c r="G8117" s="216"/>
      <c r="H8117" s="227"/>
      <c r="I8117" s="214"/>
      <c r="J8117" s="214"/>
      <c r="K8117" s="218"/>
    </row>
    <row r="8118" customHeight="1" spans="1:11">
      <c r="A8118" s="228"/>
      <c r="B8118" s="219"/>
      <c r="C8118" s="220"/>
      <c r="D8118" s="220"/>
      <c r="E8118" s="220"/>
      <c r="F8118" s="225"/>
      <c r="G8118" s="222"/>
      <c r="H8118" s="229"/>
      <c r="I8118" s="220"/>
      <c r="J8118" s="220"/>
      <c r="K8118" s="223"/>
    </row>
    <row r="8119" customHeight="1" spans="1:11">
      <c r="A8119" s="226"/>
      <c r="B8119" s="213"/>
      <c r="C8119" s="214"/>
      <c r="D8119" s="214"/>
      <c r="E8119" s="214"/>
      <c r="F8119" s="224"/>
      <c r="G8119" s="216"/>
      <c r="H8119" s="227"/>
      <c r="I8119" s="214"/>
      <c r="J8119" s="214"/>
      <c r="K8119" s="218"/>
    </row>
    <row r="8120" customHeight="1" spans="1:11">
      <c r="A8120" s="228"/>
      <c r="B8120" s="219"/>
      <c r="C8120" s="220"/>
      <c r="D8120" s="220"/>
      <c r="E8120" s="220"/>
      <c r="F8120" s="225"/>
      <c r="G8120" s="222"/>
      <c r="H8120" s="229"/>
      <c r="I8120" s="220"/>
      <c r="J8120" s="220"/>
      <c r="K8120" s="223"/>
    </row>
    <row r="8121" customHeight="1" spans="1:11">
      <c r="A8121" s="226"/>
      <c r="B8121" s="213"/>
      <c r="C8121" s="214"/>
      <c r="D8121" s="214"/>
      <c r="E8121" s="214"/>
      <c r="F8121" s="224"/>
      <c r="G8121" s="216"/>
      <c r="H8121" s="227"/>
      <c r="I8121" s="214"/>
      <c r="J8121" s="214"/>
      <c r="K8121" s="218"/>
    </row>
    <row r="8122" customHeight="1" spans="1:11">
      <c r="A8122" s="228"/>
      <c r="B8122" s="219"/>
      <c r="C8122" s="220"/>
      <c r="D8122" s="220"/>
      <c r="E8122" s="220"/>
      <c r="F8122" s="225"/>
      <c r="G8122" s="222"/>
      <c r="H8122" s="229"/>
      <c r="I8122" s="220"/>
      <c r="J8122" s="220"/>
      <c r="K8122" s="223"/>
    </row>
    <row r="8123" customHeight="1" spans="1:11">
      <c r="A8123" s="226"/>
      <c r="B8123" s="213"/>
      <c r="C8123" s="214"/>
      <c r="D8123" s="214"/>
      <c r="E8123" s="214"/>
      <c r="F8123" s="224"/>
      <c r="G8123" s="216"/>
      <c r="H8123" s="227"/>
      <c r="I8123" s="214"/>
      <c r="J8123" s="214"/>
      <c r="K8123" s="218"/>
    </row>
    <row r="8124" customHeight="1" spans="1:11">
      <c r="A8124" s="228"/>
      <c r="B8124" s="219"/>
      <c r="C8124" s="220"/>
      <c r="D8124" s="220"/>
      <c r="E8124" s="220"/>
      <c r="F8124" s="225"/>
      <c r="G8124" s="222"/>
      <c r="H8124" s="229"/>
      <c r="I8124" s="220"/>
      <c r="J8124" s="220"/>
      <c r="K8124" s="223"/>
    </row>
    <row r="8125" customHeight="1" spans="1:11">
      <c r="A8125" s="226"/>
      <c r="B8125" s="213"/>
      <c r="C8125" s="214"/>
      <c r="D8125" s="214"/>
      <c r="E8125" s="214"/>
      <c r="F8125" s="224"/>
      <c r="G8125" s="216"/>
      <c r="H8125" s="227"/>
      <c r="I8125" s="214"/>
      <c r="J8125" s="214"/>
      <c r="K8125" s="218"/>
    </row>
    <row r="8126" customHeight="1" spans="1:11">
      <c r="A8126" s="228"/>
      <c r="B8126" s="219"/>
      <c r="C8126" s="220"/>
      <c r="D8126" s="220"/>
      <c r="E8126" s="220"/>
      <c r="F8126" s="225"/>
      <c r="G8126" s="222"/>
      <c r="H8126" s="229"/>
      <c r="I8126" s="220"/>
      <c r="J8126" s="220"/>
      <c r="K8126" s="223"/>
    </row>
    <row r="8127" customHeight="1" spans="1:11">
      <c r="A8127" s="226"/>
      <c r="B8127" s="213"/>
      <c r="C8127" s="214"/>
      <c r="D8127" s="214"/>
      <c r="E8127" s="214"/>
      <c r="F8127" s="224"/>
      <c r="G8127" s="216"/>
      <c r="H8127" s="227"/>
      <c r="I8127" s="214"/>
      <c r="J8127" s="214"/>
      <c r="K8127" s="218"/>
    </row>
    <row r="8128" customHeight="1" spans="1:11">
      <c r="A8128" s="228"/>
      <c r="B8128" s="219"/>
      <c r="C8128" s="220"/>
      <c r="D8128" s="220"/>
      <c r="E8128" s="220"/>
      <c r="F8128" s="225"/>
      <c r="G8128" s="222"/>
      <c r="H8128" s="229"/>
      <c r="I8128" s="220"/>
      <c r="J8128" s="220"/>
      <c r="K8128" s="223"/>
    </row>
    <row r="8129" customHeight="1" spans="1:11">
      <c r="A8129" s="226"/>
      <c r="B8129" s="213"/>
      <c r="C8129" s="214"/>
      <c r="D8129" s="214"/>
      <c r="E8129" s="214"/>
      <c r="F8129" s="224"/>
      <c r="G8129" s="216"/>
      <c r="H8129" s="227"/>
      <c r="I8129" s="214"/>
      <c r="J8129" s="214"/>
      <c r="K8129" s="218"/>
    </row>
    <row r="8130" customHeight="1" spans="1:11">
      <c r="A8130" s="228"/>
      <c r="B8130" s="219"/>
      <c r="C8130" s="220"/>
      <c r="D8130" s="220"/>
      <c r="E8130" s="220"/>
      <c r="F8130" s="225"/>
      <c r="G8130" s="222"/>
      <c r="H8130" s="229"/>
      <c r="I8130" s="220"/>
      <c r="J8130" s="220"/>
      <c r="K8130" s="223"/>
    </row>
    <row r="8131" customHeight="1" spans="1:11">
      <c r="A8131" s="226"/>
      <c r="B8131" s="213"/>
      <c r="C8131" s="214"/>
      <c r="D8131" s="214"/>
      <c r="E8131" s="214"/>
      <c r="F8131" s="224"/>
      <c r="G8131" s="216"/>
      <c r="H8131" s="227"/>
      <c r="I8131" s="214"/>
      <c r="J8131" s="214"/>
      <c r="K8131" s="218"/>
    </row>
    <row r="8132" customHeight="1" spans="1:11">
      <c r="A8132" s="228"/>
      <c r="B8132" s="219"/>
      <c r="C8132" s="220"/>
      <c r="D8132" s="220"/>
      <c r="E8132" s="220"/>
      <c r="F8132" s="225"/>
      <c r="G8132" s="222"/>
      <c r="H8132" s="229"/>
      <c r="I8132" s="220"/>
      <c r="J8132" s="220"/>
      <c r="K8132" s="223"/>
    </row>
    <row r="8133" customHeight="1" spans="1:11">
      <c r="A8133" s="226"/>
      <c r="B8133" s="213"/>
      <c r="C8133" s="214"/>
      <c r="D8133" s="214"/>
      <c r="E8133" s="214"/>
      <c r="F8133" s="224"/>
      <c r="G8133" s="216"/>
      <c r="H8133" s="227"/>
      <c r="I8133" s="214"/>
      <c r="J8133" s="214"/>
      <c r="K8133" s="218"/>
    </row>
    <row r="8134" customHeight="1" spans="1:11">
      <c r="A8134" s="228"/>
      <c r="B8134" s="219"/>
      <c r="C8134" s="220"/>
      <c r="D8134" s="220"/>
      <c r="E8134" s="220"/>
      <c r="F8134" s="225"/>
      <c r="G8134" s="222"/>
      <c r="H8134" s="229"/>
      <c r="I8134" s="220"/>
      <c r="J8134" s="220"/>
      <c r="K8134" s="223"/>
    </row>
    <row r="8135" customHeight="1" spans="1:11">
      <c r="A8135" s="226"/>
      <c r="B8135" s="213"/>
      <c r="C8135" s="214"/>
      <c r="D8135" s="214"/>
      <c r="E8135" s="214"/>
      <c r="F8135" s="224"/>
      <c r="G8135" s="216"/>
      <c r="H8135" s="227"/>
      <c r="I8135" s="214"/>
      <c r="J8135" s="214"/>
      <c r="K8135" s="218"/>
    </row>
    <row r="8136" customHeight="1" spans="1:11">
      <c r="A8136" s="228"/>
      <c r="B8136" s="219"/>
      <c r="C8136" s="220"/>
      <c r="D8136" s="220"/>
      <c r="E8136" s="220"/>
      <c r="F8136" s="225"/>
      <c r="G8136" s="222"/>
      <c r="H8136" s="229"/>
      <c r="I8136" s="220"/>
      <c r="J8136" s="220"/>
      <c r="K8136" s="223"/>
    </row>
    <row r="8137" customHeight="1" spans="1:11">
      <c r="A8137" s="226"/>
      <c r="B8137" s="213"/>
      <c r="C8137" s="214"/>
      <c r="D8137" s="214"/>
      <c r="E8137" s="214"/>
      <c r="F8137" s="224"/>
      <c r="G8137" s="216"/>
      <c r="H8137" s="227"/>
      <c r="I8137" s="214"/>
      <c r="J8137" s="214"/>
      <c r="K8137" s="218"/>
    </row>
    <row r="8138" customHeight="1" spans="1:11">
      <c r="A8138" s="228"/>
      <c r="B8138" s="219"/>
      <c r="C8138" s="220"/>
      <c r="D8138" s="220"/>
      <c r="E8138" s="220"/>
      <c r="F8138" s="225"/>
      <c r="G8138" s="222"/>
      <c r="H8138" s="229"/>
      <c r="I8138" s="220"/>
      <c r="J8138" s="220"/>
      <c r="K8138" s="223"/>
    </row>
    <row r="8139" customHeight="1" spans="1:11">
      <c r="A8139" s="226"/>
      <c r="B8139" s="213"/>
      <c r="C8139" s="214"/>
      <c r="D8139" s="214"/>
      <c r="E8139" s="214"/>
      <c r="F8139" s="224"/>
      <c r="G8139" s="216"/>
      <c r="H8139" s="227"/>
      <c r="I8139" s="214"/>
      <c r="J8139" s="214"/>
      <c r="K8139" s="218"/>
    </row>
    <row r="8140" customHeight="1" spans="1:11">
      <c r="A8140" s="228"/>
      <c r="B8140" s="219"/>
      <c r="C8140" s="220"/>
      <c r="D8140" s="220"/>
      <c r="E8140" s="220"/>
      <c r="F8140" s="225"/>
      <c r="G8140" s="222"/>
      <c r="H8140" s="229"/>
      <c r="I8140" s="220"/>
      <c r="J8140" s="220"/>
      <c r="K8140" s="223"/>
    </row>
    <row r="8141" customHeight="1" spans="1:11">
      <c r="A8141" s="226"/>
      <c r="B8141" s="213"/>
      <c r="C8141" s="214"/>
      <c r="D8141" s="214"/>
      <c r="E8141" s="214"/>
      <c r="F8141" s="224"/>
      <c r="G8141" s="216"/>
      <c r="H8141" s="227"/>
      <c r="I8141" s="214"/>
      <c r="J8141" s="214"/>
      <c r="K8141" s="218"/>
    </row>
    <row r="8142" customHeight="1" spans="1:11">
      <c r="A8142" s="228"/>
      <c r="B8142" s="219"/>
      <c r="C8142" s="220"/>
      <c r="D8142" s="220"/>
      <c r="E8142" s="220"/>
      <c r="F8142" s="225"/>
      <c r="G8142" s="222"/>
      <c r="H8142" s="229"/>
      <c r="I8142" s="220"/>
      <c r="J8142" s="220"/>
      <c r="K8142" s="223"/>
    </row>
    <row r="8143" customHeight="1" spans="1:11">
      <c r="A8143" s="226"/>
      <c r="B8143" s="213"/>
      <c r="C8143" s="214"/>
      <c r="D8143" s="214"/>
      <c r="E8143" s="214"/>
      <c r="F8143" s="224"/>
      <c r="G8143" s="216"/>
      <c r="H8143" s="227"/>
      <c r="I8143" s="214"/>
      <c r="J8143" s="214"/>
      <c r="K8143" s="218"/>
    </row>
    <row r="8144" customHeight="1" spans="1:11">
      <c r="A8144" s="228"/>
      <c r="B8144" s="219"/>
      <c r="C8144" s="220"/>
      <c r="D8144" s="220"/>
      <c r="E8144" s="220"/>
      <c r="F8144" s="225"/>
      <c r="G8144" s="222"/>
      <c r="H8144" s="229"/>
      <c r="I8144" s="220"/>
      <c r="J8144" s="220"/>
      <c r="K8144" s="223"/>
    </row>
    <row r="8145" customHeight="1" spans="1:11">
      <c r="A8145" s="226"/>
      <c r="B8145" s="213"/>
      <c r="C8145" s="214"/>
      <c r="D8145" s="214"/>
      <c r="E8145" s="214"/>
      <c r="F8145" s="224"/>
      <c r="G8145" s="216"/>
      <c r="H8145" s="227"/>
      <c r="I8145" s="214"/>
      <c r="J8145" s="214"/>
      <c r="K8145" s="218"/>
    </row>
    <row r="8146" customHeight="1" spans="1:11">
      <c r="A8146" s="228"/>
      <c r="B8146" s="219"/>
      <c r="C8146" s="220"/>
      <c r="D8146" s="220"/>
      <c r="E8146" s="220"/>
      <c r="F8146" s="225"/>
      <c r="G8146" s="222"/>
      <c r="H8146" s="229"/>
      <c r="I8146" s="220"/>
      <c r="J8146" s="220"/>
      <c r="K8146" s="223"/>
    </row>
    <row r="8147" customHeight="1" spans="1:11">
      <c r="A8147" s="226"/>
      <c r="B8147" s="213"/>
      <c r="C8147" s="214"/>
      <c r="D8147" s="214"/>
      <c r="E8147" s="214"/>
      <c r="F8147" s="224"/>
      <c r="G8147" s="216"/>
      <c r="H8147" s="227"/>
      <c r="I8147" s="214"/>
      <c r="J8147" s="214"/>
      <c r="K8147" s="218"/>
    </row>
    <row r="8148" customHeight="1" spans="1:11">
      <c r="A8148" s="228"/>
      <c r="B8148" s="219"/>
      <c r="C8148" s="220"/>
      <c r="D8148" s="220"/>
      <c r="E8148" s="220"/>
      <c r="F8148" s="225"/>
      <c r="G8148" s="222"/>
      <c r="H8148" s="229"/>
      <c r="I8148" s="220"/>
      <c r="J8148" s="220"/>
      <c r="K8148" s="223"/>
    </row>
    <row r="8149" customHeight="1" spans="1:11">
      <c r="A8149" s="226"/>
      <c r="B8149" s="213"/>
      <c r="C8149" s="214"/>
      <c r="D8149" s="214"/>
      <c r="E8149" s="214"/>
      <c r="F8149" s="224"/>
      <c r="G8149" s="216"/>
      <c r="H8149" s="227"/>
      <c r="I8149" s="214"/>
      <c r="J8149" s="214"/>
      <c r="K8149" s="218"/>
    </row>
    <row r="8150" customHeight="1" spans="1:11">
      <c r="A8150" s="228"/>
      <c r="B8150" s="219"/>
      <c r="C8150" s="220"/>
      <c r="D8150" s="220"/>
      <c r="E8150" s="220"/>
      <c r="F8150" s="225"/>
      <c r="G8150" s="222"/>
      <c r="H8150" s="229"/>
      <c r="I8150" s="220"/>
      <c r="J8150" s="220"/>
      <c r="K8150" s="223"/>
    </row>
    <row r="8151" customHeight="1" spans="1:11">
      <c r="A8151" s="226"/>
      <c r="B8151" s="213"/>
      <c r="C8151" s="214"/>
      <c r="D8151" s="214"/>
      <c r="E8151" s="214"/>
      <c r="F8151" s="224"/>
      <c r="G8151" s="216"/>
      <c r="H8151" s="227"/>
      <c r="I8151" s="214"/>
      <c r="J8151" s="214"/>
      <c r="K8151" s="218"/>
    </row>
    <row r="8152" customHeight="1" spans="1:11">
      <c r="A8152" s="228"/>
      <c r="B8152" s="219"/>
      <c r="C8152" s="220"/>
      <c r="D8152" s="220"/>
      <c r="E8152" s="220"/>
      <c r="F8152" s="225"/>
      <c r="G8152" s="222"/>
      <c r="H8152" s="229"/>
      <c r="I8152" s="220"/>
      <c r="J8152" s="220"/>
      <c r="K8152" s="223"/>
    </row>
    <row r="8153" customHeight="1" spans="1:11">
      <c r="A8153" s="226"/>
      <c r="B8153" s="213"/>
      <c r="C8153" s="214"/>
      <c r="D8153" s="214"/>
      <c r="E8153" s="214"/>
      <c r="F8153" s="224"/>
      <c r="G8153" s="216"/>
      <c r="H8153" s="227"/>
      <c r="I8153" s="214"/>
      <c r="J8153" s="214"/>
      <c r="K8153" s="218"/>
    </row>
    <row r="8154" customHeight="1" spans="1:11">
      <c r="A8154" s="228"/>
      <c r="B8154" s="219"/>
      <c r="C8154" s="220"/>
      <c r="D8154" s="220"/>
      <c r="E8154" s="220"/>
      <c r="F8154" s="225"/>
      <c r="G8154" s="222"/>
      <c r="H8154" s="229"/>
      <c r="I8154" s="220"/>
      <c r="J8154" s="220"/>
      <c r="K8154" s="223"/>
    </row>
    <row r="8155" customHeight="1" spans="1:11">
      <c r="A8155" s="226"/>
      <c r="B8155" s="213"/>
      <c r="C8155" s="214"/>
      <c r="D8155" s="214"/>
      <c r="E8155" s="214"/>
      <c r="F8155" s="224"/>
      <c r="G8155" s="216"/>
      <c r="H8155" s="227"/>
      <c r="I8155" s="214"/>
      <c r="J8155" s="214"/>
      <c r="K8155" s="218"/>
    </row>
    <row r="8156" customHeight="1" spans="1:11">
      <c r="A8156" s="228"/>
      <c r="B8156" s="219"/>
      <c r="C8156" s="220"/>
      <c r="D8156" s="220"/>
      <c r="E8156" s="220"/>
      <c r="F8156" s="225"/>
      <c r="G8156" s="222"/>
      <c r="H8156" s="229"/>
      <c r="I8156" s="220"/>
      <c r="J8156" s="220"/>
      <c r="K8156" s="223"/>
    </row>
    <row r="8157" customHeight="1" spans="1:11">
      <c r="A8157" s="226"/>
      <c r="B8157" s="213"/>
      <c r="C8157" s="214"/>
      <c r="D8157" s="214"/>
      <c r="E8157" s="214"/>
      <c r="F8157" s="224"/>
      <c r="G8157" s="216"/>
      <c r="H8157" s="227"/>
      <c r="I8157" s="214"/>
      <c r="J8157" s="214"/>
      <c r="K8157" s="218"/>
    </row>
    <row r="8158" customHeight="1" spans="1:11">
      <c r="A8158" s="228"/>
      <c r="B8158" s="219"/>
      <c r="C8158" s="220"/>
      <c r="D8158" s="220"/>
      <c r="E8158" s="220"/>
      <c r="F8158" s="225"/>
      <c r="G8158" s="222"/>
      <c r="H8158" s="229"/>
      <c r="I8158" s="220"/>
      <c r="J8158" s="220"/>
      <c r="K8158" s="223"/>
    </row>
    <row r="8159" customHeight="1" spans="1:11">
      <c r="A8159" s="226"/>
      <c r="B8159" s="213"/>
      <c r="C8159" s="214"/>
      <c r="D8159" s="214"/>
      <c r="E8159" s="214"/>
      <c r="F8159" s="224"/>
      <c r="G8159" s="216"/>
      <c r="H8159" s="227"/>
      <c r="I8159" s="214"/>
      <c r="J8159" s="214"/>
      <c r="K8159" s="218"/>
    </row>
    <row r="8160" customHeight="1" spans="1:11">
      <c r="A8160" s="228"/>
      <c r="B8160" s="219"/>
      <c r="C8160" s="220"/>
      <c r="D8160" s="220"/>
      <c r="E8160" s="220"/>
      <c r="F8160" s="225"/>
      <c r="G8160" s="222"/>
      <c r="H8160" s="229"/>
      <c r="I8160" s="220"/>
      <c r="J8160" s="220"/>
      <c r="K8160" s="223"/>
    </row>
    <row r="8161" customHeight="1" spans="1:11">
      <c r="A8161" s="226"/>
      <c r="B8161" s="213"/>
      <c r="C8161" s="214"/>
      <c r="D8161" s="214"/>
      <c r="E8161" s="214"/>
      <c r="F8161" s="224"/>
      <c r="G8161" s="216"/>
      <c r="H8161" s="227"/>
      <c r="I8161" s="214"/>
      <c r="J8161" s="214"/>
      <c r="K8161" s="218"/>
    </row>
    <row r="8162" customHeight="1" spans="1:11">
      <c r="A8162" s="228"/>
      <c r="B8162" s="219"/>
      <c r="C8162" s="220"/>
      <c r="D8162" s="220"/>
      <c r="E8162" s="220"/>
      <c r="F8162" s="225"/>
      <c r="G8162" s="222"/>
      <c r="H8162" s="229"/>
      <c r="I8162" s="220"/>
      <c r="J8162" s="220"/>
      <c r="K8162" s="223"/>
    </row>
    <row r="8163" customHeight="1" spans="1:11">
      <c r="A8163" s="226"/>
      <c r="B8163" s="213"/>
      <c r="C8163" s="214"/>
      <c r="D8163" s="214"/>
      <c r="E8163" s="214"/>
      <c r="F8163" s="224"/>
      <c r="G8163" s="216"/>
      <c r="H8163" s="227"/>
      <c r="I8163" s="214"/>
      <c r="J8163" s="214"/>
      <c r="K8163" s="218"/>
    </row>
    <row r="8164" customHeight="1" spans="1:11">
      <c r="A8164" s="228"/>
      <c r="B8164" s="219"/>
      <c r="C8164" s="220"/>
      <c r="D8164" s="220"/>
      <c r="E8164" s="220"/>
      <c r="F8164" s="225"/>
      <c r="G8164" s="222"/>
      <c r="H8164" s="229"/>
      <c r="I8164" s="220"/>
      <c r="J8164" s="220"/>
      <c r="K8164" s="223"/>
    </row>
    <row r="8165" customHeight="1" spans="1:11">
      <c r="A8165" s="226"/>
      <c r="B8165" s="213"/>
      <c r="C8165" s="214"/>
      <c r="D8165" s="214"/>
      <c r="E8165" s="214"/>
      <c r="F8165" s="224"/>
      <c r="G8165" s="216"/>
      <c r="H8165" s="227"/>
      <c r="I8165" s="214"/>
      <c r="J8165" s="214"/>
      <c r="K8165" s="218"/>
    </row>
    <row r="8166" customHeight="1" spans="1:11">
      <c r="A8166" s="228"/>
      <c r="B8166" s="219"/>
      <c r="C8166" s="220"/>
      <c r="D8166" s="220"/>
      <c r="E8166" s="220"/>
      <c r="F8166" s="225"/>
      <c r="G8166" s="222"/>
      <c r="H8166" s="229"/>
      <c r="I8166" s="220"/>
      <c r="J8166" s="220"/>
      <c r="K8166" s="223"/>
    </row>
    <row r="8167" customHeight="1" spans="1:11">
      <c r="A8167" s="226"/>
      <c r="B8167" s="213"/>
      <c r="C8167" s="214"/>
      <c r="D8167" s="214"/>
      <c r="E8167" s="214"/>
      <c r="F8167" s="224"/>
      <c r="G8167" s="216"/>
      <c r="H8167" s="227"/>
      <c r="I8167" s="214"/>
      <c r="J8167" s="214"/>
      <c r="K8167" s="218"/>
    </row>
    <row r="8168" customHeight="1" spans="1:11">
      <c r="A8168" s="228"/>
      <c r="B8168" s="219"/>
      <c r="C8168" s="220"/>
      <c r="D8168" s="220"/>
      <c r="E8168" s="220"/>
      <c r="F8168" s="225"/>
      <c r="G8168" s="222"/>
      <c r="H8168" s="229"/>
      <c r="I8168" s="220"/>
      <c r="J8168" s="220"/>
      <c r="K8168" s="223"/>
    </row>
    <row r="8169" customHeight="1" spans="1:11">
      <c r="A8169" s="226"/>
      <c r="B8169" s="213"/>
      <c r="C8169" s="214"/>
      <c r="D8169" s="214"/>
      <c r="E8169" s="214"/>
      <c r="F8169" s="224"/>
      <c r="G8169" s="216"/>
      <c r="H8169" s="227"/>
      <c r="I8169" s="214"/>
      <c r="J8169" s="214"/>
      <c r="K8169" s="218"/>
    </row>
    <row r="8170" customHeight="1" spans="1:11">
      <c r="A8170" s="228"/>
      <c r="B8170" s="219"/>
      <c r="C8170" s="220"/>
      <c r="D8170" s="220"/>
      <c r="E8170" s="220"/>
      <c r="F8170" s="225"/>
      <c r="G8170" s="222"/>
      <c r="H8170" s="229"/>
      <c r="I8170" s="220"/>
      <c r="J8170" s="220"/>
      <c r="K8170" s="223"/>
    </row>
    <row r="8171" customHeight="1" spans="1:11">
      <c r="A8171" s="226"/>
      <c r="B8171" s="213"/>
      <c r="C8171" s="214"/>
      <c r="D8171" s="214"/>
      <c r="E8171" s="214"/>
      <c r="F8171" s="224"/>
      <c r="G8171" s="216"/>
      <c r="H8171" s="227"/>
      <c r="I8171" s="214"/>
      <c r="J8171" s="214"/>
      <c r="K8171" s="218"/>
    </row>
    <row r="8172" customHeight="1" spans="1:11">
      <c r="A8172" s="228"/>
      <c r="B8172" s="219"/>
      <c r="C8172" s="220"/>
      <c r="D8172" s="220"/>
      <c r="E8172" s="220"/>
      <c r="F8172" s="225"/>
      <c r="G8172" s="222"/>
      <c r="H8172" s="229"/>
      <c r="I8172" s="220"/>
      <c r="J8172" s="220"/>
      <c r="K8172" s="223"/>
    </row>
    <row r="8173" customHeight="1" spans="1:11">
      <c r="A8173" s="226"/>
      <c r="B8173" s="213"/>
      <c r="C8173" s="214"/>
      <c r="D8173" s="214"/>
      <c r="E8173" s="214"/>
      <c r="F8173" s="224"/>
      <c r="G8173" s="216"/>
      <c r="H8173" s="227"/>
      <c r="I8173" s="214"/>
      <c r="J8173" s="214"/>
      <c r="K8173" s="218"/>
    </row>
    <row r="8174" customHeight="1" spans="1:11">
      <c r="A8174" s="228"/>
      <c r="B8174" s="219"/>
      <c r="C8174" s="220"/>
      <c r="D8174" s="220"/>
      <c r="E8174" s="220"/>
      <c r="F8174" s="225"/>
      <c r="G8174" s="222"/>
      <c r="H8174" s="229"/>
      <c r="I8174" s="220"/>
      <c r="J8174" s="220"/>
      <c r="K8174" s="223"/>
    </row>
    <row r="8175" customHeight="1" spans="1:11">
      <c r="A8175" s="226"/>
      <c r="B8175" s="213"/>
      <c r="C8175" s="214"/>
      <c r="D8175" s="214"/>
      <c r="E8175" s="214"/>
      <c r="F8175" s="224"/>
      <c r="G8175" s="216"/>
      <c r="H8175" s="227"/>
      <c r="I8175" s="214"/>
      <c r="J8175" s="214"/>
      <c r="K8175" s="218"/>
    </row>
    <row r="8176" customHeight="1" spans="1:11">
      <c r="A8176" s="228"/>
      <c r="B8176" s="219"/>
      <c r="C8176" s="220"/>
      <c r="D8176" s="220"/>
      <c r="E8176" s="220"/>
      <c r="F8176" s="225"/>
      <c r="G8176" s="222"/>
      <c r="H8176" s="229"/>
      <c r="I8176" s="220"/>
      <c r="J8176" s="220"/>
      <c r="K8176" s="223"/>
    </row>
    <row r="8177" customHeight="1" spans="1:11">
      <c r="A8177" s="226"/>
      <c r="B8177" s="213"/>
      <c r="C8177" s="214"/>
      <c r="D8177" s="214"/>
      <c r="E8177" s="214"/>
      <c r="F8177" s="224"/>
      <c r="G8177" s="216"/>
      <c r="H8177" s="227"/>
      <c r="I8177" s="214"/>
      <c r="J8177" s="214"/>
      <c r="K8177" s="218"/>
    </row>
    <row r="8178" customHeight="1" spans="1:11">
      <c r="A8178" s="228"/>
      <c r="B8178" s="219"/>
      <c r="C8178" s="220"/>
      <c r="D8178" s="220"/>
      <c r="E8178" s="220"/>
      <c r="F8178" s="225"/>
      <c r="G8178" s="222"/>
      <c r="H8178" s="229"/>
      <c r="I8178" s="220"/>
      <c r="J8178" s="220"/>
      <c r="K8178" s="223"/>
    </row>
    <row r="8179" customHeight="1" spans="1:11">
      <c r="A8179" s="226"/>
      <c r="B8179" s="213"/>
      <c r="C8179" s="214"/>
      <c r="D8179" s="214"/>
      <c r="E8179" s="214"/>
      <c r="F8179" s="224"/>
      <c r="G8179" s="216"/>
      <c r="H8179" s="227"/>
      <c r="I8179" s="214"/>
      <c r="J8179" s="214"/>
      <c r="K8179" s="218"/>
    </row>
    <row r="8180" customHeight="1" spans="1:11">
      <c r="A8180" s="228"/>
      <c r="B8180" s="219"/>
      <c r="C8180" s="220"/>
      <c r="D8180" s="220"/>
      <c r="E8180" s="220"/>
      <c r="F8180" s="225"/>
      <c r="G8180" s="222"/>
      <c r="H8180" s="229"/>
      <c r="I8180" s="220"/>
      <c r="J8180" s="220"/>
      <c r="K8180" s="223"/>
    </row>
    <row r="8181" customHeight="1" spans="1:11">
      <c r="A8181" s="226"/>
      <c r="B8181" s="213"/>
      <c r="C8181" s="214"/>
      <c r="D8181" s="214"/>
      <c r="E8181" s="214"/>
      <c r="F8181" s="224"/>
      <c r="G8181" s="216"/>
      <c r="H8181" s="227"/>
      <c r="I8181" s="214"/>
      <c r="J8181" s="214"/>
      <c r="K8181" s="218"/>
    </row>
    <row r="8182" customHeight="1" spans="1:11">
      <c r="A8182" s="228"/>
      <c r="B8182" s="219"/>
      <c r="C8182" s="220"/>
      <c r="D8182" s="220"/>
      <c r="E8182" s="220"/>
      <c r="F8182" s="225"/>
      <c r="G8182" s="222"/>
      <c r="H8182" s="229"/>
      <c r="I8182" s="220"/>
      <c r="J8182" s="220"/>
      <c r="K8182" s="223"/>
    </row>
    <row r="8183" customHeight="1" spans="1:11">
      <c r="A8183" s="226"/>
      <c r="B8183" s="213"/>
      <c r="C8183" s="214"/>
      <c r="D8183" s="214"/>
      <c r="E8183" s="214"/>
      <c r="F8183" s="224"/>
      <c r="G8183" s="216"/>
      <c r="H8183" s="227"/>
      <c r="I8183" s="214"/>
      <c r="J8183" s="214"/>
      <c r="K8183" s="218"/>
    </row>
    <row r="8184" customHeight="1" spans="1:11">
      <c r="A8184" s="228"/>
      <c r="B8184" s="219"/>
      <c r="C8184" s="220"/>
      <c r="D8184" s="220"/>
      <c r="E8184" s="220"/>
      <c r="F8184" s="225"/>
      <c r="G8184" s="222"/>
      <c r="H8184" s="229"/>
      <c r="I8184" s="220"/>
      <c r="J8184" s="220"/>
      <c r="K8184" s="223"/>
    </row>
    <row r="8185" customHeight="1" spans="1:11">
      <c r="A8185" s="226"/>
      <c r="B8185" s="213"/>
      <c r="C8185" s="214"/>
      <c r="D8185" s="214"/>
      <c r="E8185" s="214"/>
      <c r="F8185" s="224"/>
      <c r="G8185" s="216"/>
      <c r="H8185" s="227"/>
      <c r="I8185" s="214"/>
      <c r="J8185" s="214"/>
      <c r="K8185" s="218"/>
    </row>
    <row r="8186" customHeight="1" spans="1:11">
      <c r="A8186" s="228"/>
      <c r="B8186" s="219"/>
      <c r="C8186" s="220"/>
      <c r="D8186" s="220"/>
      <c r="E8186" s="220"/>
      <c r="F8186" s="225"/>
      <c r="G8186" s="222"/>
      <c r="H8186" s="229"/>
      <c r="I8186" s="220"/>
      <c r="J8186" s="220"/>
      <c r="K8186" s="223"/>
    </row>
    <row r="8187" customHeight="1" spans="1:11">
      <c r="A8187" s="226"/>
      <c r="B8187" s="213"/>
      <c r="C8187" s="214"/>
      <c r="D8187" s="214"/>
      <c r="E8187" s="214"/>
      <c r="F8187" s="224"/>
      <c r="G8187" s="216"/>
      <c r="H8187" s="227"/>
      <c r="I8187" s="214"/>
      <c r="J8187" s="214"/>
      <c r="K8187" s="218"/>
    </row>
    <row r="8188" customHeight="1" spans="1:11">
      <c r="A8188" s="228"/>
      <c r="B8188" s="219"/>
      <c r="C8188" s="220"/>
      <c r="D8188" s="220"/>
      <c r="E8188" s="220"/>
      <c r="F8188" s="225"/>
      <c r="G8188" s="222"/>
      <c r="H8188" s="229"/>
      <c r="I8188" s="220"/>
      <c r="J8188" s="220"/>
      <c r="K8188" s="223"/>
    </row>
    <row r="8189" customHeight="1" spans="1:11">
      <c r="A8189" s="226"/>
      <c r="B8189" s="213"/>
      <c r="C8189" s="214"/>
      <c r="D8189" s="214"/>
      <c r="E8189" s="214"/>
      <c r="F8189" s="224"/>
      <c r="G8189" s="216"/>
      <c r="H8189" s="227"/>
      <c r="I8189" s="214"/>
      <c r="J8189" s="214"/>
      <c r="K8189" s="218"/>
    </row>
    <row r="8190" customHeight="1" spans="1:11">
      <c r="A8190" s="228"/>
      <c r="B8190" s="219"/>
      <c r="C8190" s="220"/>
      <c r="D8190" s="220"/>
      <c r="E8190" s="220"/>
      <c r="F8190" s="225"/>
      <c r="G8190" s="222"/>
      <c r="H8190" s="229"/>
      <c r="I8190" s="220"/>
      <c r="J8190" s="220"/>
      <c r="K8190" s="223"/>
    </row>
    <row r="8191" customHeight="1" spans="1:11">
      <c r="A8191" s="226"/>
      <c r="B8191" s="213"/>
      <c r="C8191" s="214"/>
      <c r="D8191" s="214"/>
      <c r="E8191" s="214"/>
      <c r="F8191" s="224"/>
      <c r="G8191" s="216"/>
      <c r="H8191" s="227"/>
      <c r="I8191" s="214"/>
      <c r="J8191" s="214"/>
      <c r="K8191" s="218"/>
    </row>
    <row r="8192" customHeight="1" spans="1:11">
      <c r="A8192" s="228"/>
      <c r="B8192" s="219"/>
      <c r="C8192" s="220"/>
      <c r="D8192" s="220"/>
      <c r="E8192" s="220"/>
      <c r="F8192" s="225"/>
      <c r="G8192" s="222"/>
      <c r="H8192" s="229"/>
      <c r="I8192" s="220"/>
      <c r="J8192" s="220"/>
      <c r="K8192" s="223"/>
    </row>
    <row r="8193" customHeight="1" spans="1:11">
      <c r="A8193" s="226"/>
      <c r="B8193" s="213"/>
      <c r="C8193" s="214"/>
      <c r="D8193" s="214"/>
      <c r="E8193" s="214"/>
      <c r="F8193" s="224"/>
      <c r="G8193" s="216"/>
      <c r="H8193" s="227"/>
      <c r="I8193" s="214"/>
      <c r="J8193" s="214"/>
      <c r="K8193" s="218"/>
    </row>
    <row r="8194" customHeight="1" spans="1:11">
      <c r="A8194" s="228"/>
      <c r="B8194" s="219"/>
      <c r="C8194" s="220"/>
      <c r="D8194" s="220"/>
      <c r="E8194" s="220"/>
      <c r="F8194" s="225"/>
      <c r="G8194" s="222"/>
      <c r="H8194" s="229"/>
      <c r="I8194" s="220"/>
      <c r="J8194" s="220"/>
      <c r="K8194" s="223"/>
    </row>
    <row r="8195" customHeight="1" spans="1:11">
      <c r="A8195" s="226"/>
      <c r="B8195" s="213"/>
      <c r="C8195" s="214"/>
      <c r="D8195" s="214"/>
      <c r="E8195" s="214"/>
      <c r="F8195" s="224"/>
      <c r="G8195" s="216"/>
      <c r="H8195" s="227"/>
      <c r="I8195" s="214"/>
      <c r="J8195" s="214"/>
      <c r="K8195" s="218"/>
    </row>
    <row r="8196" customHeight="1" spans="1:11">
      <c r="A8196" s="228"/>
      <c r="B8196" s="219"/>
      <c r="C8196" s="220"/>
      <c r="D8196" s="220"/>
      <c r="E8196" s="220"/>
      <c r="F8196" s="225"/>
      <c r="G8196" s="222"/>
      <c r="H8196" s="229"/>
      <c r="I8196" s="220"/>
      <c r="J8196" s="220"/>
      <c r="K8196" s="223"/>
    </row>
    <row r="8197" customHeight="1" spans="1:11">
      <c r="A8197" s="226"/>
      <c r="B8197" s="213"/>
      <c r="C8197" s="214"/>
      <c r="D8197" s="214"/>
      <c r="E8197" s="214"/>
      <c r="F8197" s="224"/>
      <c r="G8197" s="216"/>
      <c r="H8197" s="227"/>
      <c r="I8197" s="214"/>
      <c r="J8197" s="214"/>
      <c r="K8197" s="218"/>
    </row>
    <row r="8198" customHeight="1" spans="1:11">
      <c r="A8198" s="228"/>
      <c r="B8198" s="219"/>
      <c r="C8198" s="220"/>
      <c r="D8198" s="220"/>
      <c r="E8198" s="220"/>
      <c r="F8198" s="225"/>
      <c r="G8198" s="222"/>
      <c r="H8198" s="229"/>
      <c r="I8198" s="220"/>
      <c r="J8198" s="220"/>
      <c r="K8198" s="223"/>
    </row>
    <row r="8199" customHeight="1" spans="1:11">
      <c r="A8199" s="226"/>
      <c r="B8199" s="213"/>
      <c r="C8199" s="214"/>
      <c r="D8199" s="214"/>
      <c r="E8199" s="214"/>
      <c r="F8199" s="224"/>
      <c r="G8199" s="216"/>
      <c r="H8199" s="227"/>
      <c r="I8199" s="214"/>
      <c r="J8199" s="214"/>
      <c r="K8199" s="218"/>
    </row>
    <row r="8200" customHeight="1" spans="1:11">
      <c r="A8200" s="228"/>
      <c r="B8200" s="219"/>
      <c r="C8200" s="220"/>
      <c r="D8200" s="220"/>
      <c r="E8200" s="220"/>
      <c r="F8200" s="225"/>
      <c r="G8200" s="222"/>
      <c r="H8200" s="229"/>
      <c r="I8200" s="220"/>
      <c r="J8200" s="220"/>
      <c r="K8200" s="223"/>
    </row>
    <row r="8201" customHeight="1" spans="1:11">
      <c r="A8201" s="226"/>
      <c r="B8201" s="213"/>
      <c r="C8201" s="214"/>
      <c r="D8201" s="214"/>
      <c r="E8201" s="214"/>
      <c r="F8201" s="224"/>
      <c r="G8201" s="216"/>
      <c r="H8201" s="227"/>
      <c r="I8201" s="214"/>
      <c r="J8201" s="214"/>
      <c r="K8201" s="218"/>
    </row>
    <row r="8202" customHeight="1" spans="1:11">
      <c r="A8202" s="228"/>
      <c r="B8202" s="219"/>
      <c r="C8202" s="220"/>
      <c r="D8202" s="220"/>
      <c r="E8202" s="220"/>
      <c r="F8202" s="225"/>
      <c r="G8202" s="222"/>
      <c r="H8202" s="229"/>
      <c r="I8202" s="220"/>
      <c r="J8202" s="220"/>
      <c r="K8202" s="223"/>
    </row>
    <row r="8203" customHeight="1" spans="1:11">
      <c r="A8203" s="226"/>
      <c r="B8203" s="213"/>
      <c r="C8203" s="214"/>
      <c r="D8203" s="214"/>
      <c r="E8203" s="214"/>
      <c r="F8203" s="224"/>
      <c r="G8203" s="216"/>
      <c r="H8203" s="227"/>
      <c r="I8203" s="214"/>
      <c r="J8203" s="214"/>
      <c r="K8203" s="218"/>
    </row>
    <row r="8204" customHeight="1" spans="1:11">
      <c r="A8204" s="228"/>
      <c r="B8204" s="219"/>
      <c r="C8204" s="220"/>
      <c r="D8204" s="220"/>
      <c r="E8204" s="220"/>
      <c r="F8204" s="225"/>
      <c r="G8204" s="222"/>
      <c r="H8204" s="229"/>
      <c r="I8204" s="220"/>
      <c r="J8204" s="220"/>
      <c r="K8204" s="223"/>
    </row>
    <row r="8205" customHeight="1" spans="1:11">
      <c r="A8205" s="226"/>
      <c r="B8205" s="213"/>
      <c r="C8205" s="214"/>
      <c r="D8205" s="214"/>
      <c r="E8205" s="214"/>
      <c r="F8205" s="224"/>
      <c r="G8205" s="216"/>
      <c r="H8205" s="227"/>
      <c r="I8205" s="214"/>
      <c r="J8205" s="214"/>
      <c r="K8205" s="218"/>
    </row>
    <row r="8206" customHeight="1" spans="1:11">
      <c r="A8206" s="228"/>
      <c r="B8206" s="219"/>
      <c r="C8206" s="220"/>
      <c r="D8206" s="220"/>
      <c r="E8206" s="220"/>
      <c r="F8206" s="225"/>
      <c r="G8206" s="222"/>
      <c r="H8206" s="229"/>
      <c r="I8206" s="220"/>
      <c r="J8206" s="220"/>
      <c r="K8206" s="223"/>
    </row>
    <row r="8207" customHeight="1" spans="1:11">
      <c r="A8207" s="226"/>
      <c r="B8207" s="213"/>
      <c r="C8207" s="214"/>
      <c r="D8207" s="214"/>
      <c r="E8207" s="214"/>
      <c r="F8207" s="224"/>
      <c r="G8207" s="216"/>
      <c r="H8207" s="227"/>
      <c r="I8207" s="214"/>
      <c r="J8207" s="214"/>
      <c r="K8207" s="218"/>
    </row>
    <row r="8208" customHeight="1" spans="1:11">
      <c r="A8208" s="228"/>
      <c r="B8208" s="219"/>
      <c r="C8208" s="220"/>
      <c r="D8208" s="220"/>
      <c r="E8208" s="220"/>
      <c r="F8208" s="225"/>
      <c r="G8208" s="222"/>
      <c r="H8208" s="229"/>
      <c r="I8208" s="220"/>
      <c r="J8208" s="220"/>
      <c r="K8208" s="223"/>
    </row>
    <row r="8209" customHeight="1" spans="1:11">
      <c r="A8209" s="226"/>
      <c r="B8209" s="213"/>
      <c r="C8209" s="214"/>
      <c r="D8209" s="214"/>
      <c r="E8209" s="214"/>
      <c r="F8209" s="224"/>
      <c r="G8209" s="216"/>
      <c r="H8209" s="227"/>
      <c r="I8209" s="214"/>
      <c r="J8209" s="214"/>
      <c r="K8209" s="218"/>
    </row>
    <row r="8210" customHeight="1" spans="1:11">
      <c r="A8210" s="228"/>
      <c r="B8210" s="219"/>
      <c r="C8210" s="220"/>
      <c r="D8210" s="220"/>
      <c r="E8210" s="220"/>
      <c r="F8210" s="225"/>
      <c r="G8210" s="222"/>
      <c r="H8210" s="229"/>
      <c r="I8210" s="220"/>
      <c r="J8210" s="220"/>
      <c r="K8210" s="223"/>
    </row>
    <row r="8211" customHeight="1" spans="1:11">
      <c r="A8211" s="226"/>
      <c r="B8211" s="213"/>
      <c r="C8211" s="214"/>
      <c r="D8211" s="214"/>
      <c r="E8211" s="214"/>
      <c r="F8211" s="224"/>
      <c r="G8211" s="216"/>
      <c r="H8211" s="227"/>
      <c r="I8211" s="214"/>
      <c r="J8211" s="214"/>
      <c r="K8211" s="218"/>
    </row>
    <row r="8212" customHeight="1" spans="1:11">
      <c r="A8212" s="228"/>
      <c r="B8212" s="219"/>
      <c r="C8212" s="220"/>
      <c r="D8212" s="220"/>
      <c r="E8212" s="220"/>
      <c r="F8212" s="225"/>
      <c r="G8212" s="222"/>
      <c r="H8212" s="229"/>
      <c r="I8212" s="220"/>
      <c r="J8212" s="220"/>
      <c r="K8212" s="223"/>
    </row>
    <row r="8213" customHeight="1" spans="1:11">
      <c r="A8213" s="226"/>
      <c r="B8213" s="213"/>
      <c r="C8213" s="214"/>
      <c r="D8213" s="214"/>
      <c r="E8213" s="214"/>
      <c r="F8213" s="224"/>
      <c r="G8213" s="216"/>
      <c r="H8213" s="227"/>
      <c r="I8213" s="214"/>
      <c r="J8213" s="214"/>
      <c r="K8213" s="218"/>
    </row>
    <row r="8214" customHeight="1" spans="1:11">
      <c r="A8214" s="228"/>
      <c r="B8214" s="219"/>
      <c r="C8214" s="220"/>
      <c r="D8214" s="220"/>
      <c r="E8214" s="220"/>
      <c r="F8214" s="225"/>
      <c r="G8214" s="222"/>
      <c r="H8214" s="229"/>
      <c r="I8214" s="220"/>
      <c r="J8214" s="220"/>
      <c r="K8214" s="223"/>
    </row>
    <row r="8215" customHeight="1" spans="1:11">
      <c r="A8215" s="226"/>
      <c r="B8215" s="213"/>
      <c r="C8215" s="214"/>
      <c r="D8215" s="214"/>
      <c r="E8215" s="214"/>
      <c r="F8215" s="224"/>
      <c r="G8215" s="216"/>
      <c r="H8215" s="227"/>
      <c r="I8215" s="214"/>
      <c r="J8215" s="214"/>
      <c r="K8215" s="218"/>
    </row>
    <row r="8216" customHeight="1" spans="1:11">
      <c r="A8216" s="228"/>
      <c r="B8216" s="219"/>
      <c r="C8216" s="220"/>
      <c r="D8216" s="220"/>
      <c r="E8216" s="220"/>
      <c r="F8216" s="225"/>
      <c r="G8216" s="222"/>
      <c r="H8216" s="229"/>
      <c r="I8216" s="220"/>
      <c r="J8216" s="220"/>
      <c r="K8216" s="223"/>
    </row>
    <row r="8217" customHeight="1" spans="1:11">
      <c r="A8217" s="226"/>
      <c r="B8217" s="213"/>
      <c r="C8217" s="214"/>
      <c r="D8217" s="214"/>
      <c r="E8217" s="214"/>
      <c r="F8217" s="224"/>
      <c r="G8217" s="216"/>
      <c r="H8217" s="227"/>
      <c r="I8217" s="214"/>
      <c r="J8217" s="214"/>
      <c r="K8217" s="218"/>
    </row>
    <row r="8218" customHeight="1" spans="1:11">
      <c r="A8218" s="228"/>
      <c r="B8218" s="219"/>
      <c r="C8218" s="220"/>
      <c r="D8218" s="220"/>
      <c r="E8218" s="220"/>
      <c r="F8218" s="225"/>
      <c r="G8218" s="222"/>
      <c r="H8218" s="229"/>
      <c r="I8218" s="220"/>
      <c r="J8218" s="220"/>
      <c r="K8218" s="223"/>
    </row>
    <row r="8219" customHeight="1" spans="1:11">
      <c r="A8219" s="226"/>
      <c r="B8219" s="213"/>
      <c r="C8219" s="214"/>
      <c r="D8219" s="214"/>
      <c r="E8219" s="214"/>
      <c r="F8219" s="224"/>
      <c r="G8219" s="216"/>
      <c r="H8219" s="227"/>
      <c r="I8219" s="214"/>
      <c r="J8219" s="214"/>
      <c r="K8219" s="218"/>
    </row>
    <row r="8220" customHeight="1" spans="1:11">
      <c r="A8220" s="228"/>
      <c r="B8220" s="219"/>
      <c r="C8220" s="220"/>
      <c r="D8220" s="220"/>
      <c r="E8220" s="220"/>
      <c r="F8220" s="225"/>
      <c r="G8220" s="222"/>
      <c r="H8220" s="229"/>
      <c r="I8220" s="220"/>
      <c r="J8220" s="220"/>
      <c r="K8220" s="223"/>
    </row>
    <row r="8221" customHeight="1" spans="1:11">
      <c r="A8221" s="226"/>
      <c r="B8221" s="213"/>
      <c r="C8221" s="214"/>
      <c r="D8221" s="214"/>
      <c r="E8221" s="214"/>
      <c r="F8221" s="224"/>
      <c r="G8221" s="216"/>
      <c r="H8221" s="227"/>
      <c r="I8221" s="214"/>
      <c r="J8221" s="214"/>
      <c r="K8221" s="218"/>
    </row>
    <row r="8222" customHeight="1" spans="1:11">
      <c r="A8222" s="228"/>
      <c r="B8222" s="219"/>
      <c r="C8222" s="220"/>
      <c r="D8222" s="220"/>
      <c r="E8222" s="220"/>
      <c r="F8222" s="225"/>
      <c r="G8222" s="222"/>
      <c r="H8222" s="229"/>
      <c r="I8222" s="220"/>
      <c r="J8222" s="220"/>
      <c r="K8222" s="223"/>
    </row>
    <row r="8223" customHeight="1" spans="1:11">
      <c r="A8223" s="226"/>
      <c r="B8223" s="213"/>
      <c r="C8223" s="214"/>
      <c r="D8223" s="214"/>
      <c r="E8223" s="214"/>
      <c r="F8223" s="224"/>
      <c r="G8223" s="216"/>
      <c r="H8223" s="227"/>
      <c r="I8223" s="214"/>
      <c r="J8223" s="214"/>
      <c r="K8223" s="218"/>
    </row>
    <row r="8224" customHeight="1" spans="1:11">
      <c r="A8224" s="228"/>
      <c r="B8224" s="219"/>
      <c r="C8224" s="220"/>
      <c r="D8224" s="220"/>
      <c r="E8224" s="220"/>
      <c r="F8224" s="225"/>
      <c r="G8224" s="222"/>
      <c r="H8224" s="229"/>
      <c r="I8224" s="220"/>
      <c r="J8224" s="220"/>
      <c r="K8224" s="223"/>
    </row>
    <row r="8225" customHeight="1" spans="1:11">
      <c r="A8225" s="226"/>
      <c r="B8225" s="213"/>
      <c r="C8225" s="214"/>
      <c r="D8225" s="214"/>
      <c r="E8225" s="214"/>
      <c r="F8225" s="224"/>
      <c r="G8225" s="216"/>
      <c r="H8225" s="227"/>
      <c r="I8225" s="214"/>
      <c r="J8225" s="214"/>
      <c r="K8225" s="218"/>
    </row>
    <row r="8226" customHeight="1" spans="1:11">
      <c r="A8226" s="228"/>
      <c r="B8226" s="219"/>
      <c r="C8226" s="220"/>
      <c r="D8226" s="220"/>
      <c r="E8226" s="220"/>
      <c r="F8226" s="225"/>
      <c r="G8226" s="222"/>
      <c r="H8226" s="229"/>
      <c r="I8226" s="220"/>
      <c r="J8226" s="220"/>
      <c r="K8226" s="223"/>
    </row>
    <row r="8227" customHeight="1" spans="1:11">
      <c r="A8227" s="226"/>
      <c r="B8227" s="213"/>
      <c r="C8227" s="214"/>
      <c r="D8227" s="214"/>
      <c r="E8227" s="214"/>
      <c r="F8227" s="224"/>
      <c r="G8227" s="216"/>
      <c r="H8227" s="227"/>
      <c r="I8227" s="214"/>
      <c r="J8227" s="214"/>
      <c r="K8227" s="218"/>
    </row>
    <row r="8228" customHeight="1" spans="1:11">
      <c r="A8228" s="228"/>
      <c r="B8228" s="219"/>
      <c r="C8228" s="220"/>
      <c r="D8228" s="220"/>
      <c r="E8228" s="220"/>
      <c r="F8228" s="225"/>
      <c r="G8228" s="222"/>
      <c r="H8228" s="229"/>
      <c r="I8228" s="220"/>
      <c r="J8228" s="220"/>
      <c r="K8228" s="223"/>
    </row>
    <row r="8229" customHeight="1" spans="1:11">
      <c r="A8229" s="226"/>
      <c r="B8229" s="213"/>
      <c r="C8229" s="214"/>
      <c r="D8229" s="214"/>
      <c r="E8229" s="214"/>
      <c r="F8229" s="224"/>
      <c r="G8229" s="216"/>
      <c r="H8229" s="227"/>
      <c r="I8229" s="214"/>
      <c r="J8229" s="214"/>
      <c r="K8229" s="218"/>
    </row>
    <row r="8230" customHeight="1" spans="1:11">
      <c r="A8230" s="228"/>
      <c r="B8230" s="219"/>
      <c r="C8230" s="220"/>
      <c r="D8230" s="220"/>
      <c r="E8230" s="220"/>
      <c r="F8230" s="225"/>
      <c r="G8230" s="222"/>
      <c r="H8230" s="229"/>
      <c r="I8230" s="220"/>
      <c r="J8230" s="220"/>
      <c r="K8230" s="223"/>
    </row>
    <row r="8231" customHeight="1" spans="1:11">
      <c r="A8231" s="226"/>
      <c r="B8231" s="213"/>
      <c r="C8231" s="214"/>
      <c r="D8231" s="214"/>
      <c r="E8231" s="214"/>
      <c r="F8231" s="224"/>
      <c r="G8231" s="216"/>
      <c r="H8231" s="227"/>
      <c r="I8231" s="214"/>
      <c r="J8231" s="214"/>
      <c r="K8231" s="218"/>
    </row>
    <row r="8232" customHeight="1" spans="1:11">
      <c r="A8232" s="228"/>
      <c r="B8232" s="219"/>
      <c r="C8232" s="220"/>
      <c r="D8232" s="220"/>
      <c r="E8232" s="220"/>
      <c r="F8232" s="225"/>
      <c r="G8232" s="222"/>
      <c r="H8232" s="229"/>
      <c r="I8232" s="220"/>
      <c r="J8232" s="220"/>
      <c r="K8232" s="223"/>
    </row>
    <row r="8233" customHeight="1" spans="1:11">
      <c r="A8233" s="226"/>
      <c r="B8233" s="213"/>
      <c r="C8233" s="214"/>
      <c r="D8233" s="214"/>
      <c r="E8233" s="214"/>
      <c r="F8233" s="224"/>
      <c r="G8233" s="216"/>
      <c r="H8233" s="227"/>
      <c r="I8233" s="214"/>
      <c r="J8233" s="214"/>
      <c r="K8233" s="218"/>
    </row>
    <row r="8234" customHeight="1" spans="1:11">
      <c r="A8234" s="228"/>
      <c r="B8234" s="219"/>
      <c r="C8234" s="220"/>
      <c r="D8234" s="220"/>
      <c r="E8234" s="220"/>
      <c r="F8234" s="225"/>
      <c r="G8234" s="222"/>
      <c r="H8234" s="229"/>
      <c r="I8234" s="220"/>
      <c r="J8234" s="220"/>
      <c r="K8234" s="223"/>
    </row>
    <row r="8235" customHeight="1" spans="1:11">
      <c r="A8235" s="226"/>
      <c r="B8235" s="213"/>
      <c r="C8235" s="214"/>
      <c r="D8235" s="214"/>
      <c r="E8235" s="214"/>
      <c r="F8235" s="224"/>
      <c r="G8235" s="216"/>
      <c r="H8235" s="227"/>
      <c r="I8235" s="214"/>
      <c r="J8235" s="214"/>
      <c r="K8235" s="218"/>
    </row>
    <row r="8236" customHeight="1" spans="1:11">
      <c r="A8236" s="228"/>
      <c r="B8236" s="219"/>
      <c r="C8236" s="220"/>
      <c r="D8236" s="220"/>
      <c r="E8236" s="220"/>
      <c r="F8236" s="225"/>
      <c r="G8236" s="222"/>
      <c r="H8236" s="229"/>
      <c r="I8236" s="220"/>
      <c r="J8236" s="220"/>
      <c r="K8236" s="223"/>
    </row>
    <row r="8237" customHeight="1" spans="1:11">
      <c r="A8237" s="226"/>
      <c r="B8237" s="213"/>
      <c r="C8237" s="214"/>
      <c r="D8237" s="214"/>
      <c r="E8237" s="214"/>
      <c r="F8237" s="224"/>
      <c r="G8237" s="216"/>
      <c r="H8237" s="227"/>
      <c r="I8237" s="214"/>
      <c r="J8237" s="214"/>
      <c r="K8237" s="218"/>
    </row>
    <row r="8238" customHeight="1" spans="1:11">
      <c r="A8238" s="228"/>
      <c r="B8238" s="219"/>
      <c r="C8238" s="220"/>
      <c r="D8238" s="220"/>
      <c r="E8238" s="220"/>
      <c r="F8238" s="225"/>
      <c r="G8238" s="222"/>
      <c r="H8238" s="229"/>
      <c r="I8238" s="220"/>
      <c r="J8238" s="220"/>
      <c r="K8238" s="223"/>
    </row>
    <row r="8239" customHeight="1" spans="1:11">
      <c r="A8239" s="226"/>
      <c r="B8239" s="213"/>
      <c r="C8239" s="214"/>
      <c r="D8239" s="214"/>
      <c r="E8239" s="214"/>
      <c r="F8239" s="224"/>
      <c r="G8239" s="216"/>
      <c r="H8239" s="227"/>
      <c r="I8239" s="214"/>
      <c r="J8239" s="214"/>
      <c r="K8239" s="218"/>
    </row>
    <row r="8240" customHeight="1" spans="1:11">
      <c r="A8240" s="228"/>
      <c r="B8240" s="219"/>
      <c r="C8240" s="220"/>
      <c r="D8240" s="220"/>
      <c r="E8240" s="220"/>
      <c r="F8240" s="225"/>
      <c r="G8240" s="222"/>
      <c r="H8240" s="229"/>
      <c r="I8240" s="220"/>
      <c r="J8240" s="220"/>
      <c r="K8240" s="223"/>
    </row>
    <row r="8241" customHeight="1" spans="1:11">
      <c r="A8241" s="226"/>
      <c r="B8241" s="213"/>
      <c r="C8241" s="214"/>
      <c r="D8241" s="214"/>
      <c r="E8241" s="214"/>
      <c r="F8241" s="224"/>
      <c r="G8241" s="216"/>
      <c r="H8241" s="227"/>
      <c r="I8241" s="214"/>
      <c r="J8241" s="214"/>
      <c r="K8241" s="218"/>
    </row>
    <row r="8242" customHeight="1" spans="1:11">
      <c r="A8242" s="228"/>
      <c r="B8242" s="219"/>
      <c r="C8242" s="220"/>
      <c r="D8242" s="220"/>
      <c r="E8242" s="220"/>
      <c r="F8242" s="225"/>
      <c r="G8242" s="222"/>
      <c r="H8242" s="229"/>
      <c r="I8242" s="220"/>
      <c r="J8242" s="220"/>
      <c r="K8242" s="223"/>
    </row>
    <row r="8243" customHeight="1" spans="1:11">
      <c r="A8243" s="226"/>
      <c r="B8243" s="213"/>
      <c r="C8243" s="214"/>
      <c r="D8243" s="214"/>
      <c r="E8243" s="214"/>
      <c r="F8243" s="224"/>
      <c r="G8243" s="216"/>
      <c r="H8243" s="227"/>
      <c r="I8243" s="214"/>
      <c r="J8243" s="214"/>
      <c r="K8243" s="218"/>
    </row>
    <row r="8244" customHeight="1" spans="1:11">
      <c r="A8244" s="228"/>
      <c r="B8244" s="219"/>
      <c r="C8244" s="220"/>
      <c r="D8244" s="220"/>
      <c r="E8244" s="220"/>
      <c r="F8244" s="225"/>
      <c r="G8244" s="222"/>
      <c r="H8244" s="229"/>
      <c r="I8244" s="220"/>
      <c r="J8244" s="220"/>
      <c r="K8244" s="223"/>
    </row>
    <row r="8245" customHeight="1" spans="1:11">
      <c r="A8245" s="226"/>
      <c r="B8245" s="213"/>
      <c r="C8245" s="214"/>
      <c r="D8245" s="214"/>
      <c r="E8245" s="214"/>
      <c r="F8245" s="224"/>
      <c r="G8245" s="216"/>
      <c r="H8245" s="227"/>
      <c r="I8245" s="214"/>
      <c r="J8245" s="214"/>
      <c r="K8245" s="218"/>
    </row>
    <row r="8246" customHeight="1" spans="1:11">
      <c r="A8246" s="228"/>
      <c r="B8246" s="219"/>
      <c r="C8246" s="220"/>
      <c r="D8246" s="220"/>
      <c r="E8246" s="220"/>
      <c r="F8246" s="225"/>
      <c r="G8246" s="222"/>
      <c r="H8246" s="229"/>
      <c r="I8246" s="220"/>
      <c r="J8246" s="220"/>
      <c r="K8246" s="223"/>
    </row>
    <row r="8247" customHeight="1" spans="1:11">
      <c r="A8247" s="226"/>
      <c r="B8247" s="213"/>
      <c r="C8247" s="214"/>
      <c r="D8247" s="214"/>
      <c r="E8247" s="214"/>
      <c r="F8247" s="224"/>
      <c r="G8247" s="216"/>
      <c r="H8247" s="227"/>
      <c r="I8247" s="214"/>
      <c r="J8247" s="214"/>
      <c r="K8247" s="218"/>
    </row>
    <row r="8248" customHeight="1" spans="1:11">
      <c r="A8248" s="228"/>
      <c r="B8248" s="219"/>
      <c r="C8248" s="220"/>
      <c r="D8248" s="220"/>
      <c r="E8248" s="220"/>
      <c r="F8248" s="225"/>
      <c r="G8248" s="222"/>
      <c r="H8248" s="229"/>
      <c r="I8248" s="220"/>
      <c r="J8248" s="220"/>
      <c r="K8248" s="223"/>
    </row>
    <row r="8249" customHeight="1" spans="1:11">
      <c r="A8249" s="226"/>
      <c r="B8249" s="213"/>
      <c r="C8249" s="214"/>
      <c r="D8249" s="214"/>
      <c r="E8249" s="214"/>
      <c r="F8249" s="224"/>
      <c r="G8249" s="216"/>
      <c r="H8249" s="227"/>
      <c r="I8249" s="214"/>
      <c r="J8249" s="214"/>
      <c r="K8249" s="218"/>
    </row>
    <row r="8250" customHeight="1" spans="1:11">
      <c r="A8250" s="228"/>
      <c r="B8250" s="219"/>
      <c r="C8250" s="220"/>
      <c r="D8250" s="220"/>
      <c r="E8250" s="220"/>
      <c r="F8250" s="225"/>
      <c r="G8250" s="222"/>
      <c r="H8250" s="229"/>
      <c r="I8250" s="220"/>
      <c r="J8250" s="220"/>
      <c r="K8250" s="223"/>
    </row>
    <row r="8251" customHeight="1" spans="1:11">
      <c r="A8251" s="226"/>
      <c r="B8251" s="213"/>
      <c r="C8251" s="214"/>
      <c r="D8251" s="214"/>
      <c r="E8251" s="214"/>
      <c r="F8251" s="224"/>
      <c r="G8251" s="216"/>
      <c r="H8251" s="227"/>
      <c r="I8251" s="214"/>
      <c r="J8251" s="214"/>
      <c r="K8251" s="218"/>
    </row>
    <row r="8252" customHeight="1" spans="1:11">
      <c r="A8252" s="228"/>
      <c r="B8252" s="219"/>
      <c r="C8252" s="220"/>
      <c r="D8252" s="220"/>
      <c r="E8252" s="220"/>
      <c r="F8252" s="225"/>
      <c r="G8252" s="222"/>
      <c r="H8252" s="229"/>
      <c r="I8252" s="220"/>
      <c r="J8252" s="220"/>
      <c r="K8252" s="223"/>
    </row>
    <row r="8253" customHeight="1" spans="1:11">
      <c r="A8253" s="226"/>
      <c r="B8253" s="213"/>
      <c r="C8253" s="214"/>
      <c r="D8253" s="214"/>
      <c r="E8253" s="214"/>
      <c r="F8253" s="224"/>
      <c r="G8253" s="216"/>
      <c r="H8253" s="227"/>
      <c r="I8253" s="214"/>
      <c r="J8253" s="214"/>
      <c r="K8253" s="218"/>
    </row>
    <row r="8254" customHeight="1" spans="1:11">
      <c r="A8254" s="228"/>
      <c r="B8254" s="219"/>
      <c r="C8254" s="220"/>
      <c r="D8254" s="220"/>
      <c r="E8254" s="220"/>
      <c r="F8254" s="225"/>
      <c r="G8254" s="222"/>
      <c r="H8254" s="229"/>
      <c r="I8254" s="220"/>
      <c r="J8254" s="220"/>
      <c r="K8254" s="223"/>
    </row>
    <row r="8255" customHeight="1" spans="1:11">
      <c r="A8255" s="226"/>
      <c r="B8255" s="213"/>
      <c r="C8255" s="214"/>
      <c r="D8255" s="214"/>
      <c r="E8255" s="214"/>
      <c r="F8255" s="224"/>
      <c r="G8255" s="216"/>
      <c r="H8255" s="227"/>
      <c r="I8255" s="214"/>
      <c r="J8255" s="214"/>
      <c r="K8255" s="218"/>
    </row>
    <row r="8256" customHeight="1" spans="1:11">
      <c r="A8256" s="228"/>
      <c r="B8256" s="219"/>
      <c r="C8256" s="220"/>
      <c r="D8256" s="220"/>
      <c r="E8256" s="220"/>
      <c r="F8256" s="225"/>
      <c r="G8256" s="222"/>
      <c r="H8256" s="229"/>
      <c r="I8256" s="220"/>
      <c r="J8256" s="220"/>
      <c r="K8256" s="223"/>
    </row>
    <row r="8257" customHeight="1" spans="1:11">
      <c r="A8257" s="226"/>
      <c r="B8257" s="213"/>
      <c r="C8257" s="214"/>
      <c r="D8257" s="214"/>
      <c r="E8257" s="214"/>
      <c r="F8257" s="224"/>
      <c r="G8257" s="216"/>
      <c r="H8257" s="227"/>
      <c r="I8257" s="214"/>
      <c r="J8257" s="214"/>
      <c r="K8257" s="218"/>
    </row>
    <row r="8258" customHeight="1" spans="1:11">
      <c r="A8258" s="228"/>
      <c r="B8258" s="219"/>
      <c r="C8258" s="220"/>
      <c r="D8258" s="220"/>
      <c r="E8258" s="220"/>
      <c r="F8258" s="225"/>
      <c r="G8258" s="222"/>
      <c r="H8258" s="229"/>
      <c r="I8258" s="220"/>
      <c r="J8258" s="220"/>
      <c r="K8258" s="223"/>
    </row>
    <row r="8259" customHeight="1" spans="1:11">
      <c r="A8259" s="226"/>
      <c r="B8259" s="213"/>
      <c r="C8259" s="214"/>
      <c r="D8259" s="214"/>
      <c r="E8259" s="214"/>
      <c r="F8259" s="224"/>
      <c r="G8259" s="216"/>
      <c r="H8259" s="227"/>
      <c r="I8259" s="214"/>
      <c r="J8259" s="214"/>
      <c r="K8259" s="218"/>
    </row>
    <row r="8260" customHeight="1" spans="1:11">
      <c r="A8260" s="228"/>
      <c r="B8260" s="219"/>
      <c r="C8260" s="220"/>
      <c r="D8260" s="220"/>
      <c r="E8260" s="220"/>
      <c r="F8260" s="225"/>
      <c r="G8260" s="222"/>
      <c r="H8260" s="229"/>
      <c r="I8260" s="220"/>
      <c r="J8260" s="220"/>
      <c r="K8260" s="223"/>
    </row>
    <row r="8261" customHeight="1" spans="1:11">
      <c r="A8261" s="226"/>
      <c r="B8261" s="213"/>
      <c r="C8261" s="214"/>
      <c r="D8261" s="214"/>
      <c r="E8261" s="214"/>
      <c r="F8261" s="224"/>
      <c r="G8261" s="216"/>
      <c r="H8261" s="227"/>
      <c r="I8261" s="214"/>
      <c r="J8261" s="214"/>
      <c r="K8261" s="218"/>
    </row>
    <row r="8262" customHeight="1" spans="1:11">
      <c r="A8262" s="228"/>
      <c r="B8262" s="219"/>
      <c r="C8262" s="220"/>
      <c r="D8262" s="220"/>
      <c r="E8262" s="220"/>
      <c r="F8262" s="225"/>
      <c r="G8262" s="222"/>
      <c r="H8262" s="229"/>
      <c r="I8262" s="220"/>
      <c r="J8262" s="220"/>
      <c r="K8262" s="223"/>
    </row>
    <row r="8263" customHeight="1" spans="1:11">
      <c r="A8263" s="226"/>
      <c r="B8263" s="213"/>
      <c r="C8263" s="214"/>
      <c r="D8263" s="214"/>
      <c r="E8263" s="214"/>
      <c r="F8263" s="224"/>
      <c r="G8263" s="216"/>
      <c r="H8263" s="227"/>
      <c r="I8263" s="214"/>
      <c r="J8263" s="214"/>
      <c r="K8263" s="218"/>
    </row>
    <row r="8264" customHeight="1" spans="1:11">
      <c r="A8264" s="228"/>
      <c r="B8264" s="219"/>
      <c r="C8264" s="220"/>
      <c r="D8264" s="220"/>
      <c r="E8264" s="220"/>
      <c r="F8264" s="225"/>
      <c r="G8264" s="222"/>
      <c r="H8264" s="229"/>
      <c r="I8264" s="220"/>
      <c r="J8264" s="220"/>
      <c r="K8264" s="223"/>
    </row>
    <row r="8265" customHeight="1" spans="1:11">
      <c r="A8265" s="226"/>
      <c r="B8265" s="213"/>
      <c r="C8265" s="214"/>
      <c r="D8265" s="214"/>
      <c r="E8265" s="214"/>
      <c r="F8265" s="224"/>
      <c r="G8265" s="216"/>
      <c r="H8265" s="227"/>
      <c r="I8265" s="214"/>
      <c r="J8265" s="214"/>
      <c r="K8265" s="218"/>
    </row>
    <row r="8266" customHeight="1" spans="1:11">
      <c r="A8266" s="228"/>
      <c r="B8266" s="219"/>
      <c r="C8266" s="220"/>
      <c r="D8266" s="220"/>
      <c r="E8266" s="220"/>
      <c r="F8266" s="225"/>
      <c r="G8266" s="222"/>
      <c r="H8266" s="229"/>
      <c r="I8266" s="220"/>
      <c r="J8266" s="220"/>
      <c r="K8266" s="223"/>
    </row>
    <row r="8267" customHeight="1" spans="1:11">
      <c r="A8267" s="226"/>
      <c r="B8267" s="213"/>
      <c r="C8267" s="214"/>
      <c r="D8267" s="214"/>
      <c r="E8267" s="214"/>
      <c r="F8267" s="224"/>
      <c r="G8267" s="216"/>
      <c r="H8267" s="227"/>
      <c r="I8267" s="214"/>
      <c r="J8267" s="214"/>
      <c r="K8267" s="218"/>
    </row>
    <row r="8268" customHeight="1" spans="1:11">
      <c r="A8268" s="228"/>
      <c r="B8268" s="219"/>
      <c r="C8268" s="220"/>
      <c r="D8268" s="220"/>
      <c r="E8268" s="220"/>
      <c r="F8268" s="225"/>
      <c r="G8268" s="222"/>
      <c r="H8268" s="229"/>
      <c r="I8268" s="220"/>
      <c r="J8268" s="220"/>
      <c r="K8268" s="223"/>
    </row>
    <row r="8269" customHeight="1" spans="1:11">
      <c r="A8269" s="226"/>
      <c r="B8269" s="213"/>
      <c r="C8269" s="214"/>
      <c r="D8269" s="214"/>
      <c r="E8269" s="214"/>
      <c r="F8269" s="224"/>
      <c r="G8269" s="216"/>
      <c r="H8269" s="227"/>
      <c r="I8269" s="214"/>
      <c r="J8269" s="214"/>
      <c r="K8269" s="218"/>
    </row>
    <row r="8270" customHeight="1" spans="1:11">
      <c r="A8270" s="228"/>
      <c r="B8270" s="219"/>
      <c r="C8270" s="220"/>
      <c r="D8270" s="220"/>
      <c r="E8270" s="220"/>
      <c r="F8270" s="225"/>
      <c r="G8270" s="222"/>
      <c r="H8270" s="229"/>
      <c r="I8270" s="220"/>
      <c r="J8270" s="220"/>
      <c r="K8270" s="223"/>
    </row>
    <row r="8271" customHeight="1" spans="1:11">
      <c r="A8271" s="226"/>
      <c r="B8271" s="213"/>
      <c r="C8271" s="214"/>
      <c r="D8271" s="214"/>
      <c r="E8271" s="214"/>
      <c r="F8271" s="224"/>
      <c r="G8271" s="216"/>
      <c r="H8271" s="227"/>
      <c r="I8271" s="214"/>
      <c r="J8271" s="214"/>
      <c r="K8271" s="218"/>
    </row>
    <row r="8272" customHeight="1" spans="1:11">
      <c r="A8272" s="228"/>
      <c r="B8272" s="219"/>
      <c r="C8272" s="220"/>
      <c r="D8272" s="220"/>
      <c r="E8272" s="220"/>
      <c r="F8272" s="225"/>
      <c r="G8272" s="222"/>
      <c r="H8272" s="229"/>
      <c r="I8272" s="220"/>
      <c r="J8272" s="220"/>
      <c r="K8272" s="223"/>
    </row>
    <row r="8273" customHeight="1" spans="1:11">
      <c r="A8273" s="226"/>
      <c r="B8273" s="213"/>
      <c r="C8273" s="214"/>
      <c r="D8273" s="214"/>
      <c r="E8273" s="214"/>
      <c r="F8273" s="224"/>
      <c r="G8273" s="216"/>
      <c r="H8273" s="227"/>
      <c r="I8273" s="214"/>
      <c r="J8273" s="214"/>
      <c r="K8273" s="218"/>
    </row>
    <row r="8274" customHeight="1" spans="1:11">
      <c r="A8274" s="228"/>
      <c r="B8274" s="219"/>
      <c r="C8274" s="220"/>
      <c r="D8274" s="220"/>
      <c r="E8274" s="220"/>
      <c r="F8274" s="225"/>
      <c r="G8274" s="222"/>
      <c r="H8274" s="229"/>
      <c r="I8274" s="220"/>
      <c r="J8274" s="220"/>
      <c r="K8274" s="223"/>
    </row>
    <row r="8275" customHeight="1" spans="1:11">
      <c r="A8275" s="226"/>
      <c r="B8275" s="213"/>
      <c r="C8275" s="214"/>
      <c r="D8275" s="214"/>
      <c r="E8275" s="214"/>
      <c r="F8275" s="224"/>
      <c r="G8275" s="216"/>
      <c r="H8275" s="227"/>
      <c r="I8275" s="214"/>
      <c r="J8275" s="214"/>
      <c r="K8275" s="218"/>
    </row>
    <row r="8276" customHeight="1" spans="1:11">
      <c r="A8276" s="228"/>
      <c r="B8276" s="219"/>
      <c r="C8276" s="220"/>
      <c r="D8276" s="220"/>
      <c r="E8276" s="220"/>
      <c r="F8276" s="225"/>
      <c r="G8276" s="222"/>
      <c r="H8276" s="229"/>
      <c r="I8276" s="220"/>
      <c r="J8276" s="220"/>
      <c r="K8276" s="223"/>
    </row>
    <row r="8277" customHeight="1" spans="1:11">
      <c r="A8277" s="226"/>
      <c r="B8277" s="213"/>
      <c r="C8277" s="214"/>
      <c r="D8277" s="214"/>
      <c r="E8277" s="214"/>
      <c r="F8277" s="224"/>
      <c r="G8277" s="216"/>
      <c r="H8277" s="227"/>
      <c r="I8277" s="214"/>
      <c r="J8277" s="214"/>
      <c r="K8277" s="218"/>
    </row>
    <row r="8278" customHeight="1" spans="1:11">
      <c r="A8278" s="228"/>
      <c r="B8278" s="219"/>
      <c r="C8278" s="220"/>
      <c r="D8278" s="220"/>
      <c r="E8278" s="220"/>
      <c r="F8278" s="225"/>
      <c r="G8278" s="222"/>
      <c r="H8278" s="229"/>
      <c r="I8278" s="220"/>
      <c r="J8278" s="220"/>
      <c r="K8278" s="223"/>
    </row>
    <row r="8279" customHeight="1" spans="1:11">
      <c r="A8279" s="226"/>
      <c r="B8279" s="213"/>
      <c r="C8279" s="214"/>
      <c r="D8279" s="214"/>
      <c r="E8279" s="214"/>
      <c r="F8279" s="224"/>
      <c r="G8279" s="216"/>
      <c r="H8279" s="227"/>
      <c r="I8279" s="214"/>
      <c r="J8279" s="214"/>
      <c r="K8279" s="218"/>
    </row>
    <row r="8280" customHeight="1" spans="1:11">
      <c r="A8280" s="228"/>
      <c r="B8280" s="219"/>
      <c r="C8280" s="220"/>
      <c r="D8280" s="220"/>
      <c r="E8280" s="220"/>
      <c r="F8280" s="225"/>
      <c r="G8280" s="222"/>
      <c r="H8280" s="229"/>
      <c r="I8280" s="220"/>
      <c r="J8280" s="220"/>
      <c r="K8280" s="223"/>
    </row>
    <row r="8281" customHeight="1" spans="1:11">
      <c r="A8281" s="226"/>
      <c r="B8281" s="213"/>
      <c r="C8281" s="214"/>
      <c r="D8281" s="214"/>
      <c r="E8281" s="214"/>
      <c r="F8281" s="224"/>
      <c r="G8281" s="216"/>
      <c r="H8281" s="227"/>
      <c r="I8281" s="214"/>
      <c r="J8281" s="214"/>
      <c r="K8281" s="218"/>
    </row>
    <row r="8282" customHeight="1" spans="1:11">
      <c r="A8282" s="228"/>
      <c r="B8282" s="219"/>
      <c r="C8282" s="220"/>
      <c r="D8282" s="220"/>
      <c r="E8282" s="220"/>
      <c r="F8282" s="225"/>
      <c r="G8282" s="222"/>
      <c r="H8282" s="229"/>
      <c r="I8282" s="220"/>
      <c r="J8282" s="220"/>
      <c r="K8282" s="223"/>
    </row>
    <row r="8283" customHeight="1" spans="1:11">
      <c r="A8283" s="226"/>
      <c r="B8283" s="213"/>
      <c r="C8283" s="214"/>
      <c r="D8283" s="214"/>
      <c r="E8283" s="214"/>
      <c r="F8283" s="224"/>
      <c r="G8283" s="216"/>
      <c r="H8283" s="227"/>
      <c r="I8283" s="214"/>
      <c r="J8283" s="214"/>
      <c r="K8283" s="218"/>
    </row>
    <row r="8284" customHeight="1" spans="1:11">
      <c r="A8284" s="228"/>
      <c r="B8284" s="219"/>
      <c r="C8284" s="220"/>
      <c r="D8284" s="220"/>
      <c r="E8284" s="220"/>
      <c r="F8284" s="225"/>
      <c r="G8284" s="222"/>
      <c r="H8284" s="229"/>
      <c r="I8284" s="220"/>
      <c r="J8284" s="220"/>
      <c r="K8284" s="223"/>
    </row>
    <row r="8285" customHeight="1" spans="1:11">
      <c r="A8285" s="226"/>
      <c r="B8285" s="213"/>
      <c r="C8285" s="214"/>
      <c r="D8285" s="214"/>
      <c r="E8285" s="214"/>
      <c r="F8285" s="224"/>
      <c r="G8285" s="216"/>
      <c r="H8285" s="227"/>
      <c r="I8285" s="214"/>
      <c r="J8285" s="214"/>
      <c r="K8285" s="218"/>
    </row>
    <row r="8286" customHeight="1" spans="1:11">
      <c r="A8286" s="228"/>
      <c r="B8286" s="219"/>
      <c r="C8286" s="220"/>
      <c r="D8286" s="220"/>
      <c r="E8286" s="220"/>
      <c r="F8286" s="225"/>
      <c r="G8286" s="222"/>
      <c r="H8286" s="229"/>
      <c r="I8286" s="220"/>
      <c r="J8286" s="220"/>
      <c r="K8286" s="223"/>
    </row>
    <row r="8287" customHeight="1" spans="1:11">
      <c r="A8287" s="226"/>
      <c r="B8287" s="213"/>
      <c r="C8287" s="214"/>
      <c r="D8287" s="214"/>
      <c r="E8287" s="214"/>
      <c r="F8287" s="224"/>
      <c r="G8287" s="216"/>
      <c r="H8287" s="227"/>
      <c r="I8287" s="214"/>
      <c r="J8287" s="214"/>
      <c r="K8287" s="218"/>
    </row>
    <row r="8288" customHeight="1" spans="1:11">
      <c r="A8288" s="228"/>
      <c r="B8288" s="219"/>
      <c r="C8288" s="220"/>
      <c r="D8288" s="220"/>
      <c r="E8288" s="220"/>
      <c r="F8288" s="225"/>
      <c r="G8288" s="222"/>
      <c r="H8288" s="229"/>
      <c r="I8288" s="220"/>
      <c r="J8288" s="220"/>
      <c r="K8288" s="223"/>
    </row>
    <row r="8289" customHeight="1" spans="1:11">
      <c r="A8289" s="226"/>
      <c r="B8289" s="213"/>
      <c r="C8289" s="214"/>
      <c r="D8289" s="214"/>
      <c r="E8289" s="214"/>
      <c r="F8289" s="224"/>
      <c r="G8289" s="216"/>
      <c r="H8289" s="227"/>
      <c r="I8289" s="214"/>
      <c r="J8289" s="214"/>
      <c r="K8289" s="218"/>
    </row>
    <row r="8290" customHeight="1" spans="1:11">
      <c r="A8290" s="228"/>
      <c r="B8290" s="219"/>
      <c r="C8290" s="220"/>
      <c r="D8290" s="220"/>
      <c r="E8290" s="220"/>
      <c r="F8290" s="225"/>
      <c r="G8290" s="222"/>
      <c r="H8290" s="229"/>
      <c r="I8290" s="220"/>
      <c r="J8290" s="220"/>
      <c r="K8290" s="223"/>
    </row>
    <row r="8291" customHeight="1" spans="1:11">
      <c r="A8291" s="226"/>
      <c r="B8291" s="213"/>
      <c r="C8291" s="214"/>
      <c r="D8291" s="214"/>
      <c r="E8291" s="214"/>
      <c r="F8291" s="224"/>
      <c r="G8291" s="216"/>
      <c r="H8291" s="227"/>
      <c r="I8291" s="214"/>
      <c r="J8291" s="214"/>
      <c r="K8291" s="218"/>
    </row>
    <row r="8292" customHeight="1" spans="1:11">
      <c r="A8292" s="228"/>
      <c r="B8292" s="219"/>
      <c r="C8292" s="220"/>
      <c r="D8292" s="220"/>
      <c r="E8292" s="220"/>
      <c r="F8292" s="225"/>
      <c r="G8292" s="222"/>
      <c r="H8292" s="229"/>
      <c r="I8292" s="220"/>
      <c r="J8292" s="220"/>
      <c r="K8292" s="223"/>
    </row>
    <row r="8293" customHeight="1" spans="1:11">
      <c r="A8293" s="226"/>
      <c r="B8293" s="213"/>
      <c r="C8293" s="214"/>
      <c r="D8293" s="214"/>
      <c r="E8293" s="214"/>
      <c r="F8293" s="224"/>
      <c r="G8293" s="216"/>
      <c r="H8293" s="227"/>
      <c r="I8293" s="214"/>
      <c r="J8293" s="214"/>
      <c r="K8293" s="218"/>
    </row>
    <row r="8294" customHeight="1" spans="1:11">
      <c r="A8294" s="228"/>
      <c r="B8294" s="219"/>
      <c r="C8294" s="220"/>
      <c r="D8294" s="220"/>
      <c r="E8294" s="220"/>
      <c r="F8294" s="225"/>
      <c r="G8294" s="222"/>
      <c r="H8294" s="229"/>
      <c r="I8294" s="220"/>
      <c r="J8294" s="220"/>
      <c r="K8294" s="223"/>
    </row>
    <row r="8295" customHeight="1" spans="1:11">
      <c r="A8295" s="226"/>
      <c r="B8295" s="213"/>
      <c r="C8295" s="214"/>
      <c r="D8295" s="214"/>
      <c r="E8295" s="214"/>
      <c r="F8295" s="224"/>
      <c r="G8295" s="216"/>
      <c r="H8295" s="227"/>
      <c r="I8295" s="214"/>
      <c r="J8295" s="214"/>
      <c r="K8295" s="218"/>
    </row>
    <row r="8296" customHeight="1" spans="1:11">
      <c r="A8296" s="228"/>
      <c r="B8296" s="219"/>
      <c r="C8296" s="220"/>
      <c r="D8296" s="220"/>
      <c r="E8296" s="220"/>
      <c r="F8296" s="225"/>
      <c r="G8296" s="222"/>
      <c r="H8296" s="229"/>
      <c r="I8296" s="220"/>
      <c r="J8296" s="220"/>
      <c r="K8296" s="223"/>
    </row>
    <row r="8297" customHeight="1" spans="1:11">
      <c r="A8297" s="226"/>
      <c r="B8297" s="213"/>
      <c r="C8297" s="214"/>
      <c r="D8297" s="214"/>
      <c r="E8297" s="214"/>
      <c r="F8297" s="224"/>
      <c r="G8297" s="216"/>
      <c r="H8297" s="227"/>
      <c r="I8297" s="214"/>
      <c r="J8297" s="214"/>
      <c r="K8297" s="218"/>
    </row>
    <row r="8298" customHeight="1" spans="1:11">
      <c r="A8298" s="228"/>
      <c r="B8298" s="219"/>
      <c r="C8298" s="220"/>
      <c r="D8298" s="220"/>
      <c r="E8298" s="220"/>
      <c r="F8298" s="225"/>
      <c r="G8298" s="222"/>
      <c r="H8298" s="229"/>
      <c r="I8298" s="220"/>
      <c r="J8298" s="220"/>
      <c r="K8298" s="223"/>
    </row>
    <row r="8299" customHeight="1" spans="1:11">
      <c r="A8299" s="226"/>
      <c r="B8299" s="213"/>
      <c r="C8299" s="214"/>
      <c r="D8299" s="214"/>
      <c r="E8299" s="214"/>
      <c r="F8299" s="224"/>
      <c r="G8299" s="216"/>
      <c r="H8299" s="227"/>
      <c r="I8299" s="214"/>
      <c r="J8299" s="214"/>
      <c r="K8299" s="218"/>
    </row>
    <row r="8300" customHeight="1" spans="1:11">
      <c r="A8300" s="228"/>
      <c r="B8300" s="219"/>
      <c r="C8300" s="220"/>
      <c r="D8300" s="220"/>
      <c r="E8300" s="220"/>
      <c r="F8300" s="225"/>
      <c r="G8300" s="222"/>
      <c r="H8300" s="229"/>
      <c r="I8300" s="220"/>
      <c r="J8300" s="220"/>
      <c r="K8300" s="223"/>
    </row>
    <row r="8301" customHeight="1" spans="1:11">
      <c r="A8301" s="226"/>
      <c r="B8301" s="213"/>
      <c r="C8301" s="214"/>
      <c r="D8301" s="214"/>
      <c r="E8301" s="214"/>
      <c r="F8301" s="224"/>
      <c r="G8301" s="216"/>
      <c r="H8301" s="227"/>
      <c r="I8301" s="214"/>
      <c r="J8301" s="214"/>
      <c r="K8301" s="218"/>
    </row>
    <row r="8302" customHeight="1" spans="1:11">
      <c r="A8302" s="228"/>
      <c r="B8302" s="219"/>
      <c r="C8302" s="220"/>
      <c r="D8302" s="220"/>
      <c r="E8302" s="220"/>
      <c r="F8302" s="225"/>
      <c r="G8302" s="222"/>
      <c r="H8302" s="229"/>
      <c r="I8302" s="220"/>
      <c r="J8302" s="220"/>
      <c r="K8302" s="223"/>
    </row>
    <row r="8303" customHeight="1" spans="1:11">
      <c r="A8303" s="226"/>
      <c r="B8303" s="213"/>
      <c r="C8303" s="214"/>
      <c r="D8303" s="214"/>
      <c r="E8303" s="214"/>
      <c r="F8303" s="224"/>
      <c r="G8303" s="216"/>
      <c r="H8303" s="227"/>
      <c r="I8303" s="214"/>
      <c r="J8303" s="214"/>
      <c r="K8303" s="218"/>
    </row>
    <row r="8304" customHeight="1" spans="1:11">
      <c r="A8304" s="228"/>
      <c r="B8304" s="219"/>
      <c r="C8304" s="220"/>
      <c r="D8304" s="220"/>
      <c r="E8304" s="220"/>
      <c r="F8304" s="225"/>
      <c r="G8304" s="222"/>
      <c r="H8304" s="229"/>
      <c r="I8304" s="220"/>
      <c r="J8304" s="220"/>
      <c r="K8304" s="223"/>
    </row>
    <row r="8305" customHeight="1" spans="1:11">
      <c r="A8305" s="226"/>
      <c r="B8305" s="213"/>
      <c r="C8305" s="214"/>
      <c r="D8305" s="214"/>
      <c r="E8305" s="214"/>
      <c r="F8305" s="224"/>
      <c r="G8305" s="216"/>
      <c r="H8305" s="227"/>
      <c r="I8305" s="214"/>
      <c r="J8305" s="214"/>
      <c r="K8305" s="218"/>
    </row>
    <row r="8306" customHeight="1" spans="1:11">
      <c r="A8306" s="228"/>
      <c r="B8306" s="219"/>
      <c r="C8306" s="220"/>
      <c r="D8306" s="220"/>
      <c r="E8306" s="220"/>
      <c r="F8306" s="225"/>
      <c r="G8306" s="222"/>
      <c r="H8306" s="229"/>
      <c r="I8306" s="220"/>
      <c r="J8306" s="220"/>
      <c r="K8306" s="223"/>
    </row>
    <row r="8307" customHeight="1" spans="1:11">
      <c r="A8307" s="226"/>
      <c r="B8307" s="213"/>
      <c r="C8307" s="214"/>
      <c r="D8307" s="214"/>
      <c r="E8307" s="214"/>
      <c r="F8307" s="224"/>
      <c r="G8307" s="216"/>
      <c r="H8307" s="227"/>
      <c r="I8307" s="214"/>
      <c r="J8307" s="214"/>
      <c r="K8307" s="218"/>
    </row>
    <row r="8308" customHeight="1" spans="1:11">
      <c r="A8308" s="228"/>
      <c r="B8308" s="219"/>
      <c r="C8308" s="220"/>
      <c r="D8308" s="220"/>
      <c r="E8308" s="220"/>
      <c r="F8308" s="225"/>
      <c r="G8308" s="222"/>
      <c r="H8308" s="229"/>
      <c r="I8308" s="220"/>
      <c r="J8308" s="220"/>
      <c r="K8308" s="223"/>
    </row>
    <row r="8309" customHeight="1" spans="1:11">
      <c r="A8309" s="226"/>
      <c r="B8309" s="213"/>
      <c r="C8309" s="214"/>
      <c r="D8309" s="214"/>
      <c r="E8309" s="214"/>
      <c r="F8309" s="224"/>
      <c r="G8309" s="216"/>
      <c r="H8309" s="227"/>
      <c r="I8309" s="214"/>
      <c r="J8309" s="214"/>
      <c r="K8309" s="218"/>
    </row>
    <row r="8310" customHeight="1" spans="1:11">
      <c r="A8310" s="228"/>
      <c r="B8310" s="219"/>
      <c r="C8310" s="220"/>
      <c r="D8310" s="220"/>
      <c r="E8310" s="220"/>
      <c r="F8310" s="225"/>
      <c r="G8310" s="222"/>
      <c r="H8310" s="229"/>
      <c r="I8310" s="220"/>
      <c r="J8310" s="220"/>
      <c r="K8310" s="223"/>
    </row>
    <row r="8311" customHeight="1" spans="1:11">
      <c r="A8311" s="226"/>
      <c r="B8311" s="213"/>
      <c r="C8311" s="214"/>
      <c r="D8311" s="214"/>
      <c r="E8311" s="214"/>
      <c r="F8311" s="224"/>
      <c r="G8311" s="216"/>
      <c r="H8311" s="227"/>
      <c r="I8311" s="214"/>
      <c r="J8311" s="214"/>
      <c r="K8311" s="218"/>
    </row>
    <row r="8312" customHeight="1" spans="1:11">
      <c r="A8312" s="228"/>
      <c r="B8312" s="219"/>
      <c r="C8312" s="220"/>
      <c r="D8312" s="220"/>
      <c r="E8312" s="220"/>
      <c r="F8312" s="225"/>
      <c r="G8312" s="222"/>
      <c r="H8312" s="229"/>
      <c r="I8312" s="220"/>
      <c r="J8312" s="220"/>
      <c r="K8312" s="223"/>
    </row>
    <row r="8313" customHeight="1" spans="1:11">
      <c r="A8313" s="226"/>
      <c r="B8313" s="213"/>
      <c r="C8313" s="214"/>
      <c r="D8313" s="214"/>
      <c r="E8313" s="214"/>
      <c r="F8313" s="224"/>
      <c r="G8313" s="216"/>
      <c r="H8313" s="227"/>
      <c r="I8313" s="214"/>
      <c r="J8313" s="214"/>
      <c r="K8313" s="218"/>
    </row>
    <row r="8314" customHeight="1" spans="1:11">
      <c r="A8314" s="228"/>
      <c r="B8314" s="219"/>
      <c r="C8314" s="220"/>
      <c r="D8314" s="220"/>
      <c r="E8314" s="220"/>
      <c r="F8314" s="225"/>
      <c r="G8314" s="222"/>
      <c r="H8314" s="229"/>
      <c r="I8314" s="220"/>
      <c r="J8314" s="220"/>
      <c r="K8314" s="223"/>
    </row>
    <row r="8315" customHeight="1" spans="1:11">
      <c r="A8315" s="226"/>
      <c r="B8315" s="213"/>
      <c r="C8315" s="214"/>
      <c r="D8315" s="214"/>
      <c r="E8315" s="214"/>
      <c r="F8315" s="224"/>
      <c r="G8315" s="216"/>
      <c r="H8315" s="227"/>
      <c r="I8315" s="214"/>
      <c r="J8315" s="214"/>
      <c r="K8315" s="218"/>
    </row>
    <row r="8316" customHeight="1" spans="1:11">
      <c r="A8316" s="228"/>
      <c r="B8316" s="219"/>
      <c r="C8316" s="220"/>
      <c r="D8316" s="220"/>
      <c r="E8316" s="220"/>
      <c r="F8316" s="225"/>
      <c r="G8316" s="222"/>
      <c r="H8316" s="229"/>
      <c r="I8316" s="220"/>
      <c r="J8316" s="220"/>
      <c r="K8316" s="223"/>
    </row>
    <row r="8317" customHeight="1" spans="1:11">
      <c r="A8317" s="226"/>
      <c r="B8317" s="213"/>
      <c r="C8317" s="214"/>
      <c r="D8317" s="214"/>
      <c r="E8317" s="214"/>
      <c r="F8317" s="224"/>
      <c r="G8317" s="216"/>
      <c r="H8317" s="227"/>
      <c r="I8317" s="214"/>
      <c r="J8317" s="214"/>
      <c r="K8317" s="218"/>
    </row>
    <row r="8318" customHeight="1" spans="1:11">
      <c r="A8318" s="228"/>
      <c r="B8318" s="219"/>
      <c r="C8318" s="220"/>
      <c r="D8318" s="220"/>
      <c r="E8318" s="220"/>
      <c r="F8318" s="225"/>
      <c r="G8318" s="222"/>
      <c r="H8318" s="229"/>
      <c r="I8318" s="220"/>
      <c r="J8318" s="220"/>
      <c r="K8318" s="223"/>
    </row>
    <row r="8319" customHeight="1" spans="1:11">
      <c r="A8319" s="226"/>
      <c r="B8319" s="213"/>
      <c r="C8319" s="214"/>
      <c r="D8319" s="214"/>
      <c r="E8319" s="214"/>
      <c r="F8319" s="224"/>
      <c r="G8319" s="216"/>
      <c r="H8319" s="227"/>
      <c r="I8319" s="214"/>
      <c r="J8319" s="214"/>
      <c r="K8319" s="218"/>
    </row>
    <row r="8320" customHeight="1" spans="1:11">
      <c r="A8320" s="228"/>
      <c r="B8320" s="219"/>
      <c r="C8320" s="220"/>
      <c r="D8320" s="220"/>
      <c r="E8320" s="220"/>
      <c r="F8320" s="225"/>
      <c r="G8320" s="222"/>
      <c r="H8320" s="229"/>
      <c r="I8320" s="220"/>
      <c r="J8320" s="220"/>
      <c r="K8320" s="223"/>
    </row>
    <row r="8321" customHeight="1" spans="1:11">
      <c r="A8321" s="226"/>
      <c r="B8321" s="213"/>
      <c r="C8321" s="214"/>
      <c r="D8321" s="214"/>
      <c r="E8321" s="214"/>
      <c r="F8321" s="224"/>
      <c r="G8321" s="216"/>
      <c r="H8321" s="227"/>
      <c r="I8321" s="214"/>
      <c r="J8321" s="214"/>
      <c r="K8321" s="218"/>
    </row>
    <row r="8322" customHeight="1" spans="1:11">
      <c r="A8322" s="228"/>
      <c r="B8322" s="219"/>
      <c r="C8322" s="220"/>
      <c r="D8322" s="220"/>
      <c r="E8322" s="220"/>
      <c r="F8322" s="225"/>
      <c r="G8322" s="222"/>
      <c r="H8322" s="229"/>
      <c r="I8322" s="220"/>
      <c r="J8322" s="220"/>
      <c r="K8322" s="223"/>
    </row>
    <row r="8323" customHeight="1" spans="1:11">
      <c r="A8323" s="226"/>
      <c r="B8323" s="213"/>
      <c r="C8323" s="214"/>
      <c r="D8323" s="214"/>
      <c r="E8323" s="214"/>
      <c r="F8323" s="224"/>
      <c r="G8323" s="216"/>
      <c r="H8323" s="227"/>
      <c r="I8323" s="214"/>
      <c r="J8323" s="214"/>
      <c r="K8323" s="218"/>
    </row>
    <row r="8324" customHeight="1" spans="1:11">
      <c r="A8324" s="228"/>
      <c r="B8324" s="219"/>
      <c r="C8324" s="220"/>
      <c r="D8324" s="220"/>
      <c r="E8324" s="220"/>
      <c r="F8324" s="225"/>
      <c r="G8324" s="222"/>
      <c r="H8324" s="229"/>
      <c r="I8324" s="220"/>
      <c r="J8324" s="220"/>
      <c r="K8324" s="223"/>
    </row>
    <row r="8325" customHeight="1" spans="1:11">
      <c r="A8325" s="226"/>
      <c r="B8325" s="213"/>
      <c r="C8325" s="214"/>
      <c r="D8325" s="214"/>
      <c r="E8325" s="214"/>
      <c r="F8325" s="224"/>
      <c r="G8325" s="216"/>
      <c r="H8325" s="227"/>
      <c r="I8325" s="214"/>
      <c r="J8325" s="214"/>
      <c r="K8325" s="218"/>
    </row>
    <row r="8326" customHeight="1" spans="1:11">
      <c r="A8326" s="228"/>
      <c r="B8326" s="219"/>
      <c r="C8326" s="220"/>
      <c r="D8326" s="220"/>
      <c r="E8326" s="220"/>
      <c r="F8326" s="225"/>
      <c r="G8326" s="222"/>
      <c r="H8326" s="229"/>
      <c r="I8326" s="220"/>
      <c r="J8326" s="220"/>
      <c r="K8326" s="223"/>
    </row>
    <row r="8327" customHeight="1" spans="1:11">
      <c r="A8327" s="226"/>
      <c r="B8327" s="213"/>
      <c r="C8327" s="214"/>
      <c r="D8327" s="214"/>
      <c r="E8327" s="214"/>
      <c r="F8327" s="224"/>
      <c r="G8327" s="216"/>
      <c r="H8327" s="227"/>
      <c r="I8327" s="214"/>
      <c r="J8327" s="214"/>
      <c r="K8327" s="218"/>
    </row>
    <row r="8328" customHeight="1" spans="1:11">
      <c r="A8328" s="228"/>
      <c r="B8328" s="219"/>
      <c r="C8328" s="220"/>
      <c r="D8328" s="220"/>
      <c r="E8328" s="220"/>
      <c r="F8328" s="225"/>
      <c r="G8328" s="222"/>
      <c r="H8328" s="229"/>
      <c r="I8328" s="220"/>
      <c r="J8328" s="220"/>
      <c r="K8328" s="223"/>
    </row>
    <row r="8329" customHeight="1" spans="1:11">
      <c r="A8329" s="226"/>
      <c r="B8329" s="213"/>
      <c r="C8329" s="214"/>
      <c r="D8329" s="214"/>
      <c r="E8329" s="214"/>
      <c r="F8329" s="224"/>
      <c r="G8329" s="216"/>
      <c r="H8329" s="227"/>
      <c r="I8329" s="214"/>
      <c r="J8329" s="214"/>
      <c r="K8329" s="218"/>
    </row>
    <row r="8330" customHeight="1" spans="1:11">
      <c r="A8330" s="228"/>
      <c r="B8330" s="219"/>
      <c r="C8330" s="220"/>
      <c r="D8330" s="220"/>
      <c r="E8330" s="220"/>
      <c r="F8330" s="225"/>
      <c r="G8330" s="222"/>
      <c r="H8330" s="229"/>
      <c r="I8330" s="220"/>
      <c r="J8330" s="220"/>
      <c r="K8330" s="223"/>
    </row>
    <row r="8331" customHeight="1" spans="1:11">
      <c r="A8331" s="226"/>
      <c r="B8331" s="213"/>
      <c r="C8331" s="214"/>
      <c r="D8331" s="214"/>
      <c r="E8331" s="214"/>
      <c r="F8331" s="224"/>
      <c r="G8331" s="216"/>
      <c r="H8331" s="227"/>
      <c r="I8331" s="214"/>
      <c r="J8331" s="214"/>
      <c r="K8331" s="218"/>
    </row>
    <row r="8332" customHeight="1" spans="1:11">
      <c r="A8332" s="228"/>
      <c r="B8332" s="219"/>
      <c r="C8332" s="220"/>
      <c r="D8332" s="220"/>
      <c r="E8332" s="220"/>
      <c r="F8332" s="225"/>
      <c r="G8332" s="222"/>
      <c r="H8332" s="229"/>
      <c r="I8332" s="220"/>
      <c r="J8332" s="220"/>
      <c r="K8332" s="223"/>
    </row>
    <row r="8333" customHeight="1" spans="1:11">
      <c r="A8333" s="226"/>
      <c r="B8333" s="213"/>
      <c r="C8333" s="214"/>
      <c r="D8333" s="214"/>
      <c r="E8333" s="214"/>
      <c r="F8333" s="224"/>
      <c r="G8333" s="216"/>
      <c r="H8333" s="227"/>
      <c r="I8333" s="214"/>
      <c r="J8333" s="214"/>
      <c r="K8333" s="218"/>
    </row>
    <row r="8334" customHeight="1" spans="1:11">
      <c r="A8334" s="228"/>
      <c r="B8334" s="219"/>
      <c r="C8334" s="220"/>
      <c r="D8334" s="220"/>
      <c r="E8334" s="220"/>
      <c r="F8334" s="225"/>
      <c r="G8334" s="222"/>
      <c r="H8334" s="229"/>
      <c r="I8334" s="220"/>
      <c r="J8334" s="220"/>
      <c r="K8334" s="223"/>
    </row>
    <row r="8335" customHeight="1" spans="1:11">
      <c r="A8335" s="226"/>
      <c r="B8335" s="213"/>
      <c r="C8335" s="214"/>
      <c r="D8335" s="214"/>
      <c r="E8335" s="214"/>
      <c r="F8335" s="224"/>
      <c r="G8335" s="216"/>
      <c r="H8335" s="227"/>
      <c r="I8335" s="214"/>
      <c r="J8335" s="214"/>
      <c r="K8335" s="218"/>
    </row>
    <row r="8336" customHeight="1" spans="1:11">
      <c r="A8336" s="228"/>
      <c r="B8336" s="219"/>
      <c r="C8336" s="220"/>
      <c r="D8336" s="220"/>
      <c r="E8336" s="220"/>
      <c r="F8336" s="225"/>
      <c r="G8336" s="222"/>
      <c r="H8336" s="229"/>
      <c r="I8336" s="220"/>
      <c r="J8336" s="220"/>
      <c r="K8336" s="223"/>
    </row>
    <row r="8337" customHeight="1" spans="1:11">
      <c r="A8337" s="226"/>
      <c r="B8337" s="213"/>
      <c r="C8337" s="214"/>
      <c r="D8337" s="214"/>
      <c r="E8337" s="214"/>
      <c r="F8337" s="224"/>
      <c r="G8337" s="216"/>
      <c r="H8337" s="227"/>
      <c r="I8337" s="214"/>
      <c r="J8337" s="214"/>
      <c r="K8337" s="218"/>
    </row>
    <row r="8338" customHeight="1" spans="1:11">
      <c r="A8338" s="228"/>
      <c r="B8338" s="219"/>
      <c r="C8338" s="220"/>
      <c r="D8338" s="220"/>
      <c r="E8338" s="220"/>
      <c r="F8338" s="225"/>
      <c r="G8338" s="222"/>
      <c r="H8338" s="229"/>
      <c r="I8338" s="220"/>
      <c r="J8338" s="220"/>
      <c r="K8338" s="223"/>
    </row>
    <row r="8339" customHeight="1" spans="1:11">
      <c r="A8339" s="226"/>
      <c r="B8339" s="213"/>
      <c r="C8339" s="214"/>
      <c r="D8339" s="214"/>
      <c r="E8339" s="214"/>
      <c r="F8339" s="224"/>
      <c r="G8339" s="216"/>
      <c r="H8339" s="227"/>
      <c r="I8339" s="214"/>
      <c r="J8339" s="214"/>
      <c r="K8339" s="218"/>
    </row>
    <row r="8340" customHeight="1" spans="1:11">
      <c r="A8340" s="228"/>
      <c r="B8340" s="219"/>
      <c r="C8340" s="220"/>
      <c r="D8340" s="220"/>
      <c r="E8340" s="220"/>
      <c r="F8340" s="225"/>
      <c r="G8340" s="222"/>
      <c r="H8340" s="229"/>
      <c r="I8340" s="220"/>
      <c r="J8340" s="220"/>
      <c r="K8340" s="223"/>
    </row>
    <row r="8341" customHeight="1" spans="1:11">
      <c r="A8341" s="226"/>
      <c r="B8341" s="213"/>
      <c r="C8341" s="214"/>
      <c r="D8341" s="214"/>
      <c r="E8341" s="214"/>
      <c r="F8341" s="224"/>
      <c r="G8341" s="216"/>
      <c r="H8341" s="227"/>
      <c r="I8341" s="214"/>
      <c r="J8341" s="214"/>
      <c r="K8341" s="218"/>
    </row>
    <row r="8342" customHeight="1" spans="1:11">
      <c r="A8342" s="228"/>
      <c r="B8342" s="219"/>
      <c r="C8342" s="220"/>
      <c r="D8342" s="220"/>
      <c r="E8342" s="220"/>
      <c r="F8342" s="225"/>
      <c r="G8342" s="222"/>
      <c r="H8342" s="229"/>
      <c r="I8342" s="220"/>
      <c r="J8342" s="220"/>
      <c r="K8342" s="223"/>
    </row>
    <row r="8343" customHeight="1" spans="1:11">
      <c r="A8343" s="226"/>
      <c r="B8343" s="213"/>
      <c r="C8343" s="214"/>
      <c r="D8343" s="214"/>
      <c r="E8343" s="214"/>
      <c r="F8343" s="224"/>
      <c r="G8343" s="216"/>
      <c r="H8343" s="227"/>
      <c r="I8343" s="214"/>
      <c r="J8343" s="214"/>
      <c r="K8343" s="218"/>
    </row>
    <row r="8344" customHeight="1" spans="1:11">
      <c r="A8344" s="228"/>
      <c r="B8344" s="219"/>
      <c r="C8344" s="220"/>
      <c r="D8344" s="220"/>
      <c r="E8344" s="220"/>
      <c r="F8344" s="225"/>
      <c r="G8344" s="222"/>
      <c r="H8344" s="229"/>
      <c r="I8344" s="220"/>
      <c r="J8344" s="220"/>
      <c r="K8344" s="223"/>
    </row>
    <row r="8345" customHeight="1" spans="1:11">
      <c r="A8345" s="226"/>
      <c r="B8345" s="213"/>
      <c r="C8345" s="214"/>
      <c r="D8345" s="214"/>
      <c r="E8345" s="214"/>
      <c r="F8345" s="224"/>
      <c r="G8345" s="216"/>
      <c r="H8345" s="227"/>
      <c r="I8345" s="214"/>
      <c r="J8345" s="214"/>
      <c r="K8345" s="218"/>
    </row>
    <row r="8346" customHeight="1" spans="1:11">
      <c r="A8346" s="228"/>
      <c r="B8346" s="219"/>
      <c r="C8346" s="220"/>
      <c r="D8346" s="220"/>
      <c r="E8346" s="220"/>
      <c r="F8346" s="225"/>
      <c r="G8346" s="222"/>
      <c r="H8346" s="229"/>
      <c r="I8346" s="220"/>
      <c r="J8346" s="220"/>
      <c r="K8346" s="223"/>
    </row>
    <row r="8347" customHeight="1" spans="1:11">
      <c r="A8347" s="226"/>
      <c r="B8347" s="213"/>
      <c r="C8347" s="214"/>
      <c r="D8347" s="214"/>
      <c r="E8347" s="214"/>
      <c r="F8347" s="224"/>
      <c r="G8347" s="216"/>
      <c r="H8347" s="227"/>
      <c r="I8347" s="214"/>
      <c r="J8347" s="214"/>
      <c r="K8347" s="218"/>
    </row>
    <row r="8348" customHeight="1" spans="1:11">
      <c r="A8348" s="228"/>
      <c r="B8348" s="219"/>
      <c r="C8348" s="220"/>
      <c r="D8348" s="220"/>
      <c r="E8348" s="220"/>
      <c r="F8348" s="225"/>
      <c r="G8348" s="222"/>
      <c r="H8348" s="229"/>
      <c r="I8348" s="220"/>
      <c r="J8348" s="220"/>
      <c r="K8348" s="223"/>
    </row>
    <row r="8349" customHeight="1" spans="1:11">
      <c r="A8349" s="226"/>
      <c r="B8349" s="213"/>
      <c r="C8349" s="214"/>
      <c r="D8349" s="214"/>
      <c r="E8349" s="214"/>
      <c r="F8349" s="224"/>
      <c r="G8349" s="216"/>
      <c r="H8349" s="227"/>
      <c r="I8349" s="214"/>
      <c r="J8349" s="214"/>
      <c r="K8349" s="218"/>
    </row>
    <row r="8350" customHeight="1" spans="1:11">
      <c r="A8350" s="228"/>
      <c r="B8350" s="219"/>
      <c r="C8350" s="220"/>
      <c r="D8350" s="220"/>
      <c r="E8350" s="220"/>
      <c r="F8350" s="225"/>
      <c r="G8350" s="222"/>
      <c r="H8350" s="229"/>
      <c r="I8350" s="220"/>
      <c r="J8350" s="220"/>
      <c r="K8350" s="223"/>
    </row>
    <row r="8351" customHeight="1" spans="1:11">
      <c r="A8351" s="226"/>
      <c r="B8351" s="213"/>
      <c r="C8351" s="214"/>
      <c r="D8351" s="214"/>
      <c r="E8351" s="214"/>
      <c r="F8351" s="224"/>
      <c r="G8351" s="216"/>
      <c r="H8351" s="227"/>
      <c r="I8351" s="214"/>
      <c r="J8351" s="214"/>
      <c r="K8351" s="218"/>
    </row>
    <row r="8352" customHeight="1" spans="1:11">
      <c r="A8352" s="228"/>
      <c r="B8352" s="219"/>
      <c r="C8352" s="220"/>
      <c r="D8352" s="220"/>
      <c r="E8352" s="220"/>
      <c r="F8352" s="225"/>
      <c r="G8352" s="222"/>
      <c r="H8352" s="229"/>
      <c r="I8352" s="220"/>
      <c r="J8352" s="220"/>
      <c r="K8352" s="223"/>
    </row>
    <row r="8353" customHeight="1" spans="1:11">
      <c r="A8353" s="226"/>
      <c r="B8353" s="213"/>
      <c r="C8353" s="214"/>
      <c r="D8353" s="214"/>
      <c r="E8353" s="214"/>
      <c r="F8353" s="224"/>
      <c r="G8353" s="216"/>
      <c r="H8353" s="227"/>
      <c r="I8353" s="214"/>
      <c r="J8353" s="214"/>
      <c r="K8353" s="218"/>
    </row>
    <row r="8354" customHeight="1" spans="1:11">
      <c r="A8354" s="228"/>
      <c r="B8354" s="219"/>
      <c r="C8354" s="220"/>
      <c r="D8354" s="220"/>
      <c r="E8354" s="220"/>
      <c r="F8354" s="225"/>
      <c r="G8354" s="222"/>
      <c r="H8354" s="229"/>
      <c r="I8354" s="220"/>
      <c r="J8354" s="220"/>
      <c r="K8354" s="223"/>
    </row>
    <row r="8355" customHeight="1" spans="1:11">
      <c r="A8355" s="226"/>
      <c r="B8355" s="213"/>
      <c r="C8355" s="214"/>
      <c r="D8355" s="214"/>
      <c r="E8355" s="214"/>
      <c r="F8355" s="224"/>
      <c r="G8355" s="216"/>
      <c r="H8355" s="227"/>
      <c r="I8355" s="214"/>
      <c r="J8355" s="214"/>
      <c r="K8355" s="218"/>
    </row>
    <row r="8356" customHeight="1" spans="1:11">
      <c r="A8356" s="228"/>
      <c r="B8356" s="219"/>
      <c r="C8356" s="220"/>
      <c r="D8356" s="220"/>
      <c r="E8356" s="220"/>
      <c r="F8356" s="225"/>
      <c r="G8356" s="222"/>
      <c r="H8356" s="229"/>
      <c r="I8356" s="220"/>
      <c r="J8356" s="220"/>
      <c r="K8356" s="223"/>
    </row>
    <row r="8357" customHeight="1" spans="1:11">
      <c r="A8357" s="226"/>
      <c r="B8357" s="213"/>
      <c r="C8357" s="214"/>
      <c r="D8357" s="214"/>
      <c r="E8357" s="214"/>
      <c r="F8357" s="224"/>
      <c r="G8357" s="216"/>
      <c r="H8357" s="227"/>
      <c r="I8357" s="214"/>
      <c r="J8357" s="214"/>
      <c r="K8357" s="218"/>
    </row>
    <row r="8358" customHeight="1" spans="1:11">
      <c r="A8358" s="228"/>
      <c r="B8358" s="219"/>
      <c r="C8358" s="220"/>
      <c r="D8358" s="220"/>
      <c r="E8358" s="220"/>
      <c r="F8358" s="225"/>
      <c r="G8358" s="222"/>
      <c r="H8358" s="229"/>
      <c r="I8358" s="220"/>
      <c r="J8358" s="220"/>
      <c r="K8358" s="223"/>
    </row>
    <row r="8359" customHeight="1" spans="1:11">
      <c r="A8359" s="226"/>
      <c r="B8359" s="213"/>
      <c r="C8359" s="214"/>
      <c r="D8359" s="214"/>
      <c r="E8359" s="214"/>
      <c r="F8359" s="224"/>
      <c r="G8359" s="216"/>
      <c r="H8359" s="227"/>
      <c r="I8359" s="214"/>
      <c r="J8359" s="214"/>
      <c r="K8359" s="218"/>
    </row>
    <row r="8360" customHeight="1" spans="1:11">
      <c r="A8360" s="228"/>
      <c r="B8360" s="219"/>
      <c r="C8360" s="220"/>
      <c r="D8360" s="220"/>
      <c r="E8360" s="220"/>
      <c r="F8360" s="225"/>
      <c r="G8360" s="222"/>
      <c r="H8360" s="229"/>
      <c r="I8360" s="220"/>
      <c r="J8360" s="220"/>
      <c r="K8360" s="223"/>
    </row>
    <row r="8361" customHeight="1" spans="1:11">
      <c r="A8361" s="226"/>
      <c r="B8361" s="213"/>
      <c r="C8361" s="214"/>
      <c r="D8361" s="214"/>
      <c r="E8361" s="214"/>
      <c r="F8361" s="224"/>
      <c r="G8361" s="216"/>
      <c r="H8361" s="227"/>
      <c r="I8361" s="214"/>
      <c r="J8361" s="214"/>
      <c r="K8361" s="218"/>
    </row>
    <row r="8362" customHeight="1" spans="1:11">
      <c r="A8362" s="228"/>
      <c r="B8362" s="219"/>
      <c r="C8362" s="220"/>
      <c r="D8362" s="220"/>
      <c r="E8362" s="220"/>
      <c r="F8362" s="225"/>
      <c r="G8362" s="222"/>
      <c r="H8362" s="229"/>
      <c r="I8362" s="220"/>
      <c r="J8362" s="220"/>
      <c r="K8362" s="223"/>
    </row>
    <row r="8363" customHeight="1" spans="1:11">
      <c r="A8363" s="226"/>
      <c r="B8363" s="213"/>
      <c r="C8363" s="214"/>
      <c r="D8363" s="214"/>
      <c r="E8363" s="214"/>
      <c r="F8363" s="224"/>
      <c r="G8363" s="216"/>
      <c r="H8363" s="227"/>
      <c r="I8363" s="214"/>
      <c r="J8363" s="214"/>
      <c r="K8363" s="218"/>
    </row>
    <row r="8364" customHeight="1" spans="1:11">
      <c r="A8364" s="228"/>
      <c r="B8364" s="219"/>
      <c r="C8364" s="220"/>
      <c r="D8364" s="220"/>
      <c r="E8364" s="220"/>
      <c r="F8364" s="225"/>
      <c r="G8364" s="222"/>
      <c r="H8364" s="229"/>
      <c r="I8364" s="220"/>
      <c r="J8364" s="220"/>
      <c r="K8364" s="223"/>
    </row>
    <row r="8365" customHeight="1" spans="1:11">
      <c r="A8365" s="226"/>
      <c r="B8365" s="213"/>
      <c r="C8365" s="214"/>
      <c r="D8365" s="214"/>
      <c r="E8365" s="214"/>
      <c r="F8365" s="224"/>
      <c r="G8365" s="216"/>
      <c r="H8365" s="227"/>
      <c r="I8365" s="214"/>
      <c r="J8365" s="214"/>
      <c r="K8365" s="218"/>
    </row>
    <row r="8366" customHeight="1" spans="1:11">
      <c r="A8366" s="228"/>
      <c r="B8366" s="219"/>
      <c r="C8366" s="220"/>
      <c r="D8366" s="220"/>
      <c r="E8366" s="220"/>
      <c r="F8366" s="225"/>
      <c r="G8366" s="222"/>
      <c r="H8366" s="229"/>
      <c r="I8366" s="220"/>
      <c r="J8366" s="220"/>
      <c r="K8366" s="223"/>
    </row>
    <row r="8367" customHeight="1" spans="1:11">
      <c r="A8367" s="226"/>
      <c r="B8367" s="213"/>
      <c r="C8367" s="214"/>
      <c r="D8367" s="214"/>
      <c r="E8367" s="214"/>
      <c r="F8367" s="224"/>
      <c r="G8367" s="216"/>
      <c r="H8367" s="227"/>
      <c r="I8367" s="214"/>
      <c r="J8367" s="214"/>
      <c r="K8367" s="218"/>
    </row>
    <row r="8368" customHeight="1" spans="1:11">
      <c r="A8368" s="228"/>
      <c r="B8368" s="219"/>
      <c r="C8368" s="220"/>
      <c r="D8368" s="220"/>
      <c r="E8368" s="220"/>
      <c r="F8368" s="225"/>
      <c r="G8368" s="222"/>
      <c r="H8368" s="229"/>
      <c r="I8368" s="220"/>
      <c r="J8368" s="220"/>
      <c r="K8368" s="223"/>
    </row>
    <row r="8369" customHeight="1" spans="1:11">
      <c r="A8369" s="226"/>
      <c r="B8369" s="213"/>
      <c r="C8369" s="214"/>
      <c r="D8369" s="214"/>
      <c r="E8369" s="214"/>
      <c r="F8369" s="224"/>
      <c r="G8369" s="216"/>
      <c r="H8369" s="227"/>
      <c r="I8369" s="214"/>
      <c r="J8369" s="214"/>
      <c r="K8369" s="218"/>
    </row>
    <row r="8370" customHeight="1" spans="1:11">
      <c r="A8370" s="228"/>
      <c r="B8370" s="219"/>
      <c r="C8370" s="220"/>
      <c r="D8370" s="220"/>
      <c r="E8370" s="220"/>
      <c r="F8370" s="225"/>
      <c r="G8370" s="222"/>
      <c r="H8370" s="229"/>
      <c r="I8370" s="220"/>
      <c r="J8370" s="220"/>
      <c r="K8370" s="223"/>
    </row>
    <row r="8371" customHeight="1" spans="1:11">
      <c r="A8371" s="226"/>
      <c r="B8371" s="213"/>
      <c r="C8371" s="214"/>
      <c r="D8371" s="214"/>
      <c r="E8371" s="214"/>
      <c r="F8371" s="224"/>
      <c r="G8371" s="216"/>
      <c r="H8371" s="227"/>
      <c r="I8371" s="214"/>
      <c r="J8371" s="214"/>
      <c r="K8371" s="218"/>
    </row>
    <row r="8372" customHeight="1" spans="1:11">
      <c r="A8372" s="228"/>
      <c r="B8372" s="219"/>
      <c r="C8372" s="220"/>
      <c r="D8372" s="220"/>
      <c r="E8372" s="220"/>
      <c r="F8372" s="225"/>
      <c r="G8372" s="222"/>
      <c r="H8372" s="229"/>
      <c r="I8372" s="220"/>
      <c r="J8372" s="220"/>
      <c r="K8372" s="223"/>
    </row>
    <row r="8373" customHeight="1" spans="1:11">
      <c r="A8373" s="226"/>
      <c r="B8373" s="213"/>
      <c r="C8373" s="214"/>
      <c r="D8373" s="214"/>
      <c r="E8373" s="214"/>
      <c r="F8373" s="224"/>
      <c r="G8373" s="216"/>
      <c r="H8373" s="227"/>
      <c r="I8373" s="214"/>
      <c r="J8373" s="214"/>
      <c r="K8373" s="218"/>
    </row>
    <row r="8374" customHeight="1" spans="1:11">
      <c r="A8374" s="228"/>
      <c r="B8374" s="219"/>
      <c r="C8374" s="220"/>
      <c r="D8374" s="220"/>
      <c r="E8374" s="220"/>
      <c r="F8374" s="225"/>
      <c r="G8374" s="222"/>
      <c r="H8374" s="229"/>
      <c r="I8374" s="220"/>
      <c r="J8374" s="220"/>
      <c r="K8374" s="223"/>
    </row>
    <row r="8375" customHeight="1" spans="1:11">
      <c r="A8375" s="226"/>
      <c r="B8375" s="213"/>
      <c r="C8375" s="214"/>
      <c r="D8375" s="214"/>
      <c r="E8375" s="214"/>
      <c r="F8375" s="224"/>
      <c r="G8375" s="216"/>
      <c r="H8375" s="227"/>
      <c r="I8375" s="214"/>
      <c r="J8375" s="214"/>
      <c r="K8375" s="218"/>
    </row>
    <row r="8376" customHeight="1" spans="1:11">
      <c r="A8376" s="228"/>
      <c r="B8376" s="219"/>
      <c r="C8376" s="220"/>
      <c r="D8376" s="220"/>
      <c r="E8376" s="220"/>
      <c r="F8376" s="225"/>
      <c r="G8376" s="222"/>
      <c r="H8376" s="229"/>
      <c r="I8376" s="220"/>
      <c r="J8376" s="220"/>
      <c r="K8376" s="223"/>
    </row>
    <row r="8377" customHeight="1" spans="1:11">
      <c r="A8377" s="226"/>
      <c r="B8377" s="213"/>
      <c r="C8377" s="214"/>
      <c r="D8377" s="214"/>
      <c r="E8377" s="214"/>
      <c r="F8377" s="224"/>
      <c r="G8377" s="216"/>
      <c r="H8377" s="227"/>
      <c r="I8377" s="214"/>
      <c r="J8377" s="214"/>
      <c r="K8377" s="218"/>
    </row>
    <row r="8378" customHeight="1" spans="1:11">
      <c r="A8378" s="228"/>
      <c r="B8378" s="219"/>
      <c r="C8378" s="220"/>
      <c r="D8378" s="220"/>
      <c r="E8378" s="220"/>
      <c r="F8378" s="225"/>
      <c r="G8378" s="222"/>
      <c r="H8378" s="229"/>
      <c r="I8378" s="220"/>
      <c r="J8378" s="220"/>
      <c r="K8378" s="223"/>
    </row>
    <row r="8379" customHeight="1" spans="1:11">
      <c r="A8379" s="226"/>
      <c r="B8379" s="213"/>
      <c r="C8379" s="214"/>
      <c r="D8379" s="214"/>
      <c r="E8379" s="214"/>
      <c r="F8379" s="224"/>
      <c r="G8379" s="216"/>
      <c r="H8379" s="227"/>
      <c r="I8379" s="214"/>
      <c r="J8379" s="214"/>
      <c r="K8379" s="218"/>
    </row>
    <row r="8380" customHeight="1" spans="1:11">
      <c r="A8380" s="228"/>
      <c r="B8380" s="219"/>
      <c r="C8380" s="220"/>
      <c r="D8380" s="220"/>
      <c r="E8380" s="220"/>
      <c r="F8380" s="225"/>
      <c r="G8380" s="222"/>
      <c r="H8380" s="229"/>
      <c r="I8380" s="220"/>
      <c r="J8380" s="220"/>
      <c r="K8380" s="223"/>
    </row>
    <row r="8381" customHeight="1" spans="1:11">
      <c r="A8381" s="226"/>
      <c r="B8381" s="213"/>
      <c r="C8381" s="214"/>
      <c r="D8381" s="214"/>
      <c r="E8381" s="214"/>
      <c r="F8381" s="224"/>
      <c r="G8381" s="216"/>
      <c r="H8381" s="227"/>
      <c r="I8381" s="214"/>
      <c r="J8381" s="214"/>
      <c r="K8381" s="218"/>
    </row>
    <row r="8382" customHeight="1" spans="1:11">
      <c r="A8382" s="228"/>
      <c r="B8382" s="219"/>
      <c r="C8382" s="220"/>
      <c r="D8382" s="220"/>
      <c r="E8382" s="220"/>
      <c r="F8382" s="225"/>
      <c r="G8382" s="222"/>
      <c r="H8382" s="229"/>
      <c r="I8382" s="220"/>
      <c r="J8382" s="220"/>
      <c r="K8382" s="223"/>
    </row>
    <row r="8383" customHeight="1" spans="1:11">
      <c r="A8383" s="226"/>
      <c r="B8383" s="213"/>
      <c r="C8383" s="214"/>
      <c r="D8383" s="214"/>
      <c r="E8383" s="214"/>
      <c r="F8383" s="224"/>
      <c r="G8383" s="216"/>
      <c r="H8383" s="227"/>
      <c r="I8383" s="214"/>
      <c r="J8383" s="214"/>
      <c r="K8383" s="218"/>
    </row>
    <row r="8384" customHeight="1" spans="1:11">
      <c r="A8384" s="228"/>
      <c r="B8384" s="219"/>
      <c r="C8384" s="220"/>
      <c r="D8384" s="220"/>
      <c r="E8384" s="220"/>
      <c r="F8384" s="225"/>
      <c r="G8384" s="222"/>
      <c r="H8384" s="229"/>
      <c r="I8384" s="220"/>
      <c r="J8384" s="220"/>
      <c r="K8384" s="223"/>
    </row>
    <row r="8385" customHeight="1" spans="1:11">
      <c r="A8385" s="226"/>
      <c r="B8385" s="213"/>
      <c r="C8385" s="214"/>
      <c r="D8385" s="214"/>
      <c r="E8385" s="214"/>
      <c r="F8385" s="224"/>
      <c r="G8385" s="216"/>
      <c r="H8385" s="227"/>
      <c r="I8385" s="214"/>
      <c r="J8385" s="214"/>
      <c r="K8385" s="218"/>
    </row>
    <row r="8386" customHeight="1" spans="1:11">
      <c r="A8386" s="228"/>
      <c r="B8386" s="219"/>
      <c r="C8386" s="220"/>
      <c r="D8386" s="220"/>
      <c r="E8386" s="220"/>
      <c r="F8386" s="225"/>
      <c r="G8386" s="222"/>
      <c r="H8386" s="229"/>
      <c r="I8386" s="220"/>
      <c r="J8386" s="220"/>
      <c r="K8386" s="223"/>
    </row>
    <row r="8387" customHeight="1" spans="1:11">
      <c r="A8387" s="226"/>
      <c r="B8387" s="213"/>
      <c r="C8387" s="214"/>
      <c r="D8387" s="214"/>
      <c r="E8387" s="214"/>
      <c r="F8387" s="224"/>
      <c r="G8387" s="216"/>
      <c r="H8387" s="227"/>
      <c r="I8387" s="214"/>
      <c r="J8387" s="214"/>
      <c r="K8387" s="218"/>
    </row>
    <row r="8388" customHeight="1" spans="1:11">
      <c r="A8388" s="228"/>
      <c r="B8388" s="219"/>
      <c r="C8388" s="220"/>
      <c r="D8388" s="220"/>
      <c r="E8388" s="220"/>
      <c r="F8388" s="225"/>
      <c r="G8388" s="222"/>
      <c r="H8388" s="229"/>
      <c r="I8388" s="220"/>
      <c r="J8388" s="220"/>
      <c r="K8388" s="223"/>
    </row>
    <row r="8389" customHeight="1" spans="1:11">
      <c r="A8389" s="226"/>
      <c r="B8389" s="213"/>
      <c r="C8389" s="214"/>
      <c r="D8389" s="214"/>
      <c r="E8389" s="214"/>
      <c r="F8389" s="224"/>
      <c r="G8389" s="216"/>
      <c r="H8389" s="227"/>
      <c r="I8389" s="214"/>
      <c r="J8389" s="214"/>
      <c r="K8389" s="218"/>
    </row>
    <row r="8390" customHeight="1" spans="1:11">
      <c r="A8390" s="228"/>
      <c r="B8390" s="219"/>
      <c r="C8390" s="220"/>
      <c r="D8390" s="220"/>
      <c r="E8390" s="220"/>
      <c r="F8390" s="225"/>
      <c r="G8390" s="222"/>
      <c r="H8390" s="229"/>
      <c r="I8390" s="220"/>
      <c r="J8390" s="220"/>
      <c r="K8390" s="223"/>
    </row>
    <row r="8391" customHeight="1" spans="1:11">
      <c r="A8391" s="226"/>
      <c r="B8391" s="213"/>
      <c r="C8391" s="214"/>
      <c r="D8391" s="214"/>
      <c r="E8391" s="214"/>
      <c r="F8391" s="224"/>
      <c r="G8391" s="216"/>
      <c r="H8391" s="227"/>
      <c r="I8391" s="214"/>
      <c r="J8391" s="214"/>
      <c r="K8391" s="218"/>
    </row>
    <row r="8392" customHeight="1" spans="1:11">
      <c r="A8392" s="228"/>
      <c r="B8392" s="219"/>
      <c r="C8392" s="220"/>
      <c r="D8392" s="220"/>
      <c r="E8392" s="220"/>
      <c r="F8392" s="225"/>
      <c r="G8392" s="222"/>
      <c r="H8392" s="229"/>
      <c r="I8392" s="220"/>
      <c r="J8392" s="220"/>
      <c r="K8392" s="223"/>
    </row>
    <row r="8393" customHeight="1" spans="1:11">
      <c r="A8393" s="226"/>
      <c r="B8393" s="213"/>
      <c r="C8393" s="214"/>
      <c r="D8393" s="214"/>
      <c r="E8393" s="214"/>
      <c r="F8393" s="224"/>
      <c r="G8393" s="216"/>
      <c r="H8393" s="227"/>
      <c r="I8393" s="214"/>
      <c r="J8393" s="214"/>
      <c r="K8393" s="218"/>
    </row>
    <row r="8394" customHeight="1" spans="1:11">
      <c r="A8394" s="228"/>
      <c r="B8394" s="219"/>
      <c r="C8394" s="220"/>
      <c r="D8394" s="220"/>
      <c r="E8394" s="220"/>
      <c r="F8394" s="225"/>
      <c r="G8394" s="222"/>
      <c r="H8394" s="229"/>
      <c r="I8394" s="220"/>
      <c r="J8394" s="220"/>
      <c r="K8394" s="223"/>
    </row>
    <row r="8395" customHeight="1" spans="1:11">
      <c r="A8395" s="226"/>
      <c r="B8395" s="213"/>
      <c r="C8395" s="214"/>
      <c r="D8395" s="214"/>
      <c r="E8395" s="214"/>
      <c r="F8395" s="224"/>
      <c r="G8395" s="216"/>
      <c r="H8395" s="227"/>
      <c r="I8395" s="214"/>
      <c r="J8395" s="214"/>
      <c r="K8395" s="218"/>
    </row>
    <row r="8396" customHeight="1" spans="1:11">
      <c r="A8396" s="228"/>
      <c r="B8396" s="219"/>
      <c r="C8396" s="220"/>
      <c r="D8396" s="220"/>
      <c r="E8396" s="220"/>
      <c r="F8396" s="225"/>
      <c r="G8396" s="222"/>
      <c r="H8396" s="229"/>
      <c r="I8396" s="220"/>
      <c r="J8396" s="220"/>
      <c r="K8396" s="223"/>
    </row>
    <row r="8397" customHeight="1" spans="1:11">
      <c r="A8397" s="226"/>
      <c r="B8397" s="213"/>
      <c r="C8397" s="214"/>
      <c r="D8397" s="214"/>
      <c r="E8397" s="214"/>
      <c r="F8397" s="224"/>
      <c r="G8397" s="216"/>
      <c r="H8397" s="227"/>
      <c r="I8397" s="214"/>
      <c r="J8397" s="214"/>
      <c r="K8397" s="218"/>
    </row>
    <row r="8398" customHeight="1" spans="1:11">
      <c r="A8398" s="228"/>
      <c r="B8398" s="219"/>
      <c r="C8398" s="220"/>
      <c r="D8398" s="220"/>
      <c r="E8398" s="220"/>
      <c r="F8398" s="225"/>
      <c r="G8398" s="222"/>
      <c r="H8398" s="229"/>
      <c r="I8398" s="220"/>
      <c r="J8398" s="220"/>
      <c r="K8398" s="223"/>
    </row>
    <row r="8399" customHeight="1" spans="1:11">
      <c r="A8399" s="226"/>
      <c r="B8399" s="213"/>
      <c r="C8399" s="214"/>
      <c r="D8399" s="214"/>
      <c r="E8399" s="214"/>
      <c r="F8399" s="224"/>
      <c r="G8399" s="216"/>
      <c r="H8399" s="227"/>
      <c r="I8399" s="214"/>
      <c r="J8399" s="214"/>
      <c r="K8399" s="218"/>
    </row>
    <row r="8400" customHeight="1" spans="1:11">
      <c r="A8400" s="228"/>
      <c r="B8400" s="219"/>
      <c r="C8400" s="220"/>
      <c r="D8400" s="220"/>
      <c r="E8400" s="220"/>
      <c r="F8400" s="225"/>
      <c r="G8400" s="222"/>
      <c r="H8400" s="229"/>
      <c r="I8400" s="220"/>
      <c r="J8400" s="220"/>
      <c r="K8400" s="223"/>
    </row>
    <row r="8401" customHeight="1" spans="1:11">
      <c r="A8401" s="226"/>
      <c r="B8401" s="213"/>
      <c r="C8401" s="214"/>
      <c r="D8401" s="214"/>
      <c r="E8401" s="214"/>
      <c r="F8401" s="224"/>
      <c r="G8401" s="216"/>
      <c r="H8401" s="227"/>
      <c r="I8401" s="214"/>
      <c r="J8401" s="214"/>
      <c r="K8401" s="218"/>
    </row>
    <row r="8402" customHeight="1" spans="1:11">
      <c r="A8402" s="228"/>
      <c r="B8402" s="219"/>
      <c r="C8402" s="220"/>
      <c r="D8402" s="220"/>
      <c r="E8402" s="220"/>
      <c r="F8402" s="225"/>
      <c r="G8402" s="222"/>
      <c r="H8402" s="229"/>
      <c r="I8402" s="220"/>
      <c r="J8402" s="220"/>
      <c r="K8402" s="223"/>
    </row>
    <row r="8403" customHeight="1" spans="1:11">
      <c r="A8403" s="226"/>
      <c r="B8403" s="213"/>
      <c r="C8403" s="214"/>
      <c r="D8403" s="214"/>
      <c r="E8403" s="214"/>
      <c r="F8403" s="224"/>
      <c r="G8403" s="216"/>
      <c r="H8403" s="227"/>
      <c r="I8403" s="214"/>
      <c r="J8403" s="214"/>
      <c r="K8403" s="218"/>
    </row>
    <row r="8404" customHeight="1" spans="1:11">
      <c r="A8404" s="228"/>
      <c r="B8404" s="219"/>
      <c r="C8404" s="220"/>
      <c r="D8404" s="220"/>
      <c r="E8404" s="220"/>
      <c r="F8404" s="225"/>
      <c r="G8404" s="222"/>
      <c r="H8404" s="229"/>
      <c r="I8404" s="220"/>
      <c r="J8404" s="220"/>
      <c r="K8404" s="223"/>
    </row>
    <row r="8405" customHeight="1" spans="1:11">
      <c r="A8405" s="226"/>
      <c r="B8405" s="213"/>
      <c r="C8405" s="214"/>
      <c r="D8405" s="214"/>
      <c r="E8405" s="214"/>
      <c r="F8405" s="224"/>
      <c r="G8405" s="216"/>
      <c r="H8405" s="227"/>
      <c r="I8405" s="214"/>
      <c r="J8405" s="214"/>
      <c r="K8405" s="218"/>
    </row>
    <row r="8406" customHeight="1" spans="1:11">
      <c r="A8406" s="228"/>
      <c r="B8406" s="219"/>
      <c r="C8406" s="220"/>
      <c r="D8406" s="220"/>
      <c r="E8406" s="220"/>
      <c r="F8406" s="225"/>
      <c r="G8406" s="222"/>
      <c r="H8406" s="229"/>
      <c r="I8406" s="220"/>
      <c r="J8406" s="220"/>
      <c r="K8406" s="223"/>
    </row>
    <row r="8407" customHeight="1" spans="1:11">
      <c r="A8407" s="226"/>
      <c r="B8407" s="213"/>
      <c r="C8407" s="214"/>
      <c r="D8407" s="214"/>
      <c r="E8407" s="214"/>
      <c r="F8407" s="224"/>
      <c r="G8407" s="216"/>
      <c r="H8407" s="227"/>
      <c r="I8407" s="214"/>
      <c r="J8407" s="214"/>
      <c r="K8407" s="218"/>
    </row>
    <row r="8408" customHeight="1" spans="1:11">
      <c r="A8408" s="228"/>
      <c r="B8408" s="219"/>
      <c r="C8408" s="220"/>
      <c r="D8408" s="220"/>
      <c r="E8408" s="220"/>
      <c r="F8408" s="225"/>
      <c r="G8408" s="222"/>
      <c r="H8408" s="229"/>
      <c r="I8408" s="220"/>
      <c r="J8408" s="220"/>
      <c r="K8408" s="223"/>
    </row>
    <row r="8409" customHeight="1" spans="1:11">
      <c r="A8409" s="226"/>
      <c r="B8409" s="213"/>
      <c r="C8409" s="214"/>
      <c r="D8409" s="214"/>
      <c r="E8409" s="214"/>
      <c r="F8409" s="224"/>
      <c r="G8409" s="216"/>
      <c r="H8409" s="227"/>
      <c r="I8409" s="214"/>
      <c r="J8409" s="214"/>
      <c r="K8409" s="218"/>
    </row>
    <row r="8410" customHeight="1" spans="1:11">
      <c r="A8410" s="228"/>
      <c r="B8410" s="219"/>
      <c r="C8410" s="220"/>
      <c r="D8410" s="220"/>
      <c r="E8410" s="220"/>
      <c r="F8410" s="225"/>
      <c r="G8410" s="222"/>
      <c r="H8410" s="229"/>
      <c r="I8410" s="220"/>
      <c r="J8410" s="220"/>
      <c r="K8410" s="223"/>
    </row>
    <row r="8411" customHeight="1" spans="1:11">
      <c r="A8411" s="226"/>
      <c r="B8411" s="213"/>
      <c r="C8411" s="214"/>
      <c r="D8411" s="214"/>
      <c r="E8411" s="214"/>
      <c r="F8411" s="224"/>
      <c r="G8411" s="216"/>
      <c r="H8411" s="227"/>
      <c r="I8411" s="214"/>
      <c r="J8411" s="214"/>
      <c r="K8411" s="218"/>
    </row>
    <row r="8412" customHeight="1" spans="1:11">
      <c r="A8412" s="228"/>
      <c r="B8412" s="219"/>
      <c r="C8412" s="220"/>
      <c r="D8412" s="220"/>
      <c r="E8412" s="220"/>
      <c r="F8412" s="225"/>
      <c r="G8412" s="222"/>
      <c r="H8412" s="229"/>
      <c r="I8412" s="220"/>
      <c r="J8412" s="220"/>
      <c r="K8412" s="223"/>
    </row>
    <row r="8413" customHeight="1" spans="1:11">
      <c r="A8413" s="226"/>
      <c r="B8413" s="213"/>
      <c r="C8413" s="214"/>
      <c r="D8413" s="214"/>
      <c r="E8413" s="214"/>
      <c r="F8413" s="224"/>
      <c r="G8413" s="216"/>
      <c r="H8413" s="227"/>
      <c r="I8413" s="214"/>
      <c r="J8413" s="214"/>
      <c r="K8413" s="218"/>
    </row>
    <row r="8414" customHeight="1" spans="1:11">
      <c r="A8414" s="228"/>
      <c r="B8414" s="219"/>
      <c r="C8414" s="220"/>
      <c r="D8414" s="220"/>
      <c r="E8414" s="220"/>
      <c r="F8414" s="225"/>
      <c r="G8414" s="222"/>
      <c r="H8414" s="229"/>
      <c r="I8414" s="220"/>
      <c r="J8414" s="220"/>
      <c r="K8414" s="223"/>
    </row>
    <row r="8415" customHeight="1" spans="1:11">
      <c r="A8415" s="226"/>
      <c r="B8415" s="213"/>
      <c r="C8415" s="214"/>
      <c r="D8415" s="214"/>
      <c r="E8415" s="214"/>
      <c r="F8415" s="224"/>
      <c r="G8415" s="216"/>
      <c r="H8415" s="227"/>
      <c r="I8415" s="214"/>
      <c r="J8415" s="214"/>
      <c r="K8415" s="218"/>
    </row>
    <row r="8416" customHeight="1" spans="1:11">
      <c r="A8416" s="228"/>
      <c r="B8416" s="219"/>
      <c r="C8416" s="220"/>
      <c r="D8416" s="220"/>
      <c r="E8416" s="220"/>
      <c r="F8416" s="225"/>
      <c r="G8416" s="222"/>
      <c r="H8416" s="229"/>
      <c r="I8416" s="220"/>
      <c r="J8416" s="220"/>
      <c r="K8416" s="223"/>
    </row>
    <row r="8417" customHeight="1" spans="1:11">
      <c r="A8417" s="226"/>
      <c r="B8417" s="213"/>
      <c r="C8417" s="214"/>
      <c r="D8417" s="214"/>
      <c r="E8417" s="214"/>
      <c r="F8417" s="224"/>
      <c r="G8417" s="216"/>
      <c r="H8417" s="227"/>
      <c r="I8417" s="214"/>
      <c r="J8417" s="214"/>
      <c r="K8417" s="218"/>
    </row>
    <row r="8418" customHeight="1" spans="1:11">
      <c r="A8418" s="228"/>
      <c r="B8418" s="219"/>
      <c r="C8418" s="220"/>
      <c r="D8418" s="220"/>
      <c r="E8418" s="220"/>
      <c r="F8418" s="225"/>
      <c r="G8418" s="222"/>
      <c r="H8418" s="229"/>
      <c r="I8418" s="220"/>
      <c r="J8418" s="220"/>
      <c r="K8418" s="223"/>
    </row>
    <row r="8419" customHeight="1" spans="1:11">
      <c r="A8419" s="226"/>
      <c r="B8419" s="213"/>
      <c r="C8419" s="214"/>
      <c r="D8419" s="214"/>
      <c r="E8419" s="214"/>
      <c r="F8419" s="224"/>
      <c r="G8419" s="216"/>
      <c r="H8419" s="227"/>
      <c r="I8419" s="214"/>
      <c r="J8419" s="214"/>
      <c r="K8419" s="218"/>
    </row>
    <row r="8420" customHeight="1" spans="1:11">
      <c r="A8420" s="228"/>
      <c r="B8420" s="219"/>
      <c r="C8420" s="220"/>
      <c r="D8420" s="220"/>
      <c r="E8420" s="220"/>
      <c r="F8420" s="225"/>
      <c r="G8420" s="222"/>
      <c r="H8420" s="229"/>
      <c r="I8420" s="220"/>
      <c r="J8420" s="220"/>
      <c r="K8420" s="223"/>
    </row>
    <row r="8421" customHeight="1" spans="1:11">
      <c r="A8421" s="226"/>
      <c r="B8421" s="213"/>
      <c r="C8421" s="214"/>
      <c r="D8421" s="214"/>
      <c r="E8421" s="214"/>
      <c r="F8421" s="224"/>
      <c r="G8421" s="216"/>
      <c r="H8421" s="227"/>
      <c r="I8421" s="214"/>
      <c r="J8421" s="214"/>
      <c r="K8421" s="218"/>
    </row>
    <row r="8422" customHeight="1" spans="1:11">
      <c r="A8422" s="228"/>
      <c r="B8422" s="219"/>
      <c r="C8422" s="220"/>
      <c r="D8422" s="220"/>
      <c r="E8422" s="220"/>
      <c r="F8422" s="225"/>
      <c r="G8422" s="222"/>
      <c r="H8422" s="229"/>
      <c r="I8422" s="220"/>
      <c r="J8422" s="220"/>
      <c r="K8422" s="223"/>
    </row>
    <row r="8423" customHeight="1" spans="1:11">
      <c r="A8423" s="226"/>
      <c r="B8423" s="213"/>
      <c r="C8423" s="214"/>
      <c r="D8423" s="214"/>
      <c r="E8423" s="214"/>
      <c r="F8423" s="224"/>
      <c r="G8423" s="216"/>
      <c r="H8423" s="227"/>
      <c r="I8423" s="214"/>
      <c r="J8423" s="214"/>
      <c r="K8423" s="218"/>
    </row>
    <row r="8424" customHeight="1" spans="1:11">
      <c r="A8424" s="228"/>
      <c r="B8424" s="219"/>
      <c r="C8424" s="220"/>
      <c r="D8424" s="220"/>
      <c r="E8424" s="220"/>
      <c r="F8424" s="225"/>
      <c r="G8424" s="222"/>
      <c r="H8424" s="229"/>
      <c r="I8424" s="220"/>
      <c r="J8424" s="220"/>
      <c r="K8424" s="223"/>
    </row>
    <row r="8425" customHeight="1" spans="1:11">
      <c r="A8425" s="226"/>
      <c r="B8425" s="213"/>
      <c r="C8425" s="214"/>
      <c r="D8425" s="214"/>
      <c r="E8425" s="214"/>
      <c r="F8425" s="224"/>
      <c r="G8425" s="216"/>
      <c r="H8425" s="227"/>
      <c r="I8425" s="214"/>
      <c r="J8425" s="214"/>
      <c r="K8425" s="218"/>
    </row>
    <row r="8426" customHeight="1" spans="1:11">
      <c r="A8426" s="228"/>
      <c r="B8426" s="219"/>
      <c r="C8426" s="220"/>
      <c r="D8426" s="220"/>
      <c r="E8426" s="220"/>
      <c r="F8426" s="225"/>
      <c r="G8426" s="222"/>
      <c r="H8426" s="229"/>
      <c r="I8426" s="220"/>
      <c r="J8426" s="220"/>
      <c r="K8426" s="223"/>
    </row>
    <row r="8427" customHeight="1" spans="1:11">
      <c r="A8427" s="226"/>
      <c r="B8427" s="213"/>
      <c r="C8427" s="214"/>
      <c r="D8427" s="214"/>
      <c r="E8427" s="214"/>
      <c r="F8427" s="224"/>
      <c r="G8427" s="216"/>
      <c r="H8427" s="227"/>
      <c r="I8427" s="214"/>
      <c r="J8427" s="214"/>
      <c r="K8427" s="218"/>
    </row>
    <row r="8428" customHeight="1" spans="1:11">
      <c r="A8428" s="228"/>
      <c r="B8428" s="219"/>
      <c r="C8428" s="220"/>
      <c r="D8428" s="220"/>
      <c r="E8428" s="220"/>
      <c r="F8428" s="225"/>
      <c r="G8428" s="222"/>
      <c r="H8428" s="229"/>
      <c r="I8428" s="220"/>
      <c r="J8428" s="220"/>
      <c r="K8428" s="223"/>
    </row>
    <row r="8429" customHeight="1" spans="1:11">
      <c r="A8429" s="226"/>
      <c r="B8429" s="213"/>
      <c r="C8429" s="214"/>
      <c r="D8429" s="214"/>
      <c r="E8429" s="214"/>
      <c r="F8429" s="224"/>
      <c r="G8429" s="216"/>
      <c r="H8429" s="227"/>
      <c r="I8429" s="214"/>
      <c r="J8429" s="214"/>
      <c r="K8429" s="218"/>
    </row>
    <row r="8430" customHeight="1" spans="1:11">
      <c r="A8430" s="228"/>
      <c r="B8430" s="219"/>
      <c r="C8430" s="220"/>
      <c r="D8430" s="220"/>
      <c r="E8430" s="220"/>
      <c r="F8430" s="225"/>
      <c r="G8430" s="222"/>
      <c r="H8430" s="229"/>
      <c r="I8430" s="220"/>
      <c r="J8430" s="220"/>
      <c r="K8430" s="223"/>
    </row>
    <row r="8431" customHeight="1" spans="1:11">
      <c r="A8431" s="226"/>
      <c r="B8431" s="213"/>
      <c r="C8431" s="214"/>
      <c r="D8431" s="214"/>
      <c r="E8431" s="214"/>
      <c r="F8431" s="224"/>
      <c r="G8431" s="216"/>
      <c r="H8431" s="227"/>
      <c r="I8431" s="214"/>
      <c r="J8431" s="214"/>
      <c r="K8431" s="218"/>
    </row>
    <row r="8432" customHeight="1" spans="1:11">
      <c r="A8432" s="228"/>
      <c r="B8432" s="219"/>
      <c r="C8432" s="220"/>
      <c r="D8432" s="220"/>
      <c r="E8432" s="220"/>
      <c r="F8432" s="225"/>
      <c r="G8432" s="222"/>
      <c r="H8432" s="229"/>
      <c r="I8432" s="220"/>
      <c r="J8432" s="220"/>
      <c r="K8432" s="223"/>
    </row>
    <row r="8433" customHeight="1" spans="1:11">
      <c r="A8433" s="226"/>
      <c r="B8433" s="213"/>
      <c r="C8433" s="214"/>
      <c r="D8433" s="214"/>
      <c r="E8433" s="214"/>
      <c r="F8433" s="224"/>
      <c r="G8433" s="216"/>
      <c r="H8433" s="227"/>
      <c r="I8433" s="214"/>
      <c r="J8433" s="214"/>
      <c r="K8433" s="218"/>
    </row>
    <row r="8434" customHeight="1" spans="1:11">
      <c r="A8434" s="228"/>
      <c r="B8434" s="219"/>
      <c r="C8434" s="220"/>
      <c r="D8434" s="220"/>
      <c r="E8434" s="220"/>
      <c r="F8434" s="225"/>
      <c r="G8434" s="222"/>
      <c r="H8434" s="229"/>
      <c r="I8434" s="220"/>
      <c r="J8434" s="220"/>
      <c r="K8434" s="223"/>
    </row>
    <row r="8435" customHeight="1" spans="1:11">
      <c r="A8435" s="226"/>
      <c r="B8435" s="213"/>
      <c r="C8435" s="214"/>
      <c r="D8435" s="214"/>
      <c r="E8435" s="214"/>
      <c r="F8435" s="224"/>
      <c r="G8435" s="216"/>
      <c r="H8435" s="227"/>
      <c r="I8435" s="214"/>
      <c r="J8435" s="214"/>
      <c r="K8435" s="218"/>
    </row>
    <row r="8436" customHeight="1" spans="1:11">
      <c r="A8436" s="228"/>
      <c r="B8436" s="219"/>
      <c r="C8436" s="220"/>
      <c r="D8436" s="220"/>
      <c r="E8436" s="220"/>
      <c r="F8436" s="225"/>
      <c r="G8436" s="222"/>
      <c r="H8436" s="229"/>
      <c r="I8436" s="220"/>
      <c r="J8436" s="220"/>
      <c r="K8436" s="223"/>
    </row>
    <row r="8437" customHeight="1" spans="1:11">
      <c r="A8437" s="226"/>
      <c r="B8437" s="213"/>
      <c r="C8437" s="214"/>
      <c r="D8437" s="214"/>
      <c r="E8437" s="214"/>
      <c r="F8437" s="224"/>
      <c r="G8437" s="216"/>
      <c r="H8437" s="227"/>
      <c r="I8437" s="214"/>
      <c r="J8437" s="214"/>
      <c r="K8437" s="218"/>
    </row>
    <row r="8438" customHeight="1" spans="1:11">
      <c r="A8438" s="228"/>
      <c r="B8438" s="219"/>
      <c r="C8438" s="220"/>
      <c r="D8438" s="220"/>
      <c r="E8438" s="220"/>
      <c r="F8438" s="225"/>
      <c r="G8438" s="222"/>
      <c r="H8438" s="229"/>
      <c r="I8438" s="220"/>
      <c r="J8438" s="220"/>
      <c r="K8438" s="223"/>
    </row>
    <row r="8439" customHeight="1" spans="1:11">
      <c r="A8439" s="226"/>
      <c r="B8439" s="213"/>
      <c r="C8439" s="214"/>
      <c r="D8439" s="214"/>
      <c r="E8439" s="214"/>
      <c r="F8439" s="224"/>
      <c r="G8439" s="216"/>
      <c r="H8439" s="227"/>
      <c r="I8439" s="214"/>
      <c r="J8439" s="214"/>
      <c r="K8439" s="218"/>
    </row>
    <row r="8440" customHeight="1" spans="1:11">
      <c r="A8440" s="228"/>
      <c r="B8440" s="219"/>
      <c r="C8440" s="220"/>
      <c r="D8440" s="220"/>
      <c r="E8440" s="220"/>
      <c r="F8440" s="225"/>
      <c r="G8440" s="222"/>
      <c r="H8440" s="229"/>
      <c r="I8440" s="220"/>
      <c r="J8440" s="220"/>
      <c r="K8440" s="223"/>
    </row>
    <row r="8441" customHeight="1" spans="1:11">
      <c r="A8441" s="226"/>
      <c r="B8441" s="213"/>
      <c r="C8441" s="214"/>
      <c r="D8441" s="214"/>
      <c r="E8441" s="214"/>
      <c r="F8441" s="224"/>
      <c r="G8441" s="216"/>
      <c r="H8441" s="227"/>
      <c r="I8441" s="214"/>
      <c r="J8441" s="214"/>
      <c r="K8441" s="218"/>
    </row>
    <row r="8442" customHeight="1" spans="1:11">
      <c r="A8442" s="228"/>
      <c r="B8442" s="219"/>
      <c r="C8442" s="220"/>
      <c r="D8442" s="220"/>
      <c r="E8442" s="220"/>
      <c r="F8442" s="225"/>
      <c r="G8442" s="222"/>
      <c r="H8442" s="229"/>
      <c r="I8442" s="220"/>
      <c r="J8442" s="220"/>
      <c r="K8442" s="223"/>
    </row>
    <row r="8443" customHeight="1" spans="1:11">
      <c r="A8443" s="226"/>
      <c r="B8443" s="213"/>
      <c r="C8443" s="214"/>
      <c r="D8443" s="214"/>
      <c r="E8443" s="214"/>
      <c r="F8443" s="224"/>
      <c r="G8443" s="216"/>
      <c r="H8443" s="227"/>
      <c r="I8443" s="214"/>
      <c r="J8443" s="214"/>
      <c r="K8443" s="218"/>
    </row>
    <row r="8444" customHeight="1" spans="1:11">
      <c r="A8444" s="228"/>
      <c r="B8444" s="219"/>
      <c r="C8444" s="220"/>
      <c r="D8444" s="220"/>
      <c r="E8444" s="220"/>
      <c r="F8444" s="225"/>
      <c r="G8444" s="222"/>
      <c r="H8444" s="229"/>
      <c r="I8444" s="220"/>
      <c r="J8444" s="220"/>
      <c r="K8444" s="223"/>
    </row>
    <row r="8445" customHeight="1" spans="1:11">
      <c r="A8445" s="226"/>
      <c r="B8445" s="213"/>
      <c r="C8445" s="214"/>
      <c r="D8445" s="214"/>
      <c r="E8445" s="214"/>
      <c r="F8445" s="224"/>
      <c r="G8445" s="216"/>
      <c r="H8445" s="227"/>
      <c r="I8445" s="214"/>
      <c r="J8445" s="214"/>
      <c r="K8445" s="218"/>
    </row>
    <row r="8446" customHeight="1" spans="1:11">
      <c r="A8446" s="228"/>
      <c r="B8446" s="219"/>
      <c r="C8446" s="220"/>
      <c r="D8446" s="220"/>
      <c r="E8446" s="220"/>
      <c r="F8446" s="225"/>
      <c r="G8446" s="222"/>
      <c r="H8446" s="229"/>
      <c r="I8446" s="220"/>
      <c r="J8446" s="220"/>
      <c r="K8446" s="223"/>
    </row>
    <row r="8447" customHeight="1" spans="1:11">
      <c r="A8447" s="226"/>
      <c r="B8447" s="213"/>
      <c r="C8447" s="214"/>
      <c r="D8447" s="214"/>
      <c r="E8447" s="214"/>
      <c r="F8447" s="224"/>
      <c r="G8447" s="216"/>
      <c r="H8447" s="227"/>
      <c r="I8447" s="214"/>
      <c r="J8447" s="214"/>
      <c r="K8447" s="218"/>
    </row>
    <row r="8448" customHeight="1" spans="1:11">
      <c r="A8448" s="228"/>
      <c r="B8448" s="219"/>
      <c r="C8448" s="220"/>
      <c r="D8448" s="220"/>
      <c r="E8448" s="220"/>
      <c r="F8448" s="225"/>
      <c r="G8448" s="222"/>
      <c r="H8448" s="229"/>
      <c r="I8448" s="220"/>
      <c r="J8448" s="220"/>
      <c r="K8448" s="223"/>
    </row>
    <row r="8449" customHeight="1" spans="1:11">
      <c r="A8449" s="226"/>
      <c r="B8449" s="213"/>
      <c r="C8449" s="214"/>
      <c r="D8449" s="214"/>
      <c r="E8449" s="214"/>
      <c r="F8449" s="224"/>
      <c r="G8449" s="216"/>
      <c r="H8449" s="227"/>
      <c r="I8449" s="214"/>
      <c r="J8449" s="214"/>
      <c r="K8449" s="218"/>
    </row>
    <row r="8450" customHeight="1" spans="1:11">
      <c r="A8450" s="228"/>
      <c r="B8450" s="219"/>
      <c r="C8450" s="220"/>
      <c r="D8450" s="220"/>
      <c r="E8450" s="220"/>
      <c r="F8450" s="225"/>
      <c r="G8450" s="222"/>
      <c r="H8450" s="229"/>
      <c r="I8450" s="220"/>
      <c r="J8450" s="220"/>
      <c r="K8450" s="223"/>
    </row>
    <row r="8451" customHeight="1" spans="1:11">
      <c r="A8451" s="226"/>
      <c r="B8451" s="213"/>
      <c r="C8451" s="214"/>
      <c r="D8451" s="214"/>
      <c r="E8451" s="214"/>
      <c r="F8451" s="224"/>
      <c r="G8451" s="216"/>
      <c r="H8451" s="227"/>
      <c r="I8451" s="214"/>
      <c r="J8451" s="214"/>
      <c r="K8451" s="218"/>
    </row>
    <row r="8452" customHeight="1" spans="1:11">
      <c r="A8452" s="228"/>
      <c r="B8452" s="219"/>
      <c r="C8452" s="220"/>
      <c r="D8452" s="220"/>
      <c r="E8452" s="220"/>
      <c r="F8452" s="225"/>
      <c r="G8452" s="222"/>
      <c r="H8452" s="229"/>
      <c r="I8452" s="220"/>
      <c r="J8452" s="220"/>
      <c r="K8452" s="223"/>
    </row>
    <row r="8453" customHeight="1" spans="1:11">
      <c r="A8453" s="226"/>
      <c r="B8453" s="213"/>
      <c r="C8453" s="214"/>
      <c r="D8453" s="214"/>
      <c r="E8453" s="214"/>
      <c r="F8453" s="224"/>
      <c r="G8453" s="216"/>
      <c r="H8453" s="227"/>
      <c r="I8453" s="214"/>
      <c r="J8453" s="214"/>
      <c r="K8453" s="218"/>
    </row>
    <row r="8454" customHeight="1" spans="1:11">
      <c r="A8454" s="228"/>
      <c r="B8454" s="219"/>
      <c r="C8454" s="220"/>
      <c r="D8454" s="220"/>
      <c r="E8454" s="220"/>
      <c r="F8454" s="225"/>
      <c r="G8454" s="222"/>
      <c r="H8454" s="229"/>
      <c r="I8454" s="220"/>
      <c r="J8454" s="220"/>
      <c r="K8454" s="223"/>
    </row>
    <row r="8455" customHeight="1" spans="1:11">
      <c r="A8455" s="226"/>
      <c r="B8455" s="213"/>
      <c r="C8455" s="214"/>
      <c r="D8455" s="214"/>
      <c r="E8455" s="214"/>
      <c r="F8455" s="224"/>
      <c r="G8455" s="216"/>
      <c r="H8455" s="227"/>
      <c r="I8455" s="214"/>
      <c r="J8455" s="214"/>
      <c r="K8455" s="218"/>
    </row>
    <row r="8456" customHeight="1" spans="1:11">
      <c r="A8456" s="228"/>
      <c r="B8456" s="219"/>
      <c r="C8456" s="220"/>
      <c r="D8456" s="220"/>
      <c r="E8456" s="220"/>
      <c r="F8456" s="225"/>
      <c r="G8456" s="222"/>
      <c r="H8456" s="229"/>
      <c r="I8456" s="220"/>
      <c r="J8456" s="220"/>
      <c r="K8456" s="223"/>
    </row>
    <row r="8457" customHeight="1" spans="1:11">
      <c r="A8457" s="226"/>
      <c r="B8457" s="213"/>
      <c r="C8457" s="214"/>
      <c r="D8457" s="214"/>
      <c r="E8457" s="214"/>
      <c r="F8457" s="224"/>
      <c r="G8457" s="216"/>
      <c r="H8457" s="227"/>
      <c r="I8457" s="214"/>
      <c r="J8457" s="214"/>
      <c r="K8457" s="218"/>
    </row>
    <row r="8458" customHeight="1" spans="1:11">
      <c r="A8458" s="228"/>
      <c r="B8458" s="219"/>
      <c r="C8458" s="220"/>
      <c r="D8458" s="220"/>
      <c r="E8458" s="220"/>
      <c r="F8458" s="225"/>
      <c r="G8458" s="222"/>
      <c r="H8458" s="229"/>
      <c r="I8458" s="220"/>
      <c r="J8458" s="220"/>
      <c r="K8458" s="223"/>
    </row>
    <row r="8459" customHeight="1" spans="1:11">
      <c r="A8459" s="226"/>
      <c r="B8459" s="213"/>
      <c r="C8459" s="214"/>
      <c r="D8459" s="214"/>
      <c r="E8459" s="214"/>
      <c r="F8459" s="224"/>
      <c r="G8459" s="216"/>
      <c r="H8459" s="227"/>
      <c r="I8459" s="214"/>
      <c r="J8459" s="214"/>
      <c r="K8459" s="218"/>
    </row>
    <row r="8460" customHeight="1" spans="1:11">
      <c r="A8460" s="228"/>
      <c r="B8460" s="219"/>
      <c r="C8460" s="220"/>
      <c r="D8460" s="220"/>
      <c r="E8460" s="220"/>
      <c r="F8460" s="225"/>
      <c r="G8460" s="222"/>
      <c r="H8460" s="229"/>
      <c r="I8460" s="220"/>
      <c r="J8460" s="220"/>
      <c r="K8460" s="223"/>
    </row>
    <row r="8461" customHeight="1" spans="1:11">
      <c r="A8461" s="226"/>
      <c r="B8461" s="213"/>
      <c r="C8461" s="214"/>
      <c r="D8461" s="214"/>
      <c r="E8461" s="214"/>
      <c r="F8461" s="224"/>
      <c r="G8461" s="216"/>
      <c r="H8461" s="227"/>
      <c r="I8461" s="214"/>
      <c r="J8461" s="214"/>
      <c r="K8461" s="218"/>
    </row>
    <row r="8462" customHeight="1" spans="1:11">
      <c r="A8462" s="228"/>
      <c r="B8462" s="219"/>
      <c r="C8462" s="220"/>
      <c r="D8462" s="220"/>
      <c r="E8462" s="220"/>
      <c r="F8462" s="225"/>
      <c r="G8462" s="222"/>
      <c r="H8462" s="229"/>
      <c r="I8462" s="220"/>
      <c r="J8462" s="220"/>
      <c r="K8462" s="223"/>
    </row>
    <row r="8463" customHeight="1" spans="1:11">
      <c r="A8463" s="226"/>
      <c r="B8463" s="213"/>
      <c r="C8463" s="214"/>
      <c r="D8463" s="214"/>
      <c r="E8463" s="214"/>
      <c r="F8463" s="224"/>
      <c r="G8463" s="216"/>
      <c r="H8463" s="227"/>
      <c r="I8463" s="214"/>
      <c r="J8463" s="214"/>
      <c r="K8463" s="218"/>
    </row>
    <row r="8464" customHeight="1" spans="1:11">
      <c r="A8464" s="228"/>
      <c r="B8464" s="219"/>
      <c r="C8464" s="220"/>
      <c r="D8464" s="220"/>
      <c r="E8464" s="220"/>
      <c r="F8464" s="225"/>
      <c r="G8464" s="222"/>
      <c r="H8464" s="229"/>
      <c r="I8464" s="220"/>
      <c r="J8464" s="220"/>
      <c r="K8464" s="223"/>
    </row>
    <row r="8465" customHeight="1" spans="1:11">
      <c r="A8465" s="226"/>
      <c r="B8465" s="213"/>
      <c r="C8465" s="214"/>
      <c r="D8465" s="214"/>
      <c r="E8465" s="214"/>
      <c r="F8465" s="224"/>
      <c r="G8465" s="216"/>
      <c r="H8465" s="227"/>
      <c r="I8465" s="214"/>
      <c r="J8465" s="214"/>
      <c r="K8465" s="218"/>
    </row>
    <row r="8466" customHeight="1" spans="1:11">
      <c r="A8466" s="228"/>
      <c r="B8466" s="219"/>
      <c r="C8466" s="220"/>
      <c r="D8466" s="220"/>
      <c r="E8466" s="220"/>
      <c r="F8466" s="225"/>
      <c r="G8466" s="222"/>
      <c r="H8466" s="229"/>
      <c r="I8466" s="220"/>
      <c r="J8466" s="220"/>
      <c r="K8466" s="223"/>
    </row>
    <row r="8467" customHeight="1" spans="1:11">
      <c r="A8467" s="226"/>
      <c r="B8467" s="213"/>
      <c r="C8467" s="214"/>
      <c r="D8467" s="214"/>
      <c r="E8467" s="214"/>
      <c r="F8467" s="224"/>
      <c r="G8467" s="216"/>
      <c r="H8467" s="227"/>
      <c r="I8467" s="214"/>
      <c r="J8467" s="214"/>
      <c r="K8467" s="218"/>
    </row>
    <row r="8468" customHeight="1" spans="1:11">
      <c r="A8468" s="228"/>
      <c r="B8468" s="219"/>
      <c r="C8468" s="220"/>
      <c r="D8468" s="220"/>
      <c r="E8468" s="220"/>
      <c r="F8468" s="225"/>
      <c r="G8468" s="222"/>
      <c r="H8468" s="229"/>
      <c r="I8468" s="220"/>
      <c r="J8468" s="220"/>
      <c r="K8468" s="223"/>
    </row>
    <row r="8469" customHeight="1" spans="1:11">
      <c r="A8469" s="226"/>
      <c r="B8469" s="213"/>
      <c r="C8469" s="214"/>
      <c r="D8469" s="214"/>
      <c r="E8469" s="214"/>
      <c r="F8469" s="224"/>
      <c r="G8469" s="216"/>
      <c r="H8469" s="227"/>
      <c r="I8469" s="214"/>
      <c r="J8469" s="214"/>
      <c r="K8469" s="218"/>
    </row>
    <row r="8470" customHeight="1" spans="1:11">
      <c r="A8470" s="228"/>
      <c r="B8470" s="219"/>
      <c r="C8470" s="220"/>
      <c r="D8470" s="220"/>
      <c r="E8470" s="220"/>
      <c r="F8470" s="225"/>
      <c r="G8470" s="222"/>
      <c r="H8470" s="229"/>
      <c r="I8470" s="220"/>
      <c r="J8470" s="220"/>
      <c r="K8470" s="223"/>
    </row>
    <row r="8471" customHeight="1" spans="1:11">
      <c r="A8471" s="226"/>
      <c r="B8471" s="213"/>
      <c r="C8471" s="214"/>
      <c r="D8471" s="214"/>
      <c r="E8471" s="214"/>
      <c r="F8471" s="224"/>
      <c r="G8471" s="216"/>
      <c r="H8471" s="227"/>
      <c r="I8471" s="214"/>
      <c r="J8471" s="214"/>
      <c r="K8471" s="218"/>
    </row>
    <row r="8472" customHeight="1" spans="1:11">
      <c r="A8472" s="228"/>
      <c r="B8472" s="219"/>
      <c r="C8472" s="220"/>
      <c r="D8472" s="220"/>
      <c r="E8472" s="220"/>
      <c r="F8472" s="225"/>
      <c r="G8472" s="222"/>
      <c r="H8472" s="229"/>
      <c r="I8472" s="220"/>
      <c r="J8472" s="220"/>
      <c r="K8472" s="223"/>
    </row>
    <row r="8473" customHeight="1" spans="1:11">
      <c r="A8473" s="226"/>
      <c r="B8473" s="213"/>
      <c r="C8473" s="214"/>
      <c r="D8473" s="214"/>
      <c r="E8473" s="214"/>
      <c r="F8473" s="224"/>
      <c r="G8473" s="216"/>
      <c r="H8473" s="227"/>
      <c r="I8473" s="214"/>
      <c r="J8473" s="214"/>
      <c r="K8473" s="218"/>
    </row>
    <row r="8474" customHeight="1" spans="1:11">
      <c r="A8474" s="228"/>
      <c r="B8474" s="219"/>
      <c r="C8474" s="220"/>
      <c r="D8474" s="220"/>
      <c r="E8474" s="220"/>
      <c r="F8474" s="225"/>
      <c r="G8474" s="222"/>
      <c r="H8474" s="229"/>
      <c r="I8474" s="220"/>
      <c r="J8474" s="220"/>
      <c r="K8474" s="223"/>
    </row>
    <row r="8475" customHeight="1" spans="1:11">
      <c r="A8475" s="226"/>
      <c r="B8475" s="213"/>
      <c r="C8475" s="214"/>
      <c r="D8475" s="214"/>
      <c r="E8475" s="214"/>
      <c r="F8475" s="224"/>
      <c r="G8475" s="216"/>
      <c r="H8475" s="227"/>
      <c r="I8475" s="214"/>
      <c r="J8475" s="214"/>
      <c r="K8475" s="218"/>
    </row>
    <row r="8476" customHeight="1" spans="1:11">
      <c r="A8476" s="228"/>
      <c r="B8476" s="219"/>
      <c r="C8476" s="220"/>
      <c r="D8476" s="220"/>
      <c r="E8476" s="220"/>
      <c r="F8476" s="225"/>
      <c r="G8476" s="222"/>
      <c r="H8476" s="229"/>
      <c r="I8476" s="220"/>
      <c r="J8476" s="220"/>
      <c r="K8476" s="223"/>
    </row>
    <row r="8477" customHeight="1" spans="1:11">
      <c r="A8477" s="226"/>
      <c r="B8477" s="213"/>
      <c r="C8477" s="214"/>
      <c r="D8477" s="214"/>
      <c r="E8477" s="214"/>
      <c r="F8477" s="224"/>
      <c r="G8477" s="216"/>
      <c r="H8477" s="227"/>
      <c r="I8477" s="214"/>
      <c r="J8477" s="214"/>
      <c r="K8477" s="218"/>
    </row>
    <row r="8478" customHeight="1" spans="1:11">
      <c r="A8478" s="228"/>
      <c r="B8478" s="219"/>
      <c r="C8478" s="220"/>
      <c r="D8478" s="220"/>
      <c r="E8478" s="220"/>
      <c r="F8478" s="225"/>
      <c r="G8478" s="222"/>
      <c r="H8478" s="229"/>
      <c r="I8478" s="220"/>
      <c r="J8478" s="220"/>
      <c r="K8478" s="223"/>
    </row>
    <row r="8479" customHeight="1" spans="1:11">
      <c r="A8479" s="226"/>
      <c r="B8479" s="213"/>
      <c r="C8479" s="214"/>
      <c r="D8479" s="214"/>
      <c r="E8479" s="214"/>
      <c r="F8479" s="224"/>
      <c r="G8479" s="216"/>
      <c r="H8479" s="227"/>
      <c r="I8479" s="214"/>
      <c r="J8479" s="214"/>
      <c r="K8479" s="218"/>
    </row>
    <row r="8480" customHeight="1" spans="1:11">
      <c r="A8480" s="228"/>
      <c r="B8480" s="219"/>
      <c r="C8480" s="220"/>
      <c r="D8480" s="220"/>
      <c r="E8480" s="220"/>
      <c r="F8480" s="225"/>
      <c r="G8480" s="222"/>
      <c r="H8480" s="229"/>
      <c r="I8480" s="220"/>
      <c r="J8480" s="220"/>
      <c r="K8480" s="223"/>
    </row>
    <row r="8481" customHeight="1" spans="1:11">
      <c r="A8481" s="226"/>
      <c r="B8481" s="213"/>
      <c r="C8481" s="214"/>
      <c r="D8481" s="214"/>
      <c r="E8481" s="214"/>
      <c r="F8481" s="224"/>
      <c r="G8481" s="216"/>
      <c r="H8481" s="227"/>
      <c r="I8481" s="214"/>
      <c r="J8481" s="214"/>
      <c r="K8481" s="218"/>
    </row>
    <row r="8482" customHeight="1" spans="1:11">
      <c r="A8482" s="228"/>
      <c r="B8482" s="219"/>
      <c r="C8482" s="220"/>
      <c r="D8482" s="220"/>
      <c r="E8482" s="220"/>
      <c r="F8482" s="225"/>
      <c r="G8482" s="222"/>
      <c r="H8482" s="229"/>
      <c r="I8482" s="220"/>
      <c r="J8482" s="220"/>
      <c r="K8482" s="223"/>
    </row>
    <row r="8483" customHeight="1" spans="1:11">
      <c r="A8483" s="226"/>
      <c r="B8483" s="213"/>
      <c r="C8483" s="214"/>
      <c r="D8483" s="214"/>
      <c r="E8483" s="214"/>
      <c r="F8483" s="224"/>
      <c r="G8483" s="216"/>
      <c r="H8483" s="227"/>
      <c r="I8483" s="214"/>
      <c r="J8483" s="214"/>
      <c r="K8483" s="218"/>
    </row>
    <row r="8484" customHeight="1" spans="1:11">
      <c r="A8484" s="228"/>
      <c r="B8484" s="219"/>
      <c r="C8484" s="220"/>
      <c r="D8484" s="220"/>
      <c r="E8484" s="220"/>
      <c r="F8484" s="225"/>
      <c r="G8484" s="222"/>
      <c r="H8484" s="229"/>
      <c r="I8484" s="220"/>
      <c r="J8484" s="220"/>
      <c r="K8484" s="223"/>
    </row>
    <row r="8485" customHeight="1" spans="1:11">
      <c r="A8485" s="226"/>
      <c r="B8485" s="213"/>
      <c r="C8485" s="214"/>
      <c r="D8485" s="214"/>
      <c r="E8485" s="214"/>
      <c r="F8485" s="224"/>
      <c r="G8485" s="216"/>
      <c r="H8485" s="227"/>
      <c r="I8485" s="214"/>
      <c r="J8485" s="214"/>
      <c r="K8485" s="218"/>
    </row>
    <row r="8486" customHeight="1" spans="1:11">
      <c r="A8486" s="228"/>
      <c r="B8486" s="219"/>
      <c r="C8486" s="220"/>
      <c r="D8486" s="220"/>
      <c r="E8486" s="220"/>
      <c r="F8486" s="225"/>
      <c r="G8486" s="222"/>
      <c r="H8486" s="229"/>
      <c r="I8486" s="220"/>
      <c r="J8486" s="220"/>
      <c r="K8486" s="223"/>
    </row>
    <row r="8487" customHeight="1" spans="1:11">
      <c r="A8487" s="226"/>
      <c r="B8487" s="213"/>
      <c r="C8487" s="214"/>
      <c r="D8487" s="214"/>
      <c r="E8487" s="214"/>
      <c r="F8487" s="224"/>
      <c r="G8487" s="216"/>
      <c r="H8487" s="227"/>
      <c r="I8487" s="214"/>
      <c r="J8487" s="214"/>
      <c r="K8487" s="218"/>
    </row>
    <row r="8488" customHeight="1" spans="1:11">
      <c r="A8488" s="228"/>
      <c r="B8488" s="219"/>
      <c r="C8488" s="220"/>
      <c r="D8488" s="220"/>
      <c r="E8488" s="220"/>
      <c r="F8488" s="225"/>
      <c r="G8488" s="222"/>
      <c r="H8488" s="229"/>
      <c r="I8488" s="220"/>
      <c r="J8488" s="220"/>
      <c r="K8488" s="223"/>
    </row>
    <row r="8489" customHeight="1" spans="1:11">
      <c r="A8489" s="226"/>
      <c r="B8489" s="213"/>
      <c r="C8489" s="214"/>
      <c r="D8489" s="214"/>
      <c r="E8489" s="214"/>
      <c r="F8489" s="224"/>
      <c r="G8489" s="216"/>
      <c r="H8489" s="227"/>
      <c r="I8489" s="214"/>
      <c r="J8489" s="214"/>
      <c r="K8489" s="218"/>
    </row>
    <row r="8490" customHeight="1" spans="1:11">
      <c r="A8490" s="228"/>
      <c r="B8490" s="219"/>
      <c r="C8490" s="220"/>
      <c r="D8490" s="220"/>
      <c r="E8490" s="220"/>
      <c r="F8490" s="225"/>
      <c r="G8490" s="222"/>
      <c r="H8490" s="229"/>
      <c r="I8490" s="220"/>
      <c r="J8490" s="220"/>
      <c r="K8490" s="223"/>
    </row>
    <row r="8491" customHeight="1" spans="1:11">
      <c r="A8491" s="226"/>
      <c r="B8491" s="213"/>
      <c r="C8491" s="214"/>
      <c r="D8491" s="214"/>
      <c r="E8491" s="214"/>
      <c r="F8491" s="224"/>
      <c r="G8491" s="216"/>
      <c r="H8491" s="227"/>
      <c r="I8491" s="214"/>
      <c r="J8491" s="214"/>
      <c r="K8491" s="218"/>
    </row>
    <row r="8492" customHeight="1" spans="1:11">
      <c r="A8492" s="228"/>
      <c r="B8492" s="219"/>
      <c r="C8492" s="220"/>
      <c r="D8492" s="220"/>
      <c r="E8492" s="220"/>
      <c r="F8492" s="225"/>
      <c r="G8492" s="222"/>
      <c r="H8492" s="229"/>
      <c r="I8492" s="220"/>
      <c r="J8492" s="220"/>
      <c r="K8492" s="223"/>
    </row>
    <row r="8493" customHeight="1" spans="1:11">
      <c r="A8493" s="226"/>
      <c r="B8493" s="213"/>
      <c r="C8493" s="214"/>
      <c r="D8493" s="214"/>
      <c r="E8493" s="214"/>
      <c r="F8493" s="224"/>
      <c r="G8493" s="216"/>
      <c r="H8493" s="227"/>
      <c r="I8493" s="214"/>
      <c r="J8493" s="214"/>
      <c r="K8493" s="218"/>
    </row>
    <row r="8494" customHeight="1" spans="1:11">
      <c r="A8494" s="228"/>
      <c r="B8494" s="219"/>
      <c r="C8494" s="220"/>
      <c r="D8494" s="220"/>
      <c r="E8494" s="220"/>
      <c r="F8494" s="225"/>
      <c r="G8494" s="222"/>
      <c r="H8494" s="229"/>
      <c r="I8494" s="220"/>
      <c r="J8494" s="220"/>
      <c r="K8494" s="223"/>
    </row>
    <row r="8495" customHeight="1" spans="1:11">
      <c r="A8495" s="226"/>
      <c r="B8495" s="213"/>
      <c r="C8495" s="214"/>
      <c r="D8495" s="214"/>
      <c r="E8495" s="214"/>
      <c r="F8495" s="224"/>
      <c r="G8495" s="216"/>
      <c r="H8495" s="227"/>
      <c r="I8495" s="214"/>
      <c r="J8495" s="214"/>
      <c r="K8495" s="218"/>
    </row>
    <row r="8496" customHeight="1" spans="1:11">
      <c r="A8496" s="228"/>
      <c r="B8496" s="219"/>
      <c r="C8496" s="220"/>
      <c r="D8496" s="220"/>
      <c r="E8496" s="220"/>
      <c r="F8496" s="225"/>
      <c r="G8496" s="222"/>
      <c r="H8496" s="229"/>
      <c r="I8496" s="220"/>
      <c r="J8496" s="220"/>
      <c r="K8496" s="223"/>
    </row>
    <row r="8497" customHeight="1" spans="1:11">
      <c r="A8497" s="226"/>
      <c r="B8497" s="213"/>
      <c r="C8497" s="214"/>
      <c r="D8497" s="214"/>
      <c r="E8497" s="214"/>
      <c r="F8497" s="224"/>
      <c r="G8497" s="216"/>
      <c r="H8497" s="227"/>
      <c r="I8497" s="214"/>
      <c r="J8497" s="214"/>
      <c r="K8497" s="218"/>
    </row>
    <row r="8498" customHeight="1" spans="1:11">
      <c r="A8498" s="228"/>
      <c r="B8498" s="219"/>
      <c r="C8498" s="220"/>
      <c r="D8498" s="220"/>
      <c r="E8498" s="220"/>
      <c r="F8498" s="225"/>
      <c r="G8498" s="222"/>
      <c r="H8498" s="229"/>
      <c r="I8498" s="220"/>
      <c r="J8498" s="220"/>
      <c r="K8498" s="223"/>
    </row>
    <row r="8499" customHeight="1" spans="1:11">
      <c r="A8499" s="226"/>
      <c r="B8499" s="213"/>
      <c r="C8499" s="214"/>
      <c r="D8499" s="214"/>
      <c r="E8499" s="214"/>
      <c r="F8499" s="224"/>
      <c r="G8499" s="216"/>
      <c r="H8499" s="227"/>
      <c r="I8499" s="214"/>
      <c r="J8499" s="214"/>
      <c r="K8499" s="218"/>
    </row>
    <row r="8500" customHeight="1" spans="1:11">
      <c r="A8500" s="228"/>
      <c r="B8500" s="219"/>
      <c r="C8500" s="220"/>
      <c r="D8500" s="220"/>
      <c r="E8500" s="220"/>
      <c r="F8500" s="225"/>
      <c r="G8500" s="222"/>
      <c r="H8500" s="229"/>
      <c r="I8500" s="220"/>
      <c r="J8500" s="220"/>
      <c r="K8500" s="223"/>
    </row>
    <row r="8501" customHeight="1" spans="1:11">
      <c r="A8501" s="226"/>
      <c r="B8501" s="213"/>
      <c r="C8501" s="214"/>
      <c r="D8501" s="214"/>
      <c r="E8501" s="214"/>
      <c r="F8501" s="224"/>
      <c r="G8501" s="216"/>
      <c r="H8501" s="227"/>
      <c r="I8501" s="214"/>
      <c r="J8501" s="214"/>
      <c r="K8501" s="218"/>
    </row>
    <row r="8502" customHeight="1" spans="1:11">
      <c r="A8502" s="228"/>
      <c r="B8502" s="219"/>
      <c r="C8502" s="220"/>
      <c r="D8502" s="220"/>
      <c r="E8502" s="220"/>
      <c r="F8502" s="225"/>
      <c r="G8502" s="222"/>
      <c r="H8502" s="229"/>
      <c r="I8502" s="220"/>
      <c r="J8502" s="220"/>
      <c r="K8502" s="223"/>
    </row>
    <row r="8503" customHeight="1" spans="1:11">
      <c r="A8503" s="226"/>
      <c r="B8503" s="213"/>
      <c r="C8503" s="214"/>
      <c r="D8503" s="214"/>
      <c r="E8503" s="214"/>
      <c r="F8503" s="224"/>
      <c r="G8503" s="216"/>
      <c r="H8503" s="227"/>
      <c r="I8503" s="214"/>
      <c r="J8503" s="214"/>
      <c r="K8503" s="218"/>
    </row>
    <row r="8504" customHeight="1" spans="1:11">
      <c r="A8504" s="228"/>
      <c r="B8504" s="219"/>
      <c r="C8504" s="220"/>
      <c r="D8504" s="220"/>
      <c r="E8504" s="220"/>
      <c r="F8504" s="225"/>
      <c r="G8504" s="222"/>
      <c r="H8504" s="229"/>
      <c r="I8504" s="220"/>
      <c r="J8504" s="220"/>
      <c r="K8504" s="223"/>
    </row>
    <row r="8505" customHeight="1" spans="1:11">
      <c r="A8505" s="226"/>
      <c r="B8505" s="213"/>
      <c r="C8505" s="214"/>
      <c r="D8505" s="214"/>
      <c r="E8505" s="214"/>
      <c r="F8505" s="224"/>
      <c r="G8505" s="216"/>
      <c r="H8505" s="227"/>
      <c r="I8505" s="214"/>
      <c r="J8505" s="214"/>
      <c r="K8505" s="218"/>
    </row>
    <row r="8506" customHeight="1" spans="1:11">
      <c r="A8506" s="228"/>
      <c r="B8506" s="219"/>
      <c r="C8506" s="220"/>
      <c r="D8506" s="220"/>
      <c r="E8506" s="220"/>
      <c r="F8506" s="225"/>
      <c r="G8506" s="222"/>
      <c r="H8506" s="229"/>
      <c r="I8506" s="220"/>
      <c r="J8506" s="220"/>
      <c r="K8506" s="223"/>
    </row>
    <row r="8507" customHeight="1" spans="1:11">
      <c r="A8507" s="226"/>
      <c r="B8507" s="213"/>
      <c r="C8507" s="214"/>
      <c r="D8507" s="214"/>
      <c r="E8507" s="214"/>
      <c r="F8507" s="224"/>
      <c r="G8507" s="216"/>
      <c r="H8507" s="227"/>
      <c r="I8507" s="214"/>
      <c r="J8507" s="214"/>
      <c r="K8507" s="218"/>
    </row>
    <row r="8508" customHeight="1" spans="1:11">
      <c r="A8508" s="228"/>
      <c r="B8508" s="219"/>
      <c r="C8508" s="220"/>
      <c r="D8508" s="220"/>
      <c r="E8508" s="220"/>
      <c r="F8508" s="225"/>
      <c r="G8508" s="222"/>
      <c r="H8508" s="229"/>
      <c r="I8508" s="220"/>
      <c r="J8508" s="220"/>
      <c r="K8508" s="223"/>
    </row>
    <row r="8509" customHeight="1" spans="1:11">
      <c r="A8509" s="226"/>
      <c r="B8509" s="213"/>
      <c r="C8509" s="214"/>
      <c r="D8509" s="214"/>
      <c r="E8509" s="214"/>
      <c r="F8509" s="224"/>
      <c r="G8509" s="216"/>
      <c r="H8509" s="227"/>
      <c r="I8509" s="214"/>
      <c r="J8509" s="214"/>
      <c r="K8509" s="218"/>
    </row>
    <row r="8510" customHeight="1" spans="1:11">
      <c r="A8510" s="228"/>
      <c r="B8510" s="219"/>
      <c r="C8510" s="220"/>
      <c r="D8510" s="220"/>
      <c r="E8510" s="220"/>
      <c r="F8510" s="225"/>
      <c r="G8510" s="222"/>
      <c r="H8510" s="229"/>
      <c r="I8510" s="220"/>
      <c r="J8510" s="220"/>
      <c r="K8510" s="223"/>
    </row>
    <row r="8511" customHeight="1" spans="1:11">
      <c r="A8511" s="226"/>
      <c r="B8511" s="213"/>
      <c r="C8511" s="214"/>
      <c r="D8511" s="214"/>
      <c r="E8511" s="214"/>
      <c r="F8511" s="224"/>
      <c r="G8511" s="216"/>
      <c r="H8511" s="227"/>
      <c r="I8511" s="214"/>
      <c r="J8511" s="214"/>
      <c r="K8511" s="218"/>
    </row>
    <row r="8512" customHeight="1" spans="1:11">
      <c r="A8512" s="228"/>
      <c r="B8512" s="219"/>
      <c r="C8512" s="220"/>
      <c r="D8512" s="220"/>
      <c r="E8512" s="220"/>
      <c r="F8512" s="225"/>
      <c r="G8512" s="222"/>
      <c r="H8512" s="229"/>
      <c r="I8512" s="220"/>
      <c r="J8512" s="220"/>
      <c r="K8512" s="223"/>
    </row>
    <row r="8513" customHeight="1" spans="1:11">
      <c r="A8513" s="226"/>
      <c r="B8513" s="213"/>
      <c r="C8513" s="214"/>
      <c r="D8513" s="214"/>
      <c r="E8513" s="214"/>
      <c r="F8513" s="224"/>
      <c r="G8513" s="216"/>
      <c r="H8513" s="227"/>
      <c r="I8513" s="214"/>
      <c r="J8513" s="214"/>
      <c r="K8513" s="218"/>
    </row>
    <row r="8514" customHeight="1" spans="1:11">
      <c r="A8514" s="228"/>
      <c r="B8514" s="219"/>
      <c r="C8514" s="220"/>
      <c r="D8514" s="220"/>
      <c r="E8514" s="220"/>
      <c r="F8514" s="225"/>
      <c r="G8514" s="222"/>
      <c r="H8514" s="229"/>
      <c r="I8514" s="220"/>
      <c r="J8514" s="220"/>
      <c r="K8514" s="223"/>
    </row>
    <row r="8515" customHeight="1" spans="1:11">
      <c r="A8515" s="226"/>
      <c r="B8515" s="213"/>
      <c r="C8515" s="214"/>
      <c r="D8515" s="214"/>
      <c r="E8515" s="214"/>
      <c r="F8515" s="224"/>
      <c r="G8515" s="216"/>
      <c r="H8515" s="227"/>
      <c r="I8515" s="214"/>
      <c r="J8515" s="214"/>
      <c r="K8515" s="218"/>
    </row>
    <row r="8516" customHeight="1" spans="1:11">
      <c r="A8516" s="228"/>
      <c r="B8516" s="219"/>
      <c r="C8516" s="220"/>
      <c r="D8516" s="220"/>
      <c r="E8516" s="220"/>
      <c r="F8516" s="225"/>
      <c r="G8516" s="222"/>
      <c r="H8516" s="229"/>
      <c r="I8516" s="220"/>
      <c r="J8516" s="220"/>
      <c r="K8516" s="223"/>
    </row>
    <row r="8517" customHeight="1" spans="1:11">
      <c r="A8517" s="226"/>
      <c r="B8517" s="213"/>
      <c r="C8517" s="214"/>
      <c r="D8517" s="214"/>
      <c r="E8517" s="214"/>
      <c r="F8517" s="224"/>
      <c r="G8517" s="216"/>
      <c r="H8517" s="227"/>
      <c r="I8517" s="214"/>
      <c r="J8517" s="214"/>
      <c r="K8517" s="218"/>
    </row>
    <row r="8518" customHeight="1" spans="1:11">
      <c r="A8518" s="228"/>
      <c r="B8518" s="219"/>
      <c r="C8518" s="220"/>
      <c r="D8518" s="220"/>
      <c r="E8518" s="220"/>
      <c r="F8518" s="225"/>
      <c r="G8518" s="222"/>
      <c r="H8518" s="229"/>
      <c r="I8518" s="220"/>
      <c r="J8518" s="220"/>
      <c r="K8518" s="223"/>
    </row>
    <row r="8519" customHeight="1" spans="1:11">
      <c r="A8519" s="226"/>
      <c r="B8519" s="213"/>
      <c r="C8519" s="214"/>
      <c r="D8519" s="214"/>
      <c r="E8519" s="214"/>
      <c r="F8519" s="224"/>
      <c r="G8519" s="216"/>
      <c r="H8519" s="227"/>
      <c r="I8519" s="214"/>
      <c r="J8519" s="214"/>
      <c r="K8519" s="218"/>
    </row>
    <row r="8520" customHeight="1" spans="1:11">
      <c r="A8520" s="228"/>
      <c r="B8520" s="219"/>
      <c r="C8520" s="220"/>
      <c r="D8520" s="220"/>
      <c r="E8520" s="220"/>
      <c r="F8520" s="225"/>
      <c r="G8520" s="222"/>
      <c r="H8520" s="229"/>
      <c r="I8520" s="220"/>
      <c r="J8520" s="220"/>
      <c r="K8520" s="223"/>
    </row>
    <row r="8521" customHeight="1" spans="1:11">
      <c r="A8521" s="226"/>
      <c r="B8521" s="213"/>
      <c r="C8521" s="214"/>
      <c r="D8521" s="214"/>
      <c r="E8521" s="214"/>
      <c r="F8521" s="224"/>
      <c r="G8521" s="216"/>
      <c r="H8521" s="227"/>
      <c r="I8521" s="214"/>
      <c r="J8521" s="214"/>
      <c r="K8521" s="218"/>
    </row>
    <row r="8522" customHeight="1" spans="1:11">
      <c r="A8522" s="228"/>
      <c r="B8522" s="219"/>
      <c r="C8522" s="220"/>
      <c r="D8522" s="220"/>
      <c r="E8522" s="220"/>
      <c r="F8522" s="225"/>
      <c r="G8522" s="222"/>
      <c r="H8522" s="229"/>
      <c r="I8522" s="220"/>
      <c r="J8522" s="220"/>
      <c r="K8522" s="223"/>
    </row>
    <row r="8523" customHeight="1" spans="1:11">
      <c r="A8523" s="226"/>
      <c r="B8523" s="213"/>
      <c r="C8523" s="214"/>
      <c r="D8523" s="214"/>
      <c r="E8523" s="214"/>
      <c r="F8523" s="224"/>
      <c r="G8523" s="216"/>
      <c r="H8523" s="227"/>
      <c r="I8523" s="214"/>
      <c r="J8523" s="214"/>
      <c r="K8523" s="218"/>
    </row>
    <row r="8524" customHeight="1" spans="1:11">
      <c r="A8524" s="228"/>
      <c r="B8524" s="219"/>
      <c r="C8524" s="220"/>
      <c r="D8524" s="220"/>
      <c r="E8524" s="220"/>
      <c r="F8524" s="225"/>
      <c r="G8524" s="222"/>
      <c r="H8524" s="229"/>
      <c r="I8524" s="220"/>
      <c r="J8524" s="220"/>
      <c r="K8524" s="223"/>
    </row>
    <row r="8525" customHeight="1" spans="1:11">
      <c r="A8525" s="226"/>
      <c r="B8525" s="213"/>
      <c r="C8525" s="214"/>
      <c r="D8525" s="214"/>
      <c r="E8525" s="214"/>
      <c r="F8525" s="224"/>
      <c r="G8525" s="216"/>
      <c r="H8525" s="227"/>
      <c r="I8525" s="214"/>
      <c r="J8525" s="214"/>
      <c r="K8525" s="218"/>
    </row>
    <row r="8526" customHeight="1" spans="1:11">
      <c r="A8526" s="228"/>
      <c r="B8526" s="219"/>
      <c r="C8526" s="220"/>
      <c r="D8526" s="220"/>
      <c r="E8526" s="220"/>
      <c r="F8526" s="225"/>
      <c r="G8526" s="222"/>
      <c r="H8526" s="229"/>
      <c r="I8526" s="220"/>
      <c r="J8526" s="220"/>
      <c r="K8526" s="223"/>
    </row>
    <row r="8527" customHeight="1" spans="1:11">
      <c r="A8527" s="226"/>
      <c r="B8527" s="213"/>
      <c r="C8527" s="214"/>
      <c r="D8527" s="214"/>
      <c r="E8527" s="214"/>
      <c r="F8527" s="224"/>
      <c r="G8527" s="216"/>
      <c r="H8527" s="227"/>
      <c r="I8527" s="214"/>
      <c r="J8527" s="214"/>
      <c r="K8527" s="218"/>
    </row>
    <row r="8528" customHeight="1" spans="1:11">
      <c r="A8528" s="228"/>
      <c r="B8528" s="219"/>
      <c r="C8528" s="220"/>
      <c r="D8528" s="220"/>
      <c r="E8528" s="220"/>
      <c r="F8528" s="225"/>
      <c r="G8528" s="222"/>
      <c r="H8528" s="229"/>
      <c r="I8528" s="220"/>
      <c r="J8528" s="220"/>
      <c r="K8528" s="223"/>
    </row>
    <row r="8529" customHeight="1" spans="1:11">
      <c r="A8529" s="226"/>
      <c r="B8529" s="213"/>
      <c r="C8529" s="214"/>
      <c r="D8529" s="214"/>
      <c r="E8529" s="214"/>
      <c r="F8529" s="224"/>
      <c r="G8529" s="216"/>
      <c r="H8529" s="227"/>
      <c r="I8529" s="214"/>
      <c r="J8529" s="214"/>
      <c r="K8529" s="218"/>
    </row>
    <row r="8530" customHeight="1" spans="1:11">
      <c r="A8530" s="228"/>
      <c r="B8530" s="219"/>
      <c r="C8530" s="220"/>
      <c r="D8530" s="220"/>
      <c r="E8530" s="220"/>
      <c r="F8530" s="225"/>
      <c r="G8530" s="222"/>
      <c r="H8530" s="229"/>
      <c r="I8530" s="220"/>
      <c r="J8530" s="220"/>
      <c r="K8530" s="223"/>
    </row>
    <row r="8531" customHeight="1" spans="1:11">
      <c r="A8531" s="226"/>
      <c r="B8531" s="213"/>
      <c r="C8531" s="214"/>
      <c r="D8531" s="214"/>
      <c r="E8531" s="214"/>
      <c r="F8531" s="224"/>
      <c r="G8531" s="216"/>
      <c r="H8531" s="227"/>
      <c r="I8531" s="214"/>
      <c r="J8531" s="214"/>
      <c r="K8531" s="218"/>
    </row>
    <row r="8532" customHeight="1" spans="1:11">
      <c r="A8532" s="228"/>
      <c r="B8532" s="219"/>
      <c r="C8532" s="220"/>
      <c r="D8532" s="220"/>
      <c r="E8532" s="220"/>
      <c r="F8532" s="225"/>
      <c r="G8532" s="222"/>
      <c r="H8532" s="229"/>
      <c r="I8532" s="220"/>
      <c r="J8532" s="220"/>
      <c r="K8532" s="223"/>
    </row>
    <row r="8533" customHeight="1" spans="1:11">
      <c r="A8533" s="226"/>
      <c r="B8533" s="213"/>
      <c r="C8533" s="214"/>
      <c r="D8533" s="214"/>
      <c r="E8533" s="214"/>
      <c r="F8533" s="224"/>
      <c r="G8533" s="216"/>
      <c r="H8533" s="227"/>
      <c r="I8533" s="214"/>
      <c r="J8533" s="214"/>
      <c r="K8533" s="218"/>
    </row>
    <row r="8534" customHeight="1" spans="1:11">
      <c r="A8534" s="228"/>
      <c r="B8534" s="219"/>
      <c r="C8534" s="220"/>
      <c r="D8534" s="220"/>
      <c r="E8534" s="220"/>
      <c r="F8534" s="225"/>
      <c r="G8534" s="222"/>
      <c r="H8534" s="229"/>
      <c r="I8534" s="220"/>
      <c r="J8534" s="220"/>
      <c r="K8534" s="223"/>
    </row>
    <row r="8535" customHeight="1" spans="1:11">
      <c r="A8535" s="226"/>
      <c r="B8535" s="213"/>
      <c r="C8535" s="214"/>
      <c r="D8535" s="214"/>
      <c r="E8535" s="214"/>
      <c r="F8535" s="224"/>
      <c r="G8535" s="216"/>
      <c r="H8535" s="227"/>
      <c r="I8535" s="214"/>
      <c r="J8535" s="214"/>
      <c r="K8535" s="218"/>
    </row>
    <row r="8536" customHeight="1" spans="1:11">
      <c r="A8536" s="228"/>
      <c r="B8536" s="219"/>
      <c r="C8536" s="220"/>
      <c r="D8536" s="220"/>
      <c r="E8536" s="220"/>
      <c r="F8536" s="225"/>
      <c r="G8536" s="222"/>
      <c r="H8536" s="229"/>
      <c r="I8536" s="220"/>
      <c r="J8536" s="220"/>
      <c r="K8536" s="223"/>
    </row>
    <row r="8537" customHeight="1" spans="1:11">
      <c r="A8537" s="226"/>
      <c r="B8537" s="213"/>
      <c r="C8537" s="214"/>
      <c r="D8537" s="214"/>
      <c r="E8537" s="214"/>
      <c r="F8537" s="224"/>
      <c r="G8537" s="216"/>
      <c r="H8537" s="227"/>
      <c r="I8537" s="214"/>
      <c r="J8537" s="214"/>
      <c r="K8537" s="218"/>
    </row>
    <row r="8538" customHeight="1" spans="1:11">
      <c r="A8538" s="228"/>
      <c r="B8538" s="219"/>
      <c r="C8538" s="220"/>
      <c r="D8538" s="220"/>
      <c r="E8538" s="220"/>
      <c r="F8538" s="225"/>
      <c r="G8538" s="222"/>
      <c r="H8538" s="229"/>
      <c r="I8538" s="220"/>
      <c r="J8538" s="220"/>
      <c r="K8538" s="223"/>
    </row>
    <row r="8539" customHeight="1" spans="1:11">
      <c r="A8539" s="226"/>
      <c r="B8539" s="213"/>
      <c r="C8539" s="214"/>
      <c r="D8539" s="214"/>
      <c r="E8539" s="214"/>
      <c r="F8539" s="224"/>
      <c r="G8539" s="216"/>
      <c r="H8539" s="227"/>
      <c r="I8539" s="214"/>
      <c r="J8539" s="214"/>
      <c r="K8539" s="218"/>
    </row>
    <row r="8540" customHeight="1" spans="1:11">
      <c r="A8540" s="228"/>
      <c r="B8540" s="219"/>
      <c r="C8540" s="220"/>
      <c r="D8540" s="220"/>
      <c r="E8540" s="220"/>
      <c r="F8540" s="225"/>
      <c r="G8540" s="222"/>
      <c r="H8540" s="229"/>
      <c r="I8540" s="220"/>
      <c r="J8540" s="220"/>
      <c r="K8540" s="223"/>
    </row>
    <row r="8541" customHeight="1" spans="1:11">
      <c r="A8541" s="226"/>
      <c r="B8541" s="213"/>
      <c r="C8541" s="214"/>
      <c r="D8541" s="214"/>
      <c r="E8541" s="214"/>
      <c r="F8541" s="224"/>
      <c r="G8541" s="216"/>
      <c r="H8541" s="227"/>
      <c r="I8541" s="214"/>
      <c r="J8541" s="214"/>
      <c r="K8541" s="218"/>
    </row>
    <row r="8542" customHeight="1" spans="1:11">
      <c r="A8542" s="228"/>
      <c r="B8542" s="219"/>
      <c r="C8542" s="220"/>
      <c r="D8542" s="220"/>
      <c r="E8542" s="220"/>
      <c r="F8542" s="225"/>
      <c r="G8542" s="222"/>
      <c r="H8542" s="229"/>
      <c r="I8542" s="220"/>
      <c r="J8542" s="220"/>
      <c r="K8542" s="223"/>
    </row>
    <row r="8543" customHeight="1" spans="1:11">
      <c r="A8543" s="226"/>
      <c r="B8543" s="213"/>
      <c r="C8543" s="214"/>
      <c r="D8543" s="214"/>
      <c r="E8543" s="214"/>
      <c r="F8543" s="224"/>
      <c r="G8543" s="216"/>
      <c r="H8543" s="227"/>
      <c r="I8543" s="214"/>
      <c r="J8543" s="214"/>
      <c r="K8543" s="218"/>
    </row>
    <row r="8544" customHeight="1" spans="1:11">
      <c r="A8544" s="228"/>
      <c r="B8544" s="219"/>
      <c r="C8544" s="220"/>
      <c r="D8544" s="220"/>
      <c r="E8544" s="220"/>
      <c r="F8544" s="225"/>
      <c r="G8544" s="222"/>
      <c r="H8544" s="229"/>
      <c r="I8544" s="220"/>
      <c r="J8544" s="220"/>
      <c r="K8544" s="223"/>
    </row>
    <row r="8545" customHeight="1" spans="1:11">
      <c r="A8545" s="226"/>
      <c r="B8545" s="213"/>
      <c r="C8545" s="214"/>
      <c r="D8545" s="214"/>
      <c r="E8545" s="214"/>
      <c r="F8545" s="224"/>
      <c r="G8545" s="216"/>
      <c r="H8545" s="227"/>
      <c r="I8545" s="214"/>
      <c r="J8545" s="214"/>
      <c r="K8545" s="218"/>
    </row>
    <row r="8546" customHeight="1" spans="1:11">
      <c r="A8546" s="228"/>
      <c r="B8546" s="219"/>
      <c r="C8546" s="220"/>
      <c r="D8546" s="220"/>
      <c r="E8546" s="220"/>
      <c r="F8546" s="225"/>
      <c r="G8546" s="222"/>
      <c r="H8546" s="229"/>
      <c r="I8546" s="220"/>
      <c r="J8546" s="220"/>
      <c r="K8546" s="223"/>
    </row>
    <row r="8547" customHeight="1" spans="1:11">
      <c r="A8547" s="226"/>
      <c r="B8547" s="213"/>
      <c r="C8547" s="214"/>
      <c r="D8547" s="214"/>
      <c r="E8547" s="214"/>
      <c r="F8547" s="224"/>
      <c r="G8547" s="216"/>
      <c r="H8547" s="227"/>
      <c r="I8547" s="214"/>
      <c r="J8547" s="214"/>
      <c r="K8547" s="218"/>
    </row>
    <row r="8548" customHeight="1" spans="1:11">
      <c r="A8548" s="228"/>
      <c r="B8548" s="219"/>
      <c r="C8548" s="220"/>
      <c r="D8548" s="220"/>
      <c r="E8548" s="220"/>
      <c r="F8548" s="225"/>
      <c r="G8548" s="222"/>
      <c r="H8548" s="229"/>
      <c r="I8548" s="220"/>
      <c r="J8548" s="220"/>
      <c r="K8548" s="223"/>
    </row>
    <row r="8549" customHeight="1" spans="1:11">
      <c r="A8549" s="226"/>
      <c r="B8549" s="213"/>
      <c r="C8549" s="214"/>
      <c r="D8549" s="214"/>
      <c r="E8549" s="214"/>
      <c r="F8549" s="224"/>
      <c r="G8549" s="216"/>
      <c r="H8549" s="227"/>
      <c r="I8549" s="214"/>
      <c r="J8549" s="214"/>
      <c r="K8549" s="218"/>
    </row>
    <row r="8550" customHeight="1" spans="1:11">
      <c r="A8550" s="228"/>
      <c r="B8550" s="219"/>
      <c r="C8550" s="220"/>
      <c r="D8550" s="220"/>
      <c r="E8550" s="220"/>
      <c r="F8550" s="225"/>
      <c r="G8550" s="222"/>
      <c r="H8550" s="229"/>
      <c r="I8550" s="220"/>
      <c r="J8550" s="220"/>
      <c r="K8550" s="223"/>
    </row>
    <row r="8551" customHeight="1" spans="1:11">
      <c r="A8551" s="226"/>
      <c r="B8551" s="213"/>
      <c r="C8551" s="214"/>
      <c r="D8551" s="214"/>
      <c r="E8551" s="214"/>
      <c r="F8551" s="224"/>
      <c r="G8551" s="216"/>
      <c r="H8551" s="227"/>
      <c r="I8551" s="214"/>
      <c r="J8551" s="214"/>
      <c r="K8551" s="218"/>
    </row>
    <row r="8552" customHeight="1" spans="1:11">
      <c r="A8552" s="228"/>
      <c r="B8552" s="219"/>
      <c r="C8552" s="220"/>
      <c r="D8552" s="220"/>
      <c r="E8552" s="220"/>
      <c r="F8552" s="225"/>
      <c r="G8552" s="222"/>
      <c r="H8552" s="229"/>
      <c r="I8552" s="220"/>
      <c r="J8552" s="220"/>
      <c r="K8552" s="223"/>
    </row>
    <row r="8553" customHeight="1" spans="1:11">
      <c r="A8553" s="226"/>
      <c r="B8553" s="213"/>
      <c r="C8553" s="214"/>
      <c r="D8553" s="214"/>
      <c r="E8553" s="214"/>
      <c r="F8553" s="224"/>
      <c r="G8553" s="216"/>
      <c r="H8553" s="227"/>
      <c r="I8553" s="214"/>
      <c r="J8553" s="214"/>
      <c r="K8553" s="218"/>
    </row>
    <row r="8554" customHeight="1" spans="1:11">
      <c r="A8554" s="228"/>
      <c r="B8554" s="219"/>
      <c r="C8554" s="220"/>
      <c r="D8554" s="220"/>
      <c r="E8554" s="220"/>
      <c r="F8554" s="225"/>
      <c r="G8554" s="222"/>
      <c r="H8554" s="229"/>
      <c r="I8554" s="220"/>
      <c r="J8554" s="220"/>
      <c r="K8554" s="223"/>
    </row>
    <row r="8555" customHeight="1" spans="1:11">
      <c r="A8555" s="226"/>
      <c r="B8555" s="213"/>
      <c r="C8555" s="214"/>
      <c r="D8555" s="214"/>
      <c r="E8555" s="214"/>
      <c r="F8555" s="224"/>
      <c r="G8555" s="216"/>
      <c r="H8555" s="227"/>
      <c r="I8555" s="214"/>
      <c r="J8555" s="214"/>
      <c r="K8555" s="218"/>
    </row>
    <row r="8556" customHeight="1" spans="1:11">
      <c r="A8556" s="228"/>
      <c r="B8556" s="219"/>
      <c r="C8556" s="220"/>
      <c r="D8556" s="220"/>
      <c r="E8556" s="220"/>
      <c r="F8556" s="225"/>
      <c r="G8556" s="222"/>
      <c r="H8556" s="229"/>
      <c r="I8556" s="220"/>
      <c r="J8556" s="220"/>
      <c r="K8556" s="223"/>
    </row>
    <row r="8557" customHeight="1" spans="1:11">
      <c r="A8557" s="226"/>
      <c r="B8557" s="213"/>
      <c r="C8557" s="214"/>
      <c r="D8557" s="214"/>
      <c r="E8557" s="214"/>
      <c r="F8557" s="224"/>
      <c r="G8557" s="216"/>
      <c r="H8557" s="227"/>
      <c r="I8557" s="214"/>
      <c r="J8557" s="214"/>
      <c r="K8557" s="218"/>
    </row>
    <row r="8558" customHeight="1" spans="1:11">
      <c r="A8558" s="228"/>
      <c r="B8558" s="219"/>
      <c r="C8558" s="220"/>
      <c r="D8558" s="220"/>
      <c r="E8558" s="220"/>
      <c r="F8558" s="225"/>
      <c r="G8558" s="222"/>
      <c r="H8558" s="229"/>
      <c r="I8558" s="220"/>
      <c r="J8558" s="220"/>
      <c r="K8558" s="223"/>
    </row>
    <row r="8559" customHeight="1" spans="1:11">
      <c r="A8559" s="226"/>
      <c r="B8559" s="213"/>
      <c r="C8559" s="214"/>
      <c r="D8559" s="214"/>
      <c r="E8559" s="214"/>
      <c r="F8559" s="224"/>
      <c r="G8559" s="216"/>
      <c r="H8559" s="227"/>
      <c r="I8559" s="214"/>
      <c r="J8559" s="214"/>
      <c r="K8559" s="218"/>
    </row>
    <row r="8560" customHeight="1" spans="1:11">
      <c r="A8560" s="228"/>
      <c r="B8560" s="219"/>
      <c r="C8560" s="220"/>
      <c r="D8560" s="220"/>
      <c r="E8560" s="220"/>
      <c r="F8560" s="225"/>
      <c r="G8560" s="222"/>
      <c r="H8560" s="229"/>
      <c r="I8560" s="220"/>
      <c r="J8560" s="220"/>
      <c r="K8560" s="223"/>
    </row>
    <row r="8561" customHeight="1" spans="1:11">
      <c r="A8561" s="226"/>
      <c r="B8561" s="213"/>
      <c r="C8561" s="214"/>
      <c r="D8561" s="214"/>
      <c r="E8561" s="214"/>
      <c r="F8561" s="224"/>
      <c r="G8561" s="216"/>
      <c r="H8561" s="227"/>
      <c r="I8561" s="214"/>
      <c r="J8561" s="214"/>
      <c r="K8561" s="218"/>
    </row>
    <row r="8562" customHeight="1" spans="1:11">
      <c r="A8562" s="228"/>
      <c r="B8562" s="219"/>
      <c r="C8562" s="220"/>
      <c r="D8562" s="220"/>
      <c r="E8562" s="220"/>
      <c r="F8562" s="225"/>
      <c r="G8562" s="222"/>
      <c r="H8562" s="229"/>
      <c r="I8562" s="220"/>
      <c r="J8562" s="220"/>
      <c r="K8562" s="223"/>
    </row>
    <row r="8563" customHeight="1" spans="1:11">
      <c r="A8563" s="226"/>
      <c r="B8563" s="213"/>
      <c r="C8563" s="214"/>
      <c r="D8563" s="214"/>
      <c r="E8563" s="214"/>
      <c r="F8563" s="224"/>
      <c r="G8563" s="216"/>
      <c r="H8563" s="227"/>
      <c r="I8563" s="214"/>
      <c r="J8563" s="214"/>
      <c r="K8563" s="218"/>
    </row>
    <row r="8564" customHeight="1" spans="1:11">
      <c r="A8564" s="228"/>
      <c r="B8564" s="219"/>
      <c r="C8564" s="220"/>
      <c r="D8564" s="220"/>
      <c r="E8564" s="220"/>
      <c r="F8564" s="225"/>
      <c r="G8564" s="222"/>
      <c r="H8564" s="229"/>
      <c r="I8564" s="220"/>
      <c r="J8564" s="220"/>
      <c r="K8564" s="223"/>
    </row>
    <row r="8565" customHeight="1" spans="1:11">
      <c r="A8565" s="226"/>
      <c r="B8565" s="213"/>
      <c r="C8565" s="214"/>
      <c r="D8565" s="214"/>
      <c r="E8565" s="214"/>
      <c r="F8565" s="224"/>
      <c r="G8565" s="216"/>
      <c r="H8565" s="227"/>
      <c r="I8565" s="214"/>
      <c r="J8565" s="214"/>
      <c r="K8565" s="218"/>
    </row>
    <row r="8566" customHeight="1" spans="1:11">
      <c r="A8566" s="228"/>
      <c r="B8566" s="219"/>
      <c r="C8566" s="220"/>
      <c r="D8566" s="220"/>
      <c r="E8566" s="220"/>
      <c r="F8566" s="225"/>
      <c r="G8566" s="222"/>
      <c r="H8566" s="229"/>
      <c r="I8566" s="220"/>
      <c r="J8566" s="220"/>
      <c r="K8566" s="223"/>
    </row>
    <row r="8567" customHeight="1" spans="1:11">
      <c r="A8567" s="226"/>
      <c r="B8567" s="213"/>
      <c r="C8567" s="214"/>
      <c r="D8567" s="214"/>
      <c r="E8567" s="214"/>
      <c r="F8567" s="224"/>
      <c r="G8567" s="216"/>
      <c r="H8567" s="227"/>
      <c r="I8567" s="214"/>
      <c r="J8567" s="214"/>
      <c r="K8567" s="218"/>
    </row>
    <row r="8568" customHeight="1" spans="1:11">
      <c r="A8568" s="228"/>
      <c r="B8568" s="219"/>
      <c r="C8568" s="220"/>
      <c r="D8568" s="220"/>
      <c r="E8568" s="220"/>
      <c r="F8568" s="225"/>
      <c r="G8568" s="222"/>
      <c r="H8568" s="229"/>
      <c r="I8568" s="220"/>
      <c r="J8568" s="220"/>
      <c r="K8568" s="223"/>
    </row>
    <row r="8569" customHeight="1" spans="1:11">
      <c r="A8569" s="226"/>
      <c r="B8569" s="213"/>
      <c r="C8569" s="214"/>
      <c r="D8569" s="214"/>
      <c r="E8569" s="214"/>
      <c r="F8569" s="224"/>
      <c r="G8569" s="216"/>
      <c r="H8569" s="227"/>
      <c r="I8569" s="214"/>
      <c r="J8569" s="214"/>
      <c r="K8569" s="218"/>
    </row>
    <row r="8570" customHeight="1" spans="1:11">
      <c r="A8570" s="228"/>
      <c r="B8570" s="219"/>
      <c r="C8570" s="220"/>
      <c r="D8570" s="220"/>
      <c r="E8570" s="220"/>
      <c r="F8570" s="225"/>
      <c r="G8570" s="222"/>
      <c r="H8570" s="229"/>
      <c r="I8570" s="220"/>
      <c r="J8570" s="220"/>
      <c r="K8570" s="223"/>
    </row>
    <row r="8571" customHeight="1" spans="1:11">
      <c r="A8571" s="226"/>
      <c r="B8571" s="213"/>
      <c r="C8571" s="214"/>
      <c r="D8571" s="214"/>
      <c r="E8571" s="214"/>
      <c r="F8571" s="224"/>
      <c r="G8571" s="216"/>
      <c r="H8571" s="227"/>
      <c r="I8571" s="214"/>
      <c r="J8571" s="214"/>
      <c r="K8571" s="218"/>
    </row>
    <row r="8572" customHeight="1" spans="1:11">
      <c r="A8572" s="228"/>
      <c r="B8572" s="219"/>
      <c r="C8572" s="220"/>
      <c r="D8572" s="220"/>
      <c r="E8572" s="220"/>
      <c r="F8572" s="225"/>
      <c r="G8572" s="222"/>
      <c r="H8572" s="229"/>
      <c r="I8572" s="220"/>
      <c r="J8572" s="220"/>
      <c r="K8572" s="223"/>
    </row>
    <row r="8573" customHeight="1" spans="1:11">
      <c r="A8573" s="226"/>
      <c r="B8573" s="213"/>
      <c r="C8573" s="214"/>
      <c r="D8573" s="214"/>
      <c r="E8573" s="214"/>
      <c r="F8573" s="224"/>
      <c r="G8573" s="216"/>
      <c r="H8573" s="227"/>
      <c r="I8573" s="214"/>
      <c r="J8573" s="214"/>
      <c r="K8573" s="218"/>
    </row>
    <row r="8574" customHeight="1" spans="1:11">
      <c r="A8574" s="228"/>
      <c r="B8574" s="219"/>
      <c r="C8574" s="220"/>
      <c r="D8574" s="220"/>
      <c r="E8574" s="220"/>
      <c r="F8574" s="225"/>
      <c r="G8574" s="222"/>
      <c r="H8574" s="229"/>
      <c r="I8574" s="220"/>
      <c r="J8574" s="220"/>
      <c r="K8574" s="223"/>
    </row>
    <row r="8575" customHeight="1" spans="1:11">
      <c r="A8575" s="226"/>
      <c r="B8575" s="213"/>
      <c r="C8575" s="214"/>
      <c r="D8575" s="214"/>
      <c r="E8575" s="214"/>
      <c r="F8575" s="224"/>
      <c r="G8575" s="216"/>
      <c r="H8575" s="227"/>
      <c r="I8575" s="214"/>
      <c r="J8575" s="214"/>
      <c r="K8575" s="218"/>
    </row>
    <row r="8576" customHeight="1" spans="1:11">
      <c r="A8576" s="228"/>
      <c r="B8576" s="219"/>
      <c r="C8576" s="220"/>
      <c r="D8576" s="220"/>
      <c r="E8576" s="220"/>
      <c r="F8576" s="225"/>
      <c r="G8576" s="222"/>
      <c r="H8576" s="229"/>
      <c r="I8576" s="220"/>
      <c r="J8576" s="220"/>
      <c r="K8576" s="223"/>
    </row>
    <row r="8577" customHeight="1" spans="1:11">
      <c r="A8577" s="226"/>
      <c r="B8577" s="213"/>
      <c r="C8577" s="214"/>
      <c r="D8577" s="214"/>
      <c r="E8577" s="214"/>
      <c r="F8577" s="224"/>
      <c r="G8577" s="216"/>
      <c r="H8577" s="227"/>
      <c r="I8577" s="214"/>
      <c r="J8577" s="214"/>
      <c r="K8577" s="218"/>
    </row>
    <row r="8578" customHeight="1" spans="1:11">
      <c r="A8578" s="228"/>
      <c r="B8578" s="219"/>
      <c r="C8578" s="220"/>
      <c r="D8578" s="220"/>
      <c r="E8578" s="220"/>
      <c r="F8578" s="225"/>
      <c r="G8578" s="222"/>
      <c r="H8578" s="229"/>
      <c r="I8578" s="220"/>
      <c r="J8578" s="220"/>
      <c r="K8578" s="223"/>
    </row>
    <row r="8579" customHeight="1" spans="1:11">
      <c r="A8579" s="226"/>
      <c r="B8579" s="213"/>
      <c r="C8579" s="214"/>
      <c r="D8579" s="214"/>
      <c r="E8579" s="214"/>
      <c r="F8579" s="224"/>
      <c r="G8579" s="216"/>
      <c r="H8579" s="227"/>
      <c r="I8579" s="214"/>
      <c r="J8579" s="214"/>
      <c r="K8579" s="218"/>
    </row>
    <row r="8580" customHeight="1" spans="1:11">
      <c r="A8580" s="228"/>
      <c r="B8580" s="219"/>
      <c r="C8580" s="220"/>
      <c r="D8580" s="220"/>
      <c r="E8580" s="220"/>
      <c r="F8580" s="225"/>
      <c r="G8580" s="222"/>
      <c r="H8580" s="229"/>
      <c r="I8580" s="220"/>
      <c r="J8580" s="220"/>
      <c r="K8580" s="223"/>
    </row>
    <row r="8581" customHeight="1" spans="1:11">
      <c r="A8581" s="226"/>
      <c r="B8581" s="213"/>
      <c r="C8581" s="214"/>
      <c r="D8581" s="214"/>
      <c r="E8581" s="214"/>
      <c r="F8581" s="224"/>
      <c r="G8581" s="216"/>
      <c r="H8581" s="227"/>
      <c r="I8581" s="214"/>
      <c r="J8581" s="214"/>
      <c r="K8581" s="218"/>
    </row>
    <row r="8582" customHeight="1" spans="1:11">
      <c r="A8582" s="228"/>
      <c r="B8582" s="219"/>
      <c r="C8582" s="220"/>
      <c r="D8582" s="220"/>
      <c r="E8582" s="220"/>
      <c r="F8582" s="225"/>
      <c r="G8582" s="222"/>
      <c r="H8582" s="229"/>
      <c r="I8582" s="220"/>
      <c r="J8582" s="220"/>
      <c r="K8582" s="223"/>
    </row>
    <row r="8583" customHeight="1" spans="1:11">
      <c r="A8583" s="226"/>
      <c r="B8583" s="213"/>
      <c r="C8583" s="214"/>
      <c r="D8583" s="214"/>
      <c r="E8583" s="214"/>
      <c r="F8583" s="224"/>
      <c r="G8583" s="216"/>
      <c r="H8583" s="227"/>
      <c r="I8583" s="214"/>
      <c r="J8583" s="214"/>
      <c r="K8583" s="218"/>
    </row>
    <row r="8584" customHeight="1" spans="1:11">
      <c r="A8584" s="228"/>
      <c r="B8584" s="219"/>
      <c r="C8584" s="220"/>
      <c r="D8584" s="220"/>
      <c r="E8584" s="220"/>
      <c r="F8584" s="225"/>
      <c r="G8584" s="222"/>
      <c r="H8584" s="229"/>
      <c r="I8584" s="220"/>
      <c r="J8584" s="220"/>
      <c r="K8584" s="223"/>
    </row>
    <row r="8585" customHeight="1" spans="1:11">
      <c r="A8585" s="226"/>
      <c r="B8585" s="213"/>
      <c r="C8585" s="214"/>
      <c r="D8585" s="214"/>
      <c r="E8585" s="214"/>
      <c r="F8585" s="224"/>
      <c r="G8585" s="216"/>
      <c r="H8585" s="227"/>
      <c r="I8585" s="214"/>
      <c r="J8585" s="214"/>
      <c r="K8585" s="218"/>
    </row>
    <row r="8586" customHeight="1" spans="1:11">
      <c r="A8586" s="228"/>
      <c r="B8586" s="219"/>
      <c r="C8586" s="220"/>
      <c r="D8586" s="220"/>
      <c r="E8586" s="220"/>
      <c r="F8586" s="225"/>
      <c r="G8586" s="222"/>
      <c r="H8586" s="229"/>
      <c r="I8586" s="220"/>
      <c r="J8586" s="220"/>
      <c r="K8586" s="223"/>
    </row>
    <row r="8587" customHeight="1" spans="1:11">
      <c r="A8587" s="226"/>
      <c r="B8587" s="213"/>
      <c r="C8587" s="214"/>
      <c r="D8587" s="214"/>
      <c r="E8587" s="214"/>
      <c r="F8587" s="224"/>
      <c r="G8587" s="216"/>
      <c r="H8587" s="227"/>
      <c r="I8587" s="214"/>
      <c r="J8587" s="214"/>
      <c r="K8587" s="218"/>
    </row>
    <row r="8588" customHeight="1" spans="1:11">
      <c r="A8588" s="228"/>
      <c r="B8588" s="219"/>
      <c r="C8588" s="220"/>
      <c r="D8588" s="220"/>
      <c r="E8588" s="220"/>
      <c r="F8588" s="225"/>
      <c r="G8588" s="222"/>
      <c r="H8588" s="229"/>
      <c r="I8588" s="220"/>
      <c r="J8588" s="220"/>
      <c r="K8588" s="223"/>
    </row>
    <row r="8589" customHeight="1" spans="1:11">
      <c r="A8589" s="226"/>
      <c r="B8589" s="213"/>
      <c r="C8589" s="214"/>
      <c r="D8589" s="214"/>
      <c r="E8589" s="214"/>
      <c r="F8589" s="224"/>
      <c r="G8589" s="216"/>
      <c r="H8589" s="227"/>
      <c r="I8589" s="214"/>
      <c r="J8589" s="214"/>
      <c r="K8589" s="218"/>
    </row>
    <row r="8590" customHeight="1" spans="1:11">
      <c r="A8590" s="228"/>
      <c r="B8590" s="219"/>
      <c r="C8590" s="220"/>
      <c r="D8590" s="220"/>
      <c r="E8590" s="220"/>
      <c r="F8590" s="225"/>
      <c r="G8590" s="222"/>
      <c r="H8590" s="229"/>
      <c r="I8590" s="220"/>
      <c r="J8590" s="220"/>
      <c r="K8590" s="223"/>
    </row>
    <row r="8591" customHeight="1" spans="1:11">
      <c r="A8591" s="226"/>
      <c r="B8591" s="213"/>
      <c r="C8591" s="214"/>
      <c r="D8591" s="214"/>
      <c r="E8591" s="214"/>
      <c r="F8591" s="224"/>
      <c r="G8591" s="216"/>
      <c r="H8591" s="227"/>
      <c r="I8591" s="214"/>
      <c r="J8591" s="214"/>
      <c r="K8591" s="218"/>
    </row>
    <row r="8592" customHeight="1" spans="1:11">
      <c r="A8592" s="228"/>
      <c r="B8592" s="219"/>
      <c r="C8592" s="220"/>
      <c r="D8592" s="220"/>
      <c r="E8592" s="220"/>
      <c r="F8592" s="225"/>
      <c r="G8592" s="222"/>
      <c r="H8592" s="229"/>
      <c r="I8592" s="220"/>
      <c r="J8592" s="220"/>
      <c r="K8592" s="223"/>
    </row>
    <row r="8593" customHeight="1" spans="1:11">
      <c r="A8593" s="226"/>
      <c r="B8593" s="213"/>
      <c r="C8593" s="214"/>
      <c r="D8593" s="214"/>
      <c r="E8593" s="214"/>
      <c r="F8593" s="224"/>
      <c r="G8593" s="216"/>
      <c r="H8593" s="227"/>
      <c r="I8593" s="214"/>
      <c r="J8593" s="214"/>
      <c r="K8593" s="218"/>
    </row>
    <row r="8594" customHeight="1" spans="1:11">
      <c r="A8594" s="228"/>
      <c r="B8594" s="219"/>
      <c r="C8594" s="220"/>
      <c r="D8594" s="220"/>
      <c r="E8594" s="220"/>
      <c r="F8594" s="225"/>
      <c r="G8594" s="222"/>
      <c r="H8594" s="229"/>
      <c r="I8594" s="220"/>
      <c r="J8594" s="220"/>
      <c r="K8594" s="223"/>
    </row>
    <row r="8595" customHeight="1" spans="1:11">
      <c r="A8595" s="226"/>
      <c r="B8595" s="213"/>
      <c r="C8595" s="214"/>
      <c r="D8595" s="214"/>
      <c r="E8595" s="214"/>
      <c r="F8595" s="224"/>
      <c r="G8595" s="216"/>
      <c r="H8595" s="227"/>
      <c r="I8595" s="214"/>
      <c r="J8595" s="214"/>
      <c r="K8595" s="218"/>
    </row>
    <row r="8596" customHeight="1" spans="1:11">
      <c r="A8596" s="228"/>
      <c r="B8596" s="219"/>
      <c r="C8596" s="220"/>
      <c r="D8596" s="220"/>
      <c r="E8596" s="220"/>
      <c r="F8596" s="225"/>
      <c r="G8596" s="222"/>
      <c r="H8596" s="229"/>
      <c r="I8596" s="220"/>
      <c r="J8596" s="220"/>
      <c r="K8596" s="223"/>
    </row>
    <row r="8597" customHeight="1" spans="1:11">
      <c r="A8597" s="226"/>
      <c r="B8597" s="213"/>
      <c r="C8597" s="214"/>
      <c r="D8597" s="214"/>
      <c r="E8597" s="214"/>
      <c r="F8597" s="224"/>
      <c r="G8597" s="216"/>
      <c r="H8597" s="227"/>
      <c r="I8597" s="214"/>
      <c r="J8597" s="214"/>
      <c r="K8597" s="218"/>
    </row>
    <row r="8598" customHeight="1" spans="1:11">
      <c r="A8598" s="228"/>
      <c r="B8598" s="219"/>
      <c r="C8598" s="220"/>
      <c r="D8598" s="220"/>
      <c r="E8598" s="220"/>
      <c r="F8598" s="225"/>
      <c r="G8598" s="222"/>
      <c r="H8598" s="229"/>
      <c r="I8598" s="220"/>
      <c r="J8598" s="220"/>
      <c r="K8598" s="223"/>
    </row>
    <row r="8599" customHeight="1" spans="1:11">
      <c r="A8599" s="226"/>
      <c r="B8599" s="213"/>
      <c r="C8599" s="214"/>
      <c r="D8599" s="214"/>
      <c r="E8599" s="214"/>
      <c r="F8599" s="224"/>
      <c r="G8599" s="216"/>
      <c r="H8599" s="227"/>
      <c r="I8599" s="214"/>
      <c r="J8599" s="214"/>
      <c r="K8599" s="218"/>
    </row>
    <row r="8600" customHeight="1" spans="1:11">
      <c r="A8600" s="228"/>
      <c r="B8600" s="219"/>
      <c r="C8600" s="220"/>
      <c r="D8600" s="220"/>
      <c r="E8600" s="220"/>
      <c r="F8600" s="225"/>
      <c r="G8600" s="222"/>
      <c r="H8600" s="229"/>
      <c r="I8600" s="220"/>
      <c r="J8600" s="220"/>
      <c r="K8600" s="223"/>
    </row>
    <row r="8601" customHeight="1" spans="1:11">
      <c r="A8601" s="226"/>
      <c r="B8601" s="213"/>
      <c r="C8601" s="214"/>
      <c r="D8601" s="214"/>
      <c r="E8601" s="214"/>
      <c r="F8601" s="224"/>
      <c r="G8601" s="216"/>
      <c r="H8601" s="227"/>
      <c r="I8601" s="214"/>
      <c r="J8601" s="214"/>
      <c r="K8601" s="218"/>
    </row>
    <row r="8602" customHeight="1" spans="1:11">
      <c r="A8602" s="228"/>
      <c r="B8602" s="219"/>
      <c r="C8602" s="220"/>
      <c r="D8602" s="220"/>
      <c r="E8602" s="220"/>
      <c r="F8602" s="225"/>
      <c r="G8602" s="222"/>
      <c r="H8602" s="229"/>
      <c r="I8602" s="220"/>
      <c r="J8602" s="220"/>
      <c r="K8602" s="223"/>
    </row>
    <row r="8603" customHeight="1" spans="1:11">
      <c r="A8603" s="226"/>
      <c r="B8603" s="213"/>
      <c r="C8603" s="214"/>
      <c r="D8603" s="214"/>
      <c r="E8603" s="214"/>
      <c r="F8603" s="224"/>
      <c r="G8603" s="216"/>
      <c r="H8603" s="227"/>
      <c r="I8603" s="214"/>
      <c r="J8603" s="214"/>
      <c r="K8603" s="218"/>
    </row>
    <row r="8604" customHeight="1" spans="1:11">
      <c r="A8604" s="228"/>
      <c r="B8604" s="219"/>
      <c r="C8604" s="220"/>
      <c r="D8604" s="220"/>
      <c r="E8604" s="220"/>
      <c r="F8604" s="225"/>
      <c r="G8604" s="222"/>
      <c r="H8604" s="229"/>
      <c r="I8604" s="220"/>
      <c r="J8604" s="220"/>
      <c r="K8604" s="223"/>
    </row>
    <row r="8605" customHeight="1" spans="1:11">
      <c r="A8605" s="226"/>
      <c r="B8605" s="213"/>
      <c r="C8605" s="214"/>
      <c r="D8605" s="214"/>
      <c r="E8605" s="214"/>
      <c r="F8605" s="224"/>
      <c r="G8605" s="216"/>
      <c r="H8605" s="227"/>
      <c r="I8605" s="214"/>
      <c r="J8605" s="214"/>
      <c r="K8605" s="218"/>
    </row>
    <row r="8606" customHeight="1" spans="1:11">
      <c r="A8606" s="228"/>
      <c r="B8606" s="219"/>
      <c r="C8606" s="220"/>
      <c r="D8606" s="220"/>
      <c r="E8606" s="220"/>
      <c r="F8606" s="225"/>
      <c r="G8606" s="222"/>
      <c r="H8606" s="229"/>
      <c r="I8606" s="220"/>
      <c r="J8606" s="220"/>
      <c r="K8606" s="223"/>
    </row>
    <row r="8607" customHeight="1" spans="1:11">
      <c r="A8607" s="226"/>
      <c r="B8607" s="213"/>
      <c r="C8607" s="214"/>
      <c r="D8607" s="214"/>
      <c r="E8607" s="214"/>
      <c r="F8607" s="224"/>
      <c r="G8607" s="216"/>
      <c r="H8607" s="227"/>
      <c r="I8607" s="214"/>
      <c r="J8607" s="214"/>
      <c r="K8607" s="218"/>
    </row>
    <row r="8608" customHeight="1" spans="1:11">
      <c r="A8608" s="228"/>
      <c r="B8608" s="219"/>
      <c r="C8608" s="220"/>
      <c r="D8608" s="220"/>
      <c r="E8608" s="220"/>
      <c r="F8608" s="225"/>
      <c r="G8608" s="222"/>
      <c r="H8608" s="229"/>
      <c r="I8608" s="220"/>
      <c r="J8608" s="220"/>
      <c r="K8608" s="223"/>
    </row>
    <row r="8609" customHeight="1" spans="1:11">
      <c r="A8609" s="226"/>
      <c r="B8609" s="213"/>
      <c r="C8609" s="214"/>
      <c r="D8609" s="214"/>
      <c r="E8609" s="214"/>
      <c r="F8609" s="224"/>
      <c r="G8609" s="216"/>
      <c r="H8609" s="227"/>
      <c r="I8609" s="214"/>
      <c r="J8609" s="214"/>
      <c r="K8609" s="218"/>
    </row>
    <row r="8610" customHeight="1" spans="1:11">
      <c r="A8610" s="228"/>
      <c r="B8610" s="219"/>
      <c r="C8610" s="220"/>
      <c r="D8610" s="220"/>
      <c r="E8610" s="220"/>
      <c r="F8610" s="225"/>
      <c r="G8610" s="222"/>
      <c r="H8610" s="229"/>
      <c r="I8610" s="220"/>
      <c r="J8610" s="220"/>
      <c r="K8610" s="223"/>
    </row>
    <row r="8611" customHeight="1" spans="1:11">
      <c r="A8611" s="226"/>
      <c r="B8611" s="213"/>
      <c r="C8611" s="214"/>
      <c r="D8611" s="214"/>
      <c r="E8611" s="214"/>
      <c r="F8611" s="224"/>
      <c r="G8611" s="216"/>
      <c r="H8611" s="227"/>
      <c r="I8611" s="214"/>
      <c r="J8611" s="214"/>
      <c r="K8611" s="218"/>
    </row>
    <row r="8612" customHeight="1" spans="1:11">
      <c r="A8612" s="228"/>
      <c r="B8612" s="219"/>
      <c r="C8612" s="220"/>
      <c r="D8612" s="220"/>
      <c r="E8612" s="220"/>
      <c r="F8612" s="225"/>
      <c r="G8612" s="222"/>
      <c r="H8612" s="229"/>
      <c r="I8612" s="220"/>
      <c r="J8612" s="220"/>
      <c r="K8612" s="223"/>
    </row>
    <row r="8613" customHeight="1" spans="1:11">
      <c r="A8613" s="226"/>
      <c r="B8613" s="213"/>
      <c r="C8613" s="214"/>
      <c r="D8613" s="214"/>
      <c r="E8613" s="214"/>
      <c r="F8613" s="224"/>
      <c r="G8613" s="216"/>
      <c r="H8613" s="227"/>
      <c r="I8613" s="214"/>
      <c r="J8613" s="214"/>
      <c r="K8613" s="218"/>
    </row>
    <row r="8614" customHeight="1" spans="1:11">
      <c r="A8614" s="228"/>
      <c r="B8614" s="219"/>
      <c r="C8614" s="220"/>
      <c r="D8614" s="220"/>
      <c r="E8614" s="220"/>
      <c r="F8614" s="225"/>
      <c r="G8614" s="222"/>
      <c r="H8614" s="229"/>
      <c r="I8614" s="220"/>
      <c r="J8614" s="220"/>
      <c r="K8614" s="223"/>
    </row>
    <row r="8615" customHeight="1" spans="1:11">
      <c r="A8615" s="226"/>
      <c r="B8615" s="213"/>
      <c r="C8615" s="214"/>
      <c r="D8615" s="214"/>
      <c r="E8615" s="214"/>
      <c r="F8615" s="224"/>
      <c r="G8615" s="216"/>
      <c r="H8615" s="227"/>
      <c r="I8615" s="214"/>
      <c r="J8615" s="214"/>
      <c r="K8615" s="218"/>
    </row>
    <row r="8616" customHeight="1" spans="1:11">
      <c r="A8616" s="228"/>
      <c r="B8616" s="219"/>
      <c r="C8616" s="220"/>
      <c r="D8616" s="220"/>
      <c r="E8616" s="220"/>
      <c r="F8616" s="225"/>
      <c r="G8616" s="222"/>
      <c r="H8616" s="229"/>
      <c r="I8616" s="220"/>
      <c r="J8616" s="220"/>
      <c r="K8616" s="223"/>
    </row>
    <row r="8617" customHeight="1" spans="1:11">
      <c r="A8617" s="226"/>
      <c r="B8617" s="213"/>
      <c r="C8617" s="214"/>
      <c r="D8617" s="214"/>
      <c r="E8617" s="214"/>
      <c r="F8617" s="224"/>
      <c r="G8617" s="216"/>
      <c r="H8617" s="227"/>
      <c r="I8617" s="214"/>
      <c r="J8617" s="214"/>
      <c r="K8617" s="218"/>
    </row>
    <row r="8618" customHeight="1" spans="1:11">
      <c r="A8618" s="228"/>
      <c r="B8618" s="219"/>
      <c r="C8618" s="220"/>
      <c r="D8618" s="220"/>
      <c r="E8618" s="220"/>
      <c r="F8618" s="225"/>
      <c r="G8618" s="222"/>
      <c r="H8618" s="229"/>
      <c r="I8618" s="220"/>
      <c r="J8618" s="220"/>
      <c r="K8618" s="223"/>
    </row>
    <row r="8619" customHeight="1" spans="1:11">
      <c r="A8619" s="226"/>
      <c r="B8619" s="213"/>
      <c r="C8619" s="214"/>
      <c r="D8619" s="214"/>
      <c r="E8619" s="214"/>
      <c r="F8619" s="224"/>
      <c r="G8619" s="216"/>
      <c r="H8619" s="227"/>
      <c r="I8619" s="214"/>
      <c r="J8619" s="214"/>
      <c r="K8619" s="218"/>
    </row>
    <row r="8620" customHeight="1" spans="1:11">
      <c r="A8620" s="228"/>
      <c r="B8620" s="219"/>
      <c r="C8620" s="220"/>
      <c r="D8620" s="220"/>
      <c r="E8620" s="220"/>
      <c r="F8620" s="225"/>
      <c r="G8620" s="222"/>
      <c r="H8620" s="229"/>
      <c r="I8620" s="220"/>
      <c r="J8620" s="220"/>
      <c r="K8620" s="223"/>
    </row>
    <row r="8621" customHeight="1" spans="1:11">
      <c r="A8621" s="226"/>
      <c r="B8621" s="213"/>
      <c r="C8621" s="214"/>
      <c r="D8621" s="214"/>
      <c r="E8621" s="214"/>
      <c r="F8621" s="224"/>
      <c r="G8621" s="216"/>
      <c r="H8621" s="227"/>
      <c r="I8621" s="214"/>
      <c r="J8621" s="214"/>
      <c r="K8621" s="218"/>
    </row>
    <row r="8622" customHeight="1" spans="1:11">
      <c r="A8622" s="228"/>
      <c r="B8622" s="219"/>
      <c r="C8622" s="220"/>
      <c r="D8622" s="220"/>
      <c r="E8622" s="220"/>
      <c r="F8622" s="225"/>
      <c r="G8622" s="222"/>
      <c r="H8622" s="229"/>
      <c r="I8622" s="220"/>
      <c r="J8622" s="220"/>
      <c r="K8622" s="223"/>
    </row>
    <row r="8623" customHeight="1" spans="1:11">
      <c r="A8623" s="226"/>
      <c r="B8623" s="213"/>
      <c r="C8623" s="214"/>
      <c r="D8623" s="214"/>
      <c r="E8623" s="214"/>
      <c r="F8623" s="224"/>
      <c r="G8623" s="216"/>
      <c r="H8623" s="227"/>
      <c r="I8623" s="214"/>
      <c r="J8623" s="214"/>
      <c r="K8623" s="218"/>
    </row>
    <row r="8624" customHeight="1" spans="1:11">
      <c r="A8624" s="228"/>
      <c r="B8624" s="219"/>
      <c r="C8624" s="220"/>
      <c r="D8624" s="220"/>
      <c r="E8624" s="220"/>
      <c r="F8624" s="225"/>
      <c r="G8624" s="222"/>
      <c r="H8624" s="229"/>
      <c r="I8624" s="220"/>
      <c r="J8624" s="220"/>
      <c r="K8624" s="223"/>
    </row>
    <row r="8625" customHeight="1" spans="1:11">
      <c r="A8625" s="226"/>
      <c r="B8625" s="213"/>
      <c r="C8625" s="214"/>
      <c r="D8625" s="214"/>
      <c r="E8625" s="214"/>
      <c r="F8625" s="224"/>
      <c r="G8625" s="216"/>
      <c r="H8625" s="227"/>
      <c r="I8625" s="214"/>
      <c r="J8625" s="214"/>
      <c r="K8625" s="218"/>
    </row>
    <row r="8626" customHeight="1" spans="1:11">
      <c r="A8626" s="228"/>
      <c r="B8626" s="219"/>
      <c r="C8626" s="220"/>
      <c r="D8626" s="220"/>
      <c r="E8626" s="220"/>
      <c r="F8626" s="225"/>
      <c r="G8626" s="222"/>
      <c r="H8626" s="229"/>
      <c r="I8626" s="220"/>
      <c r="J8626" s="220"/>
      <c r="K8626" s="223"/>
    </row>
    <row r="8627" customHeight="1" spans="1:11">
      <c r="A8627" s="226"/>
      <c r="B8627" s="213"/>
      <c r="C8627" s="214"/>
      <c r="D8627" s="214"/>
      <c r="E8627" s="214"/>
      <c r="F8627" s="224"/>
      <c r="G8627" s="216"/>
      <c r="H8627" s="227"/>
      <c r="I8627" s="214"/>
      <c r="J8627" s="214"/>
      <c r="K8627" s="218"/>
    </row>
    <row r="8628" customHeight="1" spans="1:11">
      <c r="A8628" s="228"/>
      <c r="B8628" s="219"/>
      <c r="C8628" s="220"/>
      <c r="D8628" s="220"/>
      <c r="E8628" s="220"/>
      <c r="F8628" s="225"/>
      <c r="G8628" s="222"/>
      <c r="H8628" s="229"/>
      <c r="I8628" s="220"/>
      <c r="J8628" s="220"/>
      <c r="K8628" s="223"/>
    </row>
    <row r="8629" customHeight="1" spans="1:11">
      <c r="A8629" s="226"/>
      <c r="B8629" s="213"/>
      <c r="C8629" s="214"/>
      <c r="D8629" s="214"/>
      <c r="E8629" s="214"/>
      <c r="F8629" s="224"/>
      <c r="G8629" s="216"/>
      <c r="H8629" s="227"/>
      <c r="I8629" s="214"/>
      <c r="J8629" s="214"/>
      <c r="K8629" s="218"/>
    </row>
    <row r="8630" customHeight="1" spans="1:11">
      <c r="A8630" s="228"/>
      <c r="B8630" s="219"/>
      <c r="C8630" s="220"/>
      <c r="D8630" s="220"/>
      <c r="E8630" s="220"/>
      <c r="F8630" s="225"/>
      <c r="G8630" s="222"/>
      <c r="H8630" s="229"/>
      <c r="I8630" s="220"/>
      <c r="J8630" s="220"/>
      <c r="K8630" s="223"/>
    </row>
    <row r="8631" customHeight="1" spans="1:11">
      <c r="A8631" s="226"/>
      <c r="B8631" s="213"/>
      <c r="C8631" s="214"/>
      <c r="D8631" s="214"/>
      <c r="E8631" s="214"/>
      <c r="F8631" s="224"/>
      <c r="G8631" s="216"/>
      <c r="H8631" s="227"/>
      <c r="I8631" s="214"/>
      <c r="J8631" s="214"/>
      <c r="K8631" s="218"/>
    </row>
    <row r="8632" customHeight="1" spans="1:11">
      <c r="A8632" s="228"/>
      <c r="B8632" s="219"/>
      <c r="C8632" s="220"/>
      <c r="D8632" s="220"/>
      <c r="E8632" s="220"/>
      <c r="F8632" s="225"/>
      <c r="G8632" s="222"/>
      <c r="H8632" s="229"/>
      <c r="I8632" s="220"/>
      <c r="J8632" s="220"/>
      <c r="K8632" s="223"/>
    </row>
    <row r="8633" customHeight="1" spans="1:11">
      <c r="A8633" s="226"/>
      <c r="B8633" s="213"/>
      <c r="C8633" s="214"/>
      <c r="D8633" s="214"/>
      <c r="E8633" s="214"/>
      <c r="F8633" s="224"/>
      <c r="G8633" s="216"/>
      <c r="H8633" s="227"/>
      <c r="I8633" s="214"/>
      <c r="J8633" s="214"/>
      <c r="K8633" s="218"/>
    </row>
    <row r="8634" customHeight="1" spans="1:11">
      <c r="A8634" s="228"/>
      <c r="B8634" s="219"/>
      <c r="C8634" s="220"/>
      <c r="D8634" s="220"/>
      <c r="E8634" s="220"/>
      <c r="F8634" s="225"/>
      <c r="G8634" s="222"/>
      <c r="H8634" s="229"/>
      <c r="I8634" s="220"/>
      <c r="J8634" s="220"/>
      <c r="K8634" s="223"/>
    </row>
    <row r="8635" customHeight="1" spans="1:11">
      <c r="A8635" s="226"/>
      <c r="B8635" s="213"/>
      <c r="C8635" s="214"/>
      <c r="D8635" s="214"/>
      <c r="E8635" s="214"/>
      <c r="F8635" s="224"/>
      <c r="G8635" s="216"/>
      <c r="H8635" s="227"/>
      <c r="I8635" s="214"/>
      <c r="J8635" s="214"/>
      <c r="K8635" s="218"/>
    </row>
    <row r="8636" customHeight="1" spans="1:11">
      <c r="A8636" s="228"/>
      <c r="B8636" s="219"/>
      <c r="C8636" s="220"/>
      <c r="D8636" s="220"/>
      <c r="E8636" s="220"/>
      <c r="F8636" s="225"/>
      <c r="G8636" s="222"/>
      <c r="H8636" s="229"/>
      <c r="I8636" s="220"/>
      <c r="J8636" s="220"/>
      <c r="K8636" s="223"/>
    </row>
    <row r="8637" customHeight="1" spans="1:11">
      <c r="A8637" s="226"/>
      <c r="B8637" s="213"/>
      <c r="C8637" s="214"/>
      <c r="D8637" s="214"/>
      <c r="E8637" s="214"/>
      <c r="F8637" s="224"/>
      <c r="G8637" s="216"/>
      <c r="H8637" s="227"/>
      <c r="I8637" s="214"/>
      <c r="J8637" s="214"/>
      <c r="K8637" s="218"/>
    </row>
    <row r="8638" customHeight="1" spans="1:11">
      <c r="A8638" s="228"/>
      <c r="B8638" s="219"/>
      <c r="C8638" s="220"/>
      <c r="D8638" s="220"/>
      <c r="E8638" s="220"/>
      <c r="F8638" s="225"/>
      <c r="G8638" s="222"/>
      <c r="H8638" s="229"/>
      <c r="I8638" s="220"/>
      <c r="J8638" s="220"/>
      <c r="K8638" s="223"/>
    </row>
    <row r="8639" customHeight="1" spans="1:11">
      <c r="A8639" s="226"/>
      <c r="B8639" s="213"/>
      <c r="C8639" s="214"/>
      <c r="D8639" s="214"/>
      <c r="E8639" s="214"/>
      <c r="F8639" s="224"/>
      <c r="G8639" s="216"/>
      <c r="H8639" s="227"/>
      <c r="I8639" s="214"/>
      <c r="J8639" s="214"/>
      <c r="K8639" s="218"/>
    </row>
    <row r="8640" customHeight="1" spans="1:11">
      <c r="A8640" s="228"/>
      <c r="B8640" s="219"/>
      <c r="C8640" s="220"/>
      <c r="D8640" s="220"/>
      <c r="E8640" s="220"/>
      <c r="F8640" s="225"/>
      <c r="G8640" s="222"/>
      <c r="H8640" s="229"/>
      <c r="I8640" s="220"/>
      <c r="J8640" s="220"/>
      <c r="K8640" s="223"/>
    </row>
    <row r="8641" customHeight="1" spans="1:11">
      <c r="A8641" s="226"/>
      <c r="B8641" s="213"/>
      <c r="C8641" s="214"/>
      <c r="D8641" s="214"/>
      <c r="E8641" s="214"/>
      <c r="F8641" s="224"/>
      <c r="G8641" s="216"/>
      <c r="H8641" s="227"/>
      <c r="I8641" s="214"/>
      <c r="J8641" s="214"/>
      <c r="K8641" s="218"/>
    </row>
    <row r="8642" customHeight="1" spans="1:11">
      <c r="A8642" s="228"/>
      <c r="B8642" s="219"/>
      <c r="C8642" s="220"/>
      <c r="D8642" s="220"/>
      <c r="E8642" s="220"/>
      <c r="F8642" s="225"/>
      <c r="G8642" s="222"/>
      <c r="H8642" s="229"/>
      <c r="I8642" s="220"/>
      <c r="J8642" s="220"/>
      <c r="K8642" s="223"/>
    </row>
    <row r="8643" customHeight="1" spans="1:11">
      <c r="A8643" s="226"/>
      <c r="B8643" s="213"/>
      <c r="C8643" s="214"/>
      <c r="D8643" s="214"/>
      <c r="E8643" s="214"/>
      <c r="F8643" s="224"/>
      <c r="G8643" s="216"/>
      <c r="H8643" s="227"/>
      <c r="I8643" s="214"/>
      <c r="J8643" s="214"/>
      <c r="K8643" s="218"/>
    </row>
    <row r="8644" customHeight="1" spans="1:11">
      <c r="A8644" s="228"/>
      <c r="B8644" s="219"/>
      <c r="C8644" s="220"/>
      <c r="D8644" s="220"/>
      <c r="E8644" s="220"/>
      <c r="F8644" s="225"/>
      <c r="G8644" s="222"/>
      <c r="H8644" s="229"/>
      <c r="I8644" s="220"/>
      <c r="J8644" s="220"/>
      <c r="K8644" s="223"/>
    </row>
    <row r="8645" customHeight="1" spans="1:11">
      <c r="A8645" s="226"/>
      <c r="B8645" s="213"/>
      <c r="C8645" s="214"/>
      <c r="D8645" s="214"/>
      <c r="E8645" s="214"/>
      <c r="F8645" s="224"/>
      <c r="G8645" s="216"/>
      <c r="H8645" s="227"/>
      <c r="I8645" s="214"/>
      <c r="J8645" s="214"/>
      <c r="K8645" s="218"/>
    </row>
    <row r="8646" customHeight="1" spans="1:11">
      <c r="A8646" s="228"/>
      <c r="B8646" s="219"/>
      <c r="C8646" s="220"/>
      <c r="D8646" s="220"/>
      <c r="E8646" s="220"/>
      <c r="F8646" s="225"/>
      <c r="G8646" s="222"/>
      <c r="H8646" s="229"/>
      <c r="I8646" s="220"/>
      <c r="J8646" s="220"/>
      <c r="K8646" s="223"/>
    </row>
    <row r="8647" customHeight="1" spans="1:11">
      <c r="A8647" s="226"/>
      <c r="B8647" s="213"/>
      <c r="C8647" s="214"/>
      <c r="D8647" s="214"/>
      <c r="E8647" s="214"/>
      <c r="F8647" s="224"/>
      <c r="G8647" s="216"/>
      <c r="H8647" s="227"/>
      <c r="I8647" s="214"/>
      <c r="J8647" s="214"/>
      <c r="K8647" s="218"/>
    </row>
    <row r="8648" customHeight="1" spans="1:11">
      <c r="A8648" s="228"/>
      <c r="B8648" s="219"/>
      <c r="C8648" s="220"/>
      <c r="D8648" s="220"/>
      <c r="E8648" s="220"/>
      <c r="F8648" s="225"/>
      <c r="G8648" s="222"/>
      <c r="H8648" s="229"/>
      <c r="I8648" s="220"/>
      <c r="J8648" s="220"/>
      <c r="K8648" s="223"/>
    </row>
    <row r="8649" customHeight="1" spans="1:11">
      <c r="A8649" s="226"/>
      <c r="B8649" s="213"/>
      <c r="C8649" s="214"/>
      <c r="D8649" s="214"/>
      <c r="E8649" s="214"/>
      <c r="F8649" s="224"/>
      <c r="G8649" s="216"/>
      <c r="H8649" s="227"/>
      <c r="I8649" s="214"/>
      <c r="J8649" s="214"/>
      <c r="K8649" s="218"/>
    </row>
    <row r="8650" customHeight="1" spans="1:11">
      <c r="A8650" s="228"/>
      <c r="B8650" s="219"/>
      <c r="C8650" s="220"/>
      <c r="D8650" s="220"/>
      <c r="E8650" s="220"/>
      <c r="F8650" s="225"/>
      <c r="G8650" s="222"/>
      <c r="H8650" s="229"/>
      <c r="I8650" s="220"/>
      <c r="J8650" s="220"/>
      <c r="K8650" s="223"/>
    </row>
    <row r="8651" customHeight="1" spans="1:11">
      <c r="A8651" s="226"/>
      <c r="B8651" s="213"/>
      <c r="C8651" s="214"/>
      <c r="D8651" s="214"/>
      <c r="E8651" s="214"/>
      <c r="F8651" s="224"/>
      <c r="G8651" s="216"/>
      <c r="H8651" s="227"/>
      <c r="I8651" s="214"/>
      <c r="J8651" s="214"/>
      <c r="K8651" s="218"/>
    </row>
    <row r="8652" customHeight="1" spans="1:11">
      <c r="A8652" s="228"/>
      <c r="B8652" s="219"/>
      <c r="C8652" s="220"/>
      <c r="D8652" s="220"/>
      <c r="E8652" s="220"/>
      <c r="F8652" s="225"/>
      <c r="G8652" s="222"/>
      <c r="H8652" s="229"/>
      <c r="I8652" s="220"/>
      <c r="J8652" s="220"/>
      <c r="K8652" s="223"/>
    </row>
    <row r="8653" customHeight="1" spans="1:11">
      <c r="A8653" s="226"/>
      <c r="B8653" s="213"/>
      <c r="C8653" s="214"/>
      <c r="D8653" s="214"/>
      <c r="E8653" s="214"/>
      <c r="F8653" s="224"/>
      <c r="G8653" s="216"/>
      <c r="H8653" s="227"/>
      <c r="I8653" s="214"/>
      <c r="J8653" s="214"/>
      <c r="K8653" s="218"/>
    </row>
    <row r="8654" customHeight="1" spans="1:11">
      <c r="A8654" s="228"/>
      <c r="B8654" s="219"/>
      <c r="C8654" s="220"/>
      <c r="D8654" s="220"/>
      <c r="E8654" s="220"/>
      <c r="F8654" s="225"/>
      <c r="G8654" s="222"/>
      <c r="H8654" s="229"/>
      <c r="I8654" s="220"/>
      <c r="J8654" s="220"/>
      <c r="K8654" s="223"/>
    </row>
    <row r="8655" customHeight="1" spans="1:11">
      <c r="A8655" s="226"/>
      <c r="B8655" s="213"/>
      <c r="C8655" s="214"/>
      <c r="D8655" s="214"/>
      <c r="E8655" s="214"/>
      <c r="F8655" s="224"/>
      <c r="G8655" s="216"/>
      <c r="H8655" s="227"/>
      <c r="I8655" s="214"/>
      <c r="J8655" s="214"/>
      <c r="K8655" s="218"/>
    </row>
    <row r="8656" customHeight="1" spans="1:11">
      <c r="A8656" s="228"/>
      <c r="B8656" s="219"/>
      <c r="C8656" s="220"/>
      <c r="D8656" s="220"/>
      <c r="E8656" s="220"/>
      <c r="F8656" s="225"/>
      <c r="G8656" s="222"/>
      <c r="H8656" s="229"/>
      <c r="I8656" s="220"/>
      <c r="J8656" s="220"/>
      <c r="K8656" s="223"/>
    </row>
    <row r="8657" customHeight="1" spans="1:11">
      <c r="A8657" s="226"/>
      <c r="B8657" s="213"/>
      <c r="C8657" s="214"/>
      <c r="D8657" s="214"/>
      <c r="E8657" s="214"/>
      <c r="F8657" s="224"/>
      <c r="G8657" s="216"/>
      <c r="H8657" s="227"/>
      <c r="I8657" s="214"/>
      <c r="J8657" s="214"/>
      <c r="K8657" s="218"/>
    </row>
    <row r="8658" customHeight="1" spans="1:11">
      <c r="A8658" s="228"/>
      <c r="B8658" s="219"/>
      <c r="C8658" s="220"/>
      <c r="D8658" s="220"/>
      <c r="E8658" s="220"/>
      <c r="F8658" s="225"/>
      <c r="G8658" s="222"/>
      <c r="H8658" s="229"/>
      <c r="I8658" s="220"/>
      <c r="J8658" s="220"/>
      <c r="K8658" s="223"/>
    </row>
    <row r="8659" customHeight="1" spans="1:11">
      <c r="A8659" s="226"/>
      <c r="B8659" s="213"/>
      <c r="C8659" s="214"/>
      <c r="D8659" s="214"/>
      <c r="E8659" s="214"/>
      <c r="F8659" s="224"/>
      <c r="G8659" s="216"/>
      <c r="H8659" s="227"/>
      <c r="I8659" s="214"/>
      <c r="J8659" s="214"/>
      <c r="K8659" s="218"/>
    </row>
    <row r="8660" customHeight="1" spans="1:11">
      <c r="A8660" s="228"/>
      <c r="B8660" s="219"/>
      <c r="C8660" s="220"/>
      <c r="D8660" s="220"/>
      <c r="E8660" s="220"/>
      <c r="F8660" s="225"/>
      <c r="G8660" s="222"/>
      <c r="H8660" s="229"/>
      <c r="I8660" s="220"/>
      <c r="J8660" s="220"/>
      <c r="K8660" s="223"/>
    </row>
    <row r="8661" customHeight="1" spans="1:11">
      <c r="A8661" s="226"/>
      <c r="B8661" s="213"/>
      <c r="C8661" s="214"/>
      <c r="D8661" s="214"/>
      <c r="E8661" s="214"/>
      <c r="F8661" s="224"/>
      <c r="G8661" s="216"/>
      <c r="H8661" s="227"/>
      <c r="I8661" s="214"/>
      <c r="J8661" s="214"/>
      <c r="K8661" s="218"/>
    </row>
    <row r="8662" customHeight="1" spans="1:11">
      <c r="A8662" s="228"/>
      <c r="B8662" s="219"/>
      <c r="C8662" s="220"/>
      <c r="D8662" s="220"/>
      <c r="E8662" s="220"/>
      <c r="F8662" s="225"/>
      <c r="G8662" s="222"/>
      <c r="H8662" s="229"/>
      <c r="I8662" s="220"/>
      <c r="J8662" s="220"/>
      <c r="K8662" s="223"/>
    </row>
    <row r="8663" customHeight="1" spans="1:11">
      <c r="A8663" s="226"/>
      <c r="B8663" s="213"/>
      <c r="C8663" s="214"/>
      <c r="D8663" s="214"/>
      <c r="E8663" s="214"/>
      <c r="F8663" s="224"/>
      <c r="G8663" s="216"/>
      <c r="H8663" s="227"/>
      <c r="I8663" s="214"/>
      <c r="J8663" s="214"/>
      <c r="K8663" s="218"/>
    </row>
    <row r="8664" customHeight="1" spans="1:11">
      <c r="A8664" s="228"/>
      <c r="B8664" s="219"/>
      <c r="C8664" s="220"/>
      <c r="D8664" s="220"/>
      <c r="E8664" s="220"/>
      <c r="F8664" s="225"/>
      <c r="G8664" s="222"/>
      <c r="H8664" s="229"/>
      <c r="I8664" s="220"/>
      <c r="J8664" s="220"/>
      <c r="K8664" s="223"/>
    </row>
    <row r="8665" customHeight="1" spans="1:11">
      <c r="A8665" s="226"/>
      <c r="B8665" s="213"/>
      <c r="C8665" s="214"/>
      <c r="D8665" s="214"/>
      <c r="E8665" s="214"/>
      <c r="F8665" s="224"/>
      <c r="G8665" s="216"/>
      <c r="H8665" s="227"/>
      <c r="I8665" s="214"/>
      <c r="J8665" s="214"/>
      <c r="K8665" s="218"/>
    </row>
    <row r="8666" customHeight="1" spans="1:11">
      <c r="A8666" s="228"/>
      <c r="B8666" s="219"/>
      <c r="C8666" s="220"/>
      <c r="D8666" s="220"/>
      <c r="E8666" s="220"/>
      <c r="F8666" s="225"/>
      <c r="G8666" s="222"/>
      <c r="H8666" s="229"/>
      <c r="I8666" s="220"/>
      <c r="J8666" s="220"/>
      <c r="K8666" s="223"/>
    </row>
    <row r="8667" customHeight="1" spans="1:11">
      <c r="A8667" s="226"/>
      <c r="B8667" s="213"/>
      <c r="C8667" s="214"/>
      <c r="D8667" s="214"/>
      <c r="E8667" s="214"/>
      <c r="F8667" s="224"/>
      <c r="G8667" s="216"/>
      <c r="H8667" s="227"/>
      <c r="I8667" s="214"/>
      <c r="J8667" s="214"/>
      <c r="K8667" s="218"/>
    </row>
    <row r="8668" customHeight="1" spans="1:11">
      <c r="A8668" s="228"/>
      <c r="B8668" s="219"/>
      <c r="C8668" s="220"/>
      <c r="D8668" s="220"/>
      <c r="E8668" s="220"/>
      <c r="F8668" s="225"/>
      <c r="G8668" s="222"/>
      <c r="H8668" s="229"/>
      <c r="I8668" s="220"/>
      <c r="J8668" s="220"/>
      <c r="K8668" s="223"/>
    </row>
    <row r="8669" customHeight="1" spans="1:11">
      <c r="A8669" s="226"/>
      <c r="B8669" s="213"/>
      <c r="C8669" s="214"/>
      <c r="D8669" s="214"/>
      <c r="E8669" s="214"/>
      <c r="F8669" s="224"/>
      <c r="G8669" s="216"/>
      <c r="H8669" s="227"/>
      <c r="I8669" s="214"/>
      <c r="J8669" s="214"/>
      <c r="K8669" s="218"/>
    </row>
    <row r="8670" customHeight="1" spans="1:11">
      <c r="A8670" s="228"/>
      <c r="B8670" s="219"/>
      <c r="C8670" s="220"/>
      <c r="D8670" s="220"/>
      <c r="E8670" s="220"/>
      <c r="F8670" s="225"/>
      <c r="G8670" s="222"/>
      <c r="H8670" s="229"/>
      <c r="I8670" s="220"/>
      <c r="J8670" s="220"/>
      <c r="K8670" s="223"/>
    </row>
    <row r="8671" customHeight="1" spans="1:11">
      <c r="A8671" s="226"/>
      <c r="B8671" s="213"/>
      <c r="C8671" s="214"/>
      <c r="D8671" s="214"/>
      <c r="E8671" s="214"/>
      <c r="F8671" s="224"/>
      <c r="G8671" s="216"/>
      <c r="H8671" s="227"/>
      <c r="I8671" s="214"/>
      <c r="J8671" s="214"/>
      <c r="K8671" s="218"/>
    </row>
    <row r="8672" customHeight="1" spans="1:11">
      <c r="A8672" s="228"/>
      <c r="B8672" s="219"/>
      <c r="C8672" s="220"/>
      <c r="D8672" s="220"/>
      <c r="E8672" s="220"/>
      <c r="F8672" s="225"/>
      <c r="G8672" s="222"/>
      <c r="H8672" s="229"/>
      <c r="I8672" s="220"/>
      <c r="J8672" s="220"/>
      <c r="K8672" s="223"/>
    </row>
    <row r="8673" customHeight="1" spans="1:11">
      <c r="A8673" s="226"/>
      <c r="B8673" s="213"/>
      <c r="C8673" s="214"/>
      <c r="D8673" s="214"/>
      <c r="E8673" s="214"/>
      <c r="F8673" s="224"/>
      <c r="G8673" s="216"/>
      <c r="H8673" s="227"/>
      <c r="I8673" s="214"/>
      <c r="J8673" s="214"/>
      <c r="K8673" s="218"/>
    </row>
    <row r="8674" customHeight="1" spans="1:11">
      <c r="A8674" s="228"/>
      <c r="B8674" s="219"/>
      <c r="C8674" s="220"/>
      <c r="D8674" s="220"/>
      <c r="E8674" s="220"/>
      <c r="F8674" s="225"/>
      <c r="G8674" s="222"/>
      <c r="H8674" s="229"/>
      <c r="I8674" s="220"/>
      <c r="J8674" s="220"/>
      <c r="K8674" s="223"/>
    </row>
    <row r="8675" customHeight="1" spans="1:11">
      <c r="A8675" s="226"/>
      <c r="B8675" s="213"/>
      <c r="C8675" s="214"/>
      <c r="D8675" s="214"/>
      <c r="E8675" s="214"/>
      <c r="F8675" s="224"/>
      <c r="G8675" s="216"/>
      <c r="H8675" s="227"/>
      <c r="I8675" s="214"/>
      <c r="J8675" s="214"/>
      <c r="K8675" s="218"/>
    </row>
    <row r="8676" customHeight="1" spans="1:11">
      <c r="A8676" s="228"/>
      <c r="B8676" s="219"/>
      <c r="C8676" s="220"/>
      <c r="D8676" s="220"/>
      <c r="E8676" s="220"/>
      <c r="F8676" s="225"/>
      <c r="G8676" s="222"/>
      <c r="H8676" s="229"/>
      <c r="I8676" s="220"/>
      <c r="J8676" s="220"/>
      <c r="K8676" s="223"/>
    </row>
    <row r="8677" customHeight="1" spans="1:11">
      <c r="A8677" s="226"/>
      <c r="B8677" s="213"/>
      <c r="C8677" s="214"/>
      <c r="D8677" s="214"/>
      <c r="E8677" s="214"/>
      <c r="F8677" s="224"/>
      <c r="G8677" s="216"/>
      <c r="H8677" s="227"/>
      <c r="I8677" s="214"/>
      <c r="J8677" s="214"/>
      <c r="K8677" s="218"/>
    </row>
    <row r="8678" customHeight="1" spans="1:11">
      <c r="A8678" s="228"/>
      <c r="B8678" s="219"/>
      <c r="C8678" s="220"/>
      <c r="D8678" s="220"/>
      <c r="E8678" s="220"/>
      <c r="F8678" s="225"/>
      <c r="G8678" s="222"/>
      <c r="H8678" s="229"/>
      <c r="I8678" s="220"/>
      <c r="J8678" s="220"/>
      <c r="K8678" s="223"/>
    </row>
    <row r="8679" customHeight="1" spans="1:11">
      <c r="A8679" s="226"/>
      <c r="B8679" s="213"/>
      <c r="C8679" s="214"/>
      <c r="D8679" s="214"/>
      <c r="E8679" s="214"/>
      <c r="F8679" s="224"/>
      <c r="G8679" s="216"/>
      <c r="H8679" s="227"/>
      <c r="I8679" s="214"/>
      <c r="J8679" s="214"/>
      <c r="K8679" s="218"/>
    </row>
    <row r="8680" customHeight="1" spans="1:11">
      <c r="A8680" s="228"/>
      <c r="B8680" s="219"/>
      <c r="C8680" s="220"/>
      <c r="D8680" s="220"/>
      <c r="E8680" s="220"/>
      <c r="F8680" s="225"/>
      <c r="G8680" s="222"/>
      <c r="H8680" s="229"/>
      <c r="I8680" s="220"/>
      <c r="J8680" s="220"/>
      <c r="K8680" s="223"/>
    </row>
    <row r="8681" customHeight="1" spans="1:11">
      <c r="A8681" s="226"/>
      <c r="B8681" s="213"/>
      <c r="C8681" s="214"/>
      <c r="D8681" s="214"/>
      <c r="E8681" s="214"/>
      <c r="F8681" s="224"/>
      <c r="G8681" s="216"/>
      <c r="H8681" s="227"/>
      <c r="I8681" s="214"/>
      <c r="J8681" s="214"/>
      <c r="K8681" s="218"/>
    </row>
    <row r="8682" customHeight="1" spans="1:11">
      <c r="A8682" s="228"/>
      <c r="B8682" s="219"/>
      <c r="C8682" s="220"/>
      <c r="D8682" s="220"/>
      <c r="E8682" s="220"/>
      <c r="F8682" s="225"/>
      <c r="G8682" s="222"/>
      <c r="H8682" s="229"/>
      <c r="I8682" s="220"/>
      <c r="J8682" s="220"/>
      <c r="K8682" s="223"/>
    </row>
    <row r="8683" customHeight="1" spans="1:11">
      <c r="A8683" s="226"/>
      <c r="B8683" s="213"/>
      <c r="C8683" s="214"/>
      <c r="D8683" s="214"/>
      <c r="E8683" s="214"/>
      <c r="F8683" s="224"/>
      <c r="G8683" s="216"/>
      <c r="H8683" s="227"/>
      <c r="I8683" s="214"/>
      <c r="J8683" s="214"/>
      <c r="K8683" s="218"/>
    </row>
    <row r="8684" customHeight="1" spans="1:11">
      <c r="A8684" s="228"/>
      <c r="B8684" s="219"/>
      <c r="C8684" s="220"/>
      <c r="D8684" s="220"/>
      <c r="E8684" s="220"/>
      <c r="F8684" s="225"/>
      <c r="G8684" s="222"/>
      <c r="H8684" s="229"/>
      <c r="I8684" s="220"/>
      <c r="J8684" s="220"/>
      <c r="K8684" s="223"/>
    </row>
    <row r="8685" customHeight="1" spans="1:11">
      <c r="A8685" s="226"/>
      <c r="B8685" s="213"/>
      <c r="C8685" s="214"/>
      <c r="D8685" s="214"/>
      <c r="E8685" s="214"/>
      <c r="F8685" s="224"/>
      <c r="G8685" s="216"/>
      <c r="H8685" s="227"/>
      <c r="I8685" s="214"/>
      <c r="J8685" s="214"/>
      <c r="K8685" s="218"/>
    </row>
    <row r="8686" customHeight="1" spans="1:11">
      <c r="A8686" s="228"/>
      <c r="B8686" s="219"/>
      <c r="C8686" s="220"/>
      <c r="D8686" s="220"/>
      <c r="E8686" s="220"/>
      <c r="F8686" s="225"/>
      <c r="G8686" s="222"/>
      <c r="H8686" s="229"/>
      <c r="I8686" s="220"/>
      <c r="J8686" s="220"/>
      <c r="K8686" s="223"/>
    </row>
    <row r="8687" customHeight="1" spans="1:11">
      <c r="A8687" s="226"/>
      <c r="B8687" s="213"/>
      <c r="C8687" s="214"/>
      <c r="D8687" s="214"/>
      <c r="E8687" s="214"/>
      <c r="F8687" s="224"/>
      <c r="G8687" s="216"/>
      <c r="H8687" s="227"/>
      <c r="I8687" s="214"/>
      <c r="J8687" s="214"/>
      <c r="K8687" s="218"/>
    </row>
    <row r="8688" customHeight="1" spans="1:11">
      <c r="A8688" s="228"/>
      <c r="B8688" s="219"/>
      <c r="C8688" s="220"/>
      <c r="D8688" s="220"/>
      <c r="E8688" s="220"/>
      <c r="F8688" s="225"/>
      <c r="G8688" s="222"/>
      <c r="H8688" s="229"/>
      <c r="I8688" s="220"/>
      <c r="J8688" s="220"/>
      <c r="K8688" s="223"/>
    </row>
    <row r="8689" customHeight="1" spans="1:11">
      <c r="A8689" s="226"/>
      <c r="B8689" s="213"/>
      <c r="C8689" s="214"/>
      <c r="D8689" s="214"/>
      <c r="E8689" s="214"/>
      <c r="F8689" s="224"/>
      <c r="G8689" s="216"/>
      <c r="H8689" s="227"/>
      <c r="I8689" s="214"/>
      <c r="J8689" s="214"/>
      <c r="K8689" s="218"/>
    </row>
    <row r="8690" customHeight="1" spans="1:11">
      <c r="A8690" s="228"/>
      <c r="B8690" s="219"/>
      <c r="C8690" s="220"/>
      <c r="D8690" s="220"/>
      <c r="E8690" s="220"/>
      <c r="F8690" s="225"/>
      <c r="G8690" s="222"/>
      <c r="H8690" s="229"/>
      <c r="I8690" s="220"/>
      <c r="J8690" s="220"/>
      <c r="K8690" s="223"/>
    </row>
    <row r="8691" customHeight="1" spans="1:11">
      <c r="A8691" s="226"/>
      <c r="B8691" s="213"/>
      <c r="C8691" s="214"/>
      <c r="D8691" s="214"/>
      <c r="E8691" s="214"/>
      <c r="F8691" s="224"/>
      <c r="G8691" s="216"/>
      <c r="H8691" s="227"/>
      <c r="I8691" s="214"/>
      <c r="J8691" s="214"/>
      <c r="K8691" s="218"/>
    </row>
    <row r="8692" customHeight="1" spans="1:11">
      <c r="A8692" s="228"/>
      <c r="B8692" s="219"/>
      <c r="C8692" s="220"/>
      <c r="D8692" s="220"/>
      <c r="E8692" s="220"/>
      <c r="F8692" s="225"/>
      <c r="G8692" s="222"/>
      <c r="H8692" s="229"/>
      <c r="I8692" s="220"/>
      <c r="J8692" s="220"/>
      <c r="K8692" s="223"/>
    </row>
    <row r="8693" customHeight="1" spans="1:11">
      <c r="A8693" s="226"/>
      <c r="B8693" s="213"/>
      <c r="C8693" s="214"/>
      <c r="D8693" s="214"/>
      <c r="E8693" s="214"/>
      <c r="F8693" s="224"/>
      <c r="G8693" s="216"/>
      <c r="H8693" s="227"/>
      <c r="I8693" s="214"/>
      <c r="J8693" s="214"/>
      <c r="K8693" s="218"/>
    </row>
    <row r="8694" customHeight="1" spans="1:11">
      <c r="A8694" s="228"/>
      <c r="B8694" s="219"/>
      <c r="C8694" s="220"/>
      <c r="D8694" s="220"/>
      <c r="E8694" s="220"/>
      <c r="F8694" s="225"/>
      <c r="G8694" s="222"/>
      <c r="H8694" s="229"/>
      <c r="I8694" s="220"/>
      <c r="J8694" s="220"/>
      <c r="K8694" s="223"/>
    </row>
    <row r="8695" customHeight="1" spans="1:11">
      <c r="A8695" s="226"/>
      <c r="B8695" s="213"/>
      <c r="C8695" s="214"/>
      <c r="D8695" s="214"/>
      <c r="E8695" s="214"/>
      <c r="F8695" s="224"/>
      <c r="G8695" s="216"/>
      <c r="H8695" s="227"/>
      <c r="I8695" s="214"/>
      <c r="J8695" s="214"/>
      <c r="K8695" s="218"/>
    </row>
    <row r="8696" customHeight="1" spans="1:11">
      <c r="A8696" s="228"/>
      <c r="B8696" s="219"/>
      <c r="C8696" s="220"/>
      <c r="D8696" s="220"/>
      <c r="E8696" s="220"/>
      <c r="F8696" s="225"/>
      <c r="G8696" s="222"/>
      <c r="H8696" s="229"/>
      <c r="I8696" s="220"/>
      <c r="J8696" s="220"/>
      <c r="K8696" s="223"/>
    </row>
    <row r="8697" customHeight="1" spans="1:11">
      <c r="A8697" s="226"/>
      <c r="B8697" s="213"/>
      <c r="C8697" s="214"/>
      <c r="D8697" s="214"/>
      <c r="E8697" s="214"/>
      <c r="F8697" s="224"/>
      <c r="G8697" s="216"/>
      <c r="H8697" s="227"/>
      <c r="I8697" s="214"/>
      <c r="J8697" s="214"/>
      <c r="K8697" s="218"/>
    </row>
    <row r="8698" customHeight="1" spans="1:11">
      <c r="A8698" s="228"/>
      <c r="B8698" s="219"/>
      <c r="C8698" s="220"/>
      <c r="D8698" s="220"/>
      <c r="E8698" s="220"/>
      <c r="F8698" s="225"/>
      <c r="G8698" s="222"/>
      <c r="H8698" s="229"/>
      <c r="I8698" s="220"/>
      <c r="J8698" s="220"/>
      <c r="K8698" s="223"/>
    </row>
    <row r="8699" customHeight="1" spans="1:11">
      <c r="A8699" s="226"/>
      <c r="B8699" s="213"/>
      <c r="C8699" s="214"/>
      <c r="D8699" s="214"/>
      <c r="E8699" s="214"/>
      <c r="F8699" s="224"/>
      <c r="G8699" s="216"/>
      <c r="H8699" s="227"/>
      <c r="I8699" s="214"/>
      <c r="J8699" s="214"/>
      <c r="K8699" s="218"/>
    </row>
    <row r="8700" customHeight="1" spans="1:11">
      <c r="A8700" s="228"/>
      <c r="B8700" s="219"/>
      <c r="C8700" s="220"/>
      <c r="D8700" s="220"/>
      <c r="E8700" s="220"/>
      <c r="F8700" s="225"/>
      <c r="G8700" s="222"/>
      <c r="H8700" s="229"/>
      <c r="I8700" s="220"/>
      <c r="J8700" s="220"/>
      <c r="K8700" s="223"/>
    </row>
    <row r="8701" customHeight="1" spans="1:11">
      <c r="A8701" s="226"/>
      <c r="B8701" s="213"/>
      <c r="C8701" s="214"/>
      <c r="D8701" s="214"/>
      <c r="E8701" s="214"/>
      <c r="F8701" s="224"/>
      <c r="G8701" s="216"/>
      <c r="H8701" s="227"/>
      <c r="I8701" s="214"/>
      <c r="J8701" s="214"/>
      <c r="K8701" s="218"/>
    </row>
    <row r="8702" customHeight="1" spans="1:11">
      <c r="A8702" s="228"/>
      <c r="B8702" s="219"/>
      <c r="C8702" s="220"/>
      <c r="D8702" s="220"/>
      <c r="E8702" s="220"/>
      <c r="F8702" s="225"/>
      <c r="G8702" s="222"/>
      <c r="H8702" s="229"/>
      <c r="I8702" s="220"/>
      <c r="J8702" s="220"/>
      <c r="K8702" s="223"/>
    </row>
    <row r="8703" customHeight="1" spans="1:11">
      <c r="A8703" s="226"/>
      <c r="B8703" s="213"/>
      <c r="C8703" s="214"/>
      <c r="D8703" s="214"/>
      <c r="E8703" s="214"/>
      <c r="F8703" s="224"/>
      <c r="G8703" s="216"/>
      <c r="H8703" s="227"/>
      <c r="I8703" s="214"/>
      <c r="J8703" s="214"/>
      <c r="K8703" s="218"/>
    </row>
    <row r="8704" customHeight="1" spans="1:11">
      <c r="A8704" s="228"/>
      <c r="B8704" s="219"/>
      <c r="C8704" s="220"/>
      <c r="D8704" s="220"/>
      <c r="E8704" s="220"/>
      <c r="F8704" s="225"/>
      <c r="G8704" s="222"/>
      <c r="H8704" s="229"/>
      <c r="I8704" s="220"/>
      <c r="J8704" s="220"/>
      <c r="K8704" s="223"/>
    </row>
    <row r="8705" customHeight="1" spans="1:11">
      <c r="A8705" s="226"/>
      <c r="B8705" s="213"/>
      <c r="C8705" s="214"/>
      <c r="D8705" s="214"/>
      <c r="E8705" s="214"/>
      <c r="F8705" s="224"/>
      <c r="G8705" s="216"/>
      <c r="H8705" s="227"/>
      <c r="I8705" s="214"/>
      <c r="J8705" s="214"/>
      <c r="K8705" s="218"/>
    </row>
    <row r="8706" customHeight="1" spans="1:11">
      <c r="A8706" s="228"/>
      <c r="B8706" s="219"/>
      <c r="C8706" s="220"/>
      <c r="D8706" s="220"/>
      <c r="E8706" s="220"/>
      <c r="F8706" s="225"/>
      <c r="G8706" s="222"/>
      <c r="H8706" s="229"/>
      <c r="I8706" s="220"/>
      <c r="J8706" s="220"/>
      <c r="K8706" s="223"/>
    </row>
    <row r="8707" customHeight="1" spans="1:11">
      <c r="A8707" s="226"/>
      <c r="B8707" s="213"/>
      <c r="C8707" s="214"/>
      <c r="D8707" s="214"/>
      <c r="E8707" s="214"/>
      <c r="F8707" s="224"/>
      <c r="G8707" s="216"/>
      <c r="H8707" s="227"/>
      <c r="I8707" s="214"/>
      <c r="J8707" s="214"/>
      <c r="K8707" s="218"/>
    </row>
    <row r="8708" customHeight="1" spans="1:11">
      <c r="A8708" s="228"/>
      <c r="B8708" s="219"/>
      <c r="C8708" s="220"/>
      <c r="D8708" s="220"/>
      <c r="E8708" s="220"/>
      <c r="F8708" s="225"/>
      <c r="G8708" s="222"/>
      <c r="H8708" s="229"/>
      <c r="I8708" s="220"/>
      <c r="J8708" s="220"/>
      <c r="K8708" s="223"/>
    </row>
    <row r="8709" customHeight="1" spans="1:11">
      <c r="A8709" s="226"/>
      <c r="B8709" s="213"/>
      <c r="C8709" s="214"/>
      <c r="D8709" s="214"/>
      <c r="E8709" s="214"/>
      <c r="F8709" s="224"/>
      <c r="G8709" s="216"/>
      <c r="H8709" s="227"/>
      <c r="I8709" s="214"/>
      <c r="J8709" s="214"/>
      <c r="K8709" s="218"/>
    </row>
    <row r="8710" customHeight="1" spans="1:11">
      <c r="A8710" s="228"/>
      <c r="B8710" s="219"/>
      <c r="C8710" s="220"/>
      <c r="D8710" s="220"/>
      <c r="E8710" s="220"/>
      <c r="F8710" s="225"/>
      <c r="G8710" s="222"/>
      <c r="H8710" s="229"/>
      <c r="I8710" s="220"/>
      <c r="J8710" s="220"/>
      <c r="K8710" s="223"/>
    </row>
    <row r="8711" customHeight="1" spans="1:11">
      <c r="A8711" s="226"/>
      <c r="B8711" s="213"/>
      <c r="C8711" s="214"/>
      <c r="D8711" s="214"/>
      <c r="E8711" s="214"/>
      <c r="F8711" s="224"/>
      <c r="G8711" s="216"/>
      <c r="H8711" s="227"/>
      <c r="I8711" s="214"/>
      <c r="J8711" s="214"/>
      <c r="K8711" s="218"/>
    </row>
    <row r="8712" customHeight="1" spans="1:11">
      <c r="A8712" s="228"/>
      <c r="B8712" s="219"/>
      <c r="C8712" s="220"/>
      <c r="D8712" s="220"/>
      <c r="E8712" s="220"/>
      <c r="F8712" s="225"/>
      <c r="G8712" s="222"/>
      <c r="H8712" s="229"/>
      <c r="I8712" s="220"/>
      <c r="J8712" s="220"/>
      <c r="K8712" s="223"/>
    </row>
    <row r="8713" customHeight="1" spans="1:11">
      <c r="A8713" s="226"/>
      <c r="B8713" s="213"/>
      <c r="C8713" s="214"/>
      <c r="D8713" s="214"/>
      <c r="E8713" s="214"/>
      <c r="F8713" s="224"/>
      <c r="G8713" s="216"/>
      <c r="H8713" s="227"/>
      <c r="I8713" s="214"/>
      <c r="J8713" s="214"/>
      <c r="K8713" s="218"/>
    </row>
    <row r="8714" customHeight="1" spans="1:11">
      <c r="A8714" s="228"/>
      <c r="B8714" s="219"/>
      <c r="C8714" s="220"/>
      <c r="D8714" s="220"/>
      <c r="E8714" s="220"/>
      <c r="F8714" s="225"/>
      <c r="G8714" s="222"/>
      <c r="H8714" s="229"/>
      <c r="I8714" s="220"/>
      <c r="J8714" s="220"/>
      <c r="K8714" s="223"/>
    </row>
    <row r="8715" customHeight="1" spans="1:11">
      <c r="A8715" s="226"/>
      <c r="B8715" s="213"/>
      <c r="C8715" s="214"/>
      <c r="D8715" s="214"/>
      <c r="E8715" s="214"/>
      <c r="F8715" s="224"/>
      <c r="G8715" s="216"/>
      <c r="H8715" s="227"/>
      <c r="I8715" s="214"/>
      <c r="J8715" s="214"/>
      <c r="K8715" s="218"/>
    </row>
    <row r="8716" customHeight="1" spans="1:11">
      <c r="A8716" s="228"/>
      <c r="B8716" s="219"/>
      <c r="C8716" s="220"/>
      <c r="D8716" s="220"/>
      <c r="E8716" s="220"/>
      <c r="F8716" s="225"/>
      <c r="G8716" s="222"/>
      <c r="H8716" s="229"/>
      <c r="I8716" s="220"/>
      <c r="J8716" s="220"/>
      <c r="K8716" s="223"/>
    </row>
    <row r="8717" customHeight="1" spans="1:11">
      <c r="A8717" s="226"/>
      <c r="B8717" s="213"/>
      <c r="C8717" s="214"/>
      <c r="D8717" s="214"/>
      <c r="E8717" s="214"/>
      <c r="F8717" s="224"/>
      <c r="G8717" s="216"/>
      <c r="H8717" s="227"/>
      <c r="I8717" s="214"/>
      <c r="J8717" s="214"/>
      <c r="K8717" s="218"/>
    </row>
    <row r="8718" customHeight="1" spans="1:11">
      <c r="A8718" s="228"/>
      <c r="B8718" s="219"/>
      <c r="C8718" s="220"/>
      <c r="D8718" s="220"/>
      <c r="E8718" s="220"/>
      <c r="F8718" s="225"/>
      <c r="G8718" s="222"/>
      <c r="H8718" s="229"/>
      <c r="I8718" s="220"/>
      <c r="J8718" s="220"/>
      <c r="K8718" s="223"/>
    </row>
    <row r="8719" customHeight="1" spans="1:11">
      <c r="A8719" s="226"/>
      <c r="B8719" s="213"/>
      <c r="C8719" s="214"/>
      <c r="D8719" s="214"/>
      <c r="E8719" s="214"/>
      <c r="F8719" s="224"/>
      <c r="G8719" s="216"/>
      <c r="H8719" s="227"/>
      <c r="I8719" s="214"/>
      <c r="J8719" s="214"/>
      <c r="K8719" s="218"/>
    </row>
    <row r="8720" customHeight="1" spans="1:11">
      <c r="A8720" s="228"/>
      <c r="B8720" s="219"/>
      <c r="C8720" s="220"/>
      <c r="D8720" s="220"/>
      <c r="E8720" s="220"/>
      <c r="F8720" s="225"/>
      <c r="G8720" s="222"/>
      <c r="H8720" s="229"/>
      <c r="I8720" s="220"/>
      <c r="J8720" s="220"/>
      <c r="K8720" s="223"/>
    </row>
    <row r="8721" customHeight="1" spans="1:11">
      <c r="A8721" s="226"/>
      <c r="B8721" s="213"/>
      <c r="C8721" s="214"/>
      <c r="D8721" s="214"/>
      <c r="E8721" s="214"/>
      <c r="F8721" s="224"/>
      <c r="G8721" s="216"/>
      <c r="H8721" s="227"/>
      <c r="I8721" s="214"/>
      <c r="J8721" s="214"/>
      <c r="K8721" s="218"/>
    </row>
    <row r="8722" customHeight="1" spans="1:11">
      <c r="A8722" s="228"/>
      <c r="B8722" s="219"/>
      <c r="C8722" s="220"/>
      <c r="D8722" s="220"/>
      <c r="E8722" s="220"/>
      <c r="F8722" s="225"/>
      <c r="G8722" s="222"/>
      <c r="H8722" s="229"/>
      <c r="I8722" s="220"/>
      <c r="J8722" s="220"/>
      <c r="K8722" s="223"/>
    </row>
    <row r="8723" customHeight="1" spans="1:11">
      <c r="A8723" s="226"/>
      <c r="B8723" s="213"/>
      <c r="C8723" s="214"/>
      <c r="D8723" s="214"/>
      <c r="E8723" s="214"/>
      <c r="F8723" s="224"/>
      <c r="G8723" s="216"/>
      <c r="H8723" s="227"/>
      <c r="I8723" s="214"/>
      <c r="J8723" s="214"/>
      <c r="K8723" s="218"/>
    </row>
    <row r="8724" customHeight="1" spans="1:11">
      <c r="A8724" s="228"/>
      <c r="B8724" s="219"/>
      <c r="C8724" s="220"/>
      <c r="D8724" s="220"/>
      <c r="E8724" s="220"/>
      <c r="F8724" s="225"/>
      <c r="G8724" s="222"/>
      <c r="H8724" s="229"/>
      <c r="I8724" s="220"/>
      <c r="J8724" s="220"/>
      <c r="K8724" s="223"/>
    </row>
    <row r="8725" customHeight="1" spans="1:11">
      <c r="A8725" s="226"/>
      <c r="B8725" s="213"/>
      <c r="C8725" s="214"/>
      <c r="D8725" s="214"/>
      <c r="E8725" s="214"/>
      <c r="F8725" s="224"/>
      <c r="G8725" s="216"/>
      <c r="H8725" s="227"/>
      <c r="I8725" s="214"/>
      <c r="J8725" s="214"/>
      <c r="K8725" s="218"/>
    </row>
    <row r="8726" customHeight="1" spans="1:11">
      <c r="A8726" s="228"/>
      <c r="B8726" s="219"/>
      <c r="C8726" s="220"/>
      <c r="D8726" s="220"/>
      <c r="E8726" s="220"/>
      <c r="F8726" s="225"/>
      <c r="G8726" s="222"/>
      <c r="H8726" s="229"/>
      <c r="I8726" s="220"/>
      <c r="J8726" s="220"/>
      <c r="K8726" s="223"/>
    </row>
    <row r="8727" customHeight="1" spans="1:11">
      <c r="A8727" s="226"/>
      <c r="B8727" s="213"/>
      <c r="C8727" s="214"/>
      <c r="D8727" s="214"/>
      <c r="E8727" s="214"/>
      <c r="F8727" s="224"/>
      <c r="G8727" s="216"/>
      <c r="H8727" s="227"/>
      <c r="I8727" s="214"/>
      <c r="J8727" s="214"/>
      <c r="K8727" s="218"/>
    </row>
    <row r="8728" customHeight="1" spans="1:11">
      <c r="A8728" s="228"/>
      <c r="B8728" s="219"/>
      <c r="C8728" s="220"/>
      <c r="D8728" s="220"/>
      <c r="E8728" s="220"/>
      <c r="F8728" s="225"/>
      <c r="G8728" s="222"/>
      <c r="H8728" s="229"/>
      <c r="I8728" s="220"/>
      <c r="J8728" s="220"/>
      <c r="K8728" s="223"/>
    </row>
    <row r="8729" customHeight="1" spans="1:11">
      <c r="A8729" s="226"/>
      <c r="B8729" s="213"/>
      <c r="C8729" s="214"/>
      <c r="D8729" s="214"/>
      <c r="E8729" s="214"/>
      <c r="F8729" s="224"/>
      <c r="G8729" s="216"/>
      <c r="H8729" s="227"/>
      <c r="I8729" s="214"/>
      <c r="J8729" s="214"/>
      <c r="K8729" s="218"/>
    </row>
    <row r="8730" customHeight="1" spans="1:11">
      <c r="A8730" s="228"/>
      <c r="B8730" s="219"/>
      <c r="C8730" s="220"/>
      <c r="D8730" s="220"/>
      <c r="E8730" s="220"/>
      <c r="F8730" s="225"/>
      <c r="G8730" s="222"/>
      <c r="H8730" s="229"/>
      <c r="I8730" s="220"/>
      <c r="J8730" s="220"/>
      <c r="K8730" s="223"/>
    </row>
    <row r="8731" customHeight="1" spans="1:11">
      <c r="A8731" s="226"/>
      <c r="B8731" s="213"/>
      <c r="C8731" s="214"/>
      <c r="D8731" s="214"/>
      <c r="E8731" s="214"/>
      <c r="F8731" s="224"/>
      <c r="G8731" s="216"/>
      <c r="H8731" s="227"/>
      <c r="I8731" s="214"/>
      <c r="J8731" s="214"/>
      <c r="K8731" s="218"/>
    </row>
    <row r="8732" customHeight="1" spans="1:11">
      <c r="A8732" s="228"/>
      <c r="B8732" s="219"/>
      <c r="C8732" s="220"/>
      <c r="D8732" s="220"/>
      <c r="E8732" s="220"/>
      <c r="F8732" s="225"/>
      <c r="G8732" s="222"/>
      <c r="H8732" s="229"/>
      <c r="I8732" s="220"/>
      <c r="J8732" s="220"/>
      <c r="K8732" s="223"/>
    </row>
    <row r="8733" customHeight="1" spans="1:11">
      <c r="A8733" s="226"/>
      <c r="B8733" s="213"/>
      <c r="C8733" s="214"/>
      <c r="D8733" s="214"/>
      <c r="E8733" s="214"/>
      <c r="F8733" s="224"/>
      <c r="G8733" s="216"/>
      <c r="H8733" s="227"/>
      <c r="I8733" s="214"/>
      <c r="J8733" s="214"/>
      <c r="K8733" s="218"/>
    </row>
    <row r="8734" customHeight="1" spans="1:11">
      <c r="A8734" s="228"/>
      <c r="B8734" s="219"/>
      <c r="C8734" s="220"/>
      <c r="D8734" s="220"/>
      <c r="E8734" s="220"/>
      <c r="F8734" s="225"/>
      <c r="G8734" s="222"/>
      <c r="H8734" s="229"/>
      <c r="I8734" s="220"/>
      <c r="J8734" s="220"/>
      <c r="K8734" s="223"/>
    </row>
    <row r="8735" customHeight="1" spans="1:11">
      <c r="A8735" s="226"/>
      <c r="B8735" s="213"/>
      <c r="C8735" s="214"/>
      <c r="D8735" s="214"/>
      <c r="E8735" s="214"/>
      <c r="F8735" s="224"/>
      <c r="G8735" s="216"/>
      <c r="H8735" s="227"/>
      <c r="I8735" s="214"/>
      <c r="J8735" s="214"/>
      <c r="K8735" s="218"/>
    </row>
    <row r="8736" customHeight="1" spans="1:11">
      <c r="A8736" s="228"/>
      <c r="B8736" s="219"/>
      <c r="C8736" s="220"/>
      <c r="D8736" s="220"/>
      <c r="E8736" s="220"/>
      <c r="F8736" s="225"/>
      <c r="G8736" s="222"/>
      <c r="H8736" s="229"/>
      <c r="I8736" s="220"/>
      <c r="J8736" s="220"/>
      <c r="K8736" s="223"/>
    </row>
    <row r="8737" customHeight="1" spans="1:11">
      <c r="A8737" s="226"/>
      <c r="B8737" s="213"/>
      <c r="C8737" s="214"/>
      <c r="D8737" s="214"/>
      <c r="E8737" s="214"/>
      <c r="F8737" s="224"/>
      <c r="G8737" s="216"/>
      <c r="H8737" s="227"/>
      <c r="I8737" s="214"/>
      <c r="J8737" s="214"/>
      <c r="K8737" s="218"/>
    </row>
    <row r="8738" customHeight="1" spans="1:11">
      <c r="A8738" s="228"/>
      <c r="B8738" s="219"/>
      <c r="C8738" s="220"/>
      <c r="D8738" s="220"/>
      <c r="E8738" s="220"/>
      <c r="F8738" s="225"/>
      <c r="G8738" s="222"/>
      <c r="H8738" s="229"/>
      <c r="I8738" s="220"/>
      <c r="J8738" s="220"/>
      <c r="K8738" s="223"/>
    </row>
    <row r="8739" customHeight="1" spans="1:11">
      <c r="A8739" s="226"/>
      <c r="B8739" s="213"/>
      <c r="C8739" s="214"/>
      <c r="D8739" s="214"/>
      <c r="E8739" s="214"/>
      <c r="F8739" s="224"/>
      <c r="G8739" s="216"/>
      <c r="H8739" s="227"/>
      <c r="I8739" s="214"/>
      <c r="J8739" s="214"/>
      <c r="K8739" s="218"/>
    </row>
    <row r="8740" customHeight="1" spans="1:11">
      <c r="A8740" s="228"/>
      <c r="B8740" s="219"/>
      <c r="C8740" s="220"/>
      <c r="D8740" s="220"/>
      <c r="E8740" s="220"/>
      <c r="F8740" s="225"/>
      <c r="G8740" s="222"/>
      <c r="H8740" s="229"/>
      <c r="I8740" s="220"/>
      <c r="J8740" s="220"/>
      <c r="K8740" s="223"/>
    </row>
    <row r="8741" customHeight="1" spans="1:11">
      <c r="A8741" s="226"/>
      <c r="B8741" s="213"/>
      <c r="C8741" s="214"/>
      <c r="D8741" s="214"/>
      <c r="E8741" s="214"/>
      <c r="F8741" s="224"/>
      <c r="G8741" s="216"/>
      <c r="H8741" s="227"/>
      <c r="I8741" s="214"/>
      <c r="J8741" s="214"/>
      <c r="K8741" s="218"/>
    </row>
    <row r="8742" customHeight="1" spans="1:11">
      <c r="A8742" s="228"/>
      <c r="B8742" s="219"/>
      <c r="C8742" s="220"/>
      <c r="D8742" s="220"/>
      <c r="E8742" s="220"/>
      <c r="F8742" s="225"/>
      <c r="G8742" s="222"/>
      <c r="H8742" s="229"/>
      <c r="I8742" s="220"/>
      <c r="J8742" s="220"/>
      <c r="K8742" s="223"/>
    </row>
    <row r="8743" customHeight="1" spans="1:11">
      <c r="A8743" s="226"/>
      <c r="B8743" s="213"/>
      <c r="C8743" s="214"/>
      <c r="D8743" s="214"/>
      <c r="E8743" s="214"/>
      <c r="F8743" s="224"/>
      <c r="G8743" s="216"/>
      <c r="H8743" s="227"/>
      <c r="I8743" s="214"/>
      <c r="J8743" s="214"/>
      <c r="K8743" s="218"/>
    </row>
    <row r="8744" customHeight="1" spans="1:11">
      <c r="A8744" s="228"/>
      <c r="B8744" s="219"/>
      <c r="C8744" s="220"/>
      <c r="D8744" s="220"/>
      <c r="E8744" s="220"/>
      <c r="F8744" s="225"/>
      <c r="G8744" s="222"/>
      <c r="H8744" s="229"/>
      <c r="I8744" s="220"/>
      <c r="J8744" s="220"/>
      <c r="K8744" s="223"/>
    </row>
    <row r="8745" customHeight="1" spans="1:11">
      <c r="A8745" s="226"/>
      <c r="B8745" s="213"/>
      <c r="C8745" s="214"/>
      <c r="D8745" s="214"/>
      <c r="E8745" s="214"/>
      <c r="F8745" s="224"/>
      <c r="G8745" s="216"/>
      <c r="H8745" s="227"/>
      <c r="I8745" s="214"/>
      <c r="J8745" s="214"/>
      <c r="K8745" s="218"/>
    </row>
    <row r="8746" customHeight="1" spans="1:11">
      <c r="A8746" s="228"/>
      <c r="B8746" s="219"/>
      <c r="C8746" s="220"/>
      <c r="D8746" s="220"/>
      <c r="E8746" s="220"/>
      <c r="F8746" s="225"/>
      <c r="G8746" s="222"/>
      <c r="H8746" s="229"/>
      <c r="I8746" s="220"/>
      <c r="J8746" s="220"/>
      <c r="K8746" s="223"/>
    </row>
    <row r="8747" customHeight="1" spans="1:11">
      <c r="A8747" s="226"/>
      <c r="B8747" s="213"/>
      <c r="C8747" s="214"/>
      <c r="D8747" s="214"/>
      <c r="E8747" s="214"/>
      <c r="F8747" s="224"/>
      <c r="G8747" s="216"/>
      <c r="H8747" s="227"/>
      <c r="I8747" s="214"/>
      <c r="J8747" s="214"/>
      <c r="K8747" s="218"/>
    </row>
    <row r="8748" customHeight="1" spans="1:11">
      <c r="A8748" s="228"/>
      <c r="B8748" s="219"/>
      <c r="C8748" s="220"/>
      <c r="D8748" s="220"/>
      <c r="E8748" s="220"/>
      <c r="F8748" s="225"/>
      <c r="G8748" s="222"/>
      <c r="H8748" s="229"/>
      <c r="I8748" s="220"/>
      <c r="J8748" s="220"/>
      <c r="K8748" s="223"/>
    </row>
    <row r="8749" customHeight="1" spans="1:11">
      <c r="A8749" s="226"/>
      <c r="B8749" s="213"/>
      <c r="C8749" s="214"/>
      <c r="D8749" s="214"/>
      <c r="E8749" s="214"/>
      <c r="F8749" s="224"/>
      <c r="G8749" s="216"/>
      <c r="H8749" s="227"/>
      <c r="I8749" s="214"/>
      <c r="J8749" s="214"/>
      <c r="K8749" s="218"/>
    </row>
    <row r="8750" customHeight="1" spans="1:11">
      <c r="A8750" s="228"/>
      <c r="B8750" s="219"/>
      <c r="C8750" s="220"/>
      <c r="D8750" s="220"/>
      <c r="E8750" s="220"/>
      <c r="F8750" s="225"/>
      <c r="G8750" s="222"/>
      <c r="H8750" s="229"/>
      <c r="I8750" s="220"/>
      <c r="J8750" s="220"/>
      <c r="K8750" s="223"/>
    </row>
    <row r="8751" customHeight="1" spans="1:11">
      <c r="A8751" s="226"/>
      <c r="B8751" s="213"/>
      <c r="C8751" s="214"/>
      <c r="D8751" s="214"/>
      <c r="E8751" s="214"/>
      <c r="F8751" s="224"/>
      <c r="G8751" s="216"/>
      <c r="H8751" s="227"/>
      <c r="I8751" s="214"/>
      <c r="J8751" s="214"/>
      <c r="K8751" s="218"/>
    </row>
    <row r="8752" customHeight="1" spans="1:11">
      <c r="A8752" s="228"/>
      <c r="B8752" s="219"/>
      <c r="C8752" s="220"/>
      <c r="D8752" s="220"/>
      <c r="E8752" s="220"/>
      <c r="F8752" s="225"/>
      <c r="G8752" s="222"/>
      <c r="H8752" s="229"/>
      <c r="I8752" s="220"/>
      <c r="J8752" s="220"/>
      <c r="K8752" s="223"/>
    </row>
    <row r="8753" customHeight="1" spans="1:11">
      <c r="A8753" s="226"/>
      <c r="B8753" s="213"/>
      <c r="C8753" s="214"/>
      <c r="D8753" s="214"/>
      <c r="E8753" s="214"/>
      <c r="F8753" s="224"/>
      <c r="G8753" s="216"/>
      <c r="H8753" s="227"/>
      <c r="I8753" s="214"/>
      <c r="J8753" s="214"/>
      <c r="K8753" s="218"/>
    </row>
    <row r="8754" customHeight="1" spans="1:11">
      <c r="A8754" s="228"/>
      <c r="B8754" s="219"/>
      <c r="C8754" s="220"/>
      <c r="D8754" s="220"/>
      <c r="E8754" s="220"/>
      <c r="F8754" s="225"/>
      <c r="G8754" s="222"/>
      <c r="H8754" s="229"/>
      <c r="I8754" s="220"/>
      <c r="J8754" s="220"/>
      <c r="K8754" s="223"/>
    </row>
    <row r="8755" customHeight="1" spans="1:11">
      <c r="A8755" s="226"/>
      <c r="B8755" s="213"/>
      <c r="C8755" s="214"/>
      <c r="D8755" s="214"/>
      <c r="E8755" s="214"/>
      <c r="F8755" s="224"/>
      <c r="G8755" s="216"/>
      <c r="H8755" s="227"/>
      <c r="I8755" s="214"/>
      <c r="J8755" s="214"/>
      <c r="K8755" s="218"/>
    </row>
    <row r="8756" customHeight="1" spans="1:11">
      <c r="A8756" s="228"/>
      <c r="B8756" s="219"/>
      <c r="C8756" s="220"/>
      <c r="D8756" s="220"/>
      <c r="E8756" s="220"/>
      <c r="F8756" s="225"/>
      <c r="G8756" s="222"/>
      <c r="H8756" s="229"/>
      <c r="I8756" s="220"/>
      <c r="J8756" s="220"/>
      <c r="K8756" s="223"/>
    </row>
    <row r="8757" customHeight="1" spans="1:11">
      <c r="A8757" s="226"/>
      <c r="B8757" s="213"/>
      <c r="C8757" s="214"/>
      <c r="D8757" s="214"/>
      <c r="E8757" s="214"/>
      <c r="F8757" s="224"/>
      <c r="G8757" s="216"/>
      <c r="H8757" s="227"/>
      <c r="I8757" s="214"/>
      <c r="J8757" s="214"/>
      <c r="K8757" s="218"/>
    </row>
    <row r="8758" customHeight="1" spans="1:11">
      <c r="A8758" s="228"/>
      <c r="B8758" s="219"/>
      <c r="C8758" s="220"/>
      <c r="D8758" s="220"/>
      <c r="E8758" s="220"/>
      <c r="F8758" s="225"/>
      <c r="G8758" s="222"/>
      <c r="H8758" s="229"/>
      <c r="I8758" s="220"/>
      <c r="J8758" s="220"/>
      <c r="K8758" s="223"/>
    </row>
    <row r="8759" customHeight="1" spans="1:11">
      <c r="A8759" s="226"/>
      <c r="B8759" s="213"/>
      <c r="C8759" s="214"/>
      <c r="D8759" s="214"/>
      <c r="E8759" s="214"/>
      <c r="F8759" s="224"/>
      <c r="G8759" s="216"/>
      <c r="H8759" s="227"/>
      <c r="I8759" s="214"/>
      <c r="J8759" s="214"/>
      <c r="K8759" s="218"/>
    </row>
    <row r="8760" customHeight="1" spans="1:11">
      <c r="A8760" s="228"/>
      <c r="B8760" s="219"/>
      <c r="C8760" s="220"/>
      <c r="D8760" s="220"/>
      <c r="E8760" s="220"/>
      <c r="F8760" s="225"/>
      <c r="G8760" s="222"/>
      <c r="H8760" s="229"/>
      <c r="I8760" s="220"/>
      <c r="J8760" s="220"/>
      <c r="K8760" s="223"/>
    </row>
    <row r="8761" customHeight="1" spans="1:11">
      <c r="A8761" s="226"/>
      <c r="B8761" s="213"/>
      <c r="C8761" s="214"/>
      <c r="D8761" s="214"/>
      <c r="E8761" s="214"/>
      <c r="F8761" s="224"/>
      <c r="G8761" s="216"/>
      <c r="H8761" s="227"/>
      <c r="I8761" s="214"/>
      <c r="J8761" s="214"/>
      <c r="K8761" s="218"/>
    </row>
    <row r="8762" customHeight="1" spans="1:11">
      <c r="A8762" s="228"/>
      <c r="B8762" s="219"/>
      <c r="C8762" s="220"/>
      <c r="D8762" s="220"/>
      <c r="E8762" s="220"/>
      <c r="F8762" s="225"/>
      <c r="G8762" s="222"/>
      <c r="H8762" s="229"/>
      <c r="I8762" s="220"/>
      <c r="J8762" s="220"/>
      <c r="K8762" s="223"/>
    </row>
    <row r="8763" customHeight="1" spans="1:11">
      <c r="A8763" s="226"/>
      <c r="B8763" s="213"/>
      <c r="C8763" s="214"/>
      <c r="D8763" s="214"/>
      <c r="E8763" s="214"/>
      <c r="F8763" s="224"/>
      <c r="G8763" s="216"/>
      <c r="H8763" s="227"/>
      <c r="I8763" s="214"/>
      <c r="J8763" s="214"/>
      <c r="K8763" s="218"/>
    </row>
    <row r="8764" customHeight="1" spans="1:11">
      <c r="A8764" s="228"/>
      <c r="B8764" s="219"/>
      <c r="C8764" s="220"/>
      <c r="D8764" s="220"/>
      <c r="E8764" s="220"/>
      <c r="F8764" s="225"/>
      <c r="G8764" s="222"/>
      <c r="H8764" s="229"/>
      <c r="I8764" s="220"/>
      <c r="J8764" s="220"/>
      <c r="K8764" s="223"/>
    </row>
    <row r="8765" customHeight="1" spans="1:11">
      <c r="A8765" s="226"/>
      <c r="B8765" s="213"/>
      <c r="C8765" s="214"/>
      <c r="D8765" s="214"/>
      <c r="E8765" s="214"/>
      <c r="F8765" s="224"/>
      <c r="G8765" s="216"/>
      <c r="H8765" s="227"/>
      <c r="I8765" s="214"/>
      <c r="J8765" s="214"/>
      <c r="K8765" s="218"/>
    </row>
    <row r="8766" customHeight="1" spans="1:11">
      <c r="A8766" s="228"/>
      <c r="B8766" s="219"/>
      <c r="C8766" s="220"/>
      <c r="D8766" s="220"/>
      <c r="E8766" s="220"/>
      <c r="F8766" s="225"/>
      <c r="G8766" s="222"/>
      <c r="H8766" s="229"/>
      <c r="I8766" s="220"/>
      <c r="J8766" s="220"/>
      <c r="K8766" s="223"/>
    </row>
    <row r="8767" customHeight="1" spans="1:11">
      <c r="A8767" s="226"/>
      <c r="B8767" s="213"/>
      <c r="C8767" s="214"/>
      <c r="D8767" s="214"/>
      <c r="E8767" s="214"/>
      <c r="F8767" s="224"/>
      <c r="G8767" s="216"/>
      <c r="H8767" s="227"/>
      <c r="I8767" s="214"/>
      <c r="J8767" s="214"/>
      <c r="K8767" s="218"/>
    </row>
    <row r="8768" customHeight="1" spans="1:11">
      <c r="A8768" s="228"/>
      <c r="B8768" s="219"/>
      <c r="C8768" s="220"/>
      <c r="D8768" s="220"/>
      <c r="E8768" s="220"/>
      <c r="F8768" s="225"/>
      <c r="G8768" s="222"/>
      <c r="H8768" s="229"/>
      <c r="I8768" s="220"/>
      <c r="J8768" s="220"/>
      <c r="K8768" s="223"/>
    </row>
    <row r="8769" customHeight="1" spans="1:11">
      <c r="A8769" s="226"/>
      <c r="B8769" s="213"/>
      <c r="C8769" s="214"/>
      <c r="D8769" s="214"/>
      <c r="E8769" s="214"/>
      <c r="F8769" s="224"/>
      <c r="G8769" s="216"/>
      <c r="H8769" s="227"/>
      <c r="I8769" s="214"/>
      <c r="J8769" s="214"/>
      <c r="K8769" s="218"/>
    </row>
    <row r="8770" customHeight="1" spans="1:11">
      <c r="A8770" s="228"/>
      <c r="B8770" s="219"/>
      <c r="C8770" s="220"/>
      <c r="D8770" s="220"/>
      <c r="E8770" s="220"/>
      <c r="F8770" s="225"/>
      <c r="G8770" s="222"/>
      <c r="H8770" s="229"/>
      <c r="I8770" s="220"/>
      <c r="J8770" s="220"/>
      <c r="K8770" s="223"/>
    </row>
    <row r="8771" customHeight="1" spans="1:11">
      <c r="A8771" s="226"/>
      <c r="B8771" s="213"/>
      <c r="C8771" s="214"/>
      <c r="D8771" s="214"/>
      <c r="E8771" s="214"/>
      <c r="F8771" s="224"/>
      <c r="G8771" s="216"/>
      <c r="H8771" s="227"/>
      <c r="I8771" s="214"/>
      <c r="J8771" s="214"/>
      <c r="K8771" s="218"/>
    </row>
    <row r="8772" customHeight="1" spans="1:11">
      <c r="A8772" s="228"/>
      <c r="B8772" s="219"/>
      <c r="C8772" s="220"/>
      <c r="D8772" s="220"/>
      <c r="E8772" s="220"/>
      <c r="F8772" s="225"/>
      <c r="G8772" s="222"/>
      <c r="H8772" s="229"/>
      <c r="I8772" s="220"/>
      <c r="J8772" s="220"/>
      <c r="K8772" s="223"/>
    </row>
    <row r="8773" customHeight="1" spans="1:11">
      <c r="A8773" s="226"/>
      <c r="B8773" s="213"/>
      <c r="C8773" s="214"/>
      <c r="D8773" s="214"/>
      <c r="E8773" s="214"/>
      <c r="F8773" s="224"/>
      <c r="G8773" s="216"/>
      <c r="H8773" s="227"/>
      <c r="I8773" s="214"/>
      <c r="J8773" s="214"/>
      <c r="K8773" s="218"/>
    </row>
    <row r="8774" customHeight="1" spans="1:11">
      <c r="A8774" s="228"/>
      <c r="B8774" s="219"/>
      <c r="C8774" s="220"/>
      <c r="D8774" s="220"/>
      <c r="E8774" s="220"/>
      <c r="F8774" s="225"/>
      <c r="G8774" s="222"/>
      <c r="H8774" s="229"/>
      <c r="I8774" s="220"/>
      <c r="J8774" s="220"/>
      <c r="K8774" s="223"/>
    </row>
    <row r="8775" customHeight="1" spans="1:11">
      <c r="A8775" s="226"/>
      <c r="B8775" s="213"/>
      <c r="C8775" s="214"/>
      <c r="D8775" s="214"/>
      <c r="E8775" s="214"/>
      <c r="F8775" s="224"/>
      <c r="G8775" s="216"/>
      <c r="H8775" s="227"/>
      <c r="I8775" s="214"/>
      <c r="J8775" s="214"/>
      <c r="K8775" s="218"/>
    </row>
    <row r="8776" customHeight="1" spans="1:11">
      <c r="A8776" s="228"/>
      <c r="B8776" s="219"/>
      <c r="C8776" s="220"/>
      <c r="D8776" s="220"/>
      <c r="E8776" s="220"/>
      <c r="F8776" s="225"/>
      <c r="G8776" s="222"/>
      <c r="H8776" s="229"/>
      <c r="I8776" s="220"/>
      <c r="J8776" s="220"/>
      <c r="K8776" s="223"/>
    </row>
    <row r="8777" customHeight="1" spans="1:11">
      <c r="A8777" s="226"/>
      <c r="B8777" s="213"/>
      <c r="C8777" s="214"/>
      <c r="D8777" s="214"/>
      <c r="E8777" s="214"/>
      <c r="F8777" s="224"/>
      <c r="G8777" s="216"/>
      <c r="H8777" s="227"/>
      <c r="I8777" s="214"/>
      <c r="J8777" s="214"/>
      <c r="K8777" s="218"/>
    </row>
    <row r="8778" customHeight="1" spans="1:11">
      <c r="A8778" s="228"/>
      <c r="B8778" s="219"/>
      <c r="C8778" s="220"/>
      <c r="D8778" s="220"/>
      <c r="E8778" s="220"/>
      <c r="F8778" s="225"/>
      <c r="G8778" s="222"/>
      <c r="H8778" s="229"/>
      <c r="I8778" s="220"/>
      <c r="J8778" s="220"/>
      <c r="K8778" s="223"/>
    </row>
    <row r="8779" customHeight="1" spans="1:11">
      <c r="A8779" s="226"/>
      <c r="B8779" s="213"/>
      <c r="C8779" s="214"/>
      <c r="D8779" s="214"/>
      <c r="E8779" s="214"/>
      <c r="F8779" s="224"/>
      <c r="G8779" s="216"/>
      <c r="H8779" s="227"/>
      <c r="I8779" s="214"/>
      <c r="J8779" s="214"/>
      <c r="K8779" s="218"/>
    </row>
    <row r="8780" customHeight="1" spans="1:11">
      <c r="A8780" s="228"/>
      <c r="B8780" s="219"/>
      <c r="C8780" s="220"/>
      <c r="D8780" s="220"/>
      <c r="E8780" s="220"/>
      <c r="F8780" s="225"/>
      <c r="G8780" s="222"/>
      <c r="H8780" s="229"/>
      <c r="I8780" s="220"/>
      <c r="J8780" s="220"/>
      <c r="K8780" s="223"/>
    </row>
    <row r="8781" customHeight="1" spans="1:11">
      <c r="A8781" s="226"/>
      <c r="B8781" s="213"/>
      <c r="C8781" s="214"/>
      <c r="D8781" s="214"/>
      <c r="E8781" s="214"/>
      <c r="F8781" s="224"/>
      <c r="G8781" s="216"/>
      <c r="H8781" s="227"/>
      <c r="I8781" s="214"/>
      <c r="J8781" s="214"/>
      <c r="K8781" s="218"/>
    </row>
    <row r="8782" customHeight="1" spans="1:11">
      <c r="A8782" s="228"/>
      <c r="B8782" s="219"/>
      <c r="C8782" s="220"/>
      <c r="D8782" s="220"/>
      <c r="E8782" s="220"/>
      <c r="F8782" s="225"/>
      <c r="G8782" s="222"/>
      <c r="H8782" s="229"/>
      <c r="I8782" s="220"/>
      <c r="J8782" s="220"/>
      <c r="K8782" s="223"/>
    </row>
    <row r="8783" customHeight="1" spans="1:11">
      <c r="A8783" s="226"/>
      <c r="B8783" s="213"/>
      <c r="C8783" s="214"/>
      <c r="D8783" s="214"/>
      <c r="E8783" s="214"/>
      <c r="F8783" s="224"/>
      <c r="G8783" s="216"/>
      <c r="H8783" s="227"/>
      <c r="I8783" s="214"/>
      <c r="J8783" s="214"/>
      <c r="K8783" s="218"/>
    </row>
    <row r="8784" customHeight="1" spans="1:11">
      <c r="A8784" s="228"/>
      <c r="B8784" s="219"/>
      <c r="C8784" s="220"/>
      <c r="D8784" s="220"/>
      <c r="E8784" s="220"/>
      <c r="F8784" s="225"/>
      <c r="G8784" s="222"/>
      <c r="H8784" s="229"/>
      <c r="I8784" s="220"/>
      <c r="J8784" s="220"/>
      <c r="K8784" s="223"/>
    </row>
    <row r="8785" customHeight="1" spans="1:11">
      <c r="A8785" s="226"/>
      <c r="B8785" s="213"/>
      <c r="C8785" s="214"/>
      <c r="D8785" s="214"/>
      <c r="E8785" s="214"/>
      <c r="F8785" s="224"/>
      <c r="G8785" s="216"/>
      <c r="H8785" s="227"/>
      <c r="I8785" s="214"/>
      <c r="J8785" s="214"/>
      <c r="K8785" s="218"/>
    </row>
    <row r="8786" customHeight="1" spans="1:11">
      <c r="A8786" s="228"/>
      <c r="B8786" s="219"/>
      <c r="C8786" s="220"/>
      <c r="D8786" s="220"/>
      <c r="E8786" s="220"/>
      <c r="F8786" s="225"/>
      <c r="G8786" s="222"/>
      <c r="H8786" s="229"/>
      <c r="I8786" s="220"/>
      <c r="J8786" s="220"/>
      <c r="K8786" s="223"/>
    </row>
    <row r="8787" customHeight="1" spans="1:11">
      <c r="A8787" s="226"/>
      <c r="B8787" s="213"/>
      <c r="C8787" s="214"/>
      <c r="D8787" s="214"/>
      <c r="E8787" s="214"/>
      <c r="F8787" s="224"/>
      <c r="G8787" s="216"/>
      <c r="H8787" s="227"/>
      <c r="I8787" s="214"/>
      <c r="J8787" s="214"/>
      <c r="K8787" s="218"/>
    </row>
    <row r="8788" customHeight="1" spans="1:11">
      <c r="A8788" s="228"/>
      <c r="B8788" s="219"/>
      <c r="C8788" s="220"/>
      <c r="D8788" s="220"/>
      <c r="E8788" s="220"/>
      <c r="F8788" s="225"/>
      <c r="G8788" s="222"/>
      <c r="H8788" s="229"/>
      <c r="I8788" s="220"/>
      <c r="J8788" s="220"/>
      <c r="K8788" s="223"/>
    </row>
    <row r="8789" customHeight="1" spans="1:11">
      <c r="A8789" s="226"/>
      <c r="B8789" s="213"/>
      <c r="C8789" s="214"/>
      <c r="D8789" s="214"/>
      <c r="E8789" s="214"/>
      <c r="F8789" s="224"/>
      <c r="G8789" s="216"/>
      <c r="H8789" s="227"/>
      <c r="I8789" s="214"/>
      <c r="J8789" s="214"/>
      <c r="K8789" s="218"/>
    </row>
    <row r="8790" customHeight="1" spans="1:11">
      <c r="A8790" s="228"/>
      <c r="B8790" s="219"/>
      <c r="C8790" s="220"/>
      <c r="D8790" s="220"/>
      <c r="E8790" s="220"/>
      <c r="F8790" s="225"/>
      <c r="G8790" s="222"/>
      <c r="H8790" s="229"/>
      <c r="I8790" s="220"/>
      <c r="J8790" s="220"/>
      <c r="K8790" s="223"/>
    </row>
    <row r="8791" customHeight="1" spans="1:11">
      <c r="A8791" s="226"/>
      <c r="B8791" s="213"/>
      <c r="C8791" s="214"/>
      <c r="D8791" s="214"/>
      <c r="E8791" s="214"/>
      <c r="F8791" s="224"/>
      <c r="G8791" s="216"/>
      <c r="H8791" s="227"/>
      <c r="I8791" s="214"/>
      <c r="J8791" s="214"/>
      <c r="K8791" s="218"/>
    </row>
    <row r="8792" customHeight="1" spans="1:11">
      <c r="A8792" s="228"/>
      <c r="B8792" s="219"/>
      <c r="C8792" s="220"/>
      <c r="D8792" s="220"/>
      <c r="E8792" s="220"/>
      <c r="F8792" s="225"/>
      <c r="G8792" s="222"/>
      <c r="H8792" s="229"/>
      <c r="I8792" s="220"/>
      <c r="J8792" s="220"/>
      <c r="K8792" s="223"/>
    </row>
    <row r="8793" customHeight="1" spans="1:11">
      <c r="A8793" s="226"/>
      <c r="B8793" s="213"/>
      <c r="C8793" s="214"/>
      <c r="D8793" s="214"/>
      <c r="E8793" s="214"/>
      <c r="F8793" s="224"/>
      <c r="G8793" s="216"/>
      <c r="H8793" s="227"/>
      <c r="I8793" s="214"/>
      <c r="J8793" s="214"/>
      <c r="K8793" s="218"/>
    </row>
    <row r="8794" customHeight="1" spans="1:11">
      <c r="A8794" s="228"/>
      <c r="B8794" s="219"/>
      <c r="C8794" s="220"/>
      <c r="D8794" s="220"/>
      <c r="E8794" s="220"/>
      <c r="F8794" s="225"/>
      <c r="G8794" s="222"/>
      <c r="H8794" s="229"/>
      <c r="I8794" s="220"/>
      <c r="J8794" s="220"/>
      <c r="K8794" s="223"/>
    </row>
    <row r="8795" customHeight="1" spans="1:11">
      <c r="A8795" s="226"/>
      <c r="B8795" s="213"/>
      <c r="C8795" s="214"/>
      <c r="D8795" s="214"/>
      <c r="E8795" s="214"/>
      <c r="F8795" s="224"/>
      <c r="G8795" s="216"/>
      <c r="H8795" s="227"/>
      <c r="I8795" s="214"/>
      <c r="J8795" s="214"/>
      <c r="K8795" s="218"/>
    </row>
    <row r="8796" customHeight="1" spans="1:11">
      <c r="A8796" s="228"/>
      <c r="B8796" s="219"/>
      <c r="C8796" s="220"/>
      <c r="D8796" s="220"/>
      <c r="E8796" s="220"/>
      <c r="F8796" s="225"/>
      <c r="G8796" s="222"/>
      <c r="H8796" s="229"/>
      <c r="I8796" s="220"/>
      <c r="J8796" s="220"/>
      <c r="K8796" s="223"/>
    </row>
    <row r="8797" customHeight="1" spans="1:11">
      <c r="A8797" s="226"/>
      <c r="B8797" s="213"/>
      <c r="C8797" s="214"/>
      <c r="D8797" s="214"/>
      <c r="E8797" s="214"/>
      <c r="F8797" s="224"/>
      <c r="G8797" s="216"/>
      <c r="H8797" s="227"/>
      <c r="I8797" s="214"/>
      <c r="J8797" s="214"/>
      <c r="K8797" s="218"/>
    </row>
    <row r="8798" customHeight="1" spans="1:11">
      <c r="A8798" s="228"/>
      <c r="B8798" s="219"/>
      <c r="C8798" s="220"/>
      <c r="D8798" s="220"/>
      <c r="E8798" s="220"/>
      <c r="F8798" s="225"/>
      <c r="G8798" s="222"/>
      <c r="H8798" s="229"/>
      <c r="I8798" s="220"/>
      <c r="J8798" s="220"/>
      <c r="K8798" s="223"/>
    </row>
    <row r="8799" customHeight="1" spans="1:11">
      <c r="A8799" s="226"/>
      <c r="B8799" s="213"/>
      <c r="C8799" s="214"/>
      <c r="D8799" s="214"/>
      <c r="E8799" s="214"/>
      <c r="F8799" s="224"/>
      <c r="G8799" s="216"/>
      <c r="H8799" s="227"/>
      <c r="I8799" s="214"/>
      <c r="J8799" s="214"/>
      <c r="K8799" s="218"/>
    </row>
    <row r="8800" customHeight="1" spans="1:11">
      <c r="A8800" s="228"/>
      <c r="B8800" s="219"/>
      <c r="C8800" s="220"/>
      <c r="D8800" s="220"/>
      <c r="E8800" s="220"/>
      <c r="F8800" s="225"/>
      <c r="G8800" s="222"/>
      <c r="H8800" s="229"/>
      <c r="I8800" s="220"/>
      <c r="J8800" s="220"/>
      <c r="K8800" s="223"/>
    </row>
    <row r="8801" customHeight="1" spans="1:11">
      <c r="A8801" s="226"/>
      <c r="B8801" s="213"/>
      <c r="C8801" s="214"/>
      <c r="D8801" s="214"/>
      <c r="E8801" s="214"/>
      <c r="F8801" s="224"/>
      <c r="G8801" s="216"/>
      <c r="H8801" s="227"/>
      <c r="I8801" s="214"/>
      <c r="J8801" s="214"/>
      <c r="K8801" s="218"/>
    </row>
    <row r="8802" customHeight="1" spans="1:11">
      <c r="A8802" s="228"/>
      <c r="B8802" s="219"/>
      <c r="C8802" s="220"/>
      <c r="D8802" s="220"/>
      <c r="E8802" s="220"/>
      <c r="F8802" s="225"/>
      <c r="G8802" s="222"/>
      <c r="H8802" s="229"/>
      <c r="I8802" s="220"/>
      <c r="J8802" s="220"/>
      <c r="K8802" s="223"/>
    </row>
    <row r="8803" customHeight="1" spans="1:11">
      <c r="A8803" s="226"/>
      <c r="B8803" s="213"/>
      <c r="C8803" s="214"/>
      <c r="D8803" s="214"/>
      <c r="E8803" s="214"/>
      <c r="F8803" s="224"/>
      <c r="G8803" s="216"/>
      <c r="H8803" s="227"/>
      <c r="I8803" s="214"/>
      <c r="J8803" s="214"/>
      <c r="K8803" s="218"/>
    </row>
    <row r="8804" customHeight="1" spans="1:11">
      <c r="A8804" s="228"/>
      <c r="B8804" s="219"/>
      <c r="C8804" s="220"/>
      <c r="D8804" s="220"/>
      <c r="E8804" s="220"/>
      <c r="F8804" s="225"/>
      <c r="G8804" s="222"/>
      <c r="H8804" s="229"/>
      <c r="I8804" s="220"/>
      <c r="J8804" s="220"/>
      <c r="K8804" s="223"/>
    </row>
    <row r="8805" customHeight="1" spans="1:11">
      <c r="A8805" s="226"/>
      <c r="B8805" s="213"/>
      <c r="C8805" s="214"/>
      <c r="D8805" s="214"/>
      <c r="E8805" s="214"/>
      <c r="F8805" s="224"/>
      <c r="G8805" s="216"/>
      <c r="H8805" s="227"/>
      <c r="I8805" s="214"/>
      <c r="J8805" s="214"/>
      <c r="K8805" s="218"/>
    </row>
    <row r="8806" customHeight="1" spans="1:11">
      <c r="A8806" s="228"/>
      <c r="B8806" s="219"/>
      <c r="C8806" s="220"/>
      <c r="D8806" s="220"/>
      <c r="E8806" s="220"/>
      <c r="F8806" s="225"/>
      <c r="G8806" s="222"/>
      <c r="H8806" s="229"/>
      <c r="I8806" s="220"/>
      <c r="J8806" s="220"/>
      <c r="K8806" s="223"/>
    </row>
    <row r="8807" customHeight="1" spans="1:11">
      <c r="A8807" s="226"/>
      <c r="B8807" s="213"/>
      <c r="C8807" s="214"/>
      <c r="D8807" s="214"/>
      <c r="E8807" s="214"/>
      <c r="F8807" s="224"/>
      <c r="G8807" s="216"/>
      <c r="H8807" s="227"/>
      <c r="I8807" s="214"/>
      <c r="J8807" s="214"/>
      <c r="K8807" s="218"/>
    </row>
    <row r="8808" customHeight="1" spans="1:11">
      <c r="A8808" s="228"/>
      <c r="B8808" s="219"/>
      <c r="C8808" s="220"/>
      <c r="D8808" s="220"/>
      <c r="E8808" s="220"/>
      <c r="F8808" s="225"/>
      <c r="G8808" s="222"/>
      <c r="H8808" s="229"/>
      <c r="I8808" s="220"/>
      <c r="J8808" s="220"/>
      <c r="K8808" s="223"/>
    </row>
    <row r="8809" customHeight="1" spans="1:11">
      <c r="A8809" s="226"/>
      <c r="B8809" s="213"/>
      <c r="C8809" s="214"/>
      <c r="D8809" s="214"/>
      <c r="E8809" s="214"/>
      <c r="F8809" s="224"/>
      <c r="G8809" s="216"/>
      <c r="H8809" s="227"/>
      <c r="I8809" s="214"/>
      <c r="J8809" s="214"/>
      <c r="K8809" s="218"/>
    </row>
    <row r="8810" customHeight="1" spans="1:11">
      <c r="A8810" s="228"/>
      <c r="B8810" s="219"/>
      <c r="C8810" s="220"/>
      <c r="D8810" s="220"/>
      <c r="E8810" s="220"/>
      <c r="F8810" s="225"/>
      <c r="G8810" s="222"/>
      <c r="H8810" s="229"/>
      <c r="I8810" s="220"/>
      <c r="J8810" s="220"/>
      <c r="K8810" s="223"/>
    </row>
    <row r="8811" customHeight="1" spans="1:11">
      <c r="A8811" s="226"/>
      <c r="B8811" s="213"/>
      <c r="C8811" s="214"/>
      <c r="D8811" s="214"/>
      <c r="E8811" s="214"/>
      <c r="F8811" s="224"/>
      <c r="G8811" s="216"/>
      <c r="H8811" s="227"/>
      <c r="I8811" s="214"/>
      <c r="J8811" s="214"/>
      <c r="K8811" s="218"/>
    </row>
    <row r="8812" customHeight="1" spans="1:11">
      <c r="A8812" s="228"/>
      <c r="B8812" s="219"/>
      <c r="C8812" s="220"/>
      <c r="D8812" s="220"/>
      <c r="E8812" s="220"/>
      <c r="F8812" s="225"/>
      <c r="G8812" s="222"/>
      <c r="H8812" s="229"/>
      <c r="I8812" s="220"/>
      <c r="J8812" s="220"/>
      <c r="K8812" s="223"/>
    </row>
    <row r="8813" customHeight="1" spans="1:11">
      <c r="A8813" s="226"/>
      <c r="B8813" s="213"/>
      <c r="C8813" s="214"/>
      <c r="D8813" s="214"/>
      <c r="E8813" s="214"/>
      <c r="F8813" s="224"/>
      <c r="G8813" s="216"/>
      <c r="H8813" s="227"/>
      <c r="I8813" s="214"/>
      <c r="J8813" s="214"/>
      <c r="K8813" s="218"/>
    </row>
    <row r="8814" customHeight="1" spans="1:11">
      <c r="A8814" s="228"/>
      <c r="B8814" s="219"/>
      <c r="C8814" s="220"/>
      <c r="D8814" s="220"/>
      <c r="E8814" s="220"/>
      <c r="F8814" s="225"/>
      <c r="G8814" s="222"/>
      <c r="H8814" s="229"/>
      <c r="I8814" s="220"/>
      <c r="J8814" s="220"/>
      <c r="K8814" s="223"/>
    </row>
    <row r="8815" customHeight="1" spans="1:11">
      <c r="A8815" s="226"/>
      <c r="B8815" s="213"/>
      <c r="C8815" s="214"/>
      <c r="D8815" s="214"/>
      <c r="E8815" s="214"/>
      <c r="F8815" s="224"/>
      <c r="G8815" s="216"/>
      <c r="H8815" s="227"/>
      <c r="I8815" s="214"/>
      <c r="J8815" s="214"/>
      <c r="K8815" s="218"/>
    </row>
    <row r="8816" customHeight="1" spans="1:11">
      <c r="A8816" s="228"/>
      <c r="B8816" s="219"/>
      <c r="C8816" s="220"/>
      <c r="D8816" s="220"/>
      <c r="E8816" s="220"/>
      <c r="F8816" s="225"/>
      <c r="G8816" s="222"/>
      <c r="H8816" s="229"/>
      <c r="I8816" s="220"/>
      <c r="J8816" s="220"/>
      <c r="K8816" s="223"/>
    </row>
    <row r="8817" customHeight="1" spans="1:11">
      <c r="A8817" s="226"/>
      <c r="B8817" s="213"/>
      <c r="C8817" s="214"/>
      <c r="D8817" s="214"/>
      <c r="E8817" s="214"/>
      <c r="F8817" s="224"/>
      <c r="G8817" s="216"/>
      <c r="H8817" s="227"/>
      <c r="I8817" s="214"/>
      <c r="J8817" s="214"/>
      <c r="K8817" s="218"/>
    </row>
    <row r="8818" customHeight="1" spans="1:11">
      <c r="A8818" s="228"/>
      <c r="B8818" s="219"/>
      <c r="C8818" s="220"/>
      <c r="D8818" s="220"/>
      <c r="E8818" s="220"/>
      <c r="F8818" s="225"/>
      <c r="G8818" s="222"/>
      <c r="H8818" s="229"/>
      <c r="I8818" s="220"/>
      <c r="J8818" s="220"/>
      <c r="K8818" s="223"/>
    </row>
    <row r="8819" customHeight="1" spans="1:11">
      <c r="A8819" s="226"/>
      <c r="B8819" s="213"/>
      <c r="C8819" s="214"/>
      <c r="D8819" s="214"/>
      <c r="E8819" s="214"/>
      <c r="F8819" s="224"/>
      <c r="G8819" s="216"/>
      <c r="H8819" s="227"/>
      <c r="I8819" s="214"/>
      <c r="J8819" s="214"/>
      <c r="K8819" s="218"/>
    </row>
    <row r="8820" customHeight="1" spans="1:11">
      <c r="A8820" s="228"/>
      <c r="B8820" s="219"/>
      <c r="C8820" s="220"/>
      <c r="D8820" s="220"/>
      <c r="E8820" s="220"/>
      <c r="F8820" s="225"/>
      <c r="G8820" s="222"/>
      <c r="H8820" s="229"/>
      <c r="I8820" s="220"/>
      <c r="J8820" s="220"/>
      <c r="K8820" s="223"/>
    </row>
    <row r="8821" customHeight="1" spans="1:11">
      <c r="A8821" s="226"/>
      <c r="B8821" s="213"/>
      <c r="C8821" s="214"/>
      <c r="D8821" s="214"/>
      <c r="E8821" s="214"/>
      <c r="F8821" s="224"/>
      <c r="G8821" s="216"/>
      <c r="H8821" s="227"/>
      <c r="I8821" s="214"/>
      <c r="J8821" s="214"/>
      <c r="K8821" s="218"/>
    </row>
    <row r="8822" customHeight="1" spans="1:11">
      <c r="A8822" s="228"/>
      <c r="B8822" s="219"/>
      <c r="C8822" s="220"/>
      <c r="D8822" s="220"/>
      <c r="E8822" s="220"/>
      <c r="F8822" s="225"/>
      <c r="G8822" s="222"/>
      <c r="H8822" s="229"/>
      <c r="I8822" s="220"/>
      <c r="J8822" s="220"/>
      <c r="K8822" s="223"/>
    </row>
    <row r="8823" customHeight="1" spans="1:11">
      <c r="A8823" s="226"/>
      <c r="B8823" s="213"/>
      <c r="C8823" s="214"/>
      <c r="D8823" s="214"/>
      <c r="E8823" s="214"/>
      <c r="F8823" s="224"/>
      <c r="G8823" s="216"/>
      <c r="H8823" s="227"/>
      <c r="I8823" s="214"/>
      <c r="J8823" s="214"/>
      <c r="K8823" s="218"/>
    </row>
    <row r="8824" customHeight="1" spans="1:11">
      <c r="A8824" s="228"/>
      <c r="B8824" s="219"/>
      <c r="C8824" s="220"/>
      <c r="D8824" s="220"/>
      <c r="E8824" s="220"/>
      <c r="F8824" s="225"/>
      <c r="G8824" s="222"/>
      <c r="H8824" s="229"/>
      <c r="I8824" s="220"/>
      <c r="J8824" s="220"/>
      <c r="K8824" s="223"/>
    </row>
    <row r="8825" customHeight="1" spans="1:11">
      <c r="A8825" s="226"/>
      <c r="B8825" s="213"/>
      <c r="C8825" s="214"/>
      <c r="D8825" s="214"/>
      <c r="E8825" s="214"/>
      <c r="F8825" s="224"/>
      <c r="G8825" s="216"/>
      <c r="H8825" s="227"/>
      <c r="I8825" s="214"/>
      <c r="J8825" s="214"/>
      <c r="K8825" s="218"/>
    </row>
    <row r="8826" customHeight="1" spans="1:11">
      <c r="A8826" s="228"/>
      <c r="B8826" s="219"/>
      <c r="C8826" s="220"/>
      <c r="D8826" s="220"/>
      <c r="E8826" s="220"/>
      <c r="F8826" s="225"/>
      <c r="G8826" s="222"/>
      <c r="H8826" s="229"/>
      <c r="I8826" s="220"/>
      <c r="J8826" s="220"/>
      <c r="K8826" s="223"/>
    </row>
    <row r="8827" customHeight="1" spans="1:11">
      <c r="A8827" s="226"/>
      <c r="B8827" s="213"/>
      <c r="C8827" s="214"/>
      <c r="D8827" s="214"/>
      <c r="E8827" s="214"/>
      <c r="F8827" s="224"/>
      <c r="G8827" s="216"/>
      <c r="H8827" s="227"/>
      <c r="I8827" s="214"/>
      <c r="J8827" s="214"/>
      <c r="K8827" s="218"/>
    </row>
    <row r="8828" customHeight="1" spans="1:11">
      <c r="A8828" s="228"/>
      <c r="B8828" s="219"/>
      <c r="C8828" s="220"/>
      <c r="D8828" s="220"/>
      <c r="E8828" s="220"/>
      <c r="F8828" s="225"/>
      <c r="G8828" s="222"/>
      <c r="H8828" s="229"/>
      <c r="I8828" s="220"/>
      <c r="J8828" s="220"/>
      <c r="K8828" s="223"/>
    </row>
    <row r="8829" customHeight="1" spans="1:11">
      <c r="A8829" s="226"/>
      <c r="B8829" s="213"/>
      <c r="C8829" s="214"/>
      <c r="D8829" s="214"/>
      <c r="E8829" s="214"/>
      <c r="F8829" s="224"/>
      <c r="G8829" s="216"/>
      <c r="H8829" s="227"/>
      <c r="I8829" s="214"/>
      <c r="J8829" s="214"/>
      <c r="K8829" s="218"/>
    </row>
    <row r="8830" customHeight="1" spans="1:11">
      <c r="A8830" s="228"/>
      <c r="B8830" s="219"/>
      <c r="C8830" s="220"/>
      <c r="D8830" s="220"/>
      <c r="E8830" s="220"/>
      <c r="F8830" s="225"/>
      <c r="G8830" s="222"/>
      <c r="H8830" s="229"/>
      <c r="I8830" s="220"/>
      <c r="J8830" s="220"/>
      <c r="K8830" s="223"/>
    </row>
    <row r="8831" customHeight="1" spans="1:11">
      <c r="A8831" s="226"/>
      <c r="B8831" s="213"/>
      <c r="C8831" s="214"/>
      <c r="D8831" s="214"/>
      <c r="E8831" s="214"/>
      <c r="F8831" s="224"/>
      <c r="G8831" s="216"/>
      <c r="H8831" s="227"/>
      <c r="I8831" s="214"/>
      <c r="J8831" s="214"/>
      <c r="K8831" s="218"/>
    </row>
    <row r="8832" customHeight="1" spans="1:11">
      <c r="A8832" s="228"/>
      <c r="B8832" s="219"/>
      <c r="C8832" s="220"/>
      <c r="D8832" s="220"/>
      <c r="E8832" s="220"/>
      <c r="F8832" s="225"/>
      <c r="G8832" s="222"/>
      <c r="H8832" s="229"/>
      <c r="I8832" s="220"/>
      <c r="J8832" s="220"/>
      <c r="K8832" s="223"/>
    </row>
    <row r="8833" customHeight="1" spans="1:11">
      <c r="A8833" s="226"/>
      <c r="B8833" s="213"/>
      <c r="C8833" s="214"/>
      <c r="D8833" s="214"/>
      <c r="E8833" s="214"/>
      <c r="F8833" s="224"/>
      <c r="G8833" s="216"/>
      <c r="H8833" s="227"/>
      <c r="I8833" s="214"/>
      <c r="J8833" s="214"/>
      <c r="K8833" s="218"/>
    </row>
    <row r="8834" customHeight="1" spans="1:11">
      <c r="A8834" s="228"/>
      <c r="B8834" s="219"/>
      <c r="C8834" s="220"/>
      <c r="D8834" s="220"/>
      <c r="E8834" s="220"/>
      <c r="F8834" s="225"/>
      <c r="G8834" s="222"/>
      <c r="H8834" s="229"/>
      <c r="I8834" s="220"/>
      <c r="J8834" s="220"/>
      <c r="K8834" s="223"/>
    </row>
    <row r="8835" customHeight="1" spans="1:11">
      <c r="A8835" s="226"/>
      <c r="B8835" s="213"/>
      <c r="C8835" s="214"/>
      <c r="D8835" s="214"/>
      <c r="E8835" s="214"/>
      <c r="F8835" s="224"/>
      <c r="G8835" s="216"/>
      <c r="H8835" s="227"/>
      <c r="I8835" s="214"/>
      <c r="J8835" s="214"/>
      <c r="K8835" s="218"/>
    </row>
    <row r="8836" customHeight="1" spans="1:11">
      <c r="A8836" s="228"/>
      <c r="B8836" s="219"/>
      <c r="C8836" s="220"/>
      <c r="D8836" s="220"/>
      <c r="E8836" s="220"/>
      <c r="F8836" s="225"/>
      <c r="G8836" s="222"/>
      <c r="H8836" s="229"/>
      <c r="I8836" s="220"/>
      <c r="J8836" s="220"/>
      <c r="K8836" s="223"/>
    </row>
    <row r="8837" customHeight="1" spans="1:11">
      <c r="A8837" s="226"/>
      <c r="B8837" s="213"/>
      <c r="C8837" s="214"/>
      <c r="D8837" s="214"/>
      <c r="E8837" s="214"/>
      <c r="F8837" s="224"/>
      <c r="G8837" s="216"/>
      <c r="H8837" s="227"/>
      <c r="I8837" s="214"/>
      <c r="J8837" s="214"/>
      <c r="K8837" s="218"/>
    </row>
    <row r="8838" customHeight="1" spans="1:11">
      <c r="A8838" s="228"/>
      <c r="B8838" s="219"/>
      <c r="C8838" s="220"/>
      <c r="D8838" s="220"/>
      <c r="E8838" s="220"/>
      <c r="F8838" s="225"/>
      <c r="G8838" s="222"/>
      <c r="H8838" s="229"/>
      <c r="I8838" s="220"/>
      <c r="J8838" s="220"/>
      <c r="K8838" s="223"/>
    </row>
    <row r="8839" customHeight="1" spans="1:11">
      <c r="A8839" s="226"/>
      <c r="B8839" s="213"/>
      <c r="C8839" s="214"/>
      <c r="D8839" s="214"/>
      <c r="E8839" s="214"/>
      <c r="F8839" s="224"/>
      <c r="G8839" s="216"/>
      <c r="H8839" s="227"/>
      <c r="I8839" s="214"/>
      <c r="J8839" s="214"/>
      <c r="K8839" s="218"/>
    </row>
    <row r="8840" customHeight="1" spans="1:11">
      <c r="A8840" s="228"/>
      <c r="B8840" s="219"/>
      <c r="C8840" s="220"/>
      <c r="D8840" s="220"/>
      <c r="E8840" s="220"/>
      <c r="F8840" s="225"/>
      <c r="G8840" s="222"/>
      <c r="H8840" s="229"/>
      <c r="I8840" s="220"/>
      <c r="J8840" s="220"/>
      <c r="K8840" s="223"/>
    </row>
    <row r="8841" customHeight="1" spans="1:11">
      <c r="A8841" s="226"/>
      <c r="B8841" s="213"/>
      <c r="C8841" s="214"/>
      <c r="D8841" s="214"/>
      <c r="E8841" s="214"/>
      <c r="F8841" s="224"/>
      <c r="G8841" s="216"/>
      <c r="H8841" s="227"/>
      <c r="I8841" s="214"/>
      <c r="J8841" s="214"/>
      <c r="K8841" s="218"/>
    </row>
    <row r="8842" customHeight="1" spans="1:11">
      <c r="A8842" s="228"/>
      <c r="B8842" s="219"/>
      <c r="C8842" s="220"/>
      <c r="D8842" s="220"/>
      <c r="E8842" s="220"/>
      <c r="F8842" s="225"/>
      <c r="G8842" s="222"/>
      <c r="H8842" s="229"/>
      <c r="I8842" s="220"/>
      <c r="J8842" s="220"/>
      <c r="K8842" s="223"/>
    </row>
    <row r="8843" customHeight="1" spans="1:11">
      <c r="A8843" s="226"/>
      <c r="B8843" s="213"/>
      <c r="C8843" s="214"/>
      <c r="D8843" s="214"/>
      <c r="E8843" s="214"/>
      <c r="F8843" s="224"/>
      <c r="G8843" s="216"/>
      <c r="H8843" s="227"/>
      <c r="I8843" s="214"/>
      <c r="J8843" s="214"/>
      <c r="K8843" s="218"/>
    </row>
    <row r="8844" customHeight="1" spans="1:11">
      <c r="A8844" s="228"/>
      <c r="B8844" s="219"/>
      <c r="C8844" s="220"/>
      <c r="D8844" s="220"/>
      <c r="E8844" s="220"/>
      <c r="F8844" s="225"/>
      <c r="G8844" s="222"/>
      <c r="H8844" s="229"/>
      <c r="I8844" s="220"/>
      <c r="J8844" s="220"/>
      <c r="K8844" s="223"/>
    </row>
    <row r="8845" customHeight="1" spans="1:11">
      <c r="A8845" s="226"/>
      <c r="B8845" s="213"/>
      <c r="C8845" s="214"/>
      <c r="D8845" s="214"/>
      <c r="E8845" s="214"/>
      <c r="F8845" s="224"/>
      <c r="G8845" s="216"/>
      <c r="H8845" s="227"/>
      <c r="I8845" s="214"/>
      <c r="J8845" s="214"/>
      <c r="K8845" s="218"/>
    </row>
    <row r="8846" customHeight="1" spans="1:11">
      <c r="A8846" s="228"/>
      <c r="B8846" s="219"/>
      <c r="C8846" s="220"/>
      <c r="D8846" s="220"/>
      <c r="E8846" s="220"/>
      <c r="F8846" s="225"/>
      <c r="G8846" s="222"/>
      <c r="H8846" s="229"/>
      <c r="I8846" s="220"/>
      <c r="J8846" s="220"/>
      <c r="K8846" s="223"/>
    </row>
    <row r="8847" customHeight="1" spans="1:11">
      <c r="A8847" s="226"/>
      <c r="B8847" s="213"/>
      <c r="C8847" s="214"/>
      <c r="D8847" s="214"/>
      <c r="E8847" s="214"/>
      <c r="F8847" s="224"/>
      <c r="G8847" s="216"/>
      <c r="H8847" s="227"/>
      <c r="I8847" s="214"/>
      <c r="J8847" s="214"/>
      <c r="K8847" s="218"/>
    </row>
    <row r="8848" customHeight="1" spans="1:11">
      <c r="A8848" s="228"/>
      <c r="B8848" s="219"/>
      <c r="C8848" s="220"/>
      <c r="D8848" s="220"/>
      <c r="E8848" s="220"/>
      <c r="F8848" s="225"/>
      <c r="G8848" s="222"/>
      <c r="H8848" s="229"/>
      <c r="I8848" s="220"/>
      <c r="J8848" s="220"/>
      <c r="K8848" s="223"/>
    </row>
    <row r="8849" customHeight="1" spans="1:11">
      <c r="A8849" s="226"/>
      <c r="B8849" s="213"/>
      <c r="C8849" s="214"/>
      <c r="D8849" s="214"/>
      <c r="E8849" s="214"/>
      <c r="F8849" s="224"/>
      <c r="G8849" s="216"/>
      <c r="H8849" s="227"/>
      <c r="I8849" s="214"/>
      <c r="J8849" s="214"/>
      <c r="K8849" s="218"/>
    </row>
    <row r="8850" customHeight="1" spans="1:11">
      <c r="A8850" s="228"/>
      <c r="B8850" s="219"/>
      <c r="C8850" s="220"/>
      <c r="D8850" s="220"/>
      <c r="E8850" s="220"/>
      <c r="F8850" s="225"/>
      <c r="G8850" s="222"/>
      <c r="H8850" s="229"/>
      <c r="I8850" s="220"/>
      <c r="J8850" s="220"/>
      <c r="K8850" s="223"/>
    </row>
    <row r="8851" customHeight="1" spans="1:11">
      <c r="A8851" s="226"/>
      <c r="B8851" s="213"/>
      <c r="C8851" s="214"/>
      <c r="D8851" s="214"/>
      <c r="E8851" s="214"/>
      <c r="F8851" s="224"/>
      <c r="G8851" s="216"/>
      <c r="H8851" s="227"/>
      <c r="I8851" s="214"/>
      <c r="J8851" s="214"/>
      <c r="K8851" s="218"/>
    </row>
    <row r="8852" customHeight="1" spans="1:11">
      <c r="A8852" s="228"/>
      <c r="B8852" s="219"/>
      <c r="C8852" s="220"/>
      <c r="D8852" s="220"/>
      <c r="E8852" s="220"/>
      <c r="F8852" s="225"/>
      <c r="G8852" s="222"/>
      <c r="H8852" s="229"/>
      <c r="I8852" s="220"/>
      <c r="J8852" s="220"/>
      <c r="K8852" s="223"/>
    </row>
    <row r="8853" customHeight="1" spans="1:11">
      <c r="A8853" s="226"/>
      <c r="B8853" s="213"/>
      <c r="C8853" s="214"/>
      <c r="D8853" s="214"/>
      <c r="E8853" s="214"/>
      <c r="F8853" s="224"/>
      <c r="G8853" s="216"/>
      <c r="H8853" s="227"/>
      <c r="I8853" s="214"/>
      <c r="J8853" s="214"/>
      <c r="K8853" s="218"/>
    </row>
    <row r="8854" customHeight="1" spans="1:11">
      <c r="A8854" s="228"/>
      <c r="B8854" s="219"/>
      <c r="C8854" s="220"/>
      <c r="D8854" s="220"/>
      <c r="E8854" s="220"/>
      <c r="F8854" s="225"/>
      <c r="G8854" s="222"/>
      <c r="H8854" s="229"/>
      <c r="I8854" s="220"/>
      <c r="J8854" s="220"/>
      <c r="K8854" s="223"/>
    </row>
    <row r="8855" customHeight="1" spans="1:11">
      <c r="A8855" s="226"/>
      <c r="B8855" s="213"/>
      <c r="C8855" s="214"/>
      <c r="D8855" s="214"/>
      <c r="E8855" s="214"/>
      <c r="F8855" s="224"/>
      <c r="G8855" s="216"/>
      <c r="H8855" s="227"/>
      <c r="I8855" s="214"/>
      <c r="J8855" s="214"/>
      <c r="K8855" s="218"/>
    </row>
    <row r="8856" customHeight="1" spans="1:11">
      <c r="A8856" s="228"/>
      <c r="B8856" s="219"/>
      <c r="C8856" s="220"/>
      <c r="D8856" s="220"/>
      <c r="E8856" s="220"/>
      <c r="F8856" s="225"/>
      <c r="G8856" s="222"/>
      <c r="H8856" s="229"/>
      <c r="I8856" s="220"/>
      <c r="J8856" s="220"/>
      <c r="K8856" s="223"/>
    </row>
    <row r="8857" customHeight="1" spans="1:11">
      <c r="A8857" s="226"/>
      <c r="B8857" s="213"/>
      <c r="C8857" s="214"/>
      <c r="D8857" s="214"/>
      <c r="E8857" s="214"/>
      <c r="F8857" s="224"/>
      <c r="G8857" s="216"/>
      <c r="H8857" s="227"/>
      <c r="I8857" s="214"/>
      <c r="J8857" s="214"/>
      <c r="K8857" s="218"/>
    </row>
    <row r="8858" customHeight="1" spans="1:11">
      <c r="A8858" s="228"/>
      <c r="B8858" s="219"/>
      <c r="C8858" s="220"/>
      <c r="D8858" s="220"/>
      <c r="E8858" s="220"/>
      <c r="F8858" s="225"/>
      <c r="G8858" s="222"/>
      <c r="H8858" s="229"/>
      <c r="I8858" s="220"/>
      <c r="J8858" s="220"/>
      <c r="K8858" s="223"/>
    </row>
    <row r="8859" customHeight="1" spans="1:11">
      <c r="A8859" s="226"/>
      <c r="B8859" s="213"/>
      <c r="C8859" s="214"/>
      <c r="D8859" s="214"/>
      <c r="E8859" s="214"/>
      <c r="F8859" s="224"/>
      <c r="G8859" s="216"/>
      <c r="H8859" s="227"/>
      <c r="I8859" s="214"/>
      <c r="J8859" s="214"/>
      <c r="K8859" s="218"/>
    </row>
    <row r="8860" customHeight="1" spans="1:11">
      <c r="A8860" s="228"/>
      <c r="B8860" s="219"/>
      <c r="C8860" s="220"/>
      <c r="D8860" s="220"/>
      <c r="E8860" s="220"/>
      <c r="F8860" s="225"/>
      <c r="G8860" s="222"/>
      <c r="H8860" s="229"/>
      <c r="I8860" s="220"/>
      <c r="J8860" s="220"/>
      <c r="K8860" s="223"/>
    </row>
    <row r="8861" customHeight="1" spans="1:11">
      <c r="A8861" s="226"/>
      <c r="B8861" s="213"/>
      <c r="C8861" s="214"/>
      <c r="D8861" s="214"/>
      <c r="E8861" s="214"/>
      <c r="F8861" s="224"/>
      <c r="G8861" s="216"/>
      <c r="H8861" s="227"/>
      <c r="I8861" s="214"/>
      <c r="J8861" s="214"/>
      <c r="K8861" s="218"/>
    </row>
    <row r="8862" customHeight="1" spans="1:11">
      <c r="A8862" s="228"/>
      <c r="B8862" s="219"/>
      <c r="C8862" s="220"/>
      <c r="D8862" s="220"/>
      <c r="E8862" s="220"/>
      <c r="F8862" s="225"/>
      <c r="G8862" s="222"/>
      <c r="H8862" s="229"/>
      <c r="I8862" s="220"/>
      <c r="J8862" s="220"/>
      <c r="K8862" s="223"/>
    </row>
    <row r="8863" customHeight="1" spans="1:11">
      <c r="A8863" s="226"/>
      <c r="B8863" s="213"/>
      <c r="C8863" s="214"/>
      <c r="D8863" s="214"/>
      <c r="E8863" s="214"/>
      <c r="F8863" s="224"/>
      <c r="G8863" s="216"/>
      <c r="H8863" s="227"/>
      <c r="I8863" s="214"/>
      <c r="J8863" s="214"/>
      <c r="K8863" s="218"/>
    </row>
    <row r="8864" customHeight="1" spans="1:11">
      <c r="A8864" s="228"/>
      <c r="B8864" s="219"/>
      <c r="C8864" s="220"/>
      <c r="D8864" s="220"/>
      <c r="E8864" s="220"/>
      <c r="F8864" s="225"/>
      <c r="G8864" s="222"/>
      <c r="H8864" s="229"/>
      <c r="I8864" s="220"/>
      <c r="J8864" s="220"/>
      <c r="K8864" s="223"/>
    </row>
    <row r="8865" customHeight="1" spans="1:11">
      <c r="A8865" s="226"/>
      <c r="B8865" s="213"/>
      <c r="C8865" s="214"/>
      <c r="D8865" s="214"/>
      <c r="E8865" s="214"/>
      <c r="F8865" s="224"/>
      <c r="G8865" s="216"/>
      <c r="H8865" s="227"/>
      <c r="I8865" s="214"/>
      <c r="J8865" s="214"/>
      <c r="K8865" s="218"/>
    </row>
    <row r="8866" customHeight="1" spans="1:11">
      <c r="A8866" s="228"/>
      <c r="B8866" s="219"/>
      <c r="C8866" s="220"/>
      <c r="D8866" s="220"/>
      <c r="E8866" s="220"/>
      <c r="F8866" s="225"/>
      <c r="G8866" s="222"/>
      <c r="H8866" s="229"/>
      <c r="I8866" s="220"/>
      <c r="J8866" s="220"/>
      <c r="K8866" s="223"/>
    </row>
    <row r="8867" customHeight="1" spans="1:11">
      <c r="A8867" s="226"/>
      <c r="B8867" s="213"/>
      <c r="C8867" s="214"/>
      <c r="D8867" s="214"/>
      <c r="E8867" s="214"/>
      <c r="F8867" s="224"/>
      <c r="G8867" s="216"/>
      <c r="H8867" s="227"/>
      <c r="I8867" s="214"/>
      <c r="J8867" s="214"/>
      <c r="K8867" s="218"/>
    </row>
    <row r="8868" customHeight="1" spans="1:11">
      <c r="A8868" s="228"/>
      <c r="B8868" s="219"/>
      <c r="C8868" s="220"/>
      <c r="D8868" s="220"/>
      <c r="E8868" s="220"/>
      <c r="F8868" s="225"/>
      <c r="G8868" s="222"/>
      <c r="H8868" s="229"/>
      <c r="I8868" s="220"/>
      <c r="J8868" s="220"/>
      <c r="K8868" s="223"/>
    </row>
    <row r="8869" customHeight="1" spans="1:11">
      <c r="A8869" s="226"/>
      <c r="B8869" s="213"/>
      <c r="C8869" s="214"/>
      <c r="D8869" s="214"/>
      <c r="E8869" s="214"/>
      <c r="F8869" s="224"/>
      <c r="G8869" s="216"/>
      <c r="H8869" s="227"/>
      <c r="I8869" s="214"/>
      <c r="J8869" s="214"/>
      <c r="K8869" s="218"/>
    </row>
    <row r="8870" customHeight="1" spans="1:11">
      <c r="A8870" s="228"/>
      <c r="B8870" s="219"/>
      <c r="C8870" s="220"/>
      <c r="D8870" s="220"/>
      <c r="E8870" s="220"/>
      <c r="F8870" s="225"/>
      <c r="G8870" s="222"/>
      <c r="H8870" s="229"/>
      <c r="I8870" s="220"/>
      <c r="J8870" s="220"/>
      <c r="K8870" s="223"/>
    </row>
    <row r="8871" customHeight="1" spans="1:11">
      <c r="A8871" s="226"/>
      <c r="B8871" s="213"/>
      <c r="C8871" s="214"/>
      <c r="D8871" s="214"/>
      <c r="E8871" s="214"/>
      <c r="F8871" s="224"/>
      <c r="G8871" s="216"/>
      <c r="H8871" s="227"/>
      <c r="I8871" s="214"/>
      <c r="J8871" s="214"/>
      <c r="K8871" s="218"/>
    </row>
    <row r="8872" customHeight="1" spans="1:11">
      <c r="A8872" s="228"/>
      <c r="B8872" s="219"/>
      <c r="C8872" s="220"/>
      <c r="D8872" s="220"/>
      <c r="E8872" s="220"/>
      <c r="F8872" s="225"/>
      <c r="G8872" s="222"/>
      <c r="H8872" s="229"/>
      <c r="I8872" s="220"/>
      <c r="J8872" s="220"/>
      <c r="K8872" s="223"/>
    </row>
    <row r="8873" customHeight="1" spans="1:11">
      <c r="A8873" s="226"/>
      <c r="B8873" s="213"/>
      <c r="C8873" s="214"/>
      <c r="D8873" s="214"/>
      <c r="E8873" s="214"/>
      <c r="F8873" s="224"/>
      <c r="G8873" s="216"/>
      <c r="H8873" s="227"/>
      <c r="I8873" s="214"/>
      <c r="J8873" s="214"/>
      <c r="K8873" s="218"/>
    </row>
    <row r="8874" customHeight="1" spans="1:11">
      <c r="A8874" s="228"/>
      <c r="B8874" s="219"/>
      <c r="C8874" s="220"/>
      <c r="D8874" s="220"/>
      <c r="E8874" s="220"/>
      <c r="F8874" s="225"/>
      <c r="G8874" s="222"/>
      <c r="H8874" s="229"/>
      <c r="I8874" s="220"/>
      <c r="J8874" s="220"/>
      <c r="K8874" s="223"/>
    </row>
    <row r="8875" customHeight="1" spans="1:11">
      <c r="A8875" s="226"/>
      <c r="B8875" s="213"/>
      <c r="C8875" s="214"/>
      <c r="D8875" s="214"/>
      <c r="E8875" s="214"/>
      <c r="F8875" s="224"/>
      <c r="G8875" s="216"/>
      <c r="H8875" s="227"/>
      <c r="I8875" s="214"/>
      <c r="J8875" s="214"/>
      <c r="K8875" s="218"/>
    </row>
    <row r="8876" customHeight="1" spans="1:11">
      <c r="A8876" s="228"/>
      <c r="B8876" s="219"/>
      <c r="C8876" s="220"/>
      <c r="D8876" s="220"/>
      <c r="E8876" s="220"/>
      <c r="F8876" s="225"/>
      <c r="G8876" s="222"/>
      <c r="H8876" s="229"/>
      <c r="I8876" s="220"/>
      <c r="J8876" s="220"/>
      <c r="K8876" s="223"/>
    </row>
    <row r="8877" customHeight="1" spans="1:11">
      <c r="A8877" s="226"/>
      <c r="B8877" s="213"/>
      <c r="C8877" s="214"/>
      <c r="D8877" s="214"/>
      <c r="E8877" s="214"/>
      <c r="F8877" s="224"/>
      <c r="G8877" s="216"/>
      <c r="H8877" s="227"/>
      <c r="I8877" s="214"/>
      <c r="J8877" s="214"/>
      <c r="K8877" s="218"/>
    </row>
    <row r="8878" customHeight="1" spans="1:11">
      <c r="A8878" s="228"/>
      <c r="B8878" s="219"/>
      <c r="C8878" s="220"/>
      <c r="D8878" s="220"/>
      <c r="E8878" s="220"/>
      <c r="F8878" s="225"/>
      <c r="G8878" s="222"/>
      <c r="H8878" s="229"/>
      <c r="I8878" s="220"/>
      <c r="J8878" s="220"/>
      <c r="K8878" s="223"/>
    </row>
    <row r="8879" customHeight="1" spans="1:11">
      <c r="A8879" s="226"/>
      <c r="B8879" s="213"/>
      <c r="C8879" s="214"/>
      <c r="D8879" s="214"/>
      <c r="E8879" s="214"/>
      <c r="F8879" s="224"/>
      <c r="G8879" s="216"/>
      <c r="H8879" s="227"/>
      <c r="I8879" s="214"/>
      <c r="J8879" s="214"/>
      <c r="K8879" s="218"/>
    </row>
    <row r="8880" customHeight="1" spans="1:11">
      <c r="A8880" s="228"/>
      <c r="B8880" s="219"/>
      <c r="C8880" s="220"/>
      <c r="D8880" s="220"/>
      <c r="E8880" s="220"/>
      <c r="F8880" s="225"/>
      <c r="G8880" s="222"/>
      <c r="H8880" s="229"/>
      <c r="I8880" s="220"/>
      <c r="J8880" s="220"/>
      <c r="K8880" s="223"/>
    </row>
    <row r="8881" customHeight="1" spans="1:11">
      <c r="A8881" s="226"/>
      <c r="B8881" s="213"/>
      <c r="C8881" s="214"/>
      <c r="D8881" s="214"/>
      <c r="E8881" s="214"/>
      <c r="F8881" s="224"/>
      <c r="G8881" s="216"/>
      <c r="H8881" s="227"/>
      <c r="I8881" s="214"/>
      <c r="J8881" s="214"/>
      <c r="K8881" s="218"/>
    </row>
    <row r="8882" customHeight="1" spans="1:11">
      <c r="A8882" s="228"/>
      <c r="B8882" s="219"/>
      <c r="C8882" s="220"/>
      <c r="D8882" s="220"/>
      <c r="E8882" s="220"/>
      <c r="F8882" s="225"/>
      <c r="G8882" s="222"/>
      <c r="H8882" s="229"/>
      <c r="I8882" s="220"/>
      <c r="J8882" s="220"/>
      <c r="K8882" s="223"/>
    </row>
    <row r="8883" customHeight="1" spans="1:11">
      <c r="A8883" s="226"/>
      <c r="B8883" s="213"/>
      <c r="C8883" s="214"/>
      <c r="D8883" s="214"/>
      <c r="E8883" s="214"/>
      <c r="F8883" s="224"/>
      <c r="G8883" s="216"/>
      <c r="H8883" s="227"/>
      <c r="I8883" s="214"/>
      <c r="J8883" s="214"/>
      <c r="K8883" s="218"/>
    </row>
    <row r="8884" customHeight="1" spans="1:11">
      <c r="A8884" s="228"/>
      <c r="B8884" s="219"/>
      <c r="C8884" s="220"/>
      <c r="D8884" s="220"/>
      <c r="E8884" s="220"/>
      <c r="F8884" s="225"/>
      <c r="G8884" s="222"/>
      <c r="H8884" s="229"/>
      <c r="I8884" s="220"/>
      <c r="J8884" s="220"/>
      <c r="K8884" s="223"/>
    </row>
    <row r="8885" customHeight="1" spans="1:11">
      <c r="A8885" s="226"/>
      <c r="B8885" s="213"/>
      <c r="C8885" s="214"/>
      <c r="D8885" s="214"/>
      <c r="E8885" s="214"/>
      <c r="F8885" s="224"/>
      <c r="G8885" s="216"/>
      <c r="H8885" s="227"/>
      <c r="I8885" s="214"/>
      <c r="J8885" s="214"/>
      <c r="K8885" s="218"/>
    </row>
    <row r="8886" customHeight="1" spans="1:11">
      <c r="A8886" s="228"/>
      <c r="B8886" s="219"/>
      <c r="C8886" s="220"/>
      <c r="D8886" s="220"/>
      <c r="E8886" s="220"/>
      <c r="F8886" s="225"/>
      <c r="G8886" s="222"/>
      <c r="H8886" s="229"/>
      <c r="I8886" s="220"/>
      <c r="J8886" s="220"/>
      <c r="K8886" s="223"/>
    </row>
    <row r="8887" customHeight="1" spans="1:11">
      <c r="A8887" s="226"/>
      <c r="B8887" s="213"/>
      <c r="C8887" s="214"/>
      <c r="D8887" s="214"/>
      <c r="E8887" s="214"/>
      <c r="F8887" s="224"/>
      <c r="G8887" s="216"/>
      <c r="H8887" s="227"/>
      <c r="I8887" s="214"/>
      <c r="J8887" s="214"/>
      <c r="K8887" s="218"/>
    </row>
    <row r="8888" customHeight="1" spans="1:11">
      <c r="A8888" s="228"/>
      <c r="B8888" s="219"/>
      <c r="C8888" s="220"/>
      <c r="D8888" s="220"/>
      <c r="E8888" s="220"/>
      <c r="F8888" s="225"/>
      <c r="G8888" s="222"/>
      <c r="H8888" s="229"/>
      <c r="I8888" s="220"/>
      <c r="J8888" s="220"/>
      <c r="K8888" s="223"/>
    </row>
    <row r="8889" customHeight="1" spans="1:11">
      <c r="A8889" s="226"/>
      <c r="B8889" s="213"/>
      <c r="C8889" s="214"/>
      <c r="D8889" s="214"/>
      <c r="E8889" s="214"/>
      <c r="F8889" s="224"/>
      <c r="G8889" s="216"/>
      <c r="H8889" s="227"/>
      <c r="I8889" s="214"/>
      <c r="J8889" s="214"/>
      <c r="K8889" s="218"/>
    </row>
    <row r="8890" customHeight="1" spans="1:11">
      <c r="A8890" s="228"/>
      <c r="B8890" s="219"/>
      <c r="C8890" s="220"/>
      <c r="D8890" s="220"/>
      <c r="E8890" s="220"/>
      <c r="F8890" s="225"/>
      <c r="G8890" s="222"/>
      <c r="H8890" s="229"/>
      <c r="I8890" s="220"/>
      <c r="J8890" s="220"/>
      <c r="K8890" s="223"/>
    </row>
    <row r="8891" customHeight="1" spans="1:11">
      <c r="A8891" s="226"/>
      <c r="B8891" s="213"/>
      <c r="C8891" s="214"/>
      <c r="D8891" s="214"/>
      <c r="E8891" s="214"/>
      <c r="F8891" s="224"/>
      <c r="G8891" s="216"/>
      <c r="H8891" s="227"/>
      <c r="I8891" s="214"/>
      <c r="J8891" s="214"/>
      <c r="K8891" s="218"/>
    </row>
    <row r="8892" customHeight="1" spans="1:11">
      <c r="A8892" s="228"/>
      <c r="B8892" s="219"/>
      <c r="C8892" s="220"/>
      <c r="D8892" s="220"/>
      <c r="E8892" s="220"/>
      <c r="F8892" s="225"/>
      <c r="G8892" s="222"/>
      <c r="H8892" s="229"/>
      <c r="I8892" s="220"/>
      <c r="J8892" s="220"/>
      <c r="K8892" s="223"/>
    </row>
    <row r="8893" customHeight="1" spans="1:11">
      <c r="A8893" s="226"/>
      <c r="B8893" s="213"/>
      <c r="C8893" s="214"/>
      <c r="D8893" s="214"/>
      <c r="E8893" s="214"/>
      <c r="F8893" s="224"/>
      <c r="G8893" s="216"/>
      <c r="H8893" s="227"/>
      <c r="I8893" s="214"/>
      <c r="J8893" s="214"/>
      <c r="K8893" s="218"/>
    </row>
    <row r="8894" customHeight="1" spans="1:11">
      <c r="A8894" s="228"/>
      <c r="B8894" s="219"/>
      <c r="C8894" s="220"/>
      <c r="D8894" s="220"/>
      <c r="E8894" s="220"/>
      <c r="F8894" s="225"/>
      <c r="G8894" s="222"/>
      <c r="H8894" s="229"/>
      <c r="I8894" s="220"/>
      <c r="J8894" s="220"/>
      <c r="K8894" s="223"/>
    </row>
    <row r="8895" customHeight="1" spans="1:11">
      <c r="A8895" s="226"/>
      <c r="B8895" s="213"/>
      <c r="C8895" s="214"/>
      <c r="D8895" s="214"/>
      <c r="E8895" s="214"/>
      <c r="F8895" s="224"/>
      <c r="G8895" s="216"/>
      <c r="H8895" s="227"/>
      <c r="I8895" s="214"/>
      <c r="J8895" s="214"/>
      <c r="K8895" s="218"/>
    </row>
    <row r="8896" customHeight="1" spans="1:11">
      <c r="A8896" s="228"/>
      <c r="B8896" s="219"/>
      <c r="C8896" s="220"/>
      <c r="D8896" s="220"/>
      <c r="E8896" s="220"/>
      <c r="F8896" s="225"/>
      <c r="G8896" s="222"/>
      <c r="H8896" s="229"/>
      <c r="I8896" s="220"/>
      <c r="J8896" s="220"/>
      <c r="K8896" s="223"/>
    </row>
    <row r="8897" customHeight="1" spans="1:11">
      <c r="A8897" s="226"/>
      <c r="B8897" s="213"/>
      <c r="C8897" s="214"/>
      <c r="D8897" s="214"/>
      <c r="E8897" s="214"/>
      <c r="F8897" s="224"/>
      <c r="G8897" s="216"/>
      <c r="H8897" s="227"/>
      <c r="I8897" s="214"/>
      <c r="J8897" s="214"/>
      <c r="K8897" s="218"/>
    </row>
    <row r="8898" customHeight="1" spans="1:11">
      <c r="A8898" s="228"/>
      <c r="B8898" s="219"/>
      <c r="C8898" s="220"/>
      <c r="D8898" s="220"/>
      <c r="E8898" s="220"/>
      <c r="F8898" s="225"/>
      <c r="G8898" s="222"/>
      <c r="H8898" s="229"/>
      <c r="I8898" s="220"/>
      <c r="J8898" s="220"/>
      <c r="K8898" s="223"/>
    </row>
    <row r="8899" customHeight="1" spans="1:11">
      <c r="A8899" s="226"/>
      <c r="B8899" s="213"/>
      <c r="C8899" s="214"/>
      <c r="D8899" s="214"/>
      <c r="E8899" s="214"/>
      <c r="F8899" s="224"/>
      <c r="G8899" s="216"/>
      <c r="H8899" s="227"/>
      <c r="I8899" s="214"/>
      <c r="J8899" s="214"/>
      <c r="K8899" s="218"/>
    </row>
    <row r="8900" customHeight="1" spans="1:11">
      <c r="A8900" s="228"/>
      <c r="B8900" s="219"/>
      <c r="C8900" s="220"/>
      <c r="D8900" s="220"/>
      <c r="E8900" s="220"/>
      <c r="F8900" s="225"/>
      <c r="G8900" s="222"/>
      <c r="H8900" s="229"/>
      <c r="I8900" s="220"/>
      <c r="J8900" s="220"/>
      <c r="K8900" s="223"/>
    </row>
    <row r="8901" customHeight="1" spans="1:11">
      <c r="A8901" s="226"/>
      <c r="B8901" s="213"/>
      <c r="C8901" s="214"/>
      <c r="D8901" s="214"/>
      <c r="E8901" s="214"/>
      <c r="F8901" s="224"/>
      <c r="G8901" s="216"/>
      <c r="H8901" s="227"/>
      <c r="I8901" s="214"/>
      <c r="J8901" s="214"/>
      <c r="K8901" s="218"/>
    </row>
    <row r="8902" customHeight="1" spans="1:11">
      <c r="A8902" s="228"/>
      <c r="B8902" s="219"/>
      <c r="C8902" s="220"/>
      <c r="D8902" s="220"/>
      <c r="E8902" s="220"/>
      <c r="F8902" s="225"/>
      <c r="G8902" s="222"/>
      <c r="H8902" s="229"/>
      <c r="I8902" s="220"/>
      <c r="J8902" s="220"/>
      <c r="K8902" s="223"/>
    </row>
    <row r="8903" customHeight="1" spans="1:11">
      <c r="A8903" s="226"/>
      <c r="B8903" s="213"/>
      <c r="C8903" s="214"/>
      <c r="D8903" s="214"/>
      <c r="E8903" s="214"/>
      <c r="F8903" s="224"/>
      <c r="G8903" s="216"/>
      <c r="H8903" s="227"/>
      <c r="I8903" s="214"/>
      <c r="J8903" s="214"/>
      <c r="K8903" s="218"/>
    </row>
    <row r="8904" customHeight="1" spans="1:11">
      <c r="A8904" s="228"/>
      <c r="B8904" s="219"/>
      <c r="C8904" s="220"/>
      <c r="D8904" s="220"/>
      <c r="E8904" s="220"/>
      <c r="F8904" s="225"/>
      <c r="G8904" s="222"/>
      <c r="H8904" s="229"/>
      <c r="I8904" s="220"/>
      <c r="J8904" s="220"/>
      <c r="K8904" s="223"/>
    </row>
    <row r="8905" customHeight="1" spans="1:11">
      <c r="A8905" s="226"/>
      <c r="B8905" s="213"/>
      <c r="C8905" s="214"/>
      <c r="D8905" s="214"/>
      <c r="E8905" s="214"/>
      <c r="F8905" s="224"/>
      <c r="G8905" s="216"/>
      <c r="H8905" s="227"/>
      <c r="I8905" s="214"/>
      <c r="J8905" s="214"/>
      <c r="K8905" s="218"/>
    </row>
    <row r="8906" customHeight="1" spans="1:11">
      <c r="A8906" s="228"/>
      <c r="B8906" s="219"/>
      <c r="C8906" s="220"/>
      <c r="D8906" s="220"/>
      <c r="E8906" s="220"/>
      <c r="F8906" s="225"/>
      <c r="G8906" s="222"/>
      <c r="H8906" s="229"/>
      <c r="I8906" s="220"/>
      <c r="J8906" s="220"/>
      <c r="K8906" s="223"/>
    </row>
    <row r="8907" customHeight="1" spans="1:11">
      <c r="A8907" s="226"/>
      <c r="B8907" s="213"/>
      <c r="C8907" s="214"/>
      <c r="D8907" s="214"/>
      <c r="E8907" s="214"/>
      <c r="F8907" s="224"/>
      <c r="G8907" s="216"/>
      <c r="H8907" s="227"/>
      <c r="I8907" s="214"/>
      <c r="J8907" s="214"/>
      <c r="K8907" s="218"/>
    </row>
    <row r="8908" customHeight="1" spans="1:11">
      <c r="A8908" s="228"/>
      <c r="B8908" s="219"/>
      <c r="C8908" s="220"/>
      <c r="D8908" s="220"/>
      <c r="E8908" s="220"/>
      <c r="F8908" s="225"/>
      <c r="G8908" s="222"/>
      <c r="H8908" s="229"/>
      <c r="I8908" s="220"/>
      <c r="J8908" s="220"/>
      <c r="K8908" s="223"/>
    </row>
    <row r="8909" customHeight="1" spans="1:11">
      <c r="A8909" s="226"/>
      <c r="B8909" s="213"/>
      <c r="C8909" s="214"/>
      <c r="D8909" s="214"/>
      <c r="E8909" s="214"/>
      <c r="F8909" s="224"/>
      <c r="G8909" s="216"/>
      <c r="H8909" s="227"/>
      <c r="I8909" s="214"/>
      <c r="J8909" s="214"/>
      <c r="K8909" s="218"/>
    </row>
    <row r="8910" customHeight="1" spans="1:11">
      <c r="A8910" s="228"/>
      <c r="B8910" s="219"/>
      <c r="C8910" s="220"/>
      <c r="D8910" s="220"/>
      <c r="E8910" s="220"/>
      <c r="F8910" s="225"/>
      <c r="G8910" s="222"/>
      <c r="H8910" s="229"/>
      <c r="I8910" s="220"/>
      <c r="J8910" s="220"/>
      <c r="K8910" s="223"/>
    </row>
    <row r="8911" customHeight="1" spans="1:11">
      <c r="A8911" s="226"/>
      <c r="B8911" s="213"/>
      <c r="C8911" s="214"/>
      <c r="D8911" s="214"/>
      <c r="E8911" s="214"/>
      <c r="F8911" s="224"/>
      <c r="G8911" s="216"/>
      <c r="H8911" s="227"/>
      <c r="I8911" s="214"/>
      <c r="J8911" s="214"/>
      <c r="K8911" s="218"/>
    </row>
    <row r="8912" customHeight="1" spans="1:11">
      <c r="A8912" s="228"/>
      <c r="B8912" s="219"/>
      <c r="C8912" s="220"/>
      <c r="D8912" s="220"/>
      <c r="E8912" s="220"/>
      <c r="F8912" s="225"/>
      <c r="G8912" s="222"/>
      <c r="H8912" s="229"/>
      <c r="I8912" s="220"/>
      <c r="J8912" s="220"/>
      <c r="K8912" s="223"/>
    </row>
    <row r="8913" customHeight="1" spans="1:11">
      <c r="A8913" s="226"/>
      <c r="B8913" s="213"/>
      <c r="C8913" s="214"/>
      <c r="D8913" s="214"/>
      <c r="E8913" s="214"/>
      <c r="F8913" s="224"/>
      <c r="G8913" s="216"/>
      <c r="H8913" s="227"/>
      <c r="I8913" s="214"/>
      <c r="J8913" s="214"/>
      <c r="K8913" s="218"/>
    </row>
    <row r="8914" customHeight="1" spans="1:11">
      <c r="A8914" s="228"/>
      <c r="B8914" s="219"/>
      <c r="C8914" s="220"/>
      <c r="D8914" s="220"/>
      <c r="E8914" s="220"/>
      <c r="F8914" s="225"/>
      <c r="G8914" s="222"/>
      <c r="H8914" s="229"/>
      <c r="I8914" s="220"/>
      <c r="J8914" s="220"/>
      <c r="K8914" s="223"/>
    </row>
    <row r="8915" customHeight="1" spans="1:11">
      <c r="A8915" s="226"/>
      <c r="B8915" s="213"/>
      <c r="C8915" s="214"/>
      <c r="D8915" s="214"/>
      <c r="E8915" s="214"/>
      <c r="F8915" s="224"/>
      <c r="G8915" s="216"/>
      <c r="H8915" s="227"/>
      <c r="I8915" s="214"/>
      <c r="J8915" s="214"/>
      <c r="K8915" s="218"/>
    </row>
    <row r="8916" customHeight="1" spans="1:11">
      <c r="A8916" s="228"/>
      <c r="B8916" s="219"/>
      <c r="C8916" s="220"/>
      <c r="D8916" s="220"/>
      <c r="E8916" s="220"/>
      <c r="F8916" s="225"/>
      <c r="G8916" s="222"/>
      <c r="H8916" s="229"/>
      <c r="I8916" s="220"/>
      <c r="J8916" s="220"/>
      <c r="K8916" s="223"/>
    </row>
    <row r="8917" customHeight="1" spans="1:11">
      <c r="A8917" s="226"/>
      <c r="B8917" s="213"/>
      <c r="C8917" s="214"/>
      <c r="D8917" s="214"/>
      <c r="E8917" s="214"/>
      <c r="F8917" s="224"/>
      <c r="G8917" s="216"/>
      <c r="H8917" s="227"/>
      <c r="I8917" s="214"/>
      <c r="J8917" s="214"/>
      <c r="K8917" s="218"/>
    </row>
    <row r="8918" customHeight="1" spans="1:11">
      <c r="A8918" s="228"/>
      <c r="B8918" s="219"/>
      <c r="C8918" s="220"/>
      <c r="D8918" s="220"/>
      <c r="E8918" s="220"/>
      <c r="F8918" s="225"/>
      <c r="G8918" s="222"/>
      <c r="H8918" s="229"/>
      <c r="I8918" s="220"/>
      <c r="J8918" s="220"/>
      <c r="K8918" s="223"/>
    </row>
    <row r="8919" customHeight="1" spans="1:11">
      <c r="A8919" s="226"/>
      <c r="B8919" s="213"/>
      <c r="C8919" s="214"/>
      <c r="D8919" s="214"/>
      <c r="E8919" s="214"/>
      <c r="F8919" s="224"/>
      <c r="G8919" s="216"/>
      <c r="H8919" s="227"/>
      <c r="I8919" s="214"/>
      <c r="J8919" s="214"/>
      <c r="K8919" s="218"/>
    </row>
    <row r="8920" customHeight="1" spans="1:11">
      <c r="A8920" s="228"/>
      <c r="B8920" s="219"/>
      <c r="C8920" s="220"/>
      <c r="D8920" s="220"/>
      <c r="E8920" s="220"/>
      <c r="F8920" s="225"/>
      <c r="G8920" s="222"/>
      <c r="H8920" s="229"/>
      <c r="I8920" s="220"/>
      <c r="J8920" s="220"/>
      <c r="K8920" s="223"/>
    </row>
    <row r="8921" customHeight="1" spans="1:11">
      <c r="A8921" s="226"/>
      <c r="B8921" s="213"/>
      <c r="C8921" s="214"/>
      <c r="D8921" s="214"/>
      <c r="E8921" s="214"/>
      <c r="F8921" s="224"/>
      <c r="G8921" s="216"/>
      <c r="H8921" s="227"/>
      <c r="I8921" s="214"/>
      <c r="J8921" s="214"/>
      <c r="K8921" s="218"/>
    </row>
    <row r="8922" customHeight="1" spans="1:11">
      <c r="A8922" s="228"/>
      <c r="B8922" s="219"/>
      <c r="C8922" s="220"/>
      <c r="D8922" s="220"/>
      <c r="E8922" s="220"/>
      <c r="F8922" s="225"/>
      <c r="G8922" s="222"/>
      <c r="H8922" s="229"/>
      <c r="I8922" s="220"/>
      <c r="J8922" s="220"/>
      <c r="K8922" s="223"/>
    </row>
    <row r="8923" customHeight="1" spans="1:11">
      <c r="A8923" s="226"/>
      <c r="B8923" s="213"/>
      <c r="C8923" s="214"/>
      <c r="D8923" s="214"/>
      <c r="E8923" s="214"/>
      <c r="F8923" s="224"/>
      <c r="G8923" s="216"/>
      <c r="H8923" s="227"/>
      <c r="I8923" s="214"/>
      <c r="J8923" s="214"/>
      <c r="K8923" s="218"/>
    </row>
    <row r="8924" customHeight="1" spans="1:11">
      <c r="A8924" s="228"/>
      <c r="B8924" s="219"/>
      <c r="C8924" s="220"/>
      <c r="D8924" s="220"/>
      <c r="E8924" s="220"/>
      <c r="F8924" s="225"/>
      <c r="G8924" s="222"/>
      <c r="H8924" s="229"/>
      <c r="I8924" s="220"/>
      <c r="J8924" s="220"/>
      <c r="K8924" s="223"/>
    </row>
    <row r="8925" customHeight="1" spans="1:11">
      <c r="A8925" s="226"/>
      <c r="B8925" s="213"/>
      <c r="C8925" s="214"/>
      <c r="D8925" s="214"/>
      <c r="E8925" s="214"/>
      <c r="F8925" s="224"/>
      <c r="G8925" s="216"/>
      <c r="H8925" s="227"/>
      <c r="I8925" s="214"/>
      <c r="J8925" s="214"/>
      <c r="K8925" s="218"/>
    </row>
    <row r="8926" customHeight="1" spans="1:11">
      <c r="A8926" s="228"/>
      <c r="B8926" s="219"/>
      <c r="C8926" s="220"/>
      <c r="D8926" s="220"/>
      <c r="E8926" s="220"/>
      <c r="F8926" s="225"/>
      <c r="G8926" s="222"/>
      <c r="H8926" s="229"/>
      <c r="I8926" s="220"/>
      <c r="J8926" s="220"/>
      <c r="K8926" s="223"/>
    </row>
    <row r="8927" customHeight="1" spans="1:11">
      <c r="A8927" s="226"/>
      <c r="B8927" s="213"/>
      <c r="C8927" s="214"/>
      <c r="D8927" s="214"/>
      <c r="E8927" s="214"/>
      <c r="F8927" s="224"/>
      <c r="G8927" s="216"/>
      <c r="H8927" s="227"/>
      <c r="I8927" s="214"/>
      <c r="J8927" s="214"/>
      <c r="K8927" s="218"/>
    </row>
    <row r="8928" customHeight="1" spans="1:11">
      <c r="A8928" s="228"/>
      <c r="B8928" s="219"/>
      <c r="C8928" s="220"/>
      <c r="D8928" s="220"/>
      <c r="E8928" s="220"/>
      <c r="F8928" s="225"/>
      <c r="G8928" s="222"/>
      <c r="H8928" s="229"/>
      <c r="I8928" s="220"/>
      <c r="J8928" s="220"/>
      <c r="K8928" s="223"/>
    </row>
    <row r="8929" customHeight="1" spans="1:11">
      <c r="A8929" s="226"/>
      <c r="B8929" s="213"/>
      <c r="C8929" s="214"/>
      <c r="D8929" s="214"/>
      <c r="E8929" s="214"/>
      <c r="F8929" s="224"/>
      <c r="G8929" s="216"/>
      <c r="H8929" s="227"/>
      <c r="I8929" s="214"/>
      <c r="J8929" s="214"/>
      <c r="K8929" s="218"/>
    </row>
    <row r="8930" customHeight="1" spans="1:11">
      <c r="A8930" s="228"/>
      <c r="B8930" s="219"/>
      <c r="C8930" s="220"/>
      <c r="D8930" s="220"/>
      <c r="E8930" s="220"/>
      <c r="F8930" s="225"/>
      <c r="G8930" s="222"/>
      <c r="H8930" s="229"/>
      <c r="I8930" s="220"/>
      <c r="J8930" s="220"/>
      <c r="K8930" s="223"/>
    </row>
    <row r="8931" customHeight="1" spans="1:11">
      <c r="A8931" s="226"/>
      <c r="B8931" s="213"/>
      <c r="C8931" s="214"/>
      <c r="D8931" s="214"/>
      <c r="E8931" s="214"/>
      <c r="F8931" s="224"/>
      <c r="G8931" s="216"/>
      <c r="H8931" s="227"/>
      <c r="I8931" s="214"/>
      <c r="J8931" s="214"/>
      <c r="K8931" s="218"/>
    </row>
    <row r="8932" customHeight="1" spans="1:11">
      <c r="A8932" s="228"/>
      <c r="B8932" s="219"/>
      <c r="C8932" s="220"/>
      <c r="D8932" s="220"/>
      <c r="E8932" s="220"/>
      <c r="F8932" s="225"/>
      <c r="G8932" s="222"/>
      <c r="H8932" s="229"/>
      <c r="I8932" s="220"/>
      <c r="J8932" s="220"/>
      <c r="K8932" s="223"/>
    </row>
    <row r="8933" customHeight="1" spans="1:11">
      <c r="A8933" s="226"/>
      <c r="B8933" s="213"/>
      <c r="C8933" s="214"/>
      <c r="D8933" s="214"/>
      <c r="E8933" s="214"/>
      <c r="F8933" s="224"/>
      <c r="G8933" s="216"/>
      <c r="H8933" s="227"/>
      <c r="I8933" s="214"/>
      <c r="J8933" s="214"/>
      <c r="K8933" s="218"/>
    </row>
    <row r="8934" customHeight="1" spans="1:11">
      <c r="A8934" s="228"/>
      <c r="B8934" s="219"/>
      <c r="C8934" s="220"/>
      <c r="D8934" s="220"/>
      <c r="E8934" s="220"/>
      <c r="F8934" s="225"/>
      <c r="G8934" s="222"/>
      <c r="H8934" s="229"/>
      <c r="I8934" s="220"/>
      <c r="J8934" s="220"/>
      <c r="K8934" s="223"/>
    </row>
    <row r="8935" customHeight="1" spans="1:11">
      <c r="A8935" s="226"/>
      <c r="B8935" s="213"/>
      <c r="C8935" s="214"/>
      <c r="D8935" s="214"/>
      <c r="E8935" s="214"/>
      <c r="F8935" s="224"/>
      <c r="G8935" s="216"/>
      <c r="H8935" s="227"/>
      <c r="I8935" s="214"/>
      <c r="J8935" s="214"/>
      <c r="K8935" s="218"/>
    </row>
    <row r="8936" customHeight="1" spans="1:11">
      <c r="A8936" s="228"/>
      <c r="B8936" s="219"/>
      <c r="C8936" s="220"/>
      <c r="D8936" s="220"/>
      <c r="E8936" s="220"/>
      <c r="F8936" s="225"/>
      <c r="G8936" s="222"/>
      <c r="H8936" s="229"/>
      <c r="I8936" s="220"/>
      <c r="J8936" s="220"/>
      <c r="K8936" s="223"/>
    </row>
    <row r="8937" customHeight="1" spans="1:11">
      <c r="A8937" s="226"/>
      <c r="B8937" s="213"/>
      <c r="C8937" s="214"/>
      <c r="D8937" s="214"/>
      <c r="E8937" s="214"/>
      <c r="F8937" s="224"/>
      <c r="G8937" s="216"/>
      <c r="H8937" s="227"/>
      <c r="I8937" s="214"/>
      <c r="J8937" s="214"/>
      <c r="K8937" s="218"/>
    </row>
    <row r="8938" customHeight="1" spans="1:11">
      <c r="A8938" s="228"/>
      <c r="B8938" s="219"/>
      <c r="C8938" s="220"/>
      <c r="D8938" s="220"/>
      <c r="E8938" s="220"/>
      <c r="F8938" s="225"/>
      <c r="G8938" s="222"/>
      <c r="H8938" s="229"/>
      <c r="I8938" s="220"/>
      <c r="J8938" s="220"/>
      <c r="K8938" s="223"/>
    </row>
    <row r="8939" customHeight="1" spans="1:11">
      <c r="A8939" s="226"/>
      <c r="B8939" s="213"/>
      <c r="C8939" s="214"/>
      <c r="D8939" s="214"/>
      <c r="E8939" s="214"/>
      <c r="F8939" s="224"/>
      <c r="G8939" s="216"/>
      <c r="H8939" s="227"/>
      <c r="I8939" s="214"/>
      <c r="J8939" s="214"/>
      <c r="K8939" s="218"/>
    </row>
    <row r="8940" customHeight="1" spans="1:11">
      <c r="A8940" s="228"/>
      <c r="B8940" s="219"/>
      <c r="C8940" s="220"/>
      <c r="D8940" s="220"/>
      <c r="E8940" s="220"/>
      <c r="F8940" s="225"/>
      <c r="G8940" s="222"/>
      <c r="H8940" s="229"/>
      <c r="I8940" s="220"/>
      <c r="J8940" s="220"/>
      <c r="K8940" s="223"/>
    </row>
    <row r="8941" customHeight="1" spans="1:11">
      <c r="A8941" s="226"/>
      <c r="B8941" s="213"/>
      <c r="C8941" s="214"/>
      <c r="D8941" s="214"/>
      <c r="E8941" s="214"/>
      <c r="F8941" s="224"/>
      <c r="G8941" s="216"/>
      <c r="H8941" s="227"/>
      <c r="I8941" s="214"/>
      <c r="J8941" s="214"/>
      <c r="K8941" s="218"/>
    </row>
    <row r="8942" customHeight="1" spans="1:11">
      <c r="A8942" s="228"/>
      <c r="B8942" s="219"/>
      <c r="C8942" s="220"/>
      <c r="D8942" s="220"/>
      <c r="E8942" s="220"/>
      <c r="F8942" s="225"/>
      <c r="G8942" s="222"/>
      <c r="H8942" s="229"/>
      <c r="I8942" s="220"/>
      <c r="J8942" s="220"/>
      <c r="K8942" s="223"/>
    </row>
    <row r="8943" customHeight="1" spans="1:11">
      <c r="A8943" s="226"/>
      <c r="B8943" s="213"/>
      <c r="C8943" s="214"/>
      <c r="D8943" s="214"/>
      <c r="E8943" s="214"/>
      <c r="F8943" s="224"/>
      <c r="G8943" s="216"/>
      <c r="H8943" s="227"/>
      <c r="I8943" s="214"/>
      <c r="J8943" s="214"/>
      <c r="K8943" s="218"/>
    </row>
    <row r="8944" customHeight="1" spans="1:11">
      <c r="A8944" s="228"/>
      <c r="B8944" s="219"/>
      <c r="C8944" s="220"/>
      <c r="D8944" s="220"/>
      <c r="E8944" s="220"/>
      <c r="F8944" s="225"/>
      <c r="G8944" s="222"/>
      <c r="H8944" s="229"/>
      <c r="I8944" s="220"/>
      <c r="J8944" s="220"/>
      <c r="K8944" s="223"/>
    </row>
    <row r="8945" customHeight="1" spans="1:11">
      <c r="A8945" s="226"/>
      <c r="B8945" s="213"/>
      <c r="C8945" s="214"/>
      <c r="D8945" s="214"/>
      <c r="E8945" s="214"/>
      <c r="F8945" s="224"/>
      <c r="G8945" s="216"/>
      <c r="H8945" s="227"/>
      <c r="I8945" s="214"/>
      <c r="J8945" s="214"/>
      <c r="K8945" s="218"/>
    </row>
    <row r="8946" customHeight="1" spans="1:11">
      <c r="A8946" s="228"/>
      <c r="B8946" s="219"/>
      <c r="C8946" s="220"/>
      <c r="D8946" s="220"/>
      <c r="E8946" s="220"/>
      <c r="F8946" s="225"/>
      <c r="G8946" s="222"/>
      <c r="H8946" s="229"/>
      <c r="I8946" s="220"/>
      <c r="J8946" s="220"/>
      <c r="K8946" s="223"/>
    </row>
    <row r="8947" customHeight="1" spans="1:11">
      <c r="A8947" s="226"/>
      <c r="B8947" s="213"/>
      <c r="C8947" s="214"/>
      <c r="D8947" s="214"/>
      <c r="E8947" s="214"/>
      <c r="F8947" s="224"/>
      <c r="G8947" s="216"/>
      <c r="H8947" s="227"/>
      <c r="I8947" s="214"/>
      <c r="J8947" s="214"/>
      <c r="K8947" s="218"/>
    </row>
    <row r="8948" customHeight="1" spans="1:11">
      <c r="A8948" s="228"/>
      <c r="B8948" s="219"/>
      <c r="C8948" s="220"/>
      <c r="D8948" s="220"/>
      <c r="E8948" s="220"/>
      <c r="F8948" s="225"/>
      <c r="G8948" s="222"/>
      <c r="H8948" s="229"/>
      <c r="I8948" s="220"/>
      <c r="J8948" s="220"/>
      <c r="K8948" s="223"/>
    </row>
    <row r="8949" customHeight="1" spans="1:11">
      <c r="A8949" s="226"/>
      <c r="B8949" s="213"/>
      <c r="C8949" s="214"/>
      <c r="D8949" s="214"/>
      <c r="E8949" s="214"/>
      <c r="F8949" s="224"/>
      <c r="G8949" s="216"/>
      <c r="H8949" s="227"/>
      <c r="I8949" s="214"/>
      <c r="J8949" s="214"/>
      <c r="K8949" s="218"/>
    </row>
    <row r="8950" customHeight="1" spans="1:11">
      <c r="A8950" s="228"/>
      <c r="B8950" s="219"/>
      <c r="C8950" s="220"/>
      <c r="D8950" s="220"/>
      <c r="E8950" s="220"/>
      <c r="F8950" s="225"/>
      <c r="G8950" s="222"/>
      <c r="H8950" s="229"/>
      <c r="I8950" s="220"/>
      <c r="J8950" s="220"/>
      <c r="K8950" s="223"/>
    </row>
    <row r="8951" customHeight="1" spans="1:11">
      <c r="A8951" s="226"/>
      <c r="B8951" s="213"/>
      <c r="C8951" s="214"/>
      <c r="D8951" s="214"/>
      <c r="E8951" s="214"/>
      <c r="F8951" s="224"/>
      <c r="G8951" s="216"/>
      <c r="H8951" s="227"/>
      <c r="I8951" s="214"/>
      <c r="J8951" s="214"/>
      <c r="K8951" s="218"/>
    </row>
    <row r="8952" customHeight="1" spans="1:11">
      <c r="A8952" s="228"/>
      <c r="B8952" s="219"/>
      <c r="C8952" s="220"/>
      <c r="D8952" s="220"/>
      <c r="E8952" s="220"/>
      <c r="F8952" s="225"/>
      <c r="G8952" s="222"/>
      <c r="H8952" s="229"/>
      <c r="I8952" s="220"/>
      <c r="J8952" s="220"/>
      <c r="K8952" s="223"/>
    </row>
    <row r="8953" customHeight="1" spans="1:11">
      <c r="A8953" s="226"/>
      <c r="B8953" s="213"/>
      <c r="C8953" s="214"/>
      <c r="D8953" s="214"/>
      <c r="E8953" s="214"/>
      <c r="F8953" s="224"/>
      <c r="G8953" s="216"/>
      <c r="H8953" s="227"/>
      <c r="I8953" s="214"/>
      <c r="J8953" s="214"/>
      <c r="K8953" s="218"/>
    </row>
    <row r="8954" customHeight="1" spans="1:11">
      <c r="A8954" s="228"/>
      <c r="B8954" s="219"/>
      <c r="C8954" s="220"/>
      <c r="D8954" s="220"/>
      <c r="E8954" s="220"/>
      <c r="F8954" s="225"/>
      <c r="G8954" s="222"/>
      <c r="H8954" s="229"/>
      <c r="I8954" s="220"/>
      <c r="J8954" s="220"/>
      <c r="K8954" s="223"/>
    </row>
    <row r="8955" customHeight="1" spans="1:11">
      <c r="A8955" s="226"/>
      <c r="B8955" s="213"/>
      <c r="C8955" s="214"/>
      <c r="D8955" s="214"/>
      <c r="E8955" s="214"/>
      <c r="F8955" s="224"/>
      <c r="G8955" s="216"/>
      <c r="H8955" s="227"/>
      <c r="I8955" s="214"/>
      <c r="J8955" s="214"/>
      <c r="K8955" s="218"/>
    </row>
    <row r="8956" customHeight="1" spans="1:11">
      <c r="A8956" s="228"/>
      <c r="B8956" s="219"/>
      <c r="C8956" s="220"/>
      <c r="D8956" s="220"/>
      <c r="E8956" s="220"/>
      <c r="F8956" s="225"/>
      <c r="G8956" s="222"/>
      <c r="H8956" s="229"/>
      <c r="I8956" s="220"/>
      <c r="J8956" s="220"/>
      <c r="K8956" s="223"/>
    </row>
    <row r="8957" customHeight="1" spans="1:11">
      <c r="A8957" s="226"/>
      <c r="B8957" s="213"/>
      <c r="C8957" s="214"/>
      <c r="D8957" s="214"/>
      <c r="E8957" s="214"/>
      <c r="F8957" s="224"/>
      <c r="G8957" s="216"/>
      <c r="H8957" s="227"/>
      <c r="I8957" s="214"/>
      <c r="J8957" s="214"/>
      <c r="K8957" s="218"/>
    </row>
    <row r="8958" customHeight="1" spans="1:11">
      <c r="A8958" s="228"/>
      <c r="B8958" s="219"/>
      <c r="C8958" s="220"/>
      <c r="D8958" s="220"/>
      <c r="E8958" s="220"/>
      <c r="F8958" s="225"/>
      <c r="G8958" s="222"/>
      <c r="H8958" s="229"/>
      <c r="I8958" s="220"/>
      <c r="J8958" s="220"/>
      <c r="K8958" s="223"/>
    </row>
    <row r="8959" customHeight="1" spans="1:11">
      <c r="A8959" s="226"/>
      <c r="B8959" s="213"/>
      <c r="C8959" s="214"/>
      <c r="D8959" s="214"/>
      <c r="E8959" s="214"/>
      <c r="F8959" s="224"/>
      <c r="G8959" s="216"/>
      <c r="H8959" s="227"/>
      <c r="I8959" s="214"/>
      <c r="J8959" s="214"/>
      <c r="K8959" s="218"/>
    </row>
    <row r="8960" customHeight="1" spans="1:11">
      <c r="A8960" s="228"/>
      <c r="B8960" s="219"/>
      <c r="C8960" s="220"/>
      <c r="D8960" s="220"/>
      <c r="E8960" s="220"/>
      <c r="F8960" s="225"/>
      <c r="G8960" s="222"/>
      <c r="H8960" s="229"/>
      <c r="I8960" s="220"/>
      <c r="J8960" s="220"/>
      <c r="K8960" s="223"/>
    </row>
    <row r="8961" customHeight="1" spans="1:11">
      <c r="A8961" s="226"/>
      <c r="B8961" s="213"/>
      <c r="C8961" s="214"/>
      <c r="D8961" s="214"/>
      <c r="E8961" s="214"/>
      <c r="F8961" s="224"/>
      <c r="G8961" s="216"/>
      <c r="H8961" s="227"/>
      <c r="I8961" s="214"/>
      <c r="J8961" s="214"/>
      <c r="K8961" s="218"/>
    </row>
    <row r="8962" customHeight="1" spans="1:11">
      <c r="A8962" s="228"/>
      <c r="B8962" s="219"/>
      <c r="C8962" s="220"/>
      <c r="D8962" s="220"/>
      <c r="E8962" s="220"/>
      <c r="F8962" s="225"/>
      <c r="G8962" s="222"/>
      <c r="H8962" s="229"/>
      <c r="I8962" s="220"/>
      <c r="J8962" s="220"/>
      <c r="K8962" s="223"/>
    </row>
    <row r="8963" customHeight="1" spans="1:11">
      <c r="A8963" s="226"/>
      <c r="B8963" s="213"/>
      <c r="C8963" s="214"/>
      <c r="D8963" s="214"/>
      <c r="E8963" s="214"/>
      <c r="F8963" s="224"/>
      <c r="G8963" s="216"/>
      <c r="H8963" s="227"/>
      <c r="I8963" s="214"/>
      <c r="J8963" s="214"/>
      <c r="K8963" s="218"/>
    </row>
    <row r="8964" customHeight="1" spans="1:11">
      <c r="A8964" s="228"/>
      <c r="B8964" s="219"/>
      <c r="C8964" s="220"/>
      <c r="D8964" s="220"/>
      <c r="E8964" s="220"/>
      <c r="F8964" s="225"/>
      <c r="G8964" s="222"/>
      <c r="H8964" s="229"/>
      <c r="I8964" s="220"/>
      <c r="J8964" s="220"/>
      <c r="K8964" s="223"/>
    </row>
    <row r="8965" customHeight="1" spans="1:11">
      <c r="A8965" s="226"/>
      <c r="B8965" s="213"/>
      <c r="C8965" s="214"/>
      <c r="D8965" s="214"/>
      <c r="E8965" s="214"/>
      <c r="F8965" s="224"/>
      <c r="G8965" s="216"/>
      <c r="H8965" s="227"/>
      <c r="I8965" s="214"/>
      <c r="J8965" s="214"/>
      <c r="K8965" s="218"/>
    </row>
    <row r="8966" customHeight="1" spans="1:11">
      <c r="A8966" s="228"/>
      <c r="B8966" s="219"/>
      <c r="C8966" s="220"/>
      <c r="D8966" s="220"/>
      <c r="E8966" s="220"/>
      <c r="F8966" s="225"/>
      <c r="G8966" s="222"/>
      <c r="H8966" s="229"/>
      <c r="I8966" s="220"/>
      <c r="J8966" s="220"/>
      <c r="K8966" s="223"/>
    </row>
    <row r="8967" customHeight="1" spans="1:11">
      <c r="A8967" s="226"/>
      <c r="B8967" s="213"/>
      <c r="C8967" s="214"/>
      <c r="D8967" s="214"/>
      <c r="E8967" s="214"/>
      <c r="F8967" s="224"/>
      <c r="G8967" s="216"/>
      <c r="H8967" s="227"/>
      <c r="I8967" s="214"/>
      <c r="J8967" s="214"/>
      <c r="K8967" s="218"/>
    </row>
    <row r="8968" customHeight="1" spans="1:11">
      <c r="A8968" s="228"/>
      <c r="B8968" s="219"/>
      <c r="C8968" s="220"/>
      <c r="D8968" s="220"/>
      <c r="E8968" s="220"/>
      <c r="F8968" s="225"/>
      <c r="G8968" s="222"/>
      <c r="H8968" s="229"/>
      <c r="I8968" s="220"/>
      <c r="J8968" s="220"/>
      <c r="K8968" s="223"/>
    </row>
    <row r="8969" customHeight="1" spans="1:11">
      <c r="A8969" s="226"/>
      <c r="B8969" s="213"/>
      <c r="C8969" s="214"/>
      <c r="D8969" s="214"/>
      <c r="E8969" s="214"/>
      <c r="F8969" s="224"/>
      <c r="G8969" s="216"/>
      <c r="H8969" s="227"/>
      <c r="I8969" s="214"/>
      <c r="J8969" s="214"/>
      <c r="K8969" s="218"/>
    </row>
    <row r="8970" customHeight="1" spans="1:11">
      <c r="A8970" s="228"/>
      <c r="B8970" s="219"/>
      <c r="C8970" s="220"/>
      <c r="D8970" s="220"/>
      <c r="E8970" s="220"/>
      <c r="F8970" s="225"/>
      <c r="G8970" s="222"/>
      <c r="H8970" s="229"/>
      <c r="I8970" s="220"/>
      <c r="J8970" s="220"/>
      <c r="K8970" s="223"/>
    </row>
    <row r="8971" customHeight="1" spans="1:11">
      <c r="A8971" s="226"/>
      <c r="B8971" s="213"/>
      <c r="C8971" s="214"/>
      <c r="D8971" s="214"/>
      <c r="E8971" s="214"/>
      <c r="F8971" s="224"/>
      <c r="G8971" s="216"/>
      <c r="H8971" s="227"/>
      <c r="I8971" s="214"/>
      <c r="J8971" s="214"/>
      <c r="K8971" s="218"/>
    </row>
    <row r="8972" customHeight="1" spans="1:11">
      <c r="A8972" s="228"/>
      <c r="B8972" s="219"/>
      <c r="C8972" s="220"/>
      <c r="D8972" s="220"/>
      <c r="E8972" s="220"/>
      <c r="F8972" s="225"/>
      <c r="G8972" s="222"/>
      <c r="H8972" s="229"/>
      <c r="I8972" s="220"/>
      <c r="J8972" s="220"/>
      <c r="K8972" s="223"/>
    </row>
    <row r="8973" customHeight="1" spans="1:11">
      <c r="A8973" s="226"/>
      <c r="B8973" s="213"/>
      <c r="C8973" s="214"/>
      <c r="D8973" s="214"/>
      <c r="E8973" s="214"/>
      <c r="F8973" s="224"/>
      <c r="G8973" s="216"/>
      <c r="H8973" s="227"/>
      <c r="I8973" s="214"/>
      <c r="J8973" s="214"/>
      <c r="K8973" s="218"/>
    </row>
    <row r="8974" customHeight="1" spans="1:11">
      <c r="A8974" s="228"/>
      <c r="B8974" s="219"/>
      <c r="C8974" s="220"/>
      <c r="D8974" s="220"/>
      <c r="E8974" s="220"/>
      <c r="F8974" s="225"/>
      <c r="G8974" s="222"/>
      <c r="H8974" s="229"/>
      <c r="I8974" s="220"/>
      <c r="J8974" s="220"/>
      <c r="K8974" s="223"/>
    </row>
    <row r="8975" customHeight="1" spans="1:11">
      <c r="A8975" s="226"/>
      <c r="B8975" s="213"/>
      <c r="C8975" s="214"/>
      <c r="D8975" s="214"/>
      <c r="E8975" s="214"/>
      <c r="F8975" s="224"/>
      <c r="G8975" s="216"/>
      <c r="H8975" s="227"/>
      <c r="I8975" s="214"/>
      <c r="J8975" s="214"/>
      <c r="K8975" s="218"/>
    </row>
    <row r="8976" customHeight="1" spans="1:11">
      <c r="A8976" s="228"/>
      <c r="B8976" s="219"/>
      <c r="C8976" s="220"/>
      <c r="D8976" s="220"/>
      <c r="E8976" s="220"/>
      <c r="F8976" s="225"/>
      <c r="G8976" s="222"/>
      <c r="H8976" s="229"/>
      <c r="I8976" s="220"/>
      <c r="J8976" s="220"/>
      <c r="K8976" s="223"/>
    </row>
    <row r="8977" customHeight="1" spans="1:11">
      <c r="A8977" s="226"/>
      <c r="B8977" s="213"/>
      <c r="C8977" s="214"/>
      <c r="D8977" s="214"/>
      <c r="E8977" s="214"/>
      <c r="F8977" s="224"/>
      <c r="G8977" s="216"/>
      <c r="H8977" s="227"/>
      <c r="I8977" s="214"/>
      <c r="J8977" s="214"/>
      <c r="K8977" s="218"/>
    </row>
    <row r="8978" customHeight="1" spans="1:11">
      <c r="A8978" s="228"/>
      <c r="B8978" s="219"/>
      <c r="C8978" s="220"/>
      <c r="D8978" s="220"/>
      <c r="E8978" s="220"/>
      <c r="F8978" s="225"/>
      <c r="G8978" s="222"/>
      <c r="H8978" s="229"/>
      <c r="I8978" s="220"/>
      <c r="J8978" s="220"/>
      <c r="K8978" s="223"/>
    </row>
    <row r="8979" customHeight="1" spans="1:11">
      <c r="A8979" s="226"/>
      <c r="B8979" s="213"/>
      <c r="C8979" s="214"/>
      <c r="D8979" s="214"/>
      <c r="E8979" s="214"/>
      <c r="F8979" s="224"/>
      <c r="G8979" s="216"/>
      <c r="H8979" s="227"/>
      <c r="I8979" s="214"/>
      <c r="J8979" s="214"/>
      <c r="K8979" s="218"/>
    </row>
    <row r="8980" customHeight="1" spans="1:11">
      <c r="A8980" s="228"/>
      <c r="B8980" s="219"/>
      <c r="C8980" s="220"/>
      <c r="D8980" s="220"/>
      <c r="E8980" s="220"/>
      <c r="F8980" s="225"/>
      <c r="G8980" s="222"/>
      <c r="H8980" s="229"/>
      <c r="I8980" s="220"/>
      <c r="J8980" s="220"/>
      <c r="K8980" s="223"/>
    </row>
    <row r="8981" customHeight="1" spans="1:11">
      <c r="A8981" s="226"/>
      <c r="B8981" s="213"/>
      <c r="C8981" s="214"/>
      <c r="D8981" s="214"/>
      <c r="E8981" s="214"/>
      <c r="F8981" s="224"/>
      <c r="G8981" s="216"/>
      <c r="H8981" s="227"/>
      <c r="I8981" s="214"/>
      <c r="J8981" s="214"/>
      <c r="K8981" s="218"/>
    </row>
    <row r="8982" customHeight="1" spans="1:11">
      <c r="A8982" s="228"/>
      <c r="B8982" s="219"/>
      <c r="C8982" s="220"/>
      <c r="D8982" s="220"/>
      <c r="E8982" s="220"/>
      <c r="F8982" s="225"/>
      <c r="G8982" s="222"/>
      <c r="H8982" s="229"/>
      <c r="I8982" s="220"/>
      <c r="J8982" s="220"/>
      <c r="K8982" s="223"/>
    </row>
    <row r="8983" customHeight="1" spans="1:11">
      <c r="A8983" s="226"/>
      <c r="B8983" s="213"/>
      <c r="C8983" s="214"/>
      <c r="D8983" s="214"/>
      <c r="E8983" s="214"/>
      <c r="F8983" s="224"/>
      <c r="G8983" s="216"/>
      <c r="H8983" s="227"/>
      <c r="I8983" s="214"/>
      <c r="J8983" s="214"/>
      <c r="K8983" s="218"/>
    </row>
    <row r="8984" customHeight="1" spans="1:11">
      <c r="A8984" s="228"/>
      <c r="B8984" s="219"/>
      <c r="C8984" s="220"/>
      <c r="D8984" s="220"/>
      <c r="E8984" s="220"/>
      <c r="F8984" s="225"/>
      <c r="G8984" s="222"/>
      <c r="H8984" s="229"/>
      <c r="I8984" s="220"/>
      <c r="J8984" s="220"/>
      <c r="K8984" s="223"/>
    </row>
    <row r="8985" customHeight="1" spans="1:11">
      <c r="A8985" s="226"/>
      <c r="B8985" s="213"/>
      <c r="C8985" s="214"/>
      <c r="D8985" s="214"/>
      <c r="E8985" s="214"/>
      <c r="F8985" s="224"/>
      <c r="G8985" s="216"/>
      <c r="H8985" s="227"/>
      <c r="I8985" s="214"/>
      <c r="J8985" s="214"/>
      <c r="K8985" s="218"/>
    </row>
    <row r="8986" customHeight="1" spans="1:11">
      <c r="A8986" s="228"/>
      <c r="B8986" s="219"/>
      <c r="C8986" s="220"/>
      <c r="D8986" s="220"/>
      <c r="E8986" s="220"/>
      <c r="F8986" s="225"/>
      <c r="G8986" s="222"/>
      <c r="H8986" s="229"/>
      <c r="I8986" s="220"/>
      <c r="J8986" s="220"/>
      <c r="K8986" s="223"/>
    </row>
    <row r="8987" customHeight="1" spans="1:11">
      <c r="A8987" s="226"/>
      <c r="B8987" s="213"/>
      <c r="C8987" s="214"/>
      <c r="D8987" s="214"/>
      <c r="E8987" s="214"/>
      <c r="F8987" s="224"/>
      <c r="G8987" s="216"/>
      <c r="H8987" s="227"/>
      <c r="I8987" s="214"/>
      <c r="J8987" s="214"/>
      <c r="K8987" s="218"/>
    </row>
    <row r="8988" customHeight="1" spans="1:11">
      <c r="A8988" s="228"/>
      <c r="B8988" s="219"/>
      <c r="C8988" s="220"/>
      <c r="D8988" s="220"/>
      <c r="E8988" s="220"/>
      <c r="F8988" s="225"/>
      <c r="G8988" s="222"/>
      <c r="H8988" s="229"/>
      <c r="I8988" s="220"/>
      <c r="J8988" s="220"/>
      <c r="K8988" s="223"/>
    </row>
    <row r="8989" customHeight="1" spans="1:11">
      <c r="A8989" s="226"/>
      <c r="B8989" s="213"/>
      <c r="C8989" s="214"/>
      <c r="D8989" s="214"/>
      <c r="E8989" s="214"/>
      <c r="F8989" s="224"/>
      <c r="G8989" s="216"/>
      <c r="H8989" s="227"/>
      <c r="I8989" s="214"/>
      <c r="J8989" s="214"/>
      <c r="K8989" s="218"/>
    </row>
    <row r="8990" customHeight="1" spans="1:11">
      <c r="A8990" s="228"/>
      <c r="B8990" s="219"/>
      <c r="C8990" s="220"/>
      <c r="D8990" s="220"/>
      <c r="E8990" s="220"/>
      <c r="F8990" s="225"/>
      <c r="G8990" s="222"/>
      <c r="H8990" s="229"/>
      <c r="I8990" s="220"/>
      <c r="J8990" s="220"/>
      <c r="K8990" s="223"/>
    </row>
    <row r="8991" customHeight="1" spans="1:11">
      <c r="A8991" s="226"/>
      <c r="B8991" s="213"/>
      <c r="C8991" s="214"/>
      <c r="D8991" s="214"/>
      <c r="E8991" s="214"/>
      <c r="F8991" s="224"/>
      <c r="G8991" s="216"/>
      <c r="H8991" s="227"/>
      <c r="I8991" s="214"/>
      <c r="J8991" s="214"/>
      <c r="K8991" s="218"/>
    </row>
    <row r="8992" customHeight="1" spans="1:11">
      <c r="A8992" s="228"/>
      <c r="B8992" s="219"/>
      <c r="C8992" s="220"/>
      <c r="D8992" s="220"/>
      <c r="E8992" s="220"/>
      <c r="F8992" s="225"/>
      <c r="G8992" s="222"/>
      <c r="H8992" s="229"/>
      <c r="I8992" s="220"/>
      <c r="J8992" s="220"/>
      <c r="K8992" s="223"/>
    </row>
    <row r="8993" customHeight="1" spans="1:11">
      <c r="A8993" s="226"/>
      <c r="B8993" s="213"/>
      <c r="C8993" s="214"/>
      <c r="D8993" s="214"/>
      <c r="E8993" s="214"/>
      <c r="F8993" s="224"/>
      <c r="G8993" s="216"/>
      <c r="H8993" s="227"/>
      <c r="I8993" s="214"/>
      <c r="J8993" s="214"/>
      <c r="K8993" s="218"/>
    </row>
    <row r="8994" customHeight="1" spans="1:11">
      <c r="A8994" s="228"/>
      <c r="B8994" s="219"/>
      <c r="C8994" s="220"/>
      <c r="D8994" s="220"/>
      <c r="E8994" s="220"/>
      <c r="F8994" s="225"/>
      <c r="G8994" s="222"/>
      <c r="H8994" s="229"/>
      <c r="I8994" s="220"/>
      <c r="J8994" s="220"/>
      <c r="K8994" s="223"/>
    </row>
    <row r="8995" customHeight="1" spans="1:11">
      <c r="A8995" s="226"/>
      <c r="B8995" s="213"/>
      <c r="C8995" s="214"/>
      <c r="D8995" s="214"/>
      <c r="E8995" s="214"/>
      <c r="F8995" s="224"/>
      <c r="G8995" s="216"/>
      <c r="H8995" s="227"/>
      <c r="I8995" s="214"/>
      <c r="J8995" s="214"/>
      <c r="K8995" s="218"/>
    </row>
    <row r="8996" customHeight="1" spans="1:11">
      <c r="A8996" s="228"/>
      <c r="B8996" s="219"/>
      <c r="C8996" s="220"/>
      <c r="D8996" s="220"/>
      <c r="E8996" s="220"/>
      <c r="F8996" s="225"/>
      <c r="G8996" s="222"/>
      <c r="H8996" s="229"/>
      <c r="I8996" s="220"/>
      <c r="J8996" s="220"/>
      <c r="K8996" s="223"/>
    </row>
    <row r="8997" customHeight="1" spans="1:11">
      <c r="A8997" s="226"/>
      <c r="B8997" s="213"/>
      <c r="C8997" s="214"/>
      <c r="D8997" s="214"/>
      <c r="E8997" s="214"/>
      <c r="F8997" s="224"/>
      <c r="G8997" s="216"/>
      <c r="H8997" s="227"/>
      <c r="I8997" s="214"/>
      <c r="J8997" s="214"/>
      <c r="K8997" s="218"/>
    </row>
    <row r="8998" customHeight="1" spans="1:11">
      <c r="A8998" s="228"/>
      <c r="B8998" s="219"/>
      <c r="C8998" s="220"/>
      <c r="D8998" s="220"/>
      <c r="E8998" s="220"/>
      <c r="F8998" s="225"/>
      <c r="G8998" s="222"/>
      <c r="H8998" s="229"/>
      <c r="I8998" s="220"/>
      <c r="J8998" s="220"/>
      <c r="K8998" s="223"/>
    </row>
    <row r="8999" customHeight="1" spans="1:11">
      <c r="A8999" s="226"/>
      <c r="B8999" s="213"/>
      <c r="C8999" s="214"/>
      <c r="D8999" s="214"/>
      <c r="E8999" s="214"/>
      <c r="F8999" s="224"/>
      <c r="G8999" s="216"/>
      <c r="H8999" s="227"/>
      <c r="I8999" s="214"/>
      <c r="J8999" s="214"/>
      <c r="K8999" s="218"/>
    </row>
    <row r="9000" customHeight="1" spans="1:11">
      <c r="A9000" s="228"/>
      <c r="B9000" s="219"/>
      <c r="C9000" s="220"/>
      <c r="D9000" s="220"/>
      <c r="E9000" s="220"/>
      <c r="F9000" s="225"/>
      <c r="G9000" s="222"/>
      <c r="H9000" s="229"/>
      <c r="I9000" s="220"/>
      <c r="J9000" s="220"/>
      <c r="K9000" s="223"/>
    </row>
    <row r="9001" customHeight="1" spans="1:11">
      <c r="A9001" s="226"/>
      <c r="B9001" s="213"/>
      <c r="C9001" s="214"/>
      <c r="D9001" s="214"/>
      <c r="E9001" s="214"/>
      <c r="F9001" s="224"/>
      <c r="G9001" s="216"/>
      <c r="H9001" s="227"/>
      <c r="I9001" s="214"/>
      <c r="J9001" s="214"/>
      <c r="K9001" s="218"/>
    </row>
    <row r="9002" customHeight="1" spans="1:11">
      <c r="A9002" s="228"/>
      <c r="B9002" s="219"/>
      <c r="C9002" s="220"/>
      <c r="D9002" s="220"/>
      <c r="E9002" s="220"/>
      <c r="F9002" s="225"/>
      <c r="G9002" s="222"/>
      <c r="H9002" s="229"/>
      <c r="I9002" s="220"/>
      <c r="J9002" s="220"/>
      <c r="K9002" s="223"/>
    </row>
    <row r="9003" customHeight="1" spans="1:11">
      <c r="A9003" s="226"/>
      <c r="B9003" s="213"/>
      <c r="C9003" s="214"/>
      <c r="D9003" s="214"/>
      <c r="E9003" s="214"/>
      <c r="F9003" s="224"/>
      <c r="G9003" s="216"/>
      <c r="H9003" s="227"/>
      <c r="I9003" s="214"/>
      <c r="J9003" s="214"/>
      <c r="K9003" s="218"/>
    </row>
    <row r="9004" customHeight="1" spans="1:11">
      <c r="A9004" s="228"/>
      <c r="B9004" s="219"/>
      <c r="C9004" s="220"/>
      <c r="D9004" s="220"/>
      <c r="E9004" s="220"/>
      <c r="F9004" s="225"/>
      <c r="G9004" s="222"/>
      <c r="H9004" s="229"/>
      <c r="I9004" s="220"/>
      <c r="J9004" s="220"/>
      <c r="K9004" s="223"/>
    </row>
    <row r="9005" customHeight="1" spans="1:11">
      <c r="A9005" s="226"/>
      <c r="B9005" s="213"/>
      <c r="C9005" s="214"/>
      <c r="D9005" s="214"/>
      <c r="E9005" s="214"/>
      <c r="F9005" s="224"/>
      <c r="G9005" s="216"/>
      <c r="H9005" s="227"/>
      <c r="I9005" s="214"/>
      <c r="J9005" s="214"/>
      <c r="K9005" s="218"/>
    </row>
    <row r="9006" customHeight="1" spans="1:11">
      <c r="A9006" s="228"/>
      <c r="B9006" s="219"/>
      <c r="C9006" s="220"/>
      <c r="D9006" s="220"/>
      <c r="E9006" s="220"/>
      <c r="F9006" s="225"/>
      <c r="G9006" s="222"/>
      <c r="H9006" s="229"/>
      <c r="I9006" s="220"/>
      <c r="J9006" s="220"/>
      <c r="K9006" s="223"/>
    </row>
    <row r="9007" customHeight="1" spans="1:11">
      <c r="A9007" s="226"/>
      <c r="B9007" s="213"/>
      <c r="C9007" s="214"/>
      <c r="D9007" s="214"/>
      <c r="E9007" s="214"/>
      <c r="F9007" s="224"/>
      <c r="G9007" s="216"/>
      <c r="H9007" s="227"/>
      <c r="I9007" s="214"/>
      <c r="J9007" s="214"/>
      <c r="K9007" s="218"/>
    </row>
    <row r="9008" customHeight="1" spans="1:11">
      <c r="A9008" s="228"/>
      <c r="B9008" s="219"/>
      <c r="C9008" s="220"/>
      <c r="D9008" s="220"/>
      <c r="E9008" s="220"/>
      <c r="F9008" s="225"/>
      <c r="G9008" s="222"/>
      <c r="H9008" s="229"/>
      <c r="I9008" s="220"/>
      <c r="J9008" s="220"/>
      <c r="K9008" s="223"/>
    </row>
    <row r="9009" customHeight="1" spans="1:11">
      <c r="A9009" s="226"/>
      <c r="B9009" s="213"/>
      <c r="C9009" s="214"/>
      <c r="D9009" s="214"/>
      <c r="E9009" s="214"/>
      <c r="F9009" s="224"/>
      <c r="G9009" s="216"/>
      <c r="H9009" s="227"/>
      <c r="I9009" s="214"/>
      <c r="J9009" s="214"/>
      <c r="K9009" s="218"/>
    </row>
    <row r="9010" customHeight="1" spans="1:11">
      <c r="A9010" s="228"/>
      <c r="B9010" s="219"/>
      <c r="C9010" s="220"/>
      <c r="D9010" s="220"/>
      <c r="E9010" s="220"/>
      <c r="F9010" s="225"/>
      <c r="G9010" s="222"/>
      <c r="H9010" s="229"/>
      <c r="I9010" s="220"/>
      <c r="J9010" s="220"/>
      <c r="K9010" s="223"/>
    </row>
    <row r="9011" customHeight="1" spans="1:11">
      <c r="A9011" s="226"/>
      <c r="B9011" s="213"/>
      <c r="C9011" s="214"/>
      <c r="D9011" s="214"/>
      <c r="E9011" s="214"/>
      <c r="F9011" s="224"/>
      <c r="G9011" s="216"/>
      <c r="H9011" s="227"/>
      <c r="I9011" s="214"/>
      <c r="J9011" s="214"/>
      <c r="K9011" s="218"/>
    </row>
    <row r="9012" customHeight="1" spans="1:11">
      <c r="A9012" s="228"/>
      <c r="B9012" s="219"/>
      <c r="C9012" s="220"/>
      <c r="D9012" s="220"/>
      <c r="E9012" s="220"/>
      <c r="F9012" s="225"/>
      <c r="G9012" s="222"/>
      <c r="H9012" s="229"/>
      <c r="I9012" s="220"/>
      <c r="J9012" s="220"/>
      <c r="K9012" s="223"/>
    </row>
    <row r="9013" customHeight="1" spans="1:11">
      <c r="A9013" s="226"/>
      <c r="B9013" s="213"/>
      <c r="C9013" s="214"/>
      <c r="D9013" s="214"/>
      <c r="E9013" s="214"/>
      <c r="F9013" s="224"/>
      <c r="G9013" s="216"/>
      <c r="H9013" s="227"/>
      <c r="I9013" s="214"/>
      <c r="J9013" s="214"/>
      <c r="K9013" s="218"/>
    </row>
    <row r="9014" customHeight="1" spans="1:11">
      <c r="A9014" s="228"/>
      <c r="B9014" s="219"/>
      <c r="C9014" s="220"/>
      <c r="D9014" s="220"/>
      <c r="E9014" s="220"/>
      <c r="F9014" s="225"/>
      <c r="G9014" s="222"/>
      <c r="H9014" s="229"/>
      <c r="I9014" s="220"/>
      <c r="J9014" s="220"/>
      <c r="K9014" s="223"/>
    </row>
    <row r="9015" customHeight="1" spans="1:11">
      <c r="A9015" s="226"/>
      <c r="B9015" s="213"/>
      <c r="C9015" s="214"/>
      <c r="D9015" s="214"/>
      <c r="E9015" s="214"/>
      <c r="F9015" s="224"/>
      <c r="G9015" s="216"/>
      <c r="H9015" s="227"/>
      <c r="I9015" s="214"/>
      <c r="J9015" s="214"/>
      <c r="K9015" s="218"/>
    </row>
    <row r="9016" customHeight="1" spans="1:11">
      <c r="A9016" s="228"/>
      <c r="B9016" s="219"/>
      <c r="C9016" s="220"/>
      <c r="D9016" s="220"/>
      <c r="E9016" s="220"/>
      <c r="F9016" s="225"/>
      <c r="G9016" s="222"/>
      <c r="H9016" s="229"/>
      <c r="I9016" s="220"/>
      <c r="J9016" s="220"/>
      <c r="K9016" s="223"/>
    </row>
    <row r="9017" customHeight="1" spans="1:11">
      <c r="A9017" s="226"/>
      <c r="B9017" s="213"/>
      <c r="C9017" s="214"/>
      <c r="D9017" s="214"/>
      <c r="E9017" s="214"/>
      <c r="F9017" s="224"/>
      <c r="G9017" s="216"/>
      <c r="H9017" s="227"/>
      <c r="I9017" s="214"/>
      <c r="J9017" s="214"/>
      <c r="K9017" s="218"/>
    </row>
    <row r="9018" customHeight="1" spans="1:11">
      <c r="A9018" s="228"/>
      <c r="B9018" s="219"/>
      <c r="C9018" s="220"/>
      <c r="D9018" s="220"/>
      <c r="E9018" s="220"/>
      <c r="F9018" s="225"/>
      <c r="G9018" s="222"/>
      <c r="H9018" s="229"/>
      <c r="I9018" s="220"/>
      <c r="J9018" s="220"/>
      <c r="K9018" s="223"/>
    </row>
    <row r="9019" customHeight="1" spans="1:11">
      <c r="A9019" s="226"/>
      <c r="B9019" s="213"/>
      <c r="C9019" s="214"/>
      <c r="D9019" s="214"/>
      <c r="E9019" s="214"/>
      <c r="F9019" s="224"/>
      <c r="G9019" s="216"/>
      <c r="H9019" s="227"/>
      <c r="I9019" s="214"/>
      <c r="J9019" s="214"/>
      <c r="K9019" s="218"/>
    </row>
    <row r="9020" customHeight="1" spans="1:11">
      <c r="A9020" s="228"/>
      <c r="B9020" s="219"/>
      <c r="C9020" s="220"/>
      <c r="D9020" s="220"/>
      <c r="E9020" s="220"/>
      <c r="F9020" s="225"/>
      <c r="G9020" s="222"/>
      <c r="H9020" s="229"/>
      <c r="I9020" s="220"/>
      <c r="J9020" s="220"/>
      <c r="K9020" s="223"/>
    </row>
    <row r="9021" customHeight="1" spans="1:11">
      <c r="A9021" s="226"/>
      <c r="B9021" s="213"/>
      <c r="C9021" s="214"/>
      <c r="D9021" s="214"/>
      <c r="E9021" s="214"/>
      <c r="F9021" s="224"/>
      <c r="G9021" s="216"/>
      <c r="H9021" s="227"/>
      <c r="I9021" s="214"/>
      <c r="J9021" s="214"/>
      <c r="K9021" s="218"/>
    </row>
    <row r="9022" customHeight="1" spans="1:11">
      <c r="A9022" s="228"/>
      <c r="B9022" s="219"/>
      <c r="C9022" s="220"/>
      <c r="D9022" s="220"/>
      <c r="E9022" s="220"/>
      <c r="F9022" s="225"/>
      <c r="G9022" s="222"/>
      <c r="H9022" s="229"/>
      <c r="I9022" s="220"/>
      <c r="J9022" s="220"/>
      <c r="K9022" s="223"/>
    </row>
    <row r="9023" customHeight="1" spans="1:11">
      <c r="A9023" s="226"/>
      <c r="B9023" s="213"/>
      <c r="C9023" s="214"/>
      <c r="D9023" s="214"/>
      <c r="E9023" s="214"/>
      <c r="F9023" s="224"/>
      <c r="G9023" s="216"/>
      <c r="H9023" s="227"/>
      <c r="I9023" s="214"/>
      <c r="J9023" s="214"/>
      <c r="K9023" s="218"/>
    </row>
    <row r="9024" customHeight="1" spans="1:11">
      <c r="A9024" s="228"/>
      <c r="B9024" s="219"/>
      <c r="C9024" s="220"/>
      <c r="D9024" s="220"/>
      <c r="E9024" s="220"/>
      <c r="F9024" s="225"/>
      <c r="G9024" s="222"/>
      <c r="H9024" s="229"/>
      <c r="I9024" s="220"/>
      <c r="J9024" s="220"/>
      <c r="K9024" s="223"/>
    </row>
    <row r="9025" customHeight="1" spans="1:11">
      <c r="A9025" s="226"/>
      <c r="B9025" s="213"/>
      <c r="C9025" s="214"/>
      <c r="D9025" s="214"/>
      <c r="E9025" s="214"/>
      <c r="F9025" s="224"/>
      <c r="G9025" s="216"/>
      <c r="H9025" s="227"/>
      <c r="I9025" s="214"/>
      <c r="J9025" s="214"/>
      <c r="K9025" s="218"/>
    </row>
    <row r="9026" customHeight="1" spans="1:11">
      <c r="A9026" s="228"/>
      <c r="B9026" s="219"/>
      <c r="C9026" s="220"/>
      <c r="D9026" s="220"/>
      <c r="E9026" s="220"/>
      <c r="F9026" s="225"/>
      <c r="G9026" s="222"/>
      <c r="H9026" s="229"/>
      <c r="I9026" s="220"/>
      <c r="J9026" s="220"/>
      <c r="K9026" s="223"/>
    </row>
    <row r="9027" customHeight="1" spans="1:11">
      <c r="A9027" s="226"/>
      <c r="B9027" s="213"/>
      <c r="C9027" s="214"/>
      <c r="D9027" s="214"/>
      <c r="E9027" s="214"/>
      <c r="F9027" s="224"/>
      <c r="G9027" s="216"/>
      <c r="H9027" s="227"/>
      <c r="I9027" s="214"/>
      <c r="J9027" s="214"/>
      <c r="K9027" s="218"/>
    </row>
    <row r="9028" customHeight="1" spans="1:11">
      <c r="A9028" s="228"/>
      <c r="B9028" s="219"/>
      <c r="C9028" s="220"/>
      <c r="D9028" s="220"/>
      <c r="E9028" s="220"/>
      <c r="F9028" s="225"/>
      <c r="G9028" s="222"/>
      <c r="H9028" s="229"/>
      <c r="I9028" s="220"/>
      <c r="J9028" s="220"/>
      <c r="K9028" s="223"/>
    </row>
    <row r="9029" customHeight="1" spans="1:11">
      <c r="A9029" s="226"/>
      <c r="B9029" s="213"/>
      <c r="C9029" s="214"/>
      <c r="D9029" s="214"/>
      <c r="E9029" s="214"/>
      <c r="F9029" s="224"/>
      <c r="G9029" s="216"/>
      <c r="H9029" s="227"/>
      <c r="I9029" s="214"/>
      <c r="J9029" s="214"/>
      <c r="K9029" s="218"/>
    </row>
    <row r="9030" customHeight="1" spans="1:11">
      <c r="A9030" s="228"/>
      <c r="B9030" s="219"/>
      <c r="C9030" s="220"/>
      <c r="D9030" s="220"/>
      <c r="E9030" s="220"/>
      <c r="F9030" s="225"/>
      <c r="G9030" s="222"/>
      <c r="H9030" s="229"/>
      <c r="I9030" s="220"/>
      <c r="J9030" s="220"/>
      <c r="K9030" s="223"/>
    </row>
    <row r="9031" customHeight="1" spans="1:11">
      <c r="A9031" s="226"/>
      <c r="B9031" s="213"/>
      <c r="C9031" s="214"/>
      <c r="D9031" s="214"/>
      <c r="E9031" s="214"/>
      <c r="F9031" s="224"/>
      <c r="G9031" s="216"/>
      <c r="H9031" s="227"/>
      <c r="I9031" s="214"/>
      <c r="J9031" s="214"/>
      <c r="K9031" s="218"/>
    </row>
    <row r="9032" customHeight="1" spans="1:11">
      <c r="A9032" s="228"/>
      <c r="B9032" s="219"/>
      <c r="C9032" s="220"/>
      <c r="D9032" s="220"/>
      <c r="E9032" s="220"/>
      <c r="F9032" s="225"/>
      <c r="G9032" s="222"/>
      <c r="H9032" s="229"/>
      <c r="I9032" s="220"/>
      <c r="J9032" s="220"/>
      <c r="K9032" s="223"/>
    </row>
    <row r="9033" customHeight="1" spans="1:11">
      <c r="A9033" s="226"/>
      <c r="B9033" s="213"/>
      <c r="C9033" s="214"/>
      <c r="D9033" s="214"/>
      <c r="E9033" s="214"/>
      <c r="F9033" s="224"/>
      <c r="G9033" s="216"/>
      <c r="H9033" s="227"/>
      <c r="I9033" s="214"/>
      <c r="J9033" s="214"/>
      <c r="K9033" s="218"/>
    </row>
    <row r="9034" customHeight="1" spans="1:11">
      <c r="A9034" s="228"/>
      <c r="B9034" s="219"/>
      <c r="C9034" s="220"/>
      <c r="D9034" s="220"/>
      <c r="E9034" s="220"/>
      <c r="F9034" s="225"/>
      <c r="G9034" s="222"/>
      <c r="H9034" s="229"/>
      <c r="I9034" s="220"/>
      <c r="J9034" s="220"/>
      <c r="K9034" s="223"/>
    </row>
    <row r="9035" customHeight="1" spans="1:11">
      <c r="A9035" s="226"/>
      <c r="B9035" s="213"/>
      <c r="C9035" s="214"/>
      <c r="D9035" s="214"/>
      <c r="E9035" s="214"/>
      <c r="F9035" s="224"/>
      <c r="G9035" s="216"/>
      <c r="H9035" s="227"/>
      <c r="I9035" s="214"/>
      <c r="J9035" s="214"/>
      <c r="K9035" s="218"/>
    </row>
    <row r="9036" customHeight="1" spans="1:11">
      <c r="A9036" s="228"/>
      <c r="B9036" s="219"/>
      <c r="C9036" s="220"/>
      <c r="D9036" s="220"/>
      <c r="E9036" s="220"/>
      <c r="F9036" s="225"/>
      <c r="G9036" s="222"/>
      <c r="H9036" s="229"/>
      <c r="I9036" s="220"/>
      <c r="J9036" s="220"/>
      <c r="K9036" s="223"/>
    </row>
    <row r="9037" customHeight="1" spans="1:11">
      <c r="A9037" s="226"/>
      <c r="B9037" s="213"/>
      <c r="C9037" s="214"/>
      <c r="D9037" s="214"/>
      <c r="E9037" s="214"/>
      <c r="F9037" s="224"/>
      <c r="G9037" s="216"/>
      <c r="H9037" s="227"/>
      <c r="I9037" s="214"/>
      <c r="J9037" s="214"/>
      <c r="K9037" s="218"/>
    </row>
    <row r="9038" customHeight="1" spans="1:11">
      <c r="A9038" s="228"/>
      <c r="B9038" s="219"/>
      <c r="C9038" s="220"/>
      <c r="D9038" s="220"/>
      <c r="E9038" s="220"/>
      <c r="F9038" s="225"/>
      <c r="G9038" s="222"/>
      <c r="H9038" s="229"/>
      <c r="I9038" s="220"/>
      <c r="J9038" s="220"/>
      <c r="K9038" s="223"/>
    </row>
    <row r="9039" customHeight="1" spans="1:11">
      <c r="A9039" s="226"/>
      <c r="B9039" s="213"/>
      <c r="C9039" s="214"/>
      <c r="D9039" s="214"/>
      <c r="E9039" s="214"/>
      <c r="F9039" s="224"/>
      <c r="G9039" s="216"/>
      <c r="H9039" s="227"/>
      <c r="I9039" s="214"/>
      <c r="J9039" s="214"/>
      <c r="K9039" s="218"/>
    </row>
    <row r="9040" customHeight="1" spans="1:11">
      <c r="A9040" s="228"/>
      <c r="B9040" s="219"/>
      <c r="C9040" s="220"/>
      <c r="D9040" s="220"/>
      <c r="E9040" s="220"/>
      <c r="F9040" s="225"/>
      <c r="G9040" s="222"/>
      <c r="H9040" s="229"/>
      <c r="I9040" s="220"/>
      <c r="J9040" s="220"/>
      <c r="K9040" s="223"/>
    </row>
    <row r="9041" customHeight="1" spans="1:11">
      <c r="A9041" s="226"/>
      <c r="B9041" s="213"/>
      <c r="C9041" s="214"/>
      <c r="D9041" s="214"/>
      <c r="E9041" s="214"/>
      <c r="F9041" s="224"/>
      <c r="G9041" s="216"/>
      <c r="H9041" s="227"/>
      <c r="I9041" s="214"/>
      <c r="J9041" s="214"/>
      <c r="K9041" s="218"/>
    </row>
    <row r="9042" customHeight="1" spans="1:11">
      <c r="A9042" s="228"/>
      <c r="B9042" s="219"/>
      <c r="C9042" s="220"/>
      <c r="D9042" s="220"/>
      <c r="E9042" s="220"/>
      <c r="F9042" s="225"/>
      <c r="G9042" s="222"/>
      <c r="H9042" s="229"/>
      <c r="I9042" s="220"/>
      <c r="J9042" s="220"/>
      <c r="K9042" s="223"/>
    </row>
    <row r="9043" customHeight="1" spans="1:11">
      <c r="A9043" s="226"/>
      <c r="B9043" s="213"/>
      <c r="C9043" s="214"/>
      <c r="D9043" s="214"/>
      <c r="E9043" s="214"/>
      <c r="F9043" s="224"/>
      <c r="G9043" s="216"/>
      <c r="H9043" s="227"/>
      <c r="I9043" s="214"/>
      <c r="J9043" s="214"/>
      <c r="K9043" s="218"/>
    </row>
    <row r="9044" customHeight="1" spans="1:11">
      <c r="A9044" s="228"/>
      <c r="B9044" s="219"/>
      <c r="C9044" s="220"/>
      <c r="D9044" s="220"/>
      <c r="E9044" s="220"/>
      <c r="F9044" s="225"/>
      <c r="G9044" s="222"/>
      <c r="H9044" s="229"/>
      <c r="I9044" s="220"/>
      <c r="J9044" s="220"/>
      <c r="K9044" s="223"/>
    </row>
    <row r="9045" customHeight="1" spans="1:11">
      <c r="A9045" s="226"/>
      <c r="B9045" s="213"/>
      <c r="C9045" s="214"/>
      <c r="D9045" s="214"/>
      <c r="E9045" s="214"/>
      <c r="F9045" s="224"/>
      <c r="G9045" s="216"/>
      <c r="H9045" s="227"/>
      <c r="I9045" s="214"/>
      <c r="J9045" s="214"/>
      <c r="K9045" s="218"/>
    </row>
    <row r="9046" customHeight="1" spans="1:11">
      <c r="A9046" s="228"/>
      <c r="B9046" s="219"/>
      <c r="C9046" s="220"/>
      <c r="D9046" s="220"/>
      <c r="E9046" s="220"/>
      <c r="F9046" s="225"/>
      <c r="G9046" s="222"/>
      <c r="H9046" s="229"/>
      <c r="I9046" s="220"/>
      <c r="J9046" s="220"/>
      <c r="K9046" s="223"/>
    </row>
    <row r="9047" customHeight="1" spans="1:11">
      <c r="A9047" s="226"/>
      <c r="B9047" s="213"/>
      <c r="C9047" s="214"/>
      <c r="D9047" s="214"/>
      <c r="E9047" s="214"/>
      <c r="F9047" s="224"/>
      <c r="G9047" s="216"/>
      <c r="H9047" s="227"/>
      <c r="I9047" s="214"/>
      <c r="J9047" s="214"/>
      <c r="K9047" s="218"/>
    </row>
    <row r="9048" customHeight="1" spans="1:11">
      <c r="A9048" s="228"/>
      <c r="B9048" s="219"/>
      <c r="C9048" s="220"/>
      <c r="D9048" s="220"/>
      <c r="E9048" s="220"/>
      <c r="F9048" s="225"/>
      <c r="G9048" s="222"/>
      <c r="H9048" s="229"/>
      <c r="I9048" s="220"/>
      <c r="J9048" s="220"/>
      <c r="K9048" s="223"/>
    </row>
    <row r="9049" customHeight="1" spans="1:11">
      <c r="A9049" s="226"/>
      <c r="B9049" s="213"/>
      <c r="C9049" s="214"/>
      <c r="D9049" s="214"/>
      <c r="E9049" s="214"/>
      <c r="F9049" s="224"/>
      <c r="G9049" s="216"/>
      <c r="H9049" s="227"/>
      <c r="I9049" s="214"/>
      <c r="J9049" s="214"/>
      <c r="K9049" s="218"/>
    </row>
    <row r="9050" customHeight="1" spans="1:11">
      <c r="A9050" s="228"/>
      <c r="B9050" s="219"/>
      <c r="C9050" s="220"/>
      <c r="D9050" s="220"/>
      <c r="E9050" s="220"/>
      <c r="F9050" s="225"/>
      <c r="G9050" s="222"/>
      <c r="H9050" s="229"/>
      <c r="I9050" s="220"/>
      <c r="J9050" s="220"/>
      <c r="K9050" s="223"/>
    </row>
    <row r="9051" customHeight="1" spans="1:11">
      <c r="A9051" s="226"/>
      <c r="B9051" s="213"/>
      <c r="C9051" s="214"/>
      <c r="D9051" s="214"/>
      <c r="E9051" s="214"/>
      <c r="F9051" s="224"/>
      <c r="G9051" s="216"/>
      <c r="H9051" s="227"/>
      <c r="I9051" s="214"/>
      <c r="J9051" s="214"/>
      <c r="K9051" s="218"/>
    </row>
    <row r="9052" customHeight="1" spans="1:11">
      <c r="A9052" s="228"/>
      <c r="B9052" s="219"/>
      <c r="C9052" s="220"/>
      <c r="D9052" s="220"/>
      <c r="E9052" s="220"/>
      <c r="F9052" s="225"/>
      <c r="G9052" s="222"/>
      <c r="H9052" s="229"/>
      <c r="I9052" s="220"/>
      <c r="J9052" s="220"/>
      <c r="K9052" s="223"/>
    </row>
    <row r="9053" customHeight="1" spans="1:11">
      <c r="A9053" s="226"/>
      <c r="B9053" s="213"/>
      <c r="C9053" s="214"/>
      <c r="D9053" s="214"/>
      <c r="E9053" s="214"/>
      <c r="F9053" s="224"/>
      <c r="G9053" s="216"/>
      <c r="H9053" s="227"/>
      <c r="I9053" s="214"/>
      <c r="J9053" s="214"/>
      <c r="K9053" s="218"/>
    </row>
    <row r="9054" customHeight="1" spans="1:11">
      <c r="A9054" s="228"/>
      <c r="B9054" s="219"/>
      <c r="C9054" s="220"/>
      <c r="D9054" s="220"/>
      <c r="E9054" s="220"/>
      <c r="F9054" s="225"/>
      <c r="G9054" s="222"/>
      <c r="H9054" s="229"/>
      <c r="I9054" s="220"/>
      <c r="J9054" s="220"/>
      <c r="K9054" s="223"/>
    </row>
    <row r="9055" customHeight="1" spans="1:11">
      <c r="A9055" s="226"/>
      <c r="B9055" s="213"/>
      <c r="C9055" s="214"/>
      <c r="D9055" s="214"/>
      <c r="E9055" s="214"/>
      <c r="F9055" s="224"/>
      <c r="G9055" s="216"/>
      <c r="H9055" s="227"/>
      <c r="I9055" s="214"/>
      <c r="J9055" s="214"/>
      <c r="K9055" s="218"/>
    </row>
    <row r="9056" customHeight="1" spans="1:11">
      <c r="A9056" s="228"/>
      <c r="B9056" s="219"/>
      <c r="C9056" s="220"/>
      <c r="D9056" s="220"/>
      <c r="E9056" s="220"/>
      <c r="F9056" s="225"/>
      <c r="G9056" s="222"/>
      <c r="H9056" s="229"/>
      <c r="I9056" s="220"/>
      <c r="J9056" s="220"/>
      <c r="K9056" s="223"/>
    </row>
    <row r="9057" customHeight="1" spans="1:11">
      <c r="A9057" s="226"/>
      <c r="B9057" s="213"/>
      <c r="C9057" s="214"/>
      <c r="D9057" s="214"/>
      <c r="E9057" s="214"/>
      <c r="F9057" s="224"/>
      <c r="G9057" s="216"/>
      <c r="H9057" s="227"/>
      <c r="I9057" s="214"/>
      <c r="J9057" s="214"/>
      <c r="K9057" s="218"/>
    </row>
    <row r="9058" customHeight="1" spans="1:11">
      <c r="A9058" s="228"/>
      <c r="B9058" s="219"/>
      <c r="C9058" s="220"/>
      <c r="D9058" s="220"/>
      <c r="E9058" s="220"/>
      <c r="F9058" s="225"/>
      <c r="G9058" s="222"/>
      <c r="H9058" s="229"/>
      <c r="I9058" s="220"/>
      <c r="J9058" s="220"/>
      <c r="K9058" s="223"/>
    </row>
    <row r="9059" customHeight="1" spans="1:11">
      <c r="A9059" s="226"/>
      <c r="B9059" s="213"/>
      <c r="C9059" s="214"/>
      <c r="D9059" s="214"/>
      <c r="E9059" s="214"/>
      <c r="F9059" s="224"/>
      <c r="G9059" s="216"/>
      <c r="H9059" s="227"/>
      <c r="I9059" s="214"/>
      <c r="J9059" s="214"/>
      <c r="K9059" s="218"/>
    </row>
    <row r="9060" customHeight="1" spans="1:11">
      <c r="A9060" s="228"/>
      <c r="B9060" s="219"/>
      <c r="C9060" s="220"/>
      <c r="D9060" s="220"/>
      <c r="E9060" s="220"/>
      <c r="F9060" s="225"/>
      <c r="G9060" s="222"/>
      <c r="H9060" s="229"/>
      <c r="I9060" s="220"/>
      <c r="J9060" s="220"/>
      <c r="K9060" s="223"/>
    </row>
    <row r="9061" customHeight="1" spans="1:11">
      <c r="A9061" s="226"/>
      <c r="B9061" s="213"/>
      <c r="C9061" s="214"/>
      <c r="D9061" s="214"/>
      <c r="E9061" s="214"/>
      <c r="F9061" s="224"/>
      <c r="G9061" s="216"/>
      <c r="H9061" s="227"/>
      <c r="I9061" s="214"/>
      <c r="J9061" s="214"/>
      <c r="K9061" s="218"/>
    </row>
    <row r="9062" customHeight="1" spans="1:11">
      <c r="A9062" s="228"/>
      <c r="B9062" s="219"/>
      <c r="C9062" s="220"/>
      <c r="D9062" s="220"/>
      <c r="E9062" s="220"/>
      <c r="F9062" s="225"/>
      <c r="G9062" s="222"/>
      <c r="H9062" s="229"/>
      <c r="I9062" s="220"/>
      <c r="J9062" s="220"/>
      <c r="K9062" s="223"/>
    </row>
    <row r="9063" customHeight="1" spans="1:11">
      <c r="A9063" s="226"/>
      <c r="B9063" s="213"/>
      <c r="C9063" s="214"/>
      <c r="D9063" s="214"/>
      <c r="E9063" s="214"/>
      <c r="F9063" s="224"/>
      <c r="G9063" s="216"/>
      <c r="H9063" s="227"/>
      <c r="I9063" s="214"/>
      <c r="J9063" s="214"/>
      <c r="K9063" s="218"/>
    </row>
    <row r="9064" customHeight="1" spans="1:11">
      <c r="A9064" s="228"/>
      <c r="B9064" s="219"/>
      <c r="C9064" s="220"/>
      <c r="D9064" s="220"/>
      <c r="E9064" s="220"/>
      <c r="F9064" s="225"/>
      <c r="G9064" s="222"/>
      <c r="H9064" s="229"/>
      <c r="I9064" s="220"/>
      <c r="J9064" s="220"/>
      <c r="K9064" s="223"/>
    </row>
    <row r="9065" customHeight="1" spans="1:11">
      <c r="A9065" s="226"/>
      <c r="B9065" s="213"/>
      <c r="C9065" s="214"/>
      <c r="D9065" s="214"/>
      <c r="E9065" s="214"/>
      <c r="F9065" s="224"/>
      <c r="G9065" s="216"/>
      <c r="H9065" s="227"/>
      <c r="I9065" s="214"/>
      <c r="J9065" s="214"/>
      <c r="K9065" s="218"/>
    </row>
    <row r="9066" customHeight="1" spans="1:11">
      <c r="A9066" s="228"/>
      <c r="B9066" s="219"/>
      <c r="C9066" s="220"/>
      <c r="D9066" s="220"/>
      <c r="E9066" s="220"/>
      <c r="F9066" s="225"/>
      <c r="G9066" s="222"/>
      <c r="H9066" s="229"/>
      <c r="I9066" s="220"/>
      <c r="J9066" s="220"/>
      <c r="K9066" s="223"/>
    </row>
    <row r="9067" customHeight="1" spans="1:11">
      <c r="A9067" s="226"/>
      <c r="B9067" s="213"/>
      <c r="C9067" s="214"/>
      <c r="D9067" s="214"/>
      <c r="E9067" s="214"/>
      <c r="F9067" s="224"/>
      <c r="G9067" s="216"/>
      <c r="H9067" s="227"/>
      <c r="I9067" s="214"/>
      <c r="J9067" s="214"/>
      <c r="K9067" s="218"/>
    </row>
    <row r="9068" customHeight="1" spans="1:11">
      <c r="A9068" s="228"/>
      <c r="B9068" s="219"/>
      <c r="C9068" s="220"/>
      <c r="D9068" s="220"/>
      <c r="E9068" s="220"/>
      <c r="F9068" s="225"/>
      <c r="G9068" s="222"/>
      <c r="H9068" s="229"/>
      <c r="I9068" s="220"/>
      <c r="J9068" s="220"/>
      <c r="K9068" s="223"/>
    </row>
    <row r="9069" customHeight="1" spans="1:11">
      <c r="A9069" s="226"/>
      <c r="B9069" s="213"/>
      <c r="C9069" s="214"/>
      <c r="D9069" s="214"/>
      <c r="E9069" s="214"/>
      <c r="F9069" s="224"/>
      <c r="G9069" s="216"/>
      <c r="H9069" s="227"/>
      <c r="I9069" s="214"/>
      <c r="J9069" s="214"/>
      <c r="K9069" s="218"/>
    </row>
    <row r="9070" customHeight="1" spans="1:11">
      <c r="A9070" s="228"/>
      <c r="B9070" s="219"/>
      <c r="C9070" s="220"/>
      <c r="D9070" s="220"/>
      <c r="E9070" s="220"/>
      <c r="F9070" s="225"/>
      <c r="G9070" s="222"/>
      <c r="H9070" s="229"/>
      <c r="I9070" s="220"/>
      <c r="J9070" s="220"/>
      <c r="K9070" s="223"/>
    </row>
    <row r="9071" customHeight="1" spans="1:11">
      <c r="A9071" s="226"/>
      <c r="B9071" s="213"/>
      <c r="C9071" s="214"/>
      <c r="D9071" s="214"/>
      <c r="E9071" s="214"/>
      <c r="F9071" s="224"/>
      <c r="G9071" s="216"/>
      <c r="H9071" s="227"/>
      <c r="I9071" s="214"/>
      <c r="J9071" s="214"/>
      <c r="K9071" s="218"/>
    </row>
    <row r="9072" customHeight="1" spans="1:11">
      <c r="A9072" s="228"/>
      <c r="B9072" s="219"/>
      <c r="C9072" s="220"/>
      <c r="D9072" s="220"/>
      <c r="E9072" s="220"/>
      <c r="F9072" s="225"/>
      <c r="G9072" s="222"/>
      <c r="H9072" s="229"/>
      <c r="I9072" s="220"/>
      <c r="J9072" s="220"/>
      <c r="K9072" s="223"/>
    </row>
    <row r="9073" customHeight="1" spans="1:11">
      <c r="A9073" s="226"/>
      <c r="B9073" s="213"/>
      <c r="C9073" s="214"/>
      <c r="D9073" s="214"/>
      <c r="E9073" s="214"/>
      <c r="F9073" s="224"/>
      <c r="G9073" s="216"/>
      <c r="H9073" s="227"/>
      <c r="I9073" s="214"/>
      <c r="J9073" s="214"/>
      <c r="K9073" s="218"/>
    </row>
    <row r="9074" customHeight="1" spans="1:11">
      <c r="A9074" s="228"/>
      <c r="B9074" s="219"/>
      <c r="C9074" s="220"/>
      <c r="D9074" s="220"/>
      <c r="E9074" s="220"/>
      <c r="F9074" s="225"/>
      <c r="G9074" s="222"/>
      <c r="H9074" s="229"/>
      <c r="I9074" s="220"/>
      <c r="J9074" s="220"/>
      <c r="K9074" s="223"/>
    </row>
    <row r="9075" customHeight="1" spans="1:11">
      <c r="A9075" s="226"/>
      <c r="B9075" s="213"/>
      <c r="C9075" s="214"/>
      <c r="D9075" s="214"/>
      <c r="E9075" s="214"/>
      <c r="F9075" s="224"/>
      <c r="G9075" s="216"/>
      <c r="H9075" s="227"/>
      <c r="I9075" s="214"/>
      <c r="J9075" s="214"/>
      <c r="K9075" s="218"/>
    </row>
    <row r="9076" customHeight="1" spans="1:11">
      <c r="A9076" s="228"/>
      <c r="B9076" s="219"/>
      <c r="C9076" s="220"/>
      <c r="D9076" s="220"/>
      <c r="E9076" s="220"/>
      <c r="F9076" s="225"/>
      <c r="G9076" s="222"/>
      <c r="H9076" s="229"/>
      <c r="I9076" s="220"/>
      <c r="J9076" s="220"/>
      <c r="K9076" s="223"/>
    </row>
    <row r="9077" customHeight="1" spans="1:11">
      <c r="A9077" s="226"/>
      <c r="B9077" s="213"/>
      <c r="C9077" s="214"/>
      <c r="D9077" s="214"/>
      <c r="E9077" s="214"/>
      <c r="F9077" s="224"/>
      <c r="G9077" s="216"/>
      <c r="H9077" s="227"/>
      <c r="I9077" s="214"/>
      <c r="J9077" s="214"/>
      <c r="K9077" s="218"/>
    </row>
    <row r="9078" customHeight="1" spans="1:11">
      <c r="A9078" s="228"/>
      <c r="B9078" s="219"/>
      <c r="C9078" s="220"/>
      <c r="D9078" s="220"/>
      <c r="E9078" s="220"/>
      <c r="F9078" s="225"/>
      <c r="G9078" s="222"/>
      <c r="H9078" s="229"/>
      <c r="I9078" s="220"/>
      <c r="J9078" s="220"/>
      <c r="K9078" s="223"/>
    </row>
    <row r="9079" customHeight="1" spans="1:11">
      <c r="A9079" s="226"/>
      <c r="B9079" s="213"/>
      <c r="C9079" s="214"/>
      <c r="D9079" s="214"/>
      <c r="E9079" s="214"/>
      <c r="F9079" s="224"/>
      <c r="G9079" s="216"/>
      <c r="H9079" s="227"/>
      <c r="I9079" s="214"/>
      <c r="J9079" s="214"/>
      <c r="K9079" s="218"/>
    </row>
    <row r="9080" customHeight="1" spans="1:11">
      <c r="A9080" s="228"/>
      <c r="B9080" s="219"/>
      <c r="C9080" s="220"/>
      <c r="D9080" s="220"/>
      <c r="E9080" s="220"/>
      <c r="F9080" s="225"/>
      <c r="G9080" s="222"/>
      <c r="H9080" s="229"/>
      <c r="I9080" s="220"/>
      <c r="J9080" s="220"/>
      <c r="K9080" s="223"/>
    </row>
    <row r="9081" customHeight="1" spans="1:11">
      <c r="A9081" s="226"/>
      <c r="B9081" s="213"/>
      <c r="C9081" s="214"/>
      <c r="D9081" s="214"/>
      <c r="E9081" s="214"/>
      <c r="F9081" s="224"/>
      <c r="G9081" s="216"/>
      <c r="H9081" s="227"/>
      <c r="I9081" s="214"/>
      <c r="J9081" s="214"/>
      <c r="K9081" s="218"/>
    </row>
    <row r="9082" customHeight="1" spans="1:11">
      <c r="A9082" s="228"/>
      <c r="B9082" s="219"/>
      <c r="C9082" s="220"/>
      <c r="D9082" s="220"/>
      <c r="E9082" s="220"/>
      <c r="F9082" s="225"/>
      <c r="G9082" s="222"/>
      <c r="H9082" s="229"/>
      <c r="I9082" s="220"/>
      <c r="J9082" s="220"/>
      <c r="K9082" s="223"/>
    </row>
    <row r="9083" customHeight="1" spans="1:11">
      <c r="A9083" s="226"/>
      <c r="B9083" s="213"/>
      <c r="C9083" s="214"/>
      <c r="D9083" s="214"/>
      <c r="E9083" s="214"/>
      <c r="F9083" s="224"/>
      <c r="G9083" s="216"/>
      <c r="H9083" s="227"/>
      <c r="I9083" s="214"/>
      <c r="J9083" s="214"/>
      <c r="K9083" s="218"/>
    </row>
    <row r="9084" customHeight="1" spans="1:11">
      <c r="A9084" s="228"/>
      <c r="B9084" s="219"/>
      <c r="C9084" s="220"/>
      <c r="D9084" s="220"/>
      <c r="E9084" s="220"/>
      <c r="F9084" s="225"/>
      <c r="G9084" s="222"/>
      <c r="H9084" s="229"/>
      <c r="I9084" s="220"/>
      <c r="J9084" s="220"/>
      <c r="K9084" s="223"/>
    </row>
    <row r="9085" customHeight="1" spans="1:11">
      <c r="A9085" s="226"/>
      <c r="B9085" s="213"/>
      <c r="C9085" s="214"/>
      <c r="D9085" s="214"/>
      <c r="E9085" s="214"/>
      <c r="F9085" s="224"/>
      <c r="G9085" s="216"/>
      <c r="H9085" s="227"/>
      <c r="I9085" s="214"/>
      <c r="J9085" s="214"/>
      <c r="K9085" s="218"/>
    </row>
    <row r="9086" customHeight="1" spans="1:11">
      <c r="A9086" s="228"/>
      <c r="B9086" s="219"/>
      <c r="C9086" s="220"/>
      <c r="D9086" s="220"/>
      <c r="E9086" s="220"/>
      <c r="F9086" s="225"/>
      <c r="G9086" s="222"/>
      <c r="H9086" s="229"/>
      <c r="I9086" s="220"/>
      <c r="J9086" s="220"/>
      <c r="K9086" s="223"/>
    </row>
    <row r="9087" customHeight="1" spans="1:11">
      <c r="A9087" s="226"/>
      <c r="B9087" s="213"/>
      <c r="C9087" s="214"/>
      <c r="D9087" s="214"/>
      <c r="E9087" s="214"/>
      <c r="F9087" s="224"/>
      <c r="G9087" s="216"/>
      <c r="H9087" s="227"/>
      <c r="I9087" s="214"/>
      <c r="J9087" s="214"/>
      <c r="K9087" s="218"/>
    </row>
    <row r="9088" customHeight="1" spans="1:11">
      <c r="A9088" s="228"/>
      <c r="B9088" s="219"/>
      <c r="C9088" s="220"/>
      <c r="D9088" s="220"/>
      <c r="E9088" s="220"/>
      <c r="F9088" s="225"/>
      <c r="G9088" s="222"/>
      <c r="H9088" s="229"/>
      <c r="I9088" s="220"/>
      <c r="J9088" s="220"/>
      <c r="K9088" s="223"/>
    </row>
    <row r="9089" customHeight="1" spans="1:11">
      <c r="A9089" s="226"/>
      <c r="B9089" s="213"/>
      <c r="C9089" s="214"/>
      <c r="D9089" s="214"/>
      <c r="E9089" s="214"/>
      <c r="F9089" s="224"/>
      <c r="G9089" s="216"/>
      <c r="H9089" s="227"/>
      <c r="I9089" s="214"/>
      <c r="J9089" s="214"/>
      <c r="K9089" s="218"/>
    </row>
    <row r="9090" customHeight="1" spans="1:11">
      <c r="A9090" s="228"/>
      <c r="B9090" s="219"/>
      <c r="C9090" s="220"/>
      <c r="D9090" s="220"/>
      <c r="E9090" s="220"/>
      <c r="F9090" s="225"/>
      <c r="G9090" s="222"/>
      <c r="H9090" s="229"/>
      <c r="I9090" s="220"/>
      <c r="J9090" s="220"/>
      <c r="K9090" s="223"/>
    </row>
    <row r="9091" customHeight="1" spans="1:11">
      <c r="A9091" s="226"/>
      <c r="B9091" s="213"/>
      <c r="C9091" s="214"/>
      <c r="D9091" s="214"/>
      <c r="E9091" s="214"/>
      <c r="F9091" s="224"/>
      <c r="G9091" s="216"/>
      <c r="H9091" s="227"/>
      <c r="I9091" s="214"/>
      <c r="J9091" s="214"/>
      <c r="K9091" s="218"/>
    </row>
    <row r="9092" customHeight="1" spans="1:11">
      <c r="A9092" s="228"/>
      <c r="B9092" s="219"/>
      <c r="C9092" s="220"/>
      <c r="D9092" s="220"/>
      <c r="E9092" s="220"/>
      <c r="F9092" s="225"/>
      <c r="G9092" s="222"/>
      <c r="H9092" s="229"/>
      <c r="I9092" s="220"/>
      <c r="J9092" s="220"/>
      <c r="K9092" s="223"/>
    </row>
    <row r="9093" customHeight="1" spans="1:11">
      <c r="A9093" s="226"/>
      <c r="B9093" s="213"/>
      <c r="C9093" s="214"/>
      <c r="D9093" s="214"/>
      <c r="E9093" s="214"/>
      <c r="F9093" s="224"/>
      <c r="G9093" s="216"/>
      <c r="H9093" s="227"/>
      <c r="I9093" s="214"/>
      <c r="J9093" s="214"/>
      <c r="K9093" s="218"/>
    </row>
    <row r="9094" customHeight="1" spans="1:11">
      <c r="A9094" s="228"/>
      <c r="B9094" s="219"/>
      <c r="C9094" s="220"/>
      <c r="D9094" s="220"/>
      <c r="E9094" s="220"/>
      <c r="F9094" s="225"/>
      <c r="G9094" s="222"/>
      <c r="H9094" s="229"/>
      <c r="I9094" s="220"/>
      <c r="J9094" s="220"/>
      <c r="K9094" s="223"/>
    </row>
    <row r="9095" customHeight="1" spans="1:11">
      <c r="A9095" s="226"/>
      <c r="B9095" s="213"/>
      <c r="C9095" s="214"/>
      <c r="D9095" s="214"/>
      <c r="E9095" s="214"/>
      <c r="F9095" s="224"/>
      <c r="G9095" s="216"/>
      <c r="H9095" s="227"/>
      <c r="I9095" s="214"/>
      <c r="J9095" s="214"/>
      <c r="K9095" s="218"/>
    </row>
    <row r="9096" customHeight="1" spans="1:11">
      <c r="A9096" s="228"/>
      <c r="B9096" s="219"/>
      <c r="C9096" s="220"/>
      <c r="D9096" s="220"/>
      <c r="E9096" s="220"/>
      <c r="F9096" s="225"/>
      <c r="G9096" s="222"/>
      <c r="H9096" s="229"/>
      <c r="I9096" s="220"/>
      <c r="J9096" s="220"/>
      <c r="K9096" s="223"/>
    </row>
    <row r="9097" customHeight="1" spans="1:11">
      <c r="A9097" s="226"/>
      <c r="B9097" s="213"/>
      <c r="C9097" s="214"/>
      <c r="D9097" s="214"/>
      <c r="E9097" s="214"/>
      <c r="F9097" s="224"/>
      <c r="G9097" s="216"/>
      <c r="H9097" s="227"/>
      <c r="I9097" s="214"/>
      <c r="J9097" s="214"/>
      <c r="K9097" s="218"/>
    </row>
    <row r="9098" customHeight="1" spans="1:11">
      <c r="A9098" s="228"/>
      <c r="B9098" s="219"/>
      <c r="C9098" s="220"/>
      <c r="D9098" s="220"/>
      <c r="E9098" s="220"/>
      <c r="F9098" s="225"/>
      <c r="G9098" s="222"/>
      <c r="H9098" s="229"/>
      <c r="I9098" s="220"/>
      <c r="J9098" s="220"/>
      <c r="K9098" s="223"/>
    </row>
    <row r="9099" customHeight="1" spans="1:11">
      <c r="A9099" s="226"/>
      <c r="B9099" s="213"/>
      <c r="C9099" s="214"/>
      <c r="D9099" s="214"/>
      <c r="E9099" s="214"/>
      <c r="F9099" s="224"/>
      <c r="G9099" s="216"/>
      <c r="H9099" s="227"/>
      <c r="I9099" s="214"/>
      <c r="J9099" s="214"/>
      <c r="K9099" s="218"/>
    </row>
    <row r="9100" customHeight="1" spans="1:11">
      <c r="A9100" s="228"/>
      <c r="B9100" s="219"/>
      <c r="C9100" s="220"/>
      <c r="D9100" s="220"/>
      <c r="E9100" s="220"/>
      <c r="F9100" s="225"/>
      <c r="G9100" s="222"/>
      <c r="H9100" s="229"/>
      <c r="I9100" s="220"/>
      <c r="J9100" s="220"/>
      <c r="K9100" s="223"/>
    </row>
    <row r="9101" customHeight="1" spans="1:11">
      <c r="A9101" s="226"/>
      <c r="B9101" s="213"/>
      <c r="C9101" s="214"/>
      <c r="D9101" s="214"/>
      <c r="E9101" s="214"/>
      <c r="F9101" s="224"/>
      <c r="G9101" s="216"/>
      <c r="H9101" s="227"/>
      <c r="I9101" s="214"/>
      <c r="J9101" s="214"/>
      <c r="K9101" s="218"/>
    </row>
    <row r="9102" customHeight="1" spans="1:11">
      <c r="A9102" s="228"/>
      <c r="B9102" s="219"/>
      <c r="C9102" s="220"/>
      <c r="D9102" s="220"/>
      <c r="E9102" s="220"/>
      <c r="F9102" s="225"/>
      <c r="G9102" s="222"/>
      <c r="H9102" s="229"/>
      <c r="I9102" s="220"/>
      <c r="J9102" s="220"/>
      <c r="K9102" s="223"/>
    </row>
    <row r="9103" customHeight="1" spans="1:11">
      <c r="A9103" s="226"/>
      <c r="B9103" s="213"/>
      <c r="C9103" s="214"/>
      <c r="D9103" s="214"/>
      <c r="E9103" s="214"/>
      <c r="F9103" s="224"/>
      <c r="G9103" s="216"/>
      <c r="H9103" s="227"/>
      <c r="I9103" s="214"/>
      <c r="J9103" s="214"/>
      <c r="K9103" s="218"/>
    </row>
    <row r="9104" customHeight="1" spans="1:11">
      <c r="A9104" s="228"/>
      <c r="B9104" s="219"/>
      <c r="C9104" s="220"/>
      <c r="D9104" s="220"/>
      <c r="E9104" s="220"/>
      <c r="F9104" s="225"/>
      <c r="G9104" s="222"/>
      <c r="H9104" s="229"/>
      <c r="I9104" s="220"/>
      <c r="J9104" s="220"/>
      <c r="K9104" s="223"/>
    </row>
    <row r="9105" customHeight="1" spans="1:11">
      <c r="A9105" s="226"/>
      <c r="B9105" s="213"/>
      <c r="C9105" s="214"/>
      <c r="D9105" s="214"/>
      <c r="E9105" s="214"/>
      <c r="F9105" s="224"/>
      <c r="G9105" s="216"/>
      <c r="H9105" s="227"/>
      <c r="I9105" s="214"/>
      <c r="J9105" s="214"/>
      <c r="K9105" s="218"/>
    </row>
    <row r="9106" customHeight="1" spans="1:11">
      <c r="A9106" s="228"/>
      <c r="B9106" s="219"/>
      <c r="C9106" s="220"/>
      <c r="D9106" s="220"/>
      <c r="E9106" s="220"/>
      <c r="F9106" s="225"/>
      <c r="G9106" s="222"/>
      <c r="H9106" s="229"/>
      <c r="I9106" s="220"/>
      <c r="J9106" s="220"/>
      <c r="K9106" s="223"/>
    </row>
    <row r="9107" customHeight="1" spans="1:11">
      <c r="A9107" s="226"/>
      <c r="B9107" s="213"/>
      <c r="C9107" s="214"/>
      <c r="D9107" s="214"/>
      <c r="E9107" s="214"/>
      <c r="F9107" s="224"/>
      <c r="G9107" s="216"/>
      <c r="H9107" s="227"/>
      <c r="I9107" s="214"/>
      <c r="J9107" s="214"/>
      <c r="K9107" s="218"/>
    </row>
    <row r="9108" customHeight="1" spans="1:11">
      <c r="A9108" s="228"/>
      <c r="B9108" s="219"/>
      <c r="C9108" s="220"/>
      <c r="D9108" s="220"/>
      <c r="E9108" s="220"/>
      <c r="F9108" s="225"/>
      <c r="G9108" s="222"/>
      <c r="H9108" s="229"/>
      <c r="I9108" s="220"/>
      <c r="J9108" s="220"/>
      <c r="K9108" s="223"/>
    </row>
    <row r="9109" customHeight="1" spans="1:11">
      <c r="A9109" s="226"/>
      <c r="B9109" s="213"/>
      <c r="C9109" s="214"/>
      <c r="D9109" s="214"/>
      <c r="E9109" s="214"/>
      <c r="F9109" s="224"/>
      <c r="G9109" s="216"/>
      <c r="H9109" s="227"/>
      <c r="I9109" s="214"/>
      <c r="J9109" s="214"/>
      <c r="K9109" s="218"/>
    </row>
    <row r="9110" customHeight="1" spans="1:11">
      <c r="A9110" s="228"/>
      <c r="B9110" s="219"/>
      <c r="C9110" s="220"/>
      <c r="D9110" s="220"/>
      <c r="E9110" s="220"/>
      <c r="F9110" s="225"/>
      <c r="G9110" s="222"/>
      <c r="H9110" s="229"/>
      <c r="I9110" s="220"/>
      <c r="J9110" s="220"/>
      <c r="K9110" s="223"/>
    </row>
    <row r="9111" customHeight="1" spans="1:11">
      <c r="A9111" s="226"/>
      <c r="B9111" s="213"/>
      <c r="C9111" s="214"/>
      <c r="D9111" s="214"/>
      <c r="E9111" s="214"/>
      <c r="F9111" s="224"/>
      <c r="G9111" s="216"/>
      <c r="H9111" s="227"/>
      <c r="I9111" s="214"/>
      <c r="J9111" s="214"/>
      <c r="K9111" s="218"/>
    </row>
    <row r="9112" customHeight="1" spans="1:11">
      <c r="A9112" s="228"/>
      <c r="B9112" s="219"/>
      <c r="C9112" s="220"/>
      <c r="D9112" s="220"/>
      <c r="E9112" s="220"/>
      <c r="F9112" s="225"/>
      <c r="G9112" s="222"/>
      <c r="H9112" s="229"/>
      <c r="I9112" s="220"/>
      <c r="J9112" s="220"/>
      <c r="K9112" s="223"/>
    </row>
    <row r="9113" customHeight="1" spans="1:11">
      <c r="A9113" s="226"/>
      <c r="B9113" s="213"/>
      <c r="C9113" s="214"/>
      <c r="D9113" s="214"/>
      <c r="E9113" s="214"/>
      <c r="F9113" s="224"/>
      <c r="G9113" s="216"/>
      <c r="H9113" s="227"/>
      <c r="I9113" s="214"/>
      <c r="J9113" s="214"/>
      <c r="K9113" s="218"/>
    </row>
    <row r="9114" customHeight="1" spans="1:11">
      <c r="A9114" s="228"/>
      <c r="B9114" s="219"/>
      <c r="C9114" s="220"/>
      <c r="D9114" s="220"/>
      <c r="E9114" s="220"/>
      <c r="F9114" s="225"/>
      <c r="G9114" s="222"/>
      <c r="H9114" s="229"/>
      <c r="I9114" s="220"/>
      <c r="J9114" s="220"/>
      <c r="K9114" s="223"/>
    </row>
    <row r="9115" customHeight="1" spans="1:11">
      <c r="A9115" s="226"/>
      <c r="B9115" s="213"/>
      <c r="C9115" s="214"/>
      <c r="D9115" s="214"/>
      <c r="E9115" s="214"/>
      <c r="F9115" s="224"/>
      <c r="G9115" s="216"/>
      <c r="H9115" s="227"/>
      <c r="I9115" s="214"/>
      <c r="J9115" s="214"/>
      <c r="K9115" s="218"/>
    </row>
    <row r="9116" customHeight="1" spans="1:11">
      <c r="A9116" s="228"/>
      <c r="B9116" s="219"/>
      <c r="C9116" s="220"/>
      <c r="D9116" s="220"/>
      <c r="E9116" s="220"/>
      <c r="F9116" s="225"/>
      <c r="G9116" s="222"/>
      <c r="H9116" s="229"/>
      <c r="I9116" s="220"/>
      <c r="J9116" s="220"/>
      <c r="K9116" s="223"/>
    </row>
    <row r="9117" customHeight="1" spans="1:11">
      <c r="A9117" s="226"/>
      <c r="B9117" s="213"/>
      <c r="C9117" s="214"/>
      <c r="D9117" s="214"/>
      <c r="E9117" s="214"/>
      <c r="F9117" s="224"/>
      <c r="G9117" s="216"/>
      <c r="H9117" s="227"/>
      <c r="I9117" s="214"/>
      <c r="J9117" s="214"/>
      <c r="K9117" s="218"/>
    </row>
    <row r="9118" customHeight="1" spans="1:11">
      <c r="A9118" s="228"/>
      <c r="B9118" s="219"/>
      <c r="C9118" s="220"/>
      <c r="D9118" s="220"/>
      <c r="E9118" s="220"/>
      <c r="F9118" s="225"/>
      <c r="G9118" s="222"/>
      <c r="H9118" s="229"/>
      <c r="I9118" s="220"/>
      <c r="J9118" s="220"/>
      <c r="K9118" s="223"/>
    </row>
    <row r="9119" customHeight="1" spans="1:11">
      <c r="A9119" s="226"/>
      <c r="B9119" s="213"/>
      <c r="C9119" s="214"/>
      <c r="D9119" s="214"/>
      <c r="E9119" s="214"/>
      <c r="F9119" s="224"/>
      <c r="G9119" s="216"/>
      <c r="H9119" s="227"/>
      <c r="I9119" s="214"/>
      <c r="J9119" s="214"/>
      <c r="K9119" s="218"/>
    </row>
    <row r="9120" customHeight="1" spans="1:11">
      <c r="A9120" s="228"/>
      <c r="B9120" s="219"/>
      <c r="C9120" s="220"/>
      <c r="D9120" s="220"/>
      <c r="E9120" s="220"/>
      <c r="F9120" s="225"/>
      <c r="G9120" s="222"/>
      <c r="H9120" s="229"/>
      <c r="I9120" s="220"/>
      <c r="J9120" s="220"/>
      <c r="K9120" s="223"/>
    </row>
    <row r="9121" customHeight="1" spans="1:11">
      <c r="A9121" s="226"/>
      <c r="B9121" s="213"/>
      <c r="C9121" s="214"/>
      <c r="D9121" s="214"/>
      <c r="E9121" s="214"/>
      <c r="F9121" s="224"/>
      <c r="G9121" s="216"/>
      <c r="H9121" s="227"/>
      <c r="I9121" s="214"/>
      <c r="J9121" s="214"/>
      <c r="K9121" s="218"/>
    </row>
    <row r="9122" customHeight="1" spans="1:11">
      <c r="A9122" s="228"/>
      <c r="B9122" s="219"/>
      <c r="C9122" s="220"/>
      <c r="D9122" s="220"/>
      <c r="E9122" s="220"/>
      <c r="F9122" s="225"/>
      <c r="G9122" s="222"/>
      <c r="H9122" s="229"/>
      <c r="I9122" s="220"/>
      <c r="J9122" s="220"/>
      <c r="K9122" s="223"/>
    </row>
    <row r="9123" customHeight="1" spans="1:11">
      <c r="A9123" s="226"/>
      <c r="B9123" s="213"/>
      <c r="C9123" s="214"/>
      <c r="D9123" s="214"/>
      <c r="E9123" s="214"/>
      <c r="F9123" s="224"/>
      <c r="G9123" s="216"/>
      <c r="H9123" s="227"/>
      <c r="I9123" s="214"/>
      <c r="J9123" s="214"/>
      <c r="K9123" s="218"/>
    </row>
    <row r="9124" customHeight="1" spans="1:11">
      <c r="A9124" s="228"/>
      <c r="B9124" s="219"/>
      <c r="C9124" s="220"/>
      <c r="D9124" s="220"/>
      <c r="E9124" s="220"/>
      <c r="F9124" s="225"/>
      <c r="G9124" s="222"/>
      <c r="H9124" s="229"/>
      <c r="I9124" s="220"/>
      <c r="J9124" s="220"/>
      <c r="K9124" s="223"/>
    </row>
    <row r="9125" customHeight="1" spans="1:11">
      <c r="A9125" s="226"/>
      <c r="B9125" s="213"/>
      <c r="C9125" s="214"/>
      <c r="D9125" s="214"/>
      <c r="E9125" s="214"/>
      <c r="F9125" s="224"/>
      <c r="G9125" s="216"/>
      <c r="H9125" s="227"/>
      <c r="I9125" s="214"/>
      <c r="J9125" s="214"/>
      <c r="K9125" s="218"/>
    </row>
    <row r="9126" customHeight="1" spans="1:11">
      <c r="A9126" s="228"/>
      <c r="B9126" s="219"/>
      <c r="C9126" s="220"/>
      <c r="D9126" s="220"/>
      <c r="E9126" s="220"/>
      <c r="F9126" s="225"/>
      <c r="G9126" s="222"/>
      <c r="H9126" s="229"/>
      <c r="I9126" s="220"/>
      <c r="J9126" s="220"/>
      <c r="K9126" s="223"/>
    </row>
    <row r="9127" customHeight="1" spans="1:11">
      <c r="A9127" s="226"/>
      <c r="B9127" s="213"/>
      <c r="C9127" s="214"/>
      <c r="D9127" s="214"/>
      <c r="E9127" s="214"/>
      <c r="F9127" s="224"/>
      <c r="G9127" s="216"/>
      <c r="H9127" s="227"/>
      <c r="I9127" s="214"/>
      <c r="J9127" s="214"/>
      <c r="K9127" s="218"/>
    </row>
    <row r="9128" customHeight="1" spans="1:11">
      <c r="A9128" s="228"/>
      <c r="B9128" s="219"/>
      <c r="C9128" s="220"/>
      <c r="D9128" s="220"/>
      <c r="E9128" s="220"/>
      <c r="F9128" s="225"/>
      <c r="G9128" s="222"/>
      <c r="H9128" s="229"/>
      <c r="I9128" s="220"/>
      <c r="J9128" s="220"/>
      <c r="K9128" s="223"/>
    </row>
    <row r="9129" customHeight="1" spans="1:11">
      <c r="A9129" s="226"/>
      <c r="B9129" s="213"/>
      <c r="C9129" s="214"/>
      <c r="D9129" s="214"/>
      <c r="E9129" s="214"/>
      <c r="F9129" s="224"/>
      <c r="G9129" s="216"/>
      <c r="H9129" s="227"/>
      <c r="I9129" s="214"/>
      <c r="J9129" s="214"/>
      <c r="K9129" s="218"/>
    </row>
    <row r="9130" customHeight="1" spans="1:11">
      <c r="A9130" s="228"/>
      <c r="B9130" s="219"/>
      <c r="C9130" s="220"/>
      <c r="D9130" s="220"/>
      <c r="E9130" s="220"/>
      <c r="F9130" s="225"/>
      <c r="G9130" s="222"/>
      <c r="H9130" s="229"/>
      <c r="I9130" s="220"/>
      <c r="J9130" s="220"/>
      <c r="K9130" s="223"/>
    </row>
    <row r="9131" customHeight="1" spans="1:11">
      <c r="A9131" s="226"/>
      <c r="B9131" s="213"/>
      <c r="C9131" s="214"/>
      <c r="D9131" s="214"/>
      <c r="E9131" s="214"/>
      <c r="F9131" s="224"/>
      <c r="G9131" s="216"/>
      <c r="H9131" s="227"/>
      <c r="I9131" s="214"/>
      <c r="J9131" s="214"/>
      <c r="K9131" s="218"/>
    </row>
    <row r="9132" customHeight="1" spans="1:11">
      <c r="A9132" s="228"/>
      <c r="B9132" s="219"/>
      <c r="C9132" s="220"/>
      <c r="D9132" s="220"/>
      <c r="E9132" s="220"/>
      <c r="F9132" s="225"/>
      <c r="G9132" s="222"/>
      <c r="H9132" s="229"/>
      <c r="I9132" s="220"/>
      <c r="J9132" s="220"/>
      <c r="K9132" s="223"/>
    </row>
    <row r="9133" customHeight="1" spans="1:11">
      <c r="A9133" s="226"/>
      <c r="B9133" s="213"/>
      <c r="C9133" s="214"/>
      <c r="D9133" s="214"/>
      <c r="E9133" s="214"/>
      <c r="F9133" s="224"/>
      <c r="G9133" s="216"/>
      <c r="H9133" s="227"/>
      <c r="I9133" s="214"/>
      <c r="J9133" s="214"/>
      <c r="K9133" s="218"/>
    </row>
    <row r="9134" customHeight="1" spans="1:11">
      <c r="A9134" s="228"/>
      <c r="B9134" s="219"/>
      <c r="C9134" s="220"/>
      <c r="D9134" s="220"/>
      <c r="E9134" s="220"/>
      <c r="F9134" s="225"/>
      <c r="G9134" s="222"/>
      <c r="H9134" s="229"/>
      <c r="I9134" s="220"/>
      <c r="J9134" s="220"/>
      <c r="K9134" s="223"/>
    </row>
    <row r="9135" customHeight="1" spans="1:11">
      <c r="A9135" s="226"/>
      <c r="B9135" s="213"/>
      <c r="C9135" s="214"/>
      <c r="D9135" s="214"/>
      <c r="E9135" s="214"/>
      <c r="F9135" s="224"/>
      <c r="G9135" s="216"/>
      <c r="H9135" s="227"/>
      <c r="I9135" s="214"/>
      <c r="J9135" s="214"/>
      <c r="K9135" s="218"/>
    </row>
    <row r="9136" customHeight="1" spans="1:11">
      <c r="A9136" s="228"/>
      <c r="B9136" s="219"/>
      <c r="C9136" s="220"/>
      <c r="D9136" s="220"/>
      <c r="E9136" s="220"/>
      <c r="F9136" s="225"/>
      <c r="G9136" s="222"/>
      <c r="H9136" s="229"/>
      <c r="I9136" s="220"/>
      <c r="J9136" s="220"/>
      <c r="K9136" s="223"/>
    </row>
    <row r="9137" customHeight="1" spans="1:11">
      <c r="A9137" s="226"/>
      <c r="B9137" s="213"/>
      <c r="C9137" s="214"/>
      <c r="D9137" s="214"/>
      <c r="E9137" s="214"/>
      <c r="F9137" s="224"/>
      <c r="G9137" s="216"/>
      <c r="H9137" s="227"/>
      <c r="I9137" s="214"/>
      <c r="J9137" s="214"/>
      <c r="K9137" s="218"/>
    </row>
    <row r="9138" customHeight="1" spans="1:11">
      <c r="A9138" s="228"/>
      <c r="B9138" s="219"/>
      <c r="C9138" s="220"/>
      <c r="D9138" s="220"/>
      <c r="E9138" s="220"/>
      <c r="F9138" s="225"/>
      <c r="G9138" s="222"/>
      <c r="H9138" s="229"/>
      <c r="I9138" s="220"/>
      <c r="J9138" s="220"/>
      <c r="K9138" s="223"/>
    </row>
    <row r="9139" customHeight="1" spans="1:11">
      <c r="A9139" s="226"/>
      <c r="B9139" s="213"/>
      <c r="C9139" s="214"/>
      <c r="D9139" s="214"/>
      <c r="E9139" s="214"/>
      <c r="F9139" s="224"/>
      <c r="G9139" s="216"/>
      <c r="H9139" s="227"/>
      <c r="I9139" s="214"/>
      <c r="J9139" s="214"/>
      <c r="K9139" s="218"/>
    </row>
    <row r="9140" customHeight="1" spans="1:11">
      <c r="A9140" s="228"/>
      <c r="B9140" s="219"/>
      <c r="C9140" s="220"/>
      <c r="D9140" s="220"/>
      <c r="E9140" s="220"/>
      <c r="F9140" s="225"/>
      <c r="G9140" s="222"/>
      <c r="H9140" s="229"/>
      <c r="I9140" s="220"/>
      <c r="J9140" s="220"/>
      <c r="K9140" s="223"/>
    </row>
    <row r="9141" customHeight="1" spans="1:11">
      <c r="A9141" s="226"/>
      <c r="B9141" s="213"/>
      <c r="C9141" s="214"/>
      <c r="D9141" s="214"/>
      <c r="E9141" s="214"/>
      <c r="F9141" s="224"/>
      <c r="G9141" s="216"/>
      <c r="H9141" s="227"/>
      <c r="I9141" s="214"/>
      <c r="J9141" s="214"/>
      <c r="K9141" s="218"/>
    </row>
    <row r="9142" customHeight="1" spans="1:11">
      <c r="A9142" s="228"/>
      <c r="B9142" s="219"/>
      <c r="C9142" s="220"/>
      <c r="D9142" s="220"/>
      <c r="E9142" s="220"/>
      <c r="F9142" s="225"/>
      <c r="G9142" s="222"/>
      <c r="H9142" s="229"/>
      <c r="I9142" s="220"/>
      <c r="J9142" s="220"/>
      <c r="K9142" s="223"/>
    </row>
    <row r="9143" customHeight="1" spans="1:11">
      <c r="A9143" s="226"/>
      <c r="B9143" s="213"/>
      <c r="C9143" s="214"/>
      <c r="D9143" s="214"/>
      <c r="E9143" s="214"/>
      <c r="F9143" s="224"/>
      <c r="G9143" s="216"/>
      <c r="H9143" s="227"/>
      <c r="I9143" s="214"/>
      <c r="J9143" s="214"/>
      <c r="K9143" s="218"/>
    </row>
    <row r="9144" customHeight="1" spans="1:11">
      <c r="A9144" s="228"/>
      <c r="B9144" s="219"/>
      <c r="C9144" s="220"/>
      <c r="D9144" s="220"/>
      <c r="E9144" s="220"/>
      <c r="F9144" s="225"/>
      <c r="G9144" s="222"/>
      <c r="H9144" s="229"/>
      <c r="I9144" s="220"/>
      <c r="J9144" s="220"/>
      <c r="K9144" s="223"/>
    </row>
    <row r="9145" customHeight="1" spans="1:11">
      <c r="A9145" s="226"/>
      <c r="B9145" s="213"/>
      <c r="C9145" s="214"/>
      <c r="D9145" s="214"/>
      <c r="E9145" s="214"/>
      <c r="F9145" s="224"/>
      <c r="G9145" s="216"/>
      <c r="H9145" s="227"/>
      <c r="I9145" s="214"/>
      <c r="J9145" s="214"/>
      <c r="K9145" s="218"/>
    </row>
    <row r="9146" customHeight="1" spans="1:11">
      <c r="A9146" s="228"/>
      <c r="B9146" s="219"/>
      <c r="C9146" s="220"/>
      <c r="D9146" s="220"/>
      <c r="E9146" s="220"/>
      <c r="F9146" s="225"/>
      <c r="G9146" s="222"/>
      <c r="H9146" s="229"/>
      <c r="I9146" s="220"/>
      <c r="J9146" s="220"/>
      <c r="K9146" s="223"/>
    </row>
    <row r="9147" customHeight="1" spans="1:11">
      <c r="A9147" s="226"/>
      <c r="B9147" s="213"/>
      <c r="C9147" s="214"/>
      <c r="D9147" s="214"/>
      <c r="E9147" s="214"/>
      <c r="F9147" s="224"/>
      <c r="G9147" s="216"/>
      <c r="H9147" s="227"/>
      <c r="I9147" s="214"/>
      <c r="J9147" s="214"/>
      <c r="K9147" s="218"/>
    </row>
    <row r="9148" customHeight="1" spans="1:11">
      <c r="A9148" s="228"/>
      <c r="B9148" s="219"/>
      <c r="C9148" s="220"/>
      <c r="D9148" s="220"/>
      <c r="E9148" s="220"/>
      <c r="F9148" s="225"/>
      <c r="G9148" s="222"/>
      <c r="H9148" s="229"/>
      <c r="I9148" s="220"/>
      <c r="J9148" s="220"/>
      <c r="K9148" s="223"/>
    </row>
    <row r="9149" customHeight="1" spans="1:11">
      <c r="A9149" s="226"/>
      <c r="B9149" s="213"/>
      <c r="C9149" s="214"/>
      <c r="D9149" s="214"/>
      <c r="E9149" s="214"/>
      <c r="F9149" s="224"/>
      <c r="G9149" s="216"/>
      <c r="H9149" s="227"/>
      <c r="I9149" s="214"/>
      <c r="J9149" s="214"/>
      <c r="K9149" s="218"/>
    </row>
    <row r="9150" customHeight="1" spans="1:11">
      <c r="A9150" s="228"/>
      <c r="B9150" s="219"/>
      <c r="C9150" s="220"/>
      <c r="D9150" s="220"/>
      <c r="E9150" s="220"/>
      <c r="F9150" s="225"/>
      <c r="G9150" s="222"/>
      <c r="H9150" s="229"/>
      <c r="I9150" s="220"/>
      <c r="J9150" s="220"/>
      <c r="K9150" s="223"/>
    </row>
    <row r="9151" customHeight="1" spans="1:11">
      <c r="A9151" s="226"/>
      <c r="B9151" s="213"/>
      <c r="C9151" s="214"/>
      <c r="D9151" s="214"/>
      <c r="E9151" s="214"/>
      <c r="F9151" s="224"/>
      <c r="G9151" s="216"/>
      <c r="H9151" s="227"/>
      <c r="I9151" s="214"/>
      <c r="J9151" s="214"/>
      <c r="K9151" s="218"/>
    </row>
    <row r="9152" customHeight="1" spans="1:11">
      <c r="A9152" s="228"/>
      <c r="B9152" s="219"/>
      <c r="C9152" s="220"/>
      <c r="D9152" s="220"/>
      <c r="E9152" s="220"/>
      <c r="F9152" s="225"/>
      <c r="G9152" s="222"/>
      <c r="H9152" s="229"/>
      <c r="I9152" s="220"/>
      <c r="J9152" s="220"/>
      <c r="K9152" s="223"/>
    </row>
    <row r="9153" customHeight="1" spans="1:11">
      <c r="A9153" s="226"/>
      <c r="B9153" s="213"/>
      <c r="C9153" s="214"/>
      <c r="D9153" s="214"/>
      <c r="E9153" s="214"/>
      <c r="F9153" s="224"/>
      <c r="G9153" s="216"/>
      <c r="H9153" s="227"/>
      <c r="I9153" s="214"/>
      <c r="J9153" s="214"/>
      <c r="K9153" s="218"/>
    </row>
    <row r="9154" customHeight="1" spans="1:11">
      <c r="A9154" s="228"/>
      <c r="B9154" s="219"/>
      <c r="C9154" s="220"/>
      <c r="D9154" s="220"/>
      <c r="E9154" s="220"/>
      <c r="F9154" s="225"/>
      <c r="G9154" s="222"/>
      <c r="H9154" s="229"/>
      <c r="I9154" s="220"/>
      <c r="J9154" s="220"/>
      <c r="K9154" s="223"/>
    </row>
    <row r="9155" customHeight="1" spans="1:11">
      <c r="A9155" s="226"/>
      <c r="B9155" s="213"/>
      <c r="C9155" s="214"/>
      <c r="D9155" s="214"/>
      <c r="E9155" s="214"/>
      <c r="F9155" s="224"/>
      <c r="G9155" s="216"/>
      <c r="H9155" s="227"/>
      <c r="I9155" s="214"/>
      <c r="J9155" s="214"/>
      <c r="K9155" s="218"/>
    </row>
    <row r="9156" customHeight="1" spans="1:11">
      <c r="A9156" s="228"/>
      <c r="B9156" s="219"/>
      <c r="C9156" s="220"/>
      <c r="D9156" s="220"/>
      <c r="E9156" s="220"/>
      <c r="F9156" s="225"/>
      <c r="G9156" s="222"/>
      <c r="H9156" s="229"/>
      <c r="I9156" s="220"/>
      <c r="J9156" s="220"/>
      <c r="K9156" s="223"/>
    </row>
    <row r="9157" customHeight="1" spans="1:11">
      <c r="A9157" s="226"/>
      <c r="B9157" s="213"/>
      <c r="C9157" s="214"/>
      <c r="D9157" s="214"/>
      <c r="E9157" s="214"/>
      <c r="F9157" s="224"/>
      <c r="G9157" s="216"/>
      <c r="H9157" s="227"/>
      <c r="I9157" s="214"/>
      <c r="J9157" s="214"/>
      <c r="K9157" s="218"/>
    </row>
    <row r="9158" customHeight="1" spans="1:11">
      <c r="A9158" s="228"/>
      <c r="B9158" s="219"/>
      <c r="C9158" s="220"/>
      <c r="D9158" s="220"/>
      <c r="E9158" s="220"/>
      <c r="F9158" s="225"/>
      <c r="G9158" s="222"/>
      <c r="H9158" s="229"/>
      <c r="I9158" s="220"/>
      <c r="J9158" s="220"/>
      <c r="K9158" s="223"/>
    </row>
    <row r="9159" customHeight="1" spans="1:11">
      <c r="A9159" s="226"/>
      <c r="B9159" s="213"/>
      <c r="C9159" s="214"/>
      <c r="D9159" s="214"/>
      <c r="E9159" s="214"/>
      <c r="F9159" s="224"/>
      <c r="G9159" s="216"/>
      <c r="H9159" s="227"/>
      <c r="I9159" s="214"/>
      <c r="J9159" s="214"/>
      <c r="K9159" s="218"/>
    </row>
    <row r="9160" customHeight="1" spans="1:11">
      <c r="A9160" s="228"/>
      <c r="B9160" s="219"/>
      <c r="C9160" s="220"/>
      <c r="D9160" s="220"/>
      <c r="E9160" s="220"/>
      <c r="F9160" s="225"/>
      <c r="G9160" s="222"/>
      <c r="H9160" s="229"/>
      <c r="I9160" s="220"/>
      <c r="J9160" s="220"/>
      <c r="K9160" s="223"/>
    </row>
    <row r="9161" customHeight="1" spans="1:11">
      <c r="A9161" s="226"/>
      <c r="B9161" s="213"/>
      <c r="C9161" s="214"/>
      <c r="D9161" s="214"/>
      <c r="E9161" s="214"/>
      <c r="F9161" s="224"/>
      <c r="G9161" s="216"/>
      <c r="H9161" s="227"/>
      <c r="I9161" s="214"/>
      <c r="J9161" s="214"/>
      <c r="K9161" s="218"/>
    </row>
    <row r="9162" customHeight="1" spans="1:11">
      <c r="A9162" s="228"/>
      <c r="B9162" s="219"/>
      <c r="C9162" s="220"/>
      <c r="D9162" s="220"/>
      <c r="E9162" s="220"/>
      <c r="F9162" s="225"/>
      <c r="G9162" s="222"/>
      <c r="H9162" s="229"/>
      <c r="I9162" s="220"/>
      <c r="J9162" s="220"/>
      <c r="K9162" s="223"/>
    </row>
    <row r="9163" customHeight="1" spans="1:11">
      <c r="A9163" s="226"/>
      <c r="B9163" s="213"/>
      <c r="C9163" s="214"/>
      <c r="D9163" s="214"/>
      <c r="E9163" s="214"/>
      <c r="F9163" s="224"/>
      <c r="G9163" s="216"/>
      <c r="H9163" s="227"/>
      <c r="I9163" s="214"/>
      <c r="J9163" s="214"/>
      <c r="K9163" s="218"/>
    </row>
    <row r="9164" customHeight="1" spans="1:11">
      <c r="A9164" s="228"/>
      <c r="B9164" s="219"/>
      <c r="C9164" s="220"/>
      <c r="D9164" s="220"/>
      <c r="E9164" s="220"/>
      <c r="F9164" s="225"/>
      <c r="G9164" s="222"/>
      <c r="H9164" s="229"/>
      <c r="I9164" s="220"/>
      <c r="J9164" s="220"/>
      <c r="K9164" s="223"/>
    </row>
    <row r="9165" customHeight="1" spans="1:11">
      <c r="A9165" s="226"/>
      <c r="B9165" s="213"/>
      <c r="C9165" s="214"/>
      <c r="D9165" s="214"/>
      <c r="E9165" s="214"/>
      <c r="F9165" s="224"/>
      <c r="G9165" s="216"/>
      <c r="H9165" s="227"/>
      <c r="I9165" s="214"/>
      <c r="J9165" s="214"/>
      <c r="K9165" s="218"/>
    </row>
    <row r="9166" customHeight="1" spans="1:11">
      <c r="A9166" s="228"/>
      <c r="B9166" s="219"/>
      <c r="C9166" s="220"/>
      <c r="D9166" s="220"/>
      <c r="E9166" s="220"/>
      <c r="F9166" s="225"/>
      <c r="G9166" s="222"/>
      <c r="H9166" s="229"/>
      <c r="I9166" s="220"/>
      <c r="J9166" s="220"/>
      <c r="K9166" s="223"/>
    </row>
    <row r="9167" customHeight="1" spans="1:11">
      <c r="A9167" s="226"/>
      <c r="B9167" s="213"/>
      <c r="C9167" s="214"/>
      <c r="D9167" s="214"/>
      <c r="E9167" s="214"/>
      <c r="F9167" s="224"/>
      <c r="G9167" s="216"/>
      <c r="H9167" s="227"/>
      <c r="I9167" s="214"/>
      <c r="J9167" s="214"/>
      <c r="K9167" s="218"/>
    </row>
    <row r="9168" customHeight="1" spans="1:11">
      <c r="A9168" s="228"/>
      <c r="B9168" s="219"/>
      <c r="C9168" s="220"/>
      <c r="D9168" s="220"/>
      <c r="E9168" s="220"/>
      <c r="F9168" s="225"/>
      <c r="G9168" s="222"/>
      <c r="H9168" s="229"/>
      <c r="I9168" s="220"/>
      <c r="J9168" s="220"/>
      <c r="K9168" s="223"/>
    </row>
    <row r="9169" customHeight="1" spans="1:11">
      <c r="A9169" s="226"/>
      <c r="B9169" s="213"/>
      <c r="C9169" s="214"/>
      <c r="D9169" s="214"/>
      <c r="E9169" s="214"/>
      <c r="F9169" s="224"/>
      <c r="G9169" s="216"/>
      <c r="H9169" s="227"/>
      <c r="I9169" s="214"/>
      <c r="J9169" s="214"/>
      <c r="K9169" s="218"/>
    </row>
    <row r="9170" customHeight="1" spans="1:11">
      <c r="A9170" s="228"/>
      <c r="B9170" s="219"/>
      <c r="C9170" s="220"/>
      <c r="D9170" s="220"/>
      <c r="E9170" s="220"/>
      <c r="F9170" s="225"/>
      <c r="G9170" s="222"/>
      <c r="H9170" s="229"/>
      <c r="I9170" s="220"/>
      <c r="J9170" s="220"/>
      <c r="K9170" s="223"/>
    </row>
    <row r="9171" customHeight="1" spans="1:11">
      <c r="A9171" s="226"/>
      <c r="B9171" s="213"/>
      <c r="C9171" s="214"/>
      <c r="D9171" s="214"/>
      <c r="E9171" s="214"/>
      <c r="F9171" s="224"/>
      <c r="G9171" s="216"/>
      <c r="H9171" s="227"/>
      <c r="I9171" s="214"/>
      <c r="J9171" s="214"/>
      <c r="K9171" s="218"/>
    </row>
    <row r="9172" customHeight="1" spans="1:11">
      <c r="A9172" s="228"/>
      <c r="B9172" s="219"/>
      <c r="C9172" s="220"/>
      <c r="D9172" s="220"/>
      <c r="E9172" s="220"/>
      <c r="F9172" s="225"/>
      <c r="G9172" s="222"/>
      <c r="H9172" s="229"/>
      <c r="I9172" s="220"/>
      <c r="J9172" s="220"/>
      <c r="K9172" s="223"/>
    </row>
    <row r="9173" customHeight="1" spans="1:11">
      <c r="A9173" s="226"/>
      <c r="B9173" s="213"/>
      <c r="C9173" s="214"/>
      <c r="D9173" s="214"/>
      <c r="E9173" s="214"/>
      <c r="F9173" s="224"/>
      <c r="G9173" s="216"/>
      <c r="H9173" s="227"/>
      <c r="I9173" s="214"/>
      <c r="J9173" s="214"/>
      <c r="K9173" s="218"/>
    </row>
    <row r="9174" customHeight="1" spans="1:11">
      <c r="A9174" s="228"/>
      <c r="B9174" s="219"/>
      <c r="C9174" s="220"/>
      <c r="D9174" s="220"/>
      <c r="E9174" s="220"/>
      <c r="F9174" s="225"/>
      <c r="G9174" s="222"/>
      <c r="H9174" s="229"/>
      <c r="I9174" s="220"/>
      <c r="J9174" s="220"/>
      <c r="K9174" s="223"/>
    </row>
    <row r="9175" customHeight="1" spans="1:11">
      <c r="A9175" s="226"/>
      <c r="B9175" s="213"/>
      <c r="C9175" s="214"/>
      <c r="D9175" s="214"/>
      <c r="E9175" s="214"/>
      <c r="F9175" s="224"/>
      <c r="G9175" s="216"/>
      <c r="H9175" s="227"/>
      <c r="I9175" s="214"/>
      <c r="J9175" s="214"/>
      <c r="K9175" s="218"/>
    </row>
    <row r="9176" customHeight="1" spans="1:11">
      <c r="A9176" s="228"/>
      <c r="B9176" s="219"/>
      <c r="C9176" s="220"/>
      <c r="D9176" s="220"/>
      <c r="E9176" s="220"/>
      <c r="F9176" s="225"/>
      <c r="G9176" s="222"/>
      <c r="H9176" s="229"/>
      <c r="I9176" s="220"/>
      <c r="J9176" s="220"/>
      <c r="K9176" s="223"/>
    </row>
    <row r="9177" customHeight="1" spans="1:11">
      <c r="A9177" s="226"/>
      <c r="B9177" s="213"/>
      <c r="C9177" s="214"/>
      <c r="D9177" s="214"/>
      <c r="E9177" s="214"/>
      <c r="F9177" s="224"/>
      <c r="G9177" s="216"/>
      <c r="H9177" s="227"/>
      <c r="I9177" s="214"/>
      <c r="J9177" s="214"/>
      <c r="K9177" s="218"/>
    </row>
    <row r="9178" customHeight="1" spans="1:11">
      <c r="A9178" s="228"/>
      <c r="B9178" s="219"/>
      <c r="C9178" s="220"/>
      <c r="D9178" s="220"/>
      <c r="E9178" s="220"/>
      <c r="F9178" s="225"/>
      <c r="G9178" s="222"/>
      <c r="H9178" s="229"/>
      <c r="I9178" s="220"/>
      <c r="J9178" s="220"/>
      <c r="K9178" s="223"/>
    </row>
    <row r="9179" customHeight="1" spans="1:11">
      <c r="A9179" s="226"/>
      <c r="B9179" s="213"/>
      <c r="C9179" s="214"/>
      <c r="D9179" s="214"/>
      <c r="E9179" s="214"/>
      <c r="F9179" s="224"/>
      <c r="G9179" s="216"/>
      <c r="H9179" s="227"/>
      <c r="I9179" s="214"/>
      <c r="J9179" s="214"/>
      <c r="K9179" s="218"/>
    </row>
    <row r="9180" customHeight="1" spans="1:11">
      <c r="A9180" s="228"/>
      <c r="B9180" s="219"/>
      <c r="C9180" s="220"/>
      <c r="D9180" s="220"/>
      <c r="E9180" s="220"/>
      <c r="F9180" s="225"/>
      <c r="G9180" s="222"/>
      <c r="H9180" s="229"/>
      <c r="I9180" s="220"/>
      <c r="J9180" s="220"/>
      <c r="K9180" s="223"/>
    </row>
    <row r="9181" customHeight="1" spans="1:11">
      <c r="A9181" s="226"/>
      <c r="B9181" s="213"/>
      <c r="C9181" s="214"/>
      <c r="D9181" s="214"/>
      <c r="E9181" s="214"/>
      <c r="F9181" s="224"/>
      <c r="G9181" s="216"/>
      <c r="H9181" s="227"/>
      <c r="I9181" s="214"/>
      <c r="J9181" s="214"/>
      <c r="K9181" s="218"/>
    </row>
    <row r="9182" customHeight="1" spans="1:11">
      <c r="A9182" s="228"/>
      <c r="B9182" s="219"/>
      <c r="C9182" s="220"/>
      <c r="D9182" s="220"/>
      <c r="E9182" s="220"/>
      <c r="F9182" s="225"/>
      <c r="G9182" s="222"/>
      <c r="H9182" s="229"/>
      <c r="I9182" s="220"/>
      <c r="J9182" s="220"/>
      <c r="K9182" s="223"/>
    </row>
    <row r="9183" customHeight="1" spans="1:11">
      <c r="A9183" s="226"/>
      <c r="B9183" s="213"/>
      <c r="C9183" s="214"/>
      <c r="D9183" s="214"/>
      <c r="E9183" s="214"/>
      <c r="F9183" s="224"/>
      <c r="G9183" s="216"/>
      <c r="H9183" s="227"/>
      <c r="I9183" s="214"/>
      <c r="J9183" s="214"/>
      <c r="K9183" s="218"/>
    </row>
    <row r="9184" customHeight="1" spans="1:11">
      <c r="A9184" s="228"/>
      <c r="B9184" s="219"/>
      <c r="C9184" s="220"/>
      <c r="D9184" s="220"/>
      <c r="E9184" s="220"/>
      <c r="F9184" s="225"/>
      <c r="G9184" s="222"/>
      <c r="H9184" s="229"/>
      <c r="I9184" s="220"/>
      <c r="J9184" s="220"/>
      <c r="K9184" s="223"/>
    </row>
    <row r="9185" customHeight="1" spans="1:11">
      <c r="A9185" s="226"/>
      <c r="B9185" s="213"/>
      <c r="C9185" s="214"/>
      <c r="D9185" s="214"/>
      <c r="E9185" s="214"/>
      <c r="F9185" s="224"/>
      <c r="G9185" s="216"/>
      <c r="H9185" s="227"/>
      <c r="I9185" s="214"/>
      <c r="J9185" s="214"/>
      <c r="K9185" s="218"/>
    </row>
    <row r="9186" customHeight="1" spans="1:11">
      <c r="A9186" s="228"/>
      <c r="B9186" s="219"/>
      <c r="C9186" s="220"/>
      <c r="D9186" s="220"/>
      <c r="E9186" s="220"/>
      <c r="F9186" s="225"/>
      <c r="G9186" s="222"/>
      <c r="H9186" s="229"/>
      <c r="I9186" s="220"/>
      <c r="J9186" s="220"/>
      <c r="K9186" s="223"/>
    </row>
    <row r="9187" customHeight="1" spans="1:11">
      <c r="A9187" s="226"/>
      <c r="B9187" s="213"/>
      <c r="C9187" s="214"/>
      <c r="D9187" s="214"/>
      <c r="E9187" s="214"/>
      <c r="F9187" s="224"/>
      <c r="G9187" s="216"/>
      <c r="H9187" s="227"/>
      <c r="I9187" s="214"/>
      <c r="J9187" s="214"/>
      <c r="K9187" s="218"/>
    </row>
    <row r="9188" customHeight="1" spans="1:11">
      <c r="A9188" s="228"/>
      <c r="B9188" s="219"/>
      <c r="C9188" s="220"/>
      <c r="D9188" s="220"/>
      <c r="E9188" s="220"/>
      <c r="F9188" s="225"/>
      <c r="G9188" s="222"/>
      <c r="H9188" s="229"/>
      <c r="I9188" s="220"/>
      <c r="J9188" s="220"/>
      <c r="K9188" s="223"/>
    </row>
    <row r="9189" customHeight="1" spans="1:11">
      <c r="A9189" s="226"/>
      <c r="B9189" s="213"/>
      <c r="C9189" s="214"/>
      <c r="D9189" s="214"/>
      <c r="E9189" s="214"/>
      <c r="F9189" s="224"/>
      <c r="G9189" s="216"/>
      <c r="H9189" s="227"/>
      <c r="I9189" s="214"/>
      <c r="J9189" s="214"/>
      <c r="K9189" s="218"/>
    </row>
    <row r="9190" customHeight="1" spans="1:11">
      <c r="A9190" s="228"/>
      <c r="B9190" s="219"/>
      <c r="C9190" s="220"/>
      <c r="D9190" s="220"/>
      <c r="E9190" s="220"/>
      <c r="F9190" s="225"/>
      <c r="G9190" s="222"/>
      <c r="H9190" s="229"/>
      <c r="I9190" s="220"/>
      <c r="J9190" s="220"/>
      <c r="K9190" s="223"/>
    </row>
    <row r="9191" customHeight="1" spans="1:11">
      <c r="A9191" s="226"/>
      <c r="B9191" s="213"/>
      <c r="C9191" s="214"/>
      <c r="D9191" s="214"/>
      <c r="E9191" s="214"/>
      <c r="F9191" s="224"/>
      <c r="G9191" s="216"/>
      <c r="H9191" s="227"/>
      <c r="I9191" s="214"/>
      <c r="J9191" s="214"/>
      <c r="K9191" s="218"/>
    </row>
    <row r="9192" customHeight="1" spans="1:11">
      <c r="A9192" s="228"/>
      <c r="B9192" s="219"/>
      <c r="C9192" s="220"/>
      <c r="D9192" s="220"/>
      <c r="E9192" s="220"/>
      <c r="F9192" s="225"/>
      <c r="G9192" s="222"/>
      <c r="H9192" s="229"/>
      <c r="I9192" s="220"/>
      <c r="J9192" s="220"/>
      <c r="K9192" s="223"/>
    </row>
    <row r="9193" customHeight="1" spans="1:11">
      <c r="A9193" s="226"/>
      <c r="B9193" s="213"/>
      <c r="C9193" s="214"/>
      <c r="D9193" s="214"/>
      <c r="E9193" s="214"/>
      <c r="F9193" s="224"/>
      <c r="G9193" s="216"/>
      <c r="H9193" s="227"/>
      <c r="I9193" s="214"/>
      <c r="J9193" s="214"/>
      <c r="K9193" s="218"/>
    </row>
    <row r="9194" customHeight="1" spans="1:11">
      <c r="A9194" s="228"/>
      <c r="B9194" s="219"/>
      <c r="C9194" s="220"/>
      <c r="D9194" s="220"/>
      <c r="E9194" s="220"/>
      <c r="F9194" s="225"/>
      <c r="G9194" s="222"/>
      <c r="H9194" s="229"/>
      <c r="I9194" s="220"/>
      <c r="J9194" s="220"/>
      <c r="K9194" s="223"/>
    </row>
    <row r="9195" customHeight="1" spans="1:11">
      <c r="A9195" s="226"/>
      <c r="B9195" s="213"/>
      <c r="C9195" s="214"/>
      <c r="D9195" s="214"/>
      <c r="E9195" s="214"/>
      <c r="F9195" s="224"/>
      <c r="G9195" s="216"/>
      <c r="H9195" s="227"/>
      <c r="I9195" s="214"/>
      <c r="J9195" s="214"/>
      <c r="K9195" s="218"/>
    </row>
    <row r="9196" customHeight="1" spans="1:11">
      <c r="A9196" s="228"/>
      <c r="B9196" s="219"/>
      <c r="C9196" s="220"/>
      <c r="D9196" s="220"/>
      <c r="E9196" s="220"/>
      <c r="F9196" s="225"/>
      <c r="G9196" s="222"/>
      <c r="H9196" s="229"/>
      <c r="I9196" s="220"/>
      <c r="J9196" s="220"/>
      <c r="K9196" s="223"/>
    </row>
    <row r="9197" customHeight="1" spans="1:11">
      <c r="A9197" s="226"/>
      <c r="B9197" s="213"/>
      <c r="C9197" s="214"/>
      <c r="D9197" s="214"/>
      <c r="E9197" s="214"/>
      <c r="F9197" s="224"/>
      <c r="G9197" s="216"/>
      <c r="H9197" s="227"/>
      <c r="I9197" s="214"/>
      <c r="J9197" s="214"/>
      <c r="K9197" s="218"/>
    </row>
    <row r="9198" customHeight="1" spans="1:11">
      <c r="A9198" s="228"/>
      <c r="B9198" s="219"/>
      <c r="C9198" s="220"/>
      <c r="D9198" s="220"/>
      <c r="E9198" s="220"/>
      <c r="F9198" s="225"/>
      <c r="G9198" s="222"/>
      <c r="H9198" s="229"/>
      <c r="I9198" s="220"/>
      <c r="J9198" s="220"/>
      <c r="K9198" s="223"/>
    </row>
    <row r="9199" customHeight="1" spans="1:11">
      <c r="A9199" s="226"/>
      <c r="B9199" s="213"/>
      <c r="C9199" s="214"/>
      <c r="D9199" s="214"/>
      <c r="E9199" s="214"/>
      <c r="F9199" s="224"/>
      <c r="G9199" s="216"/>
      <c r="H9199" s="227"/>
      <c r="I9199" s="214"/>
      <c r="J9199" s="214"/>
      <c r="K9199" s="218"/>
    </row>
    <row r="9200" customHeight="1" spans="1:11">
      <c r="A9200" s="228"/>
      <c r="B9200" s="219"/>
      <c r="C9200" s="220"/>
      <c r="D9200" s="220"/>
      <c r="E9200" s="220"/>
      <c r="F9200" s="225"/>
      <c r="G9200" s="222"/>
      <c r="H9200" s="229"/>
      <c r="I9200" s="220"/>
      <c r="J9200" s="220"/>
      <c r="K9200" s="223"/>
    </row>
    <row r="9201" customHeight="1" spans="1:11">
      <c r="A9201" s="226"/>
      <c r="B9201" s="213"/>
      <c r="C9201" s="214"/>
      <c r="D9201" s="214"/>
      <c r="E9201" s="214"/>
      <c r="F9201" s="224"/>
      <c r="G9201" s="216"/>
      <c r="H9201" s="227"/>
      <c r="I9201" s="214"/>
      <c r="J9201" s="214"/>
      <c r="K9201" s="218"/>
    </row>
    <row r="9202" customHeight="1" spans="1:11">
      <c r="A9202" s="228"/>
      <c r="B9202" s="219"/>
      <c r="C9202" s="220"/>
      <c r="D9202" s="220"/>
      <c r="E9202" s="220"/>
      <c r="F9202" s="225"/>
      <c r="G9202" s="222"/>
      <c r="H9202" s="229"/>
      <c r="I9202" s="220"/>
      <c r="J9202" s="220"/>
      <c r="K9202" s="223"/>
    </row>
    <row r="9203" customHeight="1" spans="1:11">
      <c r="A9203" s="226"/>
      <c r="B9203" s="213"/>
      <c r="C9203" s="214"/>
      <c r="D9203" s="214"/>
      <c r="E9203" s="214"/>
      <c r="F9203" s="224"/>
      <c r="G9203" s="216"/>
      <c r="H9203" s="227"/>
      <c r="I9203" s="214"/>
      <c r="J9203" s="214"/>
      <c r="K9203" s="218"/>
    </row>
    <row r="9204" customHeight="1" spans="1:11">
      <c r="A9204" s="228"/>
      <c r="B9204" s="219"/>
      <c r="C9204" s="220"/>
      <c r="D9204" s="220"/>
      <c r="E9204" s="220"/>
      <c r="F9204" s="225"/>
      <c r="G9204" s="222"/>
      <c r="H9204" s="229"/>
      <c r="I9204" s="220"/>
      <c r="J9204" s="220"/>
      <c r="K9204" s="223"/>
    </row>
    <row r="9205" customHeight="1" spans="1:11">
      <c r="A9205" s="226"/>
      <c r="B9205" s="213"/>
      <c r="C9205" s="214"/>
      <c r="D9205" s="214"/>
      <c r="E9205" s="214"/>
      <c r="F9205" s="224"/>
      <c r="G9205" s="216"/>
      <c r="H9205" s="227"/>
      <c r="I9205" s="214"/>
      <c r="J9205" s="214"/>
      <c r="K9205" s="218"/>
    </row>
    <row r="9206" customHeight="1" spans="1:11">
      <c r="A9206" s="228"/>
      <c r="B9206" s="219"/>
      <c r="C9206" s="220"/>
      <c r="D9206" s="220"/>
      <c r="E9206" s="220"/>
      <c r="F9206" s="225"/>
      <c r="G9206" s="222"/>
      <c r="H9206" s="229"/>
      <c r="I9206" s="220"/>
      <c r="J9206" s="220"/>
      <c r="K9206" s="223"/>
    </row>
    <row r="9207" customHeight="1" spans="1:11">
      <c r="A9207" s="226"/>
      <c r="B9207" s="213"/>
      <c r="C9207" s="214"/>
      <c r="D9207" s="214"/>
      <c r="E9207" s="214"/>
      <c r="F9207" s="224"/>
      <c r="G9207" s="216"/>
      <c r="H9207" s="227"/>
      <c r="I9207" s="214"/>
      <c r="J9207" s="214"/>
      <c r="K9207" s="218"/>
    </row>
    <row r="9208" customHeight="1" spans="1:11">
      <c r="A9208" s="228"/>
      <c r="B9208" s="219"/>
      <c r="C9208" s="220"/>
      <c r="D9208" s="220"/>
      <c r="E9208" s="220"/>
      <c r="F9208" s="225"/>
      <c r="G9208" s="222"/>
      <c r="H9208" s="229"/>
      <c r="I9208" s="220"/>
      <c r="J9208" s="220"/>
      <c r="K9208" s="223"/>
    </row>
    <row r="9209" customHeight="1" spans="1:11">
      <c r="A9209" s="226"/>
      <c r="B9209" s="213"/>
      <c r="C9209" s="214"/>
      <c r="D9209" s="214"/>
      <c r="E9209" s="214"/>
      <c r="F9209" s="224"/>
      <c r="G9209" s="216"/>
      <c r="H9209" s="227"/>
      <c r="I9209" s="214"/>
      <c r="J9209" s="214"/>
      <c r="K9209" s="218"/>
    </row>
    <row r="9210" customHeight="1" spans="1:11">
      <c r="A9210" s="228"/>
      <c r="B9210" s="219"/>
      <c r="C9210" s="220"/>
      <c r="D9210" s="220"/>
      <c r="E9210" s="220"/>
      <c r="F9210" s="225"/>
      <c r="G9210" s="222"/>
      <c r="H9210" s="229"/>
      <c r="I9210" s="220"/>
      <c r="J9210" s="220"/>
      <c r="K9210" s="223"/>
    </row>
    <row r="9211" customHeight="1" spans="1:11">
      <c r="A9211" s="226"/>
      <c r="B9211" s="213"/>
      <c r="C9211" s="214"/>
      <c r="D9211" s="214"/>
      <c r="E9211" s="214"/>
      <c r="F9211" s="224"/>
      <c r="G9211" s="216"/>
      <c r="H9211" s="227"/>
      <c r="I9211" s="214"/>
      <c r="J9211" s="214"/>
      <c r="K9211" s="218"/>
    </row>
    <row r="9212" customHeight="1" spans="1:11">
      <c r="A9212" s="228"/>
      <c r="B9212" s="219"/>
      <c r="C9212" s="220"/>
      <c r="D9212" s="220"/>
      <c r="E9212" s="220"/>
      <c r="F9212" s="225"/>
      <c r="G9212" s="222"/>
      <c r="H9212" s="229"/>
      <c r="I9212" s="220"/>
      <c r="J9212" s="220"/>
      <c r="K9212" s="223"/>
    </row>
    <row r="9213" customHeight="1" spans="1:11">
      <c r="A9213" s="226"/>
      <c r="B9213" s="213"/>
      <c r="C9213" s="214"/>
      <c r="D9213" s="214"/>
      <c r="E9213" s="214"/>
      <c r="F9213" s="224"/>
      <c r="G9213" s="216"/>
      <c r="H9213" s="227"/>
      <c r="I9213" s="214"/>
      <c r="J9213" s="214"/>
      <c r="K9213" s="218"/>
    </row>
    <row r="9214" customHeight="1" spans="1:11">
      <c r="A9214" s="228"/>
      <c r="B9214" s="219"/>
      <c r="C9214" s="220"/>
      <c r="D9214" s="220"/>
      <c r="E9214" s="220"/>
      <c r="F9214" s="225"/>
      <c r="G9214" s="222"/>
      <c r="H9214" s="229"/>
      <c r="I9214" s="220"/>
      <c r="J9214" s="220"/>
      <c r="K9214" s="223"/>
    </row>
    <row r="9215" customHeight="1" spans="1:11">
      <c r="A9215" s="226"/>
      <c r="B9215" s="213"/>
      <c r="C9215" s="214"/>
      <c r="D9215" s="214"/>
      <c r="E9215" s="214"/>
      <c r="F9215" s="224"/>
      <c r="G9215" s="216"/>
      <c r="H9215" s="227"/>
      <c r="I9215" s="214"/>
      <c r="J9215" s="214"/>
      <c r="K9215" s="218"/>
    </row>
    <row r="9216" customHeight="1" spans="1:11">
      <c r="A9216" s="228"/>
      <c r="B9216" s="219"/>
      <c r="C9216" s="220"/>
      <c r="D9216" s="220"/>
      <c r="E9216" s="220"/>
      <c r="F9216" s="225"/>
      <c r="G9216" s="222"/>
      <c r="H9216" s="229"/>
      <c r="I9216" s="220"/>
      <c r="J9216" s="220"/>
      <c r="K9216" s="223"/>
    </row>
    <row r="9217" customHeight="1" spans="1:11">
      <c r="A9217" s="226"/>
      <c r="B9217" s="213"/>
      <c r="C9217" s="214"/>
      <c r="D9217" s="214"/>
      <c r="E9217" s="214"/>
      <c r="F9217" s="224"/>
      <c r="G9217" s="216"/>
      <c r="H9217" s="227"/>
      <c r="I9217" s="214"/>
      <c r="J9217" s="214"/>
      <c r="K9217" s="218"/>
    </row>
    <row r="9218" customHeight="1" spans="1:11">
      <c r="A9218" s="228"/>
      <c r="B9218" s="219"/>
      <c r="C9218" s="220"/>
      <c r="D9218" s="220"/>
      <c r="E9218" s="220"/>
      <c r="F9218" s="225"/>
      <c r="G9218" s="222"/>
      <c r="H9218" s="229"/>
      <c r="I9218" s="220"/>
      <c r="J9218" s="220"/>
      <c r="K9218" s="223"/>
    </row>
    <row r="9219" customHeight="1" spans="1:11">
      <c r="A9219" s="226"/>
      <c r="B9219" s="213"/>
      <c r="C9219" s="214"/>
      <c r="D9219" s="214"/>
      <c r="E9219" s="214"/>
      <c r="F9219" s="224"/>
      <c r="G9219" s="216"/>
      <c r="H9219" s="227"/>
      <c r="I9219" s="214"/>
      <c r="J9219" s="214"/>
      <c r="K9219" s="218"/>
    </row>
    <row r="9220" customHeight="1" spans="1:11">
      <c r="A9220" s="228"/>
      <c r="B9220" s="219"/>
      <c r="C9220" s="220"/>
      <c r="D9220" s="220"/>
      <c r="E9220" s="220"/>
      <c r="F9220" s="225"/>
      <c r="G9220" s="222"/>
      <c r="H9220" s="229"/>
      <c r="I9220" s="220"/>
      <c r="J9220" s="220"/>
      <c r="K9220" s="223"/>
    </row>
    <row r="9221" customHeight="1" spans="1:11">
      <c r="A9221" s="226"/>
      <c r="B9221" s="213"/>
      <c r="C9221" s="214"/>
      <c r="D9221" s="214"/>
      <c r="E9221" s="214"/>
      <c r="F9221" s="224"/>
      <c r="G9221" s="216"/>
      <c r="H9221" s="227"/>
      <c r="I9221" s="214"/>
      <c r="J9221" s="214"/>
      <c r="K9221" s="218"/>
    </row>
    <row r="9222" customHeight="1" spans="1:11">
      <c r="A9222" s="228"/>
      <c r="B9222" s="219"/>
      <c r="C9222" s="220"/>
      <c r="D9222" s="220"/>
      <c r="E9222" s="220"/>
      <c r="F9222" s="225"/>
      <c r="G9222" s="222"/>
      <c r="H9222" s="229"/>
      <c r="I9222" s="220"/>
      <c r="J9222" s="220"/>
      <c r="K9222" s="223"/>
    </row>
    <row r="9223" customHeight="1" spans="1:11">
      <c r="A9223" s="226"/>
      <c r="B9223" s="213"/>
      <c r="C9223" s="214"/>
      <c r="D9223" s="214"/>
      <c r="E9223" s="214"/>
      <c r="F9223" s="224"/>
      <c r="G9223" s="216"/>
      <c r="H9223" s="227"/>
      <c r="I9223" s="214"/>
      <c r="J9223" s="214"/>
      <c r="K9223" s="218"/>
    </row>
    <row r="9224" customHeight="1" spans="1:11">
      <c r="A9224" s="228"/>
      <c r="B9224" s="219"/>
      <c r="C9224" s="220"/>
      <c r="D9224" s="220"/>
      <c r="E9224" s="220"/>
      <c r="F9224" s="225"/>
      <c r="G9224" s="222"/>
      <c r="H9224" s="229"/>
      <c r="I9224" s="220"/>
      <c r="J9224" s="220"/>
      <c r="K9224" s="223"/>
    </row>
    <row r="9225" customHeight="1" spans="1:11">
      <c r="A9225" s="226"/>
      <c r="B9225" s="213"/>
      <c r="C9225" s="214"/>
      <c r="D9225" s="214"/>
      <c r="E9225" s="214"/>
      <c r="F9225" s="224"/>
      <c r="G9225" s="216"/>
      <c r="H9225" s="227"/>
      <c r="I9225" s="214"/>
      <c r="J9225" s="214"/>
      <c r="K9225" s="218"/>
    </row>
    <row r="9226" customHeight="1" spans="1:11">
      <c r="A9226" s="228"/>
      <c r="B9226" s="219"/>
      <c r="C9226" s="220"/>
      <c r="D9226" s="220"/>
      <c r="E9226" s="220"/>
      <c r="F9226" s="225"/>
      <c r="G9226" s="222"/>
      <c r="H9226" s="229"/>
      <c r="I9226" s="220"/>
      <c r="J9226" s="220"/>
      <c r="K9226" s="223"/>
    </row>
    <row r="9227" customHeight="1" spans="1:11">
      <c r="A9227" s="226"/>
      <c r="B9227" s="213"/>
      <c r="C9227" s="214"/>
      <c r="D9227" s="214"/>
      <c r="E9227" s="214"/>
      <c r="F9227" s="224"/>
      <c r="G9227" s="216"/>
      <c r="H9227" s="227"/>
      <c r="I9227" s="214"/>
      <c r="J9227" s="214"/>
      <c r="K9227" s="218"/>
    </row>
    <row r="9228" customHeight="1" spans="1:11">
      <c r="A9228" s="228"/>
      <c r="B9228" s="219"/>
      <c r="C9228" s="220"/>
      <c r="D9228" s="220"/>
      <c r="E9228" s="220"/>
      <c r="F9228" s="225"/>
      <c r="G9228" s="222"/>
      <c r="H9228" s="229"/>
      <c r="I9228" s="220"/>
      <c r="J9228" s="220"/>
      <c r="K9228" s="223"/>
    </row>
    <row r="9229" customHeight="1" spans="1:11">
      <c r="A9229" s="226"/>
      <c r="B9229" s="213"/>
      <c r="C9229" s="214"/>
      <c r="D9229" s="214"/>
      <c r="E9229" s="214"/>
      <c r="F9229" s="224"/>
      <c r="G9229" s="216"/>
      <c r="H9229" s="227"/>
      <c r="I9229" s="214"/>
      <c r="J9229" s="214"/>
      <c r="K9229" s="218"/>
    </row>
    <row r="9230" customHeight="1" spans="1:11">
      <c r="A9230" s="228"/>
      <c r="B9230" s="219"/>
      <c r="C9230" s="220"/>
      <c r="D9230" s="220"/>
      <c r="E9230" s="220"/>
      <c r="F9230" s="225"/>
      <c r="G9230" s="222"/>
      <c r="H9230" s="229"/>
      <c r="I9230" s="220"/>
      <c r="J9230" s="220"/>
      <c r="K9230" s="223"/>
    </row>
    <row r="9231" customHeight="1" spans="1:11">
      <c r="A9231" s="226"/>
      <c r="B9231" s="213"/>
      <c r="C9231" s="214"/>
      <c r="D9231" s="214"/>
      <c r="E9231" s="214"/>
      <c r="F9231" s="224"/>
      <c r="G9231" s="216"/>
      <c r="H9231" s="227"/>
      <c r="I9231" s="214"/>
      <c r="J9231" s="214"/>
      <c r="K9231" s="218"/>
    </row>
    <row r="9232" customHeight="1" spans="1:11">
      <c r="A9232" s="228"/>
      <c r="B9232" s="219"/>
      <c r="C9232" s="220"/>
      <c r="D9232" s="220"/>
      <c r="E9232" s="220"/>
      <c r="F9232" s="225"/>
      <c r="G9232" s="222"/>
      <c r="H9232" s="229"/>
      <c r="I9232" s="220"/>
      <c r="J9232" s="220"/>
      <c r="K9232" s="223"/>
    </row>
    <row r="9233" customHeight="1" spans="1:11">
      <c r="A9233" s="226"/>
      <c r="B9233" s="213"/>
      <c r="C9233" s="214"/>
      <c r="D9233" s="214"/>
      <c r="E9233" s="214"/>
      <c r="F9233" s="224"/>
      <c r="G9233" s="216"/>
      <c r="H9233" s="227"/>
      <c r="I9233" s="214"/>
      <c r="J9233" s="214"/>
      <c r="K9233" s="218"/>
    </row>
    <row r="9234" customHeight="1" spans="1:11">
      <c r="A9234" s="228"/>
      <c r="B9234" s="219"/>
      <c r="C9234" s="220"/>
      <c r="D9234" s="220"/>
      <c r="E9234" s="220"/>
      <c r="F9234" s="225"/>
      <c r="G9234" s="222"/>
      <c r="H9234" s="229"/>
      <c r="I9234" s="220"/>
      <c r="J9234" s="220"/>
      <c r="K9234" s="223"/>
    </row>
    <row r="9235" customHeight="1" spans="1:11">
      <c r="A9235" s="226"/>
      <c r="B9235" s="213"/>
      <c r="C9235" s="214"/>
      <c r="D9235" s="214"/>
      <c r="E9235" s="214"/>
      <c r="F9235" s="224"/>
      <c r="G9235" s="216"/>
      <c r="H9235" s="227"/>
      <c r="I9235" s="214"/>
      <c r="J9235" s="214"/>
      <c r="K9235" s="218"/>
    </row>
    <row r="9236" customHeight="1" spans="1:11">
      <c r="A9236" s="228"/>
      <c r="B9236" s="219"/>
      <c r="C9236" s="220"/>
      <c r="D9236" s="220"/>
      <c r="E9236" s="220"/>
      <c r="F9236" s="225"/>
      <c r="G9236" s="222"/>
      <c r="H9236" s="229"/>
      <c r="I9236" s="220"/>
      <c r="J9236" s="220"/>
      <c r="K9236" s="223"/>
    </row>
    <row r="9237" customHeight="1" spans="1:11">
      <c r="A9237" s="226"/>
      <c r="B9237" s="213"/>
      <c r="C9237" s="214"/>
      <c r="D9237" s="214"/>
      <c r="E9237" s="214"/>
      <c r="F9237" s="224"/>
      <c r="G9237" s="216"/>
      <c r="H9237" s="227"/>
      <c r="I9237" s="214"/>
      <c r="J9237" s="214"/>
      <c r="K9237" s="218"/>
    </row>
    <row r="9238" customHeight="1" spans="1:11">
      <c r="A9238" s="228"/>
      <c r="B9238" s="219"/>
      <c r="C9238" s="220"/>
      <c r="D9238" s="220"/>
      <c r="E9238" s="220"/>
      <c r="F9238" s="225"/>
      <c r="G9238" s="222"/>
      <c r="H9238" s="229"/>
      <c r="I9238" s="220"/>
      <c r="J9238" s="220"/>
      <c r="K9238" s="223"/>
    </row>
    <row r="9239" customHeight="1" spans="1:11">
      <c r="A9239" s="226"/>
      <c r="B9239" s="213"/>
      <c r="C9239" s="214"/>
      <c r="D9239" s="214"/>
      <c r="E9239" s="214"/>
      <c r="F9239" s="224"/>
      <c r="G9239" s="216"/>
      <c r="H9239" s="227"/>
      <c r="I9239" s="214"/>
      <c r="J9239" s="214"/>
      <c r="K9239" s="218"/>
    </row>
    <row r="9240" customHeight="1" spans="1:11">
      <c r="A9240" s="228"/>
      <c r="B9240" s="219"/>
      <c r="C9240" s="220"/>
      <c r="D9240" s="220"/>
      <c r="E9240" s="220"/>
      <c r="F9240" s="225"/>
      <c r="G9240" s="222"/>
      <c r="H9240" s="229"/>
      <c r="I9240" s="220"/>
      <c r="J9240" s="220"/>
      <c r="K9240" s="223"/>
    </row>
    <row r="9241" customHeight="1" spans="1:11">
      <c r="A9241" s="226"/>
      <c r="B9241" s="213"/>
      <c r="C9241" s="214"/>
      <c r="D9241" s="214"/>
      <c r="E9241" s="214"/>
      <c r="F9241" s="224"/>
      <c r="G9241" s="216"/>
      <c r="H9241" s="227"/>
      <c r="I9241" s="214"/>
      <c r="J9241" s="214"/>
      <c r="K9241" s="218"/>
    </row>
    <row r="9242" customHeight="1" spans="1:11">
      <c r="A9242" s="228"/>
      <c r="B9242" s="219"/>
      <c r="C9242" s="220"/>
      <c r="D9242" s="220"/>
      <c r="E9242" s="220"/>
      <c r="F9242" s="225"/>
      <c r="G9242" s="222"/>
      <c r="H9242" s="229"/>
      <c r="I9242" s="220"/>
      <c r="J9242" s="220"/>
      <c r="K9242" s="223"/>
    </row>
    <row r="9243" customHeight="1" spans="1:11">
      <c r="A9243" s="226"/>
      <c r="B9243" s="213"/>
      <c r="C9243" s="214"/>
      <c r="D9243" s="214"/>
      <c r="E9243" s="214"/>
      <c r="F9243" s="224"/>
      <c r="G9243" s="216"/>
      <c r="H9243" s="227"/>
      <c r="I9243" s="214"/>
      <c r="J9243" s="214"/>
      <c r="K9243" s="218"/>
    </row>
    <row r="9244" customHeight="1" spans="1:11">
      <c r="A9244" s="228"/>
      <c r="B9244" s="219"/>
      <c r="C9244" s="220"/>
      <c r="D9244" s="220"/>
      <c r="E9244" s="220"/>
      <c r="F9244" s="225"/>
      <c r="G9244" s="222"/>
      <c r="H9244" s="229"/>
      <c r="I9244" s="220"/>
      <c r="J9244" s="220"/>
      <c r="K9244" s="223"/>
    </row>
    <row r="9245" customHeight="1" spans="1:11">
      <c r="A9245" s="226"/>
      <c r="B9245" s="213"/>
      <c r="C9245" s="214"/>
      <c r="D9245" s="214"/>
      <c r="E9245" s="214"/>
      <c r="F9245" s="224"/>
      <c r="G9245" s="216"/>
      <c r="H9245" s="227"/>
      <c r="I9245" s="214"/>
      <c r="J9245" s="214"/>
      <c r="K9245" s="218"/>
    </row>
    <row r="9246" customHeight="1" spans="1:11">
      <c r="A9246" s="228"/>
      <c r="B9246" s="219"/>
      <c r="C9246" s="220"/>
      <c r="D9246" s="220"/>
      <c r="E9246" s="220"/>
      <c r="F9246" s="225"/>
      <c r="G9246" s="222"/>
      <c r="H9246" s="229"/>
      <c r="I9246" s="220"/>
      <c r="J9246" s="220"/>
      <c r="K9246" s="223"/>
    </row>
    <row r="9247" customHeight="1" spans="1:11">
      <c r="A9247" s="226"/>
      <c r="B9247" s="213"/>
      <c r="C9247" s="214"/>
      <c r="D9247" s="214"/>
      <c r="E9247" s="214"/>
      <c r="F9247" s="224"/>
      <c r="G9247" s="216"/>
      <c r="H9247" s="227"/>
      <c r="I9247" s="214"/>
      <c r="J9247" s="214"/>
      <c r="K9247" s="218"/>
    </row>
    <row r="9248" customHeight="1" spans="1:11">
      <c r="A9248" s="228"/>
      <c r="B9248" s="219"/>
      <c r="C9248" s="220"/>
      <c r="D9248" s="220"/>
      <c r="E9248" s="220"/>
      <c r="F9248" s="225"/>
      <c r="G9248" s="222"/>
      <c r="H9248" s="229"/>
      <c r="I9248" s="220"/>
      <c r="J9248" s="220"/>
      <c r="K9248" s="223"/>
    </row>
    <row r="9249" customHeight="1" spans="1:11">
      <c r="A9249" s="226"/>
      <c r="B9249" s="213"/>
      <c r="C9249" s="214"/>
      <c r="D9249" s="214"/>
      <c r="E9249" s="214"/>
      <c r="F9249" s="224"/>
      <c r="G9249" s="216"/>
      <c r="H9249" s="227"/>
      <c r="I9249" s="214"/>
      <c r="J9249" s="214"/>
      <c r="K9249" s="218"/>
    </row>
    <row r="9250" customHeight="1" spans="1:11">
      <c r="A9250" s="228"/>
      <c r="B9250" s="219"/>
      <c r="C9250" s="220"/>
      <c r="D9250" s="220"/>
      <c r="E9250" s="220"/>
      <c r="F9250" s="225"/>
      <c r="G9250" s="222"/>
      <c r="H9250" s="229"/>
      <c r="I9250" s="220"/>
      <c r="J9250" s="220"/>
      <c r="K9250" s="223"/>
    </row>
    <row r="9251" customHeight="1" spans="1:11">
      <c r="A9251" s="226"/>
      <c r="B9251" s="213"/>
      <c r="C9251" s="214"/>
      <c r="D9251" s="214"/>
      <c r="E9251" s="214"/>
      <c r="F9251" s="224"/>
      <c r="G9251" s="216"/>
      <c r="H9251" s="227"/>
      <c r="I9251" s="214"/>
      <c r="J9251" s="214"/>
      <c r="K9251" s="218"/>
    </row>
    <row r="9252" customHeight="1" spans="1:11">
      <c r="A9252" s="228"/>
      <c r="B9252" s="219"/>
      <c r="C9252" s="220"/>
      <c r="D9252" s="220"/>
      <c r="E9252" s="220"/>
      <c r="F9252" s="225"/>
      <c r="G9252" s="222"/>
      <c r="H9252" s="229"/>
      <c r="I9252" s="220"/>
      <c r="J9252" s="220"/>
      <c r="K9252" s="223"/>
    </row>
    <row r="9253" customHeight="1" spans="1:11">
      <c r="A9253" s="226"/>
      <c r="B9253" s="213"/>
      <c r="C9253" s="214"/>
      <c r="D9253" s="214"/>
      <c r="E9253" s="214"/>
      <c r="F9253" s="224"/>
      <c r="G9253" s="216"/>
      <c r="H9253" s="227"/>
      <c r="I9253" s="214"/>
      <c r="J9253" s="214"/>
      <c r="K9253" s="218"/>
    </row>
    <row r="9254" customHeight="1" spans="1:11">
      <c r="A9254" s="228"/>
      <c r="B9254" s="219"/>
      <c r="C9254" s="220"/>
      <c r="D9254" s="220"/>
      <c r="E9254" s="220"/>
      <c r="F9254" s="225"/>
      <c r="G9254" s="222"/>
      <c r="H9254" s="229"/>
      <c r="I9254" s="220"/>
      <c r="J9254" s="220"/>
      <c r="K9254" s="223"/>
    </row>
    <row r="9255" customHeight="1" spans="1:11">
      <c r="A9255" s="226"/>
      <c r="B9255" s="213"/>
      <c r="C9255" s="214"/>
      <c r="D9255" s="214"/>
      <c r="E9255" s="214"/>
      <c r="F9255" s="224"/>
      <c r="G9255" s="216"/>
      <c r="H9255" s="227"/>
      <c r="I9255" s="214"/>
      <c r="J9255" s="214"/>
      <c r="K9255" s="218"/>
    </row>
    <row r="9256" customHeight="1" spans="1:11">
      <c r="A9256" s="228"/>
      <c r="B9256" s="219"/>
      <c r="C9256" s="220"/>
      <c r="D9256" s="220"/>
      <c r="E9256" s="220"/>
      <c r="F9256" s="225"/>
      <c r="G9256" s="222"/>
      <c r="H9256" s="229"/>
      <c r="I9256" s="220"/>
      <c r="J9256" s="220"/>
      <c r="K9256" s="223"/>
    </row>
    <row r="9257" customHeight="1" spans="1:11">
      <c r="A9257" s="226"/>
      <c r="B9257" s="213"/>
      <c r="C9257" s="214"/>
      <c r="D9257" s="214"/>
      <c r="E9257" s="214"/>
      <c r="F9257" s="224"/>
      <c r="G9257" s="216"/>
      <c r="H9257" s="227"/>
      <c r="I9257" s="214"/>
      <c r="J9257" s="214"/>
      <c r="K9257" s="218"/>
    </row>
    <row r="9258" customHeight="1" spans="1:11">
      <c r="A9258" s="228"/>
      <c r="B9258" s="219"/>
      <c r="C9258" s="220"/>
      <c r="D9258" s="220"/>
      <c r="E9258" s="220"/>
      <c r="F9258" s="225"/>
      <c r="G9258" s="222"/>
      <c r="H9258" s="229"/>
      <c r="I9258" s="220"/>
      <c r="J9258" s="220"/>
      <c r="K9258" s="223"/>
    </row>
    <row r="9259" customHeight="1" spans="1:11">
      <c r="A9259" s="226"/>
      <c r="B9259" s="213"/>
      <c r="C9259" s="214"/>
      <c r="D9259" s="214"/>
      <c r="E9259" s="214"/>
      <c r="F9259" s="224"/>
      <c r="G9259" s="216"/>
      <c r="H9259" s="227"/>
      <c r="I9259" s="214"/>
      <c r="J9259" s="214"/>
      <c r="K9259" s="218"/>
    </row>
    <row r="9260" customHeight="1" spans="1:11">
      <c r="A9260" s="228"/>
      <c r="B9260" s="219"/>
      <c r="C9260" s="220"/>
      <c r="D9260" s="220"/>
      <c r="E9260" s="220"/>
      <c r="F9260" s="225"/>
      <c r="G9260" s="222"/>
      <c r="H9260" s="229"/>
      <c r="I9260" s="220"/>
      <c r="J9260" s="220"/>
      <c r="K9260" s="223"/>
    </row>
    <row r="9261" customHeight="1" spans="1:11">
      <c r="A9261" s="226"/>
      <c r="B9261" s="213"/>
      <c r="C9261" s="214"/>
      <c r="D9261" s="214"/>
      <c r="E9261" s="214"/>
      <c r="F9261" s="224"/>
      <c r="G9261" s="216"/>
      <c r="H9261" s="227"/>
      <c r="I9261" s="214"/>
      <c r="J9261" s="214"/>
      <c r="K9261" s="218"/>
    </row>
    <row r="9262" customHeight="1" spans="1:11">
      <c r="A9262" s="228"/>
      <c r="B9262" s="219"/>
      <c r="C9262" s="220"/>
      <c r="D9262" s="220"/>
      <c r="E9262" s="220"/>
      <c r="F9262" s="225"/>
      <c r="G9262" s="222"/>
      <c r="H9262" s="229"/>
      <c r="I9262" s="220"/>
      <c r="J9262" s="220"/>
      <c r="K9262" s="223"/>
    </row>
    <row r="9263" customHeight="1" spans="1:11">
      <c r="A9263" s="226"/>
      <c r="B9263" s="213"/>
      <c r="C9263" s="214"/>
      <c r="D9263" s="214"/>
      <c r="E9263" s="214"/>
      <c r="F9263" s="224"/>
      <c r="G9263" s="216"/>
      <c r="H9263" s="227"/>
      <c r="I9263" s="214"/>
      <c r="J9263" s="214"/>
      <c r="K9263" s="218"/>
    </row>
    <row r="9264" customHeight="1" spans="1:11">
      <c r="A9264" s="228"/>
      <c r="B9264" s="219"/>
      <c r="C9264" s="220"/>
      <c r="D9264" s="220"/>
      <c r="E9264" s="220"/>
      <c r="F9264" s="225"/>
      <c r="G9264" s="222"/>
      <c r="H9264" s="229"/>
      <c r="I9264" s="220"/>
      <c r="J9264" s="220"/>
      <c r="K9264" s="223"/>
    </row>
    <row r="9265" customHeight="1" spans="1:11">
      <c r="A9265" s="226"/>
      <c r="B9265" s="213"/>
      <c r="C9265" s="214"/>
      <c r="D9265" s="214"/>
      <c r="E9265" s="214"/>
      <c r="F9265" s="224"/>
      <c r="G9265" s="216"/>
      <c r="H9265" s="227"/>
      <c r="I9265" s="214"/>
      <c r="J9265" s="214"/>
      <c r="K9265" s="218"/>
    </row>
    <row r="9266" customHeight="1" spans="1:11">
      <c r="A9266" s="228"/>
      <c r="B9266" s="219"/>
      <c r="C9266" s="220"/>
      <c r="D9266" s="220"/>
      <c r="E9266" s="220"/>
      <c r="F9266" s="225"/>
      <c r="G9266" s="222"/>
      <c r="H9266" s="229"/>
      <c r="I9266" s="220"/>
      <c r="J9266" s="220"/>
      <c r="K9266" s="223"/>
    </row>
    <row r="9267" customHeight="1" spans="1:11">
      <c r="A9267" s="226"/>
      <c r="B9267" s="213"/>
      <c r="C9267" s="214"/>
      <c r="D9267" s="214"/>
      <c r="E9267" s="214"/>
      <c r="F9267" s="224"/>
      <c r="G9267" s="216"/>
      <c r="H9267" s="227"/>
      <c r="I9267" s="214"/>
      <c r="J9267" s="214"/>
      <c r="K9267" s="218"/>
    </row>
    <row r="9268" customHeight="1" spans="1:11">
      <c r="A9268" s="228"/>
      <c r="B9268" s="219"/>
      <c r="C9268" s="220"/>
      <c r="D9268" s="220"/>
      <c r="E9268" s="220"/>
      <c r="F9268" s="225"/>
      <c r="G9268" s="222"/>
      <c r="H9268" s="229"/>
      <c r="I9268" s="220"/>
      <c r="J9268" s="220"/>
      <c r="K9268" s="223"/>
    </row>
    <row r="9269" customHeight="1" spans="1:11">
      <c r="A9269" s="226"/>
      <c r="B9269" s="213"/>
      <c r="C9269" s="214"/>
      <c r="D9269" s="214"/>
      <c r="E9269" s="214"/>
      <c r="F9269" s="224"/>
      <c r="G9269" s="216"/>
      <c r="H9269" s="227"/>
      <c r="I9269" s="214"/>
      <c r="J9269" s="214"/>
      <c r="K9269" s="218"/>
    </row>
    <row r="9270" customHeight="1" spans="1:11">
      <c r="A9270" s="228"/>
      <c r="B9270" s="219"/>
      <c r="C9270" s="220"/>
      <c r="D9270" s="220"/>
      <c r="E9270" s="220"/>
      <c r="F9270" s="225"/>
      <c r="G9270" s="222"/>
      <c r="H9270" s="229"/>
      <c r="I9270" s="220"/>
      <c r="J9270" s="220"/>
      <c r="K9270" s="223"/>
    </row>
    <row r="9271" customHeight="1" spans="1:11">
      <c r="A9271" s="226"/>
      <c r="B9271" s="213"/>
      <c r="C9271" s="214"/>
      <c r="D9271" s="214"/>
      <c r="E9271" s="214"/>
      <c r="F9271" s="224"/>
      <c r="G9271" s="216"/>
      <c r="H9271" s="227"/>
      <c r="I9271" s="214"/>
      <c r="J9271" s="214"/>
      <c r="K9271" s="218"/>
    </row>
    <row r="9272" customHeight="1" spans="1:11">
      <c r="A9272" s="228"/>
      <c r="B9272" s="219"/>
      <c r="C9272" s="220"/>
      <c r="D9272" s="220"/>
      <c r="E9272" s="220"/>
      <c r="F9272" s="225"/>
      <c r="G9272" s="222"/>
      <c r="H9272" s="229"/>
      <c r="I9272" s="220"/>
      <c r="J9272" s="220"/>
      <c r="K9272" s="223"/>
    </row>
    <row r="9273" customHeight="1" spans="1:11">
      <c r="A9273" s="226"/>
      <c r="B9273" s="213"/>
      <c r="C9273" s="214"/>
      <c r="D9273" s="214"/>
      <c r="E9273" s="214"/>
      <c r="F9273" s="224"/>
      <c r="G9273" s="216"/>
      <c r="H9273" s="227"/>
      <c r="I9273" s="214"/>
      <c r="J9273" s="214"/>
      <c r="K9273" s="218"/>
    </row>
    <row r="9274" customHeight="1" spans="1:11">
      <c r="A9274" s="228"/>
      <c r="B9274" s="219"/>
      <c r="C9274" s="220"/>
      <c r="D9274" s="220"/>
      <c r="E9274" s="220"/>
      <c r="F9274" s="225"/>
      <c r="G9274" s="222"/>
      <c r="H9274" s="229"/>
      <c r="I9274" s="220"/>
      <c r="J9274" s="220"/>
      <c r="K9274" s="223"/>
    </row>
    <row r="9275" customHeight="1" spans="1:11">
      <c r="A9275" s="226"/>
      <c r="B9275" s="213"/>
      <c r="C9275" s="214"/>
      <c r="D9275" s="214"/>
      <c r="E9275" s="214"/>
      <c r="F9275" s="224"/>
      <c r="G9275" s="216"/>
      <c r="H9275" s="227"/>
      <c r="I9275" s="214"/>
      <c r="J9275" s="214"/>
      <c r="K9275" s="218"/>
    </row>
    <row r="9276" customHeight="1" spans="1:11">
      <c r="A9276" s="228"/>
      <c r="B9276" s="219"/>
      <c r="C9276" s="220"/>
      <c r="D9276" s="220"/>
      <c r="E9276" s="220"/>
      <c r="F9276" s="225"/>
      <c r="G9276" s="222"/>
      <c r="H9276" s="229"/>
      <c r="I9276" s="220"/>
      <c r="J9276" s="220"/>
      <c r="K9276" s="223"/>
    </row>
    <row r="9277" customHeight="1" spans="1:11">
      <c r="A9277" s="226"/>
      <c r="B9277" s="213"/>
      <c r="C9277" s="214"/>
      <c r="D9277" s="214"/>
      <c r="E9277" s="214"/>
      <c r="F9277" s="224"/>
      <c r="G9277" s="216"/>
      <c r="H9277" s="227"/>
      <c r="I9277" s="214"/>
      <c r="J9277" s="214"/>
      <c r="K9277" s="218"/>
    </row>
    <row r="9278" customHeight="1" spans="1:11">
      <c r="A9278" s="228"/>
      <c r="B9278" s="219"/>
      <c r="C9278" s="220"/>
      <c r="D9278" s="220"/>
      <c r="E9278" s="220"/>
      <c r="F9278" s="225"/>
      <c r="G9278" s="222"/>
      <c r="H9278" s="229"/>
      <c r="I9278" s="220"/>
      <c r="J9278" s="220"/>
      <c r="K9278" s="223"/>
    </row>
    <row r="9279" customHeight="1" spans="1:11">
      <c r="A9279" s="226"/>
      <c r="B9279" s="213"/>
      <c r="C9279" s="214"/>
      <c r="D9279" s="214"/>
      <c r="E9279" s="214"/>
      <c r="F9279" s="224"/>
      <c r="G9279" s="216"/>
      <c r="H9279" s="227"/>
      <c r="I9279" s="214"/>
      <c r="J9279" s="214"/>
      <c r="K9279" s="218"/>
    </row>
    <row r="9280" customHeight="1" spans="1:11">
      <c r="A9280" s="228"/>
      <c r="B9280" s="219"/>
      <c r="C9280" s="220"/>
      <c r="D9280" s="220"/>
      <c r="E9280" s="220"/>
      <c r="F9280" s="225"/>
      <c r="G9280" s="222"/>
      <c r="H9280" s="229"/>
      <c r="I9280" s="220"/>
      <c r="J9280" s="220"/>
      <c r="K9280" s="223"/>
    </row>
    <row r="9281" customHeight="1" spans="1:11">
      <c r="A9281" s="226"/>
      <c r="B9281" s="213"/>
      <c r="C9281" s="214"/>
      <c r="D9281" s="214"/>
      <c r="E9281" s="214"/>
      <c r="F9281" s="224"/>
      <c r="G9281" s="216"/>
      <c r="H9281" s="227"/>
      <c r="I9281" s="214"/>
      <c r="J9281" s="214"/>
      <c r="K9281" s="218"/>
    </row>
    <row r="9282" customHeight="1" spans="1:11">
      <c r="A9282" s="228"/>
      <c r="B9282" s="219"/>
      <c r="C9282" s="220"/>
      <c r="D9282" s="220"/>
      <c r="E9282" s="220"/>
      <c r="F9282" s="225"/>
      <c r="G9282" s="222"/>
      <c r="H9282" s="229"/>
      <c r="I9282" s="220"/>
      <c r="J9282" s="220"/>
      <c r="K9282" s="223"/>
    </row>
    <row r="9283" customHeight="1" spans="1:11">
      <c r="A9283" s="226"/>
      <c r="B9283" s="213"/>
      <c r="C9283" s="214"/>
      <c r="D9283" s="214"/>
      <c r="E9283" s="214"/>
      <c r="F9283" s="224"/>
      <c r="G9283" s="216"/>
      <c r="H9283" s="227"/>
      <c r="I9283" s="214"/>
      <c r="J9283" s="214"/>
      <c r="K9283" s="218"/>
    </row>
    <row r="9284" customHeight="1" spans="1:11">
      <c r="A9284" s="228"/>
      <c r="B9284" s="219"/>
      <c r="C9284" s="220"/>
      <c r="D9284" s="220"/>
      <c r="E9284" s="220"/>
      <c r="F9284" s="225"/>
      <c r="G9284" s="222"/>
      <c r="H9284" s="229"/>
      <c r="I9284" s="220"/>
      <c r="J9284" s="220"/>
      <c r="K9284" s="223"/>
    </row>
    <row r="9285" customHeight="1" spans="1:11">
      <c r="A9285" s="226"/>
      <c r="B9285" s="213"/>
      <c r="C9285" s="214"/>
      <c r="D9285" s="214"/>
      <c r="E9285" s="214"/>
      <c r="F9285" s="224"/>
      <c r="G9285" s="216"/>
      <c r="H9285" s="227"/>
      <c r="I9285" s="214"/>
      <c r="J9285" s="214"/>
      <c r="K9285" s="218"/>
    </row>
    <row r="9286" customHeight="1" spans="1:11">
      <c r="A9286" s="228"/>
      <c r="B9286" s="219"/>
      <c r="C9286" s="220"/>
      <c r="D9286" s="220"/>
      <c r="E9286" s="220"/>
      <c r="F9286" s="225"/>
      <c r="G9286" s="222"/>
      <c r="H9286" s="229"/>
      <c r="I9286" s="220"/>
      <c r="J9286" s="220"/>
      <c r="K9286" s="223"/>
    </row>
    <row r="9287" customHeight="1" spans="1:11">
      <c r="A9287" s="226"/>
      <c r="B9287" s="213"/>
      <c r="C9287" s="214"/>
      <c r="D9287" s="214"/>
      <c r="E9287" s="214"/>
      <c r="F9287" s="224"/>
      <c r="G9287" s="216"/>
      <c r="H9287" s="227"/>
      <c r="I9287" s="214"/>
      <c r="J9287" s="214"/>
      <c r="K9287" s="218"/>
    </row>
    <row r="9288" customHeight="1" spans="1:11">
      <c r="A9288" s="228"/>
      <c r="B9288" s="219"/>
      <c r="C9288" s="220"/>
      <c r="D9288" s="220"/>
      <c r="E9288" s="220"/>
      <c r="F9288" s="225"/>
      <c r="G9288" s="222"/>
      <c r="H9288" s="229"/>
      <c r="I9288" s="220"/>
      <c r="J9288" s="220"/>
      <c r="K9288" s="223"/>
    </row>
    <row r="9289" customHeight="1" spans="1:11">
      <c r="A9289" s="226"/>
      <c r="B9289" s="213"/>
      <c r="C9289" s="214"/>
      <c r="D9289" s="214"/>
      <c r="E9289" s="214"/>
      <c r="F9289" s="224"/>
      <c r="G9289" s="216"/>
      <c r="H9289" s="227"/>
      <c r="I9289" s="214"/>
      <c r="J9289" s="214"/>
      <c r="K9289" s="218"/>
    </row>
    <row r="9290" customHeight="1" spans="1:11">
      <c r="A9290" s="228"/>
      <c r="B9290" s="219"/>
      <c r="C9290" s="220"/>
      <c r="D9290" s="220"/>
      <c r="E9290" s="220"/>
      <c r="F9290" s="225"/>
      <c r="G9290" s="222"/>
      <c r="H9290" s="229"/>
      <c r="I9290" s="220"/>
      <c r="J9290" s="220"/>
      <c r="K9290" s="223"/>
    </row>
    <row r="9291" customHeight="1" spans="1:11">
      <c r="A9291" s="226"/>
      <c r="B9291" s="213"/>
      <c r="C9291" s="214"/>
      <c r="D9291" s="214"/>
      <c r="E9291" s="214"/>
      <c r="F9291" s="224"/>
      <c r="G9291" s="216"/>
      <c r="H9291" s="227"/>
      <c r="I9291" s="214"/>
      <c r="J9291" s="214"/>
      <c r="K9291" s="218"/>
    </row>
    <row r="9292" customHeight="1" spans="1:11">
      <c r="A9292" s="228"/>
      <c r="B9292" s="219"/>
      <c r="C9292" s="220"/>
      <c r="D9292" s="220"/>
      <c r="E9292" s="220"/>
      <c r="F9292" s="225"/>
      <c r="G9292" s="222"/>
      <c r="H9292" s="229"/>
      <c r="I9292" s="220"/>
      <c r="J9292" s="220"/>
      <c r="K9292" s="223"/>
    </row>
    <row r="9293" customHeight="1" spans="1:11">
      <c r="A9293" s="226"/>
      <c r="B9293" s="213"/>
      <c r="C9293" s="214"/>
      <c r="D9293" s="214"/>
      <c r="E9293" s="214"/>
      <c r="F9293" s="224"/>
      <c r="G9293" s="216"/>
      <c r="H9293" s="227"/>
      <c r="I9293" s="214"/>
      <c r="J9293" s="214"/>
      <c r="K9293" s="218"/>
    </row>
    <row r="9294" customHeight="1" spans="1:11">
      <c r="A9294" s="228"/>
      <c r="B9294" s="219"/>
      <c r="C9294" s="220"/>
      <c r="D9294" s="220"/>
      <c r="E9294" s="220"/>
      <c r="F9294" s="225"/>
      <c r="G9294" s="222"/>
      <c r="H9294" s="229"/>
      <c r="I9294" s="220"/>
      <c r="J9294" s="220"/>
      <c r="K9294" s="223"/>
    </row>
    <row r="9295" customHeight="1" spans="1:11">
      <c r="A9295" s="226"/>
      <c r="B9295" s="213"/>
      <c r="C9295" s="214"/>
      <c r="D9295" s="214"/>
      <c r="E9295" s="214"/>
      <c r="F9295" s="224"/>
      <c r="G9295" s="216"/>
      <c r="H9295" s="227"/>
      <c r="I9295" s="214"/>
      <c r="J9295" s="214"/>
      <c r="K9295" s="218"/>
    </row>
    <row r="9296" customHeight="1" spans="1:11">
      <c r="A9296" s="228"/>
      <c r="B9296" s="219"/>
      <c r="C9296" s="220"/>
      <c r="D9296" s="220"/>
      <c r="E9296" s="220"/>
      <c r="F9296" s="225"/>
      <c r="G9296" s="222"/>
      <c r="H9296" s="229"/>
      <c r="I9296" s="220"/>
      <c r="J9296" s="220"/>
      <c r="K9296" s="223"/>
    </row>
    <row r="9297" customHeight="1" spans="1:11">
      <c r="A9297" s="226"/>
      <c r="B9297" s="213"/>
      <c r="C9297" s="214"/>
      <c r="D9297" s="214"/>
      <c r="E9297" s="214"/>
      <c r="F9297" s="224"/>
      <c r="G9297" s="216"/>
      <c r="H9297" s="227"/>
      <c r="I9297" s="214"/>
      <c r="J9297" s="214"/>
      <c r="K9297" s="218"/>
    </row>
    <row r="9298" customHeight="1" spans="1:11">
      <c r="A9298" s="228"/>
      <c r="B9298" s="219"/>
      <c r="C9298" s="220"/>
      <c r="D9298" s="220"/>
      <c r="E9298" s="220"/>
      <c r="F9298" s="225"/>
      <c r="G9298" s="222"/>
      <c r="H9298" s="229"/>
      <c r="I9298" s="220"/>
      <c r="J9298" s="220"/>
      <c r="K9298" s="223"/>
    </row>
    <row r="9299" customHeight="1" spans="1:11">
      <c r="A9299" s="226"/>
      <c r="B9299" s="213"/>
      <c r="C9299" s="214"/>
      <c r="D9299" s="214"/>
      <c r="E9299" s="214"/>
      <c r="F9299" s="224"/>
      <c r="G9299" s="216"/>
      <c r="H9299" s="227"/>
      <c r="I9299" s="214"/>
      <c r="J9299" s="214"/>
      <c r="K9299" s="218"/>
    </row>
    <row r="9300" customHeight="1" spans="1:11">
      <c r="A9300" s="228"/>
      <c r="B9300" s="219"/>
      <c r="C9300" s="220"/>
      <c r="D9300" s="220"/>
      <c r="E9300" s="220"/>
      <c r="F9300" s="225"/>
      <c r="G9300" s="222"/>
      <c r="H9300" s="229"/>
      <c r="I9300" s="220"/>
      <c r="J9300" s="220"/>
      <c r="K9300" s="223"/>
    </row>
    <row r="9301" customHeight="1" spans="1:11">
      <c r="A9301" s="226"/>
      <c r="B9301" s="213"/>
      <c r="C9301" s="214"/>
      <c r="D9301" s="214"/>
      <c r="E9301" s="214"/>
      <c r="F9301" s="224"/>
      <c r="G9301" s="216"/>
      <c r="H9301" s="227"/>
      <c r="I9301" s="214"/>
      <c r="J9301" s="214"/>
      <c r="K9301" s="218"/>
    </row>
    <row r="9302" customHeight="1" spans="1:11">
      <c r="A9302" s="228"/>
      <c r="B9302" s="219"/>
      <c r="C9302" s="220"/>
      <c r="D9302" s="220"/>
      <c r="E9302" s="220"/>
      <c r="F9302" s="225"/>
      <c r="G9302" s="222"/>
      <c r="H9302" s="229"/>
      <c r="I9302" s="220"/>
      <c r="J9302" s="220"/>
      <c r="K9302" s="223"/>
    </row>
    <row r="9303" customHeight="1" spans="1:11">
      <c r="A9303" s="226"/>
      <c r="B9303" s="213"/>
      <c r="C9303" s="214"/>
      <c r="D9303" s="214"/>
      <c r="E9303" s="214"/>
      <c r="F9303" s="224"/>
      <c r="G9303" s="216"/>
      <c r="H9303" s="227"/>
      <c r="I9303" s="214"/>
      <c r="J9303" s="214"/>
      <c r="K9303" s="218"/>
    </row>
    <row r="9304" customHeight="1" spans="1:11">
      <c r="A9304" s="228"/>
      <c r="B9304" s="219"/>
      <c r="C9304" s="220"/>
      <c r="D9304" s="220"/>
      <c r="E9304" s="220"/>
      <c r="F9304" s="225"/>
      <c r="G9304" s="222"/>
      <c r="H9304" s="229"/>
      <c r="I9304" s="220"/>
      <c r="J9304" s="220"/>
      <c r="K9304" s="223"/>
    </row>
    <row r="9305" customHeight="1" spans="1:11">
      <c r="A9305" s="226"/>
      <c r="B9305" s="213"/>
      <c r="C9305" s="214"/>
      <c r="D9305" s="214"/>
      <c r="E9305" s="214"/>
      <c r="F9305" s="224"/>
      <c r="G9305" s="216"/>
      <c r="H9305" s="227"/>
      <c r="I9305" s="214"/>
      <c r="J9305" s="214"/>
      <c r="K9305" s="218"/>
    </row>
    <row r="9306" customHeight="1" spans="1:11">
      <c r="A9306" s="228"/>
      <c r="B9306" s="219"/>
      <c r="C9306" s="220"/>
      <c r="D9306" s="220"/>
      <c r="E9306" s="220"/>
      <c r="F9306" s="225"/>
      <c r="G9306" s="222"/>
      <c r="H9306" s="229"/>
      <c r="I9306" s="220"/>
      <c r="J9306" s="220"/>
      <c r="K9306" s="223"/>
    </row>
    <row r="9307" customHeight="1" spans="1:11">
      <c r="A9307" s="226"/>
      <c r="B9307" s="213"/>
      <c r="C9307" s="214"/>
      <c r="D9307" s="214"/>
      <c r="E9307" s="214"/>
      <c r="F9307" s="224"/>
      <c r="G9307" s="216"/>
      <c r="H9307" s="227"/>
      <c r="I9307" s="214"/>
      <c r="J9307" s="214"/>
      <c r="K9307" s="218"/>
    </row>
    <row r="9308" customHeight="1" spans="1:11">
      <c r="A9308" s="228"/>
      <c r="B9308" s="219"/>
      <c r="C9308" s="220"/>
      <c r="D9308" s="220"/>
      <c r="E9308" s="220"/>
      <c r="F9308" s="225"/>
      <c r="G9308" s="222"/>
      <c r="H9308" s="229"/>
      <c r="I9308" s="220"/>
      <c r="J9308" s="220"/>
      <c r="K9308" s="223"/>
    </row>
    <row r="9309" customHeight="1" spans="1:11">
      <c r="A9309" s="226"/>
      <c r="B9309" s="213"/>
      <c r="C9309" s="214"/>
      <c r="D9309" s="214"/>
      <c r="E9309" s="214"/>
      <c r="F9309" s="224"/>
      <c r="G9309" s="216"/>
      <c r="H9309" s="227"/>
      <c r="I9309" s="214"/>
      <c r="J9309" s="214"/>
      <c r="K9309" s="218"/>
    </row>
    <row r="9310" customHeight="1" spans="1:11">
      <c r="A9310" s="228"/>
      <c r="B9310" s="219"/>
      <c r="C9310" s="220"/>
      <c r="D9310" s="220"/>
      <c r="E9310" s="220"/>
      <c r="F9310" s="225"/>
      <c r="G9310" s="222"/>
      <c r="H9310" s="229"/>
      <c r="I9310" s="220"/>
      <c r="J9310" s="220"/>
      <c r="K9310" s="223"/>
    </row>
    <row r="9311" customHeight="1" spans="1:11">
      <c r="A9311" s="226"/>
      <c r="B9311" s="213"/>
      <c r="C9311" s="214"/>
      <c r="D9311" s="214"/>
      <c r="E9311" s="214"/>
      <c r="F9311" s="224"/>
      <c r="G9311" s="216"/>
      <c r="H9311" s="227"/>
      <c r="I9311" s="214"/>
      <c r="J9311" s="214"/>
      <c r="K9311" s="218"/>
    </row>
    <row r="9312" customHeight="1" spans="1:11">
      <c r="A9312" s="228"/>
      <c r="B9312" s="219"/>
      <c r="C9312" s="220"/>
      <c r="D9312" s="220"/>
      <c r="E9312" s="220"/>
      <c r="F9312" s="225"/>
      <c r="G9312" s="222"/>
      <c r="H9312" s="229"/>
      <c r="I9312" s="220"/>
      <c r="J9312" s="220"/>
      <c r="K9312" s="223"/>
    </row>
    <row r="9313" customHeight="1" spans="1:11">
      <c r="A9313" s="226"/>
      <c r="B9313" s="213"/>
      <c r="C9313" s="214"/>
      <c r="D9313" s="214"/>
      <c r="E9313" s="214"/>
      <c r="F9313" s="224"/>
      <c r="G9313" s="216"/>
      <c r="H9313" s="227"/>
      <c r="I9313" s="214"/>
      <c r="J9313" s="214"/>
      <c r="K9313" s="218"/>
    </row>
    <row r="9314" customHeight="1" spans="1:11">
      <c r="A9314" s="228"/>
      <c r="B9314" s="219"/>
      <c r="C9314" s="220"/>
      <c r="D9314" s="220"/>
      <c r="E9314" s="220"/>
      <c r="F9314" s="225"/>
      <c r="G9314" s="222"/>
      <c r="H9314" s="229"/>
      <c r="I9314" s="220"/>
      <c r="J9314" s="220"/>
      <c r="K9314" s="223"/>
    </row>
    <row r="9315" customHeight="1" spans="1:11">
      <c r="A9315" s="226"/>
      <c r="B9315" s="213"/>
      <c r="C9315" s="214"/>
      <c r="D9315" s="214"/>
      <c r="E9315" s="214"/>
      <c r="F9315" s="224"/>
      <c r="G9315" s="216"/>
      <c r="H9315" s="227"/>
      <c r="I9315" s="214"/>
      <c r="J9315" s="214"/>
      <c r="K9315" s="218"/>
    </row>
    <row r="9316" customHeight="1" spans="1:11">
      <c r="A9316" s="228"/>
      <c r="B9316" s="219"/>
      <c r="C9316" s="220"/>
      <c r="D9316" s="220"/>
      <c r="E9316" s="220"/>
      <c r="F9316" s="225"/>
      <c r="G9316" s="222"/>
      <c r="H9316" s="229"/>
      <c r="I9316" s="220"/>
      <c r="J9316" s="220"/>
      <c r="K9316" s="223"/>
    </row>
    <row r="9317" customHeight="1" spans="1:11">
      <c r="A9317" s="226"/>
      <c r="B9317" s="213"/>
      <c r="C9317" s="214"/>
      <c r="D9317" s="214"/>
      <c r="E9317" s="214"/>
      <c r="F9317" s="224"/>
      <c r="G9317" s="216"/>
      <c r="H9317" s="227"/>
      <c r="I9317" s="214"/>
      <c r="J9317" s="214"/>
      <c r="K9317" s="218"/>
    </row>
    <row r="9318" customHeight="1" spans="1:11">
      <c r="A9318" s="228"/>
      <c r="B9318" s="219"/>
      <c r="C9318" s="220"/>
      <c r="D9318" s="220"/>
      <c r="E9318" s="220"/>
      <c r="F9318" s="225"/>
      <c r="G9318" s="222"/>
      <c r="H9318" s="229"/>
      <c r="I9318" s="220"/>
      <c r="J9318" s="220"/>
      <c r="K9318" s="223"/>
    </row>
    <row r="9319" customHeight="1" spans="1:11">
      <c r="A9319" s="226"/>
      <c r="B9319" s="213"/>
      <c r="C9319" s="214"/>
      <c r="D9319" s="214"/>
      <c r="E9319" s="214"/>
      <c r="F9319" s="224"/>
      <c r="G9319" s="216"/>
      <c r="H9319" s="227"/>
      <c r="I9319" s="214"/>
      <c r="J9319" s="214"/>
      <c r="K9319" s="218"/>
    </row>
    <row r="9320" customHeight="1" spans="1:11">
      <c r="A9320" s="228"/>
      <c r="B9320" s="219"/>
      <c r="C9320" s="220"/>
      <c r="D9320" s="220"/>
      <c r="E9320" s="220"/>
      <c r="F9320" s="225"/>
      <c r="G9320" s="222"/>
      <c r="H9320" s="229"/>
      <c r="I9320" s="220"/>
      <c r="J9320" s="220"/>
      <c r="K9320" s="223"/>
    </row>
    <row r="9321" customHeight="1" spans="1:11">
      <c r="A9321" s="226"/>
      <c r="B9321" s="213"/>
      <c r="C9321" s="214"/>
      <c r="D9321" s="214"/>
      <c r="E9321" s="214"/>
      <c r="F9321" s="224"/>
      <c r="G9321" s="216"/>
      <c r="H9321" s="227"/>
      <c r="I9321" s="214"/>
      <c r="J9321" s="214"/>
      <c r="K9321" s="218"/>
    </row>
    <row r="9322" customHeight="1" spans="1:11">
      <c r="A9322" s="228"/>
      <c r="B9322" s="219"/>
      <c r="C9322" s="220"/>
      <c r="D9322" s="220"/>
      <c r="E9322" s="220"/>
      <c r="F9322" s="225"/>
      <c r="G9322" s="222"/>
      <c r="H9322" s="229"/>
      <c r="I9322" s="220"/>
      <c r="J9322" s="220"/>
      <c r="K9322" s="223"/>
    </row>
    <row r="9323" customHeight="1" spans="1:11">
      <c r="A9323" s="226"/>
      <c r="B9323" s="213"/>
      <c r="C9323" s="214"/>
      <c r="D9323" s="214"/>
      <c r="E9323" s="214"/>
      <c r="F9323" s="224"/>
      <c r="G9323" s="216"/>
      <c r="H9323" s="227"/>
      <c r="I9323" s="214"/>
      <c r="J9323" s="214"/>
      <c r="K9323" s="218"/>
    </row>
    <row r="9324" customHeight="1" spans="1:11">
      <c r="A9324" s="228"/>
      <c r="B9324" s="219"/>
      <c r="C9324" s="220"/>
      <c r="D9324" s="220"/>
      <c r="E9324" s="220"/>
      <c r="F9324" s="225"/>
      <c r="G9324" s="222"/>
      <c r="H9324" s="229"/>
      <c r="I9324" s="220"/>
      <c r="J9324" s="220"/>
      <c r="K9324" s="223"/>
    </row>
    <row r="9325" customHeight="1" spans="1:11">
      <c r="A9325" s="226"/>
      <c r="B9325" s="213"/>
      <c r="C9325" s="214"/>
      <c r="D9325" s="214"/>
      <c r="E9325" s="214"/>
      <c r="F9325" s="224"/>
      <c r="G9325" s="216"/>
      <c r="H9325" s="227"/>
      <c r="I9325" s="214"/>
      <c r="J9325" s="214"/>
      <c r="K9325" s="218"/>
    </row>
    <row r="9326" customHeight="1" spans="1:11">
      <c r="A9326" s="228"/>
      <c r="B9326" s="219"/>
      <c r="C9326" s="220"/>
      <c r="D9326" s="220"/>
      <c r="E9326" s="220"/>
      <c r="F9326" s="225"/>
      <c r="G9326" s="222"/>
      <c r="H9326" s="229"/>
      <c r="I9326" s="220"/>
      <c r="J9326" s="220"/>
      <c r="K9326" s="223"/>
    </row>
    <row r="9327" customHeight="1" spans="1:11">
      <c r="A9327" s="226"/>
      <c r="B9327" s="213"/>
      <c r="C9327" s="214"/>
      <c r="D9327" s="214"/>
      <c r="E9327" s="214"/>
      <c r="F9327" s="224"/>
      <c r="G9327" s="216"/>
      <c r="H9327" s="227"/>
      <c r="I9327" s="214"/>
      <c r="J9327" s="214"/>
      <c r="K9327" s="218"/>
    </row>
    <row r="9328" customHeight="1" spans="1:11">
      <c r="A9328" s="228"/>
      <c r="B9328" s="219"/>
      <c r="C9328" s="220"/>
      <c r="D9328" s="220"/>
      <c r="E9328" s="220"/>
      <c r="F9328" s="225"/>
      <c r="G9328" s="222"/>
      <c r="H9328" s="229"/>
      <c r="I9328" s="220"/>
      <c r="J9328" s="220"/>
      <c r="K9328" s="223"/>
    </row>
    <row r="9329" customHeight="1" spans="1:11">
      <c r="A9329" s="226"/>
      <c r="B9329" s="213"/>
      <c r="C9329" s="214"/>
      <c r="D9329" s="214"/>
      <c r="E9329" s="214"/>
      <c r="F9329" s="224"/>
      <c r="G9329" s="216"/>
      <c r="H9329" s="227"/>
      <c r="I9329" s="214"/>
      <c r="J9329" s="214"/>
      <c r="K9329" s="218"/>
    </row>
    <row r="9330" customHeight="1" spans="1:11">
      <c r="A9330" s="228"/>
      <c r="B9330" s="219"/>
      <c r="C9330" s="220"/>
      <c r="D9330" s="220"/>
      <c r="E9330" s="220"/>
      <c r="F9330" s="225"/>
      <c r="G9330" s="222"/>
      <c r="H9330" s="229"/>
      <c r="I9330" s="220"/>
      <c r="J9330" s="220"/>
      <c r="K9330" s="223"/>
    </row>
    <row r="9331" customHeight="1" spans="1:11">
      <c r="A9331" s="226"/>
      <c r="B9331" s="213"/>
      <c r="C9331" s="214"/>
      <c r="D9331" s="214"/>
      <c r="E9331" s="214"/>
      <c r="F9331" s="224"/>
      <c r="G9331" s="216"/>
      <c r="H9331" s="227"/>
      <c r="I9331" s="214"/>
      <c r="J9331" s="214"/>
      <c r="K9331" s="218"/>
    </row>
    <row r="9332" customHeight="1" spans="1:11">
      <c r="A9332" s="228"/>
      <c r="B9332" s="219"/>
      <c r="C9332" s="220"/>
      <c r="D9332" s="220"/>
      <c r="E9332" s="220"/>
      <c r="F9332" s="225"/>
      <c r="G9332" s="222"/>
      <c r="H9332" s="229"/>
      <c r="I9332" s="220"/>
      <c r="J9332" s="220"/>
      <c r="K9332" s="223"/>
    </row>
    <row r="9333" customHeight="1" spans="1:11">
      <c r="A9333" s="226"/>
      <c r="B9333" s="213"/>
      <c r="C9333" s="214"/>
      <c r="D9333" s="214"/>
      <c r="E9333" s="214"/>
      <c r="F9333" s="224"/>
      <c r="G9333" s="216"/>
      <c r="H9333" s="227"/>
      <c r="I9333" s="214"/>
      <c r="J9333" s="214"/>
      <c r="K9333" s="218"/>
    </row>
    <row r="9334" customHeight="1" spans="1:11">
      <c r="A9334" s="228"/>
      <c r="B9334" s="219"/>
      <c r="C9334" s="220"/>
      <c r="D9334" s="220"/>
      <c r="E9334" s="220"/>
      <c r="F9334" s="225"/>
      <c r="G9334" s="222"/>
      <c r="H9334" s="229"/>
      <c r="I9334" s="220"/>
      <c r="J9334" s="220"/>
      <c r="K9334" s="223"/>
    </row>
    <row r="9335" customHeight="1" spans="1:11">
      <c r="A9335" s="226"/>
      <c r="B9335" s="213"/>
      <c r="C9335" s="214"/>
      <c r="D9335" s="214"/>
      <c r="E9335" s="214"/>
      <c r="F9335" s="224"/>
      <c r="G9335" s="216"/>
      <c r="H9335" s="227"/>
      <c r="I9335" s="214"/>
      <c r="J9335" s="214"/>
      <c r="K9335" s="218"/>
    </row>
    <row r="9336" customHeight="1" spans="1:11">
      <c r="A9336" s="228"/>
      <c r="B9336" s="219"/>
      <c r="C9336" s="220"/>
      <c r="D9336" s="220"/>
      <c r="E9336" s="220"/>
      <c r="F9336" s="225"/>
      <c r="G9336" s="222"/>
      <c r="H9336" s="229"/>
      <c r="I9336" s="220"/>
      <c r="J9336" s="220"/>
      <c r="K9336" s="223"/>
    </row>
    <row r="9337" customHeight="1" spans="1:11">
      <c r="A9337" s="226"/>
      <c r="B9337" s="213"/>
      <c r="C9337" s="214"/>
      <c r="D9337" s="214"/>
      <c r="E9337" s="214"/>
      <c r="F9337" s="224"/>
      <c r="G9337" s="216"/>
      <c r="H9337" s="227"/>
      <c r="I9337" s="214"/>
      <c r="J9337" s="214"/>
      <c r="K9337" s="218"/>
    </row>
    <row r="9338" customHeight="1" spans="1:11">
      <c r="A9338" s="228"/>
      <c r="B9338" s="219"/>
      <c r="C9338" s="220"/>
      <c r="D9338" s="220"/>
      <c r="E9338" s="220"/>
      <c r="F9338" s="225"/>
      <c r="G9338" s="222"/>
      <c r="H9338" s="229"/>
      <c r="I9338" s="220"/>
      <c r="J9338" s="220"/>
      <c r="K9338" s="223"/>
    </row>
    <row r="9339" customHeight="1" spans="1:11">
      <c r="A9339" s="226"/>
      <c r="B9339" s="213"/>
      <c r="C9339" s="214"/>
      <c r="D9339" s="214"/>
      <c r="E9339" s="214"/>
      <c r="F9339" s="224"/>
      <c r="G9339" s="216"/>
      <c r="H9339" s="227"/>
      <c r="I9339" s="214"/>
      <c r="J9339" s="214"/>
      <c r="K9339" s="218"/>
    </row>
    <row r="9340" customHeight="1" spans="1:11">
      <c r="A9340" s="228"/>
      <c r="B9340" s="219"/>
      <c r="C9340" s="220"/>
      <c r="D9340" s="220"/>
      <c r="E9340" s="220"/>
      <c r="F9340" s="225"/>
      <c r="G9340" s="222"/>
      <c r="H9340" s="229"/>
      <c r="I9340" s="220"/>
      <c r="J9340" s="220"/>
      <c r="K9340" s="223"/>
    </row>
    <row r="9341" customHeight="1" spans="1:11">
      <c r="A9341" s="226"/>
      <c r="B9341" s="213"/>
      <c r="C9341" s="214"/>
      <c r="D9341" s="214"/>
      <c r="E9341" s="214"/>
      <c r="F9341" s="224"/>
      <c r="G9341" s="216"/>
      <c r="H9341" s="227"/>
      <c r="I9341" s="214"/>
      <c r="J9341" s="214"/>
      <c r="K9341" s="218"/>
    </row>
    <row r="9342" customHeight="1" spans="1:11">
      <c r="A9342" s="228"/>
      <c r="B9342" s="219"/>
      <c r="C9342" s="220"/>
      <c r="D9342" s="220"/>
      <c r="E9342" s="220"/>
      <c r="F9342" s="225"/>
      <c r="G9342" s="222"/>
      <c r="H9342" s="229"/>
      <c r="I9342" s="220"/>
      <c r="J9342" s="220"/>
      <c r="K9342" s="223"/>
    </row>
    <row r="9343" customHeight="1" spans="1:11">
      <c r="A9343" s="226"/>
      <c r="B9343" s="213"/>
      <c r="C9343" s="214"/>
      <c r="D9343" s="214"/>
      <c r="E9343" s="214"/>
      <c r="F9343" s="224"/>
      <c r="G9343" s="216"/>
      <c r="H9343" s="227"/>
      <c r="I9343" s="214"/>
      <c r="J9343" s="214"/>
      <c r="K9343" s="218"/>
    </row>
    <row r="9344" customHeight="1" spans="1:11">
      <c r="A9344" s="228"/>
      <c r="B9344" s="219"/>
      <c r="C9344" s="220"/>
      <c r="D9344" s="220"/>
      <c r="E9344" s="220"/>
      <c r="F9344" s="225"/>
      <c r="G9344" s="222"/>
      <c r="H9344" s="229"/>
      <c r="I9344" s="220"/>
      <c r="J9344" s="220"/>
      <c r="K9344" s="223"/>
    </row>
    <row r="9345" customHeight="1" spans="1:11">
      <c r="A9345" s="226"/>
      <c r="B9345" s="213"/>
      <c r="C9345" s="214"/>
      <c r="D9345" s="214"/>
      <c r="E9345" s="214"/>
      <c r="F9345" s="224"/>
      <c r="G9345" s="216"/>
      <c r="H9345" s="227"/>
      <c r="I9345" s="214"/>
      <c r="J9345" s="214"/>
      <c r="K9345" s="218"/>
    </row>
    <row r="9346" customHeight="1" spans="1:11">
      <c r="A9346" s="228"/>
      <c r="B9346" s="219"/>
      <c r="C9346" s="220"/>
      <c r="D9346" s="220"/>
      <c r="E9346" s="220"/>
      <c r="F9346" s="225"/>
      <c r="G9346" s="222"/>
      <c r="H9346" s="229"/>
      <c r="I9346" s="220"/>
      <c r="J9346" s="220"/>
      <c r="K9346" s="223"/>
    </row>
    <row r="9347" customHeight="1" spans="1:11">
      <c r="A9347" s="226"/>
      <c r="B9347" s="213"/>
      <c r="C9347" s="214"/>
      <c r="D9347" s="214"/>
      <c r="E9347" s="214"/>
      <c r="F9347" s="224"/>
      <c r="G9347" s="216"/>
      <c r="H9347" s="227"/>
      <c r="I9347" s="214"/>
      <c r="J9347" s="214"/>
      <c r="K9347" s="218"/>
    </row>
    <row r="9348" customHeight="1" spans="1:11">
      <c r="A9348" s="228"/>
      <c r="B9348" s="219"/>
      <c r="C9348" s="220"/>
      <c r="D9348" s="220"/>
      <c r="E9348" s="220"/>
      <c r="F9348" s="225"/>
      <c r="G9348" s="222"/>
      <c r="H9348" s="229"/>
      <c r="I9348" s="220"/>
      <c r="J9348" s="220"/>
      <c r="K9348" s="223"/>
    </row>
    <row r="9349" customHeight="1" spans="1:11">
      <c r="A9349" s="226"/>
      <c r="B9349" s="213"/>
      <c r="C9349" s="214"/>
      <c r="D9349" s="214"/>
      <c r="E9349" s="214"/>
      <c r="F9349" s="224"/>
      <c r="G9349" s="216"/>
      <c r="H9349" s="227"/>
      <c r="I9349" s="214"/>
      <c r="J9349" s="214"/>
      <c r="K9349" s="218"/>
    </row>
    <row r="9350" customHeight="1" spans="1:11">
      <c r="A9350" s="228"/>
      <c r="B9350" s="219"/>
      <c r="C9350" s="220"/>
      <c r="D9350" s="220"/>
      <c r="E9350" s="220"/>
      <c r="F9350" s="225"/>
      <c r="G9350" s="222"/>
      <c r="H9350" s="229"/>
      <c r="I9350" s="220"/>
      <c r="J9350" s="220"/>
      <c r="K9350" s="223"/>
    </row>
    <row r="9351" customHeight="1" spans="1:11">
      <c r="A9351" s="226"/>
      <c r="B9351" s="213"/>
      <c r="C9351" s="214"/>
      <c r="D9351" s="214"/>
      <c r="E9351" s="214"/>
      <c r="F9351" s="224"/>
      <c r="G9351" s="216"/>
      <c r="H9351" s="227"/>
      <c r="I9351" s="214"/>
      <c r="J9351" s="214"/>
      <c r="K9351" s="218"/>
    </row>
    <row r="9352" customHeight="1" spans="1:11">
      <c r="A9352" s="228"/>
      <c r="B9352" s="219"/>
      <c r="C9352" s="220"/>
      <c r="D9352" s="220"/>
      <c r="E9352" s="220"/>
      <c r="F9352" s="225"/>
      <c r="G9352" s="222"/>
      <c r="H9352" s="229"/>
      <c r="I9352" s="220"/>
      <c r="J9352" s="220"/>
      <c r="K9352" s="223"/>
    </row>
    <row r="9353" customHeight="1" spans="1:11">
      <c r="A9353" s="226"/>
      <c r="B9353" s="213"/>
      <c r="C9353" s="214"/>
      <c r="D9353" s="214"/>
      <c r="E9353" s="214"/>
      <c r="F9353" s="224"/>
      <c r="G9353" s="216"/>
      <c r="H9353" s="227"/>
      <c r="I9353" s="214"/>
      <c r="J9353" s="214"/>
      <c r="K9353" s="218"/>
    </row>
    <row r="9354" customHeight="1" spans="1:11">
      <c r="A9354" s="228"/>
      <c r="B9354" s="219"/>
      <c r="C9354" s="220"/>
      <c r="D9354" s="220"/>
      <c r="E9354" s="220"/>
      <c r="F9354" s="225"/>
      <c r="G9354" s="222"/>
      <c r="H9354" s="229"/>
      <c r="I9354" s="220"/>
      <c r="J9354" s="220"/>
      <c r="K9354" s="223"/>
    </row>
    <row r="9355" customHeight="1" spans="1:11">
      <c r="A9355" s="226"/>
      <c r="B9355" s="213"/>
      <c r="C9355" s="214"/>
      <c r="D9355" s="214"/>
      <c r="E9355" s="214"/>
      <c r="F9355" s="224"/>
      <c r="G9355" s="216"/>
      <c r="H9355" s="227"/>
      <c r="I9355" s="214"/>
      <c r="J9355" s="214"/>
      <c r="K9355" s="218"/>
    </row>
    <row r="9356" customHeight="1" spans="1:11">
      <c r="A9356" s="228"/>
      <c r="B9356" s="219"/>
      <c r="C9356" s="220"/>
      <c r="D9356" s="220"/>
      <c r="E9356" s="220"/>
      <c r="F9356" s="225"/>
      <c r="G9356" s="222"/>
      <c r="H9356" s="229"/>
      <c r="I9356" s="220"/>
      <c r="J9356" s="220"/>
      <c r="K9356" s="223"/>
    </row>
    <row r="9357" customHeight="1" spans="1:11">
      <c r="A9357" s="226"/>
      <c r="B9357" s="213"/>
      <c r="C9357" s="214"/>
      <c r="D9357" s="214"/>
      <c r="E9357" s="214"/>
      <c r="F9357" s="224"/>
      <c r="G9357" s="216"/>
      <c r="H9357" s="227"/>
      <c r="I9357" s="214"/>
      <c r="J9357" s="214"/>
      <c r="K9357" s="218"/>
    </row>
    <row r="9358" customHeight="1" spans="1:11">
      <c r="A9358" s="228"/>
      <c r="B9358" s="219"/>
      <c r="C9358" s="220"/>
      <c r="D9358" s="220"/>
      <c r="E9358" s="220"/>
      <c r="F9358" s="225"/>
      <c r="G9358" s="222"/>
      <c r="H9358" s="229"/>
      <c r="I9358" s="220"/>
      <c r="J9358" s="220"/>
      <c r="K9358" s="223"/>
    </row>
    <row r="9359" customHeight="1" spans="1:11">
      <c r="A9359" s="226"/>
      <c r="B9359" s="213"/>
      <c r="C9359" s="214"/>
      <c r="D9359" s="214"/>
      <c r="E9359" s="214"/>
      <c r="F9359" s="224"/>
      <c r="G9359" s="216"/>
      <c r="H9359" s="227"/>
      <c r="I9359" s="214"/>
      <c r="J9359" s="214"/>
      <c r="K9359" s="218"/>
    </row>
    <row r="9360" customHeight="1" spans="1:11">
      <c r="A9360" s="228"/>
      <c r="B9360" s="219"/>
      <c r="C9360" s="220"/>
      <c r="D9360" s="220"/>
      <c r="E9360" s="220"/>
      <c r="F9360" s="225"/>
      <c r="G9360" s="222"/>
      <c r="H9360" s="229"/>
      <c r="I9360" s="220"/>
      <c r="J9360" s="220"/>
      <c r="K9360" s="223"/>
    </row>
    <row r="9361" customHeight="1" spans="1:11">
      <c r="A9361" s="226"/>
      <c r="B9361" s="213"/>
      <c r="C9361" s="214"/>
      <c r="D9361" s="214"/>
      <c r="E9361" s="214"/>
      <c r="F9361" s="224"/>
      <c r="G9361" s="216"/>
      <c r="H9361" s="227"/>
      <c r="I9361" s="214"/>
      <c r="J9361" s="214"/>
      <c r="K9361" s="218"/>
    </row>
    <row r="9362" customHeight="1" spans="1:11">
      <c r="A9362" s="228"/>
      <c r="B9362" s="219"/>
      <c r="C9362" s="220"/>
      <c r="D9362" s="220"/>
      <c r="E9362" s="220"/>
      <c r="F9362" s="225"/>
      <c r="G9362" s="222"/>
      <c r="H9362" s="229"/>
      <c r="I9362" s="220"/>
      <c r="J9362" s="220"/>
      <c r="K9362" s="223"/>
    </row>
    <row r="9363" customHeight="1" spans="1:11">
      <c r="A9363" s="226"/>
      <c r="B9363" s="213"/>
      <c r="C9363" s="214"/>
      <c r="D9363" s="214"/>
      <c r="E9363" s="214"/>
      <c r="F9363" s="224"/>
      <c r="G9363" s="216"/>
      <c r="H9363" s="227"/>
      <c r="I9363" s="214"/>
      <c r="J9363" s="214"/>
      <c r="K9363" s="218"/>
    </row>
    <row r="9364" customHeight="1" spans="1:11">
      <c r="A9364" s="228"/>
      <c r="B9364" s="219"/>
      <c r="C9364" s="220"/>
      <c r="D9364" s="220"/>
      <c r="E9364" s="220"/>
      <c r="F9364" s="225"/>
      <c r="G9364" s="222"/>
      <c r="H9364" s="229"/>
      <c r="I9364" s="220"/>
      <c r="J9364" s="220"/>
      <c r="K9364" s="223"/>
    </row>
    <row r="9365" customHeight="1" spans="1:11">
      <c r="A9365" s="226"/>
      <c r="B9365" s="213"/>
      <c r="C9365" s="214"/>
      <c r="D9365" s="214"/>
      <c r="E9365" s="214"/>
      <c r="F9365" s="224"/>
      <c r="G9365" s="216"/>
      <c r="H9365" s="227"/>
      <c r="I9365" s="214"/>
      <c r="J9365" s="214"/>
      <c r="K9365" s="218"/>
    </row>
    <row r="9366" customHeight="1" spans="1:11">
      <c r="A9366" s="228"/>
      <c r="B9366" s="219"/>
      <c r="C9366" s="220"/>
      <c r="D9366" s="220"/>
      <c r="E9366" s="220"/>
      <c r="F9366" s="225"/>
      <c r="G9366" s="222"/>
      <c r="H9366" s="229"/>
      <c r="I9366" s="220"/>
      <c r="J9366" s="220"/>
      <c r="K9366" s="223"/>
    </row>
    <row r="9367" customHeight="1" spans="1:11">
      <c r="A9367" s="226"/>
      <c r="B9367" s="213"/>
      <c r="C9367" s="214"/>
      <c r="D9367" s="214"/>
      <c r="E9367" s="214"/>
      <c r="F9367" s="224"/>
      <c r="G9367" s="216"/>
      <c r="H9367" s="227"/>
      <c r="I9367" s="214"/>
      <c r="J9367" s="214"/>
      <c r="K9367" s="218"/>
    </row>
    <row r="9368" customHeight="1" spans="1:11">
      <c r="A9368" s="228"/>
      <c r="B9368" s="219"/>
      <c r="C9368" s="220"/>
      <c r="D9368" s="220"/>
      <c r="E9368" s="220"/>
      <c r="F9368" s="225"/>
      <c r="G9368" s="222"/>
      <c r="H9368" s="229"/>
      <c r="I9368" s="220"/>
      <c r="J9368" s="220"/>
      <c r="K9368" s="223"/>
    </row>
    <row r="9369" customHeight="1" spans="1:11">
      <c r="A9369" s="226"/>
      <c r="B9369" s="213"/>
      <c r="C9369" s="214"/>
      <c r="D9369" s="214"/>
      <c r="E9369" s="214"/>
      <c r="F9369" s="224"/>
      <c r="G9369" s="216"/>
      <c r="H9369" s="227"/>
      <c r="I9369" s="214"/>
      <c r="J9369" s="214"/>
      <c r="K9369" s="218"/>
    </row>
    <row r="9370" customHeight="1" spans="1:11">
      <c r="A9370" s="228"/>
      <c r="B9370" s="219"/>
      <c r="C9370" s="220"/>
      <c r="D9370" s="220"/>
      <c r="E9370" s="220"/>
      <c r="F9370" s="225"/>
      <c r="G9370" s="222"/>
      <c r="H9370" s="229"/>
      <c r="I9370" s="220"/>
      <c r="J9370" s="220"/>
      <c r="K9370" s="223"/>
    </row>
    <row r="9371" customHeight="1" spans="1:11">
      <c r="A9371" s="226"/>
      <c r="B9371" s="213"/>
      <c r="C9371" s="214"/>
      <c r="D9371" s="214"/>
      <c r="E9371" s="214"/>
      <c r="F9371" s="224"/>
      <c r="G9371" s="216"/>
      <c r="H9371" s="227"/>
      <c r="I9371" s="214"/>
      <c r="J9371" s="214"/>
      <c r="K9371" s="218"/>
    </row>
    <row r="9372" customHeight="1" spans="1:11">
      <c r="A9372" s="228"/>
      <c r="B9372" s="219"/>
      <c r="C9372" s="220"/>
      <c r="D9372" s="220"/>
      <c r="E9372" s="220"/>
      <c r="F9372" s="225"/>
      <c r="G9372" s="222"/>
      <c r="H9372" s="229"/>
      <c r="I9372" s="220"/>
      <c r="J9372" s="220"/>
      <c r="K9372" s="223"/>
    </row>
    <row r="9373" customHeight="1" spans="1:11">
      <c r="A9373" s="226"/>
      <c r="B9373" s="213"/>
      <c r="C9373" s="214"/>
      <c r="D9373" s="214"/>
      <c r="E9373" s="214"/>
      <c r="F9373" s="224"/>
      <c r="G9373" s="216"/>
      <c r="H9373" s="227"/>
      <c r="I9373" s="214"/>
      <c r="J9373" s="214"/>
      <c r="K9373" s="218"/>
    </row>
    <row r="9374" customHeight="1" spans="1:11">
      <c r="A9374" s="228"/>
      <c r="B9374" s="219"/>
      <c r="C9374" s="220"/>
      <c r="D9374" s="220"/>
      <c r="E9374" s="220"/>
      <c r="F9374" s="225"/>
      <c r="G9374" s="222"/>
      <c r="H9374" s="229"/>
      <c r="I9374" s="220"/>
      <c r="J9374" s="220"/>
      <c r="K9374" s="223"/>
    </row>
    <row r="9375" customHeight="1" spans="1:11">
      <c r="A9375" s="226"/>
      <c r="B9375" s="213"/>
      <c r="C9375" s="214"/>
      <c r="D9375" s="214"/>
      <c r="E9375" s="214"/>
      <c r="F9375" s="224"/>
      <c r="G9375" s="216"/>
      <c r="H9375" s="227"/>
      <c r="I9375" s="214"/>
      <c r="J9375" s="214"/>
      <c r="K9375" s="218"/>
    </row>
    <row r="9376" customHeight="1" spans="1:11">
      <c r="A9376" s="228"/>
      <c r="B9376" s="219"/>
      <c r="C9376" s="220"/>
      <c r="D9376" s="220"/>
      <c r="E9376" s="220"/>
      <c r="F9376" s="225"/>
      <c r="G9376" s="222"/>
      <c r="H9376" s="229"/>
      <c r="I9376" s="220"/>
      <c r="J9376" s="220"/>
      <c r="K9376" s="223"/>
    </row>
    <row r="9377" customHeight="1" spans="1:11">
      <c r="A9377" s="226"/>
      <c r="B9377" s="213"/>
      <c r="C9377" s="214"/>
      <c r="D9377" s="214"/>
      <c r="E9377" s="214"/>
      <c r="F9377" s="224"/>
      <c r="G9377" s="216"/>
      <c r="H9377" s="227"/>
      <c r="I9377" s="214"/>
      <c r="J9377" s="214"/>
      <c r="K9377" s="218"/>
    </row>
    <row r="9378" customHeight="1" spans="1:11">
      <c r="A9378" s="228"/>
      <c r="B9378" s="219"/>
      <c r="C9378" s="220"/>
      <c r="D9378" s="220"/>
      <c r="E9378" s="220"/>
      <c r="F9378" s="225"/>
      <c r="G9378" s="222"/>
      <c r="H9378" s="229"/>
      <c r="I9378" s="220"/>
      <c r="J9378" s="220"/>
      <c r="K9378" s="223"/>
    </row>
    <row r="9379" customHeight="1" spans="1:11">
      <c r="A9379" s="226"/>
      <c r="B9379" s="213"/>
      <c r="C9379" s="214"/>
      <c r="D9379" s="214"/>
      <c r="E9379" s="214"/>
      <c r="F9379" s="224"/>
      <c r="G9379" s="216"/>
      <c r="H9379" s="227"/>
      <c r="I9379" s="214"/>
      <c r="J9379" s="214"/>
      <c r="K9379" s="218"/>
    </row>
    <row r="9380" customHeight="1" spans="1:11">
      <c r="A9380" s="228"/>
      <c r="B9380" s="219"/>
      <c r="C9380" s="220"/>
      <c r="D9380" s="220"/>
      <c r="E9380" s="220"/>
      <c r="F9380" s="225"/>
      <c r="G9380" s="222"/>
      <c r="H9380" s="229"/>
      <c r="I9380" s="220"/>
      <c r="J9380" s="220"/>
      <c r="K9380" s="223"/>
    </row>
    <row r="9381" customHeight="1" spans="1:11">
      <c r="A9381" s="226"/>
      <c r="B9381" s="213"/>
      <c r="C9381" s="214"/>
      <c r="D9381" s="214"/>
      <c r="E9381" s="214"/>
      <c r="F9381" s="224"/>
      <c r="G9381" s="216"/>
      <c r="H9381" s="227"/>
      <c r="I9381" s="214"/>
      <c r="J9381" s="214"/>
      <c r="K9381" s="218"/>
    </row>
    <row r="9382" customHeight="1" spans="1:11">
      <c r="A9382" s="228"/>
      <c r="B9382" s="219"/>
      <c r="C9382" s="220"/>
      <c r="D9382" s="220"/>
      <c r="E9382" s="220"/>
      <c r="F9382" s="225"/>
      <c r="G9382" s="222"/>
      <c r="H9382" s="229"/>
      <c r="I9382" s="220"/>
      <c r="J9382" s="220"/>
      <c r="K9382" s="223"/>
    </row>
    <row r="9383" customHeight="1" spans="1:11">
      <c r="A9383" s="226"/>
      <c r="B9383" s="213"/>
      <c r="C9383" s="214"/>
      <c r="D9383" s="214"/>
      <c r="E9383" s="214"/>
      <c r="F9383" s="224"/>
      <c r="G9383" s="216"/>
      <c r="H9383" s="227"/>
      <c r="I9383" s="214"/>
      <c r="J9383" s="214"/>
      <c r="K9383" s="218"/>
    </row>
    <row r="9384" customHeight="1" spans="1:11">
      <c r="A9384" s="228"/>
      <c r="B9384" s="219"/>
      <c r="C9384" s="220"/>
      <c r="D9384" s="220"/>
      <c r="E9384" s="220"/>
      <c r="F9384" s="225"/>
      <c r="G9384" s="222"/>
      <c r="H9384" s="229"/>
      <c r="I9384" s="220"/>
      <c r="J9384" s="220"/>
      <c r="K9384" s="223"/>
    </row>
    <row r="9385" customHeight="1" spans="1:11">
      <c r="A9385" s="226"/>
      <c r="B9385" s="213"/>
      <c r="C9385" s="214"/>
      <c r="D9385" s="214"/>
      <c r="E9385" s="214"/>
      <c r="F9385" s="224"/>
      <c r="G9385" s="216"/>
      <c r="H9385" s="227"/>
      <c r="I9385" s="214"/>
      <c r="J9385" s="214"/>
      <c r="K9385" s="218"/>
    </row>
    <row r="9386" customHeight="1" spans="1:11">
      <c r="A9386" s="228"/>
      <c r="B9386" s="219"/>
      <c r="C9386" s="220"/>
      <c r="D9386" s="220"/>
      <c r="E9386" s="220"/>
      <c r="F9386" s="225"/>
      <c r="G9386" s="222"/>
      <c r="H9386" s="229"/>
      <c r="I9386" s="220"/>
      <c r="J9386" s="220"/>
      <c r="K9386" s="223"/>
    </row>
    <row r="9387" customHeight="1" spans="1:11">
      <c r="A9387" s="226"/>
      <c r="B9387" s="213"/>
      <c r="C9387" s="214"/>
      <c r="D9387" s="214"/>
      <c r="E9387" s="214"/>
      <c r="F9387" s="224"/>
      <c r="G9387" s="216"/>
      <c r="H9387" s="227"/>
      <c r="I9387" s="214"/>
      <c r="J9387" s="214"/>
      <c r="K9387" s="218"/>
    </row>
    <row r="9388" customHeight="1" spans="1:11">
      <c r="A9388" s="228"/>
      <c r="B9388" s="219"/>
      <c r="C9388" s="220"/>
      <c r="D9388" s="220"/>
      <c r="E9388" s="220"/>
      <c r="F9388" s="225"/>
      <c r="G9388" s="222"/>
      <c r="H9388" s="229"/>
      <c r="I9388" s="220"/>
      <c r="J9388" s="220"/>
      <c r="K9388" s="223"/>
    </row>
    <row r="9389" customHeight="1" spans="1:11">
      <c r="A9389" s="226"/>
      <c r="B9389" s="213"/>
      <c r="C9389" s="214"/>
      <c r="D9389" s="214"/>
      <c r="E9389" s="214"/>
      <c r="F9389" s="224"/>
      <c r="G9389" s="216"/>
      <c r="H9389" s="227"/>
      <c r="I9389" s="214"/>
      <c r="J9389" s="214"/>
      <c r="K9389" s="218"/>
    </row>
    <row r="9390" customHeight="1" spans="1:11">
      <c r="A9390" s="228"/>
      <c r="B9390" s="219"/>
      <c r="C9390" s="220"/>
      <c r="D9390" s="220"/>
      <c r="E9390" s="220"/>
      <c r="F9390" s="225"/>
      <c r="G9390" s="222"/>
      <c r="H9390" s="229"/>
      <c r="I9390" s="220"/>
      <c r="J9390" s="220"/>
      <c r="K9390" s="223"/>
    </row>
    <row r="9391" customHeight="1" spans="1:11">
      <c r="A9391" s="226"/>
      <c r="B9391" s="213"/>
      <c r="C9391" s="214"/>
      <c r="D9391" s="214"/>
      <c r="E9391" s="214"/>
      <c r="F9391" s="224"/>
      <c r="G9391" s="216"/>
      <c r="H9391" s="227"/>
      <c r="I9391" s="214"/>
      <c r="J9391" s="214"/>
      <c r="K9391" s="218"/>
    </row>
    <row r="9392" customHeight="1" spans="1:11">
      <c r="A9392" s="228"/>
      <c r="B9392" s="219"/>
      <c r="C9392" s="220"/>
      <c r="D9392" s="220"/>
      <c r="E9392" s="220"/>
      <c r="F9392" s="225"/>
      <c r="G9392" s="222"/>
      <c r="H9392" s="229"/>
      <c r="I9392" s="220"/>
      <c r="J9392" s="220"/>
      <c r="K9392" s="223"/>
    </row>
    <row r="9393" customHeight="1" spans="1:11">
      <c r="A9393" s="226"/>
      <c r="B9393" s="213"/>
      <c r="C9393" s="214"/>
      <c r="D9393" s="214"/>
      <c r="E9393" s="214"/>
      <c r="F9393" s="224"/>
      <c r="G9393" s="216"/>
      <c r="H9393" s="227"/>
      <c r="I9393" s="214"/>
      <c r="J9393" s="214"/>
      <c r="K9393" s="218"/>
    </row>
    <row r="9394" customHeight="1" spans="1:11">
      <c r="A9394" s="228"/>
      <c r="B9394" s="219"/>
      <c r="C9394" s="220"/>
      <c r="D9394" s="220"/>
      <c r="E9394" s="220"/>
      <c r="F9394" s="225"/>
      <c r="G9394" s="222"/>
      <c r="H9394" s="229"/>
      <c r="I9394" s="220"/>
      <c r="J9394" s="220"/>
      <c r="K9394" s="223"/>
    </row>
    <row r="9395" customHeight="1" spans="1:11">
      <c r="A9395" s="226"/>
      <c r="B9395" s="213"/>
      <c r="C9395" s="214"/>
      <c r="D9395" s="214"/>
      <c r="E9395" s="214"/>
      <c r="F9395" s="224"/>
      <c r="G9395" s="216"/>
      <c r="H9395" s="227"/>
      <c r="I9395" s="214"/>
      <c r="J9395" s="214"/>
      <c r="K9395" s="218"/>
    </row>
    <row r="9396" customHeight="1" spans="1:11">
      <c r="A9396" s="228"/>
      <c r="B9396" s="219"/>
      <c r="C9396" s="220"/>
      <c r="D9396" s="220"/>
      <c r="E9396" s="220"/>
      <c r="F9396" s="225"/>
      <c r="G9396" s="222"/>
      <c r="H9396" s="229"/>
      <c r="I9396" s="220"/>
      <c r="J9396" s="220"/>
      <c r="K9396" s="223"/>
    </row>
    <row r="9397" customHeight="1" spans="1:11">
      <c r="A9397" s="226"/>
      <c r="B9397" s="213"/>
      <c r="C9397" s="214"/>
      <c r="D9397" s="214"/>
      <c r="E9397" s="214"/>
      <c r="F9397" s="224"/>
      <c r="G9397" s="216"/>
      <c r="H9397" s="227"/>
      <c r="I9397" s="214"/>
      <c r="J9397" s="214"/>
      <c r="K9397" s="218"/>
    </row>
    <row r="9398" customHeight="1" spans="1:11">
      <c r="A9398" s="228"/>
      <c r="B9398" s="219"/>
      <c r="C9398" s="220"/>
      <c r="D9398" s="220"/>
      <c r="E9398" s="220"/>
      <c r="F9398" s="225"/>
      <c r="G9398" s="222"/>
      <c r="H9398" s="229"/>
      <c r="I9398" s="220"/>
      <c r="J9398" s="220"/>
      <c r="K9398" s="223"/>
    </row>
    <row r="9399" customHeight="1" spans="1:11">
      <c r="A9399" s="226"/>
      <c r="B9399" s="213"/>
      <c r="C9399" s="214"/>
      <c r="D9399" s="214"/>
      <c r="E9399" s="214"/>
      <c r="F9399" s="224"/>
      <c r="G9399" s="216"/>
      <c r="H9399" s="227"/>
      <c r="I9399" s="214"/>
      <c r="J9399" s="214"/>
      <c r="K9399" s="218"/>
    </row>
    <row r="9400" customHeight="1" spans="1:11">
      <c r="A9400" s="228"/>
      <c r="B9400" s="219"/>
      <c r="C9400" s="220"/>
      <c r="D9400" s="220"/>
      <c r="E9400" s="220"/>
      <c r="F9400" s="225"/>
      <c r="G9400" s="222"/>
      <c r="H9400" s="229"/>
      <c r="I9400" s="220"/>
      <c r="J9400" s="220"/>
      <c r="K9400" s="223"/>
    </row>
    <row r="9401" customHeight="1" spans="1:11">
      <c r="A9401" s="226"/>
      <c r="B9401" s="213"/>
      <c r="C9401" s="214"/>
      <c r="D9401" s="214"/>
      <c r="E9401" s="214"/>
      <c r="F9401" s="224"/>
      <c r="G9401" s="216"/>
      <c r="H9401" s="227"/>
      <c r="I9401" s="214"/>
      <c r="J9401" s="214"/>
      <c r="K9401" s="218"/>
    </row>
    <row r="9402" customHeight="1" spans="1:11">
      <c r="A9402" s="228"/>
      <c r="B9402" s="219"/>
      <c r="C9402" s="220"/>
      <c r="D9402" s="220"/>
      <c r="E9402" s="220"/>
      <c r="F9402" s="225"/>
      <c r="G9402" s="222"/>
      <c r="H9402" s="229"/>
      <c r="I9402" s="220"/>
      <c r="J9402" s="220"/>
      <c r="K9402" s="223"/>
    </row>
    <row r="9403" customHeight="1" spans="1:11">
      <c r="A9403" s="226"/>
      <c r="B9403" s="213"/>
      <c r="C9403" s="214"/>
      <c r="D9403" s="214"/>
      <c r="E9403" s="214"/>
      <c r="F9403" s="224"/>
      <c r="G9403" s="216"/>
      <c r="H9403" s="227"/>
      <c r="I9403" s="214"/>
      <c r="J9403" s="214"/>
      <c r="K9403" s="218"/>
    </row>
    <row r="9404" customHeight="1" spans="1:11">
      <c r="A9404" s="228"/>
      <c r="B9404" s="219"/>
      <c r="C9404" s="220"/>
      <c r="D9404" s="220"/>
      <c r="E9404" s="220"/>
      <c r="F9404" s="225"/>
      <c r="G9404" s="222"/>
      <c r="H9404" s="229"/>
      <c r="I9404" s="220"/>
      <c r="J9404" s="220"/>
      <c r="K9404" s="223"/>
    </row>
    <row r="9405" customHeight="1" spans="1:11">
      <c r="A9405" s="226"/>
      <c r="B9405" s="213"/>
      <c r="C9405" s="214"/>
      <c r="D9405" s="214"/>
      <c r="E9405" s="214"/>
      <c r="F9405" s="224"/>
      <c r="G9405" s="216"/>
      <c r="H9405" s="227"/>
      <c r="I9405" s="214"/>
      <c r="J9405" s="214"/>
      <c r="K9405" s="218"/>
    </row>
    <row r="9406" customHeight="1" spans="1:11">
      <c r="A9406" s="228"/>
      <c r="B9406" s="219"/>
      <c r="C9406" s="220"/>
      <c r="D9406" s="220"/>
      <c r="E9406" s="220"/>
      <c r="F9406" s="225"/>
      <c r="G9406" s="222"/>
      <c r="H9406" s="229"/>
      <c r="I9406" s="220"/>
      <c r="J9406" s="220"/>
      <c r="K9406" s="223"/>
    </row>
    <row r="9407" customHeight="1" spans="1:11">
      <c r="A9407" s="226"/>
      <c r="B9407" s="213"/>
      <c r="C9407" s="214"/>
      <c r="D9407" s="214"/>
      <c r="E9407" s="214"/>
      <c r="F9407" s="224"/>
      <c r="G9407" s="216"/>
      <c r="H9407" s="227"/>
      <c r="I9407" s="214"/>
      <c r="J9407" s="214"/>
      <c r="K9407" s="218"/>
    </row>
    <row r="9408" customHeight="1" spans="1:11">
      <c r="A9408" s="228"/>
      <c r="B9408" s="219"/>
      <c r="C9408" s="220"/>
      <c r="D9408" s="220"/>
      <c r="E9408" s="220"/>
      <c r="F9408" s="225"/>
      <c r="G9408" s="222"/>
      <c r="H9408" s="229"/>
      <c r="I9408" s="220"/>
      <c r="J9408" s="220"/>
      <c r="K9408" s="223"/>
    </row>
    <row r="9409" customHeight="1" spans="1:11">
      <c r="A9409" s="226"/>
      <c r="B9409" s="213"/>
      <c r="C9409" s="214"/>
      <c r="D9409" s="214"/>
      <c r="E9409" s="214"/>
      <c r="F9409" s="224"/>
      <c r="G9409" s="216"/>
      <c r="H9409" s="227"/>
      <c r="I9409" s="214"/>
      <c r="J9409" s="214"/>
      <c r="K9409" s="218"/>
    </row>
    <row r="9410" customHeight="1" spans="1:11">
      <c r="A9410" s="228"/>
      <c r="B9410" s="219"/>
      <c r="C9410" s="220"/>
      <c r="D9410" s="220"/>
      <c r="E9410" s="220"/>
      <c r="F9410" s="225"/>
      <c r="G9410" s="222"/>
      <c r="H9410" s="229"/>
      <c r="I9410" s="220"/>
      <c r="J9410" s="220"/>
      <c r="K9410" s="223"/>
    </row>
    <row r="9411" customHeight="1" spans="1:11">
      <c r="A9411" s="226"/>
      <c r="B9411" s="213"/>
      <c r="C9411" s="214"/>
      <c r="D9411" s="214"/>
      <c r="E9411" s="214"/>
      <c r="F9411" s="224"/>
      <c r="G9411" s="216"/>
      <c r="H9411" s="227"/>
      <c r="I9411" s="214"/>
      <c r="J9411" s="214"/>
      <c r="K9411" s="218"/>
    </row>
    <row r="9412" customHeight="1" spans="1:11">
      <c r="A9412" s="228"/>
      <c r="B9412" s="219"/>
      <c r="C9412" s="220"/>
      <c r="D9412" s="220"/>
      <c r="E9412" s="220"/>
      <c r="F9412" s="225"/>
      <c r="G9412" s="222"/>
      <c r="H9412" s="229"/>
      <c r="I9412" s="220"/>
      <c r="J9412" s="220"/>
      <c r="K9412" s="223"/>
    </row>
    <row r="9413" customHeight="1" spans="1:11">
      <c r="A9413" s="226"/>
      <c r="B9413" s="213"/>
      <c r="C9413" s="214"/>
      <c r="D9413" s="214"/>
      <c r="E9413" s="214"/>
      <c r="F9413" s="224"/>
      <c r="G9413" s="216"/>
      <c r="H9413" s="227"/>
      <c r="I9413" s="214"/>
      <c r="J9413" s="214"/>
      <c r="K9413" s="218"/>
    </row>
    <row r="9414" customHeight="1" spans="1:11">
      <c r="A9414" s="228"/>
      <c r="B9414" s="219"/>
      <c r="C9414" s="220"/>
      <c r="D9414" s="220"/>
      <c r="E9414" s="220"/>
      <c r="F9414" s="225"/>
      <c r="G9414" s="222"/>
      <c r="H9414" s="229"/>
      <c r="I9414" s="220"/>
      <c r="J9414" s="220"/>
      <c r="K9414" s="223"/>
    </row>
    <row r="9415" customHeight="1" spans="1:11">
      <c r="A9415" s="226"/>
      <c r="B9415" s="213"/>
      <c r="C9415" s="214"/>
      <c r="D9415" s="214"/>
      <c r="E9415" s="214"/>
      <c r="F9415" s="224"/>
      <c r="G9415" s="216"/>
      <c r="H9415" s="227"/>
      <c r="I9415" s="214"/>
      <c r="J9415" s="214"/>
      <c r="K9415" s="218"/>
    </row>
    <row r="9416" customHeight="1" spans="1:11">
      <c r="A9416" s="228"/>
      <c r="B9416" s="219"/>
      <c r="C9416" s="220"/>
      <c r="D9416" s="220"/>
      <c r="E9416" s="220"/>
      <c r="F9416" s="225"/>
      <c r="G9416" s="222"/>
      <c r="H9416" s="229"/>
      <c r="I9416" s="220"/>
      <c r="J9416" s="220"/>
      <c r="K9416" s="223"/>
    </row>
    <row r="9417" customHeight="1" spans="1:11">
      <c r="A9417" s="226"/>
      <c r="B9417" s="213"/>
      <c r="C9417" s="214"/>
      <c r="D9417" s="214"/>
      <c r="E9417" s="214"/>
      <c r="F9417" s="224"/>
      <c r="G9417" s="216"/>
      <c r="H9417" s="227"/>
      <c r="I9417" s="214"/>
      <c r="J9417" s="214"/>
      <c r="K9417" s="218"/>
    </row>
    <row r="9418" customHeight="1" spans="1:11">
      <c r="A9418" s="228"/>
      <c r="B9418" s="219"/>
      <c r="C9418" s="220"/>
      <c r="D9418" s="220"/>
      <c r="E9418" s="220"/>
      <c r="F9418" s="225"/>
      <c r="G9418" s="222"/>
      <c r="H9418" s="229"/>
      <c r="I9418" s="220"/>
      <c r="J9418" s="220"/>
      <c r="K9418" s="223"/>
    </row>
    <row r="9419" customHeight="1" spans="1:11">
      <c r="A9419" s="226"/>
      <c r="B9419" s="213"/>
      <c r="C9419" s="214"/>
      <c r="D9419" s="214"/>
      <c r="E9419" s="214"/>
      <c r="F9419" s="224"/>
      <c r="G9419" s="216"/>
      <c r="H9419" s="227"/>
      <c r="I9419" s="214"/>
      <c r="J9419" s="214"/>
      <c r="K9419" s="218"/>
    </row>
    <row r="9420" customHeight="1" spans="1:11">
      <c r="A9420" s="228"/>
      <c r="B9420" s="219"/>
      <c r="C9420" s="220"/>
      <c r="D9420" s="220"/>
      <c r="E9420" s="220"/>
      <c r="F9420" s="225"/>
      <c r="G9420" s="222"/>
      <c r="H9420" s="229"/>
      <c r="I9420" s="220"/>
      <c r="J9420" s="220"/>
      <c r="K9420" s="223"/>
    </row>
    <row r="9421" customHeight="1" spans="1:11">
      <c r="A9421" s="226"/>
      <c r="B9421" s="213"/>
      <c r="C9421" s="214"/>
      <c r="D9421" s="214"/>
      <c r="E9421" s="214"/>
      <c r="F9421" s="224"/>
      <c r="G9421" s="216"/>
      <c r="H9421" s="227"/>
      <c r="I9421" s="214"/>
      <c r="J9421" s="214"/>
      <c r="K9421" s="218"/>
    </row>
    <row r="9422" customHeight="1" spans="1:11">
      <c r="A9422" s="228"/>
      <c r="B9422" s="219"/>
      <c r="C9422" s="220"/>
      <c r="D9422" s="220"/>
      <c r="E9422" s="220"/>
      <c r="F9422" s="225"/>
      <c r="G9422" s="222"/>
      <c r="H9422" s="229"/>
      <c r="I9422" s="220"/>
      <c r="J9422" s="220"/>
      <c r="K9422" s="223"/>
    </row>
    <row r="9423" customHeight="1" spans="1:11">
      <c r="A9423" s="226"/>
      <c r="B9423" s="213"/>
      <c r="C9423" s="214"/>
      <c r="D9423" s="214"/>
      <c r="E9423" s="214"/>
      <c r="F9423" s="224"/>
      <c r="G9423" s="216"/>
      <c r="H9423" s="227"/>
      <c r="I9423" s="214"/>
      <c r="J9423" s="214"/>
      <c r="K9423" s="218"/>
    </row>
    <row r="9424" customHeight="1" spans="1:11">
      <c r="A9424" s="228"/>
      <c r="B9424" s="219"/>
      <c r="C9424" s="220"/>
      <c r="D9424" s="220"/>
      <c r="E9424" s="220"/>
      <c r="F9424" s="225"/>
      <c r="G9424" s="222"/>
      <c r="H9424" s="229"/>
      <c r="I9424" s="220"/>
      <c r="J9424" s="220"/>
      <c r="K9424" s="223"/>
    </row>
    <row r="9425" customHeight="1" spans="1:11">
      <c r="A9425" s="226"/>
      <c r="B9425" s="213"/>
      <c r="C9425" s="214"/>
      <c r="D9425" s="214"/>
      <c r="E9425" s="214"/>
      <c r="F9425" s="224"/>
      <c r="G9425" s="216"/>
      <c r="H9425" s="227"/>
      <c r="I9425" s="214"/>
      <c r="J9425" s="214"/>
      <c r="K9425" s="218"/>
    </row>
    <row r="9426" customHeight="1" spans="1:11">
      <c r="A9426" s="228"/>
      <c r="B9426" s="219"/>
      <c r="C9426" s="220"/>
      <c r="D9426" s="220"/>
      <c r="E9426" s="220"/>
      <c r="F9426" s="225"/>
      <c r="G9426" s="222"/>
      <c r="H9426" s="229"/>
      <c r="I9426" s="220"/>
      <c r="J9426" s="220"/>
      <c r="K9426" s="223"/>
    </row>
    <row r="9427" customHeight="1" spans="1:11">
      <c r="A9427" s="226"/>
      <c r="B9427" s="213"/>
      <c r="C9427" s="214"/>
      <c r="D9427" s="214"/>
      <c r="E9427" s="214"/>
      <c r="F9427" s="224"/>
      <c r="G9427" s="216"/>
      <c r="H9427" s="227"/>
      <c r="I9427" s="214"/>
      <c r="J9427" s="214"/>
      <c r="K9427" s="218"/>
    </row>
    <row r="9428" customHeight="1" spans="1:11">
      <c r="A9428" s="228"/>
      <c r="B9428" s="219"/>
      <c r="C9428" s="220"/>
      <c r="D9428" s="220"/>
      <c r="E9428" s="220"/>
      <c r="F9428" s="225"/>
      <c r="G9428" s="222"/>
      <c r="H9428" s="229"/>
      <c r="I9428" s="220"/>
      <c r="J9428" s="220"/>
      <c r="K9428" s="223"/>
    </row>
    <row r="9429" customHeight="1" spans="1:11">
      <c r="A9429" s="226"/>
      <c r="B9429" s="213"/>
      <c r="C9429" s="214"/>
      <c r="D9429" s="214"/>
      <c r="E9429" s="214"/>
      <c r="F9429" s="224"/>
      <c r="G9429" s="216"/>
      <c r="H9429" s="227"/>
      <c r="I9429" s="214"/>
      <c r="J9429" s="214"/>
      <c r="K9429" s="218"/>
    </row>
    <row r="9430" customHeight="1" spans="1:11">
      <c r="A9430" s="228"/>
      <c r="B9430" s="219"/>
      <c r="C9430" s="220"/>
      <c r="D9430" s="220"/>
      <c r="E9430" s="220"/>
      <c r="F9430" s="225"/>
      <c r="G9430" s="222"/>
      <c r="H9430" s="229"/>
      <c r="I9430" s="220"/>
      <c r="J9430" s="220"/>
      <c r="K9430" s="223"/>
    </row>
    <row r="9431" customHeight="1" spans="1:11">
      <c r="A9431" s="226"/>
      <c r="B9431" s="213"/>
      <c r="C9431" s="214"/>
      <c r="D9431" s="214"/>
      <c r="E9431" s="214"/>
      <c r="F9431" s="224"/>
      <c r="G9431" s="216"/>
      <c r="H9431" s="227"/>
      <c r="I9431" s="214"/>
      <c r="J9431" s="214"/>
      <c r="K9431" s="218"/>
    </row>
    <row r="9432" customHeight="1" spans="1:11">
      <c r="A9432" s="228"/>
      <c r="B9432" s="219"/>
      <c r="C9432" s="220"/>
      <c r="D9432" s="220"/>
      <c r="E9432" s="220"/>
      <c r="F9432" s="225"/>
      <c r="G9432" s="222"/>
      <c r="H9432" s="229"/>
      <c r="I9432" s="220"/>
      <c r="J9432" s="220"/>
      <c r="K9432" s="223"/>
    </row>
    <row r="9433" customHeight="1" spans="1:11">
      <c r="A9433" s="226"/>
      <c r="B9433" s="213"/>
      <c r="C9433" s="214"/>
      <c r="D9433" s="214"/>
      <c r="E9433" s="214"/>
      <c r="F9433" s="224"/>
      <c r="G9433" s="216"/>
      <c r="H9433" s="227"/>
      <c r="I9433" s="214"/>
      <c r="J9433" s="214"/>
      <c r="K9433" s="218"/>
    </row>
    <row r="9434" customHeight="1" spans="1:11">
      <c r="A9434" s="228"/>
      <c r="B9434" s="219"/>
      <c r="C9434" s="220"/>
      <c r="D9434" s="220"/>
      <c r="E9434" s="220"/>
      <c r="F9434" s="225"/>
      <c r="G9434" s="222"/>
      <c r="H9434" s="229"/>
      <c r="I9434" s="220"/>
      <c r="J9434" s="220"/>
      <c r="K9434" s="223"/>
    </row>
    <row r="9435" customHeight="1" spans="1:11">
      <c r="A9435" s="226"/>
      <c r="B9435" s="213"/>
      <c r="C9435" s="214"/>
      <c r="D9435" s="214"/>
      <c r="E9435" s="214"/>
      <c r="F9435" s="224"/>
      <c r="G9435" s="216"/>
      <c r="H9435" s="227"/>
      <c r="I9435" s="214"/>
      <c r="J9435" s="214"/>
      <c r="K9435" s="218"/>
    </row>
    <row r="9436" customHeight="1" spans="1:11">
      <c r="A9436" s="228"/>
      <c r="B9436" s="219"/>
      <c r="C9436" s="220"/>
      <c r="D9436" s="220"/>
      <c r="E9436" s="220"/>
      <c r="F9436" s="225"/>
      <c r="G9436" s="222"/>
      <c r="H9436" s="229"/>
      <c r="I9436" s="220"/>
      <c r="J9436" s="220"/>
      <c r="K9436" s="223"/>
    </row>
    <row r="9437" customHeight="1" spans="1:11">
      <c r="A9437" s="226"/>
      <c r="B9437" s="213"/>
      <c r="C9437" s="214"/>
      <c r="D9437" s="214"/>
      <c r="E9437" s="214"/>
      <c r="F9437" s="224"/>
      <c r="G9437" s="216"/>
      <c r="H9437" s="227"/>
      <c r="I9437" s="214"/>
      <c r="J9437" s="214"/>
      <c r="K9437" s="218"/>
    </row>
    <row r="9438" customHeight="1" spans="1:11">
      <c r="A9438" s="228"/>
      <c r="B9438" s="219"/>
      <c r="C9438" s="220"/>
      <c r="D9438" s="220"/>
      <c r="E9438" s="220"/>
      <c r="F9438" s="225"/>
      <c r="G9438" s="222"/>
      <c r="H9438" s="229"/>
      <c r="I9438" s="220"/>
      <c r="J9438" s="220"/>
      <c r="K9438" s="223"/>
    </row>
    <row r="9439" customHeight="1" spans="1:11">
      <c r="A9439" s="226"/>
      <c r="B9439" s="213"/>
      <c r="C9439" s="214"/>
      <c r="D9439" s="214"/>
      <c r="E9439" s="214"/>
      <c r="F9439" s="224"/>
      <c r="G9439" s="216"/>
      <c r="H9439" s="227"/>
      <c r="I9439" s="214"/>
      <c r="J9439" s="214"/>
      <c r="K9439" s="218"/>
    </row>
    <row r="9440" customHeight="1" spans="1:11">
      <c r="A9440" s="228"/>
      <c r="B9440" s="219"/>
      <c r="C9440" s="220"/>
      <c r="D9440" s="220"/>
      <c r="E9440" s="220"/>
      <c r="F9440" s="225"/>
      <c r="G9440" s="222"/>
      <c r="H9440" s="229"/>
      <c r="I9440" s="220"/>
      <c r="J9440" s="220"/>
      <c r="K9440" s="223"/>
    </row>
    <row r="9441" customHeight="1" spans="1:11">
      <c r="A9441" s="226"/>
      <c r="B9441" s="213"/>
      <c r="C9441" s="214"/>
      <c r="D9441" s="214"/>
      <c r="E9441" s="214"/>
      <c r="F9441" s="224"/>
      <c r="G9441" s="216"/>
      <c r="H9441" s="227"/>
      <c r="I9441" s="214"/>
      <c r="J9441" s="214"/>
      <c r="K9441" s="218"/>
    </row>
    <row r="9442" customHeight="1" spans="1:11">
      <c r="A9442" s="228"/>
      <c r="B9442" s="219"/>
      <c r="C9442" s="220"/>
      <c r="D9442" s="220"/>
      <c r="E9442" s="220"/>
      <c r="F9442" s="225"/>
      <c r="G9442" s="222"/>
      <c r="H9442" s="229"/>
      <c r="I9442" s="220"/>
      <c r="J9442" s="220"/>
      <c r="K9442" s="223"/>
    </row>
    <row r="9443" customHeight="1" spans="1:11">
      <c r="A9443" s="226"/>
      <c r="B9443" s="213"/>
      <c r="C9443" s="214"/>
      <c r="D9443" s="214"/>
      <c r="E9443" s="214"/>
      <c r="F9443" s="224"/>
      <c r="G9443" s="216"/>
      <c r="H9443" s="227"/>
      <c r="I9443" s="214"/>
      <c r="J9443" s="214"/>
      <c r="K9443" s="218"/>
    </row>
    <row r="9444" customHeight="1" spans="1:11">
      <c r="A9444" s="228"/>
      <c r="B9444" s="219"/>
      <c r="C9444" s="220"/>
      <c r="D9444" s="220"/>
      <c r="E9444" s="220"/>
      <c r="F9444" s="225"/>
      <c r="G9444" s="222"/>
      <c r="H9444" s="229"/>
      <c r="I9444" s="220"/>
      <c r="J9444" s="220"/>
      <c r="K9444" s="223"/>
    </row>
    <row r="9445" customHeight="1" spans="1:11">
      <c r="A9445" s="226"/>
      <c r="B9445" s="213"/>
      <c r="C9445" s="214"/>
      <c r="D9445" s="214"/>
      <c r="E9445" s="214"/>
      <c r="F9445" s="224"/>
      <c r="G9445" s="216"/>
      <c r="H9445" s="227"/>
      <c r="I9445" s="214"/>
      <c r="J9445" s="214"/>
      <c r="K9445" s="218"/>
    </row>
    <row r="9446" customHeight="1" spans="1:11">
      <c r="A9446" s="228"/>
      <c r="B9446" s="219"/>
      <c r="C9446" s="220"/>
      <c r="D9446" s="220"/>
      <c r="E9446" s="220"/>
      <c r="F9446" s="225"/>
      <c r="G9446" s="222"/>
      <c r="H9446" s="229"/>
      <c r="I9446" s="220"/>
      <c r="J9446" s="220"/>
      <c r="K9446" s="223"/>
    </row>
    <row r="9447" customHeight="1" spans="1:11">
      <c r="A9447" s="226"/>
      <c r="B9447" s="213"/>
      <c r="C9447" s="214"/>
      <c r="D9447" s="214"/>
      <c r="E9447" s="214"/>
      <c r="F9447" s="224"/>
      <c r="G9447" s="216"/>
      <c r="H9447" s="227"/>
      <c r="I9447" s="214"/>
      <c r="J9447" s="214"/>
      <c r="K9447" s="218"/>
    </row>
    <row r="9448" customHeight="1" spans="1:11">
      <c r="A9448" s="228"/>
      <c r="B9448" s="219"/>
      <c r="C9448" s="220"/>
      <c r="D9448" s="220"/>
      <c r="E9448" s="220"/>
      <c r="F9448" s="225"/>
      <c r="G9448" s="222"/>
      <c r="H9448" s="229"/>
      <c r="I9448" s="220"/>
      <c r="J9448" s="220"/>
      <c r="K9448" s="223"/>
    </row>
    <row r="9449" customHeight="1" spans="1:11">
      <c r="A9449" s="226"/>
      <c r="B9449" s="213"/>
      <c r="C9449" s="214"/>
      <c r="D9449" s="214"/>
      <c r="E9449" s="214"/>
      <c r="F9449" s="224"/>
      <c r="G9449" s="216"/>
      <c r="H9449" s="227"/>
      <c r="I9449" s="214"/>
      <c r="J9449" s="214"/>
      <c r="K9449" s="218"/>
    </row>
    <row r="9450" customHeight="1" spans="1:11">
      <c r="A9450" s="228"/>
      <c r="B9450" s="219"/>
      <c r="C9450" s="220"/>
      <c r="D9450" s="220"/>
      <c r="E9450" s="220"/>
      <c r="F9450" s="225"/>
      <c r="G9450" s="222"/>
      <c r="H9450" s="229"/>
      <c r="I9450" s="220"/>
      <c r="J9450" s="220"/>
      <c r="K9450" s="223"/>
    </row>
    <row r="9451" customHeight="1" spans="1:11">
      <c r="A9451" s="226"/>
      <c r="B9451" s="213"/>
      <c r="C9451" s="214"/>
      <c r="D9451" s="214"/>
      <c r="E9451" s="214"/>
      <c r="F9451" s="224"/>
      <c r="G9451" s="216"/>
      <c r="H9451" s="227"/>
      <c r="I9451" s="214"/>
      <c r="J9451" s="214"/>
      <c r="K9451" s="218"/>
    </row>
    <row r="9452" customHeight="1" spans="1:11">
      <c r="A9452" s="228"/>
      <c r="B9452" s="219"/>
      <c r="C9452" s="220"/>
      <c r="D9452" s="220"/>
      <c r="E9452" s="220"/>
      <c r="F9452" s="225"/>
      <c r="G9452" s="222"/>
      <c r="H9452" s="229"/>
      <c r="I9452" s="220"/>
      <c r="J9452" s="220"/>
      <c r="K9452" s="223"/>
    </row>
    <row r="9453" customHeight="1" spans="1:11">
      <c r="A9453" s="226"/>
      <c r="B9453" s="213"/>
      <c r="C9453" s="214"/>
      <c r="D9453" s="214"/>
      <c r="E9453" s="214"/>
      <c r="F9453" s="224"/>
      <c r="G9453" s="216"/>
      <c r="H9453" s="227"/>
      <c r="I9453" s="214"/>
      <c r="J9453" s="214"/>
      <c r="K9453" s="218"/>
    </row>
    <row r="9454" customHeight="1" spans="1:11">
      <c r="A9454" s="228"/>
      <c r="B9454" s="219"/>
      <c r="C9454" s="220"/>
      <c r="D9454" s="220"/>
      <c r="E9454" s="220"/>
      <c r="F9454" s="225"/>
      <c r="G9454" s="222"/>
      <c r="H9454" s="229"/>
      <c r="I9454" s="220"/>
      <c r="J9454" s="220"/>
      <c r="K9454" s="223"/>
    </row>
    <row r="9455" customHeight="1" spans="1:11">
      <c r="A9455" s="226"/>
      <c r="B9455" s="213"/>
      <c r="C9455" s="214"/>
      <c r="D9455" s="214"/>
      <c r="E9455" s="214"/>
      <c r="F9455" s="224"/>
      <c r="G9455" s="216"/>
      <c r="H9455" s="227"/>
      <c r="I9455" s="214"/>
      <c r="J9455" s="214"/>
      <c r="K9455" s="218"/>
    </row>
    <row r="9456" customHeight="1" spans="1:11">
      <c r="A9456" s="228"/>
      <c r="B9456" s="219"/>
      <c r="C9456" s="220"/>
      <c r="D9456" s="220"/>
      <c r="E9456" s="220"/>
      <c r="F9456" s="225"/>
      <c r="G9456" s="222"/>
      <c r="H9456" s="229"/>
      <c r="I9456" s="220"/>
      <c r="J9456" s="220"/>
      <c r="K9456" s="223"/>
    </row>
    <row r="9457" customHeight="1" spans="1:11">
      <c r="A9457" s="226"/>
      <c r="B9457" s="213"/>
      <c r="C9457" s="214"/>
      <c r="D9457" s="214"/>
      <c r="E9457" s="214"/>
      <c r="F9457" s="224"/>
      <c r="G9457" s="216"/>
      <c r="H9457" s="227"/>
      <c r="I9457" s="214"/>
      <c r="J9457" s="214"/>
      <c r="K9457" s="218"/>
    </row>
    <row r="9458" customHeight="1" spans="1:11">
      <c r="A9458" s="228"/>
      <c r="B9458" s="219"/>
      <c r="C9458" s="220"/>
      <c r="D9458" s="220"/>
      <c r="E9458" s="220"/>
      <c r="F9458" s="225"/>
      <c r="G9458" s="222"/>
      <c r="H9458" s="229"/>
      <c r="I9458" s="220"/>
      <c r="J9458" s="220"/>
      <c r="K9458" s="223"/>
    </row>
    <row r="9459" customHeight="1" spans="1:11">
      <c r="A9459" s="226"/>
      <c r="B9459" s="213"/>
      <c r="C9459" s="214"/>
      <c r="D9459" s="214"/>
      <c r="E9459" s="214"/>
      <c r="F9459" s="224"/>
      <c r="G9459" s="216"/>
      <c r="H9459" s="227"/>
      <c r="I9459" s="214"/>
      <c r="J9459" s="214"/>
      <c r="K9459" s="218"/>
    </row>
    <row r="9460" customHeight="1" spans="1:11">
      <c r="A9460" s="228"/>
      <c r="B9460" s="219"/>
      <c r="C9460" s="220"/>
      <c r="D9460" s="220"/>
      <c r="E9460" s="220"/>
      <c r="F9460" s="225"/>
      <c r="G9460" s="222"/>
      <c r="H9460" s="229"/>
      <c r="I9460" s="220"/>
      <c r="J9460" s="220"/>
      <c r="K9460" s="223"/>
    </row>
    <row r="9461" customHeight="1" spans="1:11">
      <c r="A9461" s="226"/>
      <c r="B9461" s="213"/>
      <c r="C9461" s="214"/>
      <c r="D9461" s="214"/>
      <c r="E9461" s="214"/>
      <c r="F9461" s="224"/>
      <c r="G9461" s="216"/>
      <c r="H9461" s="227"/>
      <c r="I9461" s="214"/>
      <c r="J9461" s="214"/>
      <c r="K9461" s="218"/>
    </row>
    <row r="9462" customHeight="1" spans="1:11">
      <c r="A9462" s="228"/>
      <c r="B9462" s="219"/>
      <c r="C9462" s="220"/>
      <c r="D9462" s="220"/>
      <c r="E9462" s="220"/>
      <c r="F9462" s="225"/>
      <c r="G9462" s="222"/>
      <c r="H9462" s="229"/>
      <c r="I9462" s="220"/>
      <c r="J9462" s="220"/>
      <c r="K9462" s="223"/>
    </row>
    <row r="9463" customHeight="1" spans="1:11">
      <c r="A9463" s="226"/>
      <c r="B9463" s="213"/>
      <c r="C9463" s="214"/>
      <c r="D9463" s="214"/>
      <c r="E9463" s="214"/>
      <c r="F9463" s="224"/>
      <c r="G9463" s="216"/>
      <c r="H9463" s="227"/>
      <c r="I9463" s="214"/>
      <c r="J9463" s="214"/>
      <c r="K9463" s="218"/>
    </row>
    <row r="9464" customHeight="1" spans="1:11">
      <c r="A9464" s="228"/>
      <c r="B9464" s="219"/>
      <c r="C9464" s="220"/>
      <c r="D9464" s="220"/>
      <c r="E9464" s="220"/>
      <c r="F9464" s="225"/>
      <c r="G9464" s="222"/>
      <c r="H9464" s="229"/>
      <c r="I9464" s="220"/>
      <c r="J9464" s="220"/>
      <c r="K9464" s="223"/>
    </row>
    <row r="9465" customHeight="1" spans="1:11">
      <c r="A9465" s="226"/>
      <c r="B9465" s="213"/>
      <c r="C9465" s="214"/>
      <c r="D9465" s="214"/>
      <c r="E9465" s="214"/>
      <c r="F9465" s="224"/>
      <c r="G9465" s="216"/>
      <c r="H9465" s="227"/>
      <c r="I9465" s="214"/>
      <c r="J9465" s="214"/>
      <c r="K9465" s="218"/>
    </row>
    <row r="9466" customHeight="1" spans="1:11">
      <c r="A9466" s="228"/>
      <c r="B9466" s="219"/>
      <c r="C9466" s="220"/>
      <c r="D9466" s="220"/>
      <c r="E9466" s="220"/>
      <c r="F9466" s="225"/>
      <c r="G9466" s="222"/>
      <c r="H9466" s="229"/>
      <c r="I9466" s="220"/>
      <c r="J9466" s="220"/>
      <c r="K9466" s="223"/>
    </row>
    <row r="9467" customHeight="1" spans="1:11">
      <c r="A9467" s="226"/>
      <c r="B9467" s="213"/>
      <c r="C9467" s="214"/>
      <c r="D9467" s="214"/>
      <c r="E9467" s="214"/>
      <c r="F9467" s="224"/>
      <c r="G9467" s="216"/>
      <c r="H9467" s="227"/>
      <c r="I9467" s="214"/>
      <c r="J9467" s="214"/>
      <c r="K9467" s="218"/>
    </row>
    <row r="9468" customHeight="1" spans="1:11">
      <c r="A9468" s="228"/>
      <c r="B9468" s="219"/>
      <c r="C9468" s="220"/>
      <c r="D9468" s="220"/>
      <c r="E9468" s="220"/>
      <c r="F9468" s="225"/>
      <c r="G9468" s="222"/>
      <c r="H9468" s="229"/>
      <c r="I9468" s="220"/>
      <c r="J9468" s="220"/>
      <c r="K9468" s="223"/>
    </row>
    <row r="9469" customHeight="1" spans="1:11">
      <c r="A9469" s="226"/>
      <c r="B9469" s="213"/>
      <c r="C9469" s="214"/>
      <c r="D9469" s="214"/>
      <c r="E9469" s="214"/>
      <c r="F9469" s="224"/>
      <c r="G9469" s="216"/>
      <c r="H9469" s="227"/>
      <c r="I9469" s="214"/>
      <c r="J9469" s="214"/>
      <c r="K9469" s="218"/>
    </row>
    <row r="9470" customHeight="1" spans="1:11">
      <c r="A9470" s="228"/>
      <c r="B9470" s="219"/>
      <c r="C9470" s="220"/>
      <c r="D9470" s="220"/>
      <c r="E9470" s="220"/>
      <c r="F9470" s="225"/>
      <c r="G9470" s="222"/>
      <c r="H9470" s="229"/>
      <c r="I9470" s="220"/>
      <c r="J9470" s="220"/>
      <c r="K9470" s="223"/>
    </row>
    <row r="9471" customHeight="1" spans="1:11">
      <c r="A9471" s="226"/>
      <c r="B9471" s="213"/>
      <c r="C9471" s="214"/>
      <c r="D9471" s="214"/>
      <c r="E9471" s="214"/>
      <c r="F9471" s="224"/>
      <c r="G9471" s="216"/>
      <c r="H9471" s="227"/>
      <c r="I9471" s="214"/>
      <c r="J9471" s="214"/>
      <c r="K9471" s="218"/>
    </row>
    <row r="9472" customHeight="1" spans="1:11">
      <c r="A9472" s="228"/>
      <c r="B9472" s="219"/>
      <c r="C9472" s="220"/>
      <c r="D9472" s="220"/>
      <c r="E9472" s="220"/>
      <c r="F9472" s="225"/>
      <c r="G9472" s="222"/>
      <c r="H9472" s="229"/>
      <c r="I9472" s="220"/>
      <c r="J9472" s="220"/>
      <c r="K9472" s="223"/>
    </row>
    <row r="9473" customHeight="1" spans="1:11">
      <c r="A9473" s="226"/>
      <c r="B9473" s="213"/>
      <c r="C9473" s="214"/>
      <c r="D9473" s="214"/>
      <c r="E9473" s="214"/>
      <c r="F9473" s="224"/>
      <c r="G9473" s="216"/>
      <c r="H9473" s="227"/>
      <c r="I9473" s="214"/>
      <c r="J9473" s="214"/>
      <c r="K9473" s="218"/>
    </row>
    <row r="9474" customHeight="1" spans="1:11">
      <c r="A9474" s="228"/>
      <c r="B9474" s="219"/>
      <c r="C9474" s="220"/>
      <c r="D9474" s="220"/>
      <c r="E9474" s="220"/>
      <c r="F9474" s="225"/>
      <c r="G9474" s="222"/>
      <c r="H9474" s="229"/>
      <c r="I9474" s="220"/>
      <c r="J9474" s="220"/>
      <c r="K9474" s="223"/>
    </row>
    <row r="9475" customHeight="1" spans="1:11">
      <c r="A9475" s="226"/>
      <c r="B9475" s="213"/>
      <c r="C9475" s="214"/>
      <c r="D9475" s="214"/>
      <c r="E9475" s="214"/>
      <c r="F9475" s="224"/>
      <c r="G9475" s="216"/>
      <c r="H9475" s="227"/>
      <c r="I9475" s="214"/>
      <c r="J9475" s="214"/>
      <c r="K9475" s="218"/>
    </row>
    <row r="9476" customHeight="1" spans="1:11">
      <c r="A9476" s="228"/>
      <c r="B9476" s="219"/>
      <c r="C9476" s="220"/>
      <c r="D9476" s="220"/>
      <c r="E9476" s="220"/>
      <c r="F9476" s="225"/>
      <c r="G9476" s="222"/>
      <c r="H9476" s="229"/>
      <c r="I9476" s="220"/>
      <c r="J9476" s="220"/>
      <c r="K9476" s="223"/>
    </row>
    <row r="9477" customHeight="1" spans="1:11">
      <c r="A9477" s="226"/>
      <c r="B9477" s="213"/>
      <c r="C9477" s="214"/>
      <c r="D9477" s="214"/>
      <c r="E9477" s="214"/>
      <c r="F9477" s="224"/>
      <c r="G9477" s="216"/>
      <c r="H9477" s="227"/>
      <c r="I9477" s="214"/>
      <c r="J9477" s="214"/>
      <c r="K9477" s="218"/>
    </row>
    <row r="9478" customHeight="1" spans="1:11">
      <c r="A9478" s="228"/>
      <c r="B9478" s="219"/>
      <c r="C9478" s="220"/>
      <c r="D9478" s="220"/>
      <c r="E9478" s="220"/>
      <c r="F9478" s="225"/>
      <c r="G9478" s="222"/>
      <c r="H9478" s="229"/>
      <c r="I9478" s="220"/>
      <c r="J9478" s="220"/>
      <c r="K9478" s="223"/>
    </row>
    <row r="9479" customHeight="1" spans="1:11">
      <c r="A9479" s="226"/>
      <c r="B9479" s="213"/>
      <c r="C9479" s="214"/>
      <c r="D9479" s="214"/>
      <c r="E9479" s="214"/>
      <c r="F9479" s="224"/>
      <c r="G9479" s="216"/>
      <c r="H9479" s="227"/>
      <c r="I9479" s="214"/>
      <c r="J9479" s="214"/>
      <c r="K9479" s="218"/>
    </row>
    <row r="9480" customHeight="1" spans="1:11">
      <c r="A9480" s="228"/>
      <c r="B9480" s="219"/>
      <c r="C9480" s="220"/>
      <c r="D9480" s="220"/>
      <c r="E9480" s="220"/>
      <c r="F9480" s="225"/>
      <c r="G9480" s="222"/>
      <c r="H9480" s="229"/>
      <c r="I9480" s="220"/>
      <c r="J9480" s="220"/>
      <c r="K9480" s="223"/>
    </row>
    <row r="9481" customHeight="1" spans="1:11">
      <c r="A9481" s="226"/>
      <c r="B9481" s="213"/>
      <c r="C9481" s="214"/>
      <c r="D9481" s="214"/>
      <c r="E9481" s="214"/>
      <c r="F9481" s="224"/>
      <c r="G9481" s="216"/>
      <c r="H9481" s="227"/>
      <c r="I9481" s="214"/>
      <c r="J9481" s="214"/>
      <c r="K9481" s="218"/>
    </row>
    <row r="9482" customHeight="1" spans="1:11">
      <c r="A9482" s="228"/>
      <c r="B9482" s="219"/>
      <c r="C9482" s="220"/>
      <c r="D9482" s="220"/>
      <c r="E9482" s="220"/>
      <c r="F9482" s="225"/>
      <c r="G9482" s="222"/>
      <c r="H9482" s="229"/>
      <c r="I9482" s="220"/>
      <c r="J9482" s="220"/>
      <c r="K9482" s="223"/>
    </row>
    <row r="9483" customHeight="1" spans="1:11">
      <c r="A9483" s="226"/>
      <c r="B9483" s="213"/>
      <c r="C9483" s="214"/>
      <c r="D9483" s="214"/>
      <c r="E9483" s="214"/>
      <c r="F9483" s="224"/>
      <c r="G9483" s="216"/>
      <c r="H9483" s="227"/>
      <c r="I9483" s="214"/>
      <c r="J9483" s="214"/>
      <c r="K9483" s="218"/>
    </row>
    <row r="9484" customHeight="1" spans="1:11">
      <c r="A9484" s="228"/>
      <c r="B9484" s="219"/>
      <c r="C9484" s="220"/>
      <c r="D9484" s="220"/>
      <c r="E9484" s="220"/>
      <c r="F9484" s="225"/>
      <c r="G9484" s="222"/>
      <c r="H9484" s="229"/>
      <c r="I9484" s="220"/>
      <c r="J9484" s="220"/>
      <c r="K9484" s="223"/>
    </row>
    <row r="9485" customHeight="1" spans="1:11">
      <c r="A9485" s="226"/>
      <c r="B9485" s="213"/>
      <c r="C9485" s="214"/>
      <c r="D9485" s="214"/>
      <c r="E9485" s="214"/>
      <c r="F9485" s="224"/>
      <c r="G9485" s="216"/>
      <c r="H9485" s="227"/>
      <c r="I9485" s="214"/>
      <c r="J9485" s="214"/>
      <c r="K9485" s="218"/>
    </row>
    <row r="9486" customHeight="1" spans="1:11">
      <c r="A9486" s="228"/>
      <c r="B9486" s="219"/>
      <c r="C9486" s="220"/>
      <c r="D9486" s="220"/>
      <c r="E9486" s="220"/>
      <c r="F9486" s="225"/>
      <c r="G9486" s="222"/>
      <c r="H9486" s="229"/>
      <c r="I9486" s="220"/>
      <c r="J9486" s="220"/>
      <c r="K9486" s="223"/>
    </row>
    <row r="9487" customHeight="1" spans="1:11">
      <c r="A9487" s="226"/>
      <c r="B9487" s="213"/>
      <c r="C9487" s="214"/>
      <c r="D9487" s="214"/>
      <c r="E9487" s="214"/>
      <c r="F9487" s="224"/>
      <c r="G9487" s="216"/>
      <c r="H9487" s="227"/>
      <c r="I9487" s="214"/>
      <c r="J9487" s="214"/>
      <c r="K9487" s="218"/>
    </row>
    <row r="9488" customHeight="1" spans="1:11">
      <c r="A9488" s="228"/>
      <c r="B9488" s="219"/>
      <c r="C9488" s="220"/>
      <c r="D9488" s="220"/>
      <c r="E9488" s="220"/>
      <c r="F9488" s="225"/>
      <c r="G9488" s="222"/>
      <c r="H9488" s="229"/>
      <c r="I9488" s="220"/>
      <c r="J9488" s="220"/>
      <c r="K9488" s="223"/>
    </row>
    <row r="9489" customHeight="1" spans="1:11">
      <c r="A9489" s="226"/>
      <c r="B9489" s="213"/>
      <c r="C9489" s="214"/>
      <c r="D9489" s="214"/>
      <c r="E9489" s="214"/>
      <c r="F9489" s="224"/>
      <c r="G9489" s="216"/>
      <c r="H9489" s="227"/>
      <c r="I9489" s="214"/>
      <c r="J9489" s="214"/>
      <c r="K9489" s="218"/>
    </row>
    <row r="9490" customHeight="1" spans="1:11">
      <c r="A9490" s="228"/>
      <c r="B9490" s="219"/>
      <c r="C9490" s="220"/>
      <c r="D9490" s="220"/>
      <c r="E9490" s="220"/>
      <c r="F9490" s="225"/>
      <c r="G9490" s="222"/>
      <c r="H9490" s="229"/>
      <c r="I9490" s="220"/>
      <c r="J9490" s="220"/>
      <c r="K9490" s="223"/>
    </row>
    <row r="9491" customHeight="1" spans="1:11">
      <c r="A9491" s="226"/>
      <c r="B9491" s="213"/>
      <c r="C9491" s="214"/>
      <c r="D9491" s="214"/>
      <c r="E9491" s="214"/>
      <c r="F9491" s="224"/>
      <c r="G9491" s="216"/>
      <c r="H9491" s="227"/>
      <c r="I9491" s="214"/>
      <c r="J9491" s="214"/>
      <c r="K9491" s="218"/>
    </row>
    <row r="9492" customHeight="1" spans="1:11">
      <c r="A9492" s="228"/>
      <c r="B9492" s="219"/>
      <c r="C9492" s="220"/>
      <c r="D9492" s="220"/>
      <c r="E9492" s="220"/>
      <c r="F9492" s="225"/>
      <c r="G9492" s="222"/>
      <c r="H9492" s="229"/>
      <c r="I9492" s="220"/>
      <c r="J9492" s="220"/>
      <c r="K9492" s="223"/>
    </row>
    <row r="9493" customHeight="1" spans="1:11">
      <c r="A9493" s="226"/>
      <c r="B9493" s="213"/>
      <c r="C9493" s="214"/>
      <c r="D9493" s="214"/>
      <c r="E9493" s="214"/>
      <c r="F9493" s="224"/>
      <c r="G9493" s="216"/>
      <c r="H9493" s="227"/>
      <c r="I9493" s="214"/>
      <c r="J9493" s="214"/>
      <c r="K9493" s="218"/>
    </row>
    <row r="9494" customHeight="1" spans="1:11">
      <c r="A9494" s="228"/>
      <c r="B9494" s="219"/>
      <c r="C9494" s="220"/>
      <c r="D9494" s="220"/>
      <c r="E9494" s="220"/>
      <c r="F9494" s="225"/>
      <c r="G9494" s="222"/>
      <c r="H9494" s="229"/>
      <c r="I9494" s="220"/>
      <c r="J9494" s="220"/>
      <c r="K9494" s="223"/>
    </row>
    <row r="9495" customHeight="1" spans="1:11">
      <c r="A9495" s="226"/>
      <c r="B9495" s="213"/>
      <c r="C9495" s="214"/>
      <c r="D9495" s="214"/>
      <c r="E9495" s="214"/>
      <c r="F9495" s="224"/>
      <c r="G9495" s="216"/>
      <c r="H9495" s="227"/>
      <c r="I9495" s="214"/>
      <c r="J9495" s="214"/>
      <c r="K9495" s="218"/>
    </row>
    <row r="9496" customHeight="1" spans="1:11">
      <c r="A9496" s="228"/>
      <c r="B9496" s="219"/>
      <c r="C9496" s="220"/>
      <c r="D9496" s="220"/>
      <c r="E9496" s="220"/>
      <c r="F9496" s="225"/>
      <c r="G9496" s="222"/>
      <c r="H9496" s="229"/>
      <c r="I9496" s="220"/>
      <c r="J9496" s="220"/>
      <c r="K9496" s="223"/>
    </row>
    <row r="9497" customHeight="1" spans="1:11">
      <c r="A9497" s="226"/>
      <c r="B9497" s="213"/>
      <c r="C9497" s="214"/>
      <c r="D9497" s="214"/>
      <c r="E9497" s="214"/>
      <c r="F9497" s="224"/>
      <c r="G9497" s="216"/>
      <c r="H9497" s="227"/>
      <c r="I9497" s="214"/>
      <c r="J9497" s="214"/>
      <c r="K9497" s="218"/>
    </row>
    <row r="9498" customHeight="1" spans="1:11">
      <c r="A9498" s="228"/>
      <c r="B9498" s="219"/>
      <c r="C9498" s="220"/>
      <c r="D9498" s="220"/>
      <c r="E9498" s="220"/>
      <c r="F9498" s="225"/>
      <c r="G9498" s="222"/>
      <c r="H9498" s="229"/>
      <c r="I9498" s="220"/>
      <c r="J9498" s="220"/>
      <c r="K9498" s="223"/>
    </row>
    <row r="9499" customHeight="1" spans="1:11">
      <c r="A9499" s="226"/>
      <c r="B9499" s="213"/>
      <c r="C9499" s="214"/>
      <c r="D9499" s="214"/>
      <c r="E9499" s="214"/>
      <c r="F9499" s="224"/>
      <c r="G9499" s="216"/>
      <c r="H9499" s="227"/>
      <c r="I9499" s="214"/>
      <c r="J9499" s="214"/>
      <c r="K9499" s="218"/>
    </row>
    <row r="9500" customHeight="1" spans="1:11">
      <c r="A9500" s="228"/>
      <c r="B9500" s="219"/>
      <c r="C9500" s="220"/>
      <c r="D9500" s="220"/>
      <c r="E9500" s="220"/>
      <c r="F9500" s="225"/>
      <c r="G9500" s="222"/>
      <c r="H9500" s="229"/>
      <c r="I9500" s="220"/>
      <c r="J9500" s="220"/>
      <c r="K9500" s="223"/>
    </row>
    <row r="9501" customHeight="1" spans="1:11">
      <c r="A9501" s="226"/>
      <c r="B9501" s="213"/>
      <c r="C9501" s="214"/>
      <c r="D9501" s="214"/>
      <c r="E9501" s="214"/>
      <c r="F9501" s="224"/>
      <c r="G9501" s="216"/>
      <c r="H9501" s="227"/>
      <c r="I9501" s="214"/>
      <c r="J9501" s="214"/>
      <c r="K9501" s="218"/>
    </row>
    <row r="9502" customHeight="1" spans="1:11">
      <c r="A9502" s="228"/>
      <c r="B9502" s="219"/>
      <c r="C9502" s="220"/>
      <c r="D9502" s="220"/>
      <c r="E9502" s="220"/>
      <c r="F9502" s="225"/>
      <c r="G9502" s="222"/>
      <c r="H9502" s="229"/>
      <c r="I9502" s="220"/>
      <c r="J9502" s="220"/>
      <c r="K9502" s="223"/>
    </row>
    <row r="9503" customHeight="1" spans="1:11">
      <c r="A9503" s="226"/>
      <c r="B9503" s="213"/>
      <c r="C9503" s="214"/>
      <c r="D9503" s="214"/>
      <c r="E9503" s="214"/>
      <c r="F9503" s="224"/>
      <c r="G9503" s="216"/>
      <c r="H9503" s="227"/>
      <c r="I9503" s="214"/>
      <c r="J9503" s="214"/>
      <c r="K9503" s="218"/>
    </row>
    <row r="9504" customHeight="1" spans="1:11">
      <c r="A9504" s="228"/>
      <c r="B9504" s="219"/>
      <c r="C9504" s="220"/>
      <c r="D9504" s="220"/>
      <c r="E9504" s="220"/>
      <c r="F9504" s="225"/>
      <c r="G9504" s="222"/>
      <c r="H9504" s="229"/>
      <c r="I9504" s="220"/>
      <c r="J9504" s="220"/>
      <c r="K9504" s="223"/>
    </row>
    <row r="9505" customHeight="1" spans="1:11">
      <c r="A9505" s="226"/>
      <c r="B9505" s="213"/>
      <c r="C9505" s="214"/>
      <c r="D9505" s="214"/>
      <c r="E9505" s="214"/>
      <c r="F9505" s="224"/>
      <c r="G9505" s="216"/>
      <c r="H9505" s="227"/>
      <c r="I9505" s="214"/>
      <c r="J9505" s="214"/>
      <c r="K9505" s="218"/>
    </row>
    <row r="9506" customHeight="1" spans="1:11">
      <c r="A9506" s="228"/>
      <c r="B9506" s="219"/>
      <c r="C9506" s="220"/>
      <c r="D9506" s="220"/>
      <c r="E9506" s="220"/>
      <c r="F9506" s="225"/>
      <c r="G9506" s="222"/>
      <c r="H9506" s="229"/>
      <c r="I9506" s="220"/>
      <c r="J9506" s="220"/>
      <c r="K9506" s="223"/>
    </row>
    <row r="9507" customHeight="1" spans="1:11">
      <c r="A9507" s="226"/>
      <c r="B9507" s="213"/>
      <c r="C9507" s="214"/>
      <c r="D9507" s="214"/>
      <c r="E9507" s="214"/>
      <c r="F9507" s="224"/>
      <c r="G9507" s="216"/>
      <c r="H9507" s="227"/>
      <c r="I9507" s="214"/>
      <c r="J9507" s="214"/>
      <c r="K9507" s="218"/>
    </row>
    <row r="9508" customHeight="1" spans="1:11">
      <c r="A9508" s="228"/>
      <c r="B9508" s="219"/>
      <c r="C9508" s="220"/>
      <c r="D9508" s="220"/>
      <c r="E9508" s="220"/>
      <c r="F9508" s="225"/>
      <c r="G9508" s="222"/>
      <c r="H9508" s="229"/>
      <c r="I9508" s="220"/>
      <c r="J9508" s="220"/>
      <c r="K9508" s="223"/>
    </row>
    <row r="9509" customHeight="1" spans="1:11">
      <c r="A9509" s="226"/>
      <c r="B9509" s="213"/>
      <c r="C9509" s="214"/>
      <c r="D9509" s="214"/>
      <c r="E9509" s="214"/>
      <c r="F9509" s="224"/>
      <c r="G9509" s="216"/>
      <c r="H9509" s="227"/>
      <c r="I9509" s="214"/>
      <c r="J9509" s="214"/>
      <c r="K9509" s="218"/>
    </row>
    <row r="9510" customHeight="1" spans="1:11">
      <c r="A9510" s="228"/>
      <c r="B9510" s="219"/>
      <c r="C9510" s="220"/>
      <c r="D9510" s="220"/>
      <c r="E9510" s="220"/>
      <c r="F9510" s="225"/>
      <c r="G9510" s="222"/>
      <c r="H9510" s="229"/>
      <c r="I9510" s="220"/>
      <c r="J9510" s="220"/>
      <c r="K9510" s="223"/>
    </row>
    <row r="9511" customHeight="1" spans="1:11">
      <c r="A9511" s="226"/>
      <c r="B9511" s="213"/>
      <c r="C9511" s="214"/>
      <c r="D9511" s="214"/>
      <c r="E9511" s="214"/>
      <c r="F9511" s="224"/>
      <c r="G9511" s="216"/>
      <c r="H9511" s="227"/>
      <c r="I9511" s="214"/>
      <c r="J9511" s="214"/>
      <c r="K9511" s="218"/>
    </row>
    <row r="9512" customHeight="1" spans="1:11">
      <c r="A9512" s="228"/>
      <c r="B9512" s="219"/>
      <c r="C9512" s="220"/>
      <c r="D9512" s="220"/>
      <c r="E9512" s="220"/>
      <c r="F9512" s="225"/>
      <c r="G9512" s="222"/>
      <c r="H9512" s="229"/>
      <c r="I9512" s="220"/>
      <c r="J9512" s="220"/>
      <c r="K9512" s="223"/>
    </row>
    <row r="9513" customHeight="1" spans="1:11">
      <c r="A9513" s="226"/>
      <c r="B9513" s="213"/>
      <c r="C9513" s="214"/>
      <c r="D9513" s="214"/>
      <c r="E9513" s="214"/>
      <c r="F9513" s="224"/>
      <c r="G9513" s="216"/>
      <c r="H9513" s="227"/>
      <c r="I9513" s="214"/>
      <c r="J9513" s="214"/>
      <c r="K9513" s="218"/>
    </row>
    <row r="9514" customHeight="1" spans="1:11">
      <c r="A9514" s="228"/>
      <c r="B9514" s="219"/>
      <c r="C9514" s="220"/>
      <c r="D9514" s="220"/>
      <c r="E9514" s="220"/>
      <c r="F9514" s="225"/>
      <c r="G9514" s="222"/>
      <c r="H9514" s="229"/>
      <c r="I9514" s="220"/>
      <c r="J9514" s="220"/>
      <c r="K9514" s="223"/>
    </row>
    <row r="9515" customHeight="1" spans="1:11">
      <c r="A9515" s="226"/>
      <c r="B9515" s="213"/>
      <c r="C9515" s="214"/>
      <c r="D9515" s="214"/>
      <c r="E9515" s="214"/>
      <c r="F9515" s="224"/>
      <c r="G9515" s="216"/>
      <c r="H9515" s="227"/>
      <c r="I9515" s="214"/>
      <c r="J9515" s="214"/>
      <c r="K9515" s="218"/>
    </row>
    <row r="9516" customHeight="1" spans="1:11">
      <c r="A9516" s="228"/>
      <c r="B9516" s="219"/>
      <c r="C9516" s="220"/>
      <c r="D9516" s="220"/>
      <c r="E9516" s="220"/>
      <c r="F9516" s="225"/>
      <c r="G9516" s="222"/>
      <c r="H9516" s="229"/>
      <c r="I9516" s="220"/>
      <c r="J9516" s="220"/>
      <c r="K9516" s="223"/>
    </row>
    <row r="9517" customHeight="1" spans="1:11">
      <c r="A9517" s="226"/>
      <c r="B9517" s="213"/>
      <c r="C9517" s="214"/>
      <c r="D9517" s="214"/>
      <c r="E9517" s="214"/>
      <c r="F9517" s="224"/>
      <c r="G9517" s="216"/>
      <c r="H9517" s="227"/>
      <c r="I9517" s="214"/>
      <c r="J9517" s="214"/>
      <c r="K9517" s="218"/>
    </row>
    <row r="9518" customHeight="1" spans="1:11">
      <c r="A9518" s="228"/>
      <c r="B9518" s="219"/>
      <c r="C9518" s="220"/>
      <c r="D9518" s="220"/>
      <c r="E9518" s="220"/>
      <c r="F9518" s="225"/>
      <c r="G9518" s="222"/>
      <c r="H9518" s="229"/>
      <c r="I9518" s="220"/>
      <c r="J9518" s="220"/>
      <c r="K9518" s="223"/>
    </row>
    <row r="9519" customHeight="1" spans="1:11">
      <c r="A9519" s="226"/>
      <c r="B9519" s="213"/>
      <c r="C9519" s="214"/>
      <c r="D9519" s="214"/>
      <c r="E9519" s="214"/>
      <c r="F9519" s="224"/>
      <c r="G9519" s="216"/>
      <c r="H9519" s="227"/>
      <c r="I9519" s="214"/>
      <c r="J9519" s="214"/>
      <c r="K9519" s="218"/>
    </row>
    <row r="9520" customHeight="1" spans="1:11">
      <c r="A9520" s="228"/>
      <c r="B9520" s="219"/>
      <c r="C9520" s="220"/>
      <c r="D9520" s="220"/>
      <c r="E9520" s="220"/>
      <c r="F9520" s="225"/>
      <c r="G9520" s="222"/>
      <c r="H9520" s="229"/>
      <c r="I9520" s="220"/>
      <c r="J9520" s="220"/>
      <c r="K9520" s="223"/>
    </row>
    <row r="9521" customHeight="1" spans="1:11">
      <c r="A9521" s="226"/>
      <c r="B9521" s="213"/>
      <c r="C9521" s="214"/>
      <c r="D9521" s="214"/>
      <c r="E9521" s="214"/>
      <c r="F9521" s="224"/>
      <c r="G9521" s="216"/>
      <c r="H9521" s="227"/>
      <c r="I9521" s="214"/>
      <c r="J9521" s="214"/>
      <c r="K9521" s="218"/>
    </row>
    <row r="9522" customHeight="1" spans="1:11">
      <c r="A9522" s="228"/>
      <c r="B9522" s="219"/>
      <c r="C9522" s="220"/>
      <c r="D9522" s="220"/>
      <c r="E9522" s="220"/>
      <c r="F9522" s="225"/>
      <c r="G9522" s="222"/>
      <c r="H9522" s="229"/>
      <c r="I9522" s="220"/>
      <c r="J9522" s="220"/>
      <c r="K9522" s="223"/>
    </row>
    <row r="9523" customHeight="1" spans="1:11">
      <c r="A9523" s="226"/>
      <c r="B9523" s="213"/>
      <c r="C9523" s="214"/>
      <c r="D9523" s="214"/>
      <c r="E9523" s="214"/>
      <c r="F9523" s="224"/>
      <c r="G9523" s="216"/>
      <c r="H9523" s="227"/>
      <c r="I9523" s="214"/>
      <c r="J9523" s="214"/>
      <c r="K9523" s="218"/>
    </row>
    <row r="9524" customHeight="1" spans="1:11">
      <c r="A9524" s="228"/>
      <c r="B9524" s="219"/>
      <c r="C9524" s="220"/>
      <c r="D9524" s="220"/>
      <c r="E9524" s="220"/>
      <c r="F9524" s="225"/>
      <c r="G9524" s="222"/>
      <c r="H9524" s="229"/>
      <c r="I9524" s="220"/>
      <c r="J9524" s="220"/>
      <c r="K9524" s="223"/>
    </row>
    <row r="9525" customHeight="1" spans="1:11">
      <c r="A9525" s="226"/>
      <c r="B9525" s="213"/>
      <c r="C9525" s="214"/>
      <c r="D9525" s="214"/>
      <c r="E9525" s="214"/>
      <c r="F9525" s="224"/>
      <c r="G9525" s="216"/>
      <c r="H9525" s="227"/>
      <c r="I9525" s="214"/>
      <c r="J9525" s="214"/>
      <c r="K9525" s="218"/>
    </row>
    <row r="9526" customHeight="1" spans="1:11">
      <c r="A9526" s="228"/>
      <c r="B9526" s="219"/>
      <c r="C9526" s="220"/>
      <c r="D9526" s="220"/>
      <c r="E9526" s="220"/>
      <c r="F9526" s="225"/>
      <c r="G9526" s="222"/>
      <c r="H9526" s="229"/>
      <c r="I9526" s="220"/>
      <c r="J9526" s="220"/>
      <c r="K9526" s="223"/>
    </row>
    <row r="9527" customHeight="1" spans="1:11">
      <c r="A9527" s="226"/>
      <c r="B9527" s="213"/>
      <c r="C9527" s="214"/>
      <c r="D9527" s="214"/>
      <c r="E9527" s="214"/>
      <c r="F9527" s="224"/>
      <c r="G9527" s="216"/>
      <c r="H9527" s="227"/>
      <c r="I9527" s="214"/>
      <c r="J9527" s="214"/>
      <c r="K9527" s="218"/>
    </row>
    <row r="9528" customHeight="1" spans="1:11">
      <c r="A9528" s="228"/>
      <c r="B9528" s="219"/>
      <c r="C9528" s="220"/>
      <c r="D9528" s="220"/>
      <c r="E9528" s="220"/>
      <c r="F9528" s="225"/>
      <c r="G9528" s="222"/>
      <c r="H9528" s="229"/>
      <c r="I9528" s="220"/>
      <c r="J9528" s="220"/>
      <c r="K9528" s="223"/>
    </row>
    <row r="9529" customHeight="1" spans="1:11">
      <c r="A9529" s="226"/>
      <c r="B9529" s="213"/>
      <c r="C9529" s="214"/>
      <c r="D9529" s="214"/>
      <c r="E9529" s="214"/>
      <c r="F9529" s="224"/>
      <c r="G9529" s="216"/>
      <c r="H9529" s="227"/>
      <c r="I9529" s="214"/>
      <c r="J9529" s="214"/>
      <c r="K9529" s="218"/>
    </row>
    <row r="9530" customHeight="1" spans="1:11">
      <c r="A9530" s="228"/>
      <c r="B9530" s="219"/>
      <c r="C9530" s="220"/>
      <c r="D9530" s="220"/>
      <c r="E9530" s="220"/>
      <c r="F9530" s="225"/>
      <c r="G9530" s="222"/>
      <c r="H9530" s="229"/>
      <c r="I9530" s="220"/>
      <c r="J9530" s="220"/>
      <c r="K9530" s="223"/>
    </row>
    <row r="9531" customHeight="1" spans="1:11">
      <c r="A9531" s="226"/>
      <c r="B9531" s="213"/>
      <c r="C9531" s="214"/>
      <c r="D9531" s="214"/>
      <c r="E9531" s="214"/>
      <c r="F9531" s="224"/>
      <c r="G9531" s="216"/>
      <c r="H9531" s="227"/>
      <c r="I9531" s="214"/>
      <c r="J9531" s="214"/>
      <c r="K9531" s="218"/>
    </row>
    <row r="9532" customHeight="1" spans="1:11">
      <c r="A9532" s="228"/>
      <c r="B9532" s="219"/>
      <c r="C9532" s="220"/>
      <c r="D9532" s="220"/>
      <c r="E9532" s="220"/>
      <c r="F9532" s="225"/>
      <c r="G9532" s="222"/>
      <c r="H9532" s="229"/>
      <c r="I9532" s="220"/>
      <c r="J9532" s="220"/>
      <c r="K9532" s="223"/>
    </row>
    <row r="9533" customHeight="1" spans="1:11">
      <c r="A9533" s="226"/>
      <c r="B9533" s="213"/>
      <c r="C9533" s="214"/>
      <c r="D9533" s="214"/>
      <c r="E9533" s="214"/>
      <c r="F9533" s="224"/>
      <c r="G9533" s="216"/>
      <c r="H9533" s="227"/>
      <c r="I9533" s="214"/>
      <c r="J9533" s="214"/>
      <c r="K9533" s="218"/>
    </row>
    <row r="9534" customHeight="1" spans="1:11">
      <c r="A9534" s="228"/>
      <c r="B9534" s="219"/>
      <c r="C9534" s="220"/>
      <c r="D9534" s="220"/>
      <c r="E9534" s="220"/>
      <c r="F9534" s="225"/>
      <c r="G9534" s="222"/>
      <c r="H9534" s="229"/>
      <c r="I9534" s="220"/>
      <c r="J9534" s="220"/>
      <c r="K9534" s="223"/>
    </row>
    <row r="9535" customHeight="1" spans="1:11">
      <c r="A9535" s="226"/>
      <c r="B9535" s="213"/>
      <c r="C9535" s="214"/>
      <c r="D9535" s="214"/>
      <c r="E9535" s="214"/>
      <c r="F9535" s="224"/>
      <c r="G9535" s="216"/>
      <c r="H9535" s="227"/>
      <c r="I9535" s="214"/>
      <c r="J9535" s="214"/>
      <c r="K9535" s="218"/>
    </row>
    <row r="9536" customHeight="1" spans="1:11">
      <c r="A9536" s="228"/>
      <c r="B9536" s="219"/>
      <c r="C9536" s="220"/>
      <c r="D9536" s="220"/>
      <c r="E9536" s="220"/>
      <c r="F9536" s="225"/>
      <c r="G9536" s="222"/>
      <c r="H9536" s="229"/>
      <c r="I9536" s="220"/>
      <c r="J9536" s="220"/>
      <c r="K9536" s="223"/>
    </row>
    <row r="9537" customHeight="1" spans="1:11">
      <c r="A9537" s="226"/>
      <c r="B9537" s="213"/>
      <c r="C9537" s="214"/>
      <c r="D9537" s="214"/>
      <c r="E9537" s="214"/>
      <c r="F9537" s="224"/>
      <c r="G9537" s="216"/>
      <c r="H9537" s="227"/>
      <c r="I9537" s="214"/>
      <c r="J9537" s="214"/>
      <c r="K9537" s="218"/>
    </row>
    <row r="9538" customHeight="1" spans="1:11">
      <c r="A9538" s="228"/>
      <c r="B9538" s="219"/>
      <c r="C9538" s="220"/>
      <c r="D9538" s="220"/>
      <c r="E9538" s="220"/>
      <c r="F9538" s="225"/>
      <c r="G9538" s="222"/>
      <c r="H9538" s="229"/>
      <c r="I9538" s="220"/>
      <c r="J9538" s="220"/>
      <c r="K9538" s="223"/>
    </row>
    <row r="9539" customHeight="1" spans="1:11">
      <c r="A9539" s="226"/>
      <c r="B9539" s="213"/>
      <c r="C9539" s="214"/>
      <c r="D9539" s="214"/>
      <c r="E9539" s="214"/>
      <c r="F9539" s="224"/>
      <c r="G9539" s="216"/>
      <c r="H9539" s="227"/>
      <c r="I9539" s="214"/>
      <c r="J9539" s="214"/>
      <c r="K9539" s="218"/>
    </row>
    <row r="9540" customHeight="1" spans="1:11">
      <c r="A9540" s="228"/>
      <c r="B9540" s="219"/>
      <c r="C9540" s="220"/>
      <c r="D9540" s="220"/>
      <c r="E9540" s="220"/>
      <c r="F9540" s="225"/>
      <c r="G9540" s="222"/>
      <c r="H9540" s="229"/>
      <c r="I9540" s="220"/>
      <c r="J9540" s="220"/>
      <c r="K9540" s="223"/>
    </row>
    <row r="9541" customHeight="1" spans="1:11">
      <c r="A9541" s="226"/>
      <c r="B9541" s="213"/>
      <c r="C9541" s="214"/>
      <c r="D9541" s="214"/>
      <c r="E9541" s="214"/>
      <c r="F9541" s="224"/>
      <c r="G9541" s="216"/>
      <c r="H9541" s="227"/>
      <c r="I9541" s="214"/>
      <c r="J9541" s="214"/>
      <c r="K9541" s="218"/>
    </row>
    <row r="9542" customHeight="1" spans="1:11">
      <c r="A9542" s="228"/>
      <c r="B9542" s="219"/>
      <c r="C9542" s="220"/>
      <c r="D9542" s="220"/>
      <c r="E9542" s="220"/>
      <c r="F9542" s="225"/>
      <c r="G9542" s="222"/>
      <c r="H9542" s="229"/>
      <c r="I9542" s="220"/>
      <c r="J9542" s="220"/>
      <c r="K9542" s="223"/>
    </row>
    <row r="9543" customHeight="1" spans="1:11">
      <c r="A9543" s="226"/>
      <c r="B9543" s="213"/>
      <c r="C9543" s="214"/>
      <c r="D9543" s="214"/>
      <c r="E9543" s="214"/>
      <c r="F9543" s="224"/>
      <c r="G9543" s="216"/>
      <c r="H9543" s="227"/>
      <c r="I9543" s="214"/>
      <c r="J9543" s="214"/>
      <c r="K9543" s="218"/>
    </row>
    <row r="9544" customHeight="1" spans="1:11">
      <c r="A9544" s="228"/>
      <c r="B9544" s="219"/>
      <c r="C9544" s="220"/>
      <c r="D9544" s="220"/>
      <c r="E9544" s="220"/>
      <c r="F9544" s="225"/>
      <c r="G9544" s="222"/>
      <c r="H9544" s="229"/>
      <c r="I9544" s="220"/>
      <c r="J9544" s="220"/>
      <c r="K9544" s="223"/>
    </row>
    <row r="9545" customHeight="1" spans="1:11">
      <c r="A9545" s="226"/>
      <c r="B9545" s="213"/>
      <c r="C9545" s="214"/>
      <c r="D9545" s="214"/>
      <c r="E9545" s="214"/>
      <c r="F9545" s="224"/>
      <c r="G9545" s="216"/>
      <c r="H9545" s="227"/>
      <c r="I9545" s="214"/>
      <c r="J9545" s="214"/>
      <c r="K9545" s="218"/>
    </row>
    <row r="9546" customHeight="1" spans="1:11">
      <c r="A9546" s="228"/>
      <c r="B9546" s="219"/>
      <c r="C9546" s="220"/>
      <c r="D9546" s="220"/>
      <c r="E9546" s="220"/>
      <c r="F9546" s="225"/>
      <c r="G9546" s="222"/>
      <c r="H9546" s="229"/>
      <c r="I9546" s="220"/>
      <c r="J9546" s="220"/>
      <c r="K9546" s="223"/>
    </row>
    <row r="9547" customHeight="1" spans="1:11">
      <c r="A9547" s="226"/>
      <c r="B9547" s="213"/>
      <c r="C9547" s="214"/>
      <c r="D9547" s="214"/>
      <c r="E9547" s="214"/>
      <c r="F9547" s="224"/>
      <c r="G9547" s="216"/>
      <c r="H9547" s="227"/>
      <c r="I9547" s="214"/>
      <c r="J9547" s="214"/>
      <c r="K9547" s="218"/>
    </row>
    <row r="9548" customHeight="1" spans="1:11">
      <c r="A9548" s="228"/>
      <c r="B9548" s="219"/>
      <c r="C9548" s="220"/>
      <c r="D9548" s="220"/>
      <c r="E9548" s="220"/>
      <c r="F9548" s="225"/>
      <c r="G9548" s="222"/>
      <c r="H9548" s="229"/>
      <c r="I9548" s="220"/>
      <c r="J9548" s="220"/>
      <c r="K9548" s="223"/>
    </row>
    <row r="9549" customHeight="1" spans="1:11">
      <c r="A9549" s="226"/>
      <c r="B9549" s="213"/>
      <c r="C9549" s="214"/>
      <c r="D9549" s="214"/>
      <c r="E9549" s="214"/>
      <c r="F9549" s="224"/>
      <c r="G9549" s="216"/>
      <c r="H9549" s="227"/>
      <c r="I9549" s="214"/>
      <c r="J9549" s="214"/>
      <c r="K9549" s="218"/>
    </row>
    <row r="9550" customHeight="1" spans="1:11">
      <c r="A9550" s="228"/>
      <c r="B9550" s="219"/>
      <c r="C9550" s="220"/>
      <c r="D9550" s="220"/>
      <c r="E9550" s="220"/>
      <c r="F9550" s="225"/>
      <c r="G9550" s="222"/>
      <c r="H9550" s="229"/>
      <c r="I9550" s="220"/>
      <c r="J9550" s="220"/>
      <c r="K9550" s="223"/>
    </row>
    <row r="9551" customHeight="1" spans="1:11">
      <c r="A9551" s="226"/>
      <c r="B9551" s="213"/>
      <c r="C9551" s="214"/>
      <c r="D9551" s="214"/>
      <c r="E9551" s="214"/>
      <c r="F9551" s="224"/>
      <c r="G9551" s="216"/>
      <c r="H9551" s="227"/>
      <c r="I9551" s="214"/>
      <c r="J9551" s="214"/>
      <c r="K9551" s="218"/>
    </row>
    <row r="9552" customHeight="1" spans="1:11">
      <c r="A9552" s="228"/>
      <c r="B9552" s="219"/>
      <c r="C9552" s="220"/>
      <c r="D9552" s="220"/>
      <c r="E9552" s="220"/>
      <c r="F9552" s="225"/>
      <c r="G9552" s="222"/>
      <c r="H9552" s="229"/>
      <c r="I9552" s="220"/>
      <c r="J9552" s="220"/>
      <c r="K9552" s="223"/>
    </row>
    <row r="9553" customHeight="1" spans="1:11">
      <c r="A9553" s="226"/>
      <c r="B9553" s="213"/>
      <c r="C9553" s="214"/>
      <c r="D9553" s="214"/>
      <c r="E9553" s="214"/>
      <c r="F9553" s="224"/>
      <c r="G9553" s="216"/>
      <c r="H9553" s="227"/>
      <c r="I9553" s="214"/>
      <c r="J9553" s="214"/>
      <c r="K9553" s="218"/>
    </row>
    <row r="9554" customHeight="1" spans="1:11">
      <c r="A9554" s="228"/>
      <c r="B9554" s="219"/>
      <c r="C9554" s="220"/>
      <c r="D9554" s="220"/>
      <c r="E9554" s="220"/>
      <c r="F9554" s="225"/>
      <c r="G9554" s="222"/>
      <c r="H9554" s="229"/>
      <c r="I9554" s="220"/>
      <c r="J9554" s="220"/>
      <c r="K9554" s="223"/>
    </row>
    <row r="9555" customHeight="1" spans="1:11">
      <c r="A9555" s="226"/>
      <c r="B9555" s="213"/>
      <c r="C9555" s="214"/>
      <c r="D9555" s="214"/>
      <c r="E9555" s="214"/>
      <c r="F9555" s="224"/>
      <c r="G9555" s="216"/>
      <c r="H9555" s="227"/>
      <c r="I9555" s="214"/>
      <c r="J9555" s="214"/>
      <c r="K9555" s="218"/>
    </row>
    <row r="9556" customHeight="1" spans="1:11">
      <c r="A9556" s="228"/>
      <c r="B9556" s="219"/>
      <c r="C9556" s="220"/>
      <c r="D9556" s="220"/>
      <c r="E9556" s="220"/>
      <c r="F9556" s="225"/>
      <c r="G9556" s="222"/>
      <c r="H9556" s="229"/>
      <c r="I9556" s="220"/>
      <c r="J9556" s="220"/>
      <c r="K9556" s="223"/>
    </row>
    <row r="9557" customHeight="1" spans="1:11">
      <c r="A9557" s="226"/>
      <c r="B9557" s="213"/>
      <c r="C9557" s="214"/>
      <c r="D9557" s="214"/>
      <c r="E9557" s="214"/>
      <c r="F9557" s="224"/>
      <c r="G9557" s="216"/>
      <c r="H9557" s="227"/>
      <c r="I9557" s="214"/>
      <c r="J9557" s="214"/>
      <c r="K9557" s="218"/>
    </row>
    <row r="9558" customHeight="1" spans="1:11">
      <c r="A9558" s="228"/>
      <c r="B9558" s="219"/>
      <c r="C9558" s="220"/>
      <c r="D9558" s="220"/>
      <c r="E9558" s="220"/>
      <c r="F9558" s="225"/>
      <c r="G9558" s="222"/>
      <c r="H9558" s="229"/>
      <c r="I9558" s="220"/>
      <c r="J9558" s="220"/>
      <c r="K9558" s="223"/>
    </row>
    <row r="9559" customHeight="1" spans="1:11">
      <c r="A9559" s="226"/>
      <c r="B9559" s="213"/>
      <c r="C9559" s="214"/>
      <c r="D9559" s="214"/>
      <c r="E9559" s="214"/>
      <c r="F9559" s="224"/>
      <c r="G9559" s="216"/>
      <c r="H9559" s="227"/>
      <c r="I9559" s="214"/>
      <c r="J9559" s="214"/>
      <c r="K9559" s="218"/>
    </row>
    <row r="9560" customHeight="1" spans="1:11">
      <c r="A9560" s="228"/>
      <c r="B9560" s="219"/>
      <c r="C9560" s="220"/>
      <c r="D9560" s="220"/>
      <c r="E9560" s="220"/>
      <c r="F9560" s="225"/>
      <c r="G9560" s="222"/>
      <c r="H9560" s="229"/>
      <c r="I9560" s="220"/>
      <c r="J9560" s="220"/>
      <c r="K9560" s="223"/>
    </row>
    <row r="9561" customHeight="1" spans="1:11">
      <c r="A9561" s="226"/>
      <c r="B9561" s="213"/>
      <c r="C9561" s="214"/>
      <c r="D9561" s="214"/>
      <c r="E9561" s="214"/>
      <c r="F9561" s="224"/>
      <c r="G9561" s="216"/>
      <c r="H9561" s="227"/>
      <c r="I9561" s="214"/>
      <c r="J9561" s="214"/>
      <c r="K9561" s="218"/>
    </row>
    <row r="9562" customHeight="1" spans="1:11">
      <c r="A9562" s="228"/>
      <c r="B9562" s="219"/>
      <c r="C9562" s="220"/>
      <c r="D9562" s="220"/>
      <c r="E9562" s="220"/>
      <c r="F9562" s="225"/>
      <c r="G9562" s="222"/>
      <c r="H9562" s="229"/>
      <c r="I9562" s="220"/>
      <c r="J9562" s="220"/>
      <c r="K9562" s="223"/>
    </row>
    <row r="9563" customHeight="1" spans="1:11">
      <c r="A9563" s="226"/>
      <c r="B9563" s="213"/>
      <c r="C9563" s="214"/>
      <c r="D9563" s="214"/>
      <c r="E9563" s="214"/>
      <c r="F9563" s="224"/>
      <c r="G9563" s="216"/>
      <c r="H9563" s="227"/>
      <c r="I9563" s="214"/>
      <c r="J9563" s="214"/>
      <c r="K9563" s="218"/>
    </row>
    <row r="9564" customHeight="1" spans="1:11">
      <c r="A9564" s="228"/>
      <c r="B9564" s="219"/>
      <c r="C9564" s="220"/>
      <c r="D9564" s="220"/>
      <c r="E9564" s="220"/>
      <c r="F9564" s="225"/>
      <c r="G9564" s="222"/>
      <c r="H9564" s="229"/>
      <c r="I9564" s="220"/>
      <c r="J9564" s="220"/>
      <c r="K9564" s="223"/>
    </row>
    <row r="9565" customHeight="1" spans="1:11">
      <c r="A9565" s="226"/>
      <c r="B9565" s="213"/>
      <c r="C9565" s="214"/>
      <c r="D9565" s="214"/>
      <c r="E9565" s="214"/>
      <c r="F9565" s="224"/>
      <c r="G9565" s="216"/>
      <c r="H9565" s="227"/>
      <c r="I9565" s="214"/>
      <c r="J9565" s="214"/>
      <c r="K9565" s="218"/>
    </row>
    <row r="9566" customHeight="1" spans="1:11">
      <c r="A9566" s="228"/>
      <c r="B9566" s="219"/>
      <c r="C9566" s="220"/>
      <c r="D9566" s="220"/>
      <c r="E9566" s="220"/>
      <c r="F9566" s="225"/>
      <c r="G9566" s="222"/>
      <c r="H9566" s="229"/>
      <c r="I9566" s="220"/>
      <c r="J9566" s="220"/>
      <c r="K9566" s="223"/>
    </row>
    <row r="9567" customHeight="1" spans="1:11">
      <c r="A9567" s="226"/>
      <c r="B9567" s="213"/>
      <c r="C9567" s="214"/>
      <c r="D9567" s="214"/>
      <c r="E9567" s="214"/>
      <c r="F9567" s="224"/>
      <c r="G9567" s="216"/>
      <c r="H9567" s="227"/>
      <c r="I9567" s="214"/>
      <c r="J9567" s="214"/>
      <c r="K9567" s="218"/>
    </row>
    <row r="9568" customHeight="1" spans="1:11">
      <c r="A9568" s="228"/>
      <c r="B9568" s="219"/>
      <c r="C9568" s="220"/>
      <c r="D9568" s="220"/>
      <c r="E9568" s="220"/>
      <c r="F9568" s="225"/>
      <c r="G9568" s="222"/>
      <c r="H9568" s="229"/>
      <c r="I9568" s="220"/>
      <c r="J9568" s="220"/>
      <c r="K9568" s="223"/>
    </row>
    <row r="9569" customHeight="1" spans="1:11">
      <c r="A9569" s="226"/>
      <c r="B9569" s="213"/>
      <c r="C9569" s="214"/>
      <c r="D9569" s="214"/>
      <c r="E9569" s="214"/>
      <c r="F9569" s="224"/>
      <c r="G9569" s="216"/>
      <c r="H9569" s="227"/>
      <c r="I9569" s="214"/>
      <c r="J9569" s="214"/>
      <c r="K9569" s="218"/>
    </row>
    <row r="9570" customHeight="1" spans="1:11">
      <c r="A9570" s="228"/>
      <c r="B9570" s="219"/>
      <c r="C9570" s="220"/>
      <c r="D9570" s="220"/>
      <c r="E9570" s="220"/>
      <c r="F9570" s="225"/>
      <c r="G9570" s="222"/>
      <c r="H9570" s="229"/>
      <c r="I9570" s="220"/>
      <c r="J9570" s="220"/>
      <c r="K9570" s="223"/>
    </row>
    <row r="9571" customHeight="1" spans="1:11">
      <c r="A9571" s="226"/>
      <c r="B9571" s="213"/>
      <c r="C9571" s="214"/>
      <c r="D9571" s="214"/>
      <c r="E9571" s="214"/>
      <c r="F9571" s="224"/>
      <c r="G9571" s="216"/>
      <c r="H9571" s="227"/>
      <c r="I9571" s="214"/>
      <c r="J9571" s="214"/>
      <c r="K9571" s="218"/>
    </row>
    <row r="9572" customHeight="1" spans="1:11">
      <c r="A9572" s="228"/>
      <c r="B9572" s="219"/>
      <c r="C9572" s="220"/>
      <c r="D9572" s="220"/>
      <c r="E9572" s="220"/>
      <c r="F9572" s="225"/>
      <c r="G9572" s="222"/>
      <c r="H9572" s="229"/>
      <c r="I9572" s="220"/>
      <c r="J9572" s="220"/>
      <c r="K9572" s="223"/>
    </row>
    <row r="9573" customHeight="1" spans="1:11">
      <c r="A9573" s="226"/>
      <c r="B9573" s="213"/>
      <c r="C9573" s="214"/>
      <c r="D9573" s="214"/>
      <c r="E9573" s="214"/>
      <c r="F9573" s="224"/>
      <c r="G9573" s="216"/>
      <c r="H9573" s="227"/>
      <c r="I9573" s="214"/>
      <c r="J9573" s="214"/>
      <c r="K9573" s="218"/>
    </row>
    <row r="9574" customHeight="1" spans="1:11">
      <c r="A9574" s="228"/>
      <c r="B9574" s="219"/>
      <c r="C9574" s="220"/>
      <c r="D9574" s="220"/>
      <c r="E9574" s="220"/>
      <c r="F9574" s="225"/>
      <c r="G9574" s="222"/>
      <c r="H9574" s="229"/>
      <c r="I9574" s="220"/>
      <c r="J9574" s="220"/>
      <c r="K9574" s="223"/>
    </row>
    <row r="9575" customHeight="1" spans="1:11">
      <c r="A9575" s="226"/>
      <c r="B9575" s="213"/>
      <c r="C9575" s="214"/>
      <c r="D9575" s="214"/>
      <c r="E9575" s="214"/>
      <c r="F9575" s="224"/>
      <c r="G9575" s="216"/>
      <c r="H9575" s="227"/>
      <c r="I9575" s="214"/>
      <c r="J9575" s="214"/>
      <c r="K9575" s="218"/>
    </row>
    <row r="9576" customHeight="1" spans="1:11">
      <c r="A9576" s="228"/>
      <c r="B9576" s="219"/>
      <c r="C9576" s="220"/>
      <c r="D9576" s="220"/>
      <c r="E9576" s="220"/>
      <c r="F9576" s="225"/>
      <c r="G9576" s="222"/>
      <c r="H9576" s="229"/>
      <c r="I9576" s="220"/>
      <c r="J9576" s="220"/>
      <c r="K9576" s="223"/>
    </row>
    <row r="9577" customHeight="1" spans="1:11">
      <c r="A9577" s="226"/>
      <c r="B9577" s="213"/>
      <c r="C9577" s="214"/>
      <c r="D9577" s="214"/>
      <c r="E9577" s="214"/>
      <c r="F9577" s="224"/>
      <c r="G9577" s="216"/>
      <c r="H9577" s="227"/>
      <c r="I9577" s="214"/>
      <c r="J9577" s="214"/>
      <c r="K9577" s="218"/>
    </row>
    <row r="9578" customHeight="1" spans="1:11">
      <c r="A9578" s="228"/>
      <c r="B9578" s="219"/>
      <c r="C9578" s="220"/>
      <c r="D9578" s="220"/>
      <c r="E9578" s="220"/>
      <c r="F9578" s="225"/>
      <c r="G9578" s="222"/>
      <c r="H9578" s="229"/>
      <c r="I9578" s="220"/>
      <c r="J9578" s="220"/>
      <c r="K9578" s="223"/>
    </row>
    <row r="9579" customHeight="1" spans="1:11">
      <c r="A9579" s="226"/>
      <c r="B9579" s="213"/>
      <c r="C9579" s="214"/>
      <c r="D9579" s="214"/>
      <c r="E9579" s="214"/>
      <c r="F9579" s="224"/>
      <c r="G9579" s="216"/>
      <c r="H9579" s="227"/>
      <c r="I9579" s="214"/>
      <c r="J9579" s="214"/>
      <c r="K9579" s="218"/>
    </row>
    <row r="9580" customHeight="1" spans="1:11">
      <c r="A9580" s="228"/>
      <c r="B9580" s="219"/>
      <c r="C9580" s="220"/>
      <c r="D9580" s="220"/>
      <c r="E9580" s="220"/>
      <c r="F9580" s="225"/>
      <c r="G9580" s="222"/>
      <c r="H9580" s="229"/>
      <c r="I9580" s="220"/>
      <c r="J9580" s="220"/>
      <c r="K9580" s="223"/>
    </row>
    <row r="9581" customHeight="1" spans="1:11">
      <c r="A9581" s="226"/>
      <c r="B9581" s="213"/>
      <c r="C9581" s="214"/>
      <c r="D9581" s="214"/>
      <c r="E9581" s="214"/>
      <c r="F9581" s="224"/>
      <c r="G9581" s="216"/>
      <c r="H9581" s="227"/>
      <c r="I9581" s="214"/>
      <c r="J9581" s="214"/>
      <c r="K9581" s="218"/>
    </row>
    <row r="9582" customHeight="1" spans="1:11">
      <c r="A9582" s="228"/>
      <c r="B9582" s="219"/>
      <c r="C9582" s="220"/>
      <c r="D9582" s="220"/>
      <c r="E9582" s="220"/>
      <c r="F9582" s="225"/>
      <c r="G9582" s="222"/>
      <c r="H9582" s="229"/>
      <c r="I9582" s="220"/>
      <c r="J9582" s="220"/>
      <c r="K9582" s="223"/>
    </row>
    <row r="9583" customHeight="1" spans="1:11">
      <c r="A9583" s="226"/>
      <c r="B9583" s="213"/>
      <c r="C9583" s="214"/>
      <c r="D9583" s="214"/>
      <c r="E9583" s="214"/>
      <c r="F9583" s="224"/>
      <c r="G9583" s="216"/>
      <c r="H9583" s="227"/>
      <c r="I9583" s="214"/>
      <c r="J9583" s="214"/>
      <c r="K9583" s="218"/>
    </row>
    <row r="9584" customHeight="1" spans="1:11">
      <c r="A9584" s="228"/>
      <c r="B9584" s="219"/>
      <c r="C9584" s="220"/>
      <c r="D9584" s="220"/>
      <c r="E9584" s="220"/>
      <c r="F9584" s="225"/>
      <c r="G9584" s="222"/>
      <c r="H9584" s="229"/>
      <c r="I9584" s="220"/>
      <c r="J9584" s="220"/>
      <c r="K9584" s="223"/>
    </row>
    <row r="9585" customHeight="1" spans="1:11">
      <c r="A9585" s="226"/>
      <c r="B9585" s="213"/>
      <c r="C9585" s="214"/>
      <c r="D9585" s="214"/>
      <c r="E9585" s="214"/>
      <c r="F9585" s="224"/>
      <c r="G9585" s="216"/>
      <c r="H9585" s="227"/>
      <c r="I9585" s="214"/>
      <c r="J9585" s="214"/>
      <c r="K9585" s="218"/>
    </row>
    <row r="9586" customHeight="1" spans="1:11">
      <c r="A9586" s="228"/>
      <c r="B9586" s="219"/>
      <c r="C9586" s="220"/>
      <c r="D9586" s="220"/>
      <c r="E9586" s="220"/>
      <c r="F9586" s="225"/>
      <c r="G9586" s="222"/>
      <c r="H9586" s="229"/>
      <c r="I9586" s="220"/>
      <c r="J9586" s="220"/>
      <c r="K9586" s="223"/>
    </row>
    <row r="9587" customHeight="1" spans="1:11">
      <c r="A9587" s="226"/>
      <c r="B9587" s="213"/>
      <c r="C9587" s="214"/>
      <c r="D9587" s="214"/>
      <c r="E9587" s="214"/>
      <c r="F9587" s="224"/>
      <c r="G9587" s="216"/>
      <c r="H9587" s="227"/>
      <c r="I9587" s="214"/>
      <c r="J9587" s="214"/>
      <c r="K9587" s="218"/>
    </row>
    <row r="9588" customHeight="1" spans="1:11">
      <c r="A9588" s="228"/>
      <c r="B9588" s="219"/>
      <c r="C9588" s="220"/>
      <c r="D9588" s="220"/>
      <c r="E9588" s="220"/>
      <c r="F9588" s="225"/>
      <c r="G9588" s="222"/>
      <c r="H9588" s="229"/>
      <c r="I9588" s="220"/>
      <c r="J9588" s="220"/>
      <c r="K9588" s="223"/>
    </row>
    <row r="9589" customHeight="1" spans="1:11">
      <c r="A9589" s="226"/>
      <c r="B9589" s="213"/>
      <c r="C9589" s="214"/>
      <c r="D9589" s="214"/>
      <c r="E9589" s="214"/>
      <c r="F9589" s="224"/>
      <c r="G9589" s="216"/>
      <c r="H9589" s="227"/>
      <c r="I9589" s="214"/>
      <c r="J9589" s="214"/>
      <c r="K9589" s="218"/>
    </row>
    <row r="9590" customHeight="1" spans="1:11">
      <c r="A9590" s="228"/>
      <c r="B9590" s="219"/>
      <c r="C9590" s="220"/>
      <c r="D9590" s="220"/>
      <c r="E9590" s="220"/>
      <c r="F9590" s="225"/>
      <c r="G9590" s="222"/>
      <c r="H9590" s="229"/>
      <c r="I9590" s="220"/>
      <c r="J9590" s="220"/>
      <c r="K9590" s="223"/>
    </row>
    <row r="9591" customHeight="1" spans="1:11">
      <c r="A9591" s="226"/>
      <c r="B9591" s="213"/>
      <c r="C9591" s="214"/>
      <c r="D9591" s="214"/>
      <c r="E9591" s="214"/>
      <c r="F9591" s="224"/>
      <c r="G9591" s="216"/>
      <c r="H9591" s="227"/>
      <c r="I9591" s="214"/>
      <c r="J9591" s="214"/>
      <c r="K9591" s="218"/>
    </row>
    <row r="9592" customHeight="1" spans="1:11">
      <c r="A9592" s="228"/>
      <c r="B9592" s="219"/>
      <c r="C9592" s="220"/>
      <c r="D9592" s="220"/>
      <c r="E9592" s="220"/>
      <c r="F9592" s="225"/>
      <c r="G9592" s="222"/>
      <c r="H9592" s="229"/>
      <c r="I9592" s="220"/>
      <c r="J9592" s="220"/>
      <c r="K9592" s="223"/>
    </row>
    <row r="9593" customHeight="1" spans="1:11">
      <c r="A9593" s="226"/>
      <c r="B9593" s="213"/>
      <c r="C9593" s="214"/>
      <c r="D9593" s="214"/>
      <c r="E9593" s="214"/>
      <c r="F9593" s="224"/>
      <c r="G9593" s="216"/>
      <c r="H9593" s="227"/>
      <c r="I9593" s="214"/>
      <c r="J9593" s="214"/>
      <c r="K9593" s="218"/>
    </row>
    <row r="9594" customHeight="1" spans="1:11">
      <c r="A9594" s="228"/>
      <c r="B9594" s="219"/>
      <c r="C9594" s="220"/>
      <c r="D9594" s="220"/>
      <c r="E9594" s="220"/>
      <c r="F9594" s="225"/>
      <c r="G9594" s="222"/>
      <c r="H9594" s="229"/>
      <c r="I9594" s="220"/>
      <c r="J9594" s="220"/>
      <c r="K9594" s="223"/>
    </row>
    <row r="9595" customHeight="1" spans="1:11">
      <c r="A9595" s="226"/>
      <c r="B9595" s="213"/>
      <c r="C9595" s="214"/>
      <c r="D9595" s="214"/>
      <c r="E9595" s="214"/>
      <c r="F9595" s="224"/>
      <c r="G9595" s="216"/>
      <c r="H9595" s="227"/>
      <c r="I9595" s="214"/>
      <c r="J9595" s="214"/>
      <c r="K9595" s="218"/>
    </row>
    <row r="9596" customHeight="1" spans="1:11">
      <c r="A9596" s="228"/>
      <c r="B9596" s="219"/>
      <c r="C9596" s="220"/>
      <c r="D9596" s="220"/>
      <c r="E9596" s="220"/>
      <c r="F9596" s="225"/>
      <c r="G9596" s="222"/>
      <c r="H9596" s="229"/>
      <c r="I9596" s="220"/>
      <c r="J9596" s="220"/>
      <c r="K9596" s="223"/>
    </row>
    <row r="9597" customHeight="1" spans="1:11">
      <c r="A9597" s="226"/>
      <c r="B9597" s="213"/>
      <c r="C9597" s="214"/>
      <c r="D9597" s="214"/>
      <c r="E9597" s="214"/>
      <c r="F9597" s="224"/>
      <c r="G9597" s="216"/>
      <c r="H9597" s="227"/>
      <c r="I9597" s="214"/>
      <c r="J9597" s="214"/>
      <c r="K9597" s="218"/>
    </row>
    <row r="9598" customHeight="1" spans="1:11">
      <c r="A9598" s="228"/>
      <c r="B9598" s="219"/>
      <c r="C9598" s="220"/>
      <c r="D9598" s="220"/>
      <c r="E9598" s="220"/>
      <c r="F9598" s="225"/>
      <c r="G9598" s="222"/>
      <c r="H9598" s="229"/>
      <c r="I9598" s="220"/>
      <c r="J9598" s="220"/>
      <c r="K9598" s="223"/>
    </row>
    <row r="9599" customHeight="1" spans="1:11">
      <c r="A9599" s="226"/>
      <c r="B9599" s="213"/>
      <c r="C9599" s="214"/>
      <c r="D9599" s="214"/>
      <c r="E9599" s="214"/>
      <c r="F9599" s="224"/>
      <c r="G9599" s="216"/>
      <c r="H9599" s="227"/>
      <c r="I9599" s="214"/>
      <c r="J9599" s="214"/>
      <c r="K9599" s="218"/>
    </row>
    <row r="9600" customHeight="1" spans="1:11">
      <c r="A9600" s="228"/>
      <c r="B9600" s="219"/>
      <c r="C9600" s="220"/>
      <c r="D9600" s="220"/>
      <c r="E9600" s="220"/>
      <c r="F9600" s="225"/>
      <c r="G9600" s="222"/>
      <c r="H9600" s="229"/>
      <c r="I9600" s="220"/>
      <c r="J9600" s="220"/>
      <c r="K9600" s="223"/>
    </row>
    <row r="9601" customHeight="1" spans="1:11">
      <c r="A9601" s="226"/>
      <c r="B9601" s="213"/>
      <c r="C9601" s="214"/>
      <c r="D9601" s="214"/>
      <c r="E9601" s="214"/>
      <c r="F9601" s="224"/>
      <c r="G9601" s="216"/>
      <c r="H9601" s="227"/>
      <c r="I9601" s="214"/>
      <c r="J9601" s="214"/>
      <c r="K9601" s="218"/>
    </row>
    <row r="9602" customHeight="1" spans="1:11">
      <c r="A9602" s="228"/>
      <c r="B9602" s="219"/>
      <c r="C9602" s="220"/>
      <c r="D9602" s="220"/>
      <c r="E9602" s="220"/>
      <c r="F9602" s="225"/>
      <c r="G9602" s="222"/>
      <c r="H9602" s="229"/>
      <c r="I9602" s="220"/>
      <c r="J9602" s="220"/>
      <c r="K9602" s="223"/>
    </row>
    <row r="9603" customHeight="1" spans="1:11">
      <c r="A9603" s="226"/>
      <c r="B9603" s="213"/>
      <c r="C9603" s="214"/>
      <c r="D9603" s="214"/>
      <c r="E9603" s="214"/>
      <c r="F9603" s="224"/>
      <c r="G9603" s="216"/>
      <c r="H9603" s="227"/>
      <c r="I9603" s="214"/>
      <c r="J9603" s="214"/>
      <c r="K9603" s="218"/>
    </row>
    <row r="9604" customHeight="1" spans="1:11">
      <c r="A9604" s="228"/>
      <c r="B9604" s="219"/>
      <c r="C9604" s="220"/>
      <c r="D9604" s="220"/>
      <c r="E9604" s="220"/>
      <c r="F9604" s="225"/>
      <c r="G9604" s="222"/>
      <c r="H9604" s="229"/>
      <c r="I9604" s="220"/>
      <c r="J9604" s="220"/>
      <c r="K9604" s="223"/>
    </row>
    <row r="9605" customHeight="1" spans="1:11">
      <c r="A9605" s="226"/>
      <c r="B9605" s="213"/>
      <c r="C9605" s="214"/>
      <c r="D9605" s="214"/>
      <c r="E9605" s="214"/>
      <c r="F9605" s="224"/>
      <c r="G9605" s="216"/>
      <c r="H9605" s="227"/>
      <c r="I9605" s="214"/>
      <c r="J9605" s="214"/>
      <c r="K9605" s="218"/>
    </row>
    <row r="9606" customHeight="1" spans="1:11">
      <c r="A9606" s="228"/>
      <c r="B9606" s="219"/>
      <c r="C9606" s="220"/>
      <c r="D9606" s="220"/>
      <c r="E9606" s="220"/>
      <c r="F9606" s="225"/>
      <c r="G9606" s="222"/>
      <c r="H9606" s="229"/>
      <c r="I9606" s="220"/>
      <c r="J9606" s="220"/>
      <c r="K9606" s="223"/>
    </row>
    <row r="9607" customHeight="1" spans="1:11">
      <c r="A9607" s="226"/>
      <c r="B9607" s="213"/>
      <c r="C9607" s="214"/>
      <c r="D9607" s="214"/>
      <c r="E9607" s="214"/>
      <c r="F9607" s="224"/>
      <c r="G9607" s="216"/>
      <c r="H9607" s="227"/>
      <c r="I9607" s="214"/>
      <c r="J9607" s="214"/>
      <c r="K9607" s="218"/>
    </row>
    <row r="9608" customHeight="1" spans="1:11">
      <c r="A9608" s="228"/>
      <c r="B9608" s="219"/>
      <c r="C9608" s="220"/>
      <c r="D9608" s="220"/>
      <c r="E9608" s="220"/>
      <c r="F9608" s="225"/>
      <c r="G9608" s="222"/>
      <c r="H9608" s="229"/>
      <c r="I9608" s="220"/>
      <c r="J9608" s="220"/>
      <c r="K9608" s="223"/>
    </row>
    <row r="9609" customHeight="1" spans="1:11">
      <c r="A9609" s="226"/>
      <c r="B9609" s="213"/>
      <c r="C9609" s="214"/>
      <c r="D9609" s="214"/>
      <c r="E9609" s="214"/>
      <c r="F9609" s="224"/>
      <c r="G9609" s="216"/>
      <c r="H9609" s="227"/>
      <c r="I9609" s="214"/>
      <c r="J9609" s="214"/>
      <c r="K9609" s="218"/>
    </row>
    <row r="9610" customHeight="1" spans="1:11">
      <c r="A9610" s="228"/>
      <c r="B9610" s="219"/>
      <c r="C9610" s="220"/>
      <c r="D9610" s="220"/>
      <c r="E9610" s="220"/>
      <c r="F9610" s="225"/>
      <c r="G9610" s="222"/>
      <c r="H9610" s="229"/>
      <c r="I9610" s="220"/>
      <c r="J9610" s="220"/>
      <c r="K9610" s="223"/>
    </row>
    <row r="9611" customHeight="1" spans="1:11">
      <c r="A9611" s="226"/>
      <c r="B9611" s="213"/>
      <c r="C9611" s="214"/>
      <c r="D9611" s="214"/>
      <c r="E9611" s="214"/>
      <c r="F9611" s="224"/>
      <c r="G9611" s="216"/>
      <c r="H9611" s="227"/>
      <c r="I9611" s="214"/>
      <c r="J9611" s="214"/>
      <c r="K9611" s="218"/>
    </row>
    <row r="9612" customHeight="1" spans="1:11">
      <c r="A9612" s="228"/>
      <c r="B9612" s="219"/>
      <c r="C9612" s="220"/>
      <c r="D9612" s="220"/>
      <c r="E9612" s="220"/>
      <c r="F9612" s="225"/>
      <c r="G9612" s="222"/>
      <c r="H9612" s="229"/>
      <c r="I9612" s="220"/>
      <c r="J9612" s="220"/>
      <c r="K9612" s="223"/>
    </row>
    <row r="9613" customHeight="1" spans="1:11">
      <c r="A9613" s="226"/>
      <c r="B9613" s="213"/>
      <c r="C9613" s="214"/>
      <c r="D9613" s="214"/>
      <c r="E9613" s="214"/>
      <c r="F9613" s="224"/>
      <c r="G9613" s="216"/>
      <c r="H9613" s="227"/>
      <c r="I9613" s="214"/>
      <c r="J9613" s="214"/>
      <c r="K9613" s="218"/>
    </row>
    <row r="9614" customHeight="1" spans="1:11">
      <c r="A9614" s="228"/>
      <c r="B9614" s="219"/>
      <c r="C9614" s="220"/>
      <c r="D9614" s="220"/>
      <c r="E9614" s="220"/>
      <c r="F9614" s="225"/>
      <c r="G9614" s="222"/>
      <c r="H9614" s="229"/>
      <c r="I9614" s="220"/>
      <c r="J9614" s="220"/>
      <c r="K9614" s="223"/>
    </row>
    <row r="9615" customHeight="1" spans="1:11">
      <c r="A9615" s="226"/>
      <c r="B9615" s="213"/>
      <c r="C9615" s="214"/>
      <c r="D9615" s="214"/>
      <c r="E9615" s="214"/>
      <c r="F9615" s="224"/>
      <c r="G9615" s="216"/>
      <c r="H9615" s="227"/>
      <c r="I9615" s="214"/>
      <c r="J9615" s="214"/>
      <c r="K9615" s="218"/>
    </row>
    <row r="9616" customHeight="1" spans="1:11">
      <c r="A9616" s="228"/>
      <c r="B9616" s="219"/>
      <c r="C9616" s="220"/>
      <c r="D9616" s="220"/>
      <c r="E9616" s="220"/>
      <c r="F9616" s="225"/>
      <c r="G9616" s="222"/>
      <c r="H9616" s="229"/>
      <c r="I9616" s="220"/>
      <c r="J9616" s="220"/>
      <c r="K9616" s="223"/>
    </row>
    <row r="9617" customHeight="1" spans="1:11">
      <c r="A9617" s="226"/>
      <c r="B9617" s="213"/>
      <c r="C9617" s="214"/>
      <c r="D9617" s="214"/>
      <c r="E9617" s="214"/>
      <c r="F9617" s="224"/>
      <c r="G9617" s="216"/>
      <c r="H9617" s="227"/>
      <c r="I9617" s="214"/>
      <c r="J9617" s="214"/>
      <c r="K9617" s="218"/>
    </row>
    <row r="9618" customHeight="1" spans="1:11">
      <c r="A9618" s="228"/>
      <c r="B9618" s="219"/>
      <c r="C9618" s="220"/>
      <c r="D9618" s="220"/>
      <c r="E9618" s="220"/>
      <c r="F9618" s="225"/>
      <c r="G9618" s="222"/>
      <c r="H9618" s="229"/>
      <c r="I9618" s="220"/>
      <c r="J9618" s="220"/>
      <c r="K9618" s="223"/>
    </row>
    <row r="9619" customHeight="1" spans="1:11">
      <c r="A9619" s="226"/>
      <c r="B9619" s="213"/>
      <c r="C9619" s="214"/>
      <c r="D9619" s="214"/>
      <c r="E9619" s="214"/>
      <c r="F9619" s="224"/>
      <c r="G9619" s="216"/>
      <c r="H9619" s="227"/>
      <c r="I9619" s="214"/>
      <c r="J9619" s="214"/>
      <c r="K9619" s="218"/>
    </row>
    <row r="9620" customHeight="1" spans="1:11">
      <c r="A9620" s="228"/>
      <c r="B9620" s="219"/>
      <c r="C9620" s="220"/>
      <c r="D9620" s="220"/>
      <c r="E9620" s="220"/>
      <c r="F9620" s="225"/>
      <c r="G9620" s="222"/>
      <c r="H9620" s="229"/>
      <c r="I9620" s="220"/>
      <c r="J9620" s="220"/>
      <c r="K9620" s="223"/>
    </row>
    <row r="9621" customHeight="1" spans="1:11">
      <c r="A9621" s="226"/>
      <c r="B9621" s="213"/>
      <c r="C9621" s="214"/>
      <c r="D9621" s="214"/>
      <c r="E9621" s="214"/>
      <c r="F9621" s="224"/>
      <c r="G9621" s="216"/>
      <c r="H9621" s="227"/>
      <c r="I9621" s="214"/>
      <c r="J9621" s="214"/>
      <c r="K9621" s="218"/>
    </row>
    <row r="9622" customHeight="1" spans="1:11">
      <c r="A9622" s="228"/>
      <c r="B9622" s="219"/>
      <c r="C9622" s="220"/>
      <c r="D9622" s="220"/>
      <c r="E9622" s="220"/>
      <c r="F9622" s="225"/>
      <c r="G9622" s="222"/>
      <c r="H9622" s="229"/>
      <c r="I9622" s="220"/>
      <c r="J9622" s="220"/>
      <c r="K9622" s="223"/>
    </row>
    <row r="9623" customHeight="1" spans="1:11">
      <c r="A9623" s="226"/>
      <c r="B9623" s="213"/>
      <c r="C9623" s="214"/>
      <c r="D9623" s="214"/>
      <c r="E9623" s="214"/>
      <c r="F9623" s="224"/>
      <c r="G9623" s="216"/>
      <c r="H9623" s="227"/>
      <c r="I9623" s="214"/>
      <c r="J9623" s="214"/>
      <c r="K9623" s="218"/>
    </row>
    <row r="9624" customHeight="1" spans="1:11">
      <c r="A9624" s="228"/>
      <c r="B9624" s="219"/>
      <c r="C9624" s="220"/>
      <c r="D9624" s="220"/>
      <c r="E9624" s="220"/>
      <c r="F9624" s="225"/>
      <c r="G9624" s="222"/>
      <c r="H9624" s="229"/>
      <c r="I9624" s="220"/>
      <c r="J9624" s="220"/>
      <c r="K9624" s="223"/>
    </row>
    <row r="9625" customHeight="1" spans="1:11">
      <c r="A9625" s="226"/>
      <c r="B9625" s="213"/>
      <c r="C9625" s="214"/>
      <c r="D9625" s="214"/>
      <c r="E9625" s="214"/>
      <c r="F9625" s="224"/>
      <c r="G9625" s="216"/>
      <c r="H9625" s="227"/>
      <c r="I9625" s="214"/>
      <c r="J9625" s="214"/>
      <c r="K9625" s="218"/>
    </row>
    <row r="9626" customHeight="1" spans="1:11">
      <c r="A9626" s="228"/>
      <c r="B9626" s="219"/>
      <c r="C9626" s="220"/>
      <c r="D9626" s="220"/>
      <c r="E9626" s="220"/>
      <c r="F9626" s="225"/>
      <c r="G9626" s="222"/>
      <c r="H9626" s="229"/>
      <c r="I9626" s="220"/>
      <c r="J9626" s="220"/>
      <c r="K9626" s="223"/>
    </row>
    <row r="9627" customHeight="1" spans="1:11">
      <c r="A9627" s="226"/>
      <c r="B9627" s="213"/>
      <c r="C9627" s="214"/>
      <c r="D9627" s="214"/>
      <c r="E9627" s="214"/>
      <c r="F9627" s="224"/>
      <c r="G9627" s="216"/>
      <c r="H9627" s="227"/>
      <c r="I9627" s="214"/>
      <c r="J9627" s="214"/>
      <c r="K9627" s="218"/>
    </row>
    <row r="9628" customHeight="1" spans="1:11">
      <c r="A9628" s="228"/>
      <c r="B9628" s="219"/>
      <c r="C9628" s="220"/>
      <c r="D9628" s="220"/>
      <c r="E9628" s="220"/>
      <c r="F9628" s="225"/>
      <c r="G9628" s="222"/>
      <c r="H9628" s="229"/>
      <c r="I9628" s="220"/>
      <c r="J9628" s="220"/>
      <c r="K9628" s="223"/>
    </row>
    <row r="9629" customHeight="1" spans="1:11">
      <c r="A9629" s="226"/>
      <c r="B9629" s="213"/>
      <c r="C9629" s="214"/>
      <c r="D9629" s="214"/>
      <c r="E9629" s="214"/>
      <c r="F9629" s="224"/>
      <c r="G9629" s="216"/>
      <c r="H9629" s="227"/>
      <c r="I9629" s="214"/>
      <c r="J9629" s="214"/>
      <c r="K9629" s="218"/>
    </row>
    <row r="9630" customHeight="1" spans="1:11">
      <c r="A9630" s="228"/>
      <c r="B9630" s="219"/>
      <c r="C9630" s="220"/>
      <c r="D9630" s="220"/>
      <c r="E9630" s="220"/>
      <c r="F9630" s="225"/>
      <c r="G9630" s="222"/>
      <c r="H9630" s="229"/>
      <c r="I9630" s="220"/>
      <c r="J9630" s="220"/>
      <c r="K9630" s="223"/>
    </row>
    <row r="9631" customHeight="1" spans="1:11">
      <c r="A9631" s="226"/>
      <c r="B9631" s="213"/>
      <c r="C9631" s="214"/>
      <c r="D9631" s="214"/>
      <c r="E9631" s="214"/>
      <c r="F9631" s="224"/>
      <c r="G9631" s="216"/>
      <c r="H9631" s="227"/>
      <c r="I9631" s="214"/>
      <c r="J9631" s="214"/>
      <c r="K9631" s="218"/>
    </row>
    <row r="9632" customHeight="1" spans="1:11">
      <c r="A9632" s="228"/>
      <c r="B9632" s="219"/>
      <c r="C9632" s="220"/>
      <c r="D9632" s="220"/>
      <c r="E9632" s="220"/>
      <c r="F9632" s="225"/>
      <c r="G9632" s="222"/>
      <c r="H9632" s="229"/>
      <c r="I9632" s="220"/>
      <c r="J9632" s="220"/>
      <c r="K9632" s="223"/>
    </row>
    <row r="9633" customHeight="1" spans="1:11">
      <c r="A9633" s="226"/>
      <c r="B9633" s="213"/>
      <c r="C9633" s="214"/>
      <c r="D9633" s="214"/>
      <c r="E9633" s="214"/>
      <c r="F9633" s="224"/>
      <c r="G9633" s="216"/>
      <c r="H9633" s="227"/>
      <c r="I9633" s="214"/>
      <c r="J9633" s="214"/>
      <c r="K9633" s="218"/>
    </row>
    <row r="9634" customHeight="1" spans="1:11">
      <c r="A9634" s="228"/>
      <c r="B9634" s="219"/>
      <c r="C9634" s="220"/>
      <c r="D9634" s="220"/>
      <c r="E9634" s="220"/>
      <c r="F9634" s="225"/>
      <c r="G9634" s="222"/>
      <c r="H9634" s="229"/>
      <c r="I9634" s="220"/>
      <c r="J9634" s="220"/>
      <c r="K9634" s="223"/>
    </row>
    <row r="9635" customHeight="1" spans="1:11">
      <c r="A9635" s="226"/>
      <c r="B9635" s="213"/>
      <c r="C9635" s="214"/>
      <c r="D9635" s="214"/>
      <c r="E9635" s="214"/>
      <c r="F9635" s="224"/>
      <c r="G9635" s="216"/>
      <c r="H9635" s="227"/>
      <c r="I9635" s="214"/>
      <c r="J9635" s="214"/>
      <c r="K9635" s="218"/>
    </row>
    <row r="9636" customHeight="1" spans="1:11">
      <c r="A9636" s="228"/>
      <c r="B9636" s="219"/>
      <c r="C9636" s="220"/>
      <c r="D9636" s="220"/>
      <c r="E9636" s="220"/>
      <c r="F9636" s="225"/>
      <c r="G9636" s="222"/>
      <c r="H9636" s="229"/>
      <c r="I9636" s="220"/>
      <c r="J9636" s="220"/>
      <c r="K9636" s="223"/>
    </row>
    <row r="9637" customHeight="1" spans="1:11">
      <c r="A9637" s="226"/>
      <c r="B9637" s="213"/>
      <c r="C9637" s="214"/>
      <c r="D9637" s="214"/>
      <c r="E9637" s="214"/>
      <c r="F9637" s="224"/>
      <c r="G9637" s="216"/>
      <c r="H9637" s="227"/>
      <c r="I9637" s="214"/>
      <c r="J9637" s="214"/>
      <c r="K9637" s="218"/>
    </row>
    <row r="9638" customHeight="1" spans="1:11">
      <c r="A9638" s="228"/>
      <c r="B9638" s="219"/>
      <c r="C9638" s="220"/>
      <c r="D9638" s="220"/>
      <c r="E9638" s="220"/>
      <c r="F9638" s="225"/>
      <c r="G9638" s="222"/>
      <c r="H9638" s="229"/>
      <c r="I9638" s="220"/>
      <c r="J9638" s="220"/>
      <c r="K9638" s="223"/>
    </row>
    <row r="9639" customHeight="1" spans="1:11">
      <c r="A9639" s="226"/>
      <c r="B9639" s="213"/>
      <c r="C9639" s="214"/>
      <c r="D9639" s="214"/>
      <c r="E9639" s="214"/>
      <c r="F9639" s="224"/>
      <c r="G9639" s="216"/>
      <c r="H9639" s="227"/>
      <c r="I9639" s="214"/>
      <c r="J9639" s="214"/>
      <c r="K9639" s="218"/>
    </row>
    <row r="9640" customHeight="1" spans="1:11">
      <c r="A9640" s="228"/>
      <c r="B9640" s="219"/>
      <c r="C9640" s="220"/>
      <c r="D9640" s="220"/>
      <c r="E9640" s="220"/>
      <c r="F9640" s="225"/>
      <c r="G9640" s="222"/>
      <c r="H9640" s="229"/>
      <c r="I9640" s="220"/>
      <c r="J9640" s="220"/>
      <c r="K9640" s="223"/>
    </row>
    <row r="9641" customHeight="1" spans="1:11">
      <c r="A9641" s="226"/>
      <c r="B9641" s="213"/>
      <c r="C9641" s="214"/>
      <c r="D9641" s="214"/>
      <c r="E9641" s="214"/>
      <c r="F9641" s="224"/>
      <c r="G9641" s="216"/>
      <c r="H9641" s="227"/>
      <c r="I9641" s="214"/>
      <c r="J9641" s="214"/>
      <c r="K9641" s="218"/>
    </row>
    <row r="9642" customHeight="1" spans="1:11">
      <c r="A9642" s="228"/>
      <c r="B9642" s="219"/>
      <c r="C9642" s="220"/>
      <c r="D9642" s="220"/>
      <c r="E9642" s="220"/>
      <c r="F9642" s="225"/>
      <c r="G9642" s="222"/>
      <c r="H9642" s="229"/>
      <c r="I9642" s="220"/>
      <c r="J9642" s="220"/>
      <c r="K9642" s="223"/>
    </row>
    <row r="9643" customHeight="1" spans="1:11">
      <c r="A9643" s="226"/>
      <c r="B9643" s="213"/>
      <c r="C9643" s="214"/>
      <c r="D9643" s="214"/>
      <c r="E9643" s="214"/>
      <c r="F9643" s="224"/>
      <c r="G9643" s="216"/>
      <c r="H9643" s="227"/>
      <c r="I9643" s="214"/>
      <c r="J9643" s="214"/>
      <c r="K9643" s="218"/>
    </row>
    <row r="9644" customHeight="1" spans="1:11">
      <c r="A9644" s="228"/>
      <c r="B9644" s="219"/>
      <c r="C9644" s="220"/>
      <c r="D9644" s="220"/>
      <c r="E9644" s="220"/>
      <c r="F9644" s="225"/>
      <c r="G9644" s="222"/>
      <c r="H9644" s="229"/>
      <c r="I9644" s="220"/>
      <c r="J9644" s="220"/>
      <c r="K9644" s="223"/>
    </row>
    <row r="9645" customHeight="1" spans="1:11">
      <c r="A9645" s="226"/>
      <c r="B9645" s="213"/>
      <c r="C9645" s="214"/>
      <c r="D9645" s="214"/>
      <c r="E9645" s="214"/>
      <c r="F9645" s="224"/>
      <c r="G9645" s="216"/>
      <c r="H9645" s="227"/>
      <c r="I9645" s="214"/>
      <c r="J9645" s="214"/>
      <c r="K9645" s="218"/>
    </row>
    <row r="9646" customHeight="1" spans="1:11">
      <c r="A9646" s="228"/>
      <c r="B9646" s="219"/>
      <c r="C9646" s="220"/>
      <c r="D9646" s="220"/>
      <c r="E9646" s="220"/>
      <c r="F9646" s="225"/>
      <c r="G9646" s="222"/>
      <c r="H9646" s="229"/>
      <c r="I9646" s="220"/>
      <c r="J9646" s="220"/>
      <c r="K9646" s="223"/>
    </row>
    <row r="9647" customHeight="1" spans="1:11">
      <c r="A9647" s="226"/>
      <c r="B9647" s="213"/>
      <c r="C9647" s="214"/>
      <c r="D9647" s="214"/>
      <c r="E9647" s="214"/>
      <c r="F9647" s="224"/>
      <c r="G9647" s="216"/>
      <c r="H9647" s="227"/>
      <c r="I9647" s="214"/>
      <c r="J9647" s="214"/>
      <c r="K9647" s="218"/>
    </row>
    <row r="9648" customHeight="1" spans="1:11">
      <c r="A9648" s="228"/>
      <c r="B9648" s="219"/>
      <c r="C9648" s="220"/>
      <c r="D9648" s="220"/>
      <c r="E9648" s="220"/>
      <c r="F9648" s="225"/>
      <c r="G9648" s="222"/>
      <c r="H9648" s="229"/>
      <c r="I9648" s="220"/>
      <c r="J9648" s="220"/>
      <c r="K9648" s="223"/>
    </row>
    <row r="9649" customHeight="1" spans="1:11">
      <c r="A9649" s="226"/>
      <c r="B9649" s="213"/>
      <c r="C9649" s="214"/>
      <c r="D9649" s="214"/>
      <c r="E9649" s="214"/>
      <c r="F9649" s="224"/>
      <c r="G9649" s="216"/>
      <c r="H9649" s="227"/>
      <c r="I9649" s="214"/>
      <c r="J9649" s="214"/>
      <c r="K9649" s="218"/>
    </row>
    <row r="9650" customHeight="1" spans="1:11">
      <c r="A9650" s="228"/>
      <c r="B9650" s="219"/>
      <c r="C9650" s="220"/>
      <c r="D9650" s="220"/>
      <c r="E9650" s="220"/>
      <c r="F9650" s="225"/>
      <c r="G9650" s="222"/>
      <c r="H9650" s="229"/>
      <c r="I9650" s="220"/>
      <c r="J9650" s="220"/>
      <c r="K9650" s="223"/>
    </row>
    <row r="9651" customHeight="1" spans="1:11">
      <c r="A9651" s="226"/>
      <c r="B9651" s="213"/>
      <c r="C9651" s="214"/>
      <c r="D9651" s="214"/>
      <c r="E9651" s="214"/>
      <c r="F9651" s="224"/>
      <c r="G9651" s="216"/>
      <c r="H9651" s="227"/>
      <c r="I9651" s="214"/>
      <c r="J9651" s="214"/>
      <c r="K9651" s="218"/>
    </row>
    <row r="9652" customHeight="1" spans="1:11">
      <c r="A9652" s="228"/>
      <c r="B9652" s="219"/>
      <c r="C9652" s="220"/>
      <c r="D9652" s="220"/>
      <c r="E9652" s="220"/>
      <c r="F9652" s="225"/>
      <c r="G9652" s="222"/>
      <c r="H9652" s="229"/>
      <c r="I9652" s="220"/>
      <c r="J9652" s="220"/>
      <c r="K9652" s="223"/>
    </row>
    <row r="9653" customHeight="1" spans="1:11">
      <c r="A9653" s="226"/>
      <c r="B9653" s="213"/>
      <c r="C9653" s="214"/>
      <c r="D9653" s="214"/>
      <c r="E9653" s="214"/>
      <c r="F9653" s="224"/>
      <c r="G9653" s="216"/>
      <c r="H9653" s="227"/>
      <c r="I9653" s="214"/>
      <c r="J9653" s="214"/>
      <c r="K9653" s="218"/>
    </row>
    <row r="9654" customHeight="1" spans="1:11">
      <c r="A9654" s="228"/>
      <c r="B9654" s="219"/>
      <c r="C9654" s="220"/>
      <c r="D9654" s="220"/>
      <c r="E9654" s="220"/>
      <c r="F9654" s="225"/>
      <c r="G9654" s="222"/>
      <c r="H9654" s="229"/>
      <c r="I9654" s="220"/>
      <c r="J9654" s="220"/>
      <c r="K9654" s="223"/>
    </row>
    <row r="9655" customHeight="1" spans="1:11">
      <c r="A9655" s="226"/>
      <c r="B9655" s="213"/>
      <c r="C9655" s="214"/>
      <c r="D9655" s="214"/>
      <c r="E9655" s="214"/>
      <c r="F9655" s="224"/>
      <c r="G9655" s="216"/>
      <c r="H9655" s="227"/>
      <c r="I9655" s="214"/>
      <c r="J9655" s="214"/>
      <c r="K9655" s="218"/>
    </row>
    <row r="9656" customHeight="1" spans="1:11">
      <c r="A9656" s="228"/>
      <c r="B9656" s="219"/>
      <c r="C9656" s="220"/>
      <c r="D9656" s="220"/>
      <c r="E9656" s="220"/>
      <c r="F9656" s="225"/>
      <c r="G9656" s="222"/>
      <c r="H9656" s="229"/>
      <c r="I9656" s="220"/>
      <c r="J9656" s="220"/>
      <c r="K9656" s="223"/>
    </row>
    <row r="9657" customHeight="1" spans="1:11">
      <c r="A9657" s="226"/>
      <c r="B9657" s="213"/>
      <c r="C9657" s="214"/>
      <c r="D9657" s="214"/>
      <c r="E9657" s="214"/>
      <c r="F9657" s="224"/>
      <c r="G9657" s="216"/>
      <c r="H9657" s="227"/>
      <c r="I9657" s="214"/>
      <c r="J9657" s="214"/>
      <c r="K9657" s="218"/>
    </row>
    <row r="9658" customHeight="1" spans="1:11">
      <c r="A9658" s="228"/>
      <c r="B9658" s="219"/>
      <c r="C9658" s="220"/>
      <c r="D9658" s="220"/>
      <c r="E9658" s="220"/>
      <c r="F9658" s="225"/>
      <c r="G9658" s="222"/>
      <c r="H9658" s="229"/>
      <c r="I9658" s="220"/>
      <c r="J9658" s="220"/>
      <c r="K9658" s="223"/>
    </row>
    <row r="9659" customHeight="1" spans="1:11">
      <c r="A9659" s="226"/>
      <c r="B9659" s="213"/>
      <c r="C9659" s="214"/>
      <c r="D9659" s="214"/>
      <c r="E9659" s="214"/>
      <c r="F9659" s="224"/>
      <c r="G9659" s="216"/>
      <c r="H9659" s="227"/>
      <c r="I9659" s="214"/>
      <c r="J9659" s="214"/>
      <c r="K9659" s="218"/>
    </row>
    <row r="9660" customHeight="1" spans="1:11">
      <c r="A9660" s="228"/>
      <c r="B9660" s="219"/>
      <c r="C9660" s="220"/>
      <c r="D9660" s="220"/>
      <c r="E9660" s="220"/>
      <c r="F9660" s="225"/>
      <c r="G9660" s="222"/>
      <c r="H9660" s="229"/>
      <c r="I9660" s="220"/>
      <c r="J9660" s="220"/>
      <c r="K9660" s="223"/>
    </row>
    <row r="9661" customHeight="1" spans="1:11">
      <c r="A9661" s="226"/>
      <c r="B9661" s="213"/>
      <c r="C9661" s="214"/>
      <c r="D9661" s="214"/>
      <c r="E9661" s="214"/>
      <c r="F9661" s="224"/>
      <c r="G9661" s="216"/>
      <c r="H9661" s="227"/>
      <c r="I9661" s="214"/>
      <c r="J9661" s="214"/>
      <c r="K9661" s="218"/>
    </row>
    <row r="9662" customHeight="1" spans="1:11">
      <c r="A9662" s="228"/>
      <c r="B9662" s="219"/>
      <c r="C9662" s="220"/>
      <c r="D9662" s="220"/>
      <c r="E9662" s="220"/>
      <c r="F9662" s="225"/>
      <c r="G9662" s="222"/>
      <c r="H9662" s="229"/>
      <c r="I9662" s="220"/>
      <c r="J9662" s="220"/>
      <c r="K9662" s="223"/>
    </row>
    <row r="9663" customHeight="1" spans="1:11">
      <c r="A9663" s="226"/>
      <c r="B9663" s="213"/>
      <c r="C9663" s="214"/>
      <c r="D9663" s="214"/>
      <c r="E9663" s="214"/>
      <c r="F9663" s="224"/>
      <c r="G9663" s="216"/>
      <c r="H9663" s="227"/>
      <c r="I9663" s="214"/>
      <c r="J9663" s="214"/>
      <c r="K9663" s="218"/>
    </row>
    <row r="9664" customHeight="1" spans="1:11">
      <c r="A9664" s="228"/>
      <c r="B9664" s="219"/>
      <c r="C9664" s="220"/>
      <c r="D9664" s="220"/>
      <c r="E9664" s="220"/>
      <c r="F9664" s="225"/>
      <c r="G9664" s="222"/>
      <c r="H9664" s="229"/>
      <c r="I9664" s="220"/>
      <c r="J9664" s="220"/>
      <c r="K9664" s="223"/>
    </row>
    <row r="9665" customHeight="1" spans="1:11">
      <c r="A9665" s="226"/>
      <c r="B9665" s="213"/>
      <c r="C9665" s="214"/>
      <c r="D9665" s="214"/>
      <c r="E9665" s="214"/>
      <c r="F9665" s="224"/>
      <c r="G9665" s="216"/>
      <c r="H9665" s="227"/>
      <c r="I9665" s="214"/>
      <c r="J9665" s="214"/>
      <c r="K9665" s="218"/>
    </row>
    <row r="9666" customHeight="1" spans="1:11">
      <c r="A9666" s="228"/>
      <c r="B9666" s="219"/>
      <c r="C9666" s="220"/>
      <c r="D9666" s="220"/>
      <c r="E9666" s="220"/>
      <c r="F9666" s="225"/>
      <c r="G9666" s="222"/>
      <c r="H9666" s="229"/>
      <c r="I9666" s="220"/>
      <c r="J9666" s="220"/>
      <c r="K9666" s="223"/>
    </row>
    <row r="9667" customHeight="1" spans="1:11">
      <c r="A9667" s="226"/>
      <c r="B9667" s="213"/>
      <c r="C9667" s="214"/>
      <c r="D9667" s="214"/>
      <c r="E9667" s="214"/>
      <c r="F9667" s="224"/>
      <c r="G9667" s="216"/>
      <c r="H9667" s="227"/>
      <c r="I9667" s="214"/>
      <c r="J9667" s="214"/>
      <c r="K9667" s="218"/>
    </row>
    <row r="9668" customHeight="1" spans="1:11">
      <c r="A9668" s="228"/>
      <c r="B9668" s="219"/>
      <c r="C9668" s="220"/>
      <c r="D9668" s="220"/>
      <c r="E9668" s="220"/>
      <c r="F9668" s="225"/>
      <c r="G9668" s="222"/>
      <c r="H9668" s="229"/>
      <c r="I9668" s="220"/>
      <c r="J9668" s="220"/>
      <c r="K9668" s="223"/>
    </row>
    <row r="9669" customHeight="1" spans="1:11">
      <c r="A9669" s="226"/>
      <c r="B9669" s="213"/>
      <c r="C9669" s="214"/>
      <c r="D9669" s="214"/>
      <c r="E9669" s="214"/>
      <c r="F9669" s="224"/>
      <c r="G9669" s="216"/>
      <c r="H9669" s="227"/>
      <c r="I9669" s="214"/>
      <c r="J9669" s="214"/>
      <c r="K9669" s="218"/>
    </row>
    <row r="9670" customHeight="1" spans="1:11">
      <c r="A9670" s="228"/>
      <c r="B9670" s="219"/>
      <c r="C9670" s="220"/>
      <c r="D9670" s="220"/>
      <c r="E9670" s="220"/>
      <c r="F9670" s="225"/>
      <c r="G9670" s="222"/>
      <c r="H9670" s="229"/>
      <c r="I9670" s="220"/>
      <c r="J9670" s="220"/>
      <c r="K9670" s="223"/>
    </row>
    <row r="9671" customHeight="1" spans="1:11">
      <c r="A9671" s="226"/>
      <c r="B9671" s="213"/>
      <c r="C9671" s="214"/>
      <c r="D9671" s="214"/>
      <c r="E9671" s="214"/>
      <c r="F9671" s="224"/>
      <c r="G9671" s="216"/>
      <c r="H9671" s="227"/>
      <c r="I9671" s="214"/>
      <c r="J9671" s="214"/>
      <c r="K9671" s="218"/>
    </row>
    <row r="9672" customHeight="1" spans="1:11">
      <c r="A9672" s="228"/>
      <c r="B9672" s="219"/>
      <c r="C9672" s="220"/>
      <c r="D9672" s="220"/>
      <c r="E9672" s="220"/>
      <c r="F9672" s="225"/>
      <c r="G9672" s="222"/>
      <c r="H9672" s="229"/>
      <c r="I9672" s="220"/>
      <c r="J9672" s="220"/>
      <c r="K9672" s="223"/>
    </row>
    <row r="9673" customHeight="1" spans="1:11">
      <c r="A9673" s="226"/>
      <c r="B9673" s="213"/>
      <c r="C9673" s="214"/>
      <c r="D9673" s="214"/>
      <c r="E9673" s="214"/>
      <c r="F9673" s="224"/>
      <c r="G9673" s="216"/>
      <c r="H9673" s="227"/>
      <c r="I9673" s="214"/>
      <c r="J9673" s="214"/>
      <c r="K9673" s="218"/>
    </row>
    <row r="9674" customHeight="1" spans="1:11">
      <c r="A9674" s="228"/>
      <c r="B9674" s="219"/>
      <c r="C9674" s="220"/>
      <c r="D9674" s="220"/>
      <c r="E9674" s="220"/>
      <c r="F9674" s="225"/>
      <c r="G9674" s="222"/>
      <c r="H9674" s="229"/>
      <c r="I9674" s="220"/>
      <c r="J9674" s="220"/>
      <c r="K9674" s="223"/>
    </row>
    <row r="9675" customHeight="1" spans="1:11">
      <c r="A9675" s="226"/>
      <c r="B9675" s="213"/>
      <c r="C9675" s="214"/>
      <c r="D9675" s="214"/>
      <c r="E9675" s="214"/>
      <c r="F9675" s="224"/>
      <c r="G9675" s="216"/>
      <c r="H9675" s="227"/>
      <c r="I9675" s="214"/>
      <c r="J9675" s="214"/>
      <c r="K9675" s="218"/>
    </row>
    <row r="9676" customHeight="1" spans="1:11">
      <c r="A9676" s="228"/>
      <c r="B9676" s="219"/>
      <c r="C9676" s="220"/>
      <c r="D9676" s="220"/>
      <c r="E9676" s="220"/>
      <c r="F9676" s="225"/>
      <c r="G9676" s="222"/>
      <c r="H9676" s="229"/>
      <c r="I9676" s="220"/>
      <c r="J9676" s="220"/>
      <c r="K9676" s="223"/>
    </row>
    <row r="9677" customHeight="1" spans="1:11">
      <c r="A9677" s="226"/>
      <c r="B9677" s="213"/>
      <c r="C9677" s="214"/>
      <c r="D9677" s="214"/>
      <c r="E9677" s="214"/>
      <c r="F9677" s="224"/>
      <c r="G9677" s="216"/>
      <c r="H9677" s="227"/>
      <c r="I9677" s="214"/>
      <c r="J9677" s="214"/>
      <c r="K9677" s="218"/>
    </row>
    <row r="9678" customHeight="1" spans="1:11">
      <c r="A9678" s="228"/>
      <c r="B9678" s="219"/>
      <c r="C9678" s="220"/>
      <c r="D9678" s="220"/>
      <c r="E9678" s="220"/>
      <c r="F9678" s="225"/>
      <c r="G9678" s="222"/>
      <c r="H9678" s="229"/>
      <c r="I9678" s="220"/>
      <c r="J9678" s="220"/>
      <c r="K9678" s="223"/>
    </row>
    <row r="9679" customHeight="1" spans="1:11">
      <c r="A9679" s="226"/>
      <c r="B9679" s="213"/>
      <c r="C9679" s="214"/>
      <c r="D9679" s="214"/>
      <c r="E9679" s="214"/>
      <c r="F9679" s="224"/>
      <c r="G9679" s="216"/>
      <c r="H9679" s="227"/>
      <c r="I9679" s="214"/>
      <c r="J9679" s="214"/>
      <c r="K9679" s="218"/>
    </row>
    <row r="9680" customHeight="1" spans="1:11">
      <c r="A9680" s="228"/>
      <c r="B9680" s="219"/>
      <c r="C9680" s="220"/>
      <c r="D9680" s="220"/>
      <c r="E9680" s="220"/>
      <c r="F9680" s="225"/>
      <c r="G9680" s="222"/>
      <c r="H9680" s="229"/>
      <c r="I9680" s="220"/>
      <c r="J9680" s="220"/>
      <c r="K9680" s="223"/>
    </row>
    <row r="9681" customHeight="1" spans="1:11">
      <c r="A9681" s="226"/>
      <c r="B9681" s="213"/>
      <c r="C9681" s="214"/>
      <c r="D9681" s="214"/>
      <c r="E9681" s="214"/>
      <c r="F9681" s="224"/>
      <c r="G9681" s="216"/>
      <c r="H9681" s="227"/>
      <c r="I9681" s="214"/>
      <c r="J9681" s="214"/>
      <c r="K9681" s="218"/>
    </row>
    <row r="9682" customHeight="1" spans="1:11">
      <c r="A9682" s="228"/>
      <c r="B9682" s="219"/>
      <c r="C9682" s="220"/>
      <c r="D9682" s="220"/>
      <c r="E9682" s="220"/>
      <c r="F9682" s="225"/>
      <c r="G9682" s="222"/>
      <c r="H9682" s="229"/>
      <c r="I9682" s="220"/>
      <c r="J9682" s="220"/>
      <c r="K9682" s="223"/>
    </row>
    <row r="9683" customHeight="1" spans="1:11">
      <c r="A9683" s="226"/>
      <c r="B9683" s="213"/>
      <c r="C9683" s="214"/>
      <c r="D9683" s="214"/>
      <c r="E9683" s="214"/>
      <c r="F9683" s="224"/>
      <c r="G9683" s="216"/>
      <c r="H9683" s="227"/>
      <c r="I9683" s="214"/>
      <c r="J9683" s="214"/>
      <c r="K9683" s="218"/>
    </row>
    <row r="9684" customHeight="1" spans="1:11">
      <c r="A9684" s="228"/>
      <c r="B9684" s="219"/>
      <c r="C9684" s="220"/>
      <c r="D9684" s="220"/>
      <c r="E9684" s="220"/>
      <c r="F9684" s="225"/>
      <c r="G9684" s="222"/>
      <c r="H9684" s="229"/>
      <c r="I9684" s="220"/>
      <c r="J9684" s="220"/>
      <c r="K9684" s="223"/>
    </row>
    <row r="9685" customHeight="1" spans="1:11">
      <c r="A9685" s="226"/>
      <c r="B9685" s="213"/>
      <c r="C9685" s="214"/>
      <c r="D9685" s="214"/>
      <c r="E9685" s="214"/>
      <c r="F9685" s="224"/>
      <c r="G9685" s="216"/>
      <c r="H9685" s="227"/>
      <c r="I9685" s="214"/>
      <c r="J9685" s="214"/>
      <c r="K9685" s="218"/>
    </row>
    <row r="9686" customHeight="1" spans="1:11">
      <c r="A9686" s="228"/>
      <c r="B9686" s="219"/>
      <c r="C9686" s="220"/>
      <c r="D9686" s="220"/>
      <c r="E9686" s="220"/>
      <c r="F9686" s="225"/>
      <c r="G9686" s="222"/>
      <c r="H9686" s="229"/>
      <c r="I9686" s="220"/>
      <c r="J9686" s="220"/>
      <c r="K9686" s="223"/>
    </row>
    <row r="9687" customHeight="1" spans="1:11">
      <c r="A9687" s="226"/>
      <c r="B9687" s="213"/>
      <c r="C9687" s="214"/>
      <c r="D9687" s="214"/>
      <c r="E9687" s="214"/>
      <c r="F9687" s="224"/>
      <c r="G9687" s="216"/>
      <c r="H9687" s="227"/>
      <c r="I9687" s="214"/>
      <c r="J9687" s="214"/>
      <c r="K9687" s="218"/>
    </row>
    <row r="9688" customHeight="1" spans="1:11">
      <c r="A9688" s="228"/>
      <c r="B9688" s="219"/>
      <c r="C9688" s="220"/>
      <c r="D9688" s="220"/>
      <c r="E9688" s="220"/>
      <c r="F9688" s="225"/>
      <c r="G9688" s="222"/>
      <c r="H9688" s="229"/>
      <c r="I9688" s="220"/>
      <c r="J9688" s="220"/>
      <c r="K9688" s="223"/>
    </row>
    <row r="9689" customHeight="1" spans="1:11">
      <c r="A9689" s="226"/>
      <c r="B9689" s="213"/>
      <c r="C9689" s="214"/>
      <c r="D9689" s="214"/>
      <c r="E9689" s="214"/>
      <c r="F9689" s="224"/>
      <c r="G9689" s="216"/>
      <c r="H9689" s="227"/>
      <c r="I9689" s="214"/>
      <c r="J9689" s="214"/>
      <c r="K9689" s="218"/>
    </row>
    <row r="9690" customHeight="1" spans="1:11">
      <c r="A9690" s="228"/>
      <c r="B9690" s="219"/>
      <c r="C9690" s="220"/>
      <c r="D9690" s="220"/>
      <c r="E9690" s="220"/>
      <c r="F9690" s="225"/>
      <c r="G9690" s="222"/>
      <c r="H9690" s="229"/>
      <c r="I9690" s="220"/>
      <c r="J9690" s="220"/>
      <c r="K9690" s="223"/>
    </row>
    <row r="9691" customHeight="1" spans="1:11">
      <c r="A9691" s="226"/>
      <c r="B9691" s="213"/>
      <c r="C9691" s="214"/>
      <c r="D9691" s="214"/>
      <c r="E9691" s="214"/>
      <c r="F9691" s="224"/>
      <c r="G9691" s="216"/>
      <c r="H9691" s="227"/>
      <c r="I9691" s="214"/>
      <c r="J9691" s="214"/>
      <c r="K9691" s="218"/>
    </row>
    <row r="9692" customHeight="1" spans="1:11">
      <c r="A9692" s="228"/>
      <c r="B9692" s="219"/>
      <c r="C9692" s="220"/>
      <c r="D9692" s="220"/>
      <c r="E9692" s="220"/>
      <c r="F9692" s="225"/>
      <c r="G9692" s="222"/>
      <c r="H9692" s="229"/>
      <c r="I9692" s="220"/>
      <c r="J9692" s="220"/>
      <c r="K9692" s="223"/>
    </row>
    <row r="9693" customHeight="1" spans="1:11">
      <c r="A9693" s="226"/>
      <c r="B9693" s="213"/>
      <c r="C9693" s="214"/>
      <c r="D9693" s="214"/>
      <c r="E9693" s="214"/>
      <c r="F9693" s="224"/>
      <c r="G9693" s="216"/>
      <c r="H9693" s="227"/>
      <c r="I9693" s="214"/>
      <c r="J9693" s="214"/>
      <c r="K9693" s="218"/>
    </row>
    <row r="9694" customHeight="1" spans="1:11">
      <c r="A9694" s="228"/>
      <c r="B9694" s="219"/>
      <c r="C9694" s="220"/>
      <c r="D9694" s="220"/>
      <c r="E9694" s="220"/>
      <c r="F9694" s="225"/>
      <c r="G9694" s="222"/>
      <c r="H9694" s="229"/>
      <c r="I9694" s="220"/>
      <c r="J9694" s="220"/>
      <c r="K9694" s="223"/>
    </row>
    <row r="9695" customHeight="1" spans="1:11">
      <c r="A9695" s="226"/>
      <c r="B9695" s="213"/>
      <c r="C9695" s="214"/>
      <c r="D9695" s="214"/>
      <c r="E9695" s="214"/>
      <c r="F9695" s="224"/>
      <c r="G9695" s="216"/>
      <c r="H9695" s="227"/>
      <c r="I9695" s="214"/>
      <c r="J9695" s="214"/>
      <c r="K9695" s="218"/>
    </row>
    <row r="9696" customHeight="1" spans="1:11">
      <c r="A9696" s="228"/>
      <c r="B9696" s="219"/>
      <c r="C9696" s="220"/>
      <c r="D9696" s="220"/>
      <c r="E9696" s="220"/>
      <c r="F9696" s="225"/>
      <c r="G9696" s="222"/>
      <c r="H9696" s="229"/>
      <c r="I9696" s="220"/>
      <c r="J9696" s="220"/>
      <c r="K9696" s="223"/>
    </row>
    <row r="9697" customHeight="1" spans="1:11">
      <c r="A9697" s="226"/>
      <c r="B9697" s="213"/>
      <c r="C9697" s="214"/>
      <c r="D9697" s="214"/>
      <c r="E9697" s="214"/>
      <c r="F9697" s="224"/>
      <c r="G9697" s="216"/>
      <c r="H9697" s="227"/>
      <c r="I9697" s="214"/>
      <c r="J9697" s="214"/>
      <c r="K9697" s="218"/>
    </row>
    <row r="9698" customHeight="1" spans="1:11">
      <c r="A9698" s="228"/>
      <c r="B9698" s="219"/>
      <c r="C9698" s="220"/>
      <c r="D9698" s="220"/>
      <c r="E9698" s="220"/>
      <c r="F9698" s="225"/>
      <c r="G9698" s="222"/>
      <c r="H9698" s="229"/>
      <c r="I9698" s="220"/>
      <c r="J9698" s="220"/>
      <c r="K9698" s="223"/>
    </row>
    <row r="9699" customHeight="1" spans="1:11">
      <c r="A9699" s="226"/>
      <c r="B9699" s="213"/>
      <c r="C9699" s="214"/>
      <c r="D9699" s="214"/>
      <c r="E9699" s="214"/>
      <c r="F9699" s="224"/>
      <c r="G9699" s="216"/>
      <c r="H9699" s="227"/>
      <c r="I9699" s="214"/>
      <c r="J9699" s="214"/>
      <c r="K9699" s="218"/>
    </row>
    <row r="9700" customHeight="1" spans="1:11">
      <c r="A9700" s="228"/>
      <c r="B9700" s="219"/>
      <c r="C9700" s="220"/>
      <c r="D9700" s="220"/>
      <c r="E9700" s="220"/>
      <c r="F9700" s="225"/>
      <c r="G9700" s="222"/>
      <c r="H9700" s="229"/>
      <c r="I9700" s="220"/>
      <c r="J9700" s="220"/>
      <c r="K9700" s="223"/>
    </row>
    <row r="9701" customHeight="1" spans="1:11">
      <c r="A9701" s="226"/>
      <c r="B9701" s="213"/>
      <c r="C9701" s="214"/>
      <c r="D9701" s="214"/>
      <c r="E9701" s="214"/>
      <c r="F9701" s="224"/>
      <c r="G9701" s="216"/>
      <c r="H9701" s="227"/>
      <c r="I9701" s="214"/>
      <c r="J9701" s="214"/>
      <c r="K9701" s="218"/>
    </row>
    <row r="9702" customHeight="1" spans="1:11">
      <c r="A9702" s="228"/>
      <c r="B9702" s="219"/>
      <c r="C9702" s="220"/>
      <c r="D9702" s="220"/>
      <c r="E9702" s="220"/>
      <c r="F9702" s="225"/>
      <c r="G9702" s="222"/>
      <c r="H9702" s="229"/>
      <c r="I9702" s="220"/>
      <c r="J9702" s="220"/>
      <c r="K9702" s="223"/>
    </row>
    <row r="9703" customHeight="1" spans="1:11">
      <c r="A9703" s="226"/>
      <c r="B9703" s="213"/>
      <c r="C9703" s="214"/>
      <c r="D9703" s="214"/>
      <c r="E9703" s="214"/>
      <c r="F9703" s="224"/>
      <c r="G9703" s="216"/>
      <c r="H9703" s="227"/>
      <c r="I9703" s="214"/>
      <c r="J9703" s="214"/>
      <c r="K9703" s="218"/>
    </row>
    <row r="9704" customHeight="1" spans="1:11">
      <c r="A9704" s="228"/>
      <c r="B9704" s="219"/>
      <c r="C9704" s="220"/>
      <c r="D9704" s="220"/>
      <c r="E9704" s="220"/>
      <c r="F9704" s="225"/>
      <c r="G9704" s="222"/>
      <c r="H9704" s="229"/>
      <c r="I9704" s="220"/>
      <c r="J9704" s="220"/>
      <c r="K9704" s="223"/>
    </row>
    <row r="9705" customHeight="1" spans="1:11">
      <c r="A9705" s="226"/>
      <c r="B9705" s="213"/>
      <c r="C9705" s="214"/>
      <c r="D9705" s="214"/>
      <c r="E9705" s="214"/>
      <c r="F9705" s="224"/>
      <c r="G9705" s="216"/>
      <c r="H9705" s="227"/>
      <c r="I9705" s="214"/>
      <c r="J9705" s="214"/>
      <c r="K9705" s="218"/>
    </row>
    <row r="9706" customHeight="1" spans="1:11">
      <c r="A9706" s="228"/>
      <c r="B9706" s="219"/>
      <c r="C9706" s="220"/>
      <c r="D9706" s="220"/>
      <c r="E9706" s="220"/>
      <c r="F9706" s="225"/>
      <c r="G9706" s="222"/>
      <c r="H9706" s="229"/>
      <c r="I9706" s="220"/>
      <c r="J9706" s="220"/>
      <c r="K9706" s="223"/>
    </row>
    <row r="9707" customHeight="1" spans="1:11">
      <c r="A9707" s="226"/>
      <c r="B9707" s="213"/>
      <c r="C9707" s="214"/>
      <c r="D9707" s="214"/>
      <c r="E9707" s="214"/>
      <c r="F9707" s="224"/>
      <c r="G9707" s="216"/>
      <c r="H9707" s="227"/>
      <c r="I9707" s="214"/>
      <c r="J9707" s="214"/>
      <c r="K9707" s="218"/>
    </row>
    <row r="9708" customHeight="1" spans="1:11">
      <c r="A9708" s="228"/>
      <c r="B9708" s="219"/>
      <c r="C9708" s="220"/>
      <c r="D9708" s="220"/>
      <c r="E9708" s="220"/>
      <c r="F9708" s="225"/>
      <c r="G9708" s="222"/>
      <c r="H9708" s="229"/>
      <c r="I9708" s="220"/>
      <c r="J9708" s="220"/>
      <c r="K9708" s="223"/>
    </row>
    <row r="9709" customHeight="1" spans="1:11">
      <c r="A9709" s="226"/>
      <c r="B9709" s="213"/>
      <c r="C9709" s="214"/>
      <c r="D9709" s="214"/>
      <c r="E9709" s="214"/>
      <c r="F9709" s="224"/>
      <c r="G9709" s="216"/>
      <c r="H9709" s="227"/>
      <c r="I9709" s="214"/>
      <c r="J9709" s="214"/>
      <c r="K9709" s="218"/>
    </row>
    <row r="9710" customHeight="1" spans="1:11">
      <c r="A9710" s="228"/>
      <c r="B9710" s="219"/>
      <c r="C9710" s="220"/>
      <c r="D9710" s="220"/>
      <c r="E9710" s="220"/>
      <c r="F9710" s="225"/>
      <c r="G9710" s="222"/>
      <c r="H9710" s="229"/>
      <c r="I9710" s="220"/>
      <c r="J9710" s="220"/>
      <c r="K9710" s="223"/>
    </row>
    <row r="9711" customHeight="1" spans="1:11">
      <c r="A9711" s="226"/>
      <c r="B9711" s="213"/>
      <c r="C9711" s="214"/>
      <c r="D9711" s="214"/>
      <c r="E9711" s="214"/>
      <c r="F9711" s="224"/>
      <c r="G9711" s="216"/>
      <c r="H9711" s="227"/>
      <c r="I9711" s="214"/>
      <c r="J9711" s="214"/>
      <c r="K9711" s="218"/>
    </row>
    <row r="9712" customHeight="1" spans="1:11">
      <c r="A9712" s="228"/>
      <c r="B9712" s="219"/>
      <c r="C9712" s="220"/>
      <c r="D9712" s="220"/>
      <c r="E9712" s="220"/>
      <c r="F9712" s="225"/>
      <c r="G9712" s="222"/>
      <c r="H9712" s="229"/>
      <c r="I9712" s="220"/>
      <c r="J9712" s="220"/>
      <c r="K9712" s="223"/>
    </row>
    <row r="9713" customHeight="1" spans="1:11">
      <c r="A9713" s="226"/>
      <c r="B9713" s="213"/>
      <c r="C9713" s="214"/>
      <c r="D9713" s="214"/>
      <c r="E9713" s="214"/>
      <c r="F9713" s="224"/>
      <c r="G9713" s="216"/>
      <c r="H9713" s="227"/>
      <c r="I9713" s="214"/>
      <c r="J9713" s="214"/>
      <c r="K9713" s="218"/>
    </row>
    <row r="9714" customHeight="1" spans="1:11">
      <c r="A9714" s="228"/>
      <c r="B9714" s="219"/>
      <c r="C9714" s="220"/>
      <c r="D9714" s="220"/>
      <c r="E9714" s="220"/>
      <c r="F9714" s="225"/>
      <c r="G9714" s="222"/>
      <c r="H9714" s="229"/>
      <c r="I9714" s="220"/>
      <c r="J9714" s="220"/>
      <c r="K9714" s="223"/>
    </row>
    <row r="9715" customHeight="1" spans="1:11">
      <c r="A9715" s="226"/>
      <c r="B9715" s="213"/>
      <c r="C9715" s="214"/>
      <c r="D9715" s="214"/>
      <c r="E9715" s="214"/>
      <c r="F9715" s="224"/>
      <c r="G9715" s="216"/>
      <c r="H9715" s="227"/>
      <c r="I9715" s="214"/>
      <c r="J9715" s="214"/>
      <c r="K9715" s="218"/>
    </row>
    <row r="9716" customHeight="1" spans="1:11">
      <c r="A9716" s="228"/>
      <c r="B9716" s="219"/>
      <c r="C9716" s="220"/>
      <c r="D9716" s="220"/>
      <c r="E9716" s="220"/>
      <c r="F9716" s="225"/>
      <c r="G9716" s="222"/>
      <c r="H9716" s="229"/>
      <c r="I9716" s="220"/>
      <c r="J9716" s="220"/>
      <c r="K9716" s="223"/>
    </row>
    <row r="9717" customHeight="1" spans="1:11">
      <c r="A9717" s="226"/>
      <c r="B9717" s="213"/>
      <c r="C9717" s="214"/>
      <c r="D9717" s="214"/>
      <c r="E9717" s="214"/>
      <c r="F9717" s="224"/>
      <c r="G9717" s="216"/>
      <c r="H9717" s="227"/>
      <c r="I9717" s="214"/>
      <c r="J9717" s="214"/>
      <c r="K9717" s="218"/>
    </row>
    <row r="9718" customHeight="1" spans="1:11">
      <c r="A9718" s="228"/>
      <c r="B9718" s="219"/>
      <c r="C9718" s="220"/>
      <c r="D9718" s="220"/>
      <c r="E9718" s="220"/>
      <c r="F9718" s="225"/>
      <c r="G9718" s="222"/>
      <c r="H9718" s="229"/>
      <c r="I9718" s="220"/>
      <c r="J9718" s="220"/>
      <c r="K9718" s="223"/>
    </row>
    <row r="9719" customHeight="1" spans="1:11">
      <c r="A9719" s="226"/>
      <c r="B9719" s="213"/>
      <c r="C9719" s="214"/>
      <c r="D9719" s="214"/>
      <c r="E9719" s="214"/>
      <c r="F9719" s="224"/>
      <c r="G9719" s="216"/>
      <c r="H9719" s="227"/>
      <c r="I9719" s="214"/>
      <c r="J9719" s="214"/>
      <c r="K9719" s="218"/>
    </row>
    <row r="9720" customHeight="1" spans="1:11">
      <c r="A9720" s="228"/>
      <c r="B9720" s="219"/>
      <c r="C9720" s="220"/>
      <c r="D9720" s="220"/>
      <c r="E9720" s="220"/>
      <c r="F9720" s="225"/>
      <c r="G9720" s="222"/>
      <c r="H9720" s="229"/>
      <c r="I9720" s="220"/>
      <c r="J9720" s="220"/>
      <c r="K9720" s="223"/>
    </row>
    <row r="9721" customHeight="1" spans="1:11">
      <c r="A9721" s="226"/>
      <c r="B9721" s="213"/>
      <c r="C9721" s="214"/>
      <c r="D9721" s="214"/>
      <c r="E9721" s="214"/>
      <c r="F9721" s="224"/>
      <c r="G9721" s="216"/>
      <c r="H9721" s="227"/>
      <c r="I9721" s="214"/>
      <c r="J9721" s="214"/>
      <c r="K9721" s="218"/>
    </row>
    <row r="9722" customHeight="1" spans="1:11">
      <c r="A9722" s="228"/>
      <c r="B9722" s="219"/>
      <c r="C9722" s="220"/>
      <c r="D9722" s="220"/>
      <c r="E9722" s="220"/>
      <c r="F9722" s="225"/>
      <c r="G9722" s="222"/>
      <c r="H9722" s="229"/>
      <c r="I9722" s="220"/>
      <c r="J9722" s="220"/>
      <c r="K9722" s="223"/>
    </row>
    <row r="9723" customHeight="1" spans="1:11">
      <c r="A9723" s="226"/>
      <c r="B9723" s="213"/>
      <c r="C9723" s="214"/>
      <c r="D9723" s="214"/>
      <c r="E9723" s="214"/>
      <c r="F9723" s="224"/>
      <c r="G9723" s="216"/>
      <c r="H9723" s="227"/>
      <c r="I9723" s="214"/>
      <c r="J9723" s="214"/>
      <c r="K9723" s="218"/>
    </row>
    <row r="9724" customHeight="1" spans="1:11">
      <c r="A9724" s="228"/>
      <c r="B9724" s="219"/>
      <c r="C9724" s="220"/>
      <c r="D9724" s="220"/>
      <c r="E9724" s="220"/>
      <c r="F9724" s="225"/>
      <c r="G9724" s="222"/>
      <c r="H9724" s="229"/>
      <c r="I9724" s="220"/>
      <c r="J9724" s="220"/>
      <c r="K9724" s="223"/>
    </row>
    <row r="9725" customHeight="1" spans="1:11">
      <c r="A9725" s="226"/>
      <c r="B9725" s="213"/>
      <c r="C9725" s="214"/>
      <c r="D9725" s="214"/>
      <c r="E9725" s="214"/>
      <c r="F9725" s="224"/>
      <c r="G9725" s="216"/>
      <c r="H9725" s="227"/>
      <c r="I9725" s="214"/>
      <c r="J9725" s="214"/>
      <c r="K9725" s="218"/>
    </row>
    <row r="9726" customHeight="1" spans="1:11">
      <c r="A9726" s="228"/>
      <c r="B9726" s="219"/>
      <c r="C9726" s="220"/>
      <c r="D9726" s="220"/>
      <c r="E9726" s="220"/>
      <c r="F9726" s="225"/>
      <c r="G9726" s="222"/>
      <c r="H9726" s="229"/>
      <c r="I9726" s="220"/>
      <c r="J9726" s="220"/>
      <c r="K9726" s="223"/>
    </row>
    <row r="9727" customHeight="1" spans="1:11">
      <c r="A9727" s="226"/>
      <c r="B9727" s="213"/>
      <c r="C9727" s="214"/>
      <c r="D9727" s="214"/>
      <c r="E9727" s="214"/>
      <c r="F9727" s="224"/>
      <c r="G9727" s="216"/>
      <c r="H9727" s="227"/>
      <c r="I9727" s="214"/>
      <c r="J9727" s="214"/>
      <c r="K9727" s="218"/>
    </row>
    <row r="9728" customHeight="1" spans="1:11">
      <c r="A9728" s="228"/>
      <c r="B9728" s="219"/>
      <c r="C9728" s="220"/>
      <c r="D9728" s="220"/>
      <c r="E9728" s="220"/>
      <c r="F9728" s="225"/>
      <c r="G9728" s="222"/>
      <c r="H9728" s="229"/>
      <c r="I9728" s="220"/>
      <c r="J9728" s="220"/>
      <c r="K9728" s="223"/>
    </row>
    <row r="9729" customHeight="1" spans="1:11">
      <c r="A9729" s="226"/>
      <c r="B9729" s="213"/>
      <c r="C9729" s="214"/>
      <c r="D9729" s="214"/>
      <c r="E9729" s="214"/>
      <c r="F9729" s="224"/>
      <c r="G9729" s="216"/>
      <c r="H9729" s="227"/>
      <c r="I9729" s="214"/>
      <c r="J9729" s="214"/>
      <c r="K9729" s="218"/>
    </row>
    <row r="9730" customHeight="1" spans="1:11">
      <c r="A9730" s="228"/>
      <c r="B9730" s="219"/>
      <c r="C9730" s="220"/>
      <c r="D9730" s="220"/>
      <c r="E9730" s="220"/>
      <c r="F9730" s="225"/>
      <c r="G9730" s="222"/>
      <c r="H9730" s="229"/>
      <c r="I9730" s="220"/>
      <c r="J9730" s="220"/>
      <c r="K9730" s="223"/>
    </row>
    <row r="9731" customHeight="1" spans="1:11">
      <c r="A9731" s="226"/>
      <c r="B9731" s="213"/>
      <c r="C9731" s="214"/>
      <c r="D9731" s="214"/>
      <c r="E9731" s="214"/>
      <c r="F9731" s="224"/>
      <c r="G9731" s="216"/>
      <c r="H9731" s="227"/>
      <c r="I9731" s="214"/>
      <c r="J9731" s="214"/>
      <c r="K9731" s="218"/>
    </row>
    <row r="9732" customHeight="1" spans="1:11">
      <c r="A9732" s="228"/>
      <c r="B9732" s="219"/>
      <c r="C9732" s="220"/>
      <c r="D9732" s="220"/>
      <c r="E9732" s="220"/>
      <c r="F9732" s="225"/>
      <c r="G9732" s="222"/>
      <c r="H9732" s="229"/>
      <c r="I9732" s="220"/>
      <c r="J9732" s="220"/>
      <c r="K9732" s="223"/>
    </row>
    <row r="9733" customHeight="1" spans="1:11">
      <c r="A9733" s="226"/>
      <c r="B9733" s="213"/>
      <c r="C9733" s="214"/>
      <c r="D9733" s="214"/>
      <c r="E9733" s="214"/>
      <c r="F9733" s="224"/>
      <c r="G9733" s="216"/>
      <c r="H9733" s="227"/>
      <c r="I9733" s="214"/>
      <c r="J9733" s="214"/>
      <c r="K9733" s="218"/>
    </row>
    <row r="9734" customHeight="1" spans="1:11">
      <c r="A9734" s="228"/>
      <c r="B9734" s="219"/>
      <c r="C9734" s="220"/>
      <c r="D9734" s="220"/>
      <c r="E9734" s="220"/>
      <c r="F9734" s="225"/>
      <c r="G9734" s="222"/>
      <c r="H9734" s="229"/>
      <c r="I9734" s="220"/>
      <c r="J9734" s="220"/>
      <c r="K9734" s="223"/>
    </row>
    <row r="9735" customHeight="1" spans="1:11">
      <c r="A9735" s="226"/>
      <c r="B9735" s="213"/>
      <c r="C9735" s="214"/>
      <c r="D9735" s="214"/>
      <c r="E9735" s="214"/>
      <c r="F9735" s="224"/>
      <c r="G9735" s="216"/>
      <c r="H9735" s="227"/>
      <c r="I9735" s="214"/>
      <c r="J9735" s="214"/>
      <c r="K9735" s="218"/>
    </row>
    <row r="9736" customHeight="1" spans="1:11">
      <c r="A9736" s="228"/>
      <c r="B9736" s="219"/>
      <c r="C9736" s="220"/>
      <c r="D9736" s="220"/>
      <c r="E9736" s="220"/>
      <c r="F9736" s="225"/>
      <c r="G9736" s="222"/>
      <c r="H9736" s="229"/>
      <c r="I9736" s="220"/>
      <c r="J9736" s="220"/>
      <c r="K9736" s="223"/>
    </row>
    <row r="9737" customHeight="1" spans="1:11">
      <c r="A9737" s="226"/>
      <c r="B9737" s="213"/>
      <c r="C9737" s="214"/>
      <c r="D9737" s="214"/>
      <c r="E9737" s="214"/>
      <c r="F9737" s="224"/>
      <c r="G9737" s="216"/>
      <c r="H9737" s="227"/>
      <c r="I9737" s="214"/>
      <c r="J9737" s="214"/>
      <c r="K9737" s="218"/>
    </row>
    <row r="9738" customHeight="1" spans="1:11">
      <c r="A9738" s="228"/>
      <c r="B9738" s="219"/>
      <c r="C9738" s="220"/>
      <c r="D9738" s="220"/>
      <c r="E9738" s="220"/>
      <c r="F9738" s="225"/>
      <c r="G9738" s="222"/>
      <c r="H9738" s="229"/>
      <c r="I9738" s="220"/>
      <c r="J9738" s="220"/>
      <c r="K9738" s="223"/>
    </row>
    <row r="9739" customHeight="1" spans="1:11">
      <c r="A9739" s="226"/>
      <c r="B9739" s="213"/>
      <c r="C9739" s="214"/>
      <c r="D9739" s="214"/>
      <c r="E9739" s="214"/>
      <c r="F9739" s="224"/>
      <c r="G9739" s="216"/>
      <c r="H9739" s="227"/>
      <c r="I9739" s="214"/>
      <c r="J9739" s="214"/>
      <c r="K9739" s="218"/>
    </row>
    <row r="9740" customHeight="1" spans="1:11">
      <c r="A9740" s="228"/>
      <c r="B9740" s="219"/>
      <c r="C9740" s="220"/>
      <c r="D9740" s="220"/>
      <c r="E9740" s="220"/>
      <c r="F9740" s="225"/>
      <c r="G9740" s="222"/>
      <c r="H9740" s="229"/>
      <c r="I9740" s="220"/>
      <c r="J9740" s="220"/>
      <c r="K9740" s="223"/>
    </row>
    <row r="9741" customHeight="1" spans="1:11">
      <c r="A9741" s="226"/>
      <c r="B9741" s="213"/>
      <c r="C9741" s="214"/>
      <c r="D9741" s="214"/>
      <c r="E9741" s="214"/>
      <c r="F9741" s="224"/>
      <c r="G9741" s="216"/>
      <c r="H9741" s="227"/>
      <c r="I9741" s="214"/>
      <c r="J9741" s="214"/>
      <c r="K9741" s="218"/>
    </row>
    <row r="9742" customHeight="1" spans="1:11">
      <c r="A9742" s="228"/>
      <c r="B9742" s="219"/>
      <c r="C9742" s="220"/>
      <c r="D9742" s="220"/>
      <c r="E9742" s="220"/>
      <c r="F9742" s="225"/>
      <c r="G9742" s="222"/>
      <c r="H9742" s="229"/>
      <c r="I9742" s="220"/>
      <c r="J9742" s="220"/>
      <c r="K9742" s="223"/>
    </row>
    <row r="9743" customHeight="1" spans="1:11">
      <c r="A9743" s="226"/>
      <c r="B9743" s="213"/>
      <c r="C9743" s="214"/>
      <c r="D9743" s="214"/>
      <c r="E9743" s="214"/>
      <c r="F9743" s="224"/>
      <c r="G9743" s="216"/>
      <c r="H9743" s="227"/>
      <c r="I9743" s="214"/>
      <c r="J9743" s="214"/>
      <c r="K9743" s="218"/>
    </row>
    <row r="9744" customHeight="1" spans="1:11">
      <c r="A9744" s="228"/>
      <c r="B9744" s="219"/>
      <c r="C9744" s="220"/>
      <c r="D9744" s="220"/>
      <c r="E9744" s="220"/>
      <c r="F9744" s="225"/>
      <c r="G9744" s="222"/>
      <c r="H9744" s="229"/>
      <c r="I9744" s="220"/>
      <c r="J9744" s="220"/>
      <c r="K9744" s="223"/>
    </row>
    <row r="9745" customHeight="1" spans="1:11">
      <c r="A9745" s="226"/>
      <c r="B9745" s="213"/>
      <c r="C9745" s="214"/>
      <c r="D9745" s="214"/>
      <c r="E9745" s="214"/>
      <c r="F9745" s="224"/>
      <c r="G9745" s="216"/>
      <c r="H9745" s="227"/>
      <c r="I9745" s="214"/>
      <c r="J9745" s="214"/>
      <c r="K9745" s="218"/>
    </row>
    <row r="9746" customHeight="1" spans="1:11">
      <c r="A9746" s="228"/>
      <c r="B9746" s="219"/>
      <c r="C9746" s="220"/>
      <c r="D9746" s="220"/>
      <c r="E9746" s="220"/>
      <c r="F9746" s="225"/>
      <c r="G9746" s="222"/>
      <c r="H9746" s="229"/>
      <c r="I9746" s="220"/>
      <c r="J9746" s="220"/>
      <c r="K9746" s="223"/>
    </row>
    <row r="9747" customHeight="1" spans="1:11">
      <c r="A9747" s="226"/>
      <c r="B9747" s="213"/>
      <c r="C9747" s="214"/>
      <c r="D9747" s="214"/>
      <c r="E9747" s="214"/>
      <c r="F9747" s="224"/>
      <c r="G9747" s="216"/>
      <c r="H9747" s="227"/>
      <c r="I9747" s="214"/>
      <c r="J9747" s="214"/>
      <c r="K9747" s="218"/>
    </row>
    <row r="9748" customHeight="1" spans="1:11">
      <c r="A9748" s="228"/>
      <c r="B9748" s="219"/>
      <c r="C9748" s="220"/>
      <c r="D9748" s="220"/>
      <c r="E9748" s="220"/>
      <c r="F9748" s="225"/>
      <c r="G9748" s="222"/>
      <c r="H9748" s="229"/>
      <c r="I9748" s="220"/>
      <c r="J9748" s="220"/>
      <c r="K9748" s="223"/>
    </row>
    <row r="9749" customHeight="1" spans="1:11">
      <c r="A9749" s="226"/>
      <c r="B9749" s="213"/>
      <c r="C9749" s="214"/>
      <c r="D9749" s="214"/>
      <c r="E9749" s="214"/>
      <c r="F9749" s="224"/>
      <c r="G9749" s="216"/>
      <c r="H9749" s="227"/>
      <c r="I9749" s="214"/>
      <c r="J9749" s="214"/>
      <c r="K9749" s="218"/>
    </row>
    <row r="9750" customHeight="1" spans="1:11">
      <c r="A9750" s="228"/>
      <c r="B9750" s="219"/>
      <c r="C9750" s="220"/>
      <c r="D9750" s="220"/>
      <c r="E9750" s="220"/>
      <c r="F9750" s="225"/>
      <c r="G9750" s="222"/>
      <c r="H9750" s="229"/>
      <c r="I9750" s="220"/>
      <c r="J9750" s="220"/>
      <c r="K9750" s="223"/>
    </row>
    <row r="9751" customHeight="1" spans="1:11">
      <c r="A9751" s="226"/>
      <c r="B9751" s="213"/>
      <c r="C9751" s="214"/>
      <c r="D9751" s="214"/>
      <c r="E9751" s="214"/>
      <c r="F9751" s="224"/>
      <c r="G9751" s="216"/>
      <c r="H9751" s="227"/>
      <c r="I9751" s="214"/>
      <c r="J9751" s="214"/>
      <c r="K9751" s="218"/>
    </row>
    <row r="9752" customHeight="1" spans="1:11">
      <c r="A9752" s="228"/>
      <c r="B9752" s="219"/>
      <c r="C9752" s="220"/>
      <c r="D9752" s="220"/>
      <c r="E9752" s="220"/>
      <c r="F9752" s="225"/>
      <c r="G9752" s="222"/>
      <c r="H9752" s="229"/>
      <c r="I9752" s="220"/>
      <c r="J9752" s="220"/>
      <c r="K9752" s="223"/>
    </row>
    <row r="9753" customHeight="1" spans="1:11">
      <c r="A9753" s="226"/>
      <c r="B9753" s="213"/>
      <c r="C9753" s="214"/>
      <c r="D9753" s="214"/>
      <c r="E9753" s="214"/>
      <c r="F9753" s="224"/>
      <c r="G9753" s="216"/>
      <c r="H9753" s="227"/>
      <c r="I9753" s="214"/>
      <c r="J9753" s="214"/>
      <c r="K9753" s="218"/>
    </row>
    <row r="9754" customHeight="1" spans="1:11">
      <c r="A9754" s="228"/>
      <c r="B9754" s="219"/>
      <c r="C9754" s="220"/>
      <c r="D9754" s="220"/>
      <c r="E9754" s="220"/>
      <c r="F9754" s="225"/>
      <c r="G9754" s="222"/>
      <c r="H9754" s="229"/>
      <c r="I9754" s="220"/>
      <c r="J9754" s="220"/>
      <c r="K9754" s="223"/>
    </row>
    <row r="9755" customHeight="1" spans="1:11">
      <c r="A9755" s="226"/>
      <c r="B9755" s="213"/>
      <c r="C9755" s="214"/>
      <c r="D9755" s="214"/>
      <c r="E9755" s="214"/>
      <c r="F9755" s="224"/>
      <c r="G9755" s="216"/>
      <c r="H9755" s="227"/>
      <c r="I9755" s="214"/>
      <c r="J9755" s="214"/>
      <c r="K9755" s="218"/>
    </row>
    <row r="9756" customHeight="1" spans="1:11">
      <c r="A9756" s="228"/>
      <c r="B9756" s="219"/>
      <c r="C9756" s="220"/>
      <c r="D9756" s="220"/>
      <c r="E9756" s="220"/>
      <c r="F9756" s="225"/>
      <c r="G9756" s="222"/>
      <c r="H9756" s="229"/>
      <c r="I9756" s="220"/>
      <c r="J9756" s="220"/>
      <c r="K9756" s="223"/>
    </row>
    <row r="9757" customHeight="1" spans="1:11">
      <c r="A9757" s="226"/>
      <c r="B9757" s="213"/>
      <c r="C9757" s="214"/>
      <c r="D9757" s="214"/>
      <c r="E9757" s="214"/>
      <c r="F9757" s="224"/>
      <c r="G9757" s="216"/>
      <c r="H9757" s="227"/>
      <c r="I9757" s="214"/>
      <c r="J9757" s="214"/>
      <c r="K9757" s="218"/>
    </row>
    <row r="9758" customHeight="1" spans="1:11">
      <c r="A9758" s="228"/>
      <c r="B9758" s="219"/>
      <c r="C9758" s="220"/>
      <c r="D9758" s="220"/>
      <c r="E9758" s="220"/>
      <c r="F9758" s="225"/>
      <c r="G9758" s="222"/>
      <c r="H9758" s="229"/>
      <c r="I9758" s="220"/>
      <c r="J9758" s="220"/>
      <c r="K9758" s="223"/>
    </row>
    <row r="9759" customHeight="1" spans="1:11">
      <c r="A9759" s="226"/>
      <c r="B9759" s="213"/>
      <c r="C9759" s="214"/>
      <c r="D9759" s="214"/>
      <c r="E9759" s="214"/>
      <c r="F9759" s="224"/>
      <c r="G9759" s="216"/>
      <c r="H9759" s="227"/>
      <c r="I9759" s="214"/>
      <c r="J9759" s="214"/>
      <c r="K9759" s="218"/>
    </row>
    <row r="9760" customHeight="1" spans="1:11">
      <c r="A9760" s="228"/>
      <c r="B9760" s="219"/>
      <c r="C9760" s="220"/>
      <c r="D9760" s="220"/>
      <c r="E9760" s="220"/>
      <c r="F9760" s="225"/>
      <c r="G9760" s="222"/>
      <c r="H9760" s="229"/>
      <c r="I9760" s="220"/>
      <c r="J9760" s="220"/>
      <c r="K9760" s="223"/>
    </row>
    <row r="9761" customHeight="1" spans="1:11">
      <c r="A9761" s="226"/>
      <c r="B9761" s="213"/>
      <c r="C9761" s="214"/>
      <c r="D9761" s="214"/>
      <c r="E9761" s="214"/>
      <c r="F9761" s="224"/>
      <c r="G9761" s="216"/>
      <c r="H9761" s="227"/>
      <c r="I9761" s="214"/>
      <c r="J9761" s="214"/>
      <c r="K9761" s="218"/>
    </row>
    <row r="9762" customHeight="1" spans="1:11">
      <c r="A9762" s="228"/>
      <c r="B9762" s="219"/>
      <c r="C9762" s="220"/>
      <c r="D9762" s="220"/>
      <c r="E9762" s="220"/>
      <c r="F9762" s="225"/>
      <c r="G9762" s="222"/>
      <c r="H9762" s="229"/>
      <c r="I9762" s="220"/>
      <c r="J9762" s="220"/>
      <c r="K9762" s="223"/>
    </row>
    <row r="9763" customHeight="1" spans="1:11">
      <c r="A9763" s="226"/>
      <c r="B9763" s="213"/>
      <c r="C9763" s="214"/>
      <c r="D9763" s="214"/>
      <c r="E9763" s="214"/>
      <c r="F9763" s="224"/>
      <c r="G9763" s="216"/>
      <c r="H9763" s="227"/>
      <c r="I9763" s="214"/>
      <c r="J9763" s="214"/>
      <c r="K9763" s="218"/>
    </row>
    <row r="9764" customHeight="1" spans="1:11">
      <c r="A9764" s="228"/>
      <c r="B9764" s="219"/>
      <c r="C9764" s="220"/>
      <c r="D9764" s="220"/>
      <c r="E9764" s="220"/>
      <c r="F9764" s="225"/>
      <c r="G9764" s="222"/>
      <c r="H9764" s="229"/>
      <c r="I9764" s="220"/>
      <c r="J9764" s="220"/>
      <c r="K9764" s="223"/>
    </row>
    <row r="9765" customHeight="1" spans="1:11">
      <c r="A9765" s="226"/>
      <c r="B9765" s="213"/>
      <c r="C9765" s="214"/>
      <c r="D9765" s="214"/>
      <c r="E9765" s="214"/>
      <c r="F9765" s="224"/>
      <c r="G9765" s="216"/>
      <c r="H9765" s="227"/>
      <c r="I9765" s="214"/>
      <c r="J9765" s="214"/>
      <c r="K9765" s="218"/>
    </row>
    <row r="9766" customHeight="1" spans="1:11">
      <c r="A9766" s="228"/>
      <c r="B9766" s="219"/>
      <c r="C9766" s="220"/>
      <c r="D9766" s="220"/>
      <c r="E9766" s="220"/>
      <c r="F9766" s="225"/>
      <c r="G9766" s="222"/>
      <c r="H9766" s="229"/>
      <c r="I9766" s="220"/>
      <c r="J9766" s="220"/>
      <c r="K9766" s="223"/>
    </row>
    <row r="9767" customHeight="1" spans="1:11">
      <c r="A9767" s="226"/>
      <c r="B9767" s="213"/>
      <c r="C9767" s="214"/>
      <c r="D9767" s="214"/>
      <c r="E9767" s="214"/>
      <c r="F9767" s="224"/>
      <c r="G9767" s="216"/>
      <c r="H9767" s="227"/>
      <c r="I9767" s="214"/>
      <c r="J9767" s="214"/>
      <c r="K9767" s="218"/>
    </row>
    <row r="9768" customHeight="1" spans="1:11">
      <c r="A9768" s="228"/>
      <c r="B9768" s="219"/>
      <c r="C9768" s="220"/>
      <c r="D9768" s="220"/>
      <c r="E9768" s="220"/>
      <c r="F9768" s="225"/>
      <c r="G9768" s="222"/>
      <c r="H9768" s="229"/>
      <c r="I9768" s="220"/>
      <c r="J9768" s="220"/>
      <c r="K9768" s="223"/>
    </row>
    <row r="9769" customHeight="1" spans="1:11">
      <c r="A9769" s="226"/>
      <c r="B9769" s="213"/>
      <c r="C9769" s="214"/>
      <c r="D9769" s="214"/>
      <c r="E9769" s="214"/>
      <c r="F9769" s="224"/>
      <c r="G9769" s="216"/>
      <c r="H9769" s="227"/>
      <c r="I9769" s="214"/>
      <c r="J9769" s="214"/>
      <c r="K9769" s="218"/>
    </row>
    <row r="9770" customHeight="1" spans="1:11">
      <c r="A9770" s="228"/>
      <c r="B9770" s="219"/>
      <c r="C9770" s="220"/>
      <c r="D9770" s="220"/>
      <c r="E9770" s="220"/>
      <c r="F9770" s="225"/>
      <c r="G9770" s="222"/>
      <c r="H9770" s="229"/>
      <c r="I9770" s="220"/>
      <c r="J9770" s="220"/>
      <c r="K9770" s="223"/>
    </row>
    <row r="9771" customHeight="1" spans="1:11">
      <c r="A9771" s="226"/>
      <c r="B9771" s="213"/>
      <c r="C9771" s="214"/>
      <c r="D9771" s="214"/>
      <c r="E9771" s="214"/>
      <c r="F9771" s="224"/>
      <c r="G9771" s="216"/>
      <c r="H9771" s="227"/>
      <c r="I9771" s="214"/>
      <c r="J9771" s="214"/>
      <c r="K9771" s="218"/>
    </row>
    <row r="9772" customHeight="1" spans="1:11">
      <c r="A9772" s="228"/>
      <c r="B9772" s="219"/>
      <c r="C9772" s="220"/>
      <c r="D9772" s="220"/>
      <c r="E9772" s="220"/>
      <c r="F9772" s="225"/>
      <c r="G9772" s="222"/>
      <c r="H9772" s="229"/>
      <c r="I9772" s="220"/>
      <c r="J9772" s="220"/>
      <c r="K9772" s="223"/>
    </row>
    <row r="9773" customHeight="1" spans="1:11">
      <c r="A9773" s="226"/>
      <c r="B9773" s="213"/>
      <c r="C9773" s="214"/>
      <c r="D9773" s="214"/>
      <c r="E9773" s="214"/>
      <c r="F9773" s="224"/>
      <c r="G9773" s="216"/>
      <c r="H9773" s="227"/>
      <c r="I9773" s="214"/>
      <c r="J9773" s="214"/>
      <c r="K9773" s="218"/>
    </row>
    <row r="9774" customHeight="1" spans="1:11">
      <c r="A9774" s="228"/>
      <c r="B9774" s="219"/>
      <c r="C9774" s="220"/>
      <c r="D9774" s="220"/>
      <c r="E9774" s="220"/>
      <c r="F9774" s="225"/>
      <c r="G9774" s="222"/>
      <c r="H9774" s="229"/>
      <c r="I9774" s="220"/>
      <c r="J9774" s="220"/>
      <c r="K9774" s="223"/>
    </row>
    <row r="9775" customHeight="1" spans="1:11">
      <c r="A9775" s="226"/>
      <c r="B9775" s="213"/>
      <c r="C9775" s="214"/>
      <c r="D9775" s="214"/>
      <c r="E9775" s="214"/>
      <c r="F9775" s="224"/>
      <c r="G9775" s="216"/>
      <c r="H9775" s="227"/>
      <c r="I9775" s="214"/>
      <c r="J9775" s="214"/>
      <c r="K9775" s="218"/>
    </row>
    <row r="9776" customHeight="1" spans="1:11">
      <c r="A9776" s="228"/>
      <c r="B9776" s="219"/>
      <c r="C9776" s="220"/>
      <c r="D9776" s="220"/>
      <c r="E9776" s="220"/>
      <c r="F9776" s="225"/>
      <c r="G9776" s="222"/>
      <c r="H9776" s="229"/>
      <c r="I9776" s="220"/>
      <c r="J9776" s="220"/>
      <c r="K9776" s="223"/>
    </row>
    <row r="9777" customHeight="1" spans="1:11">
      <c r="A9777" s="226"/>
      <c r="B9777" s="213"/>
      <c r="C9777" s="214"/>
      <c r="D9777" s="214"/>
      <c r="E9777" s="214"/>
      <c r="F9777" s="224"/>
      <c r="G9777" s="216"/>
      <c r="H9777" s="227"/>
      <c r="I9777" s="214"/>
      <c r="J9777" s="214"/>
      <c r="K9777" s="218"/>
    </row>
    <row r="9778" customHeight="1" spans="1:11">
      <c r="A9778" s="228"/>
      <c r="B9778" s="219"/>
      <c r="C9778" s="220"/>
      <c r="D9778" s="220"/>
      <c r="E9778" s="220"/>
      <c r="F9778" s="225"/>
      <c r="G9778" s="222"/>
      <c r="H9778" s="229"/>
      <c r="I9778" s="220"/>
      <c r="J9778" s="220"/>
      <c r="K9778" s="223"/>
    </row>
    <row r="9779" customHeight="1" spans="1:11">
      <c r="A9779" s="226"/>
      <c r="B9779" s="213"/>
      <c r="C9779" s="214"/>
      <c r="D9779" s="214"/>
      <c r="E9779" s="214"/>
      <c r="F9779" s="224"/>
      <c r="G9779" s="216"/>
      <c r="H9779" s="227"/>
      <c r="I9779" s="214"/>
      <c r="J9779" s="214"/>
      <c r="K9779" s="218"/>
    </row>
    <row r="9780" customHeight="1" spans="1:11">
      <c r="A9780" s="228"/>
      <c r="B9780" s="219"/>
      <c r="C9780" s="220"/>
      <c r="D9780" s="220"/>
      <c r="E9780" s="220"/>
      <c r="F9780" s="225"/>
      <c r="G9780" s="222"/>
      <c r="H9780" s="229"/>
      <c r="I9780" s="220"/>
      <c r="J9780" s="220"/>
      <c r="K9780" s="223"/>
    </row>
    <row r="9781" customHeight="1" spans="1:11">
      <c r="A9781" s="226"/>
      <c r="B9781" s="213"/>
      <c r="C9781" s="214"/>
      <c r="D9781" s="214"/>
      <c r="E9781" s="214"/>
      <c r="F9781" s="224"/>
      <c r="G9781" s="216"/>
      <c r="H9781" s="227"/>
      <c r="I9781" s="214"/>
      <c r="J9781" s="214"/>
      <c r="K9781" s="218"/>
    </row>
    <row r="9782" customHeight="1" spans="1:11">
      <c r="A9782" s="228"/>
      <c r="B9782" s="219"/>
      <c r="C9782" s="220"/>
      <c r="D9782" s="220"/>
      <c r="E9782" s="220"/>
      <c r="F9782" s="225"/>
      <c r="G9782" s="222"/>
      <c r="H9782" s="229"/>
      <c r="I9782" s="220"/>
      <c r="J9782" s="220"/>
      <c r="K9782" s="223"/>
    </row>
    <row r="9783" customHeight="1" spans="1:11">
      <c r="A9783" s="226"/>
      <c r="B9783" s="213"/>
      <c r="C9783" s="214"/>
      <c r="D9783" s="214"/>
      <c r="E9783" s="214"/>
      <c r="F9783" s="224"/>
      <c r="G9783" s="216"/>
      <c r="H9783" s="227"/>
      <c r="I9783" s="214"/>
      <c r="J9783" s="214"/>
      <c r="K9783" s="218"/>
    </row>
    <row r="9784" customHeight="1" spans="1:11">
      <c r="A9784" s="228"/>
      <c r="B9784" s="219"/>
      <c r="C9784" s="220"/>
      <c r="D9784" s="220"/>
      <c r="E9784" s="220"/>
      <c r="F9784" s="225"/>
      <c r="G9784" s="222"/>
      <c r="H9784" s="229"/>
      <c r="I9784" s="220"/>
      <c r="J9784" s="220"/>
      <c r="K9784" s="223"/>
    </row>
    <row r="9785" customHeight="1" spans="1:11">
      <c r="A9785" s="226"/>
      <c r="B9785" s="213"/>
      <c r="C9785" s="214"/>
      <c r="D9785" s="214"/>
      <c r="E9785" s="214"/>
      <c r="F9785" s="224"/>
      <c r="G9785" s="216"/>
      <c r="H9785" s="227"/>
      <c r="I9785" s="214"/>
      <c r="J9785" s="214"/>
      <c r="K9785" s="218"/>
    </row>
    <row r="9786" customHeight="1" spans="1:11">
      <c r="A9786" s="228"/>
      <c r="B9786" s="219"/>
      <c r="C9786" s="220"/>
      <c r="D9786" s="220"/>
      <c r="E9786" s="220"/>
      <c r="F9786" s="225"/>
      <c r="G9786" s="222"/>
      <c r="H9786" s="229"/>
      <c r="I9786" s="220"/>
      <c r="J9786" s="220"/>
      <c r="K9786" s="223"/>
    </row>
    <row r="9787" customHeight="1" spans="1:11">
      <c r="A9787" s="226"/>
      <c r="B9787" s="213"/>
      <c r="C9787" s="214"/>
      <c r="D9787" s="214"/>
      <c r="E9787" s="214"/>
      <c r="F9787" s="224"/>
      <c r="G9787" s="216"/>
      <c r="H9787" s="227"/>
      <c r="I9787" s="214"/>
      <c r="J9787" s="214"/>
      <c r="K9787" s="218"/>
    </row>
    <row r="9788" customHeight="1" spans="1:11">
      <c r="A9788" s="228"/>
      <c r="B9788" s="219"/>
      <c r="C9788" s="220"/>
      <c r="D9788" s="220"/>
      <c r="E9788" s="220"/>
      <c r="F9788" s="225"/>
      <c r="G9788" s="222"/>
      <c r="H9788" s="229"/>
      <c r="I9788" s="220"/>
      <c r="J9788" s="220"/>
      <c r="K9788" s="223"/>
    </row>
    <row r="9789" customHeight="1" spans="1:11">
      <c r="A9789" s="226"/>
      <c r="B9789" s="213"/>
      <c r="C9789" s="214"/>
      <c r="D9789" s="214"/>
      <c r="E9789" s="214"/>
      <c r="F9789" s="224"/>
      <c r="G9789" s="216"/>
      <c r="H9789" s="227"/>
      <c r="I9789" s="214"/>
      <c r="J9789" s="214"/>
      <c r="K9789" s="218"/>
    </row>
    <row r="9790" customHeight="1" spans="1:11">
      <c r="A9790" s="228"/>
      <c r="B9790" s="219"/>
      <c r="C9790" s="220"/>
      <c r="D9790" s="220"/>
      <c r="E9790" s="220"/>
      <c r="F9790" s="225"/>
      <c r="G9790" s="222"/>
      <c r="H9790" s="229"/>
      <c r="I9790" s="220"/>
      <c r="J9790" s="220"/>
      <c r="K9790" s="223"/>
    </row>
    <row r="9791" customHeight="1" spans="1:11">
      <c r="A9791" s="226"/>
      <c r="B9791" s="213"/>
      <c r="C9791" s="214"/>
      <c r="D9791" s="214"/>
      <c r="E9791" s="214"/>
      <c r="F9791" s="224"/>
      <c r="G9791" s="216"/>
      <c r="H9791" s="227"/>
      <c r="I9791" s="214"/>
      <c r="J9791" s="214"/>
      <c r="K9791" s="218"/>
    </row>
    <row r="9792" customHeight="1" spans="1:11">
      <c r="A9792" s="228"/>
      <c r="B9792" s="219"/>
      <c r="C9792" s="220"/>
      <c r="D9792" s="220"/>
      <c r="E9792" s="220"/>
      <c r="F9792" s="225"/>
      <c r="G9792" s="222"/>
      <c r="H9792" s="229"/>
      <c r="I9792" s="220"/>
      <c r="J9792" s="220"/>
      <c r="K9792" s="223"/>
    </row>
    <row r="9793" customHeight="1" spans="1:11">
      <c r="A9793" s="226"/>
      <c r="B9793" s="213"/>
      <c r="C9793" s="214"/>
      <c r="D9793" s="214"/>
      <c r="E9793" s="214"/>
      <c r="F9793" s="224"/>
      <c r="G9793" s="216"/>
      <c r="H9793" s="227"/>
      <c r="I9793" s="214"/>
      <c r="J9793" s="214"/>
      <c r="K9793" s="218"/>
    </row>
    <row r="9794" customHeight="1" spans="1:11">
      <c r="A9794" s="228"/>
      <c r="B9794" s="219"/>
      <c r="C9794" s="220"/>
      <c r="D9794" s="220"/>
      <c r="E9794" s="220"/>
      <c r="F9794" s="225"/>
      <c r="G9794" s="222"/>
      <c r="H9794" s="229"/>
      <c r="I9794" s="220"/>
      <c r="J9794" s="220"/>
      <c r="K9794" s="223"/>
    </row>
    <row r="9795" customHeight="1" spans="1:11">
      <c r="A9795" s="226"/>
      <c r="B9795" s="213"/>
      <c r="C9795" s="214"/>
      <c r="D9795" s="214"/>
      <c r="E9795" s="214"/>
      <c r="F9795" s="224"/>
      <c r="G9795" s="216"/>
      <c r="H9795" s="227"/>
      <c r="I9795" s="214"/>
      <c r="J9795" s="214"/>
      <c r="K9795" s="218"/>
    </row>
    <row r="9796" customHeight="1" spans="1:11">
      <c r="A9796" s="228"/>
      <c r="B9796" s="219"/>
      <c r="C9796" s="220"/>
      <c r="D9796" s="220"/>
      <c r="E9796" s="220"/>
      <c r="F9796" s="225"/>
      <c r="G9796" s="222"/>
      <c r="H9796" s="229"/>
      <c r="I9796" s="220"/>
      <c r="J9796" s="220"/>
      <c r="K9796" s="223"/>
    </row>
    <row r="9797" customHeight="1" spans="1:11">
      <c r="A9797" s="226"/>
      <c r="B9797" s="213"/>
      <c r="C9797" s="214"/>
      <c r="D9797" s="214"/>
      <c r="E9797" s="214"/>
      <c r="F9797" s="224"/>
      <c r="G9797" s="216"/>
      <c r="H9797" s="227"/>
      <c r="I9797" s="214"/>
      <c r="J9797" s="214"/>
      <c r="K9797" s="218"/>
    </row>
    <row r="9798" customHeight="1" spans="1:11">
      <c r="A9798" s="228"/>
      <c r="B9798" s="219"/>
      <c r="C9798" s="220"/>
      <c r="D9798" s="220"/>
      <c r="E9798" s="220"/>
      <c r="F9798" s="225"/>
      <c r="G9798" s="222"/>
      <c r="H9798" s="229"/>
      <c r="I9798" s="220"/>
      <c r="J9798" s="220"/>
      <c r="K9798" s="223"/>
    </row>
    <row r="9799" customHeight="1" spans="1:11">
      <c r="A9799" s="226"/>
      <c r="B9799" s="213"/>
      <c r="C9799" s="214"/>
      <c r="D9799" s="214"/>
      <c r="E9799" s="214"/>
      <c r="F9799" s="224"/>
      <c r="G9799" s="216"/>
      <c r="H9799" s="227"/>
      <c r="I9799" s="214"/>
      <c r="J9799" s="214"/>
      <c r="K9799" s="218"/>
    </row>
    <row r="9800" customHeight="1" spans="1:11">
      <c r="A9800" s="228"/>
      <c r="B9800" s="219"/>
      <c r="C9800" s="220"/>
      <c r="D9800" s="220"/>
      <c r="E9800" s="220"/>
      <c r="F9800" s="225"/>
      <c r="G9800" s="222"/>
      <c r="H9800" s="229"/>
      <c r="I9800" s="220"/>
      <c r="J9800" s="220"/>
      <c r="K9800" s="223"/>
    </row>
    <row r="9801" customHeight="1" spans="1:11">
      <c r="A9801" s="226"/>
      <c r="B9801" s="213"/>
      <c r="C9801" s="214"/>
      <c r="D9801" s="214"/>
      <c r="E9801" s="214"/>
      <c r="F9801" s="224"/>
      <c r="G9801" s="216"/>
      <c r="H9801" s="227"/>
      <c r="I9801" s="214"/>
      <c r="J9801" s="214"/>
      <c r="K9801" s="218"/>
    </row>
    <row r="9802" customHeight="1" spans="1:11">
      <c r="A9802" s="228"/>
      <c r="B9802" s="219"/>
      <c r="C9802" s="220"/>
      <c r="D9802" s="220"/>
      <c r="E9802" s="220"/>
      <c r="F9802" s="225"/>
      <c r="G9802" s="222"/>
      <c r="H9802" s="229"/>
      <c r="I9802" s="220"/>
      <c r="J9802" s="220"/>
      <c r="K9802" s="223"/>
    </row>
    <row r="9803" customHeight="1" spans="1:11">
      <c r="A9803" s="226"/>
      <c r="B9803" s="213"/>
      <c r="C9803" s="214"/>
      <c r="D9803" s="214"/>
      <c r="E9803" s="214"/>
      <c r="F9803" s="224"/>
      <c r="G9803" s="216"/>
      <c r="H9803" s="227"/>
      <c r="I9803" s="214"/>
      <c r="J9803" s="214"/>
      <c r="K9803" s="218"/>
    </row>
    <row r="9804" customHeight="1" spans="1:11">
      <c r="A9804" s="228"/>
      <c r="B9804" s="219"/>
      <c r="C9804" s="220"/>
      <c r="D9804" s="220"/>
      <c r="E9804" s="220"/>
      <c r="F9804" s="225"/>
      <c r="G9804" s="222"/>
      <c r="H9804" s="229"/>
      <c r="I9804" s="220"/>
      <c r="J9804" s="220"/>
      <c r="K9804" s="223"/>
    </row>
    <row r="9805" customHeight="1" spans="1:11">
      <c r="A9805" s="226"/>
      <c r="B9805" s="213"/>
      <c r="C9805" s="214"/>
      <c r="D9805" s="214"/>
      <c r="E9805" s="214"/>
      <c r="F9805" s="224"/>
      <c r="G9805" s="216"/>
      <c r="H9805" s="227"/>
      <c r="I9805" s="214"/>
      <c r="J9805" s="214"/>
      <c r="K9805" s="218"/>
    </row>
    <row r="9806" customHeight="1" spans="1:11">
      <c r="A9806" s="228"/>
      <c r="B9806" s="219"/>
      <c r="C9806" s="220"/>
      <c r="D9806" s="220"/>
      <c r="E9806" s="220"/>
      <c r="F9806" s="225"/>
      <c r="G9806" s="222"/>
      <c r="H9806" s="229"/>
      <c r="I9806" s="220"/>
      <c r="J9806" s="220"/>
      <c r="K9806" s="223"/>
    </row>
    <row r="9807" customHeight="1" spans="1:11">
      <c r="A9807" s="226"/>
      <c r="B9807" s="213"/>
      <c r="C9807" s="214"/>
      <c r="D9807" s="214"/>
      <c r="E9807" s="214"/>
      <c r="F9807" s="224"/>
      <c r="G9807" s="216"/>
      <c r="H9807" s="227"/>
      <c r="I9807" s="214"/>
      <c r="J9807" s="214"/>
      <c r="K9807" s="218"/>
    </row>
    <row r="9808" customHeight="1" spans="1:11">
      <c r="A9808" s="228"/>
      <c r="B9808" s="219"/>
      <c r="C9808" s="220"/>
      <c r="D9808" s="220"/>
      <c r="E9808" s="220"/>
      <c r="F9808" s="225"/>
      <c r="G9808" s="222"/>
      <c r="H9808" s="229"/>
      <c r="I9808" s="220"/>
      <c r="J9808" s="220"/>
      <c r="K9808" s="223"/>
    </row>
    <row r="9809" customHeight="1" spans="1:11">
      <c r="A9809" s="226"/>
      <c r="B9809" s="213"/>
      <c r="C9809" s="214"/>
      <c r="D9809" s="214"/>
      <c r="E9809" s="214"/>
      <c r="F9809" s="224"/>
      <c r="G9809" s="216"/>
      <c r="H9809" s="227"/>
      <c r="I9809" s="214"/>
      <c r="J9809" s="214"/>
      <c r="K9809" s="218"/>
    </row>
    <row r="9810" customHeight="1" spans="1:11">
      <c r="A9810" s="228"/>
      <c r="B9810" s="219"/>
      <c r="C9810" s="220"/>
      <c r="D9810" s="220"/>
      <c r="E9810" s="220"/>
      <c r="F9810" s="225"/>
      <c r="G9810" s="222"/>
      <c r="H9810" s="229"/>
      <c r="I9810" s="220"/>
      <c r="J9810" s="220"/>
      <c r="K9810" s="223"/>
    </row>
    <row r="9811" customHeight="1" spans="1:11">
      <c r="A9811" s="226"/>
      <c r="B9811" s="213"/>
      <c r="C9811" s="214"/>
      <c r="D9811" s="214"/>
      <c r="E9811" s="214"/>
      <c r="F9811" s="224"/>
      <c r="G9811" s="216"/>
      <c r="H9811" s="227"/>
      <c r="I9811" s="214"/>
      <c r="J9811" s="214"/>
      <c r="K9811" s="218"/>
    </row>
    <row r="9812" customHeight="1" spans="1:11">
      <c r="A9812" s="228"/>
      <c r="B9812" s="219"/>
      <c r="C9812" s="220"/>
      <c r="D9812" s="220"/>
      <c r="E9812" s="220"/>
      <c r="F9812" s="225"/>
      <c r="G9812" s="222"/>
      <c r="H9812" s="229"/>
      <c r="I9812" s="220"/>
      <c r="J9812" s="220"/>
      <c r="K9812" s="223"/>
    </row>
    <row r="9813" customHeight="1" spans="1:11">
      <c r="A9813" s="226"/>
      <c r="B9813" s="213"/>
      <c r="C9813" s="214"/>
      <c r="D9813" s="214"/>
      <c r="E9813" s="214"/>
      <c r="F9813" s="224"/>
      <c r="G9813" s="216"/>
      <c r="H9813" s="227"/>
      <c r="I9813" s="214"/>
      <c r="J9813" s="214"/>
      <c r="K9813" s="218"/>
    </row>
    <row r="9814" customHeight="1" spans="1:11">
      <c r="A9814" s="228"/>
      <c r="B9814" s="219"/>
      <c r="C9814" s="220"/>
      <c r="D9814" s="220"/>
      <c r="E9814" s="220"/>
      <c r="F9814" s="225"/>
      <c r="G9814" s="222"/>
      <c r="H9814" s="229"/>
      <c r="I9814" s="220"/>
      <c r="J9814" s="220"/>
      <c r="K9814" s="223"/>
    </row>
    <row r="9815" customHeight="1" spans="1:11">
      <c r="A9815" s="226"/>
      <c r="B9815" s="213"/>
      <c r="C9815" s="214"/>
      <c r="D9815" s="214"/>
      <c r="E9815" s="214"/>
      <c r="F9815" s="224"/>
      <c r="G9815" s="216"/>
      <c r="H9815" s="227"/>
      <c r="I9815" s="214"/>
      <c r="J9815" s="214"/>
      <c r="K9815" s="218"/>
    </row>
    <row r="9816" customHeight="1" spans="1:11">
      <c r="A9816" s="228"/>
      <c r="B9816" s="219"/>
      <c r="C9816" s="220"/>
      <c r="D9816" s="220"/>
      <c r="E9816" s="220"/>
      <c r="F9816" s="225"/>
      <c r="G9816" s="222"/>
      <c r="H9816" s="229"/>
      <c r="I9816" s="220"/>
      <c r="J9816" s="220"/>
      <c r="K9816" s="223"/>
    </row>
    <row r="9817" customHeight="1" spans="1:11">
      <c r="A9817" s="226"/>
      <c r="B9817" s="213"/>
      <c r="C9817" s="214"/>
      <c r="D9817" s="214"/>
      <c r="E9817" s="214"/>
      <c r="F9817" s="224"/>
      <c r="G9817" s="216"/>
      <c r="H9817" s="227"/>
      <c r="I9817" s="214"/>
      <c r="J9817" s="214"/>
      <c r="K9817" s="218"/>
    </row>
    <row r="9818" customHeight="1" spans="1:11">
      <c r="A9818" s="228"/>
      <c r="B9818" s="219"/>
      <c r="C9818" s="220"/>
      <c r="D9818" s="220"/>
      <c r="E9818" s="220"/>
      <c r="F9818" s="225"/>
      <c r="G9818" s="222"/>
      <c r="H9818" s="229"/>
      <c r="I9818" s="220"/>
      <c r="J9818" s="220"/>
      <c r="K9818" s="223"/>
    </row>
    <row r="9819" customHeight="1" spans="1:11">
      <c r="A9819" s="226"/>
      <c r="B9819" s="213"/>
      <c r="C9819" s="214"/>
      <c r="D9819" s="214"/>
      <c r="E9819" s="214"/>
      <c r="F9819" s="224"/>
      <c r="G9819" s="216"/>
      <c r="H9819" s="227"/>
      <c r="I9819" s="214"/>
      <c r="J9819" s="214"/>
      <c r="K9819" s="218"/>
    </row>
    <row r="9820" customHeight="1" spans="1:11">
      <c r="A9820" s="228"/>
      <c r="B9820" s="219"/>
      <c r="C9820" s="220"/>
      <c r="D9820" s="220"/>
      <c r="E9820" s="220"/>
      <c r="F9820" s="225"/>
      <c r="G9820" s="222"/>
      <c r="H9820" s="229"/>
      <c r="I9820" s="220"/>
      <c r="J9820" s="220"/>
      <c r="K9820" s="223"/>
    </row>
    <row r="9821" customHeight="1" spans="1:11">
      <c r="A9821" s="226"/>
      <c r="B9821" s="213"/>
      <c r="C9821" s="214"/>
      <c r="D9821" s="214"/>
      <c r="E9821" s="214"/>
      <c r="F9821" s="224"/>
      <c r="G9821" s="216"/>
      <c r="H9821" s="227"/>
      <c r="I9821" s="214"/>
      <c r="J9821" s="214"/>
      <c r="K9821" s="218"/>
    </row>
    <row r="9822" customHeight="1" spans="1:11">
      <c r="A9822" s="228"/>
      <c r="B9822" s="219"/>
      <c r="C9822" s="220"/>
      <c r="D9822" s="220"/>
      <c r="E9822" s="220"/>
      <c r="F9822" s="225"/>
      <c r="G9822" s="222"/>
      <c r="H9822" s="229"/>
      <c r="I9822" s="220"/>
      <c r="J9822" s="220"/>
      <c r="K9822" s="223"/>
    </row>
    <row r="9823" customHeight="1" spans="1:11">
      <c r="A9823" s="226"/>
      <c r="B9823" s="213"/>
      <c r="C9823" s="214"/>
      <c r="D9823" s="214"/>
      <c r="E9823" s="214"/>
      <c r="F9823" s="224"/>
      <c r="G9823" s="216"/>
      <c r="H9823" s="227"/>
      <c r="I9823" s="214"/>
      <c r="J9823" s="214"/>
      <c r="K9823" s="218"/>
    </row>
    <row r="9824" customHeight="1" spans="1:11">
      <c r="A9824" s="228"/>
      <c r="B9824" s="219"/>
      <c r="C9824" s="220"/>
      <c r="D9824" s="220"/>
      <c r="E9824" s="220"/>
      <c r="F9824" s="225"/>
      <c r="G9824" s="222"/>
      <c r="H9824" s="229"/>
      <c r="I9824" s="220"/>
      <c r="J9824" s="220"/>
      <c r="K9824" s="223"/>
    </row>
    <row r="9825" customHeight="1" spans="1:11">
      <c r="A9825" s="226"/>
      <c r="B9825" s="213"/>
      <c r="C9825" s="214"/>
      <c r="D9825" s="214"/>
      <c r="E9825" s="214"/>
      <c r="F9825" s="224"/>
      <c r="G9825" s="216"/>
      <c r="H9825" s="227"/>
      <c r="I9825" s="214"/>
      <c r="J9825" s="214"/>
      <c r="K9825" s="218"/>
    </row>
    <row r="9826" customHeight="1" spans="1:11">
      <c r="A9826" s="228"/>
      <c r="B9826" s="219"/>
      <c r="C9826" s="220"/>
      <c r="D9826" s="220"/>
      <c r="E9826" s="220"/>
      <c r="F9826" s="225"/>
      <c r="G9826" s="222"/>
      <c r="H9826" s="229"/>
      <c r="I9826" s="220"/>
      <c r="J9826" s="220"/>
      <c r="K9826" s="223"/>
    </row>
    <row r="9827" customHeight="1" spans="1:11">
      <c r="A9827" s="226"/>
      <c r="B9827" s="213"/>
      <c r="C9827" s="214"/>
      <c r="D9827" s="214"/>
      <c r="E9827" s="214"/>
      <c r="F9827" s="224"/>
      <c r="G9827" s="216"/>
      <c r="H9827" s="227"/>
      <c r="I9827" s="214"/>
      <c r="J9827" s="214"/>
      <c r="K9827" s="218"/>
    </row>
    <row r="9828" customHeight="1" spans="1:11">
      <c r="A9828" s="228"/>
      <c r="B9828" s="219"/>
      <c r="C9828" s="220"/>
      <c r="D9828" s="220"/>
      <c r="E9828" s="220"/>
      <c r="F9828" s="225"/>
      <c r="G9828" s="222"/>
      <c r="H9828" s="229"/>
      <c r="I9828" s="220"/>
      <c r="J9828" s="220"/>
      <c r="K9828" s="223"/>
    </row>
    <row r="9829" customHeight="1" spans="1:11">
      <c r="A9829" s="226"/>
      <c r="B9829" s="213"/>
      <c r="C9829" s="214"/>
      <c r="D9829" s="214"/>
      <c r="E9829" s="214"/>
      <c r="F9829" s="224"/>
      <c r="G9829" s="216"/>
      <c r="H9829" s="227"/>
      <c r="I9829" s="214"/>
      <c r="J9829" s="214"/>
      <c r="K9829" s="218"/>
    </row>
    <row r="9830" customHeight="1" spans="1:11">
      <c r="A9830" s="228"/>
      <c r="B9830" s="219"/>
      <c r="C9830" s="220"/>
      <c r="D9830" s="220"/>
      <c r="E9830" s="220"/>
      <c r="F9830" s="225"/>
      <c r="G9830" s="222"/>
      <c r="H9830" s="229"/>
      <c r="I9830" s="220"/>
      <c r="J9830" s="220"/>
      <c r="K9830" s="223"/>
    </row>
    <row r="9831" customHeight="1" spans="1:11">
      <c r="A9831" s="226"/>
      <c r="B9831" s="213"/>
      <c r="C9831" s="214"/>
      <c r="D9831" s="214"/>
      <c r="E9831" s="214"/>
      <c r="F9831" s="224"/>
      <c r="G9831" s="216"/>
      <c r="H9831" s="227"/>
      <c r="I9831" s="214"/>
      <c r="J9831" s="214"/>
      <c r="K9831" s="218"/>
    </row>
    <row r="9832" customHeight="1" spans="1:11">
      <c r="A9832" s="228"/>
      <c r="B9832" s="219"/>
      <c r="C9832" s="220"/>
      <c r="D9832" s="220"/>
      <c r="E9832" s="220"/>
      <c r="F9832" s="225"/>
      <c r="G9832" s="222"/>
      <c r="H9832" s="229"/>
      <c r="I9832" s="220"/>
      <c r="J9832" s="220"/>
      <c r="K9832" s="223"/>
    </row>
    <row r="9833" customHeight="1" spans="1:11">
      <c r="A9833" s="226"/>
      <c r="B9833" s="213"/>
      <c r="C9833" s="214"/>
      <c r="D9833" s="214"/>
      <c r="E9833" s="214"/>
      <c r="F9833" s="224"/>
      <c r="G9833" s="216"/>
      <c r="H9833" s="227"/>
      <c r="I9833" s="214"/>
      <c r="J9833" s="214"/>
      <c r="K9833" s="218"/>
    </row>
    <row r="9834" customHeight="1" spans="1:11">
      <c r="A9834" s="228"/>
      <c r="B9834" s="219"/>
      <c r="C9834" s="220"/>
      <c r="D9834" s="220"/>
      <c r="E9834" s="220"/>
      <c r="F9834" s="225"/>
      <c r="G9834" s="222"/>
      <c r="H9834" s="229"/>
      <c r="I9834" s="220"/>
      <c r="J9834" s="220"/>
      <c r="K9834" s="223"/>
    </row>
    <row r="9835" customHeight="1" spans="1:11">
      <c r="A9835" s="226"/>
      <c r="B9835" s="213"/>
      <c r="C9835" s="214"/>
      <c r="D9835" s="214"/>
      <c r="E9835" s="214"/>
      <c r="F9835" s="224"/>
      <c r="G9835" s="216"/>
      <c r="H9835" s="227"/>
      <c r="I9835" s="214"/>
      <c r="J9835" s="214"/>
      <c r="K9835" s="218"/>
    </row>
    <row r="9836" customHeight="1" spans="1:11">
      <c r="A9836" s="228"/>
      <c r="B9836" s="219"/>
      <c r="C9836" s="220"/>
      <c r="D9836" s="220"/>
      <c r="E9836" s="220"/>
      <c r="F9836" s="225"/>
      <c r="G9836" s="222"/>
      <c r="H9836" s="229"/>
      <c r="I9836" s="220"/>
      <c r="J9836" s="220"/>
      <c r="K9836" s="223"/>
    </row>
    <row r="9837" customHeight="1" spans="1:11">
      <c r="A9837" s="226"/>
      <c r="B9837" s="213"/>
      <c r="C9837" s="214"/>
      <c r="D9837" s="214"/>
      <c r="E9837" s="214"/>
      <c r="F9837" s="224"/>
      <c r="G9837" s="216"/>
      <c r="H9837" s="227"/>
      <c r="I9837" s="214"/>
      <c r="J9837" s="214"/>
      <c r="K9837" s="218"/>
    </row>
    <row r="9838" customHeight="1" spans="1:11">
      <c r="A9838" s="228"/>
      <c r="B9838" s="219"/>
      <c r="C9838" s="220"/>
      <c r="D9838" s="220"/>
      <c r="E9838" s="220"/>
      <c r="F9838" s="225"/>
      <c r="G9838" s="222"/>
      <c r="H9838" s="229"/>
      <c r="I9838" s="220"/>
      <c r="J9838" s="220"/>
      <c r="K9838" s="223"/>
    </row>
    <row r="9839" customHeight="1" spans="1:11">
      <c r="A9839" s="226"/>
      <c r="B9839" s="213"/>
      <c r="C9839" s="214"/>
      <c r="D9839" s="214"/>
      <c r="E9839" s="214"/>
      <c r="F9839" s="224"/>
      <c r="G9839" s="216"/>
      <c r="H9839" s="227"/>
      <c r="I9839" s="214"/>
      <c r="J9839" s="214"/>
      <c r="K9839" s="218"/>
    </row>
    <row r="9840" customHeight="1" spans="1:11">
      <c r="A9840" s="228"/>
      <c r="B9840" s="219"/>
      <c r="C9840" s="220"/>
      <c r="D9840" s="220"/>
      <c r="E9840" s="220"/>
      <c r="F9840" s="225"/>
      <c r="G9840" s="222"/>
      <c r="H9840" s="229"/>
      <c r="I9840" s="220"/>
      <c r="J9840" s="220"/>
      <c r="K9840" s="223"/>
    </row>
    <row r="9841" customHeight="1" spans="1:11">
      <c r="A9841" s="226"/>
      <c r="B9841" s="213"/>
      <c r="C9841" s="214"/>
      <c r="D9841" s="214"/>
      <c r="E9841" s="214"/>
      <c r="F9841" s="224"/>
      <c r="G9841" s="216"/>
      <c r="H9841" s="227"/>
      <c r="I9841" s="214"/>
      <c r="J9841" s="214"/>
      <c r="K9841" s="218"/>
    </row>
    <row r="9842" customHeight="1" spans="1:11">
      <c r="A9842" s="228"/>
      <c r="B9842" s="219"/>
      <c r="C9842" s="220"/>
      <c r="D9842" s="220"/>
      <c r="E9842" s="220"/>
      <c r="F9842" s="225"/>
      <c r="G9842" s="222"/>
      <c r="H9842" s="229"/>
      <c r="I9842" s="220"/>
      <c r="J9842" s="220"/>
      <c r="K9842" s="223"/>
    </row>
    <row r="9843" customHeight="1" spans="1:11">
      <c r="A9843" s="226"/>
      <c r="B9843" s="213"/>
      <c r="C9843" s="214"/>
      <c r="D9843" s="214"/>
      <c r="E9843" s="214"/>
      <c r="F9843" s="224"/>
      <c r="G9843" s="216"/>
      <c r="H9843" s="227"/>
      <c r="I9843" s="214"/>
      <c r="J9843" s="214"/>
      <c r="K9843" s="218"/>
    </row>
    <row r="9844" customHeight="1" spans="1:11">
      <c r="A9844" s="228"/>
      <c r="B9844" s="219"/>
      <c r="C9844" s="220"/>
      <c r="D9844" s="220"/>
      <c r="E9844" s="220"/>
      <c r="F9844" s="225"/>
      <c r="G9844" s="222"/>
      <c r="H9844" s="229"/>
      <c r="I9844" s="220"/>
      <c r="J9844" s="220"/>
      <c r="K9844" s="223"/>
    </row>
    <row r="9845" customHeight="1" spans="1:11">
      <c r="A9845" s="226"/>
      <c r="B9845" s="213"/>
      <c r="C9845" s="214"/>
      <c r="D9845" s="214"/>
      <c r="E9845" s="214"/>
      <c r="F9845" s="224"/>
      <c r="G9845" s="216"/>
      <c r="H9845" s="227"/>
      <c r="I9845" s="214"/>
      <c r="J9845" s="214"/>
      <c r="K9845" s="218"/>
    </row>
    <row r="9846" customHeight="1" spans="1:11">
      <c r="A9846" s="228"/>
      <c r="B9846" s="219"/>
      <c r="C9846" s="220"/>
      <c r="D9846" s="220"/>
      <c r="E9846" s="220"/>
      <c r="F9846" s="225"/>
      <c r="G9846" s="222"/>
      <c r="H9846" s="229"/>
      <c r="I9846" s="220"/>
      <c r="J9846" s="220"/>
      <c r="K9846" s="223"/>
    </row>
    <row r="9847" customHeight="1" spans="1:11">
      <c r="A9847" s="226"/>
      <c r="B9847" s="213"/>
      <c r="C9847" s="214"/>
      <c r="D9847" s="214"/>
      <c r="E9847" s="214"/>
      <c r="F9847" s="224"/>
      <c r="G9847" s="216"/>
      <c r="H9847" s="227"/>
      <c r="I9847" s="214"/>
      <c r="J9847" s="214"/>
      <c r="K9847" s="218"/>
    </row>
    <row r="9848" customHeight="1" spans="1:11">
      <c r="A9848" s="228"/>
      <c r="B9848" s="219"/>
      <c r="C9848" s="220"/>
      <c r="D9848" s="220"/>
      <c r="E9848" s="220"/>
      <c r="F9848" s="225"/>
      <c r="G9848" s="222"/>
      <c r="H9848" s="229"/>
      <c r="I9848" s="220"/>
      <c r="J9848" s="220"/>
      <c r="K9848" s="223"/>
    </row>
    <row r="9849" customHeight="1" spans="1:11">
      <c r="A9849" s="226"/>
      <c r="B9849" s="213"/>
      <c r="C9849" s="214"/>
      <c r="D9849" s="214"/>
      <c r="E9849" s="214"/>
      <c r="F9849" s="224"/>
      <c r="G9849" s="216"/>
      <c r="H9849" s="227"/>
      <c r="I9849" s="214"/>
      <c r="J9849" s="214"/>
      <c r="K9849" s="218"/>
    </row>
    <row r="9850" customHeight="1" spans="1:11">
      <c r="A9850" s="228"/>
      <c r="B9850" s="219"/>
      <c r="C9850" s="220"/>
      <c r="D9850" s="220"/>
      <c r="E9850" s="220"/>
      <c r="F9850" s="225"/>
      <c r="G9850" s="222"/>
      <c r="H9850" s="229"/>
      <c r="I9850" s="220"/>
      <c r="J9850" s="220"/>
      <c r="K9850" s="223"/>
    </row>
    <row r="9851" customHeight="1" spans="1:11">
      <c r="A9851" s="226"/>
      <c r="B9851" s="213"/>
      <c r="C9851" s="214"/>
      <c r="D9851" s="214"/>
      <c r="E9851" s="214"/>
      <c r="F9851" s="224"/>
      <c r="G9851" s="216"/>
      <c r="H9851" s="227"/>
      <c r="I9851" s="214"/>
      <c r="J9851" s="214"/>
      <c r="K9851" s="218"/>
    </row>
    <row r="9852" customHeight="1" spans="1:11">
      <c r="A9852" s="228"/>
      <c r="B9852" s="219"/>
      <c r="C9852" s="220"/>
      <c r="D9852" s="220"/>
      <c r="E9852" s="220"/>
      <c r="F9852" s="225"/>
      <c r="G9852" s="222"/>
      <c r="H9852" s="229"/>
      <c r="I9852" s="220"/>
      <c r="J9852" s="220"/>
      <c r="K9852" s="223"/>
    </row>
    <row r="9853" customHeight="1" spans="1:11">
      <c r="A9853" s="226"/>
      <c r="B9853" s="213"/>
      <c r="C9853" s="214"/>
      <c r="D9853" s="214"/>
      <c r="E9853" s="214"/>
      <c r="F9853" s="224"/>
      <c r="G9853" s="216"/>
      <c r="H9853" s="227"/>
      <c r="I9853" s="214"/>
      <c r="J9853" s="214"/>
      <c r="K9853" s="218"/>
    </row>
    <row r="9854" customHeight="1" spans="1:11">
      <c r="A9854" s="228"/>
      <c r="B9854" s="219"/>
      <c r="C9854" s="220"/>
      <c r="D9854" s="220"/>
      <c r="E9854" s="220"/>
      <c r="F9854" s="225"/>
      <c r="G9854" s="222"/>
      <c r="H9854" s="229"/>
      <c r="I9854" s="220"/>
      <c r="J9854" s="220"/>
      <c r="K9854" s="223"/>
    </row>
    <row r="9855" customHeight="1" spans="1:11">
      <c r="A9855" s="226"/>
      <c r="B9855" s="213"/>
      <c r="C9855" s="214"/>
      <c r="D9855" s="214"/>
      <c r="E9855" s="214"/>
      <c r="F9855" s="224"/>
      <c r="G9855" s="216"/>
      <c r="H9855" s="227"/>
      <c r="I9855" s="214"/>
      <c r="J9855" s="214"/>
      <c r="K9855" s="218"/>
    </row>
    <row r="9856" customHeight="1" spans="1:11">
      <c r="A9856" s="228"/>
      <c r="B9856" s="219"/>
      <c r="C9856" s="220"/>
      <c r="D9856" s="220"/>
      <c r="E9856" s="220"/>
      <c r="F9856" s="225"/>
      <c r="G9856" s="222"/>
      <c r="H9856" s="229"/>
      <c r="I9856" s="220"/>
      <c r="J9856" s="220"/>
      <c r="K9856" s="223"/>
    </row>
    <row r="9857" customHeight="1" spans="1:11">
      <c r="A9857" s="226"/>
      <c r="B9857" s="213"/>
      <c r="C9857" s="214"/>
      <c r="D9857" s="214"/>
      <c r="E9857" s="214"/>
      <c r="F9857" s="224"/>
      <c r="G9857" s="216"/>
      <c r="H9857" s="227"/>
      <c r="I9857" s="214"/>
      <c r="J9857" s="214"/>
      <c r="K9857" s="218"/>
    </row>
    <row r="9858" customHeight="1" spans="1:11">
      <c r="A9858" s="228"/>
      <c r="B9858" s="219"/>
      <c r="C9858" s="220"/>
      <c r="D9858" s="220"/>
      <c r="E9858" s="220"/>
      <c r="F9858" s="225"/>
      <c r="G9858" s="222"/>
      <c r="H9858" s="229"/>
      <c r="I9858" s="220"/>
      <c r="J9858" s="220"/>
      <c r="K9858" s="223"/>
    </row>
    <row r="9859" customHeight="1" spans="1:11">
      <c r="A9859" s="226"/>
      <c r="B9859" s="213"/>
      <c r="C9859" s="214"/>
      <c r="D9859" s="214"/>
      <c r="E9859" s="214"/>
      <c r="F9859" s="224"/>
      <c r="G9859" s="216"/>
      <c r="H9859" s="227"/>
      <c r="I9859" s="214"/>
      <c r="J9859" s="214"/>
      <c r="K9859" s="218"/>
    </row>
    <row r="9860" customHeight="1" spans="1:11">
      <c r="A9860" s="228"/>
      <c r="B9860" s="219"/>
      <c r="C9860" s="220"/>
      <c r="D9860" s="220"/>
      <c r="E9860" s="220"/>
      <c r="F9860" s="225"/>
      <c r="G9860" s="222"/>
      <c r="H9860" s="229"/>
      <c r="I9860" s="220"/>
      <c r="J9860" s="220"/>
      <c r="K9860" s="223"/>
    </row>
    <row r="9861" customHeight="1" spans="1:11">
      <c r="A9861" s="226"/>
      <c r="B9861" s="213"/>
      <c r="C9861" s="214"/>
      <c r="D9861" s="214"/>
      <c r="E9861" s="214"/>
      <c r="F9861" s="224"/>
      <c r="G9861" s="216"/>
      <c r="H9861" s="227"/>
      <c r="I9861" s="214"/>
      <c r="J9861" s="214"/>
      <c r="K9861" s="218"/>
    </row>
    <row r="9862" customHeight="1" spans="1:11">
      <c r="A9862" s="228"/>
      <c r="B9862" s="219"/>
      <c r="C9862" s="220"/>
      <c r="D9862" s="220"/>
      <c r="E9862" s="220"/>
      <c r="F9862" s="225"/>
      <c r="G9862" s="222"/>
      <c r="H9862" s="229"/>
      <c r="I9862" s="220"/>
      <c r="J9862" s="220"/>
      <c r="K9862" s="223"/>
    </row>
    <row r="9863" customHeight="1" spans="1:11">
      <c r="A9863" s="226"/>
      <c r="B9863" s="213"/>
      <c r="C9863" s="214"/>
      <c r="D9863" s="214"/>
      <c r="E9863" s="214"/>
      <c r="F9863" s="224"/>
      <c r="G9863" s="216"/>
      <c r="H9863" s="227"/>
      <c r="I9863" s="214"/>
      <c r="J9863" s="214"/>
      <c r="K9863" s="218"/>
    </row>
    <row r="9864" customHeight="1" spans="1:11">
      <c r="A9864" s="228"/>
      <c r="B9864" s="219"/>
      <c r="C9864" s="220"/>
      <c r="D9864" s="220"/>
      <c r="E9864" s="220"/>
      <c r="F9864" s="225"/>
      <c r="G9864" s="222"/>
      <c r="H9864" s="229"/>
      <c r="I9864" s="220"/>
      <c r="J9864" s="220"/>
      <c r="K9864" s="223"/>
    </row>
    <row r="9865" customHeight="1" spans="1:11">
      <c r="A9865" s="226"/>
      <c r="B9865" s="213"/>
      <c r="C9865" s="214"/>
      <c r="D9865" s="214"/>
      <c r="E9865" s="214"/>
      <c r="F9865" s="224"/>
      <c r="G9865" s="216"/>
      <c r="H9865" s="227"/>
      <c r="I9865" s="214"/>
      <c r="J9865" s="214"/>
      <c r="K9865" s="218"/>
    </row>
    <row r="9866" customHeight="1" spans="1:11">
      <c r="A9866" s="228"/>
      <c r="B9866" s="219"/>
      <c r="C9866" s="220"/>
      <c r="D9866" s="220"/>
      <c r="E9866" s="220"/>
      <c r="F9866" s="225"/>
      <c r="G9866" s="222"/>
      <c r="H9866" s="229"/>
      <c r="I9866" s="220"/>
      <c r="J9866" s="220"/>
      <c r="K9866" s="223"/>
    </row>
    <row r="9867" customHeight="1" spans="1:11">
      <c r="A9867" s="226"/>
      <c r="B9867" s="213"/>
      <c r="C9867" s="214"/>
      <c r="D9867" s="214"/>
      <c r="E9867" s="214"/>
      <c r="F9867" s="224"/>
      <c r="G9867" s="216"/>
      <c r="H9867" s="227"/>
      <c r="I9867" s="214"/>
      <c r="J9867" s="214"/>
      <c r="K9867" s="218"/>
    </row>
    <row r="9868" customHeight="1" spans="1:11">
      <c r="A9868" s="228"/>
      <c r="B9868" s="219"/>
      <c r="C9868" s="220"/>
      <c r="D9868" s="220"/>
      <c r="E9868" s="220"/>
      <c r="F9868" s="225"/>
      <c r="G9868" s="222"/>
      <c r="H9868" s="229"/>
      <c r="I9868" s="220"/>
      <c r="J9868" s="220"/>
      <c r="K9868" s="223"/>
    </row>
    <row r="9869" customHeight="1" spans="1:11">
      <c r="A9869" s="226"/>
      <c r="B9869" s="213"/>
      <c r="C9869" s="214"/>
      <c r="D9869" s="214"/>
      <c r="E9869" s="214"/>
      <c r="F9869" s="224"/>
      <c r="G9869" s="216"/>
      <c r="H9869" s="227"/>
      <c r="I9869" s="214"/>
      <c r="J9869" s="214"/>
      <c r="K9869" s="218"/>
    </row>
    <row r="9870" customHeight="1" spans="1:11">
      <c r="A9870" s="228"/>
      <c r="B9870" s="219"/>
      <c r="C9870" s="220"/>
      <c r="D9870" s="220"/>
      <c r="E9870" s="220"/>
      <c r="F9870" s="225"/>
      <c r="G9870" s="222"/>
      <c r="H9870" s="229"/>
      <c r="I9870" s="220"/>
      <c r="J9870" s="220"/>
      <c r="K9870" s="223"/>
    </row>
    <row r="9871" customHeight="1" spans="1:11">
      <c r="A9871" s="226"/>
      <c r="B9871" s="213"/>
      <c r="C9871" s="214"/>
      <c r="D9871" s="214"/>
      <c r="E9871" s="214"/>
      <c r="F9871" s="224"/>
      <c r="G9871" s="216"/>
      <c r="H9871" s="227"/>
      <c r="I9871" s="214"/>
      <c r="J9871" s="214"/>
      <c r="K9871" s="218"/>
    </row>
    <row r="9872" customHeight="1" spans="1:11">
      <c r="A9872" s="228"/>
      <c r="B9872" s="219"/>
      <c r="C9872" s="220"/>
      <c r="D9872" s="220"/>
      <c r="E9872" s="220"/>
      <c r="F9872" s="225"/>
      <c r="G9872" s="222"/>
      <c r="H9872" s="229"/>
      <c r="I9872" s="220"/>
      <c r="J9872" s="220"/>
      <c r="K9872" s="223"/>
    </row>
    <row r="9873" customHeight="1" spans="1:11">
      <c r="A9873" s="226"/>
      <c r="B9873" s="213"/>
      <c r="C9873" s="214"/>
      <c r="D9873" s="214"/>
      <c r="E9873" s="214"/>
      <c r="F9873" s="224"/>
      <c r="G9873" s="216"/>
      <c r="H9873" s="227"/>
      <c r="I9873" s="214"/>
      <c r="J9873" s="214"/>
      <c r="K9873" s="218"/>
    </row>
    <row r="9874" customHeight="1" spans="1:11">
      <c r="A9874" s="228"/>
      <c r="B9874" s="219"/>
      <c r="C9874" s="220"/>
      <c r="D9874" s="220"/>
      <c r="E9874" s="220"/>
      <c r="F9874" s="225"/>
      <c r="G9874" s="222"/>
      <c r="H9874" s="229"/>
      <c r="I9874" s="220"/>
      <c r="J9874" s="220"/>
      <c r="K9874" s="223"/>
    </row>
    <row r="9875" customHeight="1" spans="1:11">
      <c r="A9875" s="226"/>
      <c r="B9875" s="213"/>
      <c r="C9875" s="214"/>
      <c r="D9875" s="214"/>
      <c r="E9875" s="214"/>
      <c r="F9875" s="224"/>
      <c r="G9875" s="216"/>
      <c r="H9875" s="227"/>
      <c r="I9875" s="214"/>
      <c r="J9875" s="214"/>
      <c r="K9875" s="218"/>
    </row>
    <row r="9876" customHeight="1" spans="1:11">
      <c r="A9876" s="228"/>
      <c r="B9876" s="219"/>
      <c r="C9876" s="220"/>
      <c r="D9876" s="220"/>
      <c r="E9876" s="220"/>
      <c r="F9876" s="225"/>
      <c r="G9876" s="222"/>
      <c r="H9876" s="229"/>
      <c r="I9876" s="220"/>
      <c r="J9876" s="220"/>
      <c r="K9876" s="223"/>
    </row>
    <row r="9877" customHeight="1" spans="1:11">
      <c r="A9877" s="226"/>
      <c r="B9877" s="213"/>
      <c r="C9877" s="214"/>
      <c r="D9877" s="214"/>
      <c r="E9877" s="214"/>
      <c r="F9877" s="224"/>
      <c r="G9877" s="216"/>
      <c r="H9877" s="227"/>
      <c r="I9877" s="214"/>
      <c r="J9877" s="214"/>
      <c r="K9877" s="218"/>
    </row>
    <row r="9878" customHeight="1" spans="1:11">
      <c r="A9878" s="228"/>
      <c r="B9878" s="219"/>
      <c r="C9878" s="220"/>
      <c r="D9878" s="220"/>
      <c r="E9878" s="220"/>
      <c r="F9878" s="225"/>
      <c r="G9878" s="222"/>
      <c r="H9878" s="229"/>
      <c r="I9878" s="220"/>
      <c r="J9878" s="220"/>
      <c r="K9878" s="223"/>
    </row>
    <row r="9879" customHeight="1" spans="1:11">
      <c r="A9879" s="226"/>
      <c r="B9879" s="213"/>
      <c r="C9879" s="214"/>
      <c r="D9879" s="214"/>
      <c r="E9879" s="214"/>
      <c r="F9879" s="224"/>
      <c r="G9879" s="216"/>
      <c r="H9879" s="227"/>
      <c r="I9879" s="214"/>
      <c r="J9879" s="214"/>
      <c r="K9879" s="218"/>
    </row>
    <row r="9880" customHeight="1" spans="1:11">
      <c r="A9880" s="228"/>
      <c r="B9880" s="219"/>
      <c r="C9880" s="220"/>
      <c r="D9880" s="220"/>
      <c r="E9880" s="220"/>
      <c r="F9880" s="225"/>
      <c r="G9880" s="222"/>
      <c r="H9880" s="229"/>
      <c r="I9880" s="220"/>
      <c r="J9880" s="220"/>
      <c r="K9880" s="223"/>
    </row>
    <row r="9881" customHeight="1" spans="1:11">
      <c r="A9881" s="226"/>
      <c r="B9881" s="213"/>
      <c r="C9881" s="214"/>
      <c r="D9881" s="214"/>
      <c r="E9881" s="214"/>
      <c r="F9881" s="224"/>
      <c r="G9881" s="216"/>
      <c r="H9881" s="227"/>
      <c r="I9881" s="214"/>
      <c r="J9881" s="214"/>
      <c r="K9881" s="218"/>
    </row>
    <row r="9882" customHeight="1" spans="1:11">
      <c r="A9882" s="228"/>
      <c r="B9882" s="219"/>
      <c r="C9882" s="220"/>
      <c r="D9882" s="220"/>
      <c r="E9882" s="220"/>
      <c r="F9882" s="225"/>
      <c r="G9882" s="222"/>
      <c r="H9882" s="229"/>
      <c r="I9882" s="220"/>
      <c r="J9882" s="220"/>
      <c r="K9882" s="223"/>
    </row>
    <row r="9883" customHeight="1" spans="1:11">
      <c r="A9883" s="226"/>
      <c r="B9883" s="213"/>
      <c r="C9883" s="214"/>
      <c r="D9883" s="214"/>
      <c r="E9883" s="214"/>
      <c r="F9883" s="224"/>
      <c r="G9883" s="216"/>
      <c r="H9883" s="227"/>
      <c r="I9883" s="214"/>
      <c r="J9883" s="214"/>
      <c r="K9883" s="218"/>
    </row>
    <row r="9884" customHeight="1" spans="1:11">
      <c r="A9884" s="228"/>
      <c r="B9884" s="219"/>
      <c r="C9884" s="220"/>
      <c r="D9884" s="220"/>
      <c r="E9884" s="220"/>
      <c r="F9884" s="225"/>
      <c r="G9884" s="222"/>
      <c r="H9884" s="229"/>
      <c r="I9884" s="220"/>
      <c r="J9884" s="220"/>
      <c r="K9884" s="223"/>
    </row>
    <row r="9885" customHeight="1" spans="1:11">
      <c r="A9885" s="226"/>
      <c r="B9885" s="213"/>
      <c r="C9885" s="214"/>
      <c r="D9885" s="214"/>
      <c r="E9885" s="214"/>
      <c r="F9885" s="224"/>
      <c r="G9885" s="216"/>
      <c r="H9885" s="227"/>
      <c r="I9885" s="214"/>
      <c r="J9885" s="214"/>
      <c r="K9885" s="218"/>
    </row>
    <row r="9886" customHeight="1" spans="1:11">
      <c r="A9886" s="228"/>
      <c r="B9886" s="219"/>
      <c r="C9886" s="220"/>
      <c r="D9886" s="220"/>
      <c r="E9886" s="220"/>
      <c r="F9886" s="225"/>
      <c r="G9886" s="222"/>
      <c r="H9886" s="229"/>
      <c r="I9886" s="220"/>
      <c r="J9886" s="220"/>
      <c r="K9886" s="223"/>
    </row>
    <row r="9887" customHeight="1" spans="1:11">
      <c r="A9887" s="226"/>
      <c r="B9887" s="213"/>
      <c r="C9887" s="214"/>
      <c r="D9887" s="214"/>
      <c r="E9887" s="214"/>
      <c r="F9887" s="224"/>
      <c r="G9887" s="216"/>
      <c r="H9887" s="227"/>
      <c r="I9887" s="214"/>
      <c r="J9887" s="214"/>
      <c r="K9887" s="218"/>
    </row>
    <row r="9888" customHeight="1" spans="1:11">
      <c r="A9888" s="228"/>
      <c r="B9888" s="219"/>
      <c r="C9888" s="220"/>
      <c r="D9888" s="220"/>
      <c r="E9888" s="220"/>
      <c r="F9888" s="225"/>
      <c r="G9888" s="222"/>
      <c r="H9888" s="229"/>
      <c r="I9888" s="220"/>
      <c r="J9888" s="220"/>
      <c r="K9888" s="223"/>
    </row>
    <row r="9889" customHeight="1" spans="1:11">
      <c r="A9889" s="226"/>
      <c r="B9889" s="213"/>
      <c r="C9889" s="214"/>
      <c r="D9889" s="214"/>
      <c r="E9889" s="214"/>
      <c r="F9889" s="224"/>
      <c r="G9889" s="216"/>
      <c r="H9889" s="227"/>
      <c r="I9889" s="214"/>
      <c r="J9889" s="214"/>
      <c r="K9889" s="218"/>
    </row>
    <row r="9890" customHeight="1" spans="1:11">
      <c r="A9890" s="228"/>
      <c r="B9890" s="219"/>
      <c r="C9890" s="220"/>
      <c r="D9890" s="220"/>
      <c r="E9890" s="220"/>
      <c r="F9890" s="225"/>
      <c r="G9890" s="222"/>
      <c r="H9890" s="229"/>
      <c r="I9890" s="220"/>
      <c r="J9890" s="220"/>
      <c r="K9890" s="223"/>
    </row>
    <row r="9891" customHeight="1" spans="1:11">
      <c r="A9891" s="226"/>
      <c r="B9891" s="213"/>
      <c r="C9891" s="214"/>
      <c r="D9891" s="214"/>
      <c r="E9891" s="214"/>
      <c r="F9891" s="224"/>
      <c r="G9891" s="216"/>
      <c r="H9891" s="227"/>
      <c r="I9891" s="214"/>
      <c r="J9891" s="214"/>
      <c r="K9891" s="218"/>
    </row>
    <row r="9892" customHeight="1" spans="1:11">
      <c r="A9892" s="228"/>
      <c r="B9892" s="219"/>
      <c r="C9892" s="220"/>
      <c r="D9892" s="220"/>
      <c r="E9892" s="220"/>
      <c r="F9892" s="225"/>
      <c r="G9892" s="222"/>
      <c r="H9892" s="229"/>
      <c r="I9892" s="220"/>
      <c r="J9892" s="220"/>
      <c r="K9892" s="223"/>
    </row>
    <row r="9893" customHeight="1" spans="1:11">
      <c r="A9893" s="226"/>
      <c r="B9893" s="213"/>
      <c r="C9893" s="214"/>
      <c r="D9893" s="214"/>
      <c r="E9893" s="214"/>
      <c r="F9893" s="224"/>
      <c r="G9893" s="216"/>
      <c r="H9893" s="227"/>
      <c r="I9893" s="214"/>
      <c r="J9893" s="214"/>
      <c r="K9893" s="218"/>
    </row>
    <row r="9894" customHeight="1" spans="1:11">
      <c r="A9894" s="228"/>
      <c r="B9894" s="219"/>
      <c r="C9894" s="220"/>
      <c r="D9894" s="220"/>
      <c r="E9894" s="220"/>
      <c r="F9894" s="225"/>
      <c r="G9894" s="222"/>
      <c r="H9894" s="229"/>
      <c r="I9894" s="220"/>
      <c r="J9894" s="220"/>
      <c r="K9894" s="223"/>
    </row>
    <row r="9895" customHeight="1" spans="1:11">
      <c r="A9895" s="226"/>
      <c r="B9895" s="213"/>
      <c r="C9895" s="214"/>
      <c r="D9895" s="214"/>
      <c r="E9895" s="214"/>
      <c r="F9895" s="224"/>
      <c r="G9895" s="216"/>
      <c r="H9895" s="227"/>
      <c r="I9895" s="214"/>
      <c r="J9895" s="214"/>
      <c r="K9895" s="218"/>
    </row>
    <row r="9896" customHeight="1" spans="1:11">
      <c r="A9896" s="228"/>
      <c r="B9896" s="219"/>
      <c r="C9896" s="220"/>
      <c r="D9896" s="220"/>
      <c r="E9896" s="220"/>
      <c r="F9896" s="225"/>
      <c r="G9896" s="222"/>
      <c r="H9896" s="229"/>
      <c r="I9896" s="220"/>
      <c r="J9896" s="220"/>
      <c r="K9896" s="223"/>
    </row>
    <row r="9897" customHeight="1" spans="1:11">
      <c r="A9897" s="226"/>
      <c r="B9897" s="213"/>
      <c r="C9897" s="214"/>
      <c r="D9897" s="214"/>
      <c r="E9897" s="214"/>
      <c r="F9897" s="224"/>
      <c r="G9897" s="216"/>
      <c r="H9897" s="227"/>
      <c r="I9897" s="214"/>
      <c r="J9897" s="214"/>
      <c r="K9897" s="218"/>
    </row>
    <row r="9898" customHeight="1" spans="1:11">
      <c r="A9898" s="228"/>
      <c r="B9898" s="219"/>
      <c r="C9898" s="220"/>
      <c r="D9898" s="220"/>
      <c r="E9898" s="220"/>
      <c r="F9898" s="225"/>
      <c r="G9898" s="222"/>
      <c r="H9898" s="229"/>
      <c r="I9898" s="220"/>
      <c r="J9898" s="220"/>
      <c r="K9898" s="223"/>
    </row>
    <row r="9899" customHeight="1" spans="1:11">
      <c r="A9899" s="226"/>
      <c r="B9899" s="213"/>
      <c r="C9899" s="214"/>
      <c r="D9899" s="214"/>
      <c r="E9899" s="214"/>
      <c r="F9899" s="224"/>
      <c r="G9899" s="216"/>
      <c r="H9899" s="227"/>
      <c r="I9899" s="214"/>
      <c r="J9899" s="214"/>
      <c r="K9899" s="218"/>
    </row>
    <row r="9900" customHeight="1" spans="1:11">
      <c r="A9900" s="228"/>
      <c r="B9900" s="219"/>
      <c r="C9900" s="220"/>
      <c r="D9900" s="220"/>
      <c r="E9900" s="220"/>
      <c r="F9900" s="225"/>
      <c r="G9900" s="222"/>
      <c r="H9900" s="229"/>
      <c r="I9900" s="220"/>
      <c r="J9900" s="220"/>
      <c r="K9900" s="223"/>
    </row>
    <row r="9901" customHeight="1" spans="1:11">
      <c r="A9901" s="226"/>
      <c r="B9901" s="213"/>
      <c r="C9901" s="214"/>
      <c r="D9901" s="214"/>
      <c r="E9901" s="214"/>
      <c r="F9901" s="224"/>
      <c r="G9901" s="216"/>
      <c r="H9901" s="227"/>
      <c r="I9901" s="214"/>
      <c r="J9901" s="214"/>
      <c r="K9901" s="218"/>
    </row>
    <row r="9902" customHeight="1" spans="1:11">
      <c r="A9902" s="228"/>
      <c r="B9902" s="219"/>
      <c r="C9902" s="220"/>
      <c r="D9902" s="220"/>
      <c r="E9902" s="220"/>
      <c r="F9902" s="225"/>
      <c r="G9902" s="222"/>
      <c r="H9902" s="229"/>
      <c r="I9902" s="220"/>
      <c r="J9902" s="220"/>
      <c r="K9902" s="223"/>
    </row>
    <row r="9903" customHeight="1" spans="1:11">
      <c r="A9903" s="226"/>
      <c r="B9903" s="213"/>
      <c r="C9903" s="214"/>
      <c r="D9903" s="214"/>
      <c r="E9903" s="214"/>
      <c r="F9903" s="224"/>
      <c r="G9903" s="216"/>
      <c r="H9903" s="227"/>
      <c r="I9903" s="214"/>
      <c r="J9903" s="214"/>
      <c r="K9903" s="218"/>
    </row>
    <row r="9904" customHeight="1" spans="1:11">
      <c r="A9904" s="228"/>
      <c r="B9904" s="219"/>
      <c r="C9904" s="220"/>
      <c r="D9904" s="220"/>
      <c r="E9904" s="220"/>
      <c r="F9904" s="225"/>
      <c r="G9904" s="222"/>
      <c r="H9904" s="229"/>
      <c r="I9904" s="220"/>
      <c r="J9904" s="220"/>
      <c r="K9904" s="223"/>
    </row>
    <row r="9905" customHeight="1" spans="1:11">
      <c r="A9905" s="226"/>
      <c r="B9905" s="213"/>
      <c r="C9905" s="214"/>
      <c r="D9905" s="214"/>
      <c r="E9905" s="214"/>
      <c r="F9905" s="224"/>
      <c r="G9905" s="216"/>
      <c r="H9905" s="227"/>
      <c r="I9905" s="214"/>
      <c r="J9905" s="214"/>
      <c r="K9905" s="218"/>
    </row>
    <row r="9906" customHeight="1" spans="1:11">
      <c r="A9906" s="228"/>
      <c r="B9906" s="219"/>
      <c r="C9906" s="220"/>
      <c r="D9906" s="220"/>
      <c r="E9906" s="220"/>
      <c r="F9906" s="225"/>
      <c r="G9906" s="222"/>
      <c r="H9906" s="229"/>
      <c r="I9906" s="220"/>
      <c r="J9906" s="220"/>
      <c r="K9906" s="223"/>
    </row>
    <row r="9907" customHeight="1" spans="1:11">
      <c r="A9907" s="226"/>
      <c r="B9907" s="213"/>
      <c r="C9907" s="214"/>
      <c r="D9907" s="214"/>
      <c r="E9907" s="214"/>
      <c r="F9907" s="224"/>
      <c r="G9907" s="216"/>
      <c r="H9907" s="227"/>
      <c r="I9907" s="214"/>
      <c r="J9907" s="214"/>
      <c r="K9907" s="218"/>
    </row>
    <row r="9908" customHeight="1" spans="1:11">
      <c r="A9908" s="228"/>
      <c r="B9908" s="219"/>
      <c r="C9908" s="220"/>
      <c r="D9908" s="220"/>
      <c r="E9908" s="220"/>
      <c r="F9908" s="225"/>
      <c r="G9908" s="222"/>
      <c r="H9908" s="229"/>
      <c r="I9908" s="220"/>
      <c r="J9908" s="220"/>
      <c r="K9908" s="223"/>
    </row>
    <row r="9909" customHeight="1" spans="1:11">
      <c r="A9909" s="226"/>
      <c r="B9909" s="213"/>
      <c r="C9909" s="214"/>
      <c r="D9909" s="214"/>
      <c r="E9909" s="214"/>
      <c r="F9909" s="224"/>
      <c r="G9909" s="216"/>
      <c r="H9909" s="227"/>
      <c r="I9909" s="214"/>
      <c r="J9909" s="214"/>
      <c r="K9909" s="218"/>
    </row>
    <row r="9910" customHeight="1" spans="1:11">
      <c r="A9910" s="228"/>
      <c r="B9910" s="219"/>
      <c r="C9910" s="220"/>
      <c r="D9910" s="220"/>
      <c r="E9910" s="220"/>
      <c r="F9910" s="225"/>
      <c r="G9910" s="222"/>
      <c r="H9910" s="229"/>
      <c r="I9910" s="220"/>
      <c r="J9910" s="220"/>
      <c r="K9910" s="223"/>
    </row>
    <row r="9911" customHeight="1" spans="1:11">
      <c r="A9911" s="226"/>
      <c r="B9911" s="213"/>
      <c r="C9911" s="214"/>
      <c r="D9911" s="214"/>
      <c r="E9911" s="214"/>
      <c r="F9911" s="224"/>
      <c r="G9911" s="216"/>
      <c r="H9911" s="227"/>
      <c r="I9911" s="214"/>
      <c r="J9911" s="214"/>
      <c r="K9911" s="218"/>
    </row>
    <row r="9912" customHeight="1" spans="1:11">
      <c r="A9912" s="228"/>
      <c r="B9912" s="219"/>
      <c r="C9912" s="220"/>
      <c r="D9912" s="220"/>
      <c r="E9912" s="220"/>
      <c r="F9912" s="225"/>
      <c r="G9912" s="222"/>
      <c r="H9912" s="229"/>
      <c r="I9912" s="220"/>
      <c r="J9912" s="220"/>
      <c r="K9912" s="223"/>
    </row>
    <row r="9913" customHeight="1" spans="1:11">
      <c r="A9913" s="226"/>
      <c r="B9913" s="213"/>
      <c r="C9913" s="214"/>
      <c r="D9913" s="214"/>
      <c r="E9913" s="214"/>
      <c r="F9913" s="224"/>
      <c r="G9913" s="216"/>
      <c r="H9913" s="227"/>
      <c r="I9913" s="214"/>
      <c r="J9913" s="214"/>
      <c r="K9913" s="218"/>
    </row>
    <row r="9914" customHeight="1" spans="1:11">
      <c r="A9914" s="228"/>
      <c r="B9914" s="219"/>
      <c r="C9914" s="220"/>
      <c r="D9914" s="220"/>
      <c r="E9914" s="220"/>
      <c r="F9914" s="225"/>
      <c r="G9914" s="222"/>
      <c r="H9914" s="229"/>
      <c r="I9914" s="220"/>
      <c r="J9914" s="220"/>
      <c r="K9914" s="223"/>
    </row>
    <row r="9915" customHeight="1" spans="1:11">
      <c r="A9915" s="226"/>
      <c r="B9915" s="213"/>
      <c r="C9915" s="214"/>
      <c r="D9915" s="214"/>
      <c r="E9915" s="214"/>
      <c r="F9915" s="224"/>
      <c r="G9915" s="216"/>
      <c r="H9915" s="227"/>
      <c r="I9915" s="214"/>
      <c r="J9915" s="214"/>
      <c r="K9915" s="218"/>
    </row>
    <row r="9916" customHeight="1" spans="1:11">
      <c r="A9916" s="228"/>
      <c r="B9916" s="219"/>
      <c r="C9916" s="220"/>
      <c r="D9916" s="220"/>
      <c r="E9916" s="220"/>
      <c r="F9916" s="225"/>
      <c r="G9916" s="222"/>
      <c r="H9916" s="229"/>
      <c r="I9916" s="220"/>
      <c r="J9916" s="220"/>
      <c r="K9916" s="223"/>
    </row>
    <row r="9917" customHeight="1" spans="1:11">
      <c r="A9917" s="226"/>
      <c r="B9917" s="213"/>
      <c r="C9917" s="214"/>
      <c r="D9917" s="214"/>
      <c r="E9917" s="214"/>
      <c r="F9917" s="224"/>
      <c r="G9917" s="216"/>
      <c r="H9917" s="227"/>
      <c r="I9917" s="214"/>
      <c r="J9917" s="214"/>
      <c r="K9917" s="218"/>
    </row>
    <row r="9918" customHeight="1" spans="1:11">
      <c r="A9918" s="228"/>
      <c r="B9918" s="219"/>
      <c r="C9918" s="220"/>
      <c r="D9918" s="220"/>
      <c r="E9918" s="220"/>
      <c r="F9918" s="225"/>
      <c r="G9918" s="222"/>
      <c r="H9918" s="229"/>
      <c r="I9918" s="220"/>
      <c r="J9918" s="220"/>
      <c r="K9918" s="223"/>
    </row>
    <row r="9919" customHeight="1" spans="1:11">
      <c r="A9919" s="226"/>
      <c r="B9919" s="213"/>
      <c r="C9919" s="214"/>
      <c r="D9919" s="214"/>
      <c r="E9919" s="214"/>
      <c r="F9919" s="224"/>
      <c r="G9919" s="216"/>
      <c r="H9919" s="227"/>
      <c r="I9919" s="214"/>
      <c r="J9919" s="214"/>
      <c r="K9919" s="218"/>
    </row>
    <row r="9920" customHeight="1" spans="1:11">
      <c r="A9920" s="228"/>
      <c r="B9920" s="219"/>
      <c r="C9920" s="220"/>
      <c r="D9920" s="220"/>
      <c r="E9920" s="220"/>
      <c r="F9920" s="225"/>
      <c r="G9920" s="222"/>
      <c r="H9920" s="229"/>
      <c r="I9920" s="220"/>
      <c r="J9920" s="220"/>
      <c r="K9920" s="223"/>
    </row>
    <row r="9921" customHeight="1" spans="1:11">
      <c r="A9921" s="226"/>
      <c r="B9921" s="213"/>
      <c r="C9921" s="214"/>
      <c r="D9921" s="214"/>
      <c r="E9921" s="214"/>
      <c r="F9921" s="224"/>
      <c r="G9921" s="216"/>
      <c r="H9921" s="227"/>
      <c r="I9921" s="214"/>
      <c r="J9921" s="214"/>
      <c r="K9921" s="218"/>
    </row>
    <row r="9922" customHeight="1" spans="1:11">
      <c r="A9922" s="228"/>
      <c r="B9922" s="219"/>
      <c r="C9922" s="220"/>
      <c r="D9922" s="220"/>
      <c r="E9922" s="220"/>
      <c r="F9922" s="225"/>
      <c r="G9922" s="222"/>
      <c r="H9922" s="229"/>
      <c r="I9922" s="220"/>
      <c r="J9922" s="220"/>
      <c r="K9922" s="223"/>
    </row>
    <row r="9923" customHeight="1" spans="1:11">
      <c r="A9923" s="226"/>
      <c r="B9923" s="213"/>
      <c r="C9923" s="214"/>
      <c r="D9923" s="214"/>
      <c r="E9923" s="214"/>
      <c r="F9923" s="224"/>
      <c r="G9923" s="216"/>
      <c r="H9923" s="227"/>
      <c r="I9923" s="214"/>
      <c r="J9923" s="214"/>
      <c r="K9923" s="218"/>
    </row>
    <row r="9924" customHeight="1" spans="1:11">
      <c r="A9924" s="228"/>
      <c r="B9924" s="219"/>
      <c r="C9924" s="220"/>
      <c r="D9924" s="220"/>
      <c r="E9924" s="220"/>
      <c r="F9924" s="225"/>
      <c r="G9924" s="222"/>
      <c r="H9924" s="229"/>
      <c r="I9924" s="220"/>
      <c r="J9924" s="220"/>
      <c r="K9924" s="223"/>
    </row>
    <row r="9925" customHeight="1" spans="1:11">
      <c r="A9925" s="226"/>
      <c r="B9925" s="213"/>
      <c r="C9925" s="214"/>
      <c r="D9925" s="214"/>
      <c r="E9925" s="214"/>
      <c r="F9925" s="224"/>
      <c r="G9925" s="216"/>
      <c r="H9925" s="227"/>
      <c r="I9925" s="214"/>
      <c r="J9925" s="214"/>
      <c r="K9925" s="218"/>
    </row>
    <row r="9926" customHeight="1" spans="1:11">
      <c r="A9926" s="228"/>
      <c r="B9926" s="219"/>
      <c r="C9926" s="220"/>
      <c r="D9926" s="220"/>
      <c r="E9926" s="220"/>
      <c r="F9926" s="225"/>
      <c r="G9926" s="222"/>
      <c r="H9926" s="229"/>
      <c r="I9926" s="220"/>
      <c r="J9926" s="220"/>
      <c r="K9926" s="223"/>
    </row>
    <row r="9927" customHeight="1" spans="1:11">
      <c r="A9927" s="226"/>
      <c r="B9927" s="213"/>
      <c r="C9927" s="214"/>
      <c r="D9927" s="214"/>
      <c r="E9927" s="214"/>
      <c r="F9927" s="224"/>
      <c r="G9927" s="216"/>
      <c r="H9927" s="227"/>
      <c r="I9927" s="214"/>
      <c r="J9927" s="214"/>
      <c r="K9927" s="218"/>
    </row>
    <row r="9928" customHeight="1" spans="1:11">
      <c r="A9928" s="228"/>
      <c r="B9928" s="219"/>
      <c r="C9928" s="220"/>
      <c r="D9928" s="220"/>
      <c r="E9928" s="220"/>
      <c r="F9928" s="225"/>
      <c r="G9928" s="222"/>
      <c r="H9928" s="229"/>
      <c r="I9928" s="220"/>
      <c r="J9928" s="220"/>
      <c r="K9928" s="223"/>
    </row>
    <row r="9929" customHeight="1" spans="1:11">
      <c r="A9929" s="226"/>
      <c r="B9929" s="213"/>
      <c r="C9929" s="214"/>
      <c r="D9929" s="214"/>
      <c r="E9929" s="214"/>
      <c r="F9929" s="224"/>
      <c r="G9929" s="216"/>
      <c r="H9929" s="227"/>
      <c r="I9929" s="214"/>
      <c r="J9929" s="214"/>
      <c r="K9929" s="218"/>
    </row>
    <row r="9930" customHeight="1" spans="1:11">
      <c r="A9930" s="228"/>
      <c r="B9930" s="219"/>
      <c r="C9930" s="220"/>
      <c r="D9930" s="220"/>
      <c r="E9930" s="220"/>
      <c r="F9930" s="225"/>
      <c r="G9930" s="222"/>
      <c r="H9930" s="229"/>
      <c r="I9930" s="220"/>
      <c r="J9930" s="220"/>
      <c r="K9930" s="223"/>
    </row>
    <row r="9931" customHeight="1" spans="1:11">
      <c r="A9931" s="226"/>
      <c r="B9931" s="213"/>
      <c r="C9931" s="214"/>
      <c r="D9931" s="214"/>
      <c r="E9931" s="214"/>
      <c r="F9931" s="224"/>
      <c r="G9931" s="216"/>
      <c r="H9931" s="227"/>
      <c r="I9931" s="214"/>
      <c r="J9931" s="214"/>
      <c r="K9931" s="218"/>
    </row>
    <row r="9932" customHeight="1" spans="1:11">
      <c r="A9932" s="228"/>
      <c r="B9932" s="219"/>
      <c r="C9932" s="220"/>
      <c r="D9932" s="220"/>
      <c r="E9932" s="220"/>
      <c r="F9932" s="225"/>
      <c r="G9932" s="222"/>
      <c r="H9932" s="229"/>
      <c r="I9932" s="220"/>
      <c r="J9932" s="220"/>
      <c r="K9932" s="223"/>
    </row>
    <row r="9933" customHeight="1" spans="1:11">
      <c r="A9933" s="226"/>
      <c r="B9933" s="213"/>
      <c r="C9933" s="214"/>
      <c r="D9933" s="214"/>
      <c r="E9933" s="214"/>
      <c r="F9933" s="224"/>
      <c r="G9933" s="216"/>
      <c r="H9933" s="227"/>
      <c r="I9933" s="214"/>
      <c r="J9933" s="214"/>
      <c r="K9933" s="218"/>
    </row>
    <row r="9934" customHeight="1" spans="1:11">
      <c r="A9934" s="228"/>
      <c r="B9934" s="219"/>
      <c r="C9934" s="220"/>
      <c r="D9934" s="220"/>
      <c r="E9934" s="220"/>
      <c r="F9934" s="225"/>
      <c r="G9934" s="222"/>
      <c r="H9934" s="229"/>
      <c r="I9934" s="220"/>
      <c r="J9934" s="220"/>
      <c r="K9934" s="223"/>
    </row>
    <row r="9935" customHeight="1" spans="1:11">
      <c r="A9935" s="226"/>
      <c r="B9935" s="213"/>
      <c r="C9935" s="214"/>
      <c r="D9935" s="214"/>
      <c r="E9935" s="214"/>
      <c r="F9935" s="224"/>
      <c r="G9935" s="216"/>
      <c r="H9935" s="227"/>
      <c r="I9935" s="214"/>
      <c r="J9935" s="214"/>
      <c r="K9935" s="218"/>
    </row>
    <row r="9936" customHeight="1" spans="1:11">
      <c r="A9936" s="228"/>
      <c r="B9936" s="219"/>
      <c r="C9936" s="220"/>
      <c r="D9936" s="220"/>
      <c r="E9936" s="220"/>
      <c r="F9936" s="225"/>
      <c r="G9936" s="222"/>
      <c r="H9936" s="229"/>
      <c r="I9936" s="220"/>
      <c r="J9936" s="220"/>
      <c r="K9936" s="223"/>
    </row>
    <row r="9937" customHeight="1" spans="1:11">
      <c r="A9937" s="226"/>
      <c r="B9937" s="213"/>
      <c r="C9937" s="214"/>
      <c r="D9937" s="214"/>
      <c r="E9937" s="214"/>
      <c r="F9937" s="224"/>
      <c r="G9937" s="216"/>
      <c r="H9937" s="227"/>
      <c r="I9937" s="214"/>
      <c r="J9937" s="214"/>
      <c r="K9937" s="218"/>
    </row>
    <row r="9938" customHeight="1" spans="1:11">
      <c r="A9938" s="228"/>
      <c r="B9938" s="219"/>
      <c r="C9938" s="220"/>
      <c r="D9938" s="220"/>
      <c r="E9938" s="220"/>
      <c r="F9938" s="225"/>
      <c r="G9938" s="222"/>
      <c r="H9938" s="229"/>
      <c r="I9938" s="220"/>
      <c r="J9938" s="220"/>
      <c r="K9938" s="223"/>
    </row>
    <row r="9939" customHeight="1" spans="1:11">
      <c r="A9939" s="226"/>
      <c r="B9939" s="213"/>
      <c r="C9939" s="214"/>
      <c r="D9939" s="214"/>
      <c r="E9939" s="214"/>
      <c r="F9939" s="224"/>
      <c r="G9939" s="216"/>
      <c r="H9939" s="227"/>
      <c r="I9939" s="214"/>
      <c r="J9939" s="214"/>
      <c r="K9939" s="218"/>
    </row>
    <row r="9940" customHeight="1" spans="1:11">
      <c r="A9940" s="228"/>
      <c r="B9940" s="219"/>
      <c r="C9940" s="220"/>
      <c r="D9940" s="220"/>
      <c r="E9940" s="220"/>
      <c r="F9940" s="225"/>
      <c r="G9940" s="222"/>
      <c r="H9940" s="229"/>
      <c r="I9940" s="220"/>
      <c r="J9940" s="220"/>
      <c r="K9940" s="223"/>
    </row>
    <row r="9941" customHeight="1" spans="1:11">
      <c r="A9941" s="226"/>
      <c r="B9941" s="213"/>
      <c r="C9941" s="214"/>
      <c r="D9941" s="214"/>
      <c r="E9941" s="214"/>
      <c r="F9941" s="224"/>
      <c r="G9941" s="216"/>
      <c r="H9941" s="227"/>
      <c r="I9941" s="214"/>
      <c r="J9941" s="214"/>
      <c r="K9941" s="218"/>
    </row>
    <row r="9942" customHeight="1" spans="1:11">
      <c r="A9942" s="228"/>
      <c r="B9942" s="219"/>
      <c r="C9942" s="220"/>
      <c r="D9942" s="220"/>
      <c r="E9942" s="220"/>
      <c r="F9942" s="225"/>
      <c r="G9942" s="222"/>
      <c r="H9942" s="229"/>
      <c r="I9942" s="220"/>
      <c r="J9942" s="220"/>
      <c r="K9942" s="223"/>
    </row>
    <row r="9943" customHeight="1" spans="1:11">
      <c r="A9943" s="226"/>
      <c r="B9943" s="213"/>
      <c r="C9943" s="214"/>
      <c r="D9943" s="214"/>
      <c r="E9943" s="214"/>
      <c r="F9943" s="224"/>
      <c r="G9943" s="216"/>
      <c r="H9943" s="227"/>
      <c r="I9943" s="214"/>
      <c r="J9943" s="214"/>
      <c r="K9943" s="218"/>
    </row>
    <row r="9944" customHeight="1" spans="1:11">
      <c r="A9944" s="228"/>
      <c r="B9944" s="219"/>
      <c r="C9944" s="220"/>
      <c r="D9944" s="220"/>
      <c r="E9944" s="220"/>
      <c r="F9944" s="225"/>
      <c r="G9944" s="222"/>
      <c r="H9944" s="229"/>
      <c r="I9944" s="220"/>
      <c r="J9944" s="220"/>
      <c r="K9944" s="223"/>
    </row>
    <row r="9945" customHeight="1" spans="1:11">
      <c r="A9945" s="226"/>
      <c r="B9945" s="213"/>
      <c r="C9945" s="214"/>
      <c r="D9945" s="214"/>
      <c r="E9945" s="214"/>
      <c r="F9945" s="224"/>
      <c r="G9945" s="216"/>
      <c r="H9945" s="227"/>
      <c r="I9945" s="214"/>
      <c r="J9945" s="214"/>
      <c r="K9945" s="218"/>
    </row>
    <row r="9946" customHeight="1" spans="1:11">
      <c r="A9946" s="228"/>
      <c r="B9946" s="219"/>
      <c r="C9946" s="220"/>
      <c r="D9946" s="220"/>
      <c r="E9946" s="220"/>
      <c r="F9946" s="225"/>
      <c r="G9946" s="222"/>
      <c r="H9946" s="229"/>
      <c r="I9946" s="220"/>
      <c r="J9946" s="220"/>
      <c r="K9946" s="223"/>
    </row>
    <row r="9947" customHeight="1" spans="1:11">
      <c r="A9947" s="226"/>
      <c r="B9947" s="213"/>
      <c r="C9947" s="214"/>
      <c r="D9947" s="214"/>
      <c r="E9947" s="214"/>
      <c r="F9947" s="224"/>
      <c r="G9947" s="216"/>
      <c r="H9947" s="227"/>
      <c r="I9947" s="214"/>
      <c r="J9947" s="214"/>
      <c r="K9947" s="218"/>
    </row>
    <row r="9948" customHeight="1" spans="1:11">
      <c r="A9948" s="228"/>
      <c r="B9948" s="219"/>
      <c r="C9948" s="220"/>
      <c r="D9948" s="220"/>
      <c r="E9948" s="220"/>
      <c r="F9948" s="225"/>
      <c r="G9948" s="222"/>
      <c r="H9948" s="229"/>
      <c r="I9948" s="220"/>
      <c r="J9948" s="220"/>
      <c r="K9948" s="223"/>
    </row>
    <row r="9949" customHeight="1" spans="1:11">
      <c r="A9949" s="226"/>
      <c r="B9949" s="213"/>
      <c r="C9949" s="214"/>
      <c r="D9949" s="214"/>
      <c r="E9949" s="214"/>
      <c r="F9949" s="224"/>
      <c r="G9949" s="216"/>
      <c r="H9949" s="227"/>
      <c r="I9949" s="214"/>
      <c r="J9949" s="214"/>
      <c r="K9949" s="218"/>
    </row>
    <row r="9950" customHeight="1" spans="1:11">
      <c r="A9950" s="228"/>
      <c r="B9950" s="219"/>
      <c r="C9950" s="220"/>
      <c r="D9950" s="220"/>
      <c r="E9950" s="220"/>
      <c r="F9950" s="225"/>
      <c r="G9950" s="222"/>
      <c r="H9950" s="229"/>
      <c r="I9950" s="220"/>
      <c r="J9950" s="220"/>
      <c r="K9950" s="223"/>
    </row>
    <row r="9951" customHeight="1" spans="1:11">
      <c r="A9951" s="226"/>
      <c r="B9951" s="213"/>
      <c r="C9951" s="214"/>
      <c r="D9951" s="214"/>
      <c r="E9951" s="214"/>
      <c r="F9951" s="224"/>
      <c r="G9951" s="216"/>
      <c r="H9951" s="227"/>
      <c r="I9951" s="214"/>
      <c r="J9951" s="214"/>
      <c r="K9951" s="218"/>
    </row>
    <row r="9952" customHeight="1" spans="1:11">
      <c r="A9952" s="228"/>
      <c r="B9952" s="219"/>
      <c r="C9952" s="220"/>
      <c r="D9952" s="220"/>
      <c r="E9952" s="220"/>
      <c r="F9952" s="225"/>
      <c r="G9952" s="222"/>
      <c r="H9952" s="229"/>
      <c r="I9952" s="220"/>
      <c r="J9952" s="220"/>
      <c r="K9952" s="223"/>
    </row>
    <row r="9953" customHeight="1" spans="1:11">
      <c r="A9953" s="226"/>
      <c r="B9953" s="213"/>
      <c r="C9953" s="214"/>
      <c r="D9953" s="214"/>
      <c r="E9953" s="214"/>
      <c r="F9953" s="224"/>
      <c r="G9953" s="216"/>
      <c r="H9953" s="227"/>
      <c r="I9953" s="214"/>
      <c r="J9953" s="214"/>
      <c r="K9953" s="218"/>
    </row>
    <row r="9954" customHeight="1" spans="1:11">
      <c r="A9954" s="228"/>
      <c r="B9954" s="219"/>
      <c r="C9954" s="220"/>
      <c r="D9954" s="220"/>
      <c r="E9954" s="220"/>
      <c r="F9954" s="225"/>
      <c r="G9954" s="222"/>
      <c r="H9954" s="229"/>
      <c r="I9954" s="220"/>
      <c r="J9954" s="220"/>
      <c r="K9954" s="223"/>
    </row>
    <row r="9955" customHeight="1" spans="1:11">
      <c r="A9955" s="226"/>
      <c r="B9955" s="213"/>
      <c r="C9955" s="214"/>
      <c r="D9955" s="214"/>
      <c r="E9955" s="214"/>
      <c r="F9955" s="224"/>
      <c r="G9955" s="216"/>
      <c r="H9955" s="227"/>
      <c r="I9955" s="214"/>
      <c r="J9955" s="214"/>
      <c r="K9955" s="218"/>
    </row>
    <row r="9956" customHeight="1" spans="1:11">
      <c r="A9956" s="228"/>
      <c r="B9956" s="219"/>
      <c r="C9956" s="220"/>
      <c r="D9956" s="220"/>
      <c r="E9956" s="220"/>
      <c r="F9956" s="225"/>
      <c r="G9956" s="222"/>
      <c r="H9956" s="229"/>
      <c r="I9956" s="220"/>
      <c r="J9956" s="220"/>
      <c r="K9956" s="223"/>
    </row>
    <row r="9957" customHeight="1" spans="1:11">
      <c r="A9957" s="226"/>
      <c r="B9957" s="213"/>
      <c r="C9957" s="214"/>
      <c r="D9957" s="214"/>
      <c r="E9957" s="214"/>
      <c r="F9957" s="224"/>
      <c r="G9957" s="216"/>
      <c r="H9957" s="227"/>
      <c r="I9957" s="214"/>
      <c r="J9957" s="214"/>
      <c r="K9957" s="218"/>
    </row>
    <row r="9958" customHeight="1" spans="1:11">
      <c r="A9958" s="228"/>
      <c r="B9958" s="219"/>
      <c r="C9958" s="220"/>
      <c r="D9958" s="220"/>
      <c r="E9958" s="220"/>
      <c r="F9958" s="225"/>
      <c r="G9958" s="222"/>
      <c r="H9958" s="229"/>
      <c r="I9958" s="220"/>
      <c r="J9958" s="220"/>
      <c r="K9958" s="223"/>
    </row>
    <row r="9959" customHeight="1" spans="1:11">
      <c r="A9959" s="226"/>
      <c r="B9959" s="213"/>
      <c r="C9959" s="214"/>
      <c r="D9959" s="214"/>
      <c r="E9959" s="214"/>
      <c r="F9959" s="224"/>
      <c r="G9959" s="216"/>
      <c r="H9959" s="227"/>
      <c r="I9959" s="214"/>
      <c r="J9959" s="214"/>
      <c r="K9959" s="218"/>
    </row>
    <row r="9960" customHeight="1" spans="1:11">
      <c r="A9960" s="228"/>
      <c r="B9960" s="219"/>
      <c r="C9960" s="220"/>
      <c r="D9960" s="220"/>
      <c r="E9960" s="220"/>
      <c r="F9960" s="225"/>
      <c r="G9960" s="222"/>
      <c r="H9960" s="229"/>
      <c r="I9960" s="220"/>
      <c r="J9960" s="220"/>
      <c r="K9960" s="223"/>
    </row>
    <row r="9961" customHeight="1" spans="1:11">
      <c r="A9961" s="226"/>
      <c r="B9961" s="213"/>
      <c r="C9961" s="214"/>
      <c r="D9961" s="214"/>
      <c r="E9961" s="214"/>
      <c r="F9961" s="224"/>
      <c r="G9961" s="216"/>
      <c r="H9961" s="227"/>
      <c r="I9961" s="214"/>
      <c r="J9961" s="214"/>
      <c r="K9961" s="218"/>
    </row>
    <row r="9962" customHeight="1" spans="1:11">
      <c r="A9962" s="228"/>
      <c r="B9962" s="219"/>
      <c r="C9962" s="220"/>
      <c r="D9962" s="220"/>
      <c r="E9962" s="220"/>
      <c r="F9962" s="225"/>
      <c r="G9962" s="222"/>
      <c r="H9962" s="229"/>
      <c r="I9962" s="220"/>
      <c r="J9962" s="220"/>
      <c r="K9962" s="223"/>
    </row>
    <row r="9963" customHeight="1" spans="1:11">
      <c r="A9963" s="226"/>
      <c r="B9963" s="213"/>
      <c r="C9963" s="214"/>
      <c r="D9963" s="214"/>
      <c r="E9963" s="214"/>
      <c r="F9963" s="224"/>
      <c r="G9963" s="216"/>
      <c r="H9963" s="227"/>
      <c r="I9963" s="214"/>
      <c r="J9963" s="214"/>
      <c r="K9963" s="218"/>
    </row>
    <row r="9964" customHeight="1" spans="1:11">
      <c r="A9964" s="228"/>
      <c r="B9964" s="219"/>
      <c r="C9964" s="220"/>
      <c r="D9964" s="220"/>
      <c r="E9964" s="220"/>
      <c r="F9964" s="225"/>
      <c r="G9964" s="222"/>
      <c r="H9964" s="229"/>
      <c r="I9964" s="220"/>
      <c r="J9964" s="220"/>
      <c r="K9964" s="223"/>
    </row>
    <row r="9965" customHeight="1" spans="1:11">
      <c r="A9965" s="226"/>
      <c r="B9965" s="213"/>
      <c r="C9965" s="214"/>
      <c r="D9965" s="214"/>
      <c r="E9965" s="214"/>
      <c r="F9965" s="224"/>
      <c r="G9965" s="216"/>
      <c r="H9965" s="227"/>
      <c r="I9965" s="214"/>
      <c r="J9965" s="214"/>
      <c r="K9965" s="218"/>
    </row>
    <row r="9966" customHeight="1" spans="1:11">
      <c r="A9966" s="228"/>
      <c r="B9966" s="219"/>
      <c r="C9966" s="220"/>
      <c r="D9966" s="220"/>
      <c r="E9966" s="220"/>
      <c r="F9966" s="225"/>
      <c r="G9966" s="222"/>
      <c r="H9966" s="229"/>
      <c r="I9966" s="220"/>
      <c r="J9966" s="220"/>
      <c r="K9966" s="223"/>
    </row>
    <row r="9967" customHeight="1" spans="1:11">
      <c r="A9967" s="226"/>
      <c r="B9967" s="213"/>
      <c r="C9967" s="214"/>
      <c r="D9967" s="214"/>
      <c r="E9967" s="214"/>
      <c r="F9967" s="224"/>
      <c r="G9967" s="216"/>
      <c r="H9967" s="227"/>
      <c r="I9967" s="214"/>
      <c r="J9967" s="214"/>
      <c r="K9967" s="218"/>
    </row>
    <row r="9968" customHeight="1" spans="1:11">
      <c r="A9968" s="228"/>
      <c r="B9968" s="219"/>
      <c r="C9968" s="220"/>
      <c r="D9968" s="220"/>
      <c r="E9968" s="220"/>
      <c r="F9968" s="225"/>
      <c r="G9968" s="222"/>
      <c r="H9968" s="229"/>
      <c r="I9968" s="220"/>
      <c r="J9968" s="220"/>
      <c r="K9968" s="223"/>
    </row>
    <row r="9969" customHeight="1" spans="1:11">
      <c r="A9969" s="226"/>
      <c r="B9969" s="213"/>
      <c r="C9969" s="214"/>
      <c r="D9969" s="214"/>
      <c r="E9969" s="214"/>
      <c r="F9969" s="224"/>
      <c r="G9969" s="216"/>
      <c r="H9969" s="227"/>
      <c r="I9969" s="214"/>
      <c r="J9969" s="214"/>
      <c r="K9969" s="218"/>
    </row>
    <row r="9970" customHeight="1" spans="1:11">
      <c r="A9970" s="228"/>
      <c r="B9970" s="219"/>
      <c r="C9970" s="220"/>
      <c r="D9970" s="220"/>
      <c r="E9970" s="220"/>
      <c r="F9970" s="225"/>
      <c r="G9970" s="222"/>
      <c r="H9970" s="229"/>
      <c r="I9970" s="220"/>
      <c r="J9970" s="220"/>
      <c r="K9970" s="223"/>
    </row>
    <row r="9971" customHeight="1" spans="1:11">
      <c r="A9971" s="226"/>
      <c r="B9971" s="213"/>
      <c r="C9971" s="214"/>
      <c r="D9971" s="214"/>
      <c r="E9971" s="214"/>
      <c r="F9971" s="224"/>
      <c r="G9971" s="216"/>
      <c r="H9971" s="227"/>
      <c r="I9971" s="214"/>
      <c r="J9971" s="214"/>
      <c r="K9971" s="218"/>
    </row>
    <row r="9972" customHeight="1" spans="1:11">
      <c r="A9972" s="228"/>
      <c r="B9972" s="219"/>
      <c r="C9972" s="220"/>
      <c r="D9972" s="220"/>
      <c r="E9972" s="220"/>
      <c r="F9972" s="225"/>
      <c r="G9972" s="222"/>
      <c r="H9972" s="229"/>
      <c r="I9972" s="220"/>
      <c r="J9972" s="220"/>
      <c r="K9972" s="223"/>
    </row>
    <row r="9973" customHeight="1" spans="1:11">
      <c r="A9973" s="226"/>
      <c r="B9973" s="213"/>
      <c r="C9973" s="214"/>
      <c r="D9973" s="214"/>
      <c r="E9973" s="214"/>
      <c r="F9973" s="224"/>
      <c r="G9973" s="216"/>
      <c r="H9973" s="227"/>
      <c r="I9973" s="214"/>
      <c r="J9973" s="214"/>
      <c r="K9973" s="218"/>
    </row>
    <row r="9974" customHeight="1" spans="1:11">
      <c r="A9974" s="228"/>
      <c r="B9974" s="219"/>
      <c r="C9974" s="220"/>
      <c r="D9974" s="220"/>
      <c r="E9974" s="220"/>
      <c r="F9974" s="225"/>
      <c r="G9974" s="222"/>
      <c r="H9974" s="229"/>
      <c r="I9974" s="220"/>
      <c r="J9974" s="220"/>
      <c r="K9974" s="223"/>
    </row>
    <row r="9975" customHeight="1" spans="1:11">
      <c r="A9975" s="226"/>
      <c r="B9975" s="213"/>
      <c r="C9975" s="214"/>
      <c r="D9975" s="214"/>
      <c r="E9975" s="214"/>
      <c r="F9975" s="224"/>
      <c r="G9975" s="216"/>
      <c r="H9975" s="227"/>
      <c r="I9975" s="214"/>
      <c r="J9975" s="214"/>
      <c r="K9975" s="218"/>
    </row>
    <row r="9976" customHeight="1" spans="1:11">
      <c r="A9976" s="228"/>
      <c r="B9976" s="219"/>
      <c r="C9976" s="220"/>
      <c r="D9976" s="220"/>
      <c r="E9976" s="220"/>
      <c r="F9976" s="225"/>
      <c r="G9976" s="222"/>
      <c r="H9976" s="229"/>
      <c r="I9976" s="220"/>
      <c r="J9976" s="220"/>
      <c r="K9976" s="223"/>
    </row>
    <row r="9977" customHeight="1" spans="1:11">
      <c r="A9977" s="226"/>
      <c r="B9977" s="213"/>
      <c r="C9977" s="214"/>
      <c r="D9977" s="214"/>
      <c r="E9977" s="214"/>
      <c r="F9977" s="224"/>
      <c r="G9977" s="216"/>
      <c r="H9977" s="227"/>
      <c r="I9977" s="214"/>
      <c r="J9977" s="214"/>
      <c r="K9977" s="218"/>
    </row>
    <row r="9978" customHeight="1" spans="1:11">
      <c r="A9978" s="228"/>
      <c r="B9978" s="219"/>
      <c r="C9978" s="220"/>
      <c r="D9978" s="220"/>
      <c r="E9978" s="220"/>
      <c r="F9978" s="225"/>
      <c r="G9978" s="222"/>
      <c r="H9978" s="229"/>
      <c r="I9978" s="220"/>
      <c r="J9978" s="220"/>
      <c r="K9978" s="223"/>
    </row>
    <row r="9979" customHeight="1" spans="1:11">
      <c r="A9979" s="226"/>
      <c r="B9979" s="213"/>
      <c r="C9979" s="214"/>
      <c r="D9979" s="214"/>
      <c r="E9979" s="214"/>
      <c r="F9979" s="224"/>
      <c r="G9979" s="216"/>
      <c r="H9979" s="227"/>
      <c r="I9979" s="214"/>
      <c r="J9979" s="214"/>
      <c r="K9979" s="218"/>
    </row>
    <row r="9980" customHeight="1" spans="1:11">
      <c r="A9980" s="228"/>
      <c r="B9980" s="219"/>
      <c r="C9980" s="220"/>
      <c r="D9980" s="220"/>
      <c r="E9980" s="220"/>
      <c r="F9980" s="225"/>
      <c r="G9980" s="222"/>
      <c r="H9980" s="229"/>
      <c r="I9980" s="220"/>
      <c r="J9980" s="220"/>
      <c r="K9980" s="223"/>
    </row>
    <row r="9981" customHeight="1" spans="1:11">
      <c r="A9981" s="226"/>
      <c r="B9981" s="213"/>
      <c r="C9981" s="214"/>
      <c r="D9981" s="214"/>
      <c r="E9981" s="214"/>
      <c r="F9981" s="224"/>
      <c r="G9981" s="216"/>
      <c r="H9981" s="227"/>
      <c r="I9981" s="214"/>
      <c r="J9981" s="214"/>
      <c r="K9981" s="218"/>
    </row>
    <row r="9982" customHeight="1" spans="1:11">
      <c r="A9982" s="228"/>
      <c r="B9982" s="219"/>
      <c r="C9982" s="220"/>
      <c r="D9982" s="220"/>
      <c r="E9982" s="220"/>
      <c r="F9982" s="225"/>
      <c r="G9982" s="222"/>
      <c r="H9982" s="229"/>
      <c r="I9982" s="220"/>
      <c r="J9982" s="220"/>
      <c r="K9982" s="223"/>
    </row>
    <row r="9983" customHeight="1" spans="1:11">
      <c r="A9983" s="226"/>
      <c r="B9983" s="213"/>
      <c r="C9983" s="214"/>
      <c r="D9983" s="214"/>
      <c r="E9983" s="214"/>
      <c r="F9983" s="224"/>
      <c r="G9983" s="216"/>
      <c r="H9983" s="227"/>
      <c r="I9983" s="214"/>
      <c r="J9983" s="214"/>
      <c r="K9983" s="218"/>
    </row>
    <row r="9984" customHeight="1" spans="1:11">
      <c r="A9984" s="228"/>
      <c r="B9984" s="219"/>
      <c r="C9984" s="220"/>
      <c r="D9984" s="220"/>
      <c r="E9984" s="220"/>
      <c r="F9984" s="225"/>
      <c r="G9984" s="222"/>
      <c r="H9984" s="229"/>
      <c r="I9984" s="220"/>
      <c r="J9984" s="220"/>
      <c r="K9984" s="223"/>
    </row>
    <row r="9985" customHeight="1" spans="1:11">
      <c r="A9985" s="226"/>
      <c r="B9985" s="213"/>
      <c r="C9985" s="214"/>
      <c r="D9985" s="214"/>
      <c r="E9985" s="214"/>
      <c r="F9985" s="224"/>
      <c r="G9985" s="216"/>
      <c r="H9985" s="227"/>
      <c r="I9985" s="214"/>
      <c r="J9985" s="214"/>
      <c r="K9985" s="218"/>
    </row>
    <row r="9986" customHeight="1" spans="1:11">
      <c r="A9986" s="228"/>
      <c r="B9986" s="219"/>
      <c r="C9986" s="220"/>
      <c r="D9986" s="220"/>
      <c r="E9986" s="220"/>
      <c r="F9986" s="225"/>
      <c r="G9986" s="222"/>
      <c r="H9986" s="229"/>
      <c r="I9986" s="220"/>
      <c r="J9986" s="220"/>
      <c r="K9986" s="223"/>
    </row>
    <row r="9987" customHeight="1" spans="1:11">
      <c r="A9987" s="226"/>
      <c r="B9987" s="213"/>
      <c r="C9987" s="214"/>
      <c r="D9987" s="214"/>
      <c r="E9987" s="214"/>
      <c r="F9987" s="224"/>
      <c r="G9987" s="216"/>
      <c r="H9987" s="227"/>
      <c r="I9987" s="214"/>
      <c r="J9987" s="214"/>
      <c r="K9987" s="218"/>
    </row>
    <row r="9988" customHeight="1" spans="1:11">
      <c r="A9988" s="228"/>
      <c r="B9988" s="219"/>
      <c r="C9988" s="220"/>
      <c r="D9988" s="220"/>
      <c r="E9988" s="220"/>
      <c r="F9988" s="225"/>
      <c r="G9988" s="222"/>
      <c r="H9988" s="229"/>
      <c r="I9988" s="220"/>
      <c r="J9988" s="220"/>
      <c r="K9988" s="223"/>
    </row>
    <row r="9989" customHeight="1" spans="1:11">
      <c r="A9989" s="226"/>
      <c r="B9989" s="213"/>
      <c r="C9989" s="214"/>
      <c r="D9989" s="214"/>
      <c r="E9989" s="214"/>
      <c r="F9989" s="224"/>
      <c r="G9989" s="216"/>
      <c r="H9989" s="227"/>
      <c r="I9989" s="214"/>
      <c r="J9989" s="214"/>
      <c r="K9989" s="218"/>
    </row>
    <row r="9990" customHeight="1" spans="1:11">
      <c r="A9990" s="228"/>
      <c r="B9990" s="219"/>
      <c r="C9990" s="220"/>
      <c r="D9990" s="220"/>
      <c r="E9990" s="220"/>
      <c r="F9990" s="225"/>
      <c r="G9990" s="222"/>
      <c r="H9990" s="229"/>
      <c r="I9990" s="220"/>
      <c r="J9990" s="220"/>
      <c r="K9990" s="223"/>
    </row>
    <row r="9991" customHeight="1" spans="1:11">
      <c r="A9991" s="226"/>
      <c r="B9991" s="213"/>
      <c r="C9991" s="214"/>
      <c r="D9991" s="214"/>
      <c r="E9991" s="214"/>
      <c r="F9991" s="224"/>
      <c r="G9991" s="216"/>
      <c r="H9991" s="227"/>
      <c r="I9991" s="214"/>
      <c r="J9991" s="214"/>
      <c r="K9991" s="218"/>
    </row>
    <row r="9992" customHeight="1" spans="1:11">
      <c r="A9992" s="228"/>
      <c r="B9992" s="219"/>
      <c r="C9992" s="220"/>
      <c r="D9992" s="220"/>
      <c r="E9992" s="220"/>
      <c r="F9992" s="225"/>
      <c r="G9992" s="222"/>
      <c r="H9992" s="229"/>
      <c r="I9992" s="220"/>
      <c r="J9992" s="220"/>
      <c r="K9992" s="223"/>
    </row>
    <row r="9993" customHeight="1" spans="1:11">
      <c r="A9993" s="226"/>
      <c r="B9993" s="213"/>
      <c r="C9993" s="214"/>
      <c r="D9993" s="214"/>
      <c r="E9993" s="214"/>
      <c r="F9993" s="224"/>
      <c r="G9993" s="216"/>
      <c r="H9993" s="227"/>
      <c r="I9993" s="214"/>
      <c r="J9993" s="214"/>
      <c r="K9993" s="218"/>
    </row>
    <row r="9994" customHeight="1" spans="1:11">
      <c r="A9994" s="228"/>
      <c r="B9994" s="219"/>
      <c r="C9994" s="220"/>
      <c r="D9994" s="220"/>
      <c r="E9994" s="220"/>
      <c r="F9994" s="225"/>
      <c r="G9994" s="222"/>
      <c r="H9994" s="229"/>
      <c r="I9994" s="220"/>
      <c r="J9994" s="220"/>
      <c r="K9994" s="223"/>
    </row>
    <row r="9995" customHeight="1" spans="1:11">
      <c r="A9995" s="226"/>
      <c r="B9995" s="213"/>
      <c r="C9995" s="214"/>
      <c r="D9995" s="214"/>
      <c r="E9995" s="214"/>
      <c r="F9995" s="224"/>
      <c r="G9995" s="216"/>
      <c r="H9995" s="227"/>
      <c r="I9995" s="214"/>
      <c r="J9995" s="214"/>
      <c r="K9995" s="218"/>
    </row>
    <row r="9996" customHeight="1" spans="1:11">
      <c r="A9996" s="228"/>
      <c r="B9996" s="219"/>
      <c r="C9996" s="220"/>
      <c r="D9996" s="220"/>
      <c r="E9996" s="220"/>
      <c r="F9996" s="225"/>
      <c r="G9996" s="222"/>
      <c r="H9996" s="229"/>
      <c r="I9996" s="220"/>
      <c r="J9996" s="220"/>
      <c r="K9996" s="223"/>
    </row>
    <row r="9997" customHeight="1" spans="1:11">
      <c r="A9997" s="226"/>
      <c r="B9997" s="213"/>
      <c r="C9997" s="214"/>
      <c r="D9997" s="214"/>
      <c r="E9997" s="214"/>
      <c r="F9997" s="224"/>
      <c r="G9997" s="216"/>
      <c r="H9997" s="227"/>
      <c r="I9997" s="214"/>
      <c r="J9997" s="214"/>
      <c r="K9997" s="218"/>
    </row>
    <row r="9998" customHeight="1" spans="1:11">
      <c r="A9998" s="228"/>
      <c r="B9998" s="219"/>
      <c r="C9998" s="220"/>
      <c r="D9998" s="220"/>
      <c r="E9998" s="220"/>
      <c r="F9998" s="225"/>
      <c r="G9998" s="222"/>
      <c r="H9998" s="229"/>
      <c r="I9998" s="220"/>
      <c r="J9998" s="220"/>
      <c r="K9998" s="223"/>
    </row>
    <row r="9999" customHeight="1" spans="1:11">
      <c r="A9999" s="226"/>
      <c r="B9999" s="213"/>
      <c r="C9999" s="214"/>
      <c r="D9999" s="214"/>
      <c r="E9999" s="214"/>
      <c r="F9999" s="224"/>
      <c r="G9999" s="216"/>
      <c r="H9999" s="227"/>
      <c r="I9999" s="214"/>
      <c r="J9999" s="214"/>
      <c r="K9999" s="218"/>
    </row>
    <row r="10000" customHeight="1" spans="1:11">
      <c r="A10000" s="228"/>
      <c r="B10000" s="219"/>
      <c r="C10000" s="220"/>
      <c r="D10000" s="220"/>
      <c r="E10000" s="220"/>
      <c r="F10000" s="225"/>
      <c r="G10000" s="222"/>
      <c r="H10000" s="229"/>
      <c r="I10000" s="220"/>
      <c r="J10000" s="220"/>
      <c r="K10000" s="223"/>
    </row>
    <row r="10001" customHeight="1" spans="1:11">
      <c r="A10001" s="226"/>
      <c r="B10001" s="213"/>
      <c r="C10001" s="214"/>
      <c r="D10001" s="214"/>
      <c r="E10001" s="214"/>
      <c r="F10001" s="224"/>
      <c r="G10001" s="216"/>
      <c r="H10001" s="227"/>
      <c r="I10001" s="214"/>
      <c r="J10001" s="214"/>
      <c r="K10001" s="218"/>
    </row>
    <row r="10002" customHeight="1" spans="1:11">
      <c r="A10002" s="228"/>
      <c r="B10002" s="219"/>
      <c r="C10002" s="220"/>
      <c r="D10002" s="220"/>
      <c r="E10002" s="220"/>
      <c r="F10002" s="225"/>
      <c r="G10002" s="222"/>
      <c r="H10002" s="229"/>
      <c r="I10002" s="220"/>
      <c r="J10002" s="220"/>
      <c r="K10002" s="223"/>
    </row>
    <row r="10003" customHeight="1" spans="1:11">
      <c r="A10003" s="226"/>
      <c r="B10003" s="213"/>
      <c r="C10003" s="214"/>
      <c r="D10003" s="214"/>
      <c r="E10003" s="214"/>
      <c r="F10003" s="224"/>
      <c r="G10003" s="216"/>
      <c r="H10003" s="227"/>
      <c r="I10003" s="214"/>
      <c r="J10003" s="214"/>
      <c r="K10003" s="218"/>
    </row>
    <row r="10004" customHeight="1" spans="1:11">
      <c r="A10004" s="228"/>
      <c r="B10004" s="219"/>
      <c r="C10004" s="220"/>
      <c r="D10004" s="220"/>
      <c r="E10004" s="220"/>
      <c r="F10004" s="225"/>
      <c r="G10004" s="222"/>
      <c r="H10004" s="229"/>
      <c r="I10004" s="220"/>
      <c r="J10004" s="220"/>
      <c r="K10004" s="223"/>
    </row>
    <row r="10005" customHeight="1" spans="1:11">
      <c r="A10005" s="226"/>
      <c r="B10005" s="213"/>
      <c r="C10005" s="214"/>
      <c r="D10005" s="214"/>
      <c r="E10005" s="214"/>
      <c r="F10005" s="224"/>
      <c r="G10005" s="216"/>
      <c r="H10005" s="227"/>
      <c r="I10005" s="214"/>
      <c r="J10005" s="214"/>
      <c r="K10005" s="218"/>
    </row>
    <row r="10006" customHeight="1" spans="1:11">
      <c r="A10006" s="228"/>
      <c r="B10006" s="219"/>
      <c r="C10006" s="220"/>
      <c r="D10006" s="220"/>
      <c r="E10006" s="220"/>
      <c r="F10006" s="225"/>
      <c r="G10006" s="222"/>
      <c r="H10006" s="229"/>
      <c r="I10006" s="220"/>
      <c r="J10006" s="220"/>
      <c r="K10006" s="223"/>
    </row>
    <row r="10007" customHeight="1" spans="1:11">
      <c r="A10007" s="226"/>
      <c r="B10007" s="213"/>
      <c r="C10007" s="214"/>
      <c r="D10007" s="214"/>
      <c r="E10007" s="214"/>
      <c r="F10007" s="224"/>
      <c r="G10007" s="216"/>
      <c r="H10007" s="227"/>
      <c r="I10007" s="214"/>
      <c r="J10007" s="214"/>
      <c r="K10007" s="218"/>
    </row>
    <row r="10008" customHeight="1" spans="1:11">
      <c r="A10008" s="228"/>
      <c r="B10008" s="219"/>
      <c r="C10008" s="220"/>
      <c r="D10008" s="220"/>
      <c r="E10008" s="220"/>
      <c r="F10008" s="225"/>
      <c r="G10008" s="222"/>
      <c r="H10008" s="229"/>
      <c r="I10008" s="220"/>
      <c r="J10008" s="220"/>
      <c r="K10008" s="223"/>
    </row>
    <row r="10009" customHeight="1" spans="1:11">
      <c r="A10009" s="226"/>
      <c r="B10009" s="213"/>
      <c r="C10009" s="214"/>
      <c r="D10009" s="214"/>
      <c r="E10009" s="214"/>
      <c r="F10009" s="224"/>
      <c r="G10009" s="216"/>
      <c r="H10009" s="227"/>
      <c r="I10009" s="214"/>
      <c r="J10009" s="214"/>
      <c r="K10009" s="218"/>
    </row>
    <row r="10010" customHeight="1" spans="1:11">
      <c r="A10010" s="228"/>
      <c r="B10010" s="219"/>
      <c r="C10010" s="220"/>
      <c r="D10010" s="220"/>
      <c r="E10010" s="220"/>
      <c r="F10010" s="225"/>
      <c r="G10010" s="222"/>
      <c r="H10010" s="229"/>
      <c r="I10010" s="220"/>
      <c r="J10010" s="220"/>
      <c r="K10010" s="223"/>
    </row>
    <row r="10011" customHeight="1" spans="1:11">
      <c r="A10011" s="226"/>
      <c r="B10011" s="213"/>
      <c r="C10011" s="214"/>
      <c r="D10011" s="214"/>
      <c r="E10011" s="214"/>
      <c r="F10011" s="224"/>
      <c r="G10011" s="216"/>
      <c r="H10011" s="227"/>
      <c r="I10011" s="214"/>
      <c r="J10011" s="214"/>
      <c r="K10011" s="218"/>
    </row>
    <row r="10012" customHeight="1" spans="1:11">
      <c r="A10012" s="228"/>
      <c r="B10012" s="219"/>
      <c r="C10012" s="220"/>
      <c r="D10012" s="220"/>
      <c r="E10012" s="220"/>
      <c r="F10012" s="225"/>
      <c r="G10012" s="222"/>
      <c r="H10012" s="229"/>
      <c r="I10012" s="220"/>
      <c r="J10012" s="220"/>
      <c r="K10012" s="223"/>
    </row>
    <row r="10013" customHeight="1" spans="1:11">
      <c r="A10013" s="226"/>
      <c r="B10013" s="213"/>
      <c r="C10013" s="214"/>
      <c r="D10013" s="214"/>
      <c r="E10013" s="214"/>
      <c r="F10013" s="224"/>
      <c r="G10013" s="216"/>
      <c r="H10013" s="227"/>
      <c r="I10013" s="214"/>
      <c r="J10013" s="214"/>
      <c r="K10013" s="218"/>
    </row>
    <row r="10014" customHeight="1" spans="1:11">
      <c r="A10014" s="228"/>
      <c r="B10014" s="219"/>
      <c r="C10014" s="220"/>
      <c r="D10014" s="220"/>
      <c r="E10014" s="220"/>
      <c r="F10014" s="225"/>
      <c r="G10014" s="222"/>
      <c r="H10014" s="229"/>
      <c r="I10014" s="220"/>
      <c r="J10014" s="220"/>
      <c r="K10014" s="223"/>
    </row>
    <row r="10015" customHeight="1" spans="1:11">
      <c r="A10015" s="226"/>
      <c r="B10015" s="213"/>
      <c r="C10015" s="214"/>
      <c r="D10015" s="214"/>
      <c r="E10015" s="214"/>
      <c r="F10015" s="224"/>
      <c r="G10015" s="216"/>
      <c r="H10015" s="227"/>
      <c r="I10015" s="214"/>
      <c r="J10015" s="214"/>
      <c r="K10015" s="218"/>
    </row>
    <row r="10016" customHeight="1" spans="1:11">
      <c r="A10016" s="228"/>
      <c r="B10016" s="219"/>
      <c r="C10016" s="220"/>
      <c r="D10016" s="220"/>
      <c r="E10016" s="220"/>
      <c r="F10016" s="225"/>
      <c r="G10016" s="222"/>
      <c r="H10016" s="229"/>
      <c r="I10016" s="220"/>
      <c r="J10016" s="220"/>
      <c r="K10016" s="223"/>
    </row>
    <row r="10017" customHeight="1" spans="1:11">
      <c r="A10017" s="226"/>
      <c r="B10017" s="213"/>
      <c r="C10017" s="214"/>
      <c r="D10017" s="214"/>
      <c r="E10017" s="214"/>
      <c r="F10017" s="224"/>
      <c r="G10017" s="216"/>
      <c r="H10017" s="227"/>
      <c r="I10017" s="214"/>
      <c r="J10017" s="214"/>
      <c r="K10017" s="218"/>
    </row>
    <row r="10018" customHeight="1" spans="1:11">
      <c r="A10018" s="228"/>
      <c r="B10018" s="219"/>
      <c r="C10018" s="220"/>
      <c r="D10018" s="220"/>
      <c r="E10018" s="220"/>
      <c r="F10018" s="225"/>
      <c r="G10018" s="222"/>
      <c r="H10018" s="229"/>
      <c r="I10018" s="220"/>
      <c r="J10018" s="220"/>
      <c r="K10018" s="223"/>
    </row>
    <row r="10019" customHeight="1" spans="1:11">
      <c r="A10019" s="226"/>
      <c r="B10019" s="213"/>
      <c r="C10019" s="214"/>
      <c r="D10019" s="214"/>
      <c r="E10019" s="214"/>
      <c r="F10019" s="224"/>
      <c r="G10019" s="216"/>
      <c r="H10019" s="227"/>
      <c r="I10019" s="214"/>
      <c r="J10019" s="214"/>
      <c r="K10019" s="218"/>
    </row>
    <row r="10020" customHeight="1" spans="1:11">
      <c r="A10020" s="228"/>
      <c r="B10020" s="219"/>
      <c r="C10020" s="220"/>
      <c r="D10020" s="220"/>
      <c r="E10020" s="220"/>
      <c r="F10020" s="225"/>
      <c r="G10020" s="222"/>
      <c r="H10020" s="229"/>
      <c r="I10020" s="220"/>
      <c r="J10020" s="220"/>
      <c r="K10020" s="223"/>
    </row>
    <row r="10021" customHeight="1" spans="1:11">
      <c r="A10021" s="226"/>
      <c r="B10021" s="213"/>
      <c r="C10021" s="214"/>
      <c r="D10021" s="214"/>
      <c r="E10021" s="214"/>
      <c r="F10021" s="224"/>
      <c r="G10021" s="216"/>
      <c r="H10021" s="227"/>
      <c r="I10021" s="214"/>
      <c r="J10021" s="214"/>
      <c r="K10021" s="218"/>
    </row>
    <row r="10022" customHeight="1" spans="1:11">
      <c r="A10022" s="228"/>
      <c r="B10022" s="219"/>
      <c r="C10022" s="220"/>
      <c r="D10022" s="220"/>
      <c r="E10022" s="220"/>
      <c r="F10022" s="225"/>
      <c r="G10022" s="222"/>
      <c r="H10022" s="229"/>
      <c r="I10022" s="220"/>
      <c r="J10022" s="220"/>
      <c r="K10022" s="223"/>
    </row>
    <row r="10023" customHeight="1" spans="1:11">
      <c r="A10023" s="226"/>
      <c r="B10023" s="213"/>
      <c r="C10023" s="214"/>
      <c r="D10023" s="214"/>
      <c r="E10023" s="214"/>
      <c r="F10023" s="224"/>
      <c r="G10023" s="216"/>
      <c r="H10023" s="227"/>
      <c r="I10023" s="214"/>
      <c r="J10023" s="214"/>
      <c r="K10023" s="218"/>
    </row>
    <row r="10024" customHeight="1" spans="1:11">
      <c r="A10024" s="228"/>
      <c r="B10024" s="219"/>
      <c r="C10024" s="220"/>
      <c r="D10024" s="220"/>
      <c r="E10024" s="220"/>
      <c r="F10024" s="225"/>
      <c r="G10024" s="222"/>
      <c r="H10024" s="229"/>
      <c r="I10024" s="220"/>
      <c r="J10024" s="220"/>
      <c r="K10024" s="223"/>
    </row>
    <row r="10025" customHeight="1" spans="1:11">
      <c r="A10025" s="226"/>
      <c r="B10025" s="213"/>
      <c r="C10025" s="214"/>
      <c r="D10025" s="214"/>
      <c r="E10025" s="214"/>
      <c r="F10025" s="224"/>
      <c r="G10025" s="216"/>
      <c r="H10025" s="227"/>
      <c r="I10025" s="214"/>
      <c r="J10025" s="214"/>
      <c r="K10025" s="218"/>
    </row>
    <row r="10026" customHeight="1" spans="1:11">
      <c r="A10026" s="228"/>
      <c r="B10026" s="219"/>
      <c r="C10026" s="220"/>
      <c r="D10026" s="220"/>
      <c r="E10026" s="220"/>
      <c r="F10026" s="225"/>
      <c r="G10026" s="222"/>
      <c r="H10026" s="229"/>
      <c r="I10026" s="220"/>
      <c r="J10026" s="220"/>
      <c r="K10026" s="223"/>
    </row>
    <row r="10027" customHeight="1" spans="1:11">
      <c r="A10027" s="226"/>
      <c r="B10027" s="213"/>
      <c r="C10027" s="214"/>
      <c r="D10027" s="214"/>
      <c r="E10027" s="214"/>
      <c r="F10027" s="224"/>
      <c r="G10027" s="216"/>
      <c r="H10027" s="227"/>
      <c r="I10027" s="214"/>
      <c r="J10027" s="214"/>
      <c r="K10027" s="218"/>
    </row>
    <row r="10028" customHeight="1" spans="1:11">
      <c r="A10028" s="228"/>
      <c r="B10028" s="219"/>
      <c r="C10028" s="220"/>
      <c r="D10028" s="220"/>
      <c r="E10028" s="220"/>
      <c r="F10028" s="225"/>
      <c r="G10028" s="222"/>
      <c r="H10028" s="229"/>
      <c r="I10028" s="220"/>
      <c r="J10028" s="220"/>
      <c r="K10028" s="223"/>
    </row>
    <row r="10029" customHeight="1" spans="1:11">
      <c r="A10029" s="226"/>
      <c r="B10029" s="213"/>
      <c r="C10029" s="214"/>
      <c r="D10029" s="214"/>
      <c r="E10029" s="214"/>
      <c r="F10029" s="224"/>
      <c r="G10029" s="216"/>
      <c r="H10029" s="227"/>
      <c r="I10029" s="214"/>
      <c r="J10029" s="214"/>
      <c r="K10029" s="218"/>
    </row>
    <row r="10030" customHeight="1" spans="1:11">
      <c r="A10030" s="228"/>
      <c r="B10030" s="219"/>
      <c r="C10030" s="220"/>
      <c r="D10030" s="220"/>
      <c r="E10030" s="220"/>
      <c r="F10030" s="225"/>
      <c r="G10030" s="222"/>
      <c r="H10030" s="229"/>
      <c r="I10030" s="220"/>
      <c r="J10030" s="220"/>
      <c r="K10030" s="223"/>
    </row>
    <row r="10031" customHeight="1" spans="1:11">
      <c r="A10031" s="226"/>
      <c r="B10031" s="213"/>
      <c r="C10031" s="214"/>
      <c r="D10031" s="214"/>
      <c r="E10031" s="214"/>
      <c r="F10031" s="224"/>
      <c r="G10031" s="216"/>
      <c r="H10031" s="227"/>
      <c r="I10031" s="214"/>
      <c r="J10031" s="214"/>
      <c r="K10031" s="218"/>
    </row>
    <row r="10032" customHeight="1" spans="1:11">
      <c r="A10032" s="228"/>
      <c r="B10032" s="219"/>
      <c r="C10032" s="220"/>
      <c r="D10032" s="220"/>
      <c r="E10032" s="220"/>
      <c r="F10032" s="225"/>
      <c r="G10032" s="222"/>
      <c r="H10032" s="229"/>
      <c r="I10032" s="220"/>
      <c r="J10032" s="220"/>
      <c r="K10032" s="223"/>
    </row>
    <row r="10033" customHeight="1" spans="1:11">
      <c r="A10033" s="226"/>
      <c r="B10033" s="213"/>
      <c r="C10033" s="214"/>
      <c r="D10033" s="214"/>
      <c r="E10033" s="214"/>
      <c r="F10033" s="224"/>
      <c r="G10033" s="216"/>
      <c r="H10033" s="227"/>
      <c r="I10033" s="214"/>
      <c r="J10033" s="214"/>
      <c r="K10033" s="218"/>
    </row>
    <row r="10034" customHeight="1" spans="1:11">
      <c r="A10034" s="228"/>
      <c r="B10034" s="219"/>
      <c r="C10034" s="220"/>
      <c r="D10034" s="220"/>
      <c r="E10034" s="220"/>
      <c r="F10034" s="225"/>
      <c r="G10034" s="222"/>
      <c r="H10034" s="229"/>
      <c r="I10034" s="220"/>
      <c r="J10034" s="220"/>
      <c r="K10034" s="223"/>
    </row>
    <row r="10035" customHeight="1" spans="1:11">
      <c r="A10035" s="226"/>
      <c r="B10035" s="213"/>
      <c r="C10035" s="214"/>
      <c r="D10035" s="214"/>
      <c r="E10035" s="214"/>
      <c r="F10035" s="224"/>
      <c r="G10035" s="216"/>
      <c r="H10035" s="227"/>
      <c r="I10035" s="214"/>
      <c r="J10035" s="214"/>
      <c r="K10035" s="218"/>
    </row>
    <row r="10036" customHeight="1" spans="1:11">
      <c r="A10036" s="228"/>
      <c r="B10036" s="219"/>
      <c r="C10036" s="220"/>
      <c r="D10036" s="220"/>
      <c r="E10036" s="220"/>
      <c r="F10036" s="225"/>
      <c r="G10036" s="222"/>
      <c r="H10036" s="229"/>
      <c r="I10036" s="220"/>
      <c r="J10036" s="220"/>
      <c r="K10036" s="223"/>
    </row>
    <row r="10037" customHeight="1" spans="1:11">
      <c r="A10037" s="226"/>
      <c r="B10037" s="213"/>
      <c r="C10037" s="214"/>
      <c r="D10037" s="214"/>
      <c r="E10037" s="214"/>
      <c r="F10037" s="224"/>
      <c r="G10037" s="216"/>
      <c r="H10037" s="227"/>
      <c r="I10037" s="214"/>
      <c r="J10037" s="214"/>
      <c r="K10037" s="218"/>
    </row>
    <row r="10038" customHeight="1" spans="1:11">
      <c r="A10038" s="228"/>
      <c r="B10038" s="219"/>
      <c r="C10038" s="220"/>
      <c r="D10038" s="220"/>
      <c r="E10038" s="220"/>
      <c r="F10038" s="225"/>
      <c r="G10038" s="222"/>
      <c r="H10038" s="229"/>
      <c r="I10038" s="220"/>
      <c r="J10038" s="220"/>
      <c r="K10038" s="223"/>
    </row>
    <row r="10039" customHeight="1" spans="1:11">
      <c r="A10039" s="226"/>
      <c r="B10039" s="213"/>
      <c r="C10039" s="214"/>
      <c r="D10039" s="214"/>
      <c r="E10039" s="214"/>
      <c r="F10039" s="224"/>
      <c r="G10039" s="216"/>
      <c r="H10039" s="227"/>
      <c r="I10039" s="214"/>
      <c r="J10039" s="214"/>
      <c r="K10039" s="218"/>
    </row>
    <row r="10040" customHeight="1" spans="1:11">
      <c r="A10040" s="228"/>
      <c r="B10040" s="219"/>
      <c r="C10040" s="220"/>
      <c r="D10040" s="220"/>
      <c r="E10040" s="220"/>
      <c r="F10040" s="225"/>
      <c r="G10040" s="222"/>
      <c r="H10040" s="229"/>
      <c r="I10040" s="220"/>
      <c r="J10040" s="220"/>
      <c r="K10040" s="223"/>
    </row>
    <row r="10041" customHeight="1" spans="1:11">
      <c r="A10041" s="226"/>
      <c r="B10041" s="213"/>
      <c r="C10041" s="214"/>
      <c r="D10041" s="214"/>
      <c r="E10041" s="214"/>
      <c r="F10041" s="224"/>
      <c r="G10041" s="216"/>
      <c r="H10041" s="227"/>
      <c r="I10041" s="214"/>
      <c r="J10041" s="214"/>
      <c r="K10041" s="218"/>
    </row>
    <row r="10042" customHeight="1" spans="1:11">
      <c r="A10042" s="228"/>
      <c r="B10042" s="219"/>
      <c r="C10042" s="220"/>
      <c r="D10042" s="220"/>
      <c r="E10042" s="220"/>
      <c r="F10042" s="225"/>
      <c r="G10042" s="222"/>
      <c r="H10042" s="229"/>
      <c r="I10042" s="220"/>
      <c r="J10042" s="220"/>
      <c r="K10042" s="223"/>
    </row>
    <row r="10043" customHeight="1" spans="1:11">
      <c r="A10043" s="226"/>
      <c r="B10043" s="213"/>
      <c r="C10043" s="214"/>
      <c r="D10043" s="214"/>
      <c r="E10043" s="214"/>
      <c r="F10043" s="224"/>
      <c r="G10043" s="216"/>
      <c r="H10043" s="227"/>
      <c r="I10043" s="214"/>
      <c r="J10043" s="214"/>
      <c r="K10043" s="218"/>
    </row>
    <row r="10044" customHeight="1" spans="1:11">
      <c r="A10044" s="228"/>
      <c r="B10044" s="219"/>
      <c r="C10044" s="220"/>
      <c r="D10044" s="220"/>
      <c r="E10044" s="220"/>
      <c r="F10044" s="225"/>
      <c r="G10044" s="222"/>
      <c r="H10044" s="229"/>
      <c r="I10044" s="220"/>
      <c r="J10044" s="220"/>
      <c r="K10044" s="223"/>
    </row>
    <row r="10045" customHeight="1" spans="1:11">
      <c r="A10045" s="226"/>
      <c r="B10045" s="213"/>
      <c r="C10045" s="214"/>
      <c r="D10045" s="214"/>
      <c r="E10045" s="214"/>
      <c r="F10045" s="224"/>
      <c r="G10045" s="216"/>
      <c r="H10045" s="227"/>
      <c r="I10045" s="214"/>
      <c r="J10045" s="214"/>
      <c r="K10045" s="218"/>
    </row>
    <row r="10046" customHeight="1" spans="1:11">
      <c r="A10046" s="228"/>
      <c r="B10046" s="219"/>
      <c r="C10046" s="220"/>
      <c r="D10046" s="220"/>
      <c r="E10046" s="220"/>
      <c r="F10046" s="225"/>
      <c r="G10046" s="222"/>
      <c r="H10046" s="229"/>
      <c r="I10046" s="220"/>
      <c r="J10046" s="220"/>
      <c r="K10046" s="223"/>
    </row>
    <row r="10047" customHeight="1" spans="1:11">
      <c r="A10047" s="226"/>
      <c r="B10047" s="213"/>
      <c r="C10047" s="214"/>
      <c r="D10047" s="214"/>
      <c r="E10047" s="214"/>
      <c r="F10047" s="224"/>
      <c r="G10047" s="216"/>
      <c r="H10047" s="227"/>
      <c r="I10047" s="214"/>
      <c r="J10047" s="214"/>
      <c r="K10047" s="218"/>
    </row>
    <row r="10048" customHeight="1" spans="1:11">
      <c r="A10048" s="228"/>
      <c r="B10048" s="219"/>
      <c r="C10048" s="220"/>
      <c r="D10048" s="220"/>
      <c r="E10048" s="220"/>
      <c r="F10048" s="225"/>
      <c r="G10048" s="222"/>
      <c r="H10048" s="229"/>
      <c r="I10048" s="220"/>
      <c r="J10048" s="220"/>
      <c r="K10048" s="223"/>
    </row>
    <row r="10049" customHeight="1" spans="1:11">
      <c r="A10049" s="226"/>
      <c r="B10049" s="213"/>
      <c r="C10049" s="214"/>
      <c r="D10049" s="214"/>
      <c r="E10049" s="214"/>
      <c r="F10049" s="224"/>
      <c r="G10049" s="216"/>
      <c r="H10049" s="227"/>
      <c r="I10049" s="214"/>
      <c r="J10049" s="214"/>
      <c r="K10049" s="218"/>
    </row>
    <row r="10050" customHeight="1" spans="1:11">
      <c r="A10050" s="228"/>
      <c r="B10050" s="219"/>
      <c r="C10050" s="220"/>
      <c r="D10050" s="220"/>
      <c r="E10050" s="220"/>
      <c r="F10050" s="225"/>
      <c r="G10050" s="222"/>
      <c r="H10050" s="229"/>
      <c r="I10050" s="220"/>
      <c r="J10050" s="220"/>
      <c r="K10050" s="223"/>
    </row>
    <row r="10051" customHeight="1" spans="1:11">
      <c r="A10051" s="226"/>
      <c r="B10051" s="213"/>
      <c r="C10051" s="214"/>
      <c r="D10051" s="214"/>
      <c r="E10051" s="214"/>
      <c r="F10051" s="224"/>
      <c r="G10051" s="216"/>
      <c r="H10051" s="227"/>
      <c r="I10051" s="214"/>
      <c r="J10051" s="214"/>
      <c r="K10051" s="218"/>
    </row>
    <row r="10052" customHeight="1" spans="1:11">
      <c r="A10052" s="228"/>
      <c r="B10052" s="219"/>
      <c r="C10052" s="220"/>
      <c r="D10052" s="220"/>
      <c r="E10052" s="220"/>
      <c r="F10052" s="225"/>
      <c r="G10052" s="222"/>
      <c r="H10052" s="229"/>
      <c r="I10052" s="220"/>
      <c r="J10052" s="220"/>
      <c r="K10052" s="223"/>
    </row>
    <row r="10053" customHeight="1" spans="1:11">
      <c r="A10053" s="226"/>
      <c r="B10053" s="213"/>
      <c r="C10053" s="214"/>
      <c r="D10053" s="214"/>
      <c r="E10053" s="214"/>
      <c r="F10053" s="224"/>
      <c r="G10053" s="216"/>
      <c r="H10053" s="227"/>
      <c r="I10053" s="214"/>
      <c r="J10053" s="214"/>
      <c r="K10053" s="218"/>
    </row>
    <row r="10054" customHeight="1" spans="1:11">
      <c r="A10054" s="228"/>
      <c r="B10054" s="219"/>
      <c r="C10054" s="220"/>
      <c r="D10054" s="220"/>
      <c r="E10054" s="220"/>
      <c r="F10054" s="225"/>
      <c r="G10054" s="222"/>
      <c r="H10054" s="229"/>
      <c r="I10054" s="220"/>
      <c r="J10054" s="220"/>
      <c r="K10054" s="223"/>
    </row>
    <row r="10055" customHeight="1" spans="1:11">
      <c r="A10055" s="226"/>
      <c r="B10055" s="213"/>
      <c r="C10055" s="214"/>
      <c r="D10055" s="214"/>
      <c r="E10055" s="214"/>
      <c r="F10055" s="224"/>
      <c r="G10055" s="216"/>
      <c r="H10055" s="227"/>
      <c r="I10055" s="214"/>
      <c r="J10055" s="214"/>
      <c r="K10055" s="218"/>
    </row>
    <row r="10056" customHeight="1" spans="1:11">
      <c r="A10056" s="228"/>
      <c r="B10056" s="219"/>
      <c r="C10056" s="220"/>
      <c r="D10056" s="220"/>
      <c r="E10056" s="220"/>
      <c r="F10056" s="225"/>
      <c r="G10056" s="222"/>
      <c r="H10056" s="229"/>
      <c r="I10056" s="220"/>
      <c r="J10056" s="220"/>
      <c r="K10056" s="223"/>
    </row>
    <row r="10057" customHeight="1" spans="1:11">
      <c r="A10057" s="226"/>
      <c r="B10057" s="213"/>
      <c r="C10057" s="214"/>
      <c r="D10057" s="214"/>
      <c r="E10057" s="214"/>
      <c r="F10057" s="224"/>
      <c r="G10057" s="216"/>
      <c r="H10057" s="227"/>
      <c r="I10057" s="214"/>
      <c r="J10057" s="214"/>
      <c r="K10057" s="218"/>
    </row>
    <row r="10058" customHeight="1" spans="1:11">
      <c r="A10058" s="228"/>
      <c r="B10058" s="219"/>
      <c r="C10058" s="220"/>
      <c r="D10058" s="220"/>
      <c r="E10058" s="220"/>
      <c r="F10058" s="225"/>
      <c r="G10058" s="222"/>
      <c r="H10058" s="229"/>
      <c r="I10058" s="220"/>
      <c r="J10058" s="220"/>
      <c r="K10058" s="223"/>
    </row>
    <row r="10059" customHeight="1" spans="1:11">
      <c r="A10059" s="226"/>
      <c r="B10059" s="213"/>
      <c r="C10059" s="214"/>
      <c r="D10059" s="214"/>
      <c r="E10059" s="214"/>
      <c r="F10059" s="224"/>
      <c r="G10059" s="216"/>
      <c r="H10059" s="227"/>
      <c r="I10059" s="214"/>
      <c r="J10059" s="214"/>
      <c r="K10059" s="218"/>
    </row>
    <row r="10060" customHeight="1" spans="1:11">
      <c r="A10060" s="228"/>
      <c r="B10060" s="219"/>
      <c r="C10060" s="220"/>
      <c r="D10060" s="220"/>
      <c r="E10060" s="220"/>
      <c r="F10060" s="225"/>
      <c r="G10060" s="222"/>
      <c r="H10060" s="229"/>
      <c r="I10060" s="220"/>
      <c r="J10060" s="220"/>
      <c r="K10060" s="223"/>
    </row>
    <row r="10061" customHeight="1" spans="1:11">
      <c r="A10061" s="226"/>
      <c r="B10061" s="213"/>
      <c r="C10061" s="214"/>
      <c r="D10061" s="214"/>
      <c r="E10061" s="214"/>
      <c r="F10061" s="224"/>
      <c r="G10061" s="216"/>
      <c r="H10061" s="227"/>
      <c r="I10061" s="214"/>
      <c r="J10061" s="214"/>
      <c r="K10061" s="218"/>
    </row>
    <row r="10062" customHeight="1" spans="1:11">
      <c r="A10062" s="228"/>
      <c r="B10062" s="219"/>
      <c r="C10062" s="220"/>
      <c r="D10062" s="220"/>
      <c r="E10062" s="220"/>
      <c r="F10062" s="225"/>
      <c r="G10062" s="222"/>
      <c r="H10062" s="229"/>
      <c r="I10062" s="220"/>
      <c r="J10062" s="220"/>
      <c r="K10062" s="223"/>
    </row>
    <row r="10063" customHeight="1" spans="1:11">
      <c r="A10063" s="226"/>
      <c r="B10063" s="213"/>
      <c r="C10063" s="214"/>
      <c r="D10063" s="214"/>
      <c r="E10063" s="214"/>
      <c r="F10063" s="224"/>
      <c r="G10063" s="216"/>
      <c r="H10063" s="227"/>
      <c r="I10063" s="214"/>
      <c r="J10063" s="214"/>
      <c r="K10063" s="218"/>
    </row>
    <row r="10064" customHeight="1" spans="1:11">
      <c r="A10064" s="228"/>
      <c r="B10064" s="219"/>
      <c r="C10064" s="220"/>
      <c r="D10064" s="220"/>
      <c r="E10064" s="220"/>
      <c r="F10064" s="225"/>
      <c r="G10064" s="222"/>
      <c r="H10064" s="229"/>
      <c r="I10064" s="220"/>
      <c r="J10064" s="220"/>
      <c r="K10064" s="223"/>
    </row>
    <row r="10065" customHeight="1" spans="1:11">
      <c r="A10065" s="226"/>
      <c r="B10065" s="213"/>
      <c r="C10065" s="214"/>
      <c r="D10065" s="214"/>
      <c r="E10065" s="214"/>
      <c r="F10065" s="224"/>
      <c r="G10065" s="216"/>
      <c r="H10065" s="227"/>
      <c r="I10065" s="214"/>
      <c r="J10065" s="214"/>
      <c r="K10065" s="218"/>
    </row>
    <row r="10066" customHeight="1" spans="1:11">
      <c r="A10066" s="228"/>
      <c r="B10066" s="219"/>
      <c r="C10066" s="220"/>
      <c r="D10066" s="220"/>
      <c r="E10066" s="220"/>
      <c r="F10066" s="225"/>
      <c r="G10066" s="222"/>
      <c r="H10066" s="229"/>
      <c r="I10066" s="220"/>
      <c r="J10066" s="220"/>
      <c r="K10066" s="223"/>
    </row>
    <row r="10067" customHeight="1" spans="1:11">
      <c r="A10067" s="226"/>
      <c r="B10067" s="213"/>
      <c r="C10067" s="214"/>
      <c r="D10067" s="214"/>
      <c r="E10067" s="214"/>
      <c r="F10067" s="224"/>
      <c r="G10067" s="216"/>
      <c r="H10067" s="227"/>
      <c r="I10067" s="214"/>
      <c r="J10067" s="214"/>
      <c r="K10067" s="218"/>
    </row>
    <row r="10068" customHeight="1" spans="1:11">
      <c r="A10068" s="228"/>
      <c r="B10068" s="219"/>
      <c r="C10068" s="220"/>
      <c r="D10068" s="220"/>
      <c r="E10068" s="220"/>
      <c r="F10068" s="225"/>
      <c r="G10068" s="222"/>
      <c r="H10068" s="229"/>
      <c r="I10068" s="220"/>
      <c r="J10068" s="220"/>
      <c r="K10068" s="223"/>
    </row>
    <row r="10069" customHeight="1" spans="1:11">
      <c r="A10069" s="226"/>
      <c r="B10069" s="213"/>
      <c r="C10069" s="214"/>
      <c r="D10069" s="214"/>
      <c r="E10069" s="214"/>
      <c r="F10069" s="224"/>
      <c r="G10069" s="216"/>
      <c r="H10069" s="227"/>
      <c r="I10069" s="214"/>
      <c r="J10069" s="214"/>
      <c r="K10069" s="218"/>
    </row>
    <row r="10070" customHeight="1" spans="1:11">
      <c r="A10070" s="228"/>
      <c r="B10070" s="219"/>
      <c r="C10070" s="220"/>
      <c r="D10070" s="220"/>
      <c r="E10070" s="220"/>
      <c r="F10070" s="225"/>
      <c r="G10070" s="222"/>
      <c r="H10070" s="229"/>
      <c r="I10070" s="220"/>
      <c r="J10070" s="220"/>
      <c r="K10070" s="223"/>
    </row>
    <row r="10071" customHeight="1" spans="1:11">
      <c r="A10071" s="226"/>
      <c r="B10071" s="213"/>
      <c r="C10071" s="214"/>
      <c r="D10071" s="214"/>
      <c r="E10071" s="214"/>
      <c r="F10071" s="224"/>
      <c r="G10071" s="216"/>
      <c r="H10071" s="227"/>
      <c r="I10071" s="214"/>
      <c r="J10071" s="214"/>
      <c r="K10071" s="218"/>
    </row>
    <row r="10072" customHeight="1" spans="1:11">
      <c r="A10072" s="228"/>
      <c r="B10072" s="219"/>
      <c r="C10072" s="220"/>
      <c r="D10072" s="220"/>
      <c r="E10072" s="220"/>
      <c r="F10072" s="225"/>
      <c r="G10072" s="222"/>
      <c r="H10072" s="229"/>
      <c r="I10072" s="220"/>
      <c r="J10072" s="220"/>
      <c r="K10072" s="223"/>
    </row>
    <row r="10073" customHeight="1" spans="1:11">
      <c r="A10073" s="226"/>
      <c r="B10073" s="213"/>
      <c r="C10073" s="214"/>
      <c r="D10073" s="214"/>
      <c r="E10073" s="214"/>
      <c r="F10073" s="224"/>
      <c r="G10073" s="216"/>
      <c r="H10073" s="227"/>
      <c r="I10073" s="214"/>
      <c r="J10073" s="214"/>
      <c r="K10073" s="218"/>
    </row>
    <row r="10074" customHeight="1" spans="1:11">
      <c r="A10074" s="228"/>
      <c r="B10074" s="219"/>
      <c r="C10074" s="220"/>
      <c r="D10074" s="220"/>
      <c r="E10074" s="220"/>
      <c r="F10074" s="225"/>
      <c r="G10074" s="222"/>
      <c r="H10074" s="229"/>
      <c r="I10074" s="220"/>
      <c r="J10074" s="220"/>
      <c r="K10074" s="223"/>
    </row>
    <row r="10075" customHeight="1" spans="1:11">
      <c r="A10075" s="226"/>
      <c r="B10075" s="213"/>
      <c r="C10075" s="214"/>
      <c r="D10075" s="214"/>
      <c r="E10075" s="214"/>
      <c r="F10075" s="224"/>
      <c r="G10075" s="216"/>
      <c r="H10075" s="227"/>
      <c r="I10075" s="214"/>
      <c r="J10075" s="214"/>
      <c r="K10075" s="218"/>
    </row>
    <row r="10076" customHeight="1" spans="1:11">
      <c r="A10076" s="228"/>
      <c r="B10076" s="219"/>
      <c r="C10076" s="220"/>
      <c r="D10076" s="220"/>
      <c r="E10076" s="220"/>
      <c r="F10076" s="225"/>
      <c r="G10076" s="222"/>
      <c r="H10076" s="229"/>
      <c r="I10076" s="220"/>
      <c r="J10076" s="220"/>
      <c r="K10076" s="223"/>
    </row>
    <row r="10077" customHeight="1" spans="1:11">
      <c r="A10077" s="226"/>
      <c r="B10077" s="213"/>
      <c r="C10077" s="214"/>
      <c r="D10077" s="214"/>
      <c r="E10077" s="214"/>
      <c r="F10077" s="224"/>
      <c r="G10077" s="216"/>
      <c r="H10077" s="227"/>
      <c r="I10077" s="214"/>
      <c r="J10077" s="214"/>
      <c r="K10077" s="218"/>
    </row>
    <row r="10078" customHeight="1" spans="1:11">
      <c r="A10078" s="228"/>
      <c r="B10078" s="219"/>
      <c r="C10078" s="220"/>
      <c r="D10078" s="220"/>
      <c r="E10078" s="220"/>
      <c r="F10078" s="225"/>
      <c r="G10078" s="222"/>
      <c r="H10078" s="229"/>
      <c r="I10078" s="220"/>
      <c r="J10078" s="220"/>
      <c r="K10078" s="223"/>
    </row>
    <row r="10079" customHeight="1" spans="1:11">
      <c r="A10079" s="226"/>
      <c r="B10079" s="213"/>
      <c r="C10079" s="214"/>
      <c r="D10079" s="214"/>
      <c r="E10079" s="214"/>
      <c r="F10079" s="224"/>
      <c r="G10079" s="216"/>
      <c r="H10079" s="227"/>
      <c r="I10079" s="214"/>
      <c r="J10079" s="214"/>
      <c r="K10079" s="218"/>
    </row>
    <row r="10080" customHeight="1" spans="1:11">
      <c r="A10080" s="228"/>
      <c r="B10080" s="219"/>
      <c r="C10080" s="220"/>
      <c r="D10080" s="220"/>
      <c r="E10080" s="220"/>
      <c r="F10080" s="225"/>
      <c r="G10080" s="222"/>
      <c r="H10080" s="229"/>
      <c r="I10080" s="220"/>
      <c r="J10080" s="220"/>
      <c r="K10080" s="223"/>
    </row>
    <row r="10081" customHeight="1" spans="1:11">
      <c r="A10081" s="226"/>
      <c r="B10081" s="213"/>
      <c r="C10081" s="214"/>
      <c r="D10081" s="214"/>
      <c r="E10081" s="214"/>
      <c r="F10081" s="224"/>
      <c r="G10081" s="216"/>
      <c r="H10081" s="227"/>
      <c r="I10081" s="214"/>
      <c r="J10081" s="214"/>
      <c r="K10081" s="218"/>
    </row>
    <row r="10082" customHeight="1" spans="1:11">
      <c r="A10082" s="228"/>
      <c r="B10082" s="219"/>
      <c r="C10082" s="220"/>
      <c r="D10082" s="220"/>
      <c r="E10082" s="220"/>
      <c r="F10082" s="225"/>
      <c r="G10082" s="222"/>
      <c r="H10082" s="229"/>
      <c r="I10082" s="220"/>
      <c r="J10082" s="220"/>
      <c r="K10082" s="223"/>
    </row>
    <row r="10083" customHeight="1" spans="1:11">
      <c r="A10083" s="226"/>
      <c r="B10083" s="213"/>
      <c r="C10083" s="214"/>
      <c r="D10083" s="214"/>
      <c r="E10083" s="214"/>
      <c r="F10083" s="224"/>
      <c r="G10083" s="216"/>
      <c r="H10083" s="227"/>
      <c r="I10083" s="214"/>
      <c r="J10083" s="214"/>
      <c r="K10083" s="218"/>
    </row>
    <row r="10084" customHeight="1" spans="1:11">
      <c r="A10084" s="228"/>
      <c r="B10084" s="219"/>
      <c r="C10084" s="220"/>
      <c r="D10084" s="220"/>
      <c r="E10084" s="220"/>
      <c r="F10084" s="225"/>
      <c r="G10084" s="222"/>
      <c r="H10084" s="229"/>
      <c r="I10084" s="220"/>
      <c r="J10084" s="220"/>
      <c r="K10084" s="223"/>
    </row>
    <row r="10085" customHeight="1" spans="1:11">
      <c r="A10085" s="226"/>
      <c r="B10085" s="213"/>
      <c r="C10085" s="214"/>
      <c r="D10085" s="214"/>
      <c r="E10085" s="214"/>
      <c r="F10085" s="224"/>
      <c r="G10085" s="216"/>
      <c r="H10085" s="227"/>
      <c r="I10085" s="214"/>
      <c r="J10085" s="214"/>
      <c r="K10085" s="218"/>
    </row>
    <row r="10086" customHeight="1" spans="1:11">
      <c r="A10086" s="228"/>
      <c r="B10086" s="219"/>
      <c r="C10086" s="220"/>
      <c r="D10086" s="220"/>
      <c r="E10086" s="220"/>
      <c r="F10086" s="225"/>
      <c r="G10086" s="222"/>
      <c r="H10086" s="229"/>
      <c r="I10086" s="220"/>
      <c r="J10086" s="220"/>
      <c r="K10086" s="223"/>
    </row>
    <row r="10087" customHeight="1" spans="1:11">
      <c r="A10087" s="226"/>
      <c r="B10087" s="213"/>
      <c r="C10087" s="214"/>
      <c r="D10087" s="214"/>
      <c r="E10087" s="214"/>
      <c r="F10087" s="224"/>
      <c r="G10087" s="216"/>
      <c r="H10087" s="227"/>
      <c r="I10087" s="214"/>
      <c r="J10087" s="214"/>
      <c r="K10087" s="218"/>
    </row>
    <row r="10088" customHeight="1" spans="1:11">
      <c r="A10088" s="228"/>
      <c r="B10088" s="219"/>
      <c r="C10088" s="220"/>
      <c r="D10088" s="220"/>
      <c r="E10088" s="220"/>
      <c r="F10088" s="225"/>
      <c r="G10088" s="222"/>
      <c r="H10088" s="229"/>
      <c r="I10088" s="220"/>
      <c r="J10088" s="220"/>
      <c r="K10088" s="223"/>
    </row>
    <row r="10089" customHeight="1" spans="1:11">
      <c r="A10089" s="226"/>
      <c r="B10089" s="213"/>
      <c r="C10089" s="214"/>
      <c r="D10089" s="214"/>
      <c r="E10089" s="214"/>
      <c r="F10089" s="224"/>
      <c r="G10089" s="216"/>
      <c r="H10089" s="227"/>
      <c r="I10089" s="214"/>
      <c r="J10089" s="214"/>
      <c r="K10089" s="218"/>
    </row>
    <row r="10090" customHeight="1" spans="1:11">
      <c r="A10090" s="228"/>
      <c r="B10090" s="219"/>
      <c r="C10090" s="220"/>
      <c r="D10090" s="220"/>
      <c r="E10090" s="220"/>
      <c r="F10090" s="225"/>
      <c r="G10090" s="222"/>
      <c r="H10090" s="229"/>
      <c r="I10090" s="220"/>
      <c r="J10090" s="220"/>
      <c r="K10090" s="223"/>
    </row>
    <row r="10091" customHeight="1" spans="1:11">
      <c r="A10091" s="226"/>
      <c r="B10091" s="213"/>
      <c r="C10091" s="214"/>
      <c r="D10091" s="214"/>
      <c r="E10091" s="214"/>
      <c r="F10091" s="224"/>
      <c r="G10091" s="216"/>
      <c r="H10091" s="227"/>
      <c r="I10091" s="214"/>
      <c r="J10091" s="214"/>
      <c r="K10091" s="218"/>
    </row>
    <row r="10092" customHeight="1" spans="1:11">
      <c r="A10092" s="228"/>
      <c r="B10092" s="219"/>
      <c r="C10092" s="220"/>
      <c r="D10092" s="220"/>
      <c r="E10092" s="220"/>
      <c r="F10092" s="225"/>
      <c r="G10092" s="222"/>
      <c r="H10092" s="229"/>
      <c r="I10092" s="220"/>
      <c r="J10092" s="220"/>
      <c r="K10092" s="223"/>
    </row>
    <row r="10093" customHeight="1" spans="1:11">
      <c r="A10093" s="226"/>
      <c r="B10093" s="213"/>
      <c r="C10093" s="214"/>
      <c r="D10093" s="214"/>
      <c r="E10093" s="214"/>
      <c r="F10093" s="224"/>
      <c r="G10093" s="216"/>
      <c r="H10093" s="227"/>
      <c r="I10093" s="214"/>
      <c r="J10093" s="214"/>
      <c r="K10093" s="218"/>
    </row>
    <row r="10094" customHeight="1" spans="1:11">
      <c r="A10094" s="228"/>
      <c r="B10094" s="219"/>
      <c r="C10094" s="220"/>
      <c r="D10094" s="220"/>
      <c r="E10094" s="220"/>
      <c r="F10094" s="225"/>
      <c r="G10094" s="222"/>
      <c r="H10094" s="229"/>
      <c r="I10094" s="220"/>
      <c r="J10094" s="220"/>
      <c r="K10094" s="223"/>
    </row>
    <row r="10095" customHeight="1" spans="1:11">
      <c r="A10095" s="226"/>
      <c r="B10095" s="213"/>
      <c r="C10095" s="214"/>
      <c r="D10095" s="214"/>
      <c r="E10095" s="214"/>
      <c r="F10095" s="224"/>
      <c r="G10095" s="216"/>
      <c r="H10095" s="227"/>
      <c r="I10095" s="214"/>
      <c r="J10095" s="214"/>
      <c r="K10095" s="218"/>
    </row>
    <row r="10096" customHeight="1" spans="1:11">
      <c r="A10096" s="228"/>
      <c r="B10096" s="219"/>
      <c r="C10096" s="220"/>
      <c r="D10096" s="220"/>
      <c r="E10096" s="220"/>
      <c r="F10096" s="225"/>
      <c r="G10096" s="222"/>
      <c r="H10096" s="229"/>
      <c r="I10096" s="220"/>
      <c r="J10096" s="220"/>
      <c r="K10096" s="223"/>
    </row>
    <row r="10097" customHeight="1" spans="1:11">
      <c r="A10097" s="226"/>
      <c r="B10097" s="213"/>
      <c r="C10097" s="214"/>
      <c r="D10097" s="214"/>
      <c r="E10097" s="214"/>
      <c r="F10097" s="224"/>
      <c r="G10097" s="216"/>
      <c r="H10097" s="227"/>
      <c r="I10097" s="214"/>
      <c r="J10097" s="214"/>
      <c r="K10097" s="218"/>
    </row>
    <row r="10098" customHeight="1" spans="1:11">
      <c r="A10098" s="228"/>
      <c r="B10098" s="219"/>
      <c r="C10098" s="220"/>
      <c r="D10098" s="220"/>
      <c r="E10098" s="220"/>
      <c r="F10098" s="225"/>
      <c r="G10098" s="222"/>
      <c r="H10098" s="229"/>
      <c r="I10098" s="220"/>
      <c r="J10098" s="220"/>
      <c r="K10098" s="223"/>
    </row>
    <row r="10099" customHeight="1" spans="1:11">
      <c r="A10099" s="226"/>
      <c r="B10099" s="213"/>
      <c r="C10099" s="214"/>
      <c r="D10099" s="214"/>
      <c r="E10099" s="214"/>
      <c r="F10099" s="224"/>
      <c r="G10099" s="216"/>
      <c r="H10099" s="227"/>
      <c r="I10099" s="214"/>
      <c r="J10099" s="214"/>
      <c r="K10099" s="218"/>
    </row>
    <row r="10100" customHeight="1" spans="1:11">
      <c r="A10100" s="228"/>
      <c r="B10100" s="219"/>
      <c r="C10100" s="220"/>
      <c r="D10100" s="220"/>
      <c r="E10100" s="220"/>
      <c r="F10100" s="225"/>
      <c r="G10100" s="222"/>
      <c r="H10100" s="229"/>
      <c r="I10100" s="220"/>
      <c r="J10100" s="220"/>
      <c r="K10100" s="223"/>
    </row>
    <row r="10101" customHeight="1" spans="1:11">
      <c r="A10101" s="226"/>
      <c r="B10101" s="213"/>
      <c r="C10101" s="214"/>
      <c r="D10101" s="214"/>
      <c r="E10101" s="214"/>
      <c r="F10101" s="224"/>
      <c r="G10101" s="216"/>
      <c r="H10101" s="227"/>
      <c r="I10101" s="214"/>
      <c r="J10101" s="214"/>
      <c r="K10101" s="218"/>
    </row>
    <row r="10102" customHeight="1" spans="1:11">
      <c r="A10102" s="228"/>
      <c r="B10102" s="219"/>
      <c r="C10102" s="220"/>
      <c r="D10102" s="220"/>
      <c r="E10102" s="220"/>
      <c r="F10102" s="225"/>
      <c r="G10102" s="222"/>
      <c r="H10102" s="229"/>
      <c r="I10102" s="220"/>
      <c r="J10102" s="220"/>
      <c r="K10102" s="223"/>
    </row>
    <row r="10103" customHeight="1" spans="1:11">
      <c r="A10103" s="226"/>
      <c r="B10103" s="213"/>
      <c r="C10103" s="214"/>
      <c r="D10103" s="214"/>
      <c r="E10103" s="214"/>
      <c r="F10103" s="224"/>
      <c r="G10103" s="216"/>
      <c r="H10103" s="227"/>
      <c r="I10103" s="214"/>
      <c r="J10103" s="214"/>
      <c r="K10103" s="218"/>
    </row>
    <row r="10104" customHeight="1" spans="1:11">
      <c r="A10104" s="228"/>
      <c r="B10104" s="219"/>
      <c r="C10104" s="220"/>
      <c r="D10104" s="220"/>
      <c r="E10104" s="220"/>
      <c r="F10104" s="225"/>
      <c r="G10104" s="222"/>
      <c r="H10104" s="229"/>
      <c r="I10104" s="220"/>
      <c r="J10104" s="220"/>
      <c r="K10104" s="223"/>
    </row>
    <row r="10105" customHeight="1" spans="1:11">
      <c r="A10105" s="226"/>
      <c r="B10105" s="213"/>
      <c r="C10105" s="214"/>
      <c r="D10105" s="214"/>
      <c r="E10105" s="214"/>
      <c r="F10105" s="224"/>
      <c r="G10105" s="216"/>
      <c r="H10105" s="227"/>
      <c r="I10105" s="214"/>
      <c r="J10105" s="214"/>
      <c r="K10105" s="218"/>
    </row>
    <row r="10106" customHeight="1" spans="1:11">
      <c r="A10106" s="228"/>
      <c r="B10106" s="219"/>
      <c r="C10106" s="220"/>
      <c r="D10106" s="220"/>
      <c r="E10106" s="220"/>
      <c r="F10106" s="225"/>
      <c r="G10106" s="222"/>
      <c r="H10106" s="229"/>
      <c r="I10106" s="220"/>
      <c r="J10106" s="220"/>
      <c r="K10106" s="223"/>
    </row>
    <row r="10107" customHeight="1" spans="1:11">
      <c r="A10107" s="226"/>
      <c r="B10107" s="213"/>
      <c r="C10107" s="214"/>
      <c r="D10107" s="214"/>
      <c r="E10107" s="214"/>
      <c r="F10107" s="224"/>
      <c r="G10107" s="216"/>
      <c r="H10107" s="227"/>
      <c r="I10107" s="214"/>
      <c r="J10107" s="214"/>
      <c r="K10107" s="218"/>
    </row>
    <row r="10108" customHeight="1" spans="1:11">
      <c r="A10108" s="228"/>
      <c r="B10108" s="219"/>
      <c r="C10108" s="220"/>
      <c r="D10108" s="220"/>
      <c r="E10108" s="220"/>
      <c r="F10108" s="225"/>
      <c r="G10108" s="222"/>
      <c r="H10108" s="229"/>
      <c r="I10108" s="220"/>
      <c r="J10108" s="220"/>
      <c r="K10108" s="223"/>
    </row>
    <row r="10109" customHeight="1" spans="1:11">
      <c r="A10109" s="226"/>
      <c r="B10109" s="213"/>
      <c r="C10109" s="214"/>
      <c r="D10109" s="214"/>
      <c r="E10109" s="214"/>
      <c r="F10109" s="224"/>
      <c r="G10109" s="216"/>
      <c r="H10109" s="227"/>
      <c r="I10109" s="214"/>
      <c r="J10109" s="214"/>
      <c r="K10109" s="218"/>
    </row>
    <row r="10110" customHeight="1" spans="1:11">
      <c r="A10110" s="228"/>
      <c r="B10110" s="219"/>
      <c r="C10110" s="220"/>
      <c r="D10110" s="220"/>
      <c r="E10110" s="220"/>
      <c r="F10110" s="225"/>
      <c r="G10110" s="222"/>
      <c r="H10110" s="229"/>
      <c r="I10110" s="220"/>
      <c r="J10110" s="220"/>
      <c r="K10110" s="223"/>
    </row>
    <row r="10111" customHeight="1" spans="1:11">
      <c r="A10111" s="226"/>
      <c r="B10111" s="213"/>
      <c r="C10111" s="214"/>
      <c r="D10111" s="214"/>
      <c r="E10111" s="214"/>
      <c r="F10111" s="224"/>
      <c r="G10111" s="216"/>
      <c r="H10111" s="227"/>
      <c r="I10111" s="214"/>
      <c r="J10111" s="214"/>
      <c r="K10111" s="218"/>
    </row>
    <row r="10112" customHeight="1" spans="1:11">
      <c r="A10112" s="228"/>
      <c r="B10112" s="219"/>
      <c r="C10112" s="220"/>
      <c r="D10112" s="220"/>
      <c r="E10112" s="220"/>
      <c r="F10112" s="225"/>
      <c r="G10112" s="222"/>
      <c r="H10112" s="229"/>
      <c r="I10112" s="220"/>
      <c r="J10112" s="220"/>
      <c r="K10112" s="223"/>
    </row>
    <row r="10113" customHeight="1" spans="1:11">
      <c r="A10113" s="226"/>
      <c r="B10113" s="213"/>
      <c r="C10113" s="214"/>
      <c r="D10113" s="214"/>
      <c r="E10113" s="214"/>
      <c r="F10113" s="224"/>
      <c r="G10113" s="216"/>
      <c r="H10113" s="227"/>
      <c r="I10113" s="214"/>
      <c r="J10113" s="214"/>
      <c r="K10113" s="218"/>
    </row>
    <row r="10114" customHeight="1" spans="1:11">
      <c r="A10114" s="228"/>
      <c r="B10114" s="219"/>
      <c r="C10114" s="220"/>
      <c r="D10114" s="220"/>
      <c r="E10114" s="220"/>
      <c r="F10114" s="225"/>
      <c r="G10114" s="222"/>
      <c r="H10114" s="229"/>
      <c r="I10114" s="220"/>
      <c r="J10114" s="220"/>
      <c r="K10114" s="223"/>
    </row>
    <row r="10115" customHeight="1" spans="1:11">
      <c r="A10115" s="226"/>
      <c r="B10115" s="213"/>
      <c r="C10115" s="214"/>
      <c r="D10115" s="214"/>
      <c r="E10115" s="214"/>
      <c r="F10115" s="224"/>
      <c r="G10115" s="216"/>
      <c r="H10115" s="227"/>
      <c r="I10115" s="214"/>
      <c r="J10115" s="214"/>
      <c r="K10115" s="218"/>
    </row>
    <row r="10116" customHeight="1" spans="1:11">
      <c r="A10116" s="228"/>
      <c r="B10116" s="219"/>
      <c r="C10116" s="220"/>
      <c r="D10116" s="220"/>
      <c r="E10116" s="220"/>
      <c r="F10116" s="225"/>
      <c r="G10116" s="222"/>
      <c r="H10116" s="229"/>
      <c r="I10116" s="220"/>
      <c r="J10116" s="220"/>
      <c r="K10116" s="223"/>
    </row>
    <row r="10117" customHeight="1" spans="1:11">
      <c r="A10117" s="226"/>
      <c r="B10117" s="213"/>
      <c r="C10117" s="214"/>
      <c r="D10117" s="214"/>
      <c r="E10117" s="214"/>
      <c r="F10117" s="224"/>
      <c r="G10117" s="216"/>
      <c r="H10117" s="227"/>
      <c r="I10117" s="214"/>
      <c r="J10117" s="214"/>
      <c r="K10117" s="218"/>
    </row>
    <row r="10118" customHeight="1" spans="1:11">
      <c r="A10118" s="228"/>
      <c r="B10118" s="219"/>
      <c r="C10118" s="220"/>
      <c r="D10118" s="220"/>
      <c r="E10118" s="220"/>
      <c r="F10118" s="225"/>
      <c r="G10118" s="222"/>
      <c r="H10118" s="229"/>
      <c r="I10118" s="220"/>
      <c r="J10118" s="220"/>
      <c r="K10118" s="223"/>
    </row>
    <row r="10119" customHeight="1" spans="1:11">
      <c r="A10119" s="226"/>
      <c r="B10119" s="213"/>
      <c r="C10119" s="214"/>
      <c r="D10119" s="214"/>
      <c r="E10119" s="214"/>
      <c r="F10119" s="224"/>
      <c r="G10119" s="216"/>
      <c r="H10119" s="227"/>
      <c r="I10119" s="214"/>
      <c r="J10119" s="214"/>
      <c r="K10119" s="218"/>
    </row>
    <row r="10120" customHeight="1" spans="1:11">
      <c r="A10120" s="228"/>
      <c r="B10120" s="219"/>
      <c r="C10120" s="220"/>
      <c r="D10120" s="220"/>
      <c r="E10120" s="220"/>
      <c r="F10120" s="225"/>
      <c r="G10120" s="222"/>
      <c r="H10120" s="229"/>
      <c r="I10120" s="220"/>
      <c r="J10120" s="220"/>
      <c r="K10120" s="223"/>
    </row>
    <row r="10121" customHeight="1" spans="1:11">
      <c r="A10121" s="226"/>
      <c r="B10121" s="213"/>
      <c r="C10121" s="214"/>
      <c r="D10121" s="214"/>
      <c r="E10121" s="214"/>
      <c r="F10121" s="224"/>
      <c r="G10121" s="216"/>
      <c r="H10121" s="227"/>
      <c r="I10121" s="214"/>
      <c r="J10121" s="214"/>
      <c r="K10121" s="218"/>
    </row>
    <row r="10122" customHeight="1" spans="1:11">
      <c r="A10122" s="228"/>
      <c r="B10122" s="219"/>
      <c r="C10122" s="220"/>
      <c r="D10122" s="220"/>
      <c r="E10122" s="220"/>
      <c r="F10122" s="225"/>
      <c r="G10122" s="222"/>
      <c r="H10122" s="229"/>
      <c r="I10122" s="220"/>
      <c r="J10122" s="220"/>
      <c r="K10122" s="223"/>
    </row>
    <row r="10123" customHeight="1" spans="1:11">
      <c r="A10123" s="226"/>
      <c r="B10123" s="213"/>
      <c r="C10123" s="214"/>
      <c r="D10123" s="214"/>
      <c r="E10123" s="214"/>
      <c r="F10123" s="224"/>
      <c r="G10123" s="216"/>
      <c r="H10123" s="227"/>
      <c r="I10123" s="214"/>
      <c r="J10123" s="214"/>
      <c r="K10123" s="218"/>
    </row>
    <row r="10124" customHeight="1" spans="1:11">
      <c r="A10124" s="228"/>
      <c r="B10124" s="219"/>
      <c r="C10124" s="220"/>
      <c r="D10124" s="220"/>
      <c r="E10124" s="220"/>
      <c r="F10124" s="225"/>
      <c r="G10124" s="222"/>
      <c r="H10124" s="229"/>
      <c r="I10124" s="220"/>
      <c r="J10124" s="220"/>
      <c r="K10124" s="223"/>
    </row>
    <row r="10125" customHeight="1" spans="1:11">
      <c r="A10125" s="226"/>
      <c r="B10125" s="213"/>
      <c r="C10125" s="214"/>
      <c r="D10125" s="214"/>
      <c r="E10125" s="214"/>
      <c r="F10125" s="224"/>
      <c r="G10125" s="216"/>
      <c r="H10125" s="227"/>
      <c r="I10125" s="214"/>
      <c r="J10125" s="214"/>
      <c r="K10125" s="218"/>
    </row>
    <row r="10126" customHeight="1" spans="1:11">
      <c r="A10126" s="228"/>
      <c r="B10126" s="219"/>
      <c r="C10126" s="220"/>
      <c r="D10126" s="220"/>
      <c r="E10126" s="220"/>
      <c r="F10126" s="225"/>
      <c r="G10126" s="222"/>
      <c r="H10126" s="229"/>
      <c r="I10126" s="220"/>
      <c r="J10126" s="220"/>
      <c r="K10126" s="223"/>
    </row>
    <row r="10127" customHeight="1" spans="1:11">
      <c r="A10127" s="226"/>
      <c r="B10127" s="213"/>
      <c r="C10127" s="214"/>
      <c r="D10127" s="214"/>
      <c r="E10127" s="214"/>
      <c r="F10127" s="224"/>
      <c r="G10127" s="216"/>
      <c r="H10127" s="227"/>
      <c r="I10127" s="214"/>
      <c r="J10127" s="214"/>
      <c r="K10127" s="218"/>
    </row>
    <row r="10128" customHeight="1" spans="1:11">
      <c r="A10128" s="228"/>
      <c r="B10128" s="219"/>
      <c r="C10128" s="220"/>
      <c r="D10128" s="220"/>
      <c r="E10128" s="220"/>
      <c r="F10128" s="225"/>
      <c r="G10128" s="222"/>
      <c r="H10128" s="229"/>
      <c r="I10128" s="220"/>
      <c r="J10128" s="220"/>
      <c r="K10128" s="223"/>
    </row>
    <row r="10129" customHeight="1" spans="1:11">
      <c r="A10129" s="226"/>
      <c r="B10129" s="213"/>
      <c r="C10129" s="214"/>
      <c r="D10129" s="214"/>
      <c r="E10129" s="214"/>
      <c r="F10129" s="224"/>
      <c r="G10129" s="216"/>
      <c r="H10129" s="227"/>
      <c r="I10129" s="214"/>
      <c r="J10129" s="214"/>
      <c r="K10129" s="218"/>
    </row>
    <row r="10130" customHeight="1" spans="1:11">
      <c r="A10130" s="228"/>
      <c r="B10130" s="219"/>
      <c r="C10130" s="220"/>
      <c r="D10130" s="220"/>
      <c r="E10130" s="220"/>
      <c r="F10130" s="225"/>
      <c r="G10130" s="222"/>
      <c r="H10130" s="229"/>
      <c r="I10130" s="220"/>
      <c r="J10130" s="220"/>
      <c r="K10130" s="223"/>
    </row>
    <row r="10131" customHeight="1" spans="1:11">
      <c r="A10131" s="226"/>
      <c r="B10131" s="213"/>
      <c r="C10131" s="214"/>
      <c r="D10131" s="214"/>
      <c r="E10131" s="214"/>
      <c r="F10131" s="224"/>
      <c r="G10131" s="216"/>
      <c r="H10131" s="227"/>
      <c r="I10131" s="214"/>
      <c r="J10131" s="214"/>
      <c r="K10131" s="218"/>
    </row>
    <row r="10132" customHeight="1" spans="1:11">
      <c r="A10132" s="228"/>
      <c r="B10132" s="219"/>
      <c r="C10132" s="220"/>
      <c r="D10132" s="220"/>
      <c r="E10132" s="220"/>
      <c r="F10132" s="225"/>
      <c r="G10132" s="222"/>
      <c r="H10132" s="229"/>
      <c r="I10132" s="220"/>
      <c r="J10132" s="220"/>
      <c r="K10132" s="223"/>
    </row>
    <row r="10133" customHeight="1" spans="1:11">
      <c r="A10133" s="226"/>
      <c r="B10133" s="213"/>
      <c r="C10133" s="214"/>
      <c r="D10133" s="214"/>
      <c r="E10133" s="214"/>
      <c r="F10133" s="224"/>
      <c r="G10133" s="216"/>
      <c r="H10133" s="227"/>
      <c r="I10133" s="214"/>
      <c r="J10133" s="214"/>
      <c r="K10133" s="218"/>
    </row>
    <row r="10134" customHeight="1" spans="1:11">
      <c r="A10134" s="228"/>
      <c r="B10134" s="219"/>
      <c r="C10134" s="220"/>
      <c r="D10134" s="220"/>
      <c r="E10134" s="220"/>
      <c r="F10134" s="225"/>
      <c r="G10134" s="222"/>
      <c r="H10134" s="229"/>
      <c r="I10134" s="220"/>
      <c r="J10134" s="220"/>
      <c r="K10134" s="223"/>
    </row>
    <row r="10135" customHeight="1" spans="1:11">
      <c r="A10135" s="226"/>
      <c r="B10135" s="213"/>
      <c r="C10135" s="214"/>
      <c r="D10135" s="214"/>
      <c r="E10135" s="214"/>
      <c r="F10135" s="224"/>
      <c r="G10135" s="216"/>
      <c r="H10135" s="227"/>
      <c r="I10135" s="214"/>
      <c r="J10135" s="214"/>
      <c r="K10135" s="218"/>
    </row>
    <row r="10136" customHeight="1" spans="1:11">
      <c r="A10136" s="228"/>
      <c r="B10136" s="219"/>
      <c r="C10136" s="220"/>
      <c r="D10136" s="220"/>
      <c r="E10136" s="220"/>
      <c r="F10136" s="225"/>
      <c r="G10136" s="222"/>
      <c r="H10136" s="229"/>
      <c r="I10136" s="220"/>
      <c r="J10136" s="220"/>
      <c r="K10136" s="223"/>
    </row>
    <row r="10137" customHeight="1" spans="1:11">
      <c r="A10137" s="226"/>
      <c r="B10137" s="213"/>
      <c r="C10137" s="214"/>
      <c r="D10137" s="214"/>
      <c r="E10137" s="214"/>
      <c r="F10137" s="224"/>
      <c r="G10137" s="216"/>
      <c r="H10137" s="227"/>
      <c r="I10137" s="214"/>
      <c r="J10137" s="214"/>
      <c r="K10137" s="218"/>
    </row>
    <row r="10138" customHeight="1" spans="1:11">
      <c r="A10138" s="228"/>
      <c r="B10138" s="219"/>
      <c r="C10138" s="220"/>
      <c r="D10138" s="220"/>
      <c r="E10138" s="220"/>
      <c r="F10138" s="225"/>
      <c r="G10138" s="222"/>
      <c r="H10138" s="229"/>
      <c r="I10138" s="220"/>
      <c r="J10138" s="220"/>
      <c r="K10138" s="223"/>
    </row>
    <row r="10139" customHeight="1" spans="1:11">
      <c r="A10139" s="226"/>
      <c r="B10139" s="213"/>
      <c r="C10139" s="214"/>
      <c r="D10139" s="214"/>
      <c r="E10139" s="214"/>
      <c r="F10139" s="224"/>
      <c r="G10139" s="216"/>
      <c r="H10139" s="227"/>
      <c r="I10139" s="214"/>
      <c r="J10139" s="214"/>
      <c r="K10139" s="218"/>
    </row>
    <row r="10140" customHeight="1" spans="1:11">
      <c r="A10140" s="228"/>
      <c r="B10140" s="219"/>
      <c r="C10140" s="220"/>
      <c r="D10140" s="220"/>
      <c r="E10140" s="220"/>
      <c r="F10140" s="225"/>
      <c r="G10140" s="222"/>
      <c r="H10140" s="229"/>
      <c r="I10140" s="220"/>
      <c r="J10140" s="220"/>
      <c r="K10140" s="223"/>
    </row>
    <row r="10141" customHeight="1" spans="1:11">
      <c r="A10141" s="226"/>
      <c r="B10141" s="213"/>
      <c r="C10141" s="214"/>
      <c r="D10141" s="214"/>
      <c r="E10141" s="214"/>
      <c r="F10141" s="224"/>
      <c r="G10141" s="216"/>
      <c r="H10141" s="227"/>
      <c r="I10141" s="214"/>
      <c r="J10141" s="214"/>
      <c r="K10141" s="218"/>
    </row>
    <row r="10142" customHeight="1" spans="1:11">
      <c r="A10142" s="228"/>
      <c r="B10142" s="219"/>
      <c r="C10142" s="220"/>
      <c r="D10142" s="220"/>
      <c r="E10142" s="220"/>
      <c r="F10142" s="225"/>
      <c r="G10142" s="222"/>
      <c r="H10142" s="229"/>
      <c r="I10142" s="220"/>
      <c r="J10142" s="220"/>
      <c r="K10142" s="223"/>
    </row>
    <row r="10143" customHeight="1" spans="1:11">
      <c r="A10143" s="226"/>
      <c r="B10143" s="213"/>
      <c r="C10143" s="214"/>
      <c r="D10143" s="214"/>
      <c r="E10143" s="214"/>
      <c r="F10143" s="224"/>
      <c r="G10143" s="216"/>
      <c r="H10143" s="227"/>
      <c r="I10143" s="214"/>
      <c r="J10143" s="214"/>
      <c r="K10143" s="218"/>
    </row>
    <row r="10144" customHeight="1" spans="1:11">
      <c r="A10144" s="228"/>
      <c r="B10144" s="219"/>
      <c r="C10144" s="220"/>
      <c r="D10144" s="220"/>
      <c r="E10144" s="220"/>
      <c r="F10144" s="225"/>
      <c r="G10144" s="222"/>
      <c r="H10144" s="229"/>
      <c r="I10144" s="220"/>
      <c r="J10144" s="220"/>
      <c r="K10144" s="223"/>
    </row>
    <row r="10145" customHeight="1" spans="1:11">
      <c r="A10145" s="226"/>
      <c r="B10145" s="213"/>
      <c r="C10145" s="214"/>
      <c r="D10145" s="214"/>
      <c r="E10145" s="214"/>
      <c r="F10145" s="224"/>
      <c r="G10145" s="216"/>
      <c r="H10145" s="227"/>
      <c r="I10145" s="214"/>
      <c r="J10145" s="214"/>
      <c r="K10145" s="218"/>
    </row>
    <row r="10146" customHeight="1" spans="1:11">
      <c r="A10146" s="228"/>
      <c r="B10146" s="219"/>
      <c r="C10146" s="220"/>
      <c r="D10146" s="220"/>
      <c r="E10146" s="220"/>
      <c r="F10146" s="225"/>
      <c r="G10146" s="222"/>
      <c r="H10146" s="229"/>
      <c r="I10146" s="220"/>
      <c r="J10146" s="220"/>
      <c r="K10146" s="223"/>
    </row>
    <row r="10147" customHeight="1" spans="1:11">
      <c r="A10147" s="226"/>
      <c r="B10147" s="213"/>
      <c r="C10147" s="214"/>
      <c r="D10147" s="214"/>
      <c r="E10147" s="214"/>
      <c r="F10147" s="224"/>
      <c r="G10147" s="216"/>
      <c r="H10147" s="227"/>
      <c r="I10147" s="214"/>
      <c r="J10147" s="214"/>
      <c r="K10147" s="218"/>
    </row>
    <row r="10148" customHeight="1" spans="1:11">
      <c r="A10148" s="228"/>
      <c r="B10148" s="219"/>
      <c r="C10148" s="220"/>
      <c r="D10148" s="220"/>
      <c r="E10148" s="220"/>
      <c r="F10148" s="225"/>
      <c r="G10148" s="222"/>
      <c r="H10148" s="229"/>
      <c r="I10148" s="220"/>
      <c r="J10148" s="220"/>
      <c r="K10148" s="223"/>
    </row>
    <row r="10149" customHeight="1" spans="1:11">
      <c r="A10149" s="226"/>
      <c r="B10149" s="213"/>
      <c r="C10149" s="214"/>
      <c r="D10149" s="214"/>
      <c r="E10149" s="214"/>
      <c r="F10149" s="224"/>
      <c r="G10149" s="216"/>
      <c r="H10149" s="227"/>
      <c r="I10149" s="214"/>
      <c r="J10149" s="214"/>
      <c r="K10149" s="218"/>
    </row>
    <row r="10150" customHeight="1" spans="1:11">
      <c r="A10150" s="228"/>
      <c r="B10150" s="219"/>
      <c r="C10150" s="220"/>
      <c r="D10150" s="220"/>
      <c r="E10150" s="220"/>
      <c r="F10150" s="225"/>
      <c r="G10150" s="222"/>
      <c r="H10150" s="229"/>
      <c r="I10150" s="220"/>
      <c r="J10150" s="220"/>
      <c r="K10150" s="223"/>
    </row>
    <row r="10151" customHeight="1" spans="1:11">
      <c r="A10151" s="226"/>
      <c r="B10151" s="213"/>
      <c r="C10151" s="214"/>
      <c r="D10151" s="214"/>
      <c r="E10151" s="214"/>
      <c r="F10151" s="224"/>
      <c r="G10151" s="216"/>
      <c r="H10151" s="227"/>
      <c r="I10151" s="214"/>
      <c r="J10151" s="214"/>
      <c r="K10151" s="218"/>
    </row>
    <row r="10152" customHeight="1" spans="1:11">
      <c r="A10152" s="228"/>
      <c r="B10152" s="219"/>
      <c r="C10152" s="220"/>
      <c r="D10152" s="220"/>
      <c r="E10152" s="220"/>
      <c r="F10152" s="225"/>
      <c r="G10152" s="222"/>
      <c r="H10152" s="229"/>
      <c r="I10152" s="220"/>
      <c r="J10152" s="220"/>
      <c r="K10152" s="223"/>
    </row>
    <row r="10153" customHeight="1" spans="1:11">
      <c r="A10153" s="226"/>
      <c r="B10153" s="213"/>
      <c r="C10153" s="214"/>
      <c r="D10153" s="214"/>
      <c r="E10153" s="214"/>
      <c r="F10153" s="224"/>
      <c r="G10153" s="216"/>
      <c r="H10153" s="227"/>
      <c r="I10153" s="214"/>
      <c r="J10153" s="214"/>
      <c r="K10153" s="218"/>
    </row>
    <row r="10154" customHeight="1" spans="1:11">
      <c r="A10154" s="228"/>
      <c r="B10154" s="219"/>
      <c r="C10154" s="220"/>
      <c r="D10154" s="220"/>
      <c r="E10154" s="220"/>
      <c r="F10154" s="225"/>
      <c r="G10154" s="222"/>
      <c r="H10154" s="229"/>
      <c r="I10154" s="220"/>
      <c r="J10154" s="220"/>
      <c r="K10154" s="223"/>
    </row>
    <row r="10155" customHeight="1" spans="1:11">
      <c r="A10155" s="226"/>
      <c r="B10155" s="213"/>
      <c r="C10155" s="214"/>
      <c r="D10155" s="214"/>
      <c r="E10155" s="214"/>
      <c r="F10155" s="224"/>
      <c r="G10155" s="216"/>
      <c r="H10155" s="227"/>
      <c r="I10155" s="214"/>
      <c r="J10155" s="214"/>
      <c r="K10155" s="218"/>
    </row>
    <row r="10156" customHeight="1" spans="1:11">
      <c r="A10156" s="228"/>
      <c r="B10156" s="219"/>
      <c r="C10156" s="220"/>
      <c r="D10156" s="220"/>
      <c r="E10156" s="220"/>
      <c r="F10156" s="225"/>
      <c r="G10156" s="222"/>
      <c r="H10156" s="229"/>
      <c r="I10156" s="220"/>
      <c r="J10156" s="220"/>
      <c r="K10156" s="223"/>
    </row>
    <row r="10157" customHeight="1" spans="1:11">
      <c r="A10157" s="226"/>
      <c r="B10157" s="213"/>
      <c r="C10157" s="214"/>
      <c r="D10157" s="214"/>
      <c r="E10157" s="214"/>
      <c r="F10157" s="224"/>
      <c r="G10157" s="216"/>
      <c r="H10157" s="227"/>
      <c r="I10157" s="214"/>
      <c r="J10157" s="214"/>
      <c r="K10157" s="218"/>
    </row>
    <row r="10158" customHeight="1" spans="1:11">
      <c r="A10158" s="228"/>
      <c r="B10158" s="219"/>
      <c r="C10158" s="220"/>
      <c r="D10158" s="220"/>
      <c r="E10158" s="220"/>
      <c r="F10158" s="225"/>
      <c r="G10158" s="222"/>
      <c r="H10158" s="229"/>
      <c r="I10158" s="220"/>
      <c r="J10158" s="220"/>
      <c r="K10158" s="223"/>
    </row>
    <row r="10159" customHeight="1" spans="1:11">
      <c r="A10159" s="226"/>
      <c r="B10159" s="213"/>
      <c r="C10159" s="214"/>
      <c r="D10159" s="214"/>
      <c r="E10159" s="214"/>
      <c r="F10159" s="224"/>
      <c r="G10159" s="216"/>
      <c r="H10159" s="227"/>
      <c r="I10159" s="214"/>
      <c r="J10159" s="214"/>
      <c r="K10159" s="218"/>
    </row>
    <row r="10160" customHeight="1" spans="1:11">
      <c r="A10160" s="228"/>
      <c r="B10160" s="219"/>
      <c r="C10160" s="220"/>
      <c r="D10160" s="220"/>
      <c r="E10160" s="220"/>
      <c r="F10160" s="225"/>
      <c r="G10160" s="222"/>
      <c r="H10160" s="229"/>
      <c r="I10160" s="220"/>
      <c r="J10160" s="220"/>
      <c r="K10160" s="223"/>
    </row>
    <row r="10161" customHeight="1" spans="1:11">
      <c r="A10161" s="226"/>
      <c r="B10161" s="213"/>
      <c r="C10161" s="214"/>
      <c r="D10161" s="214"/>
      <c r="E10161" s="214"/>
      <c r="F10161" s="224"/>
      <c r="G10161" s="216"/>
      <c r="H10161" s="227"/>
      <c r="I10161" s="214"/>
      <c r="J10161" s="214"/>
      <c r="K10161" s="218"/>
    </row>
    <row r="10162" customHeight="1" spans="1:11">
      <c r="A10162" s="228"/>
      <c r="B10162" s="219"/>
      <c r="C10162" s="220"/>
      <c r="D10162" s="220"/>
      <c r="E10162" s="220"/>
      <c r="F10162" s="225"/>
      <c r="G10162" s="222"/>
      <c r="H10162" s="229"/>
      <c r="I10162" s="220"/>
      <c r="J10162" s="220"/>
      <c r="K10162" s="223"/>
    </row>
    <row r="10163" customHeight="1" spans="1:11">
      <c r="A10163" s="226"/>
      <c r="B10163" s="213"/>
      <c r="C10163" s="214"/>
      <c r="D10163" s="214"/>
      <c r="E10163" s="214"/>
      <c r="F10163" s="224"/>
      <c r="G10163" s="216"/>
      <c r="H10163" s="227"/>
      <c r="I10163" s="214"/>
      <c r="J10163" s="214"/>
      <c r="K10163" s="218"/>
    </row>
    <row r="10164" customHeight="1" spans="1:11">
      <c r="A10164" s="228"/>
      <c r="B10164" s="219"/>
      <c r="C10164" s="220"/>
      <c r="D10164" s="220"/>
      <c r="E10164" s="220"/>
      <c r="F10164" s="225"/>
      <c r="G10164" s="222"/>
      <c r="H10164" s="229"/>
      <c r="I10164" s="220"/>
      <c r="J10164" s="220"/>
      <c r="K10164" s="223"/>
    </row>
    <row r="10165" customHeight="1" spans="1:11">
      <c r="A10165" s="226"/>
      <c r="B10165" s="213"/>
      <c r="C10165" s="214"/>
      <c r="D10165" s="214"/>
      <c r="E10165" s="214"/>
      <c r="F10165" s="224"/>
      <c r="G10165" s="216"/>
      <c r="H10165" s="227"/>
      <c r="I10165" s="214"/>
      <c r="J10165" s="214"/>
      <c r="K10165" s="218"/>
    </row>
    <row r="10166" customHeight="1" spans="1:11">
      <c r="A10166" s="228"/>
      <c r="B10166" s="219"/>
      <c r="C10166" s="220"/>
      <c r="D10166" s="220"/>
      <c r="E10166" s="220"/>
      <c r="F10166" s="225"/>
      <c r="G10166" s="222"/>
      <c r="H10166" s="229"/>
      <c r="I10166" s="220"/>
      <c r="J10166" s="220"/>
      <c r="K10166" s="223"/>
    </row>
    <row r="10167" customHeight="1" spans="1:11">
      <c r="A10167" s="226"/>
      <c r="B10167" s="213"/>
      <c r="C10167" s="214"/>
      <c r="D10167" s="214"/>
      <c r="E10167" s="214"/>
      <c r="F10167" s="224"/>
      <c r="G10167" s="216"/>
      <c r="H10167" s="227"/>
      <c r="I10167" s="214"/>
      <c r="J10167" s="214"/>
      <c r="K10167" s="218"/>
    </row>
    <row r="10168" customHeight="1" spans="1:11">
      <c r="A10168" s="228"/>
      <c r="B10168" s="219"/>
      <c r="C10168" s="220"/>
      <c r="D10168" s="220"/>
      <c r="E10168" s="220"/>
      <c r="F10168" s="225"/>
      <c r="G10168" s="222"/>
      <c r="H10168" s="229"/>
      <c r="I10168" s="220"/>
      <c r="J10168" s="220"/>
      <c r="K10168" s="223"/>
    </row>
    <row r="10169" customHeight="1" spans="1:11">
      <c r="A10169" s="226"/>
      <c r="B10169" s="213"/>
      <c r="C10169" s="214"/>
      <c r="D10169" s="214"/>
      <c r="E10169" s="214"/>
      <c r="F10169" s="224"/>
      <c r="G10169" s="216"/>
      <c r="H10169" s="227"/>
      <c r="I10169" s="214"/>
      <c r="J10169" s="214"/>
      <c r="K10169" s="218"/>
    </row>
    <row r="10170" customHeight="1" spans="1:11">
      <c r="A10170" s="228"/>
      <c r="B10170" s="219"/>
      <c r="C10170" s="220"/>
      <c r="D10170" s="220"/>
      <c r="E10170" s="220"/>
      <c r="F10170" s="225"/>
      <c r="G10170" s="222"/>
      <c r="H10170" s="229"/>
      <c r="I10170" s="220"/>
      <c r="J10170" s="220"/>
      <c r="K10170" s="223"/>
    </row>
    <row r="10171" customHeight="1" spans="1:11">
      <c r="A10171" s="226"/>
      <c r="B10171" s="213"/>
      <c r="C10171" s="214"/>
      <c r="D10171" s="214"/>
      <c r="E10171" s="214"/>
      <c r="F10171" s="224"/>
      <c r="G10171" s="216"/>
      <c r="H10171" s="227"/>
      <c r="I10171" s="214"/>
      <c r="J10171" s="214"/>
      <c r="K10171" s="218"/>
    </row>
    <row r="10172" customHeight="1" spans="1:11">
      <c r="A10172" s="228"/>
      <c r="B10172" s="219"/>
      <c r="C10172" s="220"/>
      <c r="D10172" s="220"/>
      <c r="E10172" s="220"/>
      <c r="F10172" s="225"/>
      <c r="G10172" s="222"/>
      <c r="H10172" s="229"/>
      <c r="I10172" s="220"/>
      <c r="J10172" s="220"/>
      <c r="K10172" s="223"/>
    </row>
    <row r="10173" customHeight="1" spans="1:11">
      <c r="A10173" s="226"/>
      <c r="B10173" s="213"/>
      <c r="C10173" s="214"/>
      <c r="D10173" s="214"/>
      <c r="E10173" s="214"/>
      <c r="F10173" s="224"/>
      <c r="G10173" s="216"/>
      <c r="H10173" s="227"/>
      <c r="I10173" s="214"/>
      <c r="J10173" s="214"/>
      <c r="K10173" s="218"/>
    </row>
    <row r="10174" customHeight="1" spans="1:11">
      <c r="A10174" s="228"/>
      <c r="B10174" s="219"/>
      <c r="C10174" s="220"/>
      <c r="D10174" s="220"/>
      <c r="E10174" s="220"/>
      <c r="F10174" s="225"/>
      <c r="G10174" s="222"/>
      <c r="H10174" s="229"/>
      <c r="I10174" s="220"/>
      <c r="J10174" s="220"/>
      <c r="K10174" s="223"/>
    </row>
    <row r="10175" customHeight="1" spans="1:11">
      <c r="A10175" s="226"/>
      <c r="B10175" s="213"/>
      <c r="C10175" s="214"/>
      <c r="D10175" s="214"/>
      <c r="E10175" s="214"/>
      <c r="F10175" s="224"/>
      <c r="G10175" s="216"/>
      <c r="H10175" s="227"/>
      <c r="I10175" s="214"/>
      <c r="J10175" s="214"/>
      <c r="K10175" s="218"/>
    </row>
    <row r="10176" customHeight="1" spans="1:11">
      <c r="A10176" s="228"/>
      <c r="B10176" s="219"/>
      <c r="C10176" s="220"/>
      <c r="D10176" s="220"/>
      <c r="E10176" s="220"/>
      <c r="F10176" s="225"/>
      <c r="G10176" s="222"/>
      <c r="H10176" s="229"/>
      <c r="I10176" s="220"/>
      <c r="J10176" s="220"/>
      <c r="K10176" s="223"/>
    </row>
    <row r="10177" customHeight="1" spans="1:11">
      <c r="A10177" s="226"/>
      <c r="B10177" s="213"/>
      <c r="C10177" s="214"/>
      <c r="D10177" s="214"/>
      <c r="E10177" s="214"/>
      <c r="F10177" s="224"/>
      <c r="G10177" s="216"/>
      <c r="H10177" s="227"/>
      <c r="I10177" s="214"/>
      <c r="J10177" s="214"/>
      <c r="K10177" s="218"/>
    </row>
    <row r="10178" customHeight="1" spans="1:11">
      <c r="A10178" s="228"/>
      <c r="B10178" s="219"/>
      <c r="C10178" s="220"/>
      <c r="D10178" s="220"/>
      <c r="E10178" s="220"/>
      <c r="F10178" s="225"/>
      <c r="G10178" s="222"/>
      <c r="H10178" s="229"/>
      <c r="I10178" s="220"/>
      <c r="J10178" s="220"/>
      <c r="K10178" s="223"/>
    </row>
    <row r="10179" customHeight="1" spans="1:11">
      <c r="A10179" s="226"/>
      <c r="B10179" s="213"/>
      <c r="C10179" s="214"/>
      <c r="D10179" s="214"/>
      <c r="E10179" s="214"/>
      <c r="F10179" s="224"/>
      <c r="G10179" s="216"/>
      <c r="H10179" s="227"/>
      <c r="I10179" s="214"/>
      <c r="J10179" s="214"/>
      <c r="K10179" s="218"/>
    </row>
    <row r="10180" customHeight="1" spans="1:11">
      <c r="A10180" s="228"/>
      <c r="B10180" s="219"/>
      <c r="C10180" s="220"/>
      <c r="D10180" s="220"/>
      <c r="E10180" s="220"/>
      <c r="F10180" s="225"/>
      <c r="G10180" s="222"/>
      <c r="H10180" s="229"/>
      <c r="I10180" s="220"/>
      <c r="J10180" s="220"/>
      <c r="K10180" s="223"/>
    </row>
    <row r="10181" customHeight="1" spans="1:11">
      <c r="A10181" s="226"/>
      <c r="B10181" s="213"/>
      <c r="C10181" s="214"/>
      <c r="D10181" s="214"/>
      <c r="E10181" s="214"/>
      <c r="F10181" s="224"/>
      <c r="G10181" s="216"/>
      <c r="H10181" s="227"/>
      <c r="I10181" s="214"/>
      <c r="J10181" s="214"/>
      <c r="K10181" s="218"/>
    </row>
    <row r="10182" customHeight="1" spans="1:11">
      <c r="A10182" s="228"/>
      <c r="B10182" s="219"/>
      <c r="C10182" s="220"/>
      <c r="D10182" s="220"/>
      <c r="E10182" s="220"/>
      <c r="F10182" s="225"/>
      <c r="G10182" s="222"/>
      <c r="H10182" s="229"/>
      <c r="I10182" s="220"/>
      <c r="J10182" s="220"/>
      <c r="K10182" s="223"/>
    </row>
    <row r="10183" customHeight="1" spans="1:11">
      <c r="A10183" s="226"/>
      <c r="B10183" s="213"/>
      <c r="C10183" s="214"/>
      <c r="D10183" s="214"/>
      <c r="E10183" s="214"/>
      <c r="F10183" s="224"/>
      <c r="G10183" s="216"/>
      <c r="H10183" s="227"/>
      <c r="I10183" s="214"/>
      <c r="J10183" s="214"/>
      <c r="K10183" s="218"/>
    </row>
    <row r="10184" customHeight="1" spans="1:11">
      <c r="A10184" s="228"/>
      <c r="B10184" s="219"/>
      <c r="C10184" s="220"/>
      <c r="D10184" s="220"/>
      <c r="E10184" s="220"/>
      <c r="F10184" s="225"/>
      <c r="G10184" s="222"/>
      <c r="H10184" s="229"/>
      <c r="I10184" s="220"/>
      <c r="J10184" s="220"/>
      <c r="K10184" s="223"/>
    </row>
    <row r="10185" customHeight="1" spans="1:11">
      <c r="A10185" s="226"/>
      <c r="B10185" s="213"/>
      <c r="C10185" s="214"/>
      <c r="D10185" s="214"/>
      <c r="E10185" s="214"/>
      <c r="F10185" s="224"/>
      <c r="G10185" s="216"/>
      <c r="H10185" s="227"/>
      <c r="I10185" s="214"/>
      <c r="J10185" s="214"/>
      <c r="K10185" s="218"/>
    </row>
    <row r="10186" customHeight="1" spans="1:11">
      <c r="A10186" s="228"/>
      <c r="B10186" s="219"/>
      <c r="C10186" s="220"/>
      <c r="D10186" s="220"/>
      <c r="E10186" s="220"/>
      <c r="F10186" s="225"/>
      <c r="G10186" s="222"/>
      <c r="H10186" s="229"/>
      <c r="I10186" s="220"/>
      <c r="J10186" s="220"/>
      <c r="K10186" s="223"/>
    </row>
    <row r="10187" customHeight="1" spans="1:11">
      <c r="A10187" s="226"/>
      <c r="B10187" s="213"/>
      <c r="C10187" s="214"/>
      <c r="D10187" s="214"/>
      <c r="E10187" s="214"/>
      <c r="F10187" s="224"/>
      <c r="G10187" s="216"/>
      <c r="H10187" s="227"/>
      <c r="I10187" s="214"/>
      <c r="J10187" s="214"/>
      <c r="K10187" s="218"/>
    </row>
    <row r="10188" customHeight="1" spans="1:11">
      <c r="A10188" s="228"/>
      <c r="B10188" s="219"/>
      <c r="C10188" s="220"/>
      <c r="D10188" s="220"/>
      <c r="E10188" s="220"/>
      <c r="F10188" s="225"/>
      <c r="G10188" s="222"/>
      <c r="H10188" s="229"/>
      <c r="I10188" s="220"/>
      <c r="J10188" s="220"/>
      <c r="K10188" s="223"/>
    </row>
    <row r="10189" customHeight="1" spans="1:11">
      <c r="A10189" s="226"/>
      <c r="B10189" s="213"/>
      <c r="C10189" s="214"/>
      <c r="D10189" s="214"/>
      <c r="E10189" s="214"/>
      <c r="F10189" s="224"/>
      <c r="G10189" s="216"/>
      <c r="H10189" s="227"/>
      <c r="I10189" s="214"/>
      <c r="J10189" s="214"/>
      <c r="K10189" s="218"/>
    </row>
    <row r="10190" customHeight="1" spans="1:11">
      <c r="A10190" s="228"/>
      <c r="B10190" s="219"/>
      <c r="C10190" s="220"/>
      <c r="D10190" s="220"/>
      <c r="E10190" s="220"/>
      <c r="F10190" s="225"/>
      <c r="G10190" s="222"/>
      <c r="H10190" s="229"/>
      <c r="I10190" s="220"/>
      <c r="J10190" s="220"/>
      <c r="K10190" s="223"/>
    </row>
    <row r="10191" customHeight="1" spans="1:11">
      <c r="A10191" s="226"/>
      <c r="B10191" s="213"/>
      <c r="C10191" s="214"/>
      <c r="D10191" s="214"/>
      <c r="E10191" s="214"/>
      <c r="F10191" s="224"/>
      <c r="G10191" s="216"/>
      <c r="H10191" s="227"/>
      <c r="I10191" s="214"/>
      <c r="J10191" s="214"/>
      <c r="K10191" s="218"/>
    </row>
    <row r="10192" customHeight="1" spans="1:11">
      <c r="A10192" s="228"/>
      <c r="B10192" s="219"/>
      <c r="C10192" s="220"/>
      <c r="D10192" s="220"/>
      <c r="E10192" s="220"/>
      <c r="F10192" s="225"/>
      <c r="G10192" s="222"/>
      <c r="H10192" s="229"/>
      <c r="I10192" s="220"/>
      <c r="J10192" s="220"/>
      <c r="K10192" s="223"/>
    </row>
    <row r="10193" customHeight="1" spans="1:11">
      <c r="A10193" s="226"/>
      <c r="B10193" s="213"/>
      <c r="C10193" s="214"/>
      <c r="D10193" s="214"/>
      <c r="E10193" s="214"/>
      <c r="F10193" s="224"/>
      <c r="G10193" s="216"/>
      <c r="H10193" s="227"/>
      <c r="I10193" s="214"/>
      <c r="J10193" s="214"/>
      <c r="K10193" s="218"/>
    </row>
    <row r="10194" customHeight="1" spans="1:11">
      <c r="A10194" s="228"/>
      <c r="B10194" s="219"/>
      <c r="C10194" s="220"/>
      <c r="D10194" s="220"/>
      <c r="E10194" s="220"/>
      <c r="F10194" s="225"/>
      <c r="G10194" s="222"/>
      <c r="H10194" s="229"/>
      <c r="I10194" s="220"/>
      <c r="J10194" s="220"/>
      <c r="K10194" s="223"/>
    </row>
    <row r="10195" customHeight="1" spans="1:11">
      <c r="A10195" s="226"/>
      <c r="B10195" s="213"/>
      <c r="C10195" s="214"/>
      <c r="D10195" s="214"/>
      <c r="E10195" s="214"/>
      <c r="F10195" s="224"/>
      <c r="G10195" s="216"/>
      <c r="H10195" s="227"/>
      <c r="I10195" s="214"/>
      <c r="J10195" s="214"/>
      <c r="K10195" s="218"/>
    </row>
    <row r="10196" customHeight="1" spans="1:11">
      <c r="A10196" s="228"/>
      <c r="B10196" s="219"/>
      <c r="C10196" s="220"/>
      <c r="D10196" s="220"/>
      <c r="E10196" s="220"/>
      <c r="F10196" s="225"/>
      <c r="G10196" s="222"/>
      <c r="H10196" s="229"/>
      <c r="I10196" s="220"/>
      <c r="J10196" s="220"/>
      <c r="K10196" s="223"/>
    </row>
    <row r="10197" customHeight="1" spans="1:11">
      <c r="A10197" s="226"/>
      <c r="B10197" s="213"/>
      <c r="C10197" s="214"/>
      <c r="D10197" s="214"/>
      <c r="E10197" s="214"/>
      <c r="F10197" s="224"/>
      <c r="G10197" s="216"/>
      <c r="H10197" s="227"/>
      <c r="I10197" s="214"/>
      <c r="J10197" s="214"/>
      <c r="K10197" s="218"/>
    </row>
    <row r="10198" customHeight="1" spans="1:11">
      <c r="A10198" s="228"/>
      <c r="B10198" s="219"/>
      <c r="C10198" s="220"/>
      <c r="D10198" s="220"/>
      <c r="E10198" s="220"/>
      <c r="F10198" s="225"/>
      <c r="G10198" s="222"/>
      <c r="H10198" s="229"/>
      <c r="I10198" s="220"/>
      <c r="J10198" s="220"/>
      <c r="K10198" s="223"/>
    </row>
    <row r="10199" customHeight="1" spans="1:11">
      <c r="A10199" s="226"/>
      <c r="B10199" s="213"/>
      <c r="C10199" s="214"/>
      <c r="D10199" s="214"/>
      <c r="E10199" s="214"/>
      <c r="F10199" s="224"/>
      <c r="G10199" s="216"/>
      <c r="H10199" s="227"/>
      <c r="I10199" s="214"/>
      <c r="J10199" s="214"/>
      <c r="K10199" s="218"/>
    </row>
    <row r="10200" customHeight="1" spans="1:11">
      <c r="A10200" s="228"/>
      <c r="B10200" s="219"/>
      <c r="C10200" s="220"/>
      <c r="D10200" s="220"/>
      <c r="E10200" s="220"/>
      <c r="F10200" s="225"/>
      <c r="G10200" s="222"/>
      <c r="H10200" s="229"/>
      <c r="I10200" s="220"/>
      <c r="J10200" s="220"/>
      <c r="K10200" s="223"/>
    </row>
    <row r="10201" customHeight="1" spans="1:11">
      <c r="A10201" s="226"/>
      <c r="B10201" s="213"/>
      <c r="C10201" s="214"/>
      <c r="D10201" s="214"/>
      <c r="E10201" s="214"/>
      <c r="F10201" s="224"/>
      <c r="G10201" s="216"/>
      <c r="H10201" s="227"/>
      <c r="I10201" s="214"/>
      <c r="J10201" s="214"/>
      <c r="K10201" s="218"/>
    </row>
    <row r="10202" customHeight="1" spans="1:11">
      <c r="A10202" s="228"/>
      <c r="B10202" s="219"/>
      <c r="C10202" s="220"/>
      <c r="D10202" s="220"/>
      <c r="E10202" s="220"/>
      <c r="F10202" s="225"/>
      <c r="G10202" s="222"/>
      <c r="H10202" s="229"/>
      <c r="I10202" s="220"/>
      <c r="J10202" s="220"/>
      <c r="K10202" s="223"/>
    </row>
    <row r="10203" customHeight="1" spans="1:11">
      <c r="A10203" s="226"/>
      <c r="B10203" s="213"/>
      <c r="C10203" s="214"/>
      <c r="D10203" s="214"/>
      <c r="E10203" s="214"/>
      <c r="F10203" s="224"/>
      <c r="G10203" s="216"/>
      <c r="H10203" s="227"/>
      <c r="I10203" s="214"/>
      <c r="J10203" s="214"/>
      <c r="K10203" s="218"/>
    </row>
    <row r="10204" customHeight="1" spans="1:11">
      <c r="A10204" s="228"/>
      <c r="B10204" s="219"/>
      <c r="C10204" s="220"/>
      <c r="D10204" s="220"/>
      <c r="E10204" s="220"/>
      <c r="F10204" s="225"/>
      <c r="G10204" s="222"/>
      <c r="H10204" s="229"/>
      <c r="I10204" s="220"/>
      <c r="J10204" s="220"/>
      <c r="K10204" s="223"/>
    </row>
    <row r="10205" customHeight="1" spans="1:11">
      <c r="A10205" s="226"/>
      <c r="B10205" s="213"/>
      <c r="C10205" s="214"/>
      <c r="D10205" s="214"/>
      <c r="E10205" s="214"/>
      <c r="F10205" s="224"/>
      <c r="G10205" s="216"/>
      <c r="H10205" s="227"/>
      <c r="I10205" s="214"/>
      <c r="J10205" s="214"/>
      <c r="K10205" s="218"/>
    </row>
    <row r="10206" customHeight="1" spans="1:11">
      <c r="A10206" s="228"/>
      <c r="B10206" s="219"/>
      <c r="C10206" s="220"/>
      <c r="D10206" s="220"/>
      <c r="E10206" s="220"/>
      <c r="F10206" s="225"/>
      <c r="G10206" s="222"/>
      <c r="H10206" s="229"/>
      <c r="I10206" s="220"/>
      <c r="J10206" s="220"/>
      <c r="K10206" s="223"/>
    </row>
    <row r="10207" customHeight="1" spans="1:11">
      <c r="A10207" s="226"/>
      <c r="B10207" s="213"/>
      <c r="C10207" s="214"/>
      <c r="D10207" s="214"/>
      <c r="E10207" s="214"/>
      <c r="F10207" s="224"/>
      <c r="G10207" s="216"/>
      <c r="H10207" s="227"/>
      <c r="I10207" s="214"/>
      <c r="J10207" s="214"/>
      <c r="K10207" s="218"/>
    </row>
    <row r="10208" customHeight="1" spans="1:11">
      <c r="A10208" s="228"/>
      <c r="B10208" s="219"/>
      <c r="C10208" s="220"/>
      <c r="D10208" s="220"/>
      <c r="E10208" s="220"/>
      <c r="F10208" s="225"/>
      <c r="G10208" s="222"/>
      <c r="H10208" s="229"/>
      <c r="I10208" s="220"/>
      <c r="J10208" s="220"/>
      <c r="K10208" s="223"/>
    </row>
    <row r="10209" customHeight="1" spans="1:11">
      <c r="A10209" s="226"/>
      <c r="B10209" s="213"/>
      <c r="C10209" s="214"/>
      <c r="D10209" s="214"/>
      <c r="E10209" s="214"/>
      <c r="F10209" s="224"/>
      <c r="G10209" s="216"/>
      <c r="H10209" s="227"/>
      <c r="I10209" s="214"/>
      <c r="J10209" s="214"/>
      <c r="K10209" s="218"/>
    </row>
    <row r="10210" customHeight="1" spans="1:11">
      <c r="A10210" s="228"/>
      <c r="B10210" s="219"/>
      <c r="C10210" s="220"/>
      <c r="D10210" s="220"/>
      <c r="E10210" s="220"/>
      <c r="F10210" s="225"/>
      <c r="G10210" s="222"/>
      <c r="H10210" s="229"/>
      <c r="I10210" s="220"/>
      <c r="J10210" s="220"/>
      <c r="K10210" s="223"/>
    </row>
    <row r="10211" customHeight="1" spans="1:11">
      <c r="A10211" s="226"/>
      <c r="B10211" s="213"/>
      <c r="C10211" s="214"/>
      <c r="D10211" s="214"/>
      <c r="E10211" s="214"/>
      <c r="F10211" s="224"/>
      <c r="G10211" s="216"/>
      <c r="H10211" s="227"/>
      <c r="I10211" s="214"/>
      <c r="J10211" s="214"/>
      <c r="K10211" s="218"/>
    </row>
    <row r="10212" customHeight="1" spans="1:11">
      <c r="A10212" s="228"/>
      <c r="B10212" s="219"/>
      <c r="C10212" s="220"/>
      <c r="D10212" s="220"/>
      <c r="E10212" s="220"/>
      <c r="F10212" s="225"/>
      <c r="G10212" s="222"/>
      <c r="H10212" s="229"/>
      <c r="I10212" s="220"/>
      <c r="J10212" s="220"/>
      <c r="K10212" s="223"/>
    </row>
    <row r="10213" customHeight="1" spans="1:11">
      <c r="A10213" s="226"/>
      <c r="B10213" s="213"/>
      <c r="C10213" s="214"/>
      <c r="D10213" s="214"/>
      <c r="E10213" s="214"/>
      <c r="F10213" s="224"/>
      <c r="G10213" s="216"/>
      <c r="H10213" s="227"/>
      <c r="I10213" s="214"/>
      <c r="J10213" s="214"/>
      <c r="K10213" s="218"/>
    </row>
    <row r="10214" customHeight="1" spans="1:11">
      <c r="A10214" s="228"/>
      <c r="B10214" s="219"/>
      <c r="C10214" s="220"/>
      <c r="D10214" s="220"/>
      <c r="E10214" s="220"/>
      <c r="F10214" s="225"/>
      <c r="G10214" s="222"/>
      <c r="H10214" s="229"/>
      <c r="I10214" s="220"/>
      <c r="J10214" s="220"/>
      <c r="K10214" s="223"/>
    </row>
    <row r="10215" customHeight="1" spans="1:11">
      <c r="A10215" s="226"/>
      <c r="B10215" s="213"/>
      <c r="C10215" s="214"/>
      <c r="D10215" s="214"/>
      <c r="E10215" s="214"/>
      <c r="F10215" s="224"/>
      <c r="G10215" s="216"/>
      <c r="H10215" s="227"/>
      <c r="I10215" s="214"/>
      <c r="J10215" s="214"/>
      <c r="K10215" s="218"/>
    </row>
    <row r="10216" customHeight="1" spans="1:11">
      <c r="A10216" s="228"/>
      <c r="B10216" s="219"/>
      <c r="C10216" s="220"/>
      <c r="D10216" s="220"/>
      <c r="E10216" s="220"/>
      <c r="F10216" s="225"/>
      <c r="G10216" s="222"/>
      <c r="H10216" s="229"/>
      <c r="I10216" s="220"/>
      <c r="J10216" s="220"/>
      <c r="K10216" s="223"/>
    </row>
    <row r="10217" customHeight="1" spans="1:11">
      <c r="A10217" s="226"/>
      <c r="B10217" s="213"/>
      <c r="C10217" s="214"/>
      <c r="D10217" s="214"/>
      <c r="E10217" s="214"/>
      <c r="F10217" s="224"/>
      <c r="G10217" s="216"/>
      <c r="H10217" s="227"/>
      <c r="I10217" s="214"/>
      <c r="J10217" s="214"/>
      <c r="K10217" s="218"/>
    </row>
    <row r="10218" customHeight="1" spans="1:11">
      <c r="A10218" s="228"/>
      <c r="B10218" s="219"/>
      <c r="C10218" s="220"/>
      <c r="D10218" s="220"/>
      <c r="E10218" s="220"/>
      <c r="F10218" s="225"/>
      <c r="G10218" s="222"/>
      <c r="H10218" s="229"/>
      <c r="I10218" s="220"/>
      <c r="J10218" s="220"/>
      <c r="K10218" s="223"/>
    </row>
    <row r="10219" customHeight="1" spans="1:11">
      <c r="A10219" s="226"/>
      <c r="B10219" s="213"/>
      <c r="C10219" s="214"/>
      <c r="D10219" s="214"/>
      <c r="E10219" s="214"/>
      <c r="F10219" s="224"/>
      <c r="G10219" s="216"/>
      <c r="H10219" s="227"/>
      <c r="I10219" s="214"/>
      <c r="J10219" s="214"/>
      <c r="K10219" s="218"/>
    </row>
    <row r="10220" customHeight="1" spans="1:11">
      <c r="A10220" s="228"/>
      <c r="B10220" s="219"/>
      <c r="C10220" s="220"/>
      <c r="D10220" s="220"/>
      <c r="E10220" s="220"/>
      <c r="F10220" s="225"/>
      <c r="G10220" s="222"/>
      <c r="H10220" s="229"/>
      <c r="I10220" s="220"/>
      <c r="J10220" s="220"/>
      <c r="K10220" s="223"/>
    </row>
    <row r="10221" customHeight="1" spans="1:11">
      <c r="A10221" s="226"/>
      <c r="B10221" s="213"/>
      <c r="C10221" s="214"/>
      <c r="D10221" s="214"/>
      <c r="E10221" s="214"/>
      <c r="F10221" s="224"/>
      <c r="G10221" s="216"/>
      <c r="H10221" s="227"/>
      <c r="I10221" s="214"/>
      <c r="J10221" s="214"/>
      <c r="K10221" s="218"/>
    </row>
    <row r="10222" customHeight="1" spans="1:11">
      <c r="A10222" s="228"/>
      <c r="B10222" s="219"/>
      <c r="C10222" s="220"/>
      <c r="D10222" s="220"/>
      <c r="E10222" s="220"/>
      <c r="F10222" s="225"/>
      <c r="G10222" s="222"/>
      <c r="H10222" s="229"/>
      <c r="I10222" s="220"/>
      <c r="J10222" s="220"/>
      <c r="K10222" s="223"/>
    </row>
    <row r="10223" customHeight="1" spans="1:11">
      <c r="A10223" s="226"/>
      <c r="B10223" s="213"/>
      <c r="C10223" s="214"/>
      <c r="D10223" s="214"/>
      <c r="E10223" s="214"/>
      <c r="F10223" s="224"/>
      <c r="G10223" s="216"/>
      <c r="H10223" s="227"/>
      <c r="I10223" s="214"/>
      <c r="J10223" s="214"/>
      <c r="K10223" s="218"/>
    </row>
    <row r="10224" customHeight="1" spans="1:11">
      <c r="A10224" s="228"/>
      <c r="B10224" s="219"/>
      <c r="C10224" s="220"/>
      <c r="D10224" s="220"/>
      <c r="E10224" s="220"/>
      <c r="F10224" s="225"/>
      <c r="G10224" s="222"/>
      <c r="H10224" s="229"/>
      <c r="I10224" s="220"/>
      <c r="J10224" s="220"/>
      <c r="K10224" s="223"/>
    </row>
    <row r="10225" customHeight="1" spans="1:11">
      <c r="A10225" s="226"/>
      <c r="B10225" s="213"/>
      <c r="C10225" s="214"/>
      <c r="D10225" s="214"/>
      <c r="E10225" s="214"/>
      <c r="F10225" s="224"/>
      <c r="G10225" s="216"/>
      <c r="H10225" s="227"/>
      <c r="I10225" s="214"/>
      <c r="J10225" s="214"/>
      <c r="K10225" s="218"/>
    </row>
    <row r="10226" customHeight="1" spans="1:11">
      <c r="A10226" s="228"/>
      <c r="B10226" s="219"/>
      <c r="C10226" s="220"/>
      <c r="D10226" s="220"/>
      <c r="E10226" s="220"/>
      <c r="F10226" s="225"/>
      <c r="G10226" s="222"/>
      <c r="H10226" s="229"/>
      <c r="I10226" s="220"/>
      <c r="J10226" s="220"/>
      <c r="K10226" s="223"/>
    </row>
    <row r="10227" customHeight="1" spans="1:11">
      <c r="A10227" s="226"/>
      <c r="B10227" s="213"/>
      <c r="C10227" s="214"/>
      <c r="D10227" s="214"/>
      <c r="E10227" s="214"/>
      <c r="F10227" s="224"/>
      <c r="G10227" s="216"/>
      <c r="H10227" s="227"/>
      <c r="I10227" s="214"/>
      <c r="J10227" s="214"/>
      <c r="K10227" s="218"/>
    </row>
    <row r="10228" customHeight="1" spans="1:11">
      <c r="A10228" s="228"/>
      <c r="B10228" s="219"/>
      <c r="C10228" s="220"/>
      <c r="D10228" s="220"/>
      <c r="E10228" s="220"/>
      <c r="F10228" s="225"/>
      <c r="G10228" s="222"/>
      <c r="H10228" s="229"/>
      <c r="I10228" s="220"/>
      <c r="J10228" s="220"/>
      <c r="K10228" s="223"/>
    </row>
    <row r="10229" customHeight="1" spans="1:11">
      <c r="A10229" s="226"/>
      <c r="B10229" s="213"/>
      <c r="C10229" s="214"/>
      <c r="D10229" s="214"/>
      <c r="E10229" s="214"/>
      <c r="F10229" s="224"/>
      <c r="G10229" s="216"/>
      <c r="H10229" s="227"/>
      <c r="I10229" s="214"/>
      <c r="J10229" s="214"/>
      <c r="K10229" s="218"/>
    </row>
    <row r="10230" customHeight="1" spans="1:11">
      <c r="A10230" s="228"/>
      <c r="B10230" s="219"/>
      <c r="C10230" s="220"/>
      <c r="D10230" s="220"/>
      <c r="E10230" s="220"/>
      <c r="F10230" s="225"/>
      <c r="G10230" s="222"/>
      <c r="H10230" s="229"/>
      <c r="I10230" s="220"/>
      <c r="J10230" s="220"/>
      <c r="K10230" s="223"/>
    </row>
    <row r="10231" customHeight="1" spans="1:11">
      <c r="A10231" s="226"/>
      <c r="B10231" s="213"/>
      <c r="C10231" s="214"/>
      <c r="D10231" s="214"/>
      <c r="E10231" s="214"/>
      <c r="F10231" s="224"/>
      <c r="G10231" s="216"/>
      <c r="H10231" s="227"/>
      <c r="I10231" s="214"/>
      <c r="J10231" s="214"/>
      <c r="K10231" s="218"/>
    </row>
    <row r="10232" customHeight="1" spans="1:11">
      <c r="A10232" s="228"/>
      <c r="B10232" s="219"/>
      <c r="C10232" s="220"/>
      <c r="D10232" s="220"/>
      <c r="E10232" s="220"/>
      <c r="F10232" s="225"/>
      <c r="G10232" s="222"/>
      <c r="H10232" s="229"/>
      <c r="I10232" s="220"/>
      <c r="J10232" s="220"/>
      <c r="K10232" s="223"/>
    </row>
    <row r="10233" customHeight="1" spans="1:11">
      <c r="A10233" s="226"/>
      <c r="B10233" s="213"/>
      <c r="C10233" s="214"/>
      <c r="D10233" s="214"/>
      <c r="E10233" s="214"/>
      <c r="F10233" s="224"/>
      <c r="G10233" s="216"/>
      <c r="H10233" s="227"/>
      <c r="I10233" s="214"/>
      <c r="J10233" s="214"/>
      <c r="K10233" s="218"/>
    </row>
    <row r="10234" customHeight="1" spans="1:11">
      <c r="A10234" s="228"/>
      <c r="B10234" s="219"/>
      <c r="C10234" s="220"/>
      <c r="D10234" s="220"/>
      <c r="E10234" s="220"/>
      <c r="F10234" s="225"/>
      <c r="G10234" s="222"/>
      <c r="H10234" s="229"/>
      <c r="I10234" s="220"/>
      <c r="J10234" s="220"/>
      <c r="K10234" s="223"/>
    </row>
    <row r="10235" customHeight="1" spans="1:11">
      <c r="A10235" s="226"/>
      <c r="B10235" s="213"/>
      <c r="C10235" s="214"/>
      <c r="D10235" s="214"/>
      <c r="E10235" s="214"/>
      <c r="F10235" s="224"/>
      <c r="G10235" s="216"/>
      <c r="H10235" s="227"/>
      <c r="I10235" s="214"/>
      <c r="J10235" s="214"/>
      <c r="K10235" s="218"/>
    </row>
    <row r="10236" customHeight="1" spans="1:11">
      <c r="A10236" s="228"/>
      <c r="B10236" s="219"/>
      <c r="C10236" s="220"/>
      <c r="D10236" s="220"/>
      <c r="E10236" s="220"/>
      <c r="F10236" s="225"/>
      <c r="G10236" s="222"/>
      <c r="H10236" s="229"/>
      <c r="I10236" s="220"/>
      <c r="J10236" s="220"/>
      <c r="K10236" s="223"/>
    </row>
    <row r="10237" customHeight="1" spans="1:11">
      <c r="A10237" s="226"/>
      <c r="B10237" s="213"/>
      <c r="C10237" s="214"/>
      <c r="D10237" s="214"/>
      <c r="E10237" s="214"/>
      <c r="F10237" s="224"/>
      <c r="G10237" s="216"/>
      <c r="H10237" s="227"/>
      <c r="I10237" s="214"/>
      <c r="J10237" s="214"/>
      <c r="K10237" s="218"/>
    </row>
    <row r="10238" customHeight="1" spans="1:11">
      <c r="A10238" s="228"/>
      <c r="B10238" s="219"/>
      <c r="C10238" s="220"/>
      <c r="D10238" s="220"/>
      <c r="E10238" s="220"/>
      <c r="F10238" s="225"/>
      <c r="G10238" s="222"/>
      <c r="H10238" s="229"/>
      <c r="I10238" s="220"/>
      <c r="J10238" s="220"/>
      <c r="K10238" s="223"/>
    </row>
    <row r="10239" customHeight="1" spans="1:11">
      <c r="A10239" s="226"/>
      <c r="B10239" s="213"/>
      <c r="C10239" s="214"/>
      <c r="D10239" s="214"/>
      <c r="E10239" s="214"/>
      <c r="F10239" s="224"/>
      <c r="G10239" s="216"/>
      <c r="H10239" s="227"/>
      <c r="I10239" s="214"/>
      <c r="J10239" s="214"/>
      <c r="K10239" s="218"/>
    </row>
    <row r="10240" customHeight="1" spans="1:11">
      <c r="A10240" s="228"/>
      <c r="B10240" s="219"/>
      <c r="C10240" s="220"/>
      <c r="D10240" s="220"/>
      <c r="E10240" s="220"/>
      <c r="F10240" s="225"/>
      <c r="G10240" s="222"/>
      <c r="H10240" s="229"/>
      <c r="I10240" s="220"/>
      <c r="J10240" s="220"/>
      <c r="K10240" s="223"/>
    </row>
    <row r="10241" customHeight="1" spans="1:11">
      <c r="A10241" s="226"/>
      <c r="B10241" s="213"/>
      <c r="C10241" s="214"/>
      <c r="D10241" s="214"/>
      <c r="E10241" s="214"/>
      <c r="F10241" s="224"/>
      <c r="G10241" s="216"/>
      <c r="H10241" s="227"/>
      <c r="I10241" s="214"/>
      <c r="J10241" s="214"/>
      <c r="K10241" s="218"/>
    </row>
    <row r="10242" customHeight="1" spans="1:11">
      <c r="A10242" s="228"/>
      <c r="B10242" s="219"/>
      <c r="C10242" s="220"/>
      <c r="D10242" s="220"/>
      <c r="E10242" s="220"/>
      <c r="F10242" s="225"/>
      <c r="G10242" s="222"/>
      <c r="H10242" s="229"/>
      <c r="I10242" s="220"/>
      <c r="J10242" s="220"/>
      <c r="K10242" s="223"/>
    </row>
    <row r="10243" customHeight="1" spans="1:11">
      <c r="A10243" s="226"/>
      <c r="B10243" s="213"/>
      <c r="C10243" s="214"/>
      <c r="D10243" s="214"/>
      <c r="E10243" s="214"/>
      <c r="F10243" s="224"/>
      <c r="G10243" s="216"/>
      <c r="H10243" s="227"/>
      <c r="I10243" s="214"/>
      <c r="J10243" s="214"/>
      <c r="K10243" s="218"/>
    </row>
    <row r="10244" customHeight="1" spans="1:11">
      <c r="A10244" s="228"/>
      <c r="B10244" s="219"/>
      <c r="C10244" s="220"/>
      <c r="D10244" s="220"/>
      <c r="E10244" s="220"/>
      <c r="F10244" s="225"/>
      <c r="G10244" s="222"/>
      <c r="H10244" s="229"/>
      <c r="I10244" s="220"/>
      <c r="J10244" s="220"/>
      <c r="K10244" s="223"/>
    </row>
    <row r="10245" customHeight="1" spans="1:11">
      <c r="A10245" s="226"/>
      <c r="B10245" s="213"/>
      <c r="C10245" s="214"/>
      <c r="D10245" s="214"/>
      <c r="E10245" s="214"/>
      <c r="F10245" s="224"/>
      <c r="G10245" s="216"/>
      <c r="H10245" s="227"/>
      <c r="I10245" s="214"/>
      <c r="J10245" s="214"/>
      <c r="K10245" s="218"/>
    </row>
    <row r="10246" customHeight="1" spans="1:11">
      <c r="A10246" s="228"/>
      <c r="B10246" s="219"/>
      <c r="C10246" s="220"/>
      <c r="D10246" s="220"/>
      <c r="E10246" s="220"/>
      <c r="F10246" s="225"/>
      <c r="G10246" s="222"/>
      <c r="H10246" s="229"/>
      <c r="I10246" s="220"/>
      <c r="J10246" s="220"/>
      <c r="K10246" s="223"/>
    </row>
    <row r="10247" customHeight="1" spans="1:11">
      <c r="A10247" s="226"/>
      <c r="B10247" s="213"/>
      <c r="C10247" s="214"/>
      <c r="D10247" s="214"/>
      <c r="E10247" s="214"/>
      <c r="F10247" s="224"/>
      <c r="G10247" s="216"/>
      <c r="H10247" s="227"/>
      <c r="I10247" s="214"/>
      <c r="J10247" s="214"/>
      <c r="K10247" s="218"/>
    </row>
    <row r="10248" customHeight="1" spans="1:11">
      <c r="A10248" s="228"/>
      <c r="B10248" s="219"/>
      <c r="C10248" s="220"/>
      <c r="D10248" s="220"/>
      <c r="E10248" s="220"/>
      <c r="F10248" s="225"/>
      <c r="G10248" s="222"/>
      <c r="H10248" s="229"/>
      <c r="I10248" s="220"/>
      <c r="J10248" s="220"/>
      <c r="K10248" s="223"/>
    </row>
    <row r="10249" customHeight="1" spans="1:11">
      <c r="A10249" s="226"/>
      <c r="B10249" s="213"/>
      <c r="C10249" s="214"/>
      <c r="D10249" s="214"/>
      <c r="E10249" s="214"/>
      <c r="F10249" s="224"/>
      <c r="G10249" s="216"/>
      <c r="H10249" s="227"/>
      <c r="I10249" s="214"/>
      <c r="J10249" s="214"/>
      <c r="K10249" s="218"/>
    </row>
    <row r="10250" customHeight="1" spans="1:11">
      <c r="A10250" s="228"/>
      <c r="B10250" s="219"/>
      <c r="C10250" s="220"/>
      <c r="D10250" s="220"/>
      <c r="E10250" s="220"/>
      <c r="F10250" s="225"/>
      <c r="G10250" s="222"/>
      <c r="H10250" s="229"/>
      <c r="I10250" s="220"/>
      <c r="J10250" s="220"/>
      <c r="K10250" s="223"/>
    </row>
    <row r="10251" customHeight="1" spans="1:11">
      <c r="A10251" s="226"/>
      <c r="B10251" s="213"/>
      <c r="C10251" s="214"/>
      <c r="D10251" s="214"/>
      <c r="E10251" s="214"/>
      <c r="F10251" s="224"/>
      <c r="G10251" s="216"/>
      <c r="H10251" s="227"/>
      <c r="I10251" s="214"/>
      <c r="J10251" s="214"/>
      <c r="K10251" s="218"/>
    </row>
    <row r="10252" customHeight="1" spans="1:11">
      <c r="A10252" s="228"/>
      <c r="B10252" s="219"/>
      <c r="C10252" s="220"/>
      <c r="D10252" s="220"/>
      <c r="E10252" s="220"/>
      <c r="F10252" s="225"/>
      <c r="G10252" s="222"/>
      <c r="H10252" s="229"/>
      <c r="I10252" s="220"/>
      <c r="J10252" s="220"/>
      <c r="K10252" s="223"/>
    </row>
    <row r="10253" customHeight="1" spans="1:11">
      <c r="A10253" s="226"/>
      <c r="B10253" s="213"/>
      <c r="C10253" s="214"/>
      <c r="D10253" s="214"/>
      <c r="E10253" s="214"/>
      <c r="F10253" s="224"/>
      <c r="G10253" s="216"/>
      <c r="H10253" s="227"/>
      <c r="I10253" s="214"/>
      <c r="J10253" s="214"/>
      <c r="K10253" s="218"/>
    </row>
    <row r="10254" customHeight="1" spans="1:11">
      <c r="A10254" s="228"/>
      <c r="B10254" s="219"/>
      <c r="C10254" s="220"/>
      <c r="D10254" s="220"/>
      <c r="E10254" s="220"/>
      <c r="F10254" s="225"/>
      <c r="G10254" s="222"/>
      <c r="H10254" s="229"/>
      <c r="I10254" s="220"/>
      <c r="J10254" s="220"/>
      <c r="K10254" s="223"/>
    </row>
    <row r="10255" customHeight="1" spans="1:11">
      <c r="A10255" s="226"/>
      <c r="B10255" s="213"/>
      <c r="C10255" s="214"/>
      <c r="D10255" s="214"/>
      <c r="E10255" s="214"/>
      <c r="F10255" s="224"/>
      <c r="G10255" s="216"/>
      <c r="H10255" s="227"/>
      <c r="I10255" s="214"/>
      <c r="J10255" s="214"/>
      <c r="K10255" s="218"/>
    </row>
    <row r="10256" customHeight="1" spans="1:11">
      <c r="A10256" s="228"/>
      <c r="B10256" s="219"/>
      <c r="C10256" s="220"/>
      <c r="D10256" s="220"/>
      <c r="E10256" s="220"/>
      <c r="F10256" s="225"/>
      <c r="G10256" s="222"/>
      <c r="H10256" s="229"/>
      <c r="I10256" s="220"/>
      <c r="J10256" s="220"/>
      <c r="K10256" s="223"/>
    </row>
    <row r="10257" customHeight="1" spans="1:11">
      <c r="A10257" s="226"/>
      <c r="B10257" s="213"/>
      <c r="C10257" s="214"/>
      <c r="D10257" s="214"/>
      <c r="E10257" s="214"/>
      <c r="F10257" s="224"/>
      <c r="G10257" s="216"/>
      <c r="H10257" s="227"/>
      <c r="I10257" s="214"/>
      <c r="J10257" s="214"/>
      <c r="K10257" s="218"/>
    </row>
    <row r="10258" customHeight="1" spans="1:11">
      <c r="A10258" s="228"/>
      <c r="B10258" s="219"/>
      <c r="C10258" s="220"/>
      <c r="D10258" s="220"/>
      <c r="E10258" s="220"/>
      <c r="F10258" s="225"/>
      <c r="G10258" s="222"/>
      <c r="H10258" s="229"/>
      <c r="I10258" s="220"/>
      <c r="J10258" s="220"/>
      <c r="K10258" s="223"/>
    </row>
    <row r="10259" customHeight="1" spans="1:11">
      <c r="A10259" s="226"/>
      <c r="B10259" s="213"/>
      <c r="C10259" s="214"/>
      <c r="D10259" s="214"/>
      <c r="E10259" s="214"/>
      <c r="F10259" s="224"/>
      <c r="G10259" s="216"/>
      <c r="H10259" s="227"/>
      <c r="I10259" s="214"/>
      <c r="J10259" s="214"/>
      <c r="K10259" s="218"/>
    </row>
    <row r="10260" customHeight="1" spans="1:11">
      <c r="A10260" s="228"/>
      <c r="B10260" s="219"/>
      <c r="C10260" s="220"/>
      <c r="D10260" s="220"/>
      <c r="E10260" s="220"/>
      <c r="F10260" s="225"/>
      <c r="G10260" s="222"/>
      <c r="H10260" s="229"/>
      <c r="I10260" s="220"/>
      <c r="J10260" s="220"/>
      <c r="K10260" s="223"/>
    </row>
    <row r="10261" customHeight="1" spans="1:11">
      <c r="A10261" s="226"/>
      <c r="B10261" s="213"/>
      <c r="C10261" s="214"/>
      <c r="D10261" s="214"/>
      <c r="E10261" s="214"/>
      <c r="F10261" s="224"/>
      <c r="G10261" s="216"/>
      <c r="H10261" s="227"/>
      <c r="I10261" s="214"/>
      <c r="J10261" s="214"/>
      <c r="K10261" s="218"/>
    </row>
    <row r="10262" customHeight="1" spans="1:11">
      <c r="A10262" s="228"/>
      <c r="B10262" s="219"/>
      <c r="C10262" s="220"/>
      <c r="D10262" s="220"/>
      <c r="E10262" s="220"/>
      <c r="F10262" s="225"/>
      <c r="G10262" s="222"/>
      <c r="H10262" s="229"/>
      <c r="I10262" s="220"/>
      <c r="J10262" s="220"/>
      <c r="K10262" s="223"/>
    </row>
    <row r="10263" customHeight="1" spans="1:11">
      <c r="A10263" s="226"/>
      <c r="B10263" s="213"/>
      <c r="C10263" s="214"/>
      <c r="D10263" s="214"/>
      <c r="E10263" s="214"/>
      <c r="F10263" s="224"/>
      <c r="G10263" s="216"/>
      <c r="H10263" s="227"/>
      <c r="I10263" s="214"/>
      <c r="J10263" s="214"/>
      <c r="K10263" s="218"/>
    </row>
    <row r="10264" customHeight="1" spans="1:11">
      <c r="A10264" s="228"/>
      <c r="B10264" s="219"/>
      <c r="C10264" s="220"/>
      <c r="D10264" s="220"/>
      <c r="E10264" s="220"/>
      <c r="F10264" s="225"/>
      <c r="G10264" s="222"/>
      <c r="H10264" s="229"/>
      <c r="I10264" s="220"/>
      <c r="J10264" s="220"/>
      <c r="K10264" s="223"/>
    </row>
    <row r="10265" customHeight="1" spans="1:11">
      <c r="A10265" s="226"/>
      <c r="B10265" s="213"/>
      <c r="C10265" s="214"/>
      <c r="D10265" s="214"/>
      <c r="E10265" s="214"/>
      <c r="F10265" s="224"/>
      <c r="G10265" s="216"/>
      <c r="H10265" s="227"/>
      <c r="I10265" s="214"/>
      <c r="J10265" s="214"/>
      <c r="K10265" s="218"/>
    </row>
    <row r="10266" customHeight="1" spans="1:11">
      <c r="A10266" s="228"/>
      <c r="B10266" s="219"/>
      <c r="C10266" s="220"/>
      <c r="D10266" s="220"/>
      <c r="E10266" s="220"/>
      <c r="F10266" s="225"/>
      <c r="G10266" s="222"/>
      <c r="H10266" s="229"/>
      <c r="I10266" s="220"/>
      <c r="J10266" s="220"/>
      <c r="K10266" s="223"/>
    </row>
    <row r="10267" customHeight="1" spans="1:11">
      <c r="A10267" s="226"/>
      <c r="B10267" s="213"/>
      <c r="C10267" s="214"/>
      <c r="D10267" s="214"/>
      <c r="E10267" s="214"/>
      <c r="F10267" s="224"/>
      <c r="G10267" s="216"/>
      <c r="H10267" s="227"/>
      <c r="I10267" s="214"/>
      <c r="J10267" s="214"/>
      <c r="K10267" s="218"/>
    </row>
    <row r="10268" customHeight="1" spans="1:11">
      <c r="A10268" s="228"/>
      <c r="B10268" s="219"/>
      <c r="C10268" s="220"/>
      <c r="D10268" s="220"/>
      <c r="E10268" s="220"/>
      <c r="F10268" s="225"/>
      <c r="G10268" s="222"/>
      <c r="H10268" s="229"/>
      <c r="I10268" s="220"/>
      <c r="J10268" s="220"/>
      <c r="K10268" s="223"/>
    </row>
    <row r="10269" customHeight="1" spans="1:11">
      <c r="A10269" s="226"/>
      <c r="B10269" s="213"/>
      <c r="C10269" s="214"/>
      <c r="D10269" s="214"/>
      <c r="E10269" s="214"/>
      <c r="F10269" s="224"/>
      <c r="G10269" s="216"/>
      <c r="H10269" s="227"/>
      <c r="I10269" s="214"/>
      <c r="J10269" s="214"/>
      <c r="K10269" s="218"/>
    </row>
    <row r="10270" customHeight="1" spans="1:11">
      <c r="A10270" s="228"/>
      <c r="B10270" s="219"/>
      <c r="C10270" s="220"/>
      <c r="D10270" s="220"/>
      <c r="E10270" s="220"/>
      <c r="F10270" s="225"/>
      <c r="G10270" s="222"/>
      <c r="H10270" s="229"/>
      <c r="I10270" s="220"/>
      <c r="J10270" s="220"/>
      <c r="K10270" s="223"/>
    </row>
    <row r="10271" customHeight="1" spans="1:11">
      <c r="A10271" s="226"/>
      <c r="B10271" s="213"/>
      <c r="C10271" s="214"/>
      <c r="D10271" s="214"/>
      <c r="E10271" s="214"/>
      <c r="F10271" s="224"/>
      <c r="G10271" s="216"/>
      <c r="H10271" s="227"/>
      <c r="I10271" s="214"/>
      <c r="J10271" s="214"/>
      <c r="K10271" s="218"/>
    </row>
    <row r="10272" customHeight="1" spans="1:11">
      <c r="A10272" s="228"/>
      <c r="B10272" s="219"/>
      <c r="C10272" s="220"/>
      <c r="D10272" s="220"/>
      <c r="E10272" s="220"/>
      <c r="F10272" s="225"/>
      <c r="G10272" s="222"/>
      <c r="H10272" s="229"/>
      <c r="I10272" s="220"/>
      <c r="J10272" s="220"/>
      <c r="K10272" s="223"/>
    </row>
    <row r="10273" customHeight="1" spans="1:11">
      <c r="A10273" s="226"/>
      <c r="B10273" s="213"/>
      <c r="C10273" s="214"/>
      <c r="D10273" s="214"/>
      <c r="E10273" s="214"/>
      <c r="F10273" s="224"/>
      <c r="G10273" s="216"/>
      <c r="H10273" s="227"/>
      <c r="I10273" s="214"/>
      <c r="J10273" s="214"/>
      <c r="K10273" s="218"/>
    </row>
    <row r="10274" customHeight="1" spans="1:11">
      <c r="A10274" s="228"/>
      <c r="B10274" s="219"/>
      <c r="C10274" s="220"/>
      <c r="D10274" s="220"/>
      <c r="E10274" s="220"/>
      <c r="F10274" s="225"/>
      <c r="G10274" s="222"/>
      <c r="H10274" s="229"/>
      <c r="I10274" s="220"/>
      <c r="J10274" s="220"/>
      <c r="K10274" s="223"/>
    </row>
    <row r="10275" customHeight="1" spans="1:11">
      <c r="A10275" s="226"/>
      <c r="B10275" s="213"/>
      <c r="C10275" s="214"/>
      <c r="D10275" s="214"/>
      <c r="E10275" s="214"/>
      <c r="F10275" s="224"/>
      <c r="G10275" s="216"/>
      <c r="H10275" s="227"/>
      <c r="I10275" s="214"/>
      <c r="J10275" s="214"/>
      <c r="K10275" s="218"/>
    </row>
    <row r="10276" customHeight="1" spans="1:11">
      <c r="A10276" s="228"/>
      <c r="B10276" s="219"/>
      <c r="C10276" s="220"/>
      <c r="D10276" s="220"/>
      <c r="E10276" s="220"/>
      <c r="F10276" s="225"/>
      <c r="G10276" s="222"/>
      <c r="H10276" s="229"/>
      <c r="I10276" s="220"/>
      <c r="J10276" s="220"/>
      <c r="K10276" s="223"/>
    </row>
    <row r="10277" customHeight="1" spans="1:11">
      <c r="A10277" s="226"/>
      <c r="B10277" s="213"/>
      <c r="C10277" s="214"/>
      <c r="D10277" s="214"/>
      <c r="E10277" s="214"/>
      <c r="F10277" s="224"/>
      <c r="G10277" s="216"/>
      <c r="H10277" s="227"/>
      <c r="I10277" s="214"/>
      <c r="J10277" s="214"/>
      <c r="K10277" s="218"/>
    </row>
    <row r="10278" customHeight="1" spans="1:11">
      <c r="A10278" s="228"/>
      <c r="B10278" s="219"/>
      <c r="C10278" s="220"/>
      <c r="D10278" s="220"/>
      <c r="E10278" s="220"/>
      <c r="F10278" s="225"/>
      <c r="G10278" s="222"/>
      <c r="H10278" s="229"/>
      <c r="I10278" s="220"/>
      <c r="J10278" s="220"/>
      <c r="K10278" s="223"/>
    </row>
    <row r="10279" customHeight="1" spans="1:11">
      <c r="A10279" s="226"/>
      <c r="B10279" s="213"/>
      <c r="C10279" s="214"/>
      <c r="D10279" s="214"/>
      <c r="E10279" s="214"/>
      <c r="F10279" s="224"/>
      <c r="G10279" s="216"/>
      <c r="H10279" s="227"/>
      <c r="I10279" s="214"/>
      <c r="J10279" s="214"/>
      <c r="K10279" s="218"/>
    </row>
    <row r="10280" customHeight="1" spans="1:11">
      <c r="A10280" s="228"/>
      <c r="B10280" s="219"/>
      <c r="C10280" s="220"/>
      <c r="D10280" s="220"/>
      <c r="E10280" s="220"/>
      <c r="F10280" s="225"/>
      <c r="G10280" s="222"/>
      <c r="H10280" s="229"/>
      <c r="I10280" s="220"/>
      <c r="J10280" s="220"/>
      <c r="K10280" s="223"/>
    </row>
    <row r="10281" customHeight="1" spans="1:11">
      <c r="A10281" s="226"/>
      <c r="B10281" s="213"/>
      <c r="C10281" s="214"/>
      <c r="D10281" s="214"/>
      <c r="E10281" s="214"/>
      <c r="F10281" s="224"/>
      <c r="G10281" s="216"/>
      <c r="H10281" s="227"/>
      <c r="I10281" s="214"/>
      <c r="J10281" s="214"/>
      <c r="K10281" s="218"/>
    </row>
    <row r="10282" customHeight="1" spans="1:11">
      <c r="A10282" s="228"/>
      <c r="B10282" s="219"/>
      <c r="C10282" s="220"/>
      <c r="D10282" s="220"/>
      <c r="E10282" s="220"/>
      <c r="F10282" s="225"/>
      <c r="G10282" s="222"/>
      <c r="H10282" s="229"/>
      <c r="I10282" s="220"/>
      <c r="J10282" s="220"/>
      <c r="K10282" s="223"/>
    </row>
    <row r="10283" customHeight="1" spans="1:11">
      <c r="A10283" s="226"/>
      <c r="B10283" s="213"/>
      <c r="C10283" s="214"/>
      <c r="D10283" s="214"/>
      <c r="E10283" s="214"/>
      <c r="F10283" s="224"/>
      <c r="G10283" s="216"/>
      <c r="H10283" s="227"/>
      <c r="I10283" s="214"/>
      <c r="J10283" s="214"/>
      <c r="K10283" s="218"/>
    </row>
    <row r="10284" customHeight="1" spans="1:11">
      <c r="A10284" s="228"/>
      <c r="B10284" s="219"/>
      <c r="C10284" s="220"/>
      <c r="D10284" s="220"/>
      <c r="E10284" s="220"/>
      <c r="F10284" s="225"/>
      <c r="G10284" s="222"/>
      <c r="H10284" s="229"/>
      <c r="I10284" s="220"/>
      <c r="J10284" s="220"/>
      <c r="K10284" s="223"/>
    </row>
    <row r="10285" customHeight="1" spans="1:11">
      <c r="A10285" s="226"/>
      <c r="B10285" s="213"/>
      <c r="C10285" s="214"/>
      <c r="D10285" s="214"/>
      <c r="E10285" s="214"/>
      <c r="F10285" s="224"/>
      <c r="G10285" s="216"/>
      <c r="H10285" s="227"/>
      <c r="I10285" s="214"/>
      <c r="J10285" s="214"/>
      <c r="K10285" s="218"/>
    </row>
    <row r="10286" customHeight="1" spans="1:11">
      <c r="A10286" s="228"/>
      <c r="B10286" s="219"/>
      <c r="C10286" s="220"/>
      <c r="D10286" s="220"/>
      <c r="E10286" s="220"/>
      <c r="F10286" s="225"/>
      <c r="G10286" s="222"/>
      <c r="H10286" s="229"/>
      <c r="I10286" s="220"/>
      <c r="J10286" s="220"/>
      <c r="K10286" s="223"/>
    </row>
    <row r="10287" customHeight="1" spans="1:11">
      <c r="A10287" s="226"/>
      <c r="B10287" s="213"/>
      <c r="C10287" s="214"/>
      <c r="D10287" s="214"/>
      <c r="E10287" s="214"/>
      <c r="F10287" s="224"/>
      <c r="G10287" s="216"/>
      <c r="H10287" s="227"/>
      <c r="I10287" s="214"/>
      <c r="J10287" s="214"/>
      <c r="K10287" s="218"/>
    </row>
    <row r="10288" customHeight="1" spans="1:11">
      <c r="A10288" s="228"/>
      <c r="B10288" s="219"/>
      <c r="C10288" s="220"/>
      <c r="D10288" s="220"/>
      <c r="E10288" s="220"/>
      <c r="F10288" s="225"/>
      <c r="G10288" s="222"/>
      <c r="H10288" s="229"/>
      <c r="I10288" s="220"/>
      <c r="J10288" s="220"/>
      <c r="K10288" s="223"/>
    </row>
    <row r="10289" customHeight="1" spans="1:11">
      <c r="A10289" s="226"/>
      <c r="B10289" s="213"/>
      <c r="C10289" s="214"/>
      <c r="D10289" s="214"/>
      <c r="E10289" s="214"/>
      <c r="F10289" s="224"/>
      <c r="G10289" s="216"/>
      <c r="H10289" s="227"/>
      <c r="I10289" s="214"/>
      <c r="J10289" s="214"/>
      <c r="K10289" s="218"/>
    </row>
    <row r="10290" customHeight="1" spans="1:11">
      <c r="A10290" s="228"/>
      <c r="B10290" s="219"/>
      <c r="C10290" s="220"/>
      <c r="D10290" s="220"/>
      <c r="E10290" s="220"/>
      <c r="F10290" s="225"/>
      <c r="G10290" s="222"/>
      <c r="H10290" s="229"/>
      <c r="I10290" s="220"/>
      <c r="J10290" s="220"/>
      <c r="K10290" s="223"/>
    </row>
    <row r="10291" customHeight="1" spans="1:11">
      <c r="A10291" s="226"/>
      <c r="B10291" s="213"/>
      <c r="C10291" s="214"/>
      <c r="D10291" s="214"/>
      <c r="E10291" s="214"/>
      <c r="F10291" s="224"/>
      <c r="G10291" s="216"/>
      <c r="H10291" s="227"/>
      <c r="I10291" s="214"/>
      <c r="J10291" s="214"/>
      <c r="K10291" s="218"/>
    </row>
    <row r="10292" customHeight="1" spans="1:11">
      <c r="A10292" s="228"/>
      <c r="B10292" s="219"/>
      <c r="C10292" s="220"/>
      <c r="D10292" s="220"/>
      <c r="E10292" s="220"/>
      <c r="F10292" s="225"/>
      <c r="G10292" s="222"/>
      <c r="H10292" s="229"/>
      <c r="I10292" s="220"/>
      <c r="J10292" s="220"/>
      <c r="K10292" s="223"/>
    </row>
    <row r="10293" customHeight="1" spans="1:11">
      <c r="A10293" s="226"/>
      <c r="B10293" s="213"/>
      <c r="C10293" s="214"/>
      <c r="D10293" s="214"/>
      <c r="E10293" s="214"/>
      <c r="F10293" s="224"/>
      <c r="G10293" s="216"/>
      <c r="H10293" s="227"/>
      <c r="I10293" s="214"/>
      <c r="J10293" s="214"/>
      <c r="K10293" s="218"/>
    </row>
    <row r="10294" customHeight="1" spans="1:11">
      <c r="A10294" s="228"/>
      <c r="B10294" s="219"/>
      <c r="C10294" s="220"/>
      <c r="D10294" s="220"/>
      <c r="E10294" s="220"/>
      <c r="F10294" s="225"/>
      <c r="G10294" s="222"/>
      <c r="H10294" s="229"/>
      <c r="I10294" s="220"/>
      <c r="J10294" s="220"/>
      <c r="K10294" s="223"/>
    </row>
    <row r="10295" customHeight="1" spans="1:11">
      <c r="A10295" s="226"/>
      <c r="B10295" s="213"/>
      <c r="C10295" s="214"/>
      <c r="D10295" s="214"/>
      <c r="E10295" s="214"/>
      <c r="F10295" s="224"/>
      <c r="G10295" s="216"/>
      <c r="H10295" s="227"/>
      <c r="I10295" s="214"/>
      <c r="J10295" s="214"/>
      <c r="K10295" s="218"/>
    </row>
    <row r="10296" customHeight="1" spans="1:11">
      <c r="A10296" s="228"/>
      <c r="B10296" s="219"/>
      <c r="C10296" s="220"/>
      <c r="D10296" s="220"/>
      <c r="E10296" s="220"/>
      <c r="F10296" s="225"/>
      <c r="G10296" s="222"/>
      <c r="H10296" s="229"/>
      <c r="I10296" s="220"/>
      <c r="J10296" s="220"/>
      <c r="K10296" s="223"/>
    </row>
    <row r="10297" customHeight="1" spans="1:11">
      <c r="A10297" s="226"/>
      <c r="B10297" s="213"/>
      <c r="C10297" s="214"/>
      <c r="D10297" s="214"/>
      <c r="E10297" s="214"/>
      <c r="F10297" s="224"/>
      <c r="G10297" s="216"/>
      <c r="H10297" s="227"/>
      <c r="I10297" s="214"/>
      <c r="J10297" s="214"/>
      <c r="K10297" s="218"/>
    </row>
    <row r="10298" customHeight="1" spans="1:11">
      <c r="A10298" s="228"/>
      <c r="B10298" s="219"/>
      <c r="C10298" s="220"/>
      <c r="D10298" s="220"/>
      <c r="E10298" s="220"/>
      <c r="F10298" s="225"/>
      <c r="G10298" s="222"/>
      <c r="H10298" s="229"/>
      <c r="I10298" s="220"/>
      <c r="J10298" s="220"/>
      <c r="K10298" s="223"/>
    </row>
    <row r="10299" customHeight="1" spans="1:11">
      <c r="A10299" s="226"/>
      <c r="B10299" s="213"/>
      <c r="C10299" s="214"/>
      <c r="D10299" s="214"/>
      <c r="E10299" s="214"/>
      <c r="F10299" s="224"/>
      <c r="G10299" s="216"/>
      <c r="H10299" s="227"/>
      <c r="I10299" s="214"/>
      <c r="J10299" s="214"/>
      <c r="K10299" s="218"/>
    </row>
    <row r="10300" customHeight="1" spans="1:11">
      <c r="A10300" s="228"/>
      <c r="B10300" s="219"/>
      <c r="C10300" s="220"/>
      <c r="D10300" s="220"/>
      <c r="E10300" s="220"/>
      <c r="F10300" s="225"/>
      <c r="G10300" s="222"/>
      <c r="H10300" s="229"/>
      <c r="I10300" s="220"/>
      <c r="J10300" s="220"/>
      <c r="K10300" s="223"/>
    </row>
    <row r="10301" customHeight="1" spans="1:11">
      <c r="A10301" s="226"/>
      <c r="B10301" s="213"/>
      <c r="C10301" s="214"/>
      <c r="D10301" s="214"/>
      <c r="E10301" s="214"/>
      <c r="F10301" s="224"/>
      <c r="G10301" s="216"/>
      <c r="H10301" s="227"/>
      <c r="I10301" s="214"/>
      <c r="J10301" s="214"/>
      <c r="K10301" s="218"/>
    </row>
    <row r="10302" customHeight="1" spans="1:11">
      <c r="A10302" s="228"/>
      <c r="B10302" s="219"/>
      <c r="C10302" s="220"/>
      <c r="D10302" s="220"/>
      <c r="E10302" s="220"/>
      <c r="F10302" s="225"/>
      <c r="G10302" s="222"/>
      <c r="H10302" s="229"/>
      <c r="I10302" s="220"/>
      <c r="J10302" s="220"/>
      <c r="K10302" s="223"/>
    </row>
    <row r="10303" customHeight="1" spans="1:11">
      <c r="A10303" s="226"/>
      <c r="B10303" s="213"/>
      <c r="C10303" s="214"/>
      <c r="D10303" s="214"/>
      <c r="E10303" s="214"/>
      <c r="F10303" s="224"/>
      <c r="G10303" s="216"/>
      <c r="H10303" s="227"/>
      <c r="I10303" s="214"/>
      <c r="J10303" s="214"/>
      <c r="K10303" s="218"/>
    </row>
    <row r="10304" customHeight="1" spans="1:11">
      <c r="A10304" s="228"/>
      <c r="B10304" s="219"/>
      <c r="C10304" s="220"/>
      <c r="D10304" s="220"/>
      <c r="E10304" s="220"/>
      <c r="F10304" s="225"/>
      <c r="G10304" s="222"/>
      <c r="H10304" s="229"/>
      <c r="I10304" s="220"/>
      <c r="J10304" s="220"/>
      <c r="K10304" s="223"/>
    </row>
    <row r="10305" customHeight="1" spans="1:11">
      <c r="A10305" s="226"/>
      <c r="B10305" s="213"/>
      <c r="C10305" s="214"/>
      <c r="D10305" s="214"/>
      <c r="E10305" s="214"/>
      <c r="F10305" s="224"/>
      <c r="G10305" s="216"/>
      <c r="H10305" s="227"/>
      <c r="I10305" s="214"/>
      <c r="J10305" s="214"/>
      <c r="K10305" s="218"/>
    </row>
    <row r="10306" customHeight="1" spans="1:11">
      <c r="A10306" s="228"/>
      <c r="B10306" s="219"/>
      <c r="C10306" s="220"/>
      <c r="D10306" s="220"/>
      <c r="E10306" s="220"/>
      <c r="F10306" s="225"/>
      <c r="G10306" s="222"/>
      <c r="H10306" s="229"/>
      <c r="I10306" s="220"/>
      <c r="J10306" s="220"/>
      <c r="K10306" s="223"/>
    </row>
    <row r="10307" customHeight="1" spans="1:11">
      <c r="A10307" s="226"/>
      <c r="B10307" s="213"/>
      <c r="C10307" s="214"/>
      <c r="D10307" s="214"/>
      <c r="E10307" s="214"/>
      <c r="F10307" s="224"/>
      <c r="G10307" s="216"/>
      <c r="H10307" s="227"/>
      <c r="I10307" s="214"/>
      <c r="J10307" s="214"/>
      <c r="K10307" s="218"/>
    </row>
    <row r="10308" customHeight="1" spans="1:11">
      <c r="A10308" s="228"/>
      <c r="B10308" s="219"/>
      <c r="C10308" s="220"/>
      <c r="D10308" s="220"/>
      <c r="E10308" s="220"/>
      <c r="F10308" s="225"/>
      <c r="G10308" s="222"/>
      <c r="H10308" s="229"/>
      <c r="I10308" s="220"/>
      <c r="J10308" s="220"/>
      <c r="K10308" s="223"/>
    </row>
    <row r="10309" customHeight="1" spans="1:11">
      <c r="A10309" s="226"/>
      <c r="B10309" s="213"/>
      <c r="C10309" s="214"/>
      <c r="D10309" s="214"/>
      <c r="E10309" s="214"/>
      <c r="F10309" s="224"/>
      <c r="G10309" s="216"/>
      <c r="H10309" s="227"/>
      <c r="I10309" s="214"/>
      <c r="J10309" s="214"/>
      <c r="K10309" s="218"/>
    </row>
    <row r="10310" customHeight="1" spans="1:11">
      <c r="A10310" s="228"/>
      <c r="B10310" s="219"/>
      <c r="C10310" s="220"/>
      <c r="D10310" s="220"/>
      <c r="E10310" s="220"/>
      <c r="F10310" s="225"/>
      <c r="G10310" s="222"/>
      <c r="H10310" s="229"/>
      <c r="I10310" s="220"/>
      <c r="J10310" s="220"/>
      <c r="K10310" s="223"/>
    </row>
    <row r="10311" customHeight="1" spans="1:11">
      <c r="A10311" s="226"/>
      <c r="B10311" s="213"/>
      <c r="C10311" s="214"/>
      <c r="D10311" s="214"/>
      <c r="E10311" s="214"/>
      <c r="F10311" s="224"/>
      <c r="G10311" s="216"/>
      <c r="H10311" s="227"/>
      <c r="I10311" s="214"/>
      <c r="J10311" s="214"/>
      <c r="K10311" s="218"/>
    </row>
    <row r="10312" customHeight="1" spans="1:11">
      <c r="A10312" s="228"/>
      <c r="B10312" s="219"/>
      <c r="C10312" s="220"/>
      <c r="D10312" s="220"/>
      <c r="E10312" s="220"/>
      <c r="F10312" s="225"/>
      <c r="G10312" s="222"/>
      <c r="H10312" s="229"/>
      <c r="I10312" s="220"/>
      <c r="J10312" s="220"/>
      <c r="K10312" s="223"/>
    </row>
    <row r="10313" customHeight="1" spans="1:11">
      <c r="A10313" s="226"/>
      <c r="B10313" s="213"/>
      <c r="C10313" s="214"/>
      <c r="D10313" s="214"/>
      <c r="E10313" s="214"/>
      <c r="F10313" s="224"/>
      <c r="G10313" s="216"/>
      <c r="H10313" s="227"/>
      <c r="I10313" s="214"/>
      <c r="J10313" s="214"/>
      <c r="K10313" s="218"/>
    </row>
    <row r="10314" customHeight="1" spans="1:11">
      <c r="A10314" s="228"/>
      <c r="B10314" s="219"/>
      <c r="C10314" s="220"/>
      <c r="D10314" s="220"/>
      <c r="E10314" s="220"/>
      <c r="F10314" s="225"/>
      <c r="G10314" s="222"/>
      <c r="H10314" s="229"/>
      <c r="I10314" s="220"/>
      <c r="J10314" s="220"/>
      <c r="K10314" s="223"/>
    </row>
    <row r="10315" customHeight="1" spans="1:11">
      <c r="A10315" s="226"/>
      <c r="B10315" s="213"/>
      <c r="C10315" s="214"/>
      <c r="D10315" s="214"/>
      <c r="E10315" s="214"/>
      <c r="F10315" s="224"/>
      <c r="G10315" s="216"/>
      <c r="H10315" s="227"/>
      <c r="I10315" s="214"/>
      <c r="J10315" s="214"/>
      <c r="K10315" s="218"/>
    </row>
    <row r="10316" customHeight="1" spans="1:11">
      <c r="A10316" s="228"/>
      <c r="B10316" s="219"/>
      <c r="C10316" s="220"/>
      <c r="D10316" s="220"/>
      <c r="E10316" s="220"/>
      <c r="F10316" s="225"/>
      <c r="G10316" s="222"/>
      <c r="H10316" s="229"/>
      <c r="I10316" s="220"/>
      <c r="J10316" s="220"/>
      <c r="K10316" s="223"/>
    </row>
    <row r="10317" customHeight="1" spans="1:11">
      <c r="A10317" s="226"/>
      <c r="B10317" s="213"/>
      <c r="C10317" s="214"/>
      <c r="D10317" s="214"/>
      <c r="E10317" s="214"/>
      <c r="F10317" s="224"/>
      <c r="G10317" s="216"/>
      <c r="H10317" s="227"/>
      <c r="I10317" s="214"/>
      <c r="J10317" s="214"/>
      <c r="K10317" s="218"/>
    </row>
    <row r="10318" customHeight="1" spans="1:11">
      <c r="A10318" s="228"/>
      <c r="B10318" s="219"/>
      <c r="C10318" s="220"/>
      <c r="D10318" s="220"/>
      <c r="E10318" s="220"/>
      <c r="F10318" s="225"/>
      <c r="G10318" s="222"/>
      <c r="H10318" s="229"/>
      <c r="I10318" s="220"/>
      <c r="J10318" s="220"/>
      <c r="K10318" s="223"/>
    </row>
    <row r="10319" customHeight="1" spans="1:11">
      <c r="A10319" s="226"/>
      <c r="B10319" s="213"/>
      <c r="C10319" s="214"/>
      <c r="D10319" s="214"/>
      <c r="E10319" s="214"/>
      <c r="F10319" s="224"/>
      <c r="G10319" s="216"/>
      <c r="H10319" s="227"/>
      <c r="I10319" s="214"/>
      <c r="J10319" s="214"/>
      <c r="K10319" s="218"/>
    </row>
    <row r="10320" customHeight="1" spans="1:11">
      <c r="A10320" s="228"/>
      <c r="B10320" s="219"/>
      <c r="C10320" s="220"/>
      <c r="D10320" s="220"/>
      <c r="E10320" s="220"/>
      <c r="F10320" s="225"/>
      <c r="G10320" s="222"/>
      <c r="H10320" s="229"/>
      <c r="I10320" s="220"/>
      <c r="J10320" s="220"/>
      <c r="K10320" s="223"/>
    </row>
    <row r="10321" customHeight="1" spans="1:11">
      <c r="A10321" s="226"/>
      <c r="B10321" s="213"/>
      <c r="C10321" s="214"/>
      <c r="D10321" s="214"/>
      <c r="E10321" s="214"/>
      <c r="F10321" s="224"/>
      <c r="G10321" s="216"/>
      <c r="H10321" s="227"/>
      <c r="I10321" s="214"/>
      <c r="J10321" s="214"/>
      <c r="K10321" s="218"/>
    </row>
    <row r="10322" customHeight="1" spans="1:11">
      <c r="A10322" s="228"/>
      <c r="B10322" s="219"/>
      <c r="C10322" s="220"/>
      <c r="D10322" s="220"/>
      <c r="E10322" s="220"/>
      <c r="F10322" s="225"/>
      <c r="G10322" s="222"/>
      <c r="H10322" s="229"/>
      <c r="I10322" s="220"/>
      <c r="J10322" s="220"/>
      <c r="K10322" s="223"/>
    </row>
    <row r="10323" customHeight="1" spans="1:11">
      <c r="A10323" s="226"/>
      <c r="B10323" s="213"/>
      <c r="C10323" s="214"/>
      <c r="D10323" s="214"/>
      <c r="E10323" s="214"/>
      <c r="F10323" s="224"/>
      <c r="G10323" s="216"/>
      <c r="H10323" s="227"/>
      <c r="I10323" s="214"/>
      <c r="J10323" s="214"/>
      <c r="K10323" s="218"/>
    </row>
    <row r="10324" customHeight="1" spans="1:11">
      <c r="A10324" s="228"/>
      <c r="B10324" s="219"/>
      <c r="C10324" s="220"/>
      <c r="D10324" s="220"/>
      <c r="E10324" s="220"/>
      <c r="F10324" s="225"/>
      <c r="G10324" s="222"/>
      <c r="H10324" s="229"/>
      <c r="I10324" s="220"/>
      <c r="J10324" s="220"/>
      <c r="K10324" s="223"/>
    </row>
    <row r="10325" customHeight="1" spans="1:11">
      <c r="A10325" s="226"/>
      <c r="B10325" s="213"/>
      <c r="C10325" s="214"/>
      <c r="D10325" s="214"/>
      <c r="E10325" s="214"/>
      <c r="F10325" s="224"/>
      <c r="G10325" s="216"/>
      <c r="H10325" s="227"/>
      <c r="I10325" s="214"/>
      <c r="J10325" s="214"/>
      <c r="K10325" s="218"/>
    </row>
    <row r="10326" customHeight="1" spans="1:11">
      <c r="A10326" s="228"/>
      <c r="B10326" s="219"/>
      <c r="C10326" s="220"/>
      <c r="D10326" s="220"/>
      <c r="E10326" s="220"/>
      <c r="F10326" s="225"/>
      <c r="G10326" s="222"/>
      <c r="H10326" s="229"/>
      <c r="I10326" s="220"/>
      <c r="J10326" s="220"/>
      <c r="K10326" s="223"/>
    </row>
    <row r="10327" customHeight="1" spans="1:11">
      <c r="A10327" s="226"/>
      <c r="B10327" s="213"/>
      <c r="C10327" s="214"/>
      <c r="D10327" s="214"/>
      <c r="E10327" s="214"/>
      <c r="F10327" s="224"/>
      <c r="G10327" s="216"/>
      <c r="H10327" s="227"/>
      <c r="I10327" s="214"/>
      <c r="J10327" s="214"/>
      <c r="K10327" s="218"/>
    </row>
    <row r="10328" customHeight="1" spans="1:11">
      <c r="A10328" s="228"/>
      <c r="B10328" s="219"/>
      <c r="C10328" s="220"/>
      <c r="D10328" s="220"/>
      <c r="E10328" s="220"/>
      <c r="F10328" s="225"/>
      <c r="G10328" s="222"/>
      <c r="H10328" s="229"/>
      <c r="I10328" s="220"/>
      <c r="J10328" s="220"/>
      <c r="K10328" s="223"/>
    </row>
    <row r="10329" customHeight="1" spans="1:11">
      <c r="A10329" s="226"/>
      <c r="B10329" s="213"/>
      <c r="C10329" s="214"/>
      <c r="D10329" s="214"/>
      <c r="E10329" s="214"/>
      <c r="F10329" s="224"/>
      <c r="G10329" s="216"/>
      <c r="H10329" s="227"/>
      <c r="I10329" s="214"/>
      <c r="J10329" s="214"/>
      <c r="K10329" s="218"/>
    </row>
    <row r="10330" customHeight="1" spans="1:11">
      <c r="A10330" s="228"/>
      <c r="B10330" s="219"/>
      <c r="C10330" s="220"/>
      <c r="D10330" s="220"/>
      <c r="E10330" s="220"/>
      <c r="F10330" s="225"/>
      <c r="G10330" s="222"/>
      <c r="H10330" s="229"/>
      <c r="I10330" s="220"/>
      <c r="J10330" s="220"/>
      <c r="K10330" s="223"/>
    </row>
    <row r="10331" customHeight="1" spans="1:11">
      <c r="A10331" s="226"/>
      <c r="B10331" s="213"/>
      <c r="C10331" s="214"/>
      <c r="D10331" s="214"/>
      <c r="E10331" s="214"/>
      <c r="F10331" s="224"/>
      <c r="G10331" s="216"/>
      <c r="H10331" s="227"/>
      <c r="I10331" s="214"/>
      <c r="J10331" s="214"/>
      <c r="K10331" s="218"/>
    </row>
    <row r="10332" customHeight="1" spans="1:11">
      <c r="A10332" s="228"/>
      <c r="B10332" s="219"/>
      <c r="C10332" s="220"/>
      <c r="D10332" s="220"/>
      <c r="E10332" s="220"/>
      <c r="F10332" s="225"/>
      <c r="G10332" s="222"/>
      <c r="H10332" s="229"/>
      <c r="I10332" s="220"/>
      <c r="J10332" s="220"/>
      <c r="K10332" s="223"/>
    </row>
    <row r="10333" customHeight="1" spans="1:11">
      <c r="A10333" s="226"/>
      <c r="B10333" s="213"/>
      <c r="C10333" s="214"/>
      <c r="D10333" s="214"/>
      <c r="E10333" s="214"/>
      <c r="F10333" s="224"/>
      <c r="G10333" s="216"/>
      <c r="H10333" s="227"/>
      <c r="I10333" s="214"/>
      <c r="J10333" s="214"/>
      <c r="K10333" s="218"/>
    </row>
    <row r="10334" customHeight="1" spans="1:11">
      <c r="A10334" s="228"/>
      <c r="B10334" s="219"/>
      <c r="C10334" s="220"/>
      <c r="D10334" s="220"/>
      <c r="E10334" s="220"/>
      <c r="F10334" s="225"/>
      <c r="G10334" s="222"/>
      <c r="H10334" s="229"/>
      <c r="I10334" s="220"/>
      <c r="J10334" s="220"/>
      <c r="K10334" s="223"/>
    </row>
    <row r="10335" customHeight="1" spans="1:11">
      <c r="A10335" s="226"/>
      <c r="B10335" s="213"/>
      <c r="C10335" s="214"/>
      <c r="D10335" s="214"/>
      <c r="E10335" s="214"/>
      <c r="F10335" s="224"/>
      <c r="G10335" s="216"/>
      <c r="H10335" s="227"/>
      <c r="I10335" s="214"/>
      <c r="J10335" s="214"/>
      <c r="K10335" s="218"/>
    </row>
    <row r="10336" customHeight="1" spans="1:11">
      <c r="A10336" s="228"/>
      <c r="B10336" s="219"/>
      <c r="C10336" s="220"/>
      <c r="D10336" s="220"/>
      <c r="E10336" s="220"/>
      <c r="F10336" s="225"/>
      <c r="G10336" s="222"/>
      <c r="H10336" s="229"/>
      <c r="I10336" s="220"/>
      <c r="J10336" s="220"/>
      <c r="K10336" s="223"/>
    </row>
    <row r="10337" customHeight="1" spans="1:11">
      <c r="A10337" s="226"/>
      <c r="B10337" s="213"/>
      <c r="C10337" s="214"/>
      <c r="D10337" s="214"/>
      <c r="E10337" s="214"/>
      <c r="F10337" s="224"/>
      <c r="G10337" s="216"/>
      <c r="H10337" s="227"/>
      <c r="I10337" s="214"/>
      <c r="J10337" s="214"/>
      <c r="K10337" s="218"/>
    </row>
    <row r="10338" customHeight="1" spans="1:11">
      <c r="A10338" s="228"/>
      <c r="B10338" s="219"/>
      <c r="C10338" s="220"/>
      <c r="D10338" s="220"/>
      <c r="E10338" s="220"/>
      <c r="F10338" s="225"/>
      <c r="G10338" s="222"/>
      <c r="H10338" s="229"/>
      <c r="I10338" s="220"/>
      <c r="J10338" s="220"/>
      <c r="K10338" s="223"/>
    </row>
    <row r="10339" customHeight="1" spans="1:11">
      <c r="A10339" s="226"/>
      <c r="B10339" s="213"/>
      <c r="C10339" s="214"/>
      <c r="D10339" s="214"/>
      <c r="E10339" s="214"/>
      <c r="F10339" s="224"/>
      <c r="G10339" s="216"/>
      <c r="H10339" s="227"/>
      <c r="I10339" s="214"/>
      <c r="J10339" s="214"/>
      <c r="K10339" s="218"/>
    </row>
    <row r="10340" customHeight="1" spans="1:11">
      <c r="A10340" s="228"/>
      <c r="B10340" s="219"/>
      <c r="C10340" s="220"/>
      <c r="D10340" s="220"/>
      <c r="E10340" s="220"/>
      <c r="F10340" s="225"/>
      <c r="G10340" s="222"/>
      <c r="H10340" s="229"/>
      <c r="I10340" s="220"/>
      <c r="J10340" s="220"/>
      <c r="K10340" s="223"/>
    </row>
    <row r="10341" customHeight="1" spans="1:11">
      <c r="A10341" s="226"/>
      <c r="B10341" s="213"/>
      <c r="C10341" s="214"/>
      <c r="D10341" s="214"/>
      <c r="E10341" s="214"/>
      <c r="F10341" s="224"/>
      <c r="G10341" s="216"/>
      <c r="H10341" s="227"/>
      <c r="I10341" s="214"/>
      <c r="J10341" s="214"/>
      <c r="K10341" s="218"/>
    </row>
    <row r="10342" customHeight="1" spans="1:11">
      <c r="A10342" s="228"/>
      <c r="B10342" s="219"/>
      <c r="C10342" s="220"/>
      <c r="D10342" s="220"/>
      <c r="E10342" s="220"/>
      <c r="F10342" s="225"/>
      <c r="G10342" s="222"/>
      <c r="H10342" s="229"/>
      <c r="I10342" s="220"/>
      <c r="J10342" s="220"/>
      <c r="K10342" s="223"/>
    </row>
    <row r="10343" customHeight="1" spans="1:11">
      <c r="A10343" s="226"/>
      <c r="B10343" s="213"/>
      <c r="C10343" s="214"/>
      <c r="D10343" s="214"/>
      <c r="E10343" s="214"/>
      <c r="F10343" s="224"/>
      <c r="G10343" s="216"/>
      <c r="H10343" s="227"/>
      <c r="I10343" s="214"/>
      <c r="J10343" s="214"/>
      <c r="K10343" s="218"/>
    </row>
    <row r="10344" customHeight="1" spans="1:11">
      <c r="A10344" s="228"/>
      <c r="B10344" s="219"/>
      <c r="C10344" s="220"/>
      <c r="D10344" s="220"/>
      <c r="E10344" s="220"/>
      <c r="F10344" s="225"/>
      <c r="G10344" s="222"/>
      <c r="H10344" s="229"/>
      <c r="I10344" s="220"/>
      <c r="J10344" s="220"/>
      <c r="K10344" s="223"/>
    </row>
    <row r="10345" customHeight="1" spans="1:11">
      <c r="A10345" s="226"/>
      <c r="B10345" s="213"/>
      <c r="C10345" s="214"/>
      <c r="D10345" s="214"/>
      <c r="E10345" s="214"/>
      <c r="F10345" s="224"/>
      <c r="G10345" s="216"/>
      <c r="H10345" s="227"/>
      <c r="I10345" s="214"/>
      <c r="J10345" s="214"/>
      <c r="K10345" s="218"/>
    </row>
    <row r="10346" customHeight="1" spans="1:11">
      <c r="A10346" s="228"/>
      <c r="B10346" s="219"/>
      <c r="C10346" s="220"/>
      <c r="D10346" s="220"/>
      <c r="E10346" s="220"/>
      <c r="F10346" s="225"/>
      <c r="G10346" s="222"/>
      <c r="H10346" s="229"/>
      <c r="I10346" s="220"/>
      <c r="J10346" s="220"/>
      <c r="K10346" s="223"/>
    </row>
    <row r="10347" customHeight="1" spans="1:11">
      <c r="A10347" s="226"/>
      <c r="B10347" s="213"/>
      <c r="C10347" s="214"/>
      <c r="D10347" s="214"/>
      <c r="E10347" s="214"/>
      <c r="F10347" s="224"/>
      <c r="G10347" s="216"/>
      <c r="H10347" s="227"/>
      <c r="I10347" s="214"/>
      <c r="J10347" s="214"/>
      <c r="K10347" s="218"/>
    </row>
    <row r="10348" customHeight="1" spans="1:11">
      <c r="A10348" s="228"/>
      <c r="B10348" s="219"/>
      <c r="C10348" s="220"/>
      <c r="D10348" s="220"/>
      <c r="E10348" s="220"/>
      <c r="F10348" s="225"/>
      <c r="G10348" s="222"/>
      <c r="H10348" s="229"/>
      <c r="I10348" s="220"/>
      <c r="J10348" s="220"/>
      <c r="K10348" s="223"/>
    </row>
    <row r="10349" customHeight="1" spans="1:11">
      <c r="A10349" s="226"/>
      <c r="B10349" s="213"/>
      <c r="C10349" s="214"/>
      <c r="D10349" s="214"/>
      <c r="E10349" s="214"/>
      <c r="F10349" s="224"/>
      <c r="G10349" s="216"/>
      <c r="H10349" s="227"/>
      <c r="I10349" s="214"/>
      <c r="J10349" s="214"/>
      <c r="K10349" s="218"/>
    </row>
    <row r="10350" customHeight="1" spans="1:11">
      <c r="A10350" s="228"/>
      <c r="B10350" s="219"/>
      <c r="C10350" s="220"/>
      <c r="D10350" s="220"/>
      <c r="E10350" s="220"/>
      <c r="F10350" s="225"/>
      <c r="G10350" s="222"/>
      <c r="H10350" s="229"/>
      <c r="I10350" s="220"/>
      <c r="J10350" s="220"/>
      <c r="K10350" s="223"/>
    </row>
    <row r="10351" customHeight="1" spans="1:11">
      <c r="A10351" s="226"/>
      <c r="B10351" s="213"/>
      <c r="C10351" s="214"/>
      <c r="D10351" s="214"/>
      <c r="E10351" s="214"/>
      <c r="F10351" s="224"/>
      <c r="G10351" s="216"/>
      <c r="H10351" s="227"/>
      <c r="I10351" s="214"/>
      <c r="J10351" s="214"/>
      <c r="K10351" s="218"/>
    </row>
    <row r="10352" customHeight="1" spans="1:11">
      <c r="A10352" s="228"/>
      <c r="B10352" s="219"/>
      <c r="C10352" s="220"/>
      <c r="D10352" s="220"/>
      <c r="E10352" s="220"/>
      <c r="F10352" s="225"/>
      <c r="G10352" s="222"/>
      <c r="H10352" s="229"/>
      <c r="I10352" s="220"/>
      <c r="J10352" s="220"/>
      <c r="K10352" s="223"/>
    </row>
    <row r="10353" customHeight="1" spans="1:11">
      <c r="A10353" s="226"/>
      <c r="B10353" s="213"/>
      <c r="C10353" s="214"/>
      <c r="D10353" s="214"/>
      <c r="E10353" s="214"/>
      <c r="F10353" s="224"/>
      <c r="G10353" s="216"/>
      <c r="H10353" s="227"/>
      <c r="I10353" s="214"/>
      <c r="J10353" s="214"/>
      <c r="K10353" s="218"/>
    </row>
    <row r="10354" customHeight="1" spans="1:11">
      <c r="A10354" s="228"/>
      <c r="B10354" s="219"/>
      <c r="C10354" s="220"/>
      <c r="D10354" s="220"/>
      <c r="E10354" s="220"/>
      <c r="F10354" s="225"/>
      <c r="G10354" s="222"/>
      <c r="H10354" s="229"/>
      <c r="I10354" s="220"/>
      <c r="J10354" s="220"/>
      <c r="K10354" s="223"/>
    </row>
    <row r="10355" customHeight="1" spans="1:11">
      <c r="A10355" s="226"/>
      <c r="B10355" s="213"/>
      <c r="C10355" s="214"/>
      <c r="D10355" s="214"/>
      <c r="E10355" s="214"/>
      <c r="F10355" s="224"/>
      <c r="G10355" s="216"/>
      <c r="H10355" s="227"/>
      <c r="I10355" s="214"/>
      <c r="J10355" s="214"/>
      <c r="K10355" s="218"/>
    </row>
    <row r="10356" customHeight="1" spans="1:11">
      <c r="A10356" s="228"/>
      <c r="B10356" s="219"/>
      <c r="C10356" s="220"/>
      <c r="D10356" s="220"/>
      <c r="E10356" s="220"/>
      <c r="F10356" s="225"/>
      <c r="G10356" s="222"/>
      <c r="H10356" s="229"/>
      <c r="I10356" s="220"/>
      <c r="J10356" s="220"/>
      <c r="K10356" s="223"/>
    </row>
    <row r="10357" customHeight="1" spans="1:11">
      <c r="A10357" s="226"/>
      <c r="B10357" s="213"/>
      <c r="C10357" s="214"/>
      <c r="D10357" s="214"/>
      <c r="E10357" s="214"/>
      <c r="F10357" s="224"/>
      <c r="G10357" s="216"/>
      <c r="H10357" s="227"/>
      <c r="I10357" s="214"/>
      <c r="J10357" s="214"/>
      <c r="K10357" s="218"/>
    </row>
    <row r="10358" customHeight="1" spans="1:11">
      <c r="A10358" s="228"/>
      <c r="B10358" s="219"/>
      <c r="C10358" s="220"/>
      <c r="D10358" s="220"/>
      <c r="E10358" s="220"/>
      <c r="F10358" s="225"/>
      <c r="G10358" s="222"/>
      <c r="H10358" s="229"/>
      <c r="I10358" s="220"/>
      <c r="J10358" s="220"/>
      <c r="K10358" s="223"/>
    </row>
    <row r="10359" customHeight="1" spans="1:11">
      <c r="A10359" s="226"/>
      <c r="B10359" s="213"/>
      <c r="C10359" s="214"/>
      <c r="D10359" s="214"/>
      <c r="E10359" s="214"/>
      <c r="F10359" s="224"/>
      <c r="G10359" s="216"/>
      <c r="H10359" s="227"/>
      <c r="I10359" s="214"/>
      <c r="J10359" s="214"/>
      <c r="K10359" s="218"/>
    </row>
    <row r="10360" customHeight="1" spans="1:11">
      <c r="A10360" s="228"/>
      <c r="B10360" s="219"/>
      <c r="C10360" s="220"/>
      <c r="D10360" s="220"/>
      <c r="E10360" s="220"/>
      <c r="F10360" s="225"/>
      <c r="G10360" s="222"/>
      <c r="H10360" s="229"/>
      <c r="I10360" s="220"/>
      <c r="J10360" s="220"/>
      <c r="K10360" s="223"/>
    </row>
    <row r="10361" customHeight="1" spans="1:11">
      <c r="A10361" s="226"/>
      <c r="B10361" s="213"/>
      <c r="C10361" s="214"/>
      <c r="D10361" s="214"/>
      <c r="E10361" s="214"/>
      <c r="F10361" s="224"/>
      <c r="G10361" s="216"/>
      <c r="H10361" s="227"/>
      <c r="I10361" s="214"/>
      <c r="J10361" s="214"/>
      <c r="K10361" s="218"/>
    </row>
    <row r="10362" customHeight="1" spans="1:11">
      <c r="A10362" s="228"/>
      <c r="B10362" s="219"/>
      <c r="C10362" s="220"/>
      <c r="D10362" s="220"/>
      <c r="E10362" s="220"/>
      <c r="F10362" s="225"/>
      <c r="G10362" s="222"/>
      <c r="H10362" s="229"/>
      <c r="I10362" s="220"/>
      <c r="J10362" s="220"/>
      <c r="K10362" s="223"/>
    </row>
    <row r="10363" customHeight="1" spans="1:11">
      <c r="A10363" s="226"/>
      <c r="B10363" s="213"/>
      <c r="C10363" s="214"/>
      <c r="D10363" s="214"/>
      <c r="E10363" s="214"/>
      <c r="F10363" s="224"/>
      <c r="G10363" s="216"/>
      <c r="H10363" s="227"/>
      <c r="I10363" s="214"/>
      <c r="J10363" s="214"/>
      <c r="K10363" s="218"/>
    </row>
    <row r="10364" customHeight="1" spans="1:11">
      <c r="A10364" s="228"/>
      <c r="B10364" s="219"/>
      <c r="C10364" s="220"/>
      <c r="D10364" s="220"/>
      <c r="E10364" s="220"/>
      <c r="F10364" s="225"/>
      <c r="G10364" s="222"/>
      <c r="H10364" s="229"/>
      <c r="I10364" s="220"/>
      <c r="J10364" s="220"/>
      <c r="K10364" s="223"/>
    </row>
    <row r="10365" customHeight="1" spans="1:11">
      <c r="A10365" s="226"/>
      <c r="B10365" s="213"/>
      <c r="C10365" s="214"/>
      <c r="D10365" s="214"/>
      <c r="E10365" s="214"/>
      <c r="F10365" s="224"/>
      <c r="G10365" s="216"/>
      <c r="H10365" s="227"/>
      <c r="I10365" s="214"/>
      <c r="J10365" s="214"/>
      <c r="K10365" s="218"/>
    </row>
    <row r="10366" customHeight="1" spans="1:11">
      <c r="A10366" s="228"/>
      <c r="B10366" s="219"/>
      <c r="C10366" s="220"/>
      <c r="D10366" s="220"/>
      <c r="E10366" s="220"/>
      <c r="F10366" s="225"/>
      <c r="G10366" s="222"/>
      <c r="H10366" s="229"/>
      <c r="I10366" s="220"/>
      <c r="J10366" s="220"/>
      <c r="K10366" s="223"/>
    </row>
    <row r="10367" customHeight="1" spans="1:11">
      <c r="A10367" s="226"/>
      <c r="B10367" s="213"/>
      <c r="C10367" s="214"/>
      <c r="D10367" s="214"/>
      <c r="E10367" s="214"/>
      <c r="F10367" s="224"/>
      <c r="G10367" s="216"/>
      <c r="H10367" s="227"/>
      <c r="I10367" s="214"/>
      <c r="J10367" s="214"/>
      <c r="K10367" s="218"/>
    </row>
    <row r="10368" customHeight="1" spans="1:11">
      <c r="A10368" s="228"/>
      <c r="B10368" s="219"/>
      <c r="C10368" s="220"/>
      <c r="D10368" s="220"/>
      <c r="E10368" s="220"/>
      <c r="F10368" s="225"/>
      <c r="G10368" s="222"/>
      <c r="H10368" s="229"/>
      <c r="I10368" s="220"/>
      <c r="J10368" s="220"/>
      <c r="K10368" s="223"/>
    </row>
    <row r="10369" customHeight="1" spans="1:11">
      <c r="A10369" s="226"/>
      <c r="B10369" s="213"/>
      <c r="C10369" s="214"/>
      <c r="D10369" s="214"/>
      <c r="E10369" s="214"/>
      <c r="F10369" s="224"/>
      <c r="G10369" s="216"/>
      <c r="H10369" s="227"/>
      <c r="I10369" s="214"/>
      <c r="J10369" s="214"/>
      <c r="K10369" s="218"/>
    </row>
    <row r="10370" customHeight="1" spans="1:11">
      <c r="A10370" s="228"/>
      <c r="B10370" s="219"/>
      <c r="C10370" s="220"/>
      <c r="D10370" s="220"/>
      <c r="E10370" s="220"/>
      <c r="F10370" s="225"/>
      <c r="G10370" s="222"/>
      <c r="H10370" s="229"/>
      <c r="I10370" s="220"/>
      <c r="J10370" s="220"/>
      <c r="K10370" s="223"/>
    </row>
    <row r="10371" customHeight="1" spans="1:11">
      <c r="A10371" s="226"/>
      <c r="B10371" s="213"/>
      <c r="C10371" s="214"/>
      <c r="D10371" s="214"/>
      <c r="E10371" s="214"/>
      <c r="F10371" s="224"/>
      <c r="G10371" s="216"/>
      <c r="H10371" s="227"/>
      <c r="I10371" s="214"/>
      <c r="J10371" s="214"/>
      <c r="K10371" s="218"/>
    </row>
    <row r="10372" customHeight="1" spans="1:11">
      <c r="A10372" s="228"/>
      <c r="B10372" s="219"/>
      <c r="C10372" s="220"/>
      <c r="D10372" s="220"/>
      <c r="E10372" s="220"/>
      <c r="F10372" s="225"/>
      <c r="G10372" s="222"/>
      <c r="H10372" s="229"/>
      <c r="I10372" s="220"/>
      <c r="J10372" s="220"/>
      <c r="K10372" s="223"/>
    </row>
    <row r="10373" customHeight="1" spans="1:11">
      <c r="A10373" s="226"/>
      <c r="B10373" s="213"/>
      <c r="C10373" s="214"/>
      <c r="D10373" s="214"/>
      <c r="E10373" s="214"/>
      <c r="F10373" s="224"/>
      <c r="G10373" s="216"/>
      <c r="H10373" s="227"/>
      <c r="I10373" s="214"/>
      <c r="J10373" s="214"/>
      <c r="K10373" s="218"/>
    </row>
    <row r="10374" customHeight="1" spans="1:11">
      <c r="A10374" s="228"/>
      <c r="B10374" s="219"/>
      <c r="C10374" s="220"/>
      <c r="D10374" s="220"/>
      <c r="E10374" s="220"/>
      <c r="F10374" s="225"/>
      <c r="G10374" s="222"/>
      <c r="H10374" s="229"/>
      <c r="I10374" s="220"/>
      <c r="J10374" s="220"/>
      <c r="K10374" s="223"/>
    </row>
    <row r="10375" customHeight="1" spans="1:11">
      <c r="A10375" s="226"/>
      <c r="B10375" s="213"/>
      <c r="C10375" s="214"/>
      <c r="D10375" s="214"/>
      <c r="E10375" s="214"/>
      <c r="F10375" s="224"/>
      <c r="G10375" s="216"/>
      <c r="H10375" s="227"/>
      <c r="I10375" s="214"/>
      <c r="J10375" s="214"/>
      <c r="K10375" s="218"/>
    </row>
    <row r="10376" customHeight="1" spans="1:11">
      <c r="A10376" s="228"/>
      <c r="B10376" s="219"/>
      <c r="C10376" s="220"/>
      <c r="D10376" s="220"/>
      <c r="E10376" s="220"/>
      <c r="F10376" s="225"/>
      <c r="G10376" s="222"/>
      <c r="H10376" s="229"/>
      <c r="I10376" s="220"/>
      <c r="J10376" s="220"/>
      <c r="K10376" s="223"/>
    </row>
    <row r="10377" customHeight="1" spans="1:11">
      <c r="A10377" s="226"/>
      <c r="B10377" s="213"/>
      <c r="C10377" s="214"/>
      <c r="D10377" s="214"/>
      <c r="E10377" s="214"/>
      <c r="F10377" s="224"/>
      <c r="G10377" s="216"/>
      <c r="H10377" s="227"/>
      <c r="I10377" s="214"/>
      <c r="J10377" s="214"/>
      <c r="K10377" s="218"/>
    </row>
    <row r="10378" customHeight="1" spans="1:11">
      <c r="A10378" s="228"/>
      <c r="B10378" s="219"/>
      <c r="C10378" s="220"/>
      <c r="D10378" s="220"/>
      <c r="E10378" s="220"/>
      <c r="F10378" s="225"/>
      <c r="G10378" s="222"/>
      <c r="H10378" s="229"/>
      <c r="I10378" s="220"/>
      <c r="J10378" s="220"/>
      <c r="K10378" s="223"/>
    </row>
    <row r="10379" customHeight="1" spans="1:11">
      <c r="A10379" s="226"/>
      <c r="B10379" s="213"/>
      <c r="C10379" s="214"/>
      <c r="D10379" s="214"/>
      <c r="E10379" s="214"/>
      <c r="F10379" s="224"/>
      <c r="G10379" s="216"/>
      <c r="H10379" s="227"/>
      <c r="I10379" s="214"/>
      <c r="J10379" s="214"/>
      <c r="K10379" s="218"/>
    </row>
    <row r="10380" customHeight="1" spans="1:11">
      <c r="A10380" s="228"/>
      <c r="B10380" s="219"/>
      <c r="C10380" s="220"/>
      <c r="D10380" s="220"/>
      <c r="E10380" s="220"/>
      <c r="F10380" s="225"/>
      <c r="G10380" s="222"/>
      <c r="H10380" s="229"/>
      <c r="I10380" s="220"/>
      <c r="J10380" s="220"/>
      <c r="K10380" s="223"/>
    </row>
    <row r="10381" customHeight="1" spans="1:11">
      <c r="A10381" s="226"/>
      <c r="B10381" s="213"/>
      <c r="C10381" s="214"/>
      <c r="D10381" s="214"/>
      <c r="E10381" s="214"/>
      <c r="F10381" s="224"/>
      <c r="G10381" s="216"/>
      <c r="H10381" s="227"/>
      <c r="I10381" s="214"/>
      <c r="J10381" s="214"/>
      <c r="K10381" s="218"/>
    </row>
    <row r="10382" customHeight="1" spans="1:11">
      <c r="A10382" s="228"/>
      <c r="B10382" s="219"/>
      <c r="C10382" s="220"/>
      <c r="D10382" s="220"/>
      <c r="E10382" s="220"/>
      <c r="F10382" s="225"/>
      <c r="G10382" s="222"/>
      <c r="H10382" s="229"/>
      <c r="I10382" s="220"/>
      <c r="J10382" s="220"/>
      <c r="K10382" s="223"/>
    </row>
    <row r="10383" customHeight="1" spans="1:11">
      <c r="A10383" s="226"/>
      <c r="B10383" s="213"/>
      <c r="C10383" s="214"/>
      <c r="D10383" s="214"/>
      <c r="E10383" s="214"/>
      <c r="F10383" s="224"/>
      <c r="G10383" s="216"/>
      <c r="H10383" s="227"/>
      <c r="I10383" s="214"/>
      <c r="J10383" s="214"/>
      <c r="K10383" s="218"/>
    </row>
    <row r="10384" customHeight="1" spans="1:11">
      <c r="A10384" s="228"/>
      <c r="B10384" s="219"/>
      <c r="C10384" s="220"/>
      <c r="D10384" s="220"/>
      <c r="E10384" s="220"/>
      <c r="F10384" s="225"/>
      <c r="G10384" s="222"/>
      <c r="H10384" s="229"/>
      <c r="I10384" s="220"/>
      <c r="J10384" s="220"/>
      <c r="K10384" s="223"/>
    </row>
    <row r="10385" customHeight="1" spans="1:11">
      <c r="A10385" s="226"/>
      <c r="B10385" s="213"/>
      <c r="C10385" s="214"/>
      <c r="D10385" s="214"/>
      <c r="E10385" s="214"/>
      <c r="F10385" s="224"/>
      <c r="G10385" s="216"/>
      <c r="H10385" s="227"/>
      <c r="I10385" s="214"/>
      <c r="J10385" s="214"/>
      <c r="K10385" s="218"/>
    </row>
    <row r="10386" customHeight="1" spans="1:11">
      <c r="A10386" s="228"/>
      <c r="B10386" s="219"/>
      <c r="C10386" s="220"/>
      <c r="D10386" s="220"/>
      <c r="E10386" s="220"/>
      <c r="F10386" s="225"/>
      <c r="G10386" s="222"/>
      <c r="H10386" s="229"/>
      <c r="I10386" s="220"/>
      <c r="J10386" s="220"/>
      <c r="K10386" s="223"/>
    </row>
    <row r="10387" customHeight="1" spans="1:11">
      <c r="A10387" s="226"/>
      <c r="B10387" s="213"/>
      <c r="C10387" s="214"/>
      <c r="D10387" s="214"/>
      <c r="E10387" s="214"/>
      <c r="F10387" s="224"/>
      <c r="G10387" s="216"/>
      <c r="H10387" s="227"/>
      <c r="I10387" s="214"/>
      <c r="J10387" s="214"/>
      <c r="K10387" s="218"/>
    </row>
    <row r="10388" customHeight="1" spans="1:11">
      <c r="A10388" s="228"/>
      <c r="B10388" s="219"/>
      <c r="C10388" s="220"/>
      <c r="D10388" s="220"/>
      <c r="E10388" s="220"/>
      <c r="F10388" s="225"/>
      <c r="G10388" s="222"/>
      <c r="H10388" s="229"/>
      <c r="I10388" s="220"/>
      <c r="J10388" s="220"/>
      <c r="K10388" s="223"/>
    </row>
    <row r="10389" customHeight="1" spans="1:11">
      <c r="A10389" s="226"/>
      <c r="B10389" s="213"/>
      <c r="C10389" s="214"/>
      <c r="D10389" s="214"/>
      <c r="E10389" s="214"/>
      <c r="F10389" s="224"/>
      <c r="G10389" s="216"/>
      <c r="H10389" s="227"/>
      <c r="I10389" s="214"/>
      <c r="J10389" s="214"/>
      <c r="K10389" s="218"/>
    </row>
    <row r="10390" customHeight="1" spans="1:11">
      <c r="A10390" s="228"/>
      <c r="B10390" s="219"/>
      <c r="C10390" s="220"/>
      <c r="D10390" s="220"/>
      <c r="E10390" s="220"/>
      <c r="F10390" s="225"/>
      <c r="G10390" s="222"/>
      <c r="H10390" s="229"/>
      <c r="I10390" s="220"/>
      <c r="J10390" s="220"/>
      <c r="K10390" s="223"/>
    </row>
    <row r="10391" customHeight="1" spans="1:11">
      <c r="A10391" s="226"/>
      <c r="B10391" s="213"/>
      <c r="C10391" s="214"/>
      <c r="D10391" s="214"/>
      <c r="E10391" s="214"/>
      <c r="F10391" s="224"/>
      <c r="G10391" s="216"/>
      <c r="H10391" s="227"/>
      <c r="I10391" s="214"/>
      <c r="J10391" s="214"/>
      <c r="K10391" s="218"/>
    </row>
    <row r="10392" customHeight="1" spans="1:11">
      <c r="A10392" s="228"/>
      <c r="B10392" s="219"/>
      <c r="C10392" s="220"/>
      <c r="D10392" s="220"/>
      <c r="E10392" s="220"/>
      <c r="F10392" s="225"/>
      <c r="G10392" s="222"/>
      <c r="H10392" s="229"/>
      <c r="I10392" s="220"/>
      <c r="J10392" s="220"/>
      <c r="K10392" s="223"/>
    </row>
    <row r="10393" customHeight="1" spans="1:11">
      <c r="A10393" s="226"/>
      <c r="B10393" s="213"/>
      <c r="C10393" s="214"/>
      <c r="D10393" s="214"/>
      <c r="E10393" s="214"/>
      <c r="F10393" s="224"/>
      <c r="G10393" s="216"/>
      <c r="H10393" s="227"/>
      <c r="I10393" s="214"/>
      <c r="J10393" s="214"/>
      <c r="K10393" s="218"/>
    </row>
    <row r="10394" customHeight="1" spans="1:11">
      <c r="A10394" s="228"/>
      <c r="B10394" s="219"/>
      <c r="C10394" s="220"/>
      <c r="D10394" s="220"/>
      <c r="E10394" s="220"/>
      <c r="F10394" s="225"/>
      <c r="G10394" s="222"/>
      <c r="H10394" s="229"/>
      <c r="I10394" s="220"/>
      <c r="J10394" s="220"/>
      <c r="K10394" s="223"/>
    </row>
    <row r="10395" customHeight="1" spans="1:11">
      <c r="A10395" s="226"/>
      <c r="B10395" s="213"/>
      <c r="C10395" s="214"/>
      <c r="D10395" s="214"/>
      <c r="E10395" s="214"/>
      <c r="F10395" s="224"/>
      <c r="G10395" s="216"/>
      <c r="H10395" s="227"/>
      <c r="I10395" s="214"/>
      <c r="J10395" s="214"/>
      <c r="K10395" s="218"/>
    </row>
    <row r="10396" customHeight="1" spans="1:11">
      <c r="A10396" s="228"/>
      <c r="B10396" s="219"/>
      <c r="C10396" s="220"/>
      <c r="D10396" s="220"/>
      <c r="E10396" s="220"/>
      <c r="F10396" s="225"/>
      <c r="G10396" s="222"/>
      <c r="H10396" s="229"/>
      <c r="I10396" s="220"/>
      <c r="J10396" s="220"/>
      <c r="K10396" s="223"/>
    </row>
    <row r="10397" customHeight="1" spans="1:11">
      <c r="A10397" s="226"/>
      <c r="B10397" s="213"/>
      <c r="C10397" s="214"/>
      <c r="D10397" s="214"/>
      <c r="E10397" s="214"/>
      <c r="F10397" s="224"/>
      <c r="G10397" s="216"/>
      <c r="H10397" s="227"/>
      <c r="I10397" s="214"/>
      <c r="J10397" s="214"/>
      <c r="K10397" s="218"/>
    </row>
    <row r="10398" customHeight="1" spans="1:11">
      <c r="A10398" s="228"/>
      <c r="B10398" s="219"/>
      <c r="C10398" s="220"/>
      <c r="D10398" s="220"/>
      <c r="E10398" s="220"/>
      <c r="F10398" s="225"/>
      <c r="G10398" s="222"/>
      <c r="H10398" s="229"/>
      <c r="I10398" s="220"/>
      <c r="J10398" s="220"/>
      <c r="K10398" s="223"/>
    </row>
    <row r="10399" customHeight="1" spans="1:11">
      <c r="A10399" s="226"/>
      <c r="B10399" s="213"/>
      <c r="C10399" s="214"/>
      <c r="D10399" s="214"/>
      <c r="E10399" s="214"/>
      <c r="F10399" s="224"/>
      <c r="G10399" s="216"/>
      <c r="H10399" s="227"/>
      <c r="I10399" s="214"/>
      <c r="J10399" s="214"/>
      <c r="K10399" s="218"/>
    </row>
    <row r="10400" customHeight="1" spans="1:11">
      <c r="A10400" s="228"/>
      <c r="B10400" s="219"/>
      <c r="C10400" s="220"/>
      <c r="D10400" s="220"/>
      <c r="E10400" s="220"/>
      <c r="F10400" s="225"/>
      <c r="G10400" s="222"/>
      <c r="H10400" s="229"/>
      <c r="I10400" s="220"/>
      <c r="J10400" s="220"/>
      <c r="K10400" s="223"/>
    </row>
    <row r="10401" customHeight="1" spans="1:11">
      <c r="A10401" s="226"/>
      <c r="B10401" s="213"/>
      <c r="C10401" s="214"/>
      <c r="D10401" s="214"/>
      <c r="E10401" s="214"/>
      <c r="F10401" s="224"/>
      <c r="G10401" s="216"/>
      <c r="H10401" s="227"/>
      <c r="I10401" s="214"/>
      <c r="J10401" s="214"/>
      <c r="K10401" s="218"/>
    </row>
    <row r="10402" customHeight="1" spans="1:11">
      <c r="A10402" s="228"/>
      <c r="B10402" s="219"/>
      <c r="C10402" s="220"/>
      <c r="D10402" s="220"/>
      <c r="E10402" s="220"/>
      <c r="F10402" s="225"/>
      <c r="G10402" s="222"/>
      <c r="H10402" s="229"/>
      <c r="I10402" s="220"/>
      <c r="J10402" s="220"/>
      <c r="K10402" s="223"/>
    </row>
    <row r="10403" customHeight="1" spans="1:11">
      <c r="A10403" s="226"/>
      <c r="B10403" s="213"/>
      <c r="C10403" s="214"/>
      <c r="D10403" s="214"/>
      <c r="E10403" s="214"/>
      <c r="F10403" s="224"/>
      <c r="G10403" s="216"/>
      <c r="H10403" s="227"/>
      <c r="I10403" s="214"/>
      <c r="J10403" s="214"/>
      <c r="K10403" s="218"/>
    </row>
    <row r="10404" customHeight="1" spans="1:11">
      <c r="A10404" s="228"/>
      <c r="B10404" s="219"/>
      <c r="C10404" s="220"/>
      <c r="D10404" s="220"/>
      <c r="E10404" s="220"/>
      <c r="F10404" s="225"/>
      <c r="G10404" s="222"/>
      <c r="H10404" s="229"/>
      <c r="I10404" s="220"/>
      <c r="J10404" s="220"/>
      <c r="K10404" s="223"/>
    </row>
    <row r="10405" customHeight="1" spans="1:11">
      <c r="A10405" s="226"/>
      <c r="B10405" s="213"/>
      <c r="C10405" s="214"/>
      <c r="D10405" s="214"/>
      <c r="E10405" s="214"/>
      <c r="F10405" s="224"/>
      <c r="G10405" s="216"/>
      <c r="H10405" s="227"/>
      <c r="I10405" s="214"/>
      <c r="J10405" s="214"/>
      <c r="K10405" s="218"/>
    </row>
    <row r="10406" customHeight="1" spans="1:11">
      <c r="A10406" s="228"/>
      <c r="B10406" s="219"/>
      <c r="C10406" s="220"/>
      <c r="D10406" s="220"/>
      <c r="E10406" s="220"/>
      <c r="F10406" s="225"/>
      <c r="G10406" s="222"/>
      <c r="H10406" s="229"/>
      <c r="I10406" s="220"/>
      <c r="J10406" s="220"/>
      <c r="K10406" s="223"/>
    </row>
    <row r="10407" customHeight="1" spans="1:11">
      <c r="A10407" s="226"/>
      <c r="B10407" s="213"/>
      <c r="C10407" s="214"/>
      <c r="D10407" s="214"/>
      <c r="E10407" s="214"/>
      <c r="F10407" s="224"/>
      <c r="G10407" s="216"/>
      <c r="H10407" s="227"/>
      <c r="I10407" s="214"/>
      <c r="J10407" s="214"/>
      <c r="K10407" s="218"/>
    </row>
    <row r="10408" customHeight="1" spans="1:11">
      <c r="A10408" s="228"/>
      <c r="B10408" s="219"/>
      <c r="C10408" s="220"/>
      <c r="D10408" s="220"/>
      <c r="E10408" s="220"/>
      <c r="F10408" s="225"/>
      <c r="G10408" s="222"/>
      <c r="H10408" s="229"/>
      <c r="I10408" s="220"/>
      <c r="J10408" s="220"/>
      <c r="K10408" s="223"/>
    </row>
    <row r="10409" customHeight="1" spans="1:11">
      <c r="A10409" s="226"/>
      <c r="B10409" s="213"/>
      <c r="C10409" s="214"/>
      <c r="D10409" s="214"/>
      <c r="E10409" s="214"/>
      <c r="F10409" s="224"/>
      <c r="G10409" s="216"/>
      <c r="H10409" s="227"/>
      <c r="I10409" s="214"/>
      <c r="J10409" s="214"/>
      <c r="K10409" s="218"/>
    </row>
    <row r="10410" customHeight="1" spans="1:11">
      <c r="A10410" s="228"/>
      <c r="B10410" s="219"/>
      <c r="C10410" s="220"/>
      <c r="D10410" s="220"/>
      <c r="E10410" s="220"/>
      <c r="F10410" s="225"/>
      <c r="G10410" s="222"/>
      <c r="H10410" s="229"/>
      <c r="I10410" s="220"/>
      <c r="J10410" s="220"/>
      <c r="K10410" s="223"/>
    </row>
    <row r="10411" customHeight="1" spans="1:11">
      <c r="A10411" s="226"/>
      <c r="B10411" s="213"/>
      <c r="C10411" s="214"/>
      <c r="D10411" s="214"/>
      <c r="E10411" s="214"/>
      <c r="F10411" s="224"/>
      <c r="G10411" s="216"/>
      <c r="H10411" s="227"/>
      <c r="I10411" s="214"/>
      <c r="J10411" s="214"/>
      <c r="K10411" s="218"/>
    </row>
    <row r="10412" customHeight="1" spans="1:11">
      <c r="A10412" s="228"/>
      <c r="B10412" s="219"/>
      <c r="C10412" s="220"/>
      <c r="D10412" s="220"/>
      <c r="E10412" s="220"/>
      <c r="F10412" s="225"/>
      <c r="G10412" s="222"/>
      <c r="H10412" s="229"/>
      <c r="I10412" s="220"/>
      <c r="J10412" s="220"/>
      <c r="K10412" s="223"/>
    </row>
    <row r="10413" customHeight="1" spans="1:11">
      <c r="A10413" s="226"/>
      <c r="B10413" s="213"/>
      <c r="C10413" s="214"/>
      <c r="D10413" s="214"/>
      <c r="E10413" s="214"/>
      <c r="F10413" s="224"/>
      <c r="G10413" s="216"/>
      <c r="H10413" s="227"/>
      <c r="I10413" s="214"/>
      <c r="J10413" s="214"/>
      <c r="K10413" s="218"/>
    </row>
    <row r="10414" customHeight="1" spans="1:11">
      <c r="A10414" s="228"/>
      <c r="B10414" s="219"/>
      <c r="C10414" s="220"/>
      <c r="D10414" s="220"/>
      <c r="E10414" s="220"/>
      <c r="F10414" s="225"/>
      <c r="G10414" s="222"/>
      <c r="H10414" s="229"/>
      <c r="I10414" s="220"/>
      <c r="J10414" s="220"/>
      <c r="K10414" s="223"/>
    </row>
    <row r="10415" customHeight="1" spans="1:11">
      <c r="A10415" s="226"/>
      <c r="B10415" s="213"/>
      <c r="C10415" s="214"/>
      <c r="D10415" s="214"/>
      <c r="E10415" s="214"/>
      <c r="F10415" s="224"/>
      <c r="G10415" s="216"/>
      <c r="H10415" s="227"/>
      <c r="I10415" s="214"/>
      <c r="J10415" s="214"/>
      <c r="K10415" s="218"/>
    </row>
    <row r="10416" customHeight="1" spans="1:11">
      <c r="A10416" s="228"/>
      <c r="B10416" s="219"/>
      <c r="C10416" s="220"/>
      <c r="D10416" s="220"/>
      <c r="E10416" s="220"/>
      <c r="F10416" s="225"/>
      <c r="G10416" s="222"/>
      <c r="H10416" s="229"/>
      <c r="I10416" s="220"/>
      <c r="J10416" s="220"/>
      <c r="K10416" s="223"/>
    </row>
    <row r="10417" customHeight="1" spans="1:11">
      <c r="A10417" s="226"/>
      <c r="B10417" s="213"/>
      <c r="C10417" s="214"/>
      <c r="D10417" s="214"/>
      <c r="E10417" s="214"/>
      <c r="F10417" s="224"/>
      <c r="G10417" s="216"/>
      <c r="H10417" s="227"/>
      <c r="I10417" s="214"/>
      <c r="J10417" s="214"/>
      <c r="K10417" s="218"/>
    </row>
    <row r="10418" customHeight="1" spans="1:11">
      <c r="A10418" s="228"/>
      <c r="B10418" s="219"/>
      <c r="C10418" s="220"/>
      <c r="D10418" s="220"/>
      <c r="E10418" s="220"/>
      <c r="F10418" s="225"/>
      <c r="G10418" s="222"/>
      <c r="H10418" s="229"/>
      <c r="I10418" s="220"/>
      <c r="J10418" s="220"/>
      <c r="K10418" s="223"/>
    </row>
    <row r="10419" customHeight="1" spans="1:11">
      <c r="A10419" s="226"/>
      <c r="B10419" s="213"/>
      <c r="C10419" s="214"/>
      <c r="D10419" s="214"/>
      <c r="E10419" s="214"/>
      <c r="F10419" s="224"/>
      <c r="G10419" s="216"/>
      <c r="H10419" s="227"/>
      <c r="I10419" s="214"/>
      <c r="J10419" s="214"/>
      <c r="K10419" s="218"/>
    </row>
    <row r="10420" customHeight="1" spans="1:11">
      <c r="A10420" s="228"/>
      <c r="B10420" s="219"/>
      <c r="C10420" s="220"/>
      <c r="D10420" s="220"/>
      <c r="E10420" s="220"/>
      <c r="F10420" s="225"/>
      <c r="G10420" s="222"/>
      <c r="H10420" s="229"/>
      <c r="I10420" s="220"/>
      <c r="J10420" s="220"/>
      <c r="K10420" s="223"/>
    </row>
    <row r="10421" customHeight="1" spans="1:11">
      <c r="A10421" s="226"/>
      <c r="B10421" s="213"/>
      <c r="C10421" s="214"/>
      <c r="D10421" s="214"/>
      <c r="E10421" s="214"/>
      <c r="F10421" s="224"/>
      <c r="G10421" s="216"/>
      <c r="H10421" s="227"/>
      <c r="I10421" s="214"/>
      <c r="J10421" s="214"/>
      <c r="K10421" s="218"/>
    </row>
    <row r="10422" customHeight="1" spans="1:11">
      <c r="A10422" s="228"/>
      <c r="B10422" s="219"/>
      <c r="C10422" s="220"/>
      <c r="D10422" s="220"/>
      <c r="E10422" s="220"/>
      <c r="F10422" s="225"/>
      <c r="G10422" s="222"/>
      <c r="H10422" s="229"/>
      <c r="I10422" s="220"/>
      <c r="J10422" s="220"/>
      <c r="K10422" s="223"/>
    </row>
    <row r="10423" customHeight="1" spans="1:11">
      <c r="A10423" s="226"/>
      <c r="B10423" s="213"/>
      <c r="C10423" s="214"/>
      <c r="D10423" s="214"/>
      <c r="E10423" s="214"/>
      <c r="F10423" s="224"/>
      <c r="G10423" s="216"/>
      <c r="H10423" s="227"/>
      <c r="I10423" s="214"/>
      <c r="J10423" s="214"/>
      <c r="K10423" s="218"/>
    </row>
    <row r="10424" customHeight="1" spans="1:11">
      <c r="A10424" s="228"/>
      <c r="B10424" s="219"/>
      <c r="C10424" s="220"/>
      <c r="D10424" s="220"/>
      <c r="E10424" s="220"/>
      <c r="F10424" s="225"/>
      <c r="G10424" s="222"/>
      <c r="H10424" s="229"/>
      <c r="I10424" s="220"/>
      <c r="J10424" s="220"/>
      <c r="K10424" s="223"/>
    </row>
    <row r="10425" customHeight="1" spans="1:11">
      <c r="A10425" s="226"/>
      <c r="B10425" s="213"/>
      <c r="C10425" s="214"/>
      <c r="D10425" s="214"/>
      <c r="E10425" s="214"/>
      <c r="F10425" s="224"/>
      <c r="G10425" s="216"/>
      <c r="H10425" s="227"/>
      <c r="I10425" s="214"/>
      <c r="J10425" s="214"/>
      <c r="K10425" s="218"/>
    </row>
    <row r="10426" customHeight="1" spans="1:11">
      <c r="A10426" s="228"/>
      <c r="B10426" s="219"/>
      <c r="C10426" s="220"/>
      <c r="D10426" s="220"/>
      <c r="E10426" s="220"/>
      <c r="F10426" s="225"/>
      <c r="G10426" s="222"/>
      <c r="H10426" s="229"/>
      <c r="I10426" s="220"/>
      <c r="J10426" s="220"/>
      <c r="K10426" s="223"/>
    </row>
    <row r="10427" customHeight="1" spans="1:11">
      <c r="A10427" s="226"/>
      <c r="B10427" s="213"/>
      <c r="C10427" s="214"/>
      <c r="D10427" s="214"/>
      <c r="E10427" s="214"/>
      <c r="F10427" s="224"/>
      <c r="G10427" s="216"/>
      <c r="H10427" s="227"/>
      <c r="I10427" s="214"/>
      <c r="J10427" s="214"/>
      <c r="K10427" s="218"/>
    </row>
    <row r="10428" customHeight="1" spans="1:11">
      <c r="A10428" s="228"/>
      <c r="B10428" s="219"/>
      <c r="C10428" s="220"/>
      <c r="D10428" s="220"/>
      <c r="E10428" s="220"/>
      <c r="F10428" s="225"/>
      <c r="G10428" s="222"/>
      <c r="H10428" s="229"/>
      <c r="I10428" s="220"/>
      <c r="J10428" s="220"/>
      <c r="K10428" s="223"/>
    </row>
    <row r="10429" customHeight="1" spans="1:11">
      <c r="A10429" s="226"/>
      <c r="B10429" s="213"/>
      <c r="C10429" s="214"/>
      <c r="D10429" s="214"/>
      <c r="E10429" s="214"/>
      <c r="F10429" s="224"/>
      <c r="G10429" s="216"/>
      <c r="H10429" s="227"/>
      <c r="I10429" s="214"/>
      <c r="J10429" s="214"/>
      <c r="K10429" s="218"/>
    </row>
    <row r="10430" customHeight="1" spans="1:11">
      <c r="A10430" s="228"/>
      <c r="B10430" s="219"/>
      <c r="C10430" s="220"/>
      <c r="D10430" s="220"/>
      <c r="E10430" s="220"/>
      <c r="F10430" s="225"/>
      <c r="G10430" s="222"/>
      <c r="H10430" s="229"/>
      <c r="I10430" s="220"/>
      <c r="J10430" s="220"/>
      <c r="K10430" s="223"/>
    </row>
    <row r="10431" customHeight="1" spans="1:11">
      <c r="A10431" s="226"/>
      <c r="B10431" s="213"/>
      <c r="C10431" s="214"/>
      <c r="D10431" s="214"/>
      <c r="E10431" s="214"/>
      <c r="F10431" s="224"/>
      <c r="G10431" s="216"/>
      <c r="H10431" s="227"/>
      <c r="I10431" s="214"/>
      <c r="J10431" s="214"/>
      <c r="K10431" s="218"/>
    </row>
    <row r="10432" customHeight="1" spans="1:11">
      <c r="A10432" s="228"/>
      <c r="B10432" s="219"/>
      <c r="C10432" s="220"/>
      <c r="D10432" s="220"/>
      <c r="E10432" s="220"/>
      <c r="F10432" s="225"/>
      <c r="G10432" s="222"/>
      <c r="H10432" s="229"/>
      <c r="I10432" s="220"/>
      <c r="J10432" s="220"/>
      <c r="K10432" s="223"/>
    </row>
    <row r="10433" customHeight="1" spans="1:11">
      <c r="A10433" s="226"/>
      <c r="B10433" s="213"/>
      <c r="C10433" s="214"/>
      <c r="D10433" s="214"/>
      <c r="E10433" s="214"/>
      <c r="F10433" s="224"/>
      <c r="G10433" s="216"/>
      <c r="H10433" s="227"/>
      <c r="I10433" s="214"/>
      <c r="J10433" s="214"/>
      <c r="K10433" s="218"/>
    </row>
    <row r="10434" customHeight="1" spans="1:11">
      <c r="A10434" s="228"/>
      <c r="B10434" s="219"/>
      <c r="C10434" s="220"/>
      <c r="D10434" s="220"/>
      <c r="E10434" s="220"/>
      <c r="F10434" s="225"/>
      <c r="G10434" s="222"/>
      <c r="H10434" s="229"/>
      <c r="I10434" s="220"/>
      <c r="J10434" s="220"/>
      <c r="K10434" s="223"/>
    </row>
    <row r="10435" customHeight="1" spans="1:11">
      <c r="A10435" s="226"/>
      <c r="B10435" s="213"/>
      <c r="C10435" s="214"/>
      <c r="D10435" s="214"/>
      <c r="E10435" s="214"/>
      <c r="F10435" s="224"/>
      <c r="G10435" s="216"/>
      <c r="H10435" s="227"/>
      <c r="I10435" s="214"/>
      <c r="J10435" s="214"/>
      <c r="K10435" s="218"/>
    </row>
    <row r="10436" customHeight="1" spans="1:11">
      <c r="A10436" s="228"/>
      <c r="B10436" s="219"/>
      <c r="C10436" s="220"/>
      <c r="D10436" s="220"/>
      <c r="E10436" s="220"/>
      <c r="F10436" s="225"/>
      <c r="G10436" s="222"/>
      <c r="H10436" s="229"/>
      <c r="I10436" s="220"/>
      <c r="J10436" s="220"/>
      <c r="K10436" s="223"/>
    </row>
    <row r="10437" customHeight="1" spans="1:11">
      <c r="A10437" s="226"/>
      <c r="B10437" s="213"/>
      <c r="C10437" s="214"/>
      <c r="D10437" s="214"/>
      <c r="E10437" s="214"/>
      <c r="F10437" s="224"/>
      <c r="G10437" s="216"/>
      <c r="H10437" s="227"/>
      <c r="I10437" s="214"/>
      <c r="J10437" s="214"/>
      <c r="K10437" s="218"/>
    </row>
    <row r="10438" customHeight="1" spans="1:11">
      <c r="A10438" s="228"/>
      <c r="B10438" s="219"/>
      <c r="C10438" s="220"/>
      <c r="D10438" s="220"/>
      <c r="E10438" s="220"/>
      <c r="F10438" s="225"/>
      <c r="G10438" s="222"/>
      <c r="H10438" s="229"/>
      <c r="I10438" s="220"/>
      <c r="J10438" s="220"/>
      <c r="K10438" s="223"/>
    </row>
    <row r="10439" customHeight="1" spans="1:11">
      <c r="A10439" s="226"/>
      <c r="B10439" s="213"/>
      <c r="C10439" s="214"/>
      <c r="D10439" s="214"/>
      <c r="E10439" s="214"/>
      <c r="F10439" s="224"/>
      <c r="G10439" s="216"/>
      <c r="H10439" s="227"/>
      <c r="I10439" s="214"/>
      <c r="J10439" s="214"/>
      <c r="K10439" s="218"/>
    </row>
    <row r="10440" customHeight="1" spans="1:11">
      <c r="A10440" s="228"/>
      <c r="B10440" s="219"/>
      <c r="C10440" s="220"/>
      <c r="D10440" s="220"/>
      <c r="E10440" s="220"/>
      <c r="F10440" s="225"/>
      <c r="G10440" s="222"/>
      <c r="H10440" s="229"/>
      <c r="I10440" s="220"/>
      <c r="J10440" s="220"/>
      <c r="K10440" s="223"/>
    </row>
    <row r="10441" customHeight="1" spans="1:11">
      <c r="A10441" s="226"/>
      <c r="B10441" s="213"/>
      <c r="C10441" s="214"/>
      <c r="D10441" s="214"/>
      <c r="E10441" s="214"/>
      <c r="F10441" s="224"/>
      <c r="G10441" s="216"/>
      <c r="H10441" s="227"/>
      <c r="I10441" s="214"/>
      <c r="J10441" s="214"/>
      <c r="K10441" s="218"/>
    </row>
    <row r="10442" customHeight="1" spans="1:11">
      <c r="A10442" s="228"/>
      <c r="B10442" s="219"/>
      <c r="C10442" s="220"/>
      <c r="D10442" s="220"/>
      <c r="E10442" s="220"/>
      <c r="F10442" s="225"/>
      <c r="G10442" s="222"/>
      <c r="H10442" s="229"/>
      <c r="I10442" s="220"/>
      <c r="J10442" s="220"/>
      <c r="K10442" s="223"/>
    </row>
    <row r="10443" customHeight="1" spans="1:11">
      <c r="A10443" s="226"/>
      <c r="B10443" s="213"/>
      <c r="C10443" s="214"/>
      <c r="D10443" s="214"/>
      <c r="E10443" s="214"/>
      <c r="F10443" s="224"/>
      <c r="G10443" s="216"/>
      <c r="H10443" s="227"/>
      <c r="I10443" s="214"/>
      <c r="J10443" s="214"/>
      <c r="K10443" s="218"/>
    </row>
    <row r="10444" customHeight="1" spans="1:11">
      <c r="A10444" s="228"/>
      <c r="B10444" s="219"/>
      <c r="C10444" s="220"/>
      <c r="D10444" s="220"/>
      <c r="E10444" s="220"/>
      <c r="F10444" s="225"/>
      <c r="G10444" s="222"/>
      <c r="H10444" s="229"/>
      <c r="I10444" s="220"/>
      <c r="J10444" s="220"/>
      <c r="K10444" s="223"/>
    </row>
    <row r="10445" customHeight="1" spans="1:11">
      <c r="A10445" s="226"/>
      <c r="B10445" s="213"/>
      <c r="C10445" s="214"/>
      <c r="D10445" s="214"/>
      <c r="E10445" s="214"/>
      <c r="F10445" s="224"/>
      <c r="G10445" s="216"/>
      <c r="H10445" s="227"/>
      <c r="I10445" s="214"/>
      <c r="J10445" s="214"/>
      <c r="K10445" s="218"/>
    </row>
    <row r="10446" customHeight="1" spans="1:11">
      <c r="A10446" s="228"/>
      <c r="B10446" s="219"/>
      <c r="C10446" s="220"/>
      <c r="D10446" s="220"/>
      <c r="E10446" s="220"/>
      <c r="F10446" s="225"/>
      <c r="G10446" s="222"/>
      <c r="H10446" s="229"/>
      <c r="I10446" s="220"/>
      <c r="J10446" s="220"/>
      <c r="K10446" s="223"/>
    </row>
    <row r="10447" customHeight="1" spans="1:11">
      <c r="A10447" s="226"/>
      <c r="B10447" s="213"/>
      <c r="C10447" s="214"/>
      <c r="D10447" s="214"/>
      <c r="E10447" s="214"/>
      <c r="F10447" s="224"/>
      <c r="G10447" s="216"/>
      <c r="H10447" s="227"/>
      <c r="I10447" s="214"/>
      <c r="J10447" s="214"/>
      <c r="K10447" s="218"/>
    </row>
    <row r="10448" customHeight="1" spans="1:11">
      <c r="A10448" s="228"/>
      <c r="B10448" s="219"/>
      <c r="C10448" s="220"/>
      <c r="D10448" s="220"/>
      <c r="E10448" s="220"/>
      <c r="F10448" s="225"/>
      <c r="G10448" s="222"/>
      <c r="H10448" s="229"/>
      <c r="I10448" s="220"/>
      <c r="J10448" s="220"/>
      <c r="K10448" s="223"/>
    </row>
    <row r="10449" customHeight="1" spans="1:11">
      <c r="A10449" s="226"/>
      <c r="B10449" s="213"/>
      <c r="C10449" s="214"/>
      <c r="D10449" s="214"/>
      <c r="E10449" s="214"/>
      <c r="F10449" s="224"/>
      <c r="G10449" s="216"/>
      <c r="H10449" s="227"/>
      <c r="I10449" s="214"/>
      <c r="J10449" s="214"/>
      <c r="K10449" s="218"/>
    </row>
    <row r="10450" customHeight="1" spans="1:11">
      <c r="A10450" s="228"/>
      <c r="B10450" s="219"/>
      <c r="C10450" s="220"/>
      <c r="D10450" s="220"/>
      <c r="E10450" s="220"/>
      <c r="F10450" s="225"/>
      <c r="G10450" s="222"/>
      <c r="H10450" s="229"/>
      <c r="I10450" s="220"/>
      <c r="J10450" s="220"/>
      <c r="K10450" s="223"/>
    </row>
    <row r="10451" customHeight="1" spans="1:11">
      <c r="A10451" s="226"/>
      <c r="B10451" s="213"/>
      <c r="C10451" s="214"/>
      <c r="D10451" s="214"/>
      <c r="E10451" s="214"/>
      <c r="F10451" s="224"/>
      <c r="G10451" s="216"/>
      <c r="H10451" s="227"/>
      <c r="I10451" s="214"/>
      <c r="J10451" s="214"/>
      <c r="K10451" s="218"/>
    </row>
    <row r="10452" customHeight="1" spans="1:11">
      <c r="A10452" s="228"/>
      <c r="B10452" s="219"/>
      <c r="C10452" s="220"/>
      <c r="D10452" s="220"/>
      <c r="E10452" s="220"/>
      <c r="F10452" s="225"/>
      <c r="G10452" s="222"/>
      <c r="H10452" s="229"/>
      <c r="I10452" s="220"/>
      <c r="J10452" s="220"/>
      <c r="K10452" s="223"/>
    </row>
    <row r="10453" customHeight="1" spans="1:11">
      <c r="A10453" s="226"/>
      <c r="B10453" s="213"/>
      <c r="C10453" s="214"/>
      <c r="D10453" s="214"/>
      <c r="E10453" s="214"/>
      <c r="F10453" s="224"/>
      <c r="G10453" s="216"/>
      <c r="H10453" s="227"/>
      <c r="I10453" s="214"/>
      <c r="J10453" s="214"/>
      <c r="K10453" s="218"/>
    </row>
    <row r="10454" customHeight="1" spans="1:11">
      <c r="A10454" s="228"/>
      <c r="B10454" s="219"/>
      <c r="C10454" s="220"/>
      <c r="D10454" s="220"/>
      <c r="E10454" s="220"/>
      <c r="F10454" s="225"/>
      <c r="G10454" s="222"/>
      <c r="H10454" s="229"/>
      <c r="I10454" s="220"/>
      <c r="J10454" s="220"/>
      <c r="K10454" s="223"/>
    </row>
    <row r="10455" customHeight="1" spans="1:11">
      <c r="A10455" s="226"/>
      <c r="B10455" s="213"/>
      <c r="C10455" s="214"/>
      <c r="D10455" s="214"/>
      <c r="E10455" s="214"/>
      <c r="F10455" s="224"/>
      <c r="G10455" s="216"/>
      <c r="H10455" s="227"/>
      <c r="I10455" s="214"/>
      <c r="J10455" s="214"/>
      <c r="K10455" s="218"/>
    </row>
    <row r="10456" customHeight="1" spans="1:11">
      <c r="A10456" s="228"/>
      <c r="B10456" s="219"/>
      <c r="C10456" s="220"/>
      <c r="D10456" s="220"/>
      <c r="E10456" s="220"/>
      <c r="F10456" s="225"/>
      <c r="G10456" s="222"/>
      <c r="H10456" s="229"/>
      <c r="I10456" s="220"/>
      <c r="J10456" s="220"/>
      <c r="K10456" s="223"/>
    </row>
    <row r="10457" customHeight="1" spans="1:11">
      <c r="A10457" s="226"/>
      <c r="B10457" s="213"/>
      <c r="C10457" s="214"/>
      <c r="D10457" s="214"/>
      <c r="E10457" s="214"/>
      <c r="F10457" s="224"/>
      <c r="G10457" s="216"/>
      <c r="H10457" s="227"/>
      <c r="I10457" s="214"/>
      <c r="J10457" s="214"/>
      <c r="K10457" s="218"/>
    </row>
    <row r="10458" customHeight="1" spans="1:11">
      <c r="A10458" s="228"/>
      <c r="B10458" s="219"/>
      <c r="C10458" s="220"/>
      <c r="D10458" s="220"/>
      <c r="E10458" s="220"/>
      <c r="F10458" s="225"/>
      <c r="G10458" s="222"/>
      <c r="H10458" s="229"/>
      <c r="I10458" s="220"/>
      <c r="J10458" s="220"/>
      <c r="K10458" s="223"/>
    </row>
    <row r="10459" customHeight="1" spans="1:11">
      <c r="A10459" s="226"/>
      <c r="B10459" s="213"/>
      <c r="C10459" s="214"/>
      <c r="D10459" s="214"/>
      <c r="E10459" s="214"/>
      <c r="F10459" s="224"/>
      <c r="G10459" s="216"/>
      <c r="H10459" s="227"/>
      <c r="I10459" s="214"/>
      <c r="J10459" s="214"/>
      <c r="K10459" s="218"/>
    </row>
    <row r="10460" customHeight="1" spans="1:11">
      <c r="A10460" s="228"/>
      <c r="B10460" s="219"/>
      <c r="C10460" s="220"/>
      <c r="D10460" s="220"/>
      <c r="E10460" s="220"/>
      <c r="F10460" s="225"/>
      <c r="G10460" s="222"/>
      <c r="H10460" s="229"/>
      <c r="I10460" s="220"/>
      <c r="J10460" s="220"/>
      <c r="K10460" s="223"/>
    </row>
    <row r="10461" customHeight="1" spans="1:11">
      <c r="A10461" s="226"/>
      <c r="B10461" s="213"/>
      <c r="C10461" s="214"/>
      <c r="D10461" s="214"/>
      <c r="E10461" s="214"/>
      <c r="F10461" s="224"/>
      <c r="G10461" s="216"/>
      <c r="H10461" s="227"/>
      <c r="I10461" s="214"/>
      <c r="J10461" s="214"/>
      <c r="K10461" s="218"/>
    </row>
    <row r="10462" customHeight="1" spans="1:11">
      <c r="A10462" s="228"/>
      <c r="B10462" s="219"/>
      <c r="C10462" s="220"/>
      <c r="D10462" s="220"/>
      <c r="E10462" s="220"/>
      <c r="F10462" s="225"/>
      <c r="G10462" s="222"/>
      <c r="H10462" s="229"/>
      <c r="I10462" s="220"/>
      <c r="J10462" s="220"/>
      <c r="K10462" s="223"/>
    </row>
    <row r="10463" customHeight="1" spans="1:11">
      <c r="A10463" s="226"/>
      <c r="B10463" s="213"/>
      <c r="C10463" s="214"/>
      <c r="D10463" s="214"/>
      <c r="E10463" s="214"/>
      <c r="F10463" s="224"/>
      <c r="G10463" s="216"/>
      <c r="H10463" s="227"/>
      <c r="I10463" s="214"/>
      <c r="J10463" s="214"/>
      <c r="K10463" s="218"/>
    </row>
    <row r="10464" customHeight="1" spans="1:11">
      <c r="A10464" s="228"/>
      <c r="B10464" s="219"/>
      <c r="C10464" s="220"/>
      <c r="D10464" s="220"/>
      <c r="E10464" s="220"/>
      <c r="F10464" s="225"/>
      <c r="G10464" s="222"/>
      <c r="H10464" s="229"/>
      <c r="I10464" s="220"/>
      <c r="J10464" s="220"/>
      <c r="K10464" s="223"/>
    </row>
    <row r="10465" customHeight="1" spans="1:11">
      <c r="A10465" s="226"/>
      <c r="B10465" s="213"/>
      <c r="C10465" s="214"/>
      <c r="D10465" s="214"/>
      <c r="E10465" s="214"/>
      <c r="F10465" s="224"/>
      <c r="G10465" s="216"/>
      <c r="H10465" s="227"/>
      <c r="I10465" s="214"/>
      <c r="J10465" s="214"/>
      <c r="K10465" s="218"/>
    </row>
    <row r="10466" customHeight="1" spans="1:11">
      <c r="A10466" s="228"/>
      <c r="B10466" s="219"/>
      <c r="C10466" s="220"/>
      <c r="D10466" s="220"/>
      <c r="E10466" s="220"/>
      <c r="F10466" s="225"/>
      <c r="G10466" s="222"/>
      <c r="H10466" s="229"/>
      <c r="I10466" s="220"/>
      <c r="J10466" s="220"/>
      <c r="K10466" s="223"/>
    </row>
    <row r="10467" customHeight="1" spans="1:11">
      <c r="A10467" s="226"/>
      <c r="B10467" s="213"/>
      <c r="C10467" s="214"/>
      <c r="D10467" s="214"/>
      <c r="E10467" s="214"/>
      <c r="F10467" s="224"/>
      <c r="G10467" s="216"/>
      <c r="H10467" s="227"/>
      <c r="I10467" s="214"/>
      <c r="J10467" s="214"/>
      <c r="K10467" s="218"/>
    </row>
    <row r="10468" customHeight="1" spans="1:11">
      <c r="A10468" s="228"/>
      <c r="B10468" s="219"/>
      <c r="C10468" s="220"/>
      <c r="D10468" s="220"/>
      <c r="E10468" s="220"/>
      <c r="F10468" s="225"/>
      <c r="G10468" s="222"/>
      <c r="H10468" s="229"/>
      <c r="I10468" s="220"/>
      <c r="J10468" s="220"/>
      <c r="K10468" s="223"/>
    </row>
    <row r="10469" customHeight="1" spans="1:11">
      <c r="A10469" s="226"/>
      <c r="B10469" s="213"/>
      <c r="C10469" s="214"/>
      <c r="D10469" s="214"/>
      <c r="E10469" s="214"/>
      <c r="F10469" s="224"/>
      <c r="G10469" s="216"/>
      <c r="H10469" s="227"/>
      <c r="I10469" s="214"/>
      <c r="J10469" s="214"/>
      <c r="K10469" s="218"/>
    </row>
    <row r="10470" customHeight="1" spans="1:11">
      <c r="A10470" s="228"/>
      <c r="B10470" s="219"/>
      <c r="C10470" s="220"/>
      <c r="D10470" s="220"/>
      <c r="E10470" s="220"/>
      <c r="F10470" s="225"/>
      <c r="G10470" s="222"/>
      <c r="H10470" s="229"/>
      <c r="I10470" s="220"/>
      <c r="J10470" s="220"/>
      <c r="K10470" s="223"/>
    </row>
    <row r="10471" customHeight="1" spans="1:11">
      <c r="A10471" s="226"/>
      <c r="B10471" s="213"/>
      <c r="C10471" s="214"/>
      <c r="D10471" s="214"/>
      <c r="E10471" s="214"/>
      <c r="F10471" s="224"/>
      <c r="G10471" s="216"/>
      <c r="H10471" s="227"/>
      <c r="I10471" s="214"/>
      <c r="J10471" s="214"/>
      <c r="K10471" s="218"/>
    </row>
    <row r="10472" customHeight="1" spans="1:11">
      <c r="A10472" s="228"/>
      <c r="B10472" s="219"/>
      <c r="C10472" s="220"/>
      <c r="D10472" s="220"/>
      <c r="E10472" s="220"/>
      <c r="F10472" s="225"/>
      <c r="G10472" s="222"/>
      <c r="H10472" s="229"/>
      <c r="I10472" s="220"/>
      <c r="J10472" s="220"/>
      <c r="K10472" s="223"/>
    </row>
    <row r="10473" customHeight="1" spans="1:11">
      <c r="A10473" s="226"/>
      <c r="B10473" s="213"/>
      <c r="C10473" s="214"/>
      <c r="D10473" s="214"/>
      <c r="E10473" s="214"/>
      <c r="F10473" s="224"/>
      <c r="G10473" s="216"/>
      <c r="H10473" s="227"/>
      <c r="I10473" s="214"/>
      <c r="J10473" s="214"/>
      <c r="K10473" s="218"/>
    </row>
    <row r="10474" customHeight="1" spans="1:11">
      <c r="A10474" s="228"/>
      <c r="B10474" s="219"/>
      <c r="C10474" s="220"/>
      <c r="D10474" s="220"/>
      <c r="E10474" s="220"/>
      <c r="F10474" s="225"/>
      <c r="G10474" s="222"/>
      <c r="H10474" s="229"/>
      <c r="I10474" s="220"/>
      <c r="J10474" s="220"/>
      <c r="K10474" s="223"/>
    </row>
    <row r="10475" customHeight="1" spans="1:11">
      <c r="A10475" s="226"/>
      <c r="B10475" s="213"/>
      <c r="C10475" s="214"/>
      <c r="D10475" s="214"/>
      <c r="E10475" s="214"/>
      <c r="F10475" s="224"/>
      <c r="G10475" s="216"/>
      <c r="H10475" s="227"/>
      <c r="I10475" s="214"/>
      <c r="J10475" s="214"/>
      <c r="K10475" s="218"/>
    </row>
    <row r="10476" customHeight="1" spans="1:11">
      <c r="A10476" s="228"/>
      <c r="B10476" s="219"/>
      <c r="C10476" s="220"/>
      <c r="D10476" s="220"/>
      <c r="E10476" s="220"/>
      <c r="F10476" s="225"/>
      <c r="G10476" s="222"/>
      <c r="H10476" s="229"/>
      <c r="I10476" s="220"/>
      <c r="J10476" s="220"/>
      <c r="K10476" s="223"/>
    </row>
    <row r="10477" customHeight="1" spans="1:11">
      <c r="A10477" s="226"/>
      <c r="B10477" s="213"/>
      <c r="C10477" s="214"/>
      <c r="D10477" s="214"/>
      <c r="E10477" s="214"/>
      <c r="F10477" s="224"/>
      <c r="G10477" s="216"/>
      <c r="H10477" s="227"/>
      <c r="I10477" s="214"/>
      <c r="J10477" s="214"/>
      <c r="K10477" s="218"/>
    </row>
    <row r="10478" customHeight="1" spans="1:11">
      <c r="A10478" s="228"/>
      <c r="B10478" s="219"/>
      <c r="C10478" s="220"/>
      <c r="D10478" s="220"/>
      <c r="E10478" s="220"/>
      <c r="F10478" s="225"/>
      <c r="G10478" s="222"/>
      <c r="H10478" s="229"/>
      <c r="I10478" s="220"/>
      <c r="J10478" s="220"/>
      <c r="K10478" s="223"/>
    </row>
    <row r="10479" customHeight="1" spans="1:11">
      <c r="A10479" s="226"/>
      <c r="B10479" s="213"/>
      <c r="C10479" s="214"/>
      <c r="D10479" s="214"/>
      <c r="E10479" s="214"/>
      <c r="F10479" s="224"/>
      <c r="G10479" s="216"/>
      <c r="H10479" s="227"/>
      <c r="I10479" s="214"/>
      <c r="J10479" s="214"/>
      <c r="K10479" s="218"/>
    </row>
    <row r="10480" customHeight="1" spans="1:11">
      <c r="A10480" s="228"/>
      <c r="B10480" s="219"/>
      <c r="C10480" s="220"/>
      <c r="D10480" s="220"/>
      <c r="E10480" s="220"/>
      <c r="F10480" s="225"/>
      <c r="G10480" s="222"/>
      <c r="H10480" s="229"/>
      <c r="I10480" s="220"/>
      <c r="J10480" s="220"/>
      <c r="K10480" s="223"/>
    </row>
    <row r="10481" customHeight="1" spans="1:11">
      <c r="A10481" s="226"/>
      <c r="B10481" s="213"/>
      <c r="C10481" s="214"/>
      <c r="D10481" s="214"/>
      <c r="E10481" s="214"/>
      <c r="F10481" s="224"/>
      <c r="G10481" s="216"/>
      <c r="H10481" s="227"/>
      <c r="I10481" s="214"/>
      <c r="J10481" s="214"/>
      <c r="K10481" s="218"/>
    </row>
    <row r="10482" customHeight="1" spans="1:11">
      <c r="A10482" s="228"/>
      <c r="B10482" s="219"/>
      <c r="C10482" s="220"/>
      <c r="D10482" s="220"/>
      <c r="E10482" s="220"/>
      <c r="F10482" s="225"/>
      <c r="G10482" s="222"/>
      <c r="H10482" s="229"/>
      <c r="I10482" s="220"/>
      <c r="J10482" s="220"/>
      <c r="K10482" s="223"/>
    </row>
    <row r="10483" customHeight="1" spans="1:11">
      <c r="A10483" s="226"/>
      <c r="B10483" s="213"/>
      <c r="C10483" s="214"/>
      <c r="D10483" s="214"/>
      <c r="E10483" s="214"/>
      <c r="F10483" s="224"/>
      <c r="G10483" s="216"/>
      <c r="H10483" s="227"/>
      <c r="I10483" s="214"/>
      <c r="J10483" s="214"/>
      <c r="K10483" s="218"/>
    </row>
    <row r="10484" customHeight="1" spans="1:11">
      <c r="A10484" s="228"/>
      <c r="B10484" s="219"/>
      <c r="C10484" s="220"/>
      <c r="D10484" s="220"/>
      <c r="E10484" s="220"/>
      <c r="F10484" s="225"/>
      <c r="G10484" s="222"/>
      <c r="H10484" s="229"/>
      <c r="I10484" s="220"/>
      <c r="J10484" s="220"/>
      <c r="K10484" s="223"/>
    </row>
    <row r="10485" customHeight="1" spans="1:11">
      <c r="A10485" s="226"/>
      <c r="B10485" s="213"/>
      <c r="C10485" s="214"/>
      <c r="D10485" s="214"/>
      <c r="E10485" s="214"/>
      <c r="F10485" s="224"/>
      <c r="G10485" s="216"/>
      <c r="H10485" s="227"/>
      <c r="I10485" s="214"/>
      <c r="J10485" s="214"/>
      <c r="K10485" s="218"/>
    </row>
    <row r="10486" customHeight="1" spans="1:11">
      <c r="A10486" s="228"/>
      <c r="B10486" s="219"/>
      <c r="C10486" s="220"/>
      <c r="D10486" s="220"/>
      <c r="E10486" s="220"/>
      <c r="F10486" s="225"/>
      <c r="G10486" s="222"/>
      <c r="H10486" s="229"/>
      <c r="I10486" s="220"/>
      <c r="J10486" s="220"/>
      <c r="K10486" s="223"/>
    </row>
    <row r="10487" customHeight="1" spans="1:11">
      <c r="A10487" s="226"/>
      <c r="B10487" s="213"/>
      <c r="C10487" s="214"/>
      <c r="D10487" s="214"/>
      <c r="E10487" s="214"/>
      <c r="F10487" s="224"/>
      <c r="G10487" s="216"/>
      <c r="H10487" s="227"/>
      <c r="I10487" s="214"/>
      <c r="J10487" s="214"/>
      <c r="K10487" s="218"/>
    </row>
    <row r="10488" customHeight="1" spans="1:11">
      <c r="A10488" s="228"/>
      <c r="B10488" s="219"/>
      <c r="C10488" s="220"/>
      <c r="D10488" s="220"/>
      <c r="E10488" s="220"/>
      <c r="F10488" s="225"/>
      <c r="G10488" s="222"/>
      <c r="H10488" s="229"/>
      <c r="I10488" s="220"/>
      <c r="J10488" s="220"/>
      <c r="K10488" s="223"/>
    </row>
    <row r="10489" customHeight="1" spans="1:11">
      <c r="A10489" s="226"/>
      <c r="B10489" s="213"/>
      <c r="C10489" s="214"/>
      <c r="D10489" s="214"/>
      <c r="E10489" s="214"/>
      <c r="F10489" s="224"/>
      <c r="G10489" s="216"/>
      <c r="H10489" s="227"/>
      <c r="I10489" s="214"/>
      <c r="J10489" s="214"/>
      <c r="K10489" s="218"/>
    </row>
    <row r="10490" customHeight="1" spans="1:11">
      <c r="A10490" s="228"/>
      <c r="B10490" s="219"/>
      <c r="C10490" s="220"/>
      <c r="D10490" s="220"/>
      <c r="E10490" s="220"/>
      <c r="F10490" s="225"/>
      <c r="G10490" s="222"/>
      <c r="H10490" s="229"/>
      <c r="I10490" s="220"/>
      <c r="J10490" s="220"/>
      <c r="K10490" s="223"/>
    </row>
    <row r="10491" customHeight="1" spans="1:11">
      <c r="A10491" s="226"/>
      <c r="B10491" s="213"/>
      <c r="C10491" s="214"/>
      <c r="D10491" s="214"/>
      <c r="E10491" s="214"/>
      <c r="F10491" s="224"/>
      <c r="G10491" s="216"/>
      <c r="H10491" s="227"/>
      <c r="I10491" s="214"/>
      <c r="J10491" s="214"/>
      <c r="K10491" s="218"/>
    </row>
    <row r="10492" customHeight="1" spans="1:11">
      <c r="A10492" s="228"/>
      <c r="B10492" s="219"/>
      <c r="C10492" s="220"/>
      <c r="D10492" s="220"/>
      <c r="E10492" s="220"/>
      <c r="F10492" s="225"/>
      <c r="G10492" s="222"/>
      <c r="H10492" s="229"/>
      <c r="I10492" s="220"/>
      <c r="J10492" s="220"/>
      <c r="K10492" s="223"/>
    </row>
    <row r="10493" customHeight="1" spans="1:11">
      <c r="A10493" s="226"/>
      <c r="B10493" s="213"/>
      <c r="C10493" s="214"/>
      <c r="D10493" s="214"/>
      <c r="E10493" s="214"/>
      <c r="F10493" s="224"/>
      <c r="G10493" s="216"/>
      <c r="H10493" s="227"/>
      <c r="I10493" s="214"/>
      <c r="J10493" s="214"/>
      <c r="K10493" s="218"/>
    </row>
    <row r="10494" customHeight="1" spans="1:11">
      <c r="A10494" s="228"/>
      <c r="B10494" s="219"/>
      <c r="C10494" s="220"/>
      <c r="D10494" s="220"/>
      <c r="E10494" s="220"/>
      <c r="F10494" s="225"/>
      <c r="G10494" s="222"/>
      <c r="H10494" s="229"/>
      <c r="I10494" s="220"/>
      <c r="J10494" s="220"/>
      <c r="K10494" s="223"/>
    </row>
    <row r="10495" customHeight="1" spans="1:11">
      <c r="A10495" s="226"/>
      <c r="B10495" s="213"/>
      <c r="C10495" s="214"/>
      <c r="D10495" s="214"/>
      <c r="E10495" s="214"/>
      <c r="F10495" s="224"/>
      <c r="G10495" s="216"/>
      <c r="H10495" s="227"/>
      <c r="I10495" s="214"/>
      <c r="J10495" s="214"/>
      <c r="K10495" s="218"/>
    </row>
    <row r="10496" customHeight="1" spans="1:11">
      <c r="A10496" s="228"/>
      <c r="B10496" s="219"/>
      <c r="C10496" s="220"/>
      <c r="D10496" s="220"/>
      <c r="E10496" s="220"/>
      <c r="F10496" s="225"/>
      <c r="G10496" s="222"/>
      <c r="H10496" s="229"/>
      <c r="I10496" s="220"/>
      <c r="J10496" s="220"/>
      <c r="K10496" s="223"/>
    </row>
    <row r="10497" customHeight="1" spans="1:11">
      <c r="A10497" s="226"/>
      <c r="B10497" s="213"/>
      <c r="C10497" s="214"/>
      <c r="D10497" s="214"/>
      <c r="E10497" s="214"/>
      <c r="F10497" s="224"/>
      <c r="G10497" s="216"/>
      <c r="H10497" s="227"/>
      <c r="I10497" s="214"/>
      <c r="J10497" s="214"/>
      <c r="K10497" s="218"/>
    </row>
    <row r="10498" customHeight="1" spans="1:11">
      <c r="A10498" s="228"/>
      <c r="B10498" s="219"/>
      <c r="C10498" s="220"/>
      <c r="D10498" s="220"/>
      <c r="E10498" s="220"/>
      <c r="F10498" s="225"/>
      <c r="G10498" s="222"/>
      <c r="H10498" s="229"/>
      <c r="I10498" s="220"/>
      <c r="J10498" s="220"/>
      <c r="K10498" s="223"/>
    </row>
    <row r="10499" customHeight="1" spans="1:11">
      <c r="A10499" s="226"/>
      <c r="B10499" s="213"/>
      <c r="C10499" s="214"/>
      <c r="D10499" s="214"/>
      <c r="E10499" s="214"/>
      <c r="F10499" s="224"/>
      <c r="G10499" s="216"/>
      <c r="H10499" s="227"/>
      <c r="I10499" s="214"/>
      <c r="J10499" s="214"/>
      <c r="K10499" s="218"/>
    </row>
    <row r="10500" customHeight="1" spans="1:11">
      <c r="A10500" s="228"/>
      <c r="B10500" s="219"/>
      <c r="C10500" s="220"/>
      <c r="D10500" s="220"/>
      <c r="E10500" s="220"/>
      <c r="F10500" s="225"/>
      <c r="G10500" s="222"/>
      <c r="H10500" s="229"/>
      <c r="I10500" s="220"/>
      <c r="J10500" s="220"/>
      <c r="K10500" s="223"/>
    </row>
    <row r="10501" customHeight="1" spans="1:11">
      <c r="A10501" s="226"/>
      <c r="B10501" s="213"/>
      <c r="C10501" s="214"/>
      <c r="D10501" s="214"/>
      <c r="E10501" s="214"/>
      <c r="F10501" s="224"/>
      <c r="G10501" s="216"/>
      <c r="H10501" s="227"/>
      <c r="I10501" s="214"/>
      <c r="J10501" s="214"/>
      <c r="K10501" s="218"/>
    </row>
    <row r="10502" customHeight="1" spans="1:11">
      <c r="A10502" s="228"/>
      <c r="B10502" s="219"/>
      <c r="C10502" s="220"/>
      <c r="D10502" s="220"/>
      <c r="E10502" s="220"/>
      <c r="F10502" s="225"/>
      <c r="G10502" s="222"/>
      <c r="H10502" s="229"/>
      <c r="I10502" s="220"/>
      <c r="J10502" s="220"/>
      <c r="K10502" s="223"/>
    </row>
    <row r="10503" customHeight="1" spans="1:11">
      <c r="A10503" s="226"/>
      <c r="B10503" s="213"/>
      <c r="C10503" s="214"/>
      <c r="D10503" s="214"/>
      <c r="E10503" s="214"/>
      <c r="F10503" s="224"/>
      <c r="G10503" s="216"/>
      <c r="H10503" s="227"/>
      <c r="I10503" s="214"/>
      <c r="J10503" s="214"/>
      <c r="K10503" s="218"/>
    </row>
    <row r="10504" customHeight="1" spans="1:11">
      <c r="A10504" s="228"/>
      <c r="B10504" s="219"/>
      <c r="C10504" s="220"/>
      <c r="D10504" s="220"/>
      <c r="E10504" s="220"/>
      <c r="F10504" s="225"/>
      <c r="G10504" s="222"/>
      <c r="H10504" s="229"/>
      <c r="I10504" s="220"/>
      <c r="J10504" s="220"/>
      <c r="K10504" s="223"/>
    </row>
    <row r="10505" customHeight="1" spans="1:11">
      <c r="A10505" s="226"/>
      <c r="B10505" s="213"/>
      <c r="C10505" s="214"/>
      <c r="D10505" s="214"/>
      <c r="E10505" s="214"/>
      <c r="F10505" s="224"/>
      <c r="G10505" s="216"/>
      <c r="H10505" s="227"/>
      <c r="I10505" s="214"/>
      <c r="J10505" s="214"/>
      <c r="K10505" s="218"/>
    </row>
    <row r="10506" customHeight="1" spans="1:11">
      <c r="A10506" s="228"/>
      <c r="B10506" s="219"/>
      <c r="C10506" s="220"/>
      <c r="D10506" s="220"/>
      <c r="E10506" s="220"/>
      <c r="F10506" s="225"/>
      <c r="G10506" s="222"/>
      <c r="H10506" s="229"/>
      <c r="I10506" s="220"/>
      <c r="J10506" s="220"/>
      <c r="K10506" s="223"/>
    </row>
    <row r="10507" customHeight="1" spans="1:11">
      <c r="A10507" s="226"/>
      <c r="B10507" s="213"/>
      <c r="C10507" s="214"/>
      <c r="D10507" s="214"/>
      <c r="E10507" s="214"/>
      <c r="F10507" s="224"/>
      <c r="G10507" s="216"/>
      <c r="H10507" s="227"/>
      <c r="I10507" s="214"/>
      <c r="J10507" s="214"/>
      <c r="K10507" s="218"/>
    </row>
    <row r="10508" customHeight="1" spans="1:11">
      <c r="A10508" s="228"/>
      <c r="B10508" s="219"/>
      <c r="C10508" s="220"/>
      <c r="D10508" s="220"/>
      <c r="E10508" s="220"/>
      <c r="F10508" s="225"/>
      <c r="G10508" s="222"/>
      <c r="H10508" s="229"/>
      <c r="I10508" s="220"/>
      <c r="J10508" s="220"/>
      <c r="K10508" s="223"/>
    </row>
    <row r="10509" customHeight="1" spans="1:11">
      <c r="A10509" s="226"/>
      <c r="B10509" s="213"/>
      <c r="C10509" s="214"/>
      <c r="D10509" s="214"/>
      <c r="E10509" s="214"/>
      <c r="F10509" s="224"/>
      <c r="G10509" s="216"/>
      <c r="H10509" s="227"/>
      <c r="I10509" s="214"/>
      <c r="J10509" s="214"/>
      <c r="K10509" s="218"/>
    </row>
    <row r="10510" customHeight="1" spans="1:11">
      <c r="A10510" s="228"/>
      <c r="B10510" s="219"/>
      <c r="C10510" s="220"/>
      <c r="D10510" s="220"/>
      <c r="E10510" s="220"/>
      <c r="F10510" s="225"/>
      <c r="G10510" s="222"/>
      <c r="H10510" s="229"/>
      <c r="I10510" s="220"/>
      <c r="J10510" s="220"/>
      <c r="K10510" s="223"/>
    </row>
    <row r="10511" customHeight="1" spans="1:11">
      <c r="A10511" s="226"/>
      <c r="B10511" s="213"/>
      <c r="C10511" s="214"/>
      <c r="D10511" s="214"/>
      <c r="E10511" s="214"/>
      <c r="F10511" s="224"/>
      <c r="G10511" s="216"/>
      <c r="H10511" s="227"/>
      <c r="I10511" s="214"/>
      <c r="J10511" s="214"/>
      <c r="K10511" s="218"/>
    </row>
    <row r="10512" customHeight="1" spans="1:11">
      <c r="A10512" s="228"/>
      <c r="B10512" s="219"/>
      <c r="C10512" s="220"/>
      <c r="D10512" s="220"/>
      <c r="E10512" s="220"/>
      <c r="F10512" s="225"/>
      <c r="G10512" s="222"/>
      <c r="H10512" s="229"/>
      <c r="I10512" s="220"/>
      <c r="J10512" s="220"/>
      <c r="K10512" s="223"/>
    </row>
    <row r="10513" customHeight="1" spans="1:11">
      <c r="A10513" s="226"/>
      <c r="B10513" s="213"/>
      <c r="C10513" s="214"/>
      <c r="D10513" s="214"/>
      <c r="E10513" s="214"/>
      <c r="F10513" s="224"/>
      <c r="G10513" s="216"/>
      <c r="H10513" s="227"/>
      <c r="I10513" s="214"/>
      <c r="J10513" s="214"/>
      <c r="K10513" s="218"/>
    </row>
    <row r="10514" customHeight="1" spans="1:11">
      <c r="A10514" s="228"/>
      <c r="B10514" s="219"/>
      <c r="C10514" s="220"/>
      <c r="D10514" s="220"/>
      <c r="E10514" s="220"/>
      <c r="F10514" s="225"/>
      <c r="G10514" s="222"/>
      <c r="H10514" s="229"/>
      <c r="I10514" s="220"/>
      <c r="J10514" s="220"/>
      <c r="K10514" s="223"/>
    </row>
    <row r="10515" customHeight="1" spans="1:11">
      <c r="A10515" s="226"/>
      <c r="B10515" s="213"/>
      <c r="C10515" s="214"/>
      <c r="D10515" s="214"/>
      <c r="E10515" s="214"/>
      <c r="F10515" s="224"/>
      <c r="G10515" s="216"/>
      <c r="H10515" s="227"/>
      <c r="I10515" s="214"/>
      <c r="J10515" s="214"/>
      <c r="K10515" s="218"/>
    </row>
    <row r="10516" customHeight="1" spans="1:11">
      <c r="A10516" s="228"/>
      <c r="B10516" s="219"/>
      <c r="C10516" s="220"/>
      <c r="D10516" s="220"/>
      <c r="E10516" s="220"/>
      <c r="F10516" s="225"/>
      <c r="G10516" s="222"/>
      <c r="H10516" s="229"/>
      <c r="I10516" s="220"/>
      <c r="J10516" s="220"/>
      <c r="K10516" s="223"/>
    </row>
    <row r="10517" customHeight="1" spans="1:11">
      <c r="A10517" s="226"/>
      <c r="B10517" s="213"/>
      <c r="C10517" s="214"/>
      <c r="D10517" s="214"/>
      <c r="E10517" s="214"/>
      <c r="F10517" s="224"/>
      <c r="G10517" s="216"/>
      <c r="H10517" s="227"/>
      <c r="I10517" s="214"/>
      <c r="J10517" s="214"/>
      <c r="K10517" s="218"/>
    </row>
    <row r="10518" customHeight="1" spans="1:11">
      <c r="A10518" s="228"/>
      <c r="B10518" s="219"/>
      <c r="C10518" s="220"/>
      <c r="D10518" s="220"/>
      <c r="E10518" s="220"/>
      <c r="F10518" s="225"/>
      <c r="G10518" s="222"/>
      <c r="H10518" s="229"/>
      <c r="I10518" s="220"/>
      <c r="J10518" s="220"/>
      <c r="K10518" s="223"/>
    </row>
    <row r="10519" customHeight="1" spans="1:11">
      <c r="A10519" s="226"/>
      <c r="B10519" s="213"/>
      <c r="C10519" s="214"/>
      <c r="D10519" s="214"/>
      <c r="E10519" s="214"/>
      <c r="F10519" s="224"/>
      <c r="G10519" s="216"/>
      <c r="H10519" s="227"/>
      <c r="I10519" s="214"/>
      <c r="J10519" s="214"/>
      <c r="K10519" s="218"/>
    </row>
    <row r="10520" customHeight="1" spans="1:11">
      <c r="A10520" s="228"/>
      <c r="B10520" s="219"/>
      <c r="C10520" s="220"/>
      <c r="D10520" s="220"/>
      <c r="E10520" s="220"/>
      <c r="F10520" s="225"/>
      <c r="G10520" s="222"/>
      <c r="H10520" s="229"/>
      <c r="I10520" s="220"/>
      <c r="J10520" s="220"/>
      <c r="K10520" s="223"/>
    </row>
    <row r="10521" customHeight="1" spans="1:11">
      <c r="A10521" s="226"/>
      <c r="B10521" s="213"/>
      <c r="C10521" s="214"/>
      <c r="D10521" s="214"/>
      <c r="E10521" s="214"/>
      <c r="F10521" s="224"/>
      <c r="G10521" s="216"/>
      <c r="H10521" s="227"/>
      <c r="I10521" s="214"/>
      <c r="J10521" s="214"/>
      <c r="K10521" s="218"/>
    </row>
    <row r="10522" customHeight="1" spans="1:11">
      <c r="A10522" s="228"/>
      <c r="B10522" s="219"/>
      <c r="C10522" s="220"/>
      <c r="D10522" s="220"/>
      <c r="E10522" s="220"/>
      <c r="F10522" s="225"/>
      <c r="G10522" s="222"/>
      <c r="H10522" s="229"/>
      <c r="I10522" s="220"/>
      <c r="J10522" s="220"/>
      <c r="K10522" s="223"/>
    </row>
    <row r="10523" customHeight="1" spans="1:11">
      <c r="A10523" s="226"/>
      <c r="B10523" s="213"/>
      <c r="C10523" s="214"/>
      <c r="D10523" s="214"/>
      <c r="E10523" s="214"/>
      <c r="F10523" s="224"/>
      <c r="G10523" s="216"/>
      <c r="H10523" s="227"/>
      <c r="I10523" s="214"/>
      <c r="J10523" s="214"/>
      <c r="K10523" s="218"/>
    </row>
    <row r="10524" customHeight="1" spans="1:11">
      <c r="A10524" s="228"/>
      <c r="B10524" s="219"/>
      <c r="C10524" s="220"/>
      <c r="D10524" s="220"/>
      <c r="E10524" s="220"/>
      <c r="F10524" s="225"/>
      <c r="G10524" s="222"/>
      <c r="H10524" s="229"/>
      <c r="I10524" s="220"/>
      <c r="J10524" s="220"/>
      <c r="K10524" s="223"/>
    </row>
    <row r="10525" customHeight="1" spans="1:11">
      <c r="A10525" s="226"/>
      <c r="B10525" s="213"/>
      <c r="C10525" s="214"/>
      <c r="D10525" s="214"/>
      <c r="E10525" s="214"/>
      <c r="F10525" s="224"/>
      <c r="G10525" s="216"/>
      <c r="H10525" s="227"/>
      <c r="I10525" s="214"/>
      <c r="J10525" s="214"/>
      <c r="K10525" s="218"/>
    </row>
    <row r="10526" customHeight="1" spans="1:11">
      <c r="A10526" s="228"/>
      <c r="B10526" s="219"/>
      <c r="C10526" s="220"/>
      <c r="D10526" s="220"/>
      <c r="E10526" s="220"/>
      <c r="F10526" s="225"/>
      <c r="G10526" s="222"/>
      <c r="H10526" s="229"/>
      <c r="I10526" s="220"/>
      <c r="J10526" s="220"/>
      <c r="K10526" s="223"/>
    </row>
    <row r="10527" customHeight="1" spans="1:11">
      <c r="A10527" s="226"/>
      <c r="B10527" s="213"/>
      <c r="C10527" s="214"/>
      <c r="D10527" s="214"/>
      <c r="E10527" s="214"/>
      <c r="F10527" s="224"/>
      <c r="G10527" s="216"/>
      <c r="H10527" s="227"/>
      <c r="I10527" s="214"/>
      <c r="J10527" s="214"/>
      <c r="K10527" s="218"/>
    </row>
    <row r="10528" customHeight="1" spans="1:11">
      <c r="A10528" s="228"/>
      <c r="B10528" s="219"/>
      <c r="C10528" s="220"/>
      <c r="D10528" s="220"/>
      <c r="E10528" s="220"/>
      <c r="F10528" s="225"/>
      <c r="G10528" s="222"/>
      <c r="H10528" s="229"/>
      <c r="I10528" s="220"/>
      <c r="J10528" s="220"/>
      <c r="K10528" s="223"/>
    </row>
    <row r="10529" customHeight="1" spans="1:11">
      <c r="A10529" s="226"/>
      <c r="B10529" s="213"/>
      <c r="C10529" s="214"/>
      <c r="D10529" s="214"/>
      <c r="E10529" s="214"/>
      <c r="F10529" s="224"/>
      <c r="G10529" s="216"/>
      <c r="H10529" s="227"/>
      <c r="I10529" s="214"/>
      <c r="J10529" s="214"/>
      <c r="K10529" s="218"/>
    </row>
    <row r="10530" customHeight="1" spans="1:11">
      <c r="A10530" s="228"/>
      <c r="B10530" s="219"/>
      <c r="C10530" s="220"/>
      <c r="D10530" s="220"/>
      <c r="E10530" s="220"/>
      <c r="F10530" s="225"/>
      <c r="G10530" s="222"/>
      <c r="H10530" s="229"/>
      <c r="I10530" s="220"/>
      <c r="J10530" s="220"/>
      <c r="K10530" s="223"/>
    </row>
    <row r="10531" customHeight="1" spans="1:11">
      <c r="A10531" s="226"/>
      <c r="B10531" s="213"/>
      <c r="C10531" s="214"/>
      <c r="D10531" s="214"/>
      <c r="E10531" s="214"/>
      <c r="F10531" s="224"/>
      <c r="G10531" s="216"/>
      <c r="H10531" s="227"/>
      <c r="I10531" s="214"/>
      <c r="J10531" s="214"/>
      <c r="K10531" s="218"/>
    </row>
    <row r="10532" customHeight="1" spans="1:11">
      <c r="A10532" s="228"/>
      <c r="B10532" s="219"/>
      <c r="C10532" s="220"/>
      <c r="D10532" s="220"/>
      <c r="E10532" s="220"/>
      <c r="F10532" s="225"/>
      <c r="G10532" s="222"/>
      <c r="H10532" s="229"/>
      <c r="I10532" s="220"/>
      <c r="J10532" s="220"/>
      <c r="K10532" s="223"/>
    </row>
    <row r="10533" customHeight="1" spans="1:11">
      <c r="A10533" s="226"/>
      <c r="B10533" s="213"/>
      <c r="C10533" s="214"/>
      <c r="D10533" s="214"/>
      <c r="E10533" s="214"/>
      <c r="F10533" s="224"/>
      <c r="G10533" s="216"/>
      <c r="H10533" s="227"/>
      <c r="I10533" s="214"/>
      <c r="J10533" s="214"/>
      <c r="K10533" s="218"/>
    </row>
    <row r="10534" customHeight="1" spans="1:11">
      <c r="A10534" s="228"/>
      <c r="B10534" s="219"/>
      <c r="C10534" s="220"/>
      <c r="D10534" s="220"/>
      <c r="E10534" s="220"/>
      <c r="F10534" s="225"/>
      <c r="G10534" s="222"/>
      <c r="H10534" s="229"/>
      <c r="I10534" s="220"/>
      <c r="J10534" s="220"/>
      <c r="K10534" s="223"/>
    </row>
    <row r="10535" customHeight="1" spans="1:11">
      <c r="A10535" s="226"/>
      <c r="B10535" s="213"/>
      <c r="C10535" s="214"/>
      <c r="D10535" s="214"/>
      <c r="E10535" s="214"/>
      <c r="F10535" s="224"/>
      <c r="G10535" s="216"/>
      <c r="H10535" s="227"/>
      <c r="I10535" s="214"/>
      <c r="J10535" s="214"/>
      <c r="K10535" s="218"/>
    </row>
    <row r="10536" customHeight="1" spans="1:11">
      <c r="A10536" s="228"/>
      <c r="B10536" s="219"/>
      <c r="C10536" s="220"/>
      <c r="D10536" s="220"/>
      <c r="E10536" s="220"/>
      <c r="F10536" s="225"/>
      <c r="G10536" s="222"/>
      <c r="H10536" s="229"/>
      <c r="I10536" s="220"/>
      <c r="J10536" s="220"/>
      <c r="K10536" s="223"/>
    </row>
    <row r="10537" customHeight="1" spans="1:11">
      <c r="A10537" s="226"/>
      <c r="B10537" s="213"/>
      <c r="C10537" s="214"/>
      <c r="D10537" s="214"/>
      <c r="E10537" s="214"/>
      <c r="F10537" s="224"/>
      <c r="G10537" s="216"/>
      <c r="H10537" s="227"/>
      <c r="I10537" s="214"/>
      <c r="J10537" s="214"/>
      <c r="K10537" s="218"/>
    </row>
    <row r="10538" customHeight="1" spans="1:11">
      <c r="A10538" s="228"/>
      <c r="B10538" s="219"/>
      <c r="C10538" s="220"/>
      <c r="D10538" s="220"/>
      <c r="E10538" s="220"/>
      <c r="F10538" s="225"/>
      <c r="G10538" s="222"/>
      <c r="H10538" s="229"/>
      <c r="I10538" s="220"/>
      <c r="J10538" s="220"/>
      <c r="K10538" s="223"/>
    </row>
    <row r="10539" customHeight="1" spans="1:11">
      <c r="A10539" s="226"/>
      <c r="B10539" s="213"/>
      <c r="C10539" s="214"/>
      <c r="D10539" s="214"/>
      <c r="E10539" s="214"/>
      <c r="F10539" s="224"/>
      <c r="G10539" s="216"/>
      <c r="H10539" s="227"/>
      <c r="I10539" s="214"/>
      <c r="J10539" s="214"/>
      <c r="K10539" s="218"/>
    </row>
    <row r="10540" customHeight="1" spans="1:11">
      <c r="A10540" s="228"/>
      <c r="B10540" s="219"/>
      <c r="C10540" s="220"/>
      <c r="D10540" s="220"/>
      <c r="E10540" s="220"/>
      <c r="F10540" s="225"/>
      <c r="G10540" s="222"/>
      <c r="H10540" s="229"/>
      <c r="I10540" s="220"/>
      <c r="J10540" s="220"/>
      <c r="K10540" s="223"/>
    </row>
    <row r="10541" customHeight="1" spans="1:11">
      <c r="A10541" s="226"/>
      <c r="B10541" s="213"/>
      <c r="C10541" s="214"/>
      <c r="D10541" s="214"/>
      <c r="E10541" s="214"/>
      <c r="F10541" s="224"/>
      <c r="G10541" s="216"/>
      <c r="H10541" s="227"/>
      <c r="I10541" s="214"/>
      <c r="J10541" s="214"/>
      <c r="K10541" s="218"/>
    </row>
    <row r="10542" customHeight="1" spans="1:11">
      <c r="A10542" s="228"/>
      <c r="B10542" s="219"/>
      <c r="C10542" s="220"/>
      <c r="D10542" s="220"/>
      <c r="E10542" s="220"/>
      <c r="F10542" s="225"/>
      <c r="G10542" s="222"/>
      <c r="H10542" s="229"/>
      <c r="I10542" s="220"/>
      <c r="J10542" s="220"/>
      <c r="K10542" s="223"/>
    </row>
    <row r="10543" customHeight="1" spans="1:11">
      <c r="A10543" s="226"/>
      <c r="B10543" s="213"/>
      <c r="C10543" s="214"/>
      <c r="D10543" s="214"/>
      <c r="E10543" s="214"/>
      <c r="F10543" s="224"/>
      <c r="G10543" s="216"/>
      <c r="H10543" s="227"/>
      <c r="I10543" s="214"/>
      <c r="J10543" s="214"/>
      <c r="K10543" s="218"/>
    </row>
    <row r="10544" customHeight="1" spans="1:11">
      <c r="A10544" s="228"/>
      <c r="B10544" s="219"/>
      <c r="C10544" s="220"/>
      <c r="D10544" s="220"/>
      <c r="E10544" s="220"/>
      <c r="F10544" s="225"/>
      <c r="G10544" s="222"/>
      <c r="H10544" s="229"/>
      <c r="I10544" s="220"/>
      <c r="J10544" s="220"/>
      <c r="K10544" s="223"/>
    </row>
    <row r="10545" customHeight="1" spans="1:11">
      <c r="A10545" s="226"/>
      <c r="B10545" s="213"/>
      <c r="C10545" s="214"/>
      <c r="D10545" s="214"/>
      <c r="E10545" s="214"/>
      <c r="F10545" s="224"/>
      <c r="G10545" s="216"/>
      <c r="H10545" s="227"/>
      <c r="I10545" s="214"/>
      <c r="J10545" s="214"/>
      <c r="K10545" s="218"/>
    </row>
    <row r="10546" customHeight="1" spans="1:11">
      <c r="A10546" s="228"/>
      <c r="B10546" s="219"/>
      <c r="C10546" s="220"/>
      <c r="D10546" s="220"/>
      <c r="E10546" s="220"/>
      <c r="F10546" s="225"/>
      <c r="G10546" s="222"/>
      <c r="H10546" s="229"/>
      <c r="I10546" s="220"/>
      <c r="J10546" s="220"/>
      <c r="K10546" s="223"/>
    </row>
    <row r="10547" customHeight="1" spans="1:11">
      <c r="A10547" s="226"/>
      <c r="B10547" s="213"/>
      <c r="C10547" s="214"/>
      <c r="D10547" s="214"/>
      <c r="E10547" s="214"/>
      <c r="F10547" s="224"/>
      <c r="G10547" s="216"/>
      <c r="H10547" s="227"/>
      <c r="I10547" s="214"/>
      <c r="J10547" s="214"/>
      <c r="K10547" s="218"/>
    </row>
    <row r="10548" customHeight="1" spans="1:11">
      <c r="A10548" s="228"/>
      <c r="B10548" s="219"/>
      <c r="C10548" s="220"/>
      <c r="D10548" s="220"/>
      <c r="E10548" s="220"/>
      <c r="F10548" s="225"/>
      <c r="G10548" s="222"/>
      <c r="H10548" s="229"/>
      <c r="I10548" s="220"/>
      <c r="J10548" s="220"/>
      <c r="K10548" s="223"/>
    </row>
    <row r="10549" customHeight="1" spans="1:11">
      <c r="A10549" s="226"/>
      <c r="B10549" s="213"/>
      <c r="C10549" s="214"/>
      <c r="D10549" s="214"/>
      <c r="E10549" s="214"/>
      <c r="F10549" s="224"/>
      <c r="G10549" s="216"/>
      <c r="H10549" s="227"/>
      <c r="I10549" s="214"/>
      <c r="J10549" s="214"/>
      <c r="K10549" s="218"/>
    </row>
    <row r="10550" customHeight="1" spans="1:11">
      <c r="A10550" s="228"/>
      <c r="B10550" s="219"/>
      <c r="C10550" s="220"/>
      <c r="D10550" s="220"/>
      <c r="E10550" s="220"/>
      <c r="F10550" s="225"/>
      <c r="G10550" s="222"/>
      <c r="H10550" s="229"/>
      <c r="I10550" s="220"/>
      <c r="J10550" s="220"/>
      <c r="K10550" s="223"/>
    </row>
    <row r="10551" customHeight="1" spans="1:11">
      <c r="A10551" s="226"/>
      <c r="B10551" s="213"/>
      <c r="C10551" s="214"/>
      <c r="D10551" s="214"/>
      <c r="E10551" s="214"/>
      <c r="F10551" s="224"/>
      <c r="G10551" s="216"/>
      <c r="H10551" s="227"/>
      <c r="I10551" s="214"/>
      <c r="J10551" s="214"/>
      <c r="K10551" s="218"/>
    </row>
    <row r="10552" customHeight="1" spans="1:11">
      <c r="A10552" s="228"/>
      <c r="B10552" s="219"/>
      <c r="C10552" s="220"/>
      <c r="D10552" s="220"/>
      <c r="E10552" s="220"/>
      <c r="F10552" s="225"/>
      <c r="G10552" s="222"/>
      <c r="H10552" s="229"/>
      <c r="I10552" s="220"/>
      <c r="J10552" s="220"/>
      <c r="K10552" s="223"/>
    </row>
    <row r="10553" customHeight="1" spans="1:11">
      <c r="A10553" s="226"/>
      <c r="B10553" s="213"/>
      <c r="C10553" s="214"/>
      <c r="D10553" s="214"/>
      <c r="E10553" s="214"/>
      <c r="F10553" s="224"/>
      <c r="G10553" s="216"/>
      <c r="H10553" s="227"/>
      <c r="I10553" s="214"/>
      <c r="J10553" s="214"/>
      <c r="K10553" s="218"/>
    </row>
    <row r="10554" customHeight="1" spans="1:11">
      <c r="A10554" s="228"/>
      <c r="B10554" s="219"/>
      <c r="C10554" s="220"/>
      <c r="D10554" s="220"/>
      <c r="E10554" s="220"/>
      <c r="F10554" s="225"/>
      <c r="G10554" s="222"/>
      <c r="H10554" s="229"/>
      <c r="I10554" s="220"/>
      <c r="J10554" s="220"/>
      <c r="K10554" s="223"/>
    </row>
    <row r="10555" customHeight="1" spans="1:11">
      <c r="A10555" s="226"/>
      <c r="B10555" s="213"/>
      <c r="C10555" s="214"/>
      <c r="D10555" s="214"/>
      <c r="E10555" s="214"/>
      <c r="F10555" s="224"/>
      <c r="G10555" s="216"/>
      <c r="H10555" s="227"/>
      <c r="I10555" s="214"/>
      <c r="J10555" s="214"/>
      <c r="K10555" s="218"/>
    </row>
    <row r="10556" customHeight="1" spans="1:11">
      <c r="A10556" s="228"/>
      <c r="B10556" s="219"/>
      <c r="C10556" s="220"/>
      <c r="D10556" s="220"/>
      <c r="E10556" s="220"/>
      <c r="F10556" s="225"/>
      <c r="G10556" s="222"/>
      <c r="H10556" s="229"/>
      <c r="I10556" s="220"/>
      <c r="J10556" s="220"/>
      <c r="K10556" s="223"/>
    </row>
    <row r="10557" customHeight="1" spans="1:11">
      <c r="A10557" s="226"/>
      <c r="B10557" s="213"/>
      <c r="C10557" s="214"/>
      <c r="D10557" s="214"/>
      <c r="E10557" s="214"/>
      <c r="F10557" s="224"/>
      <c r="G10557" s="216"/>
      <c r="H10557" s="227"/>
      <c r="I10557" s="214"/>
      <c r="J10557" s="214"/>
      <c r="K10557" s="218"/>
    </row>
    <row r="10558" customHeight="1" spans="1:11">
      <c r="A10558" s="228"/>
      <c r="B10558" s="219"/>
      <c r="C10558" s="220"/>
      <c r="D10558" s="220"/>
      <c r="E10558" s="220"/>
      <c r="F10558" s="225"/>
      <c r="G10558" s="222"/>
      <c r="H10558" s="229"/>
      <c r="I10558" s="220"/>
      <c r="J10558" s="220"/>
      <c r="K10558" s="223"/>
    </row>
    <row r="10559" customHeight="1" spans="1:11">
      <c r="A10559" s="226"/>
      <c r="B10559" s="213"/>
      <c r="C10559" s="214"/>
      <c r="D10559" s="214"/>
      <c r="E10559" s="214"/>
      <c r="F10559" s="224"/>
      <c r="G10559" s="216"/>
      <c r="H10559" s="227"/>
      <c r="I10559" s="214"/>
      <c r="J10559" s="214"/>
      <c r="K10559" s="218"/>
    </row>
    <row r="10560" customHeight="1" spans="1:11">
      <c r="A10560" s="228"/>
      <c r="B10560" s="219"/>
      <c r="C10560" s="220"/>
      <c r="D10560" s="220"/>
      <c r="E10560" s="220"/>
      <c r="F10560" s="225"/>
      <c r="G10560" s="222"/>
      <c r="H10560" s="229"/>
      <c r="I10560" s="220"/>
      <c r="J10560" s="220"/>
      <c r="K10560" s="223"/>
    </row>
    <row r="10561" customHeight="1" spans="1:11">
      <c r="A10561" s="226"/>
      <c r="B10561" s="213"/>
      <c r="C10561" s="214"/>
      <c r="D10561" s="214"/>
      <c r="E10561" s="214"/>
      <c r="F10561" s="224"/>
      <c r="G10561" s="216"/>
      <c r="H10561" s="227"/>
      <c r="I10561" s="214"/>
      <c r="J10561" s="214"/>
      <c r="K10561" s="218"/>
    </row>
    <row r="10562" customHeight="1" spans="1:11">
      <c r="A10562" s="228"/>
      <c r="B10562" s="219"/>
      <c r="C10562" s="220"/>
      <c r="D10562" s="220"/>
      <c r="E10562" s="220"/>
      <c r="F10562" s="225"/>
      <c r="G10562" s="222"/>
      <c r="H10562" s="229"/>
      <c r="I10562" s="220"/>
      <c r="J10562" s="220"/>
      <c r="K10562" s="223"/>
    </row>
    <row r="10563" customHeight="1" spans="1:11">
      <c r="A10563" s="226"/>
      <c r="B10563" s="213"/>
      <c r="C10563" s="214"/>
      <c r="D10563" s="214"/>
      <c r="E10563" s="214"/>
      <c r="F10563" s="224"/>
      <c r="G10563" s="216"/>
      <c r="H10563" s="227"/>
      <c r="I10563" s="214"/>
      <c r="J10563" s="214"/>
      <c r="K10563" s="218"/>
    </row>
    <row r="10564" customHeight="1" spans="1:11">
      <c r="A10564" s="228"/>
      <c r="B10564" s="219"/>
      <c r="C10564" s="220"/>
      <c r="D10564" s="220"/>
      <c r="E10564" s="220"/>
      <c r="F10564" s="225"/>
      <c r="G10564" s="222"/>
      <c r="H10564" s="229"/>
      <c r="I10564" s="220"/>
      <c r="J10564" s="220"/>
      <c r="K10564" s="223"/>
    </row>
    <row r="10565" customHeight="1" spans="1:11">
      <c r="A10565" s="226"/>
      <c r="B10565" s="213"/>
      <c r="C10565" s="214"/>
      <c r="D10565" s="214"/>
      <c r="E10565" s="214"/>
      <c r="F10565" s="224"/>
      <c r="G10565" s="216"/>
      <c r="H10565" s="227"/>
      <c r="I10565" s="214"/>
      <c r="J10565" s="214"/>
      <c r="K10565" s="218"/>
    </row>
    <row r="10566" customHeight="1" spans="1:11">
      <c r="A10566" s="228"/>
      <c r="B10566" s="219"/>
      <c r="C10566" s="220"/>
      <c r="D10566" s="220"/>
      <c r="E10566" s="220"/>
      <c r="F10566" s="225"/>
      <c r="G10566" s="222"/>
      <c r="H10566" s="229"/>
      <c r="I10566" s="220"/>
      <c r="J10566" s="220"/>
      <c r="K10566" s="223"/>
    </row>
    <row r="10567" customHeight="1" spans="1:11">
      <c r="A10567" s="226"/>
      <c r="B10567" s="213"/>
      <c r="C10567" s="214"/>
      <c r="D10567" s="214"/>
      <c r="E10567" s="214"/>
      <c r="F10567" s="224"/>
      <c r="G10567" s="216"/>
      <c r="H10567" s="227"/>
      <c r="I10567" s="214"/>
      <c r="J10567" s="214"/>
      <c r="K10567" s="218"/>
    </row>
    <row r="10568" customHeight="1" spans="1:11">
      <c r="A10568" s="228"/>
      <c r="B10568" s="219"/>
      <c r="C10568" s="220"/>
      <c r="D10568" s="220"/>
      <c r="E10568" s="220"/>
      <c r="F10568" s="225"/>
      <c r="G10568" s="222"/>
      <c r="H10568" s="229"/>
      <c r="I10568" s="220"/>
      <c r="J10568" s="220"/>
      <c r="K10568" s="223"/>
    </row>
    <row r="10569" customHeight="1" spans="1:11">
      <c r="A10569" s="226"/>
      <c r="B10569" s="213"/>
      <c r="C10569" s="214"/>
      <c r="D10569" s="214"/>
      <c r="E10569" s="214"/>
      <c r="F10569" s="224"/>
      <c r="G10569" s="216"/>
      <c r="H10569" s="227"/>
      <c r="I10569" s="214"/>
      <c r="J10569" s="214"/>
      <c r="K10569" s="218"/>
    </row>
    <row r="10570" customHeight="1" spans="1:11">
      <c r="A10570" s="228"/>
      <c r="B10570" s="219"/>
      <c r="C10570" s="220"/>
      <c r="D10570" s="220"/>
      <c r="E10570" s="220"/>
      <c r="F10570" s="225"/>
      <c r="G10570" s="222"/>
      <c r="H10570" s="229"/>
      <c r="I10570" s="220"/>
      <c r="J10570" s="220"/>
      <c r="K10570" s="223"/>
    </row>
    <row r="10571" customHeight="1" spans="1:11">
      <c r="A10571" s="226"/>
      <c r="B10571" s="213"/>
      <c r="C10571" s="214"/>
      <c r="D10571" s="214"/>
      <c r="E10571" s="214"/>
      <c r="F10571" s="224"/>
      <c r="G10571" s="216"/>
      <c r="H10571" s="227"/>
      <c r="I10571" s="214"/>
      <c r="J10571" s="214"/>
      <c r="K10571" s="218"/>
    </row>
    <row r="10572" customHeight="1" spans="1:11">
      <c r="A10572" s="228"/>
      <c r="B10572" s="219"/>
      <c r="C10572" s="220"/>
      <c r="D10572" s="220"/>
      <c r="E10572" s="220"/>
      <c r="F10572" s="225"/>
      <c r="G10572" s="222"/>
      <c r="H10572" s="229"/>
      <c r="I10572" s="220"/>
      <c r="J10572" s="220"/>
      <c r="K10572" s="223"/>
    </row>
    <row r="10573" customHeight="1" spans="1:11">
      <c r="A10573" s="226"/>
      <c r="B10573" s="213"/>
      <c r="C10573" s="214"/>
      <c r="D10573" s="214"/>
      <c r="E10573" s="214"/>
      <c r="F10573" s="224"/>
      <c r="G10573" s="216"/>
      <c r="H10573" s="227"/>
      <c r="I10573" s="214"/>
      <c r="J10573" s="214"/>
      <c r="K10573" s="218"/>
    </row>
    <row r="10574" customHeight="1" spans="1:11">
      <c r="A10574" s="228"/>
      <c r="B10574" s="219"/>
      <c r="C10574" s="220"/>
      <c r="D10574" s="220"/>
      <c r="E10574" s="220"/>
      <c r="F10574" s="225"/>
      <c r="G10574" s="222"/>
      <c r="H10574" s="229"/>
      <c r="I10574" s="220"/>
      <c r="J10574" s="220"/>
      <c r="K10574" s="223"/>
    </row>
    <row r="10575" customHeight="1" spans="1:11">
      <c r="A10575" s="226"/>
      <c r="B10575" s="213"/>
      <c r="C10575" s="214"/>
      <c r="D10575" s="214"/>
      <c r="E10575" s="214"/>
      <c r="F10575" s="224"/>
      <c r="G10575" s="216"/>
      <c r="H10575" s="227"/>
      <c r="I10575" s="214"/>
      <c r="J10575" s="214"/>
      <c r="K10575" s="218"/>
    </row>
    <row r="10576" customHeight="1" spans="1:11">
      <c r="A10576" s="228"/>
      <c r="B10576" s="219"/>
      <c r="C10576" s="220"/>
      <c r="D10576" s="220"/>
      <c r="E10576" s="220"/>
      <c r="F10576" s="225"/>
      <c r="G10576" s="222"/>
      <c r="H10576" s="229"/>
      <c r="I10576" s="220"/>
      <c r="J10576" s="220"/>
      <c r="K10576" s="223"/>
    </row>
    <row r="10577" customHeight="1" spans="1:11">
      <c r="A10577" s="226"/>
      <c r="B10577" s="213"/>
      <c r="C10577" s="214"/>
      <c r="D10577" s="214"/>
      <c r="E10577" s="214"/>
      <c r="F10577" s="224"/>
      <c r="G10577" s="216"/>
      <c r="H10577" s="227"/>
      <c r="I10577" s="214"/>
      <c r="J10577" s="214"/>
      <c r="K10577" s="218"/>
    </row>
    <row r="10578" customHeight="1" spans="1:11">
      <c r="A10578" s="228"/>
      <c r="B10578" s="219"/>
      <c r="C10578" s="220"/>
      <c r="D10578" s="220"/>
      <c r="E10578" s="220"/>
      <c r="F10578" s="225"/>
      <c r="G10578" s="222"/>
      <c r="H10578" s="229"/>
      <c r="I10578" s="220"/>
      <c r="J10578" s="220"/>
      <c r="K10578" s="223"/>
    </row>
    <row r="10579" customHeight="1" spans="1:11">
      <c r="A10579" s="226"/>
      <c r="B10579" s="213"/>
      <c r="C10579" s="214"/>
      <c r="D10579" s="214"/>
      <c r="E10579" s="214"/>
      <c r="F10579" s="224"/>
      <c r="G10579" s="216"/>
      <c r="H10579" s="227"/>
      <c r="I10579" s="214"/>
      <c r="J10579" s="214"/>
      <c r="K10579" s="218"/>
    </row>
    <row r="10580" customHeight="1" spans="1:11">
      <c r="A10580" s="228"/>
      <c r="B10580" s="219"/>
      <c r="C10580" s="220"/>
      <c r="D10580" s="220"/>
      <c r="E10580" s="220"/>
      <c r="F10580" s="225"/>
      <c r="G10580" s="222"/>
      <c r="H10580" s="229"/>
      <c r="I10580" s="220"/>
      <c r="J10580" s="220"/>
      <c r="K10580" s="223"/>
    </row>
    <row r="10581" customHeight="1" spans="1:11">
      <c r="A10581" s="226"/>
      <c r="B10581" s="213"/>
      <c r="C10581" s="214"/>
      <c r="D10581" s="214"/>
      <c r="E10581" s="214"/>
      <c r="F10581" s="224"/>
      <c r="G10581" s="216"/>
      <c r="H10581" s="227"/>
      <c r="I10581" s="214"/>
      <c r="J10581" s="214"/>
      <c r="K10581" s="218"/>
    </row>
    <row r="10582" customHeight="1" spans="1:11">
      <c r="A10582" s="228"/>
      <c r="B10582" s="219"/>
      <c r="C10582" s="220"/>
      <c r="D10582" s="220"/>
      <c r="E10582" s="220"/>
      <c r="F10582" s="225"/>
      <c r="G10582" s="222"/>
      <c r="H10582" s="229"/>
      <c r="I10582" s="220"/>
      <c r="J10582" s="220"/>
      <c r="K10582" s="223"/>
    </row>
    <row r="10583" customHeight="1" spans="1:11">
      <c r="A10583" s="226"/>
      <c r="B10583" s="213"/>
      <c r="C10583" s="214"/>
      <c r="D10583" s="214"/>
      <c r="E10583" s="214"/>
      <c r="F10583" s="224"/>
      <c r="G10583" s="216"/>
      <c r="H10583" s="227"/>
      <c r="I10583" s="214"/>
      <c r="J10583" s="214"/>
      <c r="K10583" s="218"/>
    </row>
    <row r="10584" customHeight="1" spans="1:11">
      <c r="A10584" s="228"/>
      <c r="B10584" s="219"/>
      <c r="C10584" s="220"/>
      <c r="D10584" s="220"/>
      <c r="E10584" s="220"/>
      <c r="F10584" s="225"/>
      <c r="G10584" s="222"/>
      <c r="H10584" s="229"/>
      <c r="I10584" s="220"/>
      <c r="J10584" s="220"/>
      <c r="K10584" s="223"/>
    </row>
    <row r="10585" customHeight="1" spans="1:11">
      <c r="A10585" s="226"/>
      <c r="B10585" s="213"/>
      <c r="C10585" s="214"/>
      <c r="D10585" s="214"/>
      <c r="E10585" s="214"/>
      <c r="F10585" s="224"/>
      <c r="G10585" s="216"/>
      <c r="H10585" s="227"/>
      <c r="I10585" s="214"/>
      <c r="J10585" s="214"/>
      <c r="K10585" s="218"/>
    </row>
    <row r="10586" customHeight="1" spans="1:11">
      <c r="A10586" s="228"/>
      <c r="B10586" s="219"/>
      <c r="C10586" s="220"/>
      <c r="D10586" s="220"/>
      <c r="E10586" s="220"/>
      <c r="F10586" s="225"/>
      <c r="G10586" s="222"/>
      <c r="H10586" s="229"/>
      <c r="I10586" s="220"/>
      <c r="J10586" s="220"/>
      <c r="K10586" s="223"/>
    </row>
    <row r="10587" customHeight="1" spans="1:11">
      <c r="A10587" s="226"/>
      <c r="B10587" s="213"/>
      <c r="C10587" s="214"/>
      <c r="D10587" s="214"/>
      <c r="E10587" s="214"/>
      <c r="F10587" s="224"/>
      <c r="G10587" s="216"/>
      <c r="H10587" s="227"/>
      <c r="I10587" s="214"/>
      <c r="J10587" s="214"/>
      <c r="K10587" s="218"/>
    </row>
    <row r="10588" customHeight="1" spans="1:11">
      <c r="A10588" s="228"/>
      <c r="B10588" s="219"/>
      <c r="C10588" s="220"/>
      <c r="D10588" s="220"/>
      <c r="E10588" s="220"/>
      <c r="F10588" s="225"/>
      <c r="G10588" s="222"/>
      <c r="H10588" s="229"/>
      <c r="I10588" s="220"/>
      <c r="J10588" s="220"/>
      <c r="K10588" s="223"/>
    </row>
    <row r="10589" customHeight="1" spans="1:11">
      <c r="A10589" s="226"/>
      <c r="B10589" s="213"/>
      <c r="C10589" s="214"/>
      <c r="D10589" s="214"/>
      <c r="E10589" s="214"/>
      <c r="F10589" s="224"/>
      <c r="G10589" s="216"/>
      <c r="H10589" s="227"/>
      <c r="I10589" s="214"/>
      <c r="J10589" s="214"/>
      <c r="K10589" s="218"/>
    </row>
    <row r="10590" customHeight="1" spans="1:11">
      <c r="A10590" s="228"/>
      <c r="B10590" s="219"/>
      <c r="C10590" s="220"/>
      <c r="D10590" s="220"/>
      <c r="E10590" s="220"/>
      <c r="F10590" s="225"/>
      <c r="G10590" s="222"/>
      <c r="H10590" s="229"/>
      <c r="I10590" s="220"/>
      <c r="J10590" s="220"/>
      <c r="K10590" s="223"/>
    </row>
    <row r="10591" customHeight="1" spans="1:11">
      <c r="A10591" s="226"/>
      <c r="B10591" s="213"/>
      <c r="C10591" s="214"/>
      <c r="D10591" s="214"/>
      <c r="E10591" s="214"/>
      <c r="F10591" s="224"/>
      <c r="G10591" s="216"/>
      <c r="H10591" s="227"/>
      <c r="I10591" s="214"/>
      <c r="J10591" s="214"/>
      <c r="K10591" s="218"/>
    </row>
    <row r="10592" customHeight="1" spans="1:11">
      <c r="A10592" s="228"/>
      <c r="B10592" s="219"/>
      <c r="C10592" s="220"/>
      <c r="D10592" s="220"/>
      <c r="E10592" s="220"/>
      <c r="F10592" s="225"/>
      <c r="G10592" s="222"/>
      <c r="H10592" s="229"/>
      <c r="I10592" s="220"/>
      <c r="J10592" s="220"/>
      <c r="K10592" s="223"/>
    </row>
    <row r="10593" customHeight="1" spans="1:11">
      <c r="A10593" s="226"/>
      <c r="B10593" s="213"/>
      <c r="C10593" s="214"/>
      <c r="D10593" s="214"/>
      <c r="E10593" s="214"/>
      <c r="F10593" s="224"/>
      <c r="G10593" s="216"/>
      <c r="H10593" s="227"/>
      <c r="I10593" s="214"/>
      <c r="J10593" s="214"/>
      <c r="K10593" s="218"/>
    </row>
    <row r="10594" customHeight="1" spans="1:11">
      <c r="A10594" s="228"/>
      <c r="B10594" s="219"/>
      <c r="C10594" s="220"/>
      <c r="D10594" s="220"/>
      <c r="E10594" s="220"/>
      <c r="F10594" s="225"/>
      <c r="G10594" s="222"/>
      <c r="H10594" s="229"/>
      <c r="I10594" s="220"/>
      <c r="J10594" s="220"/>
      <c r="K10594" s="223"/>
    </row>
    <row r="10595" customHeight="1" spans="1:11">
      <c r="A10595" s="226"/>
      <c r="B10595" s="213"/>
      <c r="C10595" s="214"/>
      <c r="D10595" s="214"/>
      <c r="E10595" s="214"/>
      <c r="F10595" s="224"/>
      <c r="G10595" s="216"/>
      <c r="H10595" s="227"/>
      <c r="I10595" s="214"/>
      <c r="J10595" s="214"/>
      <c r="K10595" s="218"/>
    </row>
    <row r="10596" customHeight="1" spans="1:11">
      <c r="A10596" s="228"/>
      <c r="B10596" s="219"/>
      <c r="C10596" s="220"/>
      <c r="D10596" s="220"/>
      <c r="E10596" s="220"/>
      <c r="F10596" s="225"/>
      <c r="G10596" s="222"/>
      <c r="H10596" s="229"/>
      <c r="I10596" s="220"/>
      <c r="J10596" s="220"/>
      <c r="K10596" s="223"/>
    </row>
    <row r="10597" customHeight="1" spans="1:11">
      <c r="A10597" s="226"/>
      <c r="B10597" s="213"/>
      <c r="C10597" s="214"/>
      <c r="D10597" s="214"/>
      <c r="E10597" s="214"/>
      <c r="F10597" s="224"/>
      <c r="G10597" s="216"/>
      <c r="H10597" s="227"/>
      <c r="I10597" s="214"/>
      <c r="J10597" s="214"/>
      <c r="K10597" s="218"/>
    </row>
    <row r="10598" customHeight="1" spans="1:11">
      <c r="A10598" s="228"/>
      <c r="B10598" s="219"/>
      <c r="C10598" s="220"/>
      <c r="D10598" s="220"/>
      <c r="E10598" s="220"/>
      <c r="F10598" s="225"/>
      <c r="G10598" s="222"/>
      <c r="H10598" s="229"/>
      <c r="I10598" s="220"/>
      <c r="J10598" s="220"/>
      <c r="K10598" s="223"/>
    </row>
    <row r="10599" customHeight="1" spans="1:11">
      <c r="A10599" s="226"/>
      <c r="B10599" s="213"/>
      <c r="C10599" s="214"/>
      <c r="D10599" s="214"/>
      <c r="E10599" s="214"/>
      <c r="F10599" s="224"/>
      <c r="G10599" s="216"/>
      <c r="H10599" s="227"/>
      <c r="I10599" s="214"/>
      <c r="J10599" s="214"/>
      <c r="K10599" s="218"/>
    </row>
    <row r="10600" customHeight="1" spans="1:11">
      <c r="A10600" s="228"/>
      <c r="B10600" s="219"/>
      <c r="C10600" s="220"/>
      <c r="D10600" s="220"/>
      <c r="E10600" s="220"/>
      <c r="F10600" s="225"/>
      <c r="G10600" s="222"/>
      <c r="H10600" s="229"/>
      <c r="I10600" s="220"/>
      <c r="J10600" s="220"/>
      <c r="K10600" s="223"/>
    </row>
    <row r="10601" customHeight="1" spans="1:11">
      <c r="A10601" s="226"/>
      <c r="B10601" s="213"/>
      <c r="C10601" s="214"/>
      <c r="D10601" s="214"/>
      <c r="E10601" s="214"/>
      <c r="F10601" s="224"/>
      <c r="G10601" s="216"/>
      <c r="H10601" s="227"/>
      <c r="I10601" s="214"/>
      <c r="J10601" s="214"/>
      <c r="K10601" s="218"/>
    </row>
    <row r="10602" customHeight="1" spans="1:11">
      <c r="A10602" s="228"/>
      <c r="B10602" s="219"/>
      <c r="C10602" s="220"/>
      <c r="D10602" s="220"/>
      <c r="E10602" s="220"/>
      <c r="F10602" s="225"/>
      <c r="G10602" s="222"/>
      <c r="H10602" s="229"/>
      <c r="I10602" s="220"/>
      <c r="J10602" s="220"/>
      <c r="K10602" s="223"/>
    </row>
    <row r="10603" customHeight="1" spans="1:11">
      <c r="A10603" s="226"/>
      <c r="B10603" s="213"/>
      <c r="C10603" s="214"/>
      <c r="D10603" s="214"/>
      <c r="E10603" s="214"/>
      <c r="F10603" s="224"/>
      <c r="G10603" s="216"/>
      <c r="H10603" s="227"/>
      <c r="I10603" s="214"/>
      <c r="J10603" s="214"/>
      <c r="K10603" s="218"/>
    </row>
    <row r="10604" customHeight="1" spans="1:11">
      <c r="A10604" s="228"/>
      <c r="B10604" s="219"/>
      <c r="C10604" s="220"/>
      <c r="D10604" s="220"/>
      <c r="E10604" s="220"/>
      <c r="F10604" s="225"/>
      <c r="G10604" s="222"/>
      <c r="H10604" s="229"/>
      <c r="I10604" s="220"/>
      <c r="J10604" s="220"/>
      <c r="K10604" s="223"/>
    </row>
    <row r="10605" customHeight="1" spans="1:11">
      <c r="A10605" s="226"/>
      <c r="B10605" s="213"/>
      <c r="C10605" s="214"/>
      <c r="D10605" s="214"/>
      <c r="E10605" s="214"/>
      <c r="F10605" s="224"/>
      <c r="G10605" s="216"/>
      <c r="H10605" s="227"/>
      <c r="I10605" s="214"/>
      <c r="J10605" s="214"/>
      <c r="K10605" s="218"/>
    </row>
    <row r="10606" customHeight="1" spans="1:11">
      <c r="A10606" s="228"/>
      <c r="B10606" s="219"/>
      <c r="C10606" s="220"/>
      <c r="D10606" s="220"/>
      <c r="E10606" s="220"/>
      <c r="F10606" s="225"/>
      <c r="G10606" s="222"/>
      <c r="H10606" s="229"/>
      <c r="I10606" s="220"/>
      <c r="J10606" s="220"/>
      <c r="K10606" s="223"/>
    </row>
    <row r="10607" customHeight="1" spans="1:11">
      <c r="A10607" s="226"/>
      <c r="B10607" s="213"/>
      <c r="C10607" s="214"/>
      <c r="D10607" s="214"/>
      <c r="E10607" s="214"/>
      <c r="F10607" s="224"/>
      <c r="G10607" s="216"/>
      <c r="H10607" s="227"/>
      <c r="I10607" s="214"/>
      <c r="J10607" s="214"/>
      <c r="K10607" s="218"/>
    </row>
    <row r="10608" customHeight="1" spans="1:11">
      <c r="A10608" s="228"/>
      <c r="B10608" s="219"/>
      <c r="C10608" s="220"/>
      <c r="D10608" s="220"/>
      <c r="E10608" s="220"/>
      <c r="F10608" s="225"/>
      <c r="G10608" s="222"/>
      <c r="H10608" s="229"/>
      <c r="I10608" s="220"/>
      <c r="J10608" s="220"/>
      <c r="K10608" s="223"/>
    </row>
    <row r="10609" customHeight="1" spans="1:11">
      <c r="A10609" s="226"/>
      <c r="B10609" s="213"/>
      <c r="C10609" s="214"/>
      <c r="D10609" s="214"/>
      <c r="E10609" s="214"/>
      <c r="F10609" s="224"/>
      <c r="G10609" s="216"/>
      <c r="H10609" s="227"/>
      <c r="I10609" s="214"/>
      <c r="J10609" s="214"/>
      <c r="K10609" s="218"/>
    </row>
    <row r="10610" customHeight="1" spans="1:11">
      <c r="A10610" s="228"/>
      <c r="B10610" s="219"/>
      <c r="C10610" s="220"/>
      <c r="D10610" s="220"/>
      <c r="E10610" s="220"/>
      <c r="F10610" s="225"/>
      <c r="G10610" s="222"/>
      <c r="H10610" s="229"/>
      <c r="I10610" s="220"/>
      <c r="J10610" s="220"/>
      <c r="K10610" s="223"/>
    </row>
    <row r="10611" customHeight="1" spans="1:11">
      <c r="A10611" s="226"/>
      <c r="B10611" s="213"/>
      <c r="C10611" s="214"/>
      <c r="D10611" s="214"/>
      <c r="E10611" s="214"/>
      <c r="F10611" s="224"/>
      <c r="G10611" s="216"/>
      <c r="H10611" s="227"/>
      <c r="I10611" s="214"/>
      <c r="J10611" s="214"/>
      <c r="K10611" s="218"/>
    </row>
    <row r="10612" customHeight="1" spans="1:11">
      <c r="A10612" s="228"/>
      <c r="B10612" s="219"/>
      <c r="C10612" s="220"/>
      <c r="D10612" s="220"/>
      <c r="E10612" s="220"/>
      <c r="F10612" s="225"/>
      <c r="G10612" s="222"/>
      <c r="H10612" s="229"/>
      <c r="I10612" s="220"/>
      <c r="J10612" s="220"/>
      <c r="K10612" s="223"/>
    </row>
    <row r="10613" customHeight="1" spans="1:11">
      <c r="A10613" s="226"/>
      <c r="B10613" s="213"/>
      <c r="C10613" s="214"/>
      <c r="D10613" s="214"/>
      <c r="E10613" s="214"/>
      <c r="F10613" s="224"/>
      <c r="G10613" s="216"/>
      <c r="H10613" s="227"/>
      <c r="I10613" s="214"/>
      <c r="J10613" s="214"/>
      <c r="K10613" s="218"/>
    </row>
    <row r="10614" customHeight="1" spans="1:11">
      <c r="A10614" s="228"/>
      <c r="B10614" s="219"/>
      <c r="C10614" s="220"/>
      <c r="D10614" s="220"/>
      <c r="E10614" s="220"/>
      <c r="F10614" s="225"/>
      <c r="G10614" s="222"/>
      <c r="H10614" s="229"/>
      <c r="I10614" s="220"/>
      <c r="J10614" s="220"/>
      <c r="K10614" s="223"/>
    </row>
    <row r="10615" customHeight="1" spans="1:11">
      <c r="A10615" s="226"/>
      <c r="B10615" s="213"/>
      <c r="C10615" s="214"/>
      <c r="D10615" s="214"/>
      <c r="E10615" s="214"/>
      <c r="F10615" s="224"/>
      <c r="G10615" s="216"/>
      <c r="H10615" s="227"/>
      <c r="I10615" s="214"/>
      <c r="J10615" s="214"/>
      <c r="K10615" s="218"/>
    </row>
    <row r="10616" customHeight="1" spans="1:11">
      <c r="A10616" s="228"/>
      <c r="B10616" s="219"/>
      <c r="C10616" s="220"/>
      <c r="D10616" s="220"/>
      <c r="E10616" s="220"/>
      <c r="F10616" s="225"/>
      <c r="G10616" s="222"/>
      <c r="H10616" s="229"/>
      <c r="I10616" s="220"/>
      <c r="J10616" s="220"/>
      <c r="K10616" s="223"/>
    </row>
    <row r="10617" customHeight="1" spans="1:11">
      <c r="A10617" s="226"/>
      <c r="B10617" s="213"/>
      <c r="C10617" s="214"/>
      <c r="D10617" s="214"/>
      <c r="E10617" s="214"/>
      <c r="F10617" s="224"/>
      <c r="G10617" s="216"/>
      <c r="H10617" s="227"/>
      <c r="I10617" s="214"/>
      <c r="J10617" s="214"/>
      <c r="K10617" s="218"/>
    </row>
    <row r="10618" customHeight="1" spans="1:11">
      <c r="A10618" s="228"/>
      <c r="B10618" s="219"/>
      <c r="C10618" s="220"/>
      <c r="D10618" s="220"/>
      <c r="E10618" s="220"/>
      <c r="F10618" s="225"/>
      <c r="G10618" s="222"/>
      <c r="H10618" s="229"/>
      <c r="I10618" s="220"/>
      <c r="J10618" s="220"/>
      <c r="K10618" s="223"/>
    </row>
    <row r="10619" customHeight="1" spans="1:11">
      <c r="A10619" s="226"/>
      <c r="B10619" s="213"/>
      <c r="C10619" s="214"/>
      <c r="D10619" s="214"/>
      <c r="E10619" s="214"/>
      <c r="F10619" s="224"/>
      <c r="G10619" s="216"/>
      <c r="H10619" s="227"/>
      <c r="I10619" s="214"/>
      <c r="J10619" s="214"/>
      <c r="K10619" s="218"/>
    </row>
    <row r="10620" customHeight="1" spans="1:11">
      <c r="A10620" s="228"/>
      <c r="B10620" s="219"/>
      <c r="C10620" s="220"/>
      <c r="D10620" s="220"/>
      <c r="E10620" s="220"/>
      <c r="F10620" s="225"/>
      <c r="G10620" s="222"/>
      <c r="H10620" s="229"/>
      <c r="I10620" s="220"/>
      <c r="J10620" s="220"/>
      <c r="K10620" s="223"/>
    </row>
    <row r="10621" customHeight="1" spans="1:11">
      <c r="A10621" s="226"/>
      <c r="B10621" s="213"/>
      <c r="C10621" s="214"/>
      <c r="D10621" s="214"/>
      <c r="E10621" s="214"/>
      <c r="F10621" s="224"/>
      <c r="G10621" s="216"/>
      <c r="H10621" s="227"/>
      <c r="I10621" s="214"/>
      <c r="J10621" s="214"/>
      <c r="K10621" s="218"/>
    </row>
    <row r="10622" customHeight="1" spans="1:11">
      <c r="A10622" s="228"/>
      <c r="B10622" s="219"/>
      <c r="C10622" s="220"/>
      <c r="D10622" s="220"/>
      <c r="E10622" s="220"/>
      <c r="F10622" s="225"/>
      <c r="G10622" s="222"/>
      <c r="H10622" s="229"/>
      <c r="I10622" s="220"/>
      <c r="J10622" s="220"/>
      <c r="K10622" s="223"/>
    </row>
    <row r="10623" customHeight="1" spans="1:11">
      <c r="A10623" s="226"/>
      <c r="B10623" s="213"/>
      <c r="C10623" s="214"/>
      <c r="D10623" s="214"/>
      <c r="E10623" s="214"/>
      <c r="F10623" s="224"/>
      <c r="G10623" s="216"/>
      <c r="H10623" s="227"/>
      <c r="I10623" s="214"/>
      <c r="J10623" s="214"/>
      <c r="K10623" s="218"/>
    </row>
    <row r="10624" customHeight="1" spans="1:11">
      <c r="A10624" s="228"/>
      <c r="B10624" s="219"/>
      <c r="C10624" s="220"/>
      <c r="D10624" s="220"/>
      <c r="E10624" s="220"/>
      <c r="F10624" s="225"/>
      <c r="G10624" s="222"/>
      <c r="H10624" s="229"/>
      <c r="I10624" s="220"/>
      <c r="J10624" s="220"/>
      <c r="K10624" s="223"/>
    </row>
    <row r="10625" customHeight="1" spans="1:11">
      <c r="A10625" s="226"/>
      <c r="B10625" s="213"/>
      <c r="C10625" s="214"/>
      <c r="D10625" s="214"/>
      <c r="E10625" s="214"/>
      <c r="F10625" s="224"/>
      <c r="G10625" s="216"/>
      <c r="H10625" s="227"/>
      <c r="I10625" s="214"/>
      <c r="J10625" s="214"/>
      <c r="K10625" s="218"/>
    </row>
    <row r="10626" customHeight="1" spans="1:11">
      <c r="A10626" s="228"/>
      <c r="B10626" s="219"/>
      <c r="C10626" s="220"/>
      <c r="D10626" s="220"/>
      <c r="E10626" s="220"/>
      <c r="F10626" s="225"/>
      <c r="G10626" s="222"/>
      <c r="H10626" s="229"/>
      <c r="I10626" s="220"/>
      <c r="J10626" s="220"/>
      <c r="K10626" s="223"/>
    </row>
    <row r="10627" customHeight="1" spans="1:11">
      <c r="A10627" s="226"/>
      <c r="B10627" s="213"/>
      <c r="C10627" s="214"/>
      <c r="D10627" s="214"/>
      <c r="E10627" s="214"/>
      <c r="F10627" s="224"/>
      <c r="G10627" s="216"/>
      <c r="H10627" s="227"/>
      <c r="I10627" s="214"/>
      <c r="J10627" s="214"/>
      <c r="K10627" s="218"/>
    </row>
    <row r="10628" customHeight="1" spans="1:11">
      <c r="A10628" s="228"/>
      <c r="B10628" s="219"/>
      <c r="C10628" s="220"/>
      <c r="D10628" s="220"/>
      <c r="E10628" s="220"/>
      <c r="F10628" s="225"/>
      <c r="G10628" s="222"/>
      <c r="H10628" s="229"/>
      <c r="I10628" s="220"/>
      <c r="J10628" s="220"/>
      <c r="K10628" s="223"/>
    </row>
    <row r="10629" customHeight="1" spans="1:11">
      <c r="A10629" s="226"/>
      <c r="B10629" s="213"/>
      <c r="C10629" s="214"/>
      <c r="D10629" s="214"/>
      <c r="E10629" s="214"/>
      <c r="F10629" s="224"/>
      <c r="G10629" s="216"/>
      <c r="H10629" s="227"/>
      <c r="I10629" s="214"/>
      <c r="J10629" s="214"/>
      <c r="K10629" s="218"/>
    </row>
    <row r="10630" customHeight="1" spans="1:11">
      <c r="A10630" s="228"/>
      <c r="B10630" s="219"/>
      <c r="C10630" s="220"/>
      <c r="D10630" s="220"/>
      <c r="E10630" s="220"/>
      <c r="F10630" s="225"/>
      <c r="G10630" s="222"/>
      <c r="H10630" s="229"/>
      <c r="I10630" s="220"/>
      <c r="J10630" s="220"/>
      <c r="K10630" s="223"/>
    </row>
    <row r="10631" customHeight="1" spans="1:11">
      <c r="A10631" s="226"/>
      <c r="B10631" s="213"/>
      <c r="C10631" s="214"/>
      <c r="D10631" s="214"/>
      <c r="E10631" s="214"/>
      <c r="F10631" s="224"/>
      <c r="G10631" s="216"/>
      <c r="H10631" s="227"/>
      <c r="I10631" s="214"/>
      <c r="J10631" s="214"/>
      <c r="K10631" s="218"/>
    </row>
    <row r="10632" customHeight="1" spans="1:11">
      <c r="A10632" s="228"/>
      <c r="B10632" s="219"/>
      <c r="C10632" s="220"/>
      <c r="D10632" s="220"/>
      <c r="E10632" s="220"/>
      <c r="F10632" s="225"/>
      <c r="G10632" s="222"/>
      <c r="H10632" s="229"/>
      <c r="I10632" s="220"/>
      <c r="J10632" s="220"/>
      <c r="K10632" s="223"/>
    </row>
    <row r="10633" customHeight="1" spans="1:11">
      <c r="A10633" s="226"/>
      <c r="B10633" s="213"/>
      <c r="C10633" s="214"/>
      <c r="D10633" s="214"/>
      <c r="E10633" s="214"/>
      <c r="F10633" s="224"/>
      <c r="G10633" s="216"/>
      <c r="H10633" s="227"/>
      <c r="I10633" s="214"/>
      <c r="J10633" s="214"/>
      <c r="K10633" s="218"/>
    </row>
    <row r="10634" customHeight="1" spans="1:11">
      <c r="A10634" s="228"/>
      <c r="B10634" s="219"/>
      <c r="C10634" s="220"/>
      <c r="D10634" s="220"/>
      <c r="E10634" s="220"/>
      <c r="F10634" s="225"/>
      <c r="G10634" s="222"/>
      <c r="H10634" s="229"/>
      <c r="I10634" s="220"/>
      <c r="J10634" s="220"/>
      <c r="K10634" s="223"/>
    </row>
    <row r="10635" customHeight="1" spans="1:11">
      <c r="A10635" s="226"/>
      <c r="B10635" s="213"/>
      <c r="C10635" s="214"/>
      <c r="D10635" s="214"/>
      <c r="E10635" s="214"/>
      <c r="F10635" s="224"/>
      <c r="G10635" s="216"/>
      <c r="H10635" s="227"/>
      <c r="I10635" s="214"/>
      <c r="J10635" s="214"/>
      <c r="K10635" s="218"/>
    </row>
    <row r="10636" customHeight="1" spans="1:11">
      <c r="A10636" s="228"/>
      <c r="B10636" s="219"/>
      <c r="C10636" s="220"/>
      <c r="D10636" s="220"/>
      <c r="E10636" s="220"/>
      <c r="F10636" s="225"/>
      <c r="G10636" s="222"/>
      <c r="H10636" s="229"/>
      <c r="I10636" s="220"/>
      <c r="J10636" s="220"/>
      <c r="K10636" s="223"/>
    </row>
    <row r="10637" customHeight="1" spans="1:11">
      <c r="A10637" s="226"/>
      <c r="B10637" s="213"/>
      <c r="C10637" s="214"/>
      <c r="D10637" s="214"/>
      <c r="E10637" s="214"/>
      <c r="F10637" s="224"/>
      <c r="G10637" s="216"/>
      <c r="H10637" s="227"/>
      <c r="I10637" s="214"/>
      <c r="J10637" s="214"/>
      <c r="K10637" s="218"/>
    </row>
    <row r="10638" customHeight="1" spans="1:11">
      <c r="A10638" s="228"/>
      <c r="B10638" s="219"/>
      <c r="C10638" s="220"/>
      <c r="D10638" s="220"/>
      <c r="E10638" s="220"/>
      <c r="F10638" s="225"/>
      <c r="G10638" s="222"/>
      <c r="H10638" s="229"/>
      <c r="I10638" s="220"/>
      <c r="J10638" s="220"/>
      <c r="K10638" s="223"/>
    </row>
    <row r="10639" customHeight="1" spans="1:11">
      <c r="A10639" s="226"/>
      <c r="B10639" s="213"/>
      <c r="C10639" s="214"/>
      <c r="D10639" s="214"/>
      <c r="E10639" s="214"/>
      <c r="F10639" s="224"/>
      <c r="G10639" s="216"/>
      <c r="H10639" s="227"/>
      <c r="I10639" s="214"/>
      <c r="J10639" s="214"/>
      <c r="K10639" s="218"/>
    </row>
    <row r="10640" customHeight="1" spans="1:11">
      <c r="A10640" s="228"/>
      <c r="B10640" s="219"/>
      <c r="C10640" s="220"/>
      <c r="D10640" s="220"/>
      <c r="E10640" s="220"/>
      <c r="F10640" s="225"/>
      <c r="G10640" s="222"/>
      <c r="H10640" s="229"/>
      <c r="I10640" s="220"/>
      <c r="J10640" s="220"/>
      <c r="K10640" s="223"/>
    </row>
    <row r="10641" customHeight="1" spans="1:11">
      <c r="A10641" s="226"/>
      <c r="B10641" s="213"/>
      <c r="C10641" s="214"/>
      <c r="D10641" s="214"/>
      <c r="E10641" s="214"/>
      <c r="F10641" s="224"/>
      <c r="G10641" s="216"/>
      <c r="H10641" s="227"/>
      <c r="I10641" s="214"/>
      <c r="J10641" s="214"/>
      <c r="K10641" s="218"/>
    </row>
    <row r="10642" customHeight="1" spans="1:11">
      <c r="A10642" s="228"/>
      <c r="B10642" s="219"/>
      <c r="C10642" s="220"/>
      <c r="D10642" s="220"/>
      <c r="E10642" s="220"/>
      <c r="F10642" s="225"/>
      <c r="G10642" s="222"/>
      <c r="H10642" s="229"/>
      <c r="I10642" s="220"/>
      <c r="J10642" s="220"/>
      <c r="K10642" s="223"/>
    </row>
    <row r="10643" customHeight="1" spans="1:11">
      <c r="A10643" s="226"/>
      <c r="B10643" s="213"/>
      <c r="C10643" s="214"/>
      <c r="D10643" s="214"/>
      <c r="E10643" s="214"/>
      <c r="F10643" s="224"/>
      <c r="G10643" s="216"/>
      <c r="H10643" s="227"/>
      <c r="I10643" s="214"/>
      <c r="J10643" s="214"/>
      <c r="K10643" s="218"/>
    </row>
    <row r="10644" customHeight="1" spans="1:11">
      <c r="A10644" s="228"/>
      <c r="B10644" s="219"/>
      <c r="C10644" s="220"/>
      <c r="D10644" s="220"/>
      <c r="E10644" s="220"/>
      <c r="F10644" s="225"/>
      <c r="G10644" s="222"/>
      <c r="H10644" s="229"/>
      <c r="I10644" s="220"/>
      <c r="J10644" s="220"/>
      <c r="K10644" s="223"/>
    </row>
    <row r="10645" customHeight="1" spans="1:11">
      <c r="A10645" s="226"/>
      <c r="B10645" s="213"/>
      <c r="C10645" s="214"/>
      <c r="D10645" s="214"/>
      <c r="E10645" s="214"/>
      <c r="F10645" s="224"/>
      <c r="G10645" s="216"/>
      <c r="H10645" s="227"/>
      <c r="I10645" s="214"/>
      <c r="J10645" s="214"/>
      <c r="K10645" s="218"/>
    </row>
    <row r="10646" customHeight="1" spans="1:11">
      <c r="A10646" s="228"/>
      <c r="B10646" s="219"/>
      <c r="C10646" s="220"/>
      <c r="D10646" s="220"/>
      <c r="E10646" s="220"/>
      <c r="F10646" s="225"/>
      <c r="G10646" s="222"/>
      <c r="H10646" s="229"/>
      <c r="I10646" s="220"/>
      <c r="J10646" s="220"/>
      <c r="K10646" s="223"/>
    </row>
    <row r="10647" customHeight="1" spans="1:11">
      <c r="A10647" s="226"/>
      <c r="B10647" s="213"/>
      <c r="C10647" s="214"/>
      <c r="D10647" s="214"/>
      <c r="E10647" s="214"/>
      <c r="F10647" s="224"/>
      <c r="G10647" s="216"/>
      <c r="H10647" s="227"/>
      <c r="I10647" s="214"/>
      <c r="J10647" s="214"/>
      <c r="K10647" s="218"/>
    </row>
    <row r="10648" customHeight="1" spans="1:11">
      <c r="A10648" s="228"/>
      <c r="B10648" s="219"/>
      <c r="C10648" s="220"/>
      <c r="D10648" s="220"/>
      <c r="E10648" s="220"/>
      <c r="F10648" s="225"/>
      <c r="G10648" s="222"/>
      <c r="H10648" s="229"/>
      <c r="I10648" s="220"/>
      <c r="J10648" s="220"/>
      <c r="K10648" s="223"/>
    </row>
    <row r="10649" customHeight="1" spans="1:11">
      <c r="A10649" s="226"/>
      <c r="B10649" s="213"/>
      <c r="C10649" s="214"/>
      <c r="D10649" s="214"/>
      <c r="E10649" s="214"/>
      <c r="F10649" s="224"/>
      <c r="G10649" s="216"/>
      <c r="H10649" s="227"/>
      <c r="I10649" s="214"/>
      <c r="J10649" s="214"/>
      <c r="K10649" s="218"/>
    </row>
    <row r="10650" customHeight="1" spans="1:11">
      <c r="A10650" s="228"/>
      <c r="B10650" s="219"/>
      <c r="C10650" s="220"/>
      <c r="D10650" s="220"/>
      <c r="E10650" s="220"/>
      <c r="F10650" s="225"/>
      <c r="G10650" s="222"/>
      <c r="H10650" s="229"/>
      <c r="I10650" s="220"/>
      <c r="J10650" s="220"/>
      <c r="K10650" s="223"/>
    </row>
    <row r="10651" customHeight="1" spans="1:11">
      <c r="A10651" s="226"/>
      <c r="B10651" s="213"/>
      <c r="C10651" s="214"/>
      <c r="D10651" s="214"/>
      <c r="E10651" s="214"/>
      <c r="F10651" s="224"/>
      <c r="G10651" s="216"/>
      <c r="H10651" s="227"/>
      <c r="I10651" s="214"/>
      <c r="J10651" s="214"/>
      <c r="K10651" s="218"/>
    </row>
    <row r="10652" customHeight="1" spans="1:11">
      <c r="A10652" s="228"/>
      <c r="B10652" s="219"/>
      <c r="C10652" s="220"/>
      <c r="D10652" s="220"/>
      <c r="E10652" s="220"/>
      <c r="F10652" s="225"/>
      <c r="G10652" s="222"/>
      <c r="H10652" s="229"/>
      <c r="I10652" s="220"/>
      <c r="J10652" s="220"/>
      <c r="K10652" s="223"/>
    </row>
    <row r="10653" customHeight="1" spans="1:11">
      <c r="A10653" s="226"/>
      <c r="B10653" s="213"/>
      <c r="C10653" s="214"/>
      <c r="D10653" s="214"/>
      <c r="E10653" s="214"/>
      <c r="F10653" s="224"/>
      <c r="G10653" s="216"/>
      <c r="H10653" s="227"/>
      <c r="I10653" s="214"/>
      <c r="J10653" s="214"/>
      <c r="K10653" s="218"/>
    </row>
    <row r="10654" customHeight="1" spans="1:11">
      <c r="A10654" s="228"/>
      <c r="B10654" s="219"/>
      <c r="C10654" s="220"/>
      <c r="D10654" s="220"/>
      <c r="E10654" s="220"/>
      <c r="F10654" s="225"/>
      <c r="G10654" s="222"/>
      <c r="H10654" s="229"/>
      <c r="I10654" s="220"/>
      <c r="J10654" s="220"/>
      <c r="K10654" s="223"/>
    </row>
    <row r="10655" customHeight="1" spans="1:11">
      <c r="A10655" s="226"/>
      <c r="B10655" s="213"/>
      <c r="C10655" s="214"/>
      <c r="D10655" s="214"/>
      <c r="E10655" s="214"/>
      <c r="F10655" s="224"/>
      <c r="G10655" s="216"/>
      <c r="H10655" s="227"/>
      <c r="I10655" s="214"/>
      <c r="J10655" s="214"/>
      <c r="K10655" s="218"/>
    </row>
    <row r="10656" customHeight="1" spans="1:11">
      <c r="A10656" s="228"/>
      <c r="B10656" s="219"/>
      <c r="C10656" s="220"/>
      <c r="D10656" s="220"/>
      <c r="E10656" s="220"/>
      <c r="F10656" s="225"/>
      <c r="G10656" s="222"/>
      <c r="H10656" s="229"/>
      <c r="I10656" s="220"/>
      <c r="J10656" s="220"/>
      <c r="K10656" s="223"/>
    </row>
    <row r="10657" customHeight="1" spans="1:11">
      <c r="A10657" s="226"/>
      <c r="B10657" s="213"/>
      <c r="C10657" s="214"/>
      <c r="D10657" s="214"/>
      <c r="E10657" s="214"/>
      <c r="F10657" s="224"/>
      <c r="G10657" s="216"/>
      <c r="H10657" s="227"/>
      <c r="I10657" s="214"/>
      <c r="J10657" s="214"/>
      <c r="K10657" s="218"/>
    </row>
    <row r="10658" customHeight="1" spans="1:11">
      <c r="A10658" s="228"/>
      <c r="B10658" s="219"/>
      <c r="C10658" s="220"/>
      <c r="D10658" s="220"/>
      <c r="E10658" s="220"/>
      <c r="F10658" s="225"/>
      <c r="G10658" s="222"/>
      <c r="H10658" s="229"/>
      <c r="I10658" s="220"/>
      <c r="J10658" s="220"/>
      <c r="K10658" s="223"/>
    </row>
    <row r="10659" customHeight="1" spans="1:11">
      <c r="A10659" s="226"/>
      <c r="B10659" s="213"/>
      <c r="C10659" s="214"/>
      <c r="D10659" s="214"/>
      <c r="E10659" s="214"/>
      <c r="F10659" s="224"/>
      <c r="G10659" s="216"/>
      <c r="H10659" s="227"/>
      <c r="I10659" s="214"/>
      <c r="J10659" s="214"/>
      <c r="K10659" s="218"/>
    </row>
    <row r="10660" customHeight="1" spans="1:11">
      <c r="A10660" s="228"/>
      <c r="B10660" s="219"/>
      <c r="C10660" s="220"/>
      <c r="D10660" s="220"/>
      <c r="E10660" s="220"/>
      <c r="F10660" s="225"/>
      <c r="G10660" s="222"/>
      <c r="H10660" s="229"/>
      <c r="I10660" s="220"/>
      <c r="J10660" s="220"/>
      <c r="K10660" s="223"/>
    </row>
    <row r="10661" customHeight="1" spans="1:11">
      <c r="A10661" s="226"/>
      <c r="B10661" s="213"/>
      <c r="C10661" s="214"/>
      <c r="D10661" s="214"/>
      <c r="E10661" s="214"/>
      <c r="F10661" s="224"/>
      <c r="G10661" s="216"/>
      <c r="H10661" s="227"/>
      <c r="I10661" s="214"/>
      <c r="J10661" s="214"/>
      <c r="K10661" s="218"/>
    </row>
    <row r="10662" customHeight="1" spans="1:11">
      <c r="A10662" s="228"/>
      <c r="B10662" s="219"/>
      <c r="C10662" s="220"/>
      <c r="D10662" s="220"/>
      <c r="E10662" s="220"/>
      <c r="F10662" s="225"/>
      <c r="G10662" s="222"/>
      <c r="H10662" s="229"/>
      <c r="I10662" s="220"/>
      <c r="J10662" s="220"/>
      <c r="K10662" s="223"/>
    </row>
    <row r="10663" customHeight="1" spans="1:11">
      <c r="A10663" s="226"/>
      <c r="B10663" s="213"/>
      <c r="C10663" s="214"/>
      <c r="D10663" s="214"/>
      <c r="E10663" s="214"/>
      <c r="F10663" s="224"/>
      <c r="G10663" s="216"/>
      <c r="H10663" s="227"/>
      <c r="I10663" s="214"/>
      <c r="J10663" s="214"/>
      <c r="K10663" s="218"/>
    </row>
    <row r="10664" customHeight="1" spans="1:11">
      <c r="A10664" s="228"/>
      <c r="B10664" s="219"/>
      <c r="C10664" s="220"/>
      <c r="D10664" s="220"/>
      <c r="E10664" s="220"/>
      <c r="F10664" s="225"/>
      <c r="G10664" s="222"/>
      <c r="H10664" s="229"/>
      <c r="I10664" s="220"/>
      <c r="J10664" s="220"/>
      <c r="K10664" s="223"/>
    </row>
    <row r="10665" customHeight="1" spans="1:11">
      <c r="A10665" s="226"/>
      <c r="B10665" s="213"/>
      <c r="C10665" s="214"/>
      <c r="D10665" s="214"/>
      <c r="E10665" s="214"/>
      <c r="F10665" s="224"/>
      <c r="G10665" s="216"/>
      <c r="H10665" s="227"/>
      <c r="I10665" s="214"/>
      <c r="J10665" s="214"/>
      <c r="K10665" s="218"/>
    </row>
    <row r="10666" customHeight="1" spans="1:11">
      <c r="A10666" s="228"/>
      <c r="B10666" s="219"/>
      <c r="C10666" s="220"/>
      <c r="D10666" s="220"/>
      <c r="E10666" s="220"/>
      <c r="F10666" s="225"/>
      <c r="G10666" s="222"/>
      <c r="H10666" s="229"/>
      <c r="I10666" s="220"/>
      <c r="J10666" s="220"/>
      <c r="K10666" s="223"/>
    </row>
    <row r="10667" customHeight="1" spans="1:11">
      <c r="A10667" s="226"/>
      <c r="B10667" s="213"/>
      <c r="C10667" s="214"/>
      <c r="D10667" s="214"/>
      <c r="E10667" s="214"/>
      <c r="F10667" s="224"/>
      <c r="G10667" s="216"/>
      <c r="H10667" s="227"/>
      <c r="I10667" s="214"/>
      <c r="J10667" s="214"/>
      <c r="K10667" s="218"/>
    </row>
    <row r="10668" customHeight="1" spans="1:11">
      <c r="A10668" s="228"/>
      <c r="B10668" s="219"/>
      <c r="C10668" s="220"/>
      <c r="D10668" s="220"/>
      <c r="E10668" s="220"/>
      <c r="F10668" s="225"/>
      <c r="G10668" s="222"/>
      <c r="H10668" s="229"/>
      <c r="I10668" s="220"/>
      <c r="J10668" s="220"/>
      <c r="K10668" s="223"/>
    </row>
    <row r="10669" customHeight="1" spans="1:11">
      <c r="A10669" s="226"/>
      <c r="B10669" s="213"/>
      <c r="C10669" s="214"/>
      <c r="D10669" s="214"/>
      <c r="E10669" s="214"/>
      <c r="F10669" s="224"/>
      <c r="G10669" s="216"/>
      <c r="H10669" s="227"/>
      <c r="I10669" s="214"/>
      <c r="J10669" s="214"/>
      <c r="K10669" s="218"/>
    </row>
    <row r="10670" customHeight="1" spans="1:11">
      <c r="A10670" s="228"/>
      <c r="B10670" s="219"/>
      <c r="C10670" s="220"/>
      <c r="D10670" s="220"/>
      <c r="E10670" s="220"/>
      <c r="F10670" s="225"/>
      <c r="G10670" s="222"/>
      <c r="H10670" s="229"/>
      <c r="I10670" s="220"/>
      <c r="J10670" s="220"/>
      <c r="K10670" s="223"/>
    </row>
    <row r="10671" customHeight="1" spans="1:11">
      <c r="A10671" s="226"/>
      <c r="B10671" s="213"/>
      <c r="C10671" s="214"/>
      <c r="D10671" s="214"/>
      <c r="E10671" s="214"/>
      <c r="F10671" s="224"/>
      <c r="G10671" s="216"/>
      <c r="H10671" s="227"/>
      <c r="I10671" s="214"/>
      <c r="J10671" s="214"/>
      <c r="K10671" s="218"/>
    </row>
    <row r="10672" customHeight="1" spans="1:11">
      <c r="A10672" s="228"/>
      <c r="B10672" s="219"/>
      <c r="C10672" s="220"/>
      <c r="D10672" s="220"/>
      <c r="E10672" s="220"/>
      <c r="F10672" s="225"/>
      <c r="G10672" s="222"/>
      <c r="H10672" s="229"/>
      <c r="I10672" s="220"/>
      <c r="J10672" s="220"/>
      <c r="K10672" s="223"/>
    </row>
    <row r="10673" customHeight="1" spans="1:11">
      <c r="A10673" s="226"/>
      <c r="B10673" s="213"/>
      <c r="C10673" s="214"/>
      <c r="D10673" s="214"/>
      <c r="E10673" s="214"/>
      <c r="F10673" s="224"/>
      <c r="G10673" s="216"/>
      <c r="H10673" s="227"/>
      <c r="I10673" s="214"/>
      <c r="J10673" s="214"/>
      <c r="K10673" s="218"/>
    </row>
    <row r="10674" customHeight="1" spans="1:11">
      <c r="A10674" s="228"/>
      <c r="B10674" s="219"/>
      <c r="C10674" s="220"/>
      <c r="D10674" s="220"/>
      <c r="E10674" s="220"/>
      <c r="F10674" s="225"/>
      <c r="G10674" s="222"/>
      <c r="H10674" s="229"/>
      <c r="I10674" s="220"/>
      <c r="J10674" s="220"/>
      <c r="K10674" s="223"/>
    </row>
    <row r="10675" customHeight="1" spans="1:11">
      <c r="A10675" s="226"/>
      <c r="B10675" s="213"/>
      <c r="C10675" s="214"/>
      <c r="D10675" s="214"/>
      <c r="E10675" s="214"/>
      <c r="F10675" s="224"/>
      <c r="G10675" s="216"/>
      <c r="H10675" s="227"/>
      <c r="I10675" s="214"/>
      <c r="J10675" s="214"/>
      <c r="K10675" s="218"/>
    </row>
    <row r="10676" customHeight="1" spans="1:11">
      <c r="A10676" s="228"/>
      <c r="B10676" s="219"/>
      <c r="C10676" s="220"/>
      <c r="D10676" s="220"/>
      <c r="E10676" s="220"/>
      <c r="F10676" s="225"/>
      <c r="G10676" s="222"/>
      <c r="H10676" s="229"/>
      <c r="I10676" s="220"/>
      <c r="J10676" s="220"/>
      <c r="K10676" s="223"/>
    </row>
    <row r="10677" customHeight="1" spans="1:11">
      <c r="A10677" s="226"/>
      <c r="B10677" s="213"/>
      <c r="C10677" s="214"/>
      <c r="D10677" s="214"/>
      <c r="E10677" s="214"/>
      <c r="F10677" s="224"/>
      <c r="G10677" s="216"/>
      <c r="H10677" s="227"/>
      <c r="I10677" s="214"/>
      <c r="J10677" s="214"/>
      <c r="K10677" s="218"/>
    </row>
    <row r="10678" customHeight="1" spans="1:11">
      <c r="A10678" s="228"/>
      <c r="B10678" s="219"/>
      <c r="C10678" s="220"/>
      <c r="D10678" s="220"/>
      <c r="E10678" s="220"/>
      <c r="F10678" s="225"/>
      <c r="G10678" s="222"/>
      <c r="H10678" s="229"/>
      <c r="I10678" s="220"/>
      <c r="J10678" s="220"/>
      <c r="K10678" s="223"/>
    </row>
    <row r="10679" customHeight="1" spans="1:11">
      <c r="A10679" s="226"/>
      <c r="B10679" s="213"/>
      <c r="C10679" s="214"/>
      <c r="D10679" s="214"/>
      <c r="E10679" s="214"/>
      <c r="F10679" s="224"/>
      <c r="G10679" s="216"/>
      <c r="H10679" s="227"/>
      <c r="I10679" s="214"/>
      <c r="J10679" s="214"/>
      <c r="K10679" s="218"/>
    </row>
    <row r="10680" customHeight="1" spans="1:11">
      <c r="A10680" s="228"/>
      <c r="B10680" s="219"/>
      <c r="C10680" s="220"/>
      <c r="D10680" s="220"/>
      <c r="E10680" s="220"/>
      <c r="F10680" s="225"/>
      <c r="G10680" s="222"/>
      <c r="H10680" s="229"/>
      <c r="I10680" s="220"/>
      <c r="J10680" s="220"/>
      <c r="K10680" s="223"/>
    </row>
    <row r="10681" customHeight="1" spans="1:11">
      <c r="A10681" s="226"/>
      <c r="B10681" s="213"/>
      <c r="C10681" s="214"/>
      <c r="D10681" s="214"/>
      <c r="E10681" s="214"/>
      <c r="F10681" s="224"/>
      <c r="G10681" s="216"/>
      <c r="H10681" s="227"/>
      <c r="I10681" s="214"/>
      <c r="J10681" s="214"/>
      <c r="K10681" s="218"/>
    </row>
    <row r="10682" customHeight="1" spans="1:11">
      <c r="A10682" s="228"/>
      <c r="B10682" s="219"/>
      <c r="C10682" s="220"/>
      <c r="D10682" s="220"/>
      <c r="E10682" s="220"/>
      <c r="F10682" s="225"/>
      <c r="G10682" s="222"/>
      <c r="H10682" s="229"/>
      <c r="I10682" s="220"/>
      <c r="J10682" s="220"/>
      <c r="K10682" s="223"/>
    </row>
    <row r="10683" customHeight="1" spans="1:11">
      <c r="A10683" s="226"/>
      <c r="B10683" s="213"/>
      <c r="C10683" s="214"/>
      <c r="D10683" s="214"/>
      <c r="E10683" s="214"/>
      <c r="F10683" s="224"/>
      <c r="G10683" s="216"/>
      <c r="H10683" s="227"/>
      <c r="I10683" s="214"/>
      <c r="J10683" s="214"/>
      <c r="K10683" s="218"/>
    </row>
    <row r="10684" customHeight="1" spans="1:11">
      <c r="A10684" s="228"/>
      <c r="B10684" s="219"/>
      <c r="C10684" s="220"/>
      <c r="D10684" s="220"/>
      <c r="E10684" s="220"/>
      <c r="F10684" s="225"/>
      <c r="G10684" s="222"/>
      <c r="H10684" s="229"/>
      <c r="I10684" s="220"/>
      <c r="J10684" s="220"/>
      <c r="K10684" s="223"/>
    </row>
    <row r="10685" customHeight="1" spans="1:11">
      <c r="A10685" s="226"/>
      <c r="B10685" s="213"/>
      <c r="C10685" s="214"/>
      <c r="D10685" s="214"/>
      <c r="E10685" s="214"/>
      <c r="F10685" s="224"/>
      <c r="G10685" s="216"/>
      <c r="H10685" s="227"/>
      <c r="I10685" s="214"/>
      <c r="J10685" s="214"/>
      <c r="K10685" s="218"/>
    </row>
    <row r="10686" customHeight="1" spans="1:11">
      <c r="A10686" s="228"/>
      <c r="B10686" s="219"/>
      <c r="C10686" s="220"/>
      <c r="D10686" s="220"/>
      <c r="E10686" s="220"/>
      <c r="F10686" s="225"/>
      <c r="G10686" s="222"/>
      <c r="H10686" s="229"/>
      <c r="I10686" s="220"/>
      <c r="J10686" s="220"/>
      <c r="K10686" s="223"/>
    </row>
    <row r="10687" customHeight="1" spans="1:11">
      <c r="A10687" s="226"/>
      <c r="B10687" s="213"/>
      <c r="C10687" s="214"/>
      <c r="D10687" s="214"/>
      <c r="E10687" s="214"/>
      <c r="F10687" s="224"/>
      <c r="G10687" s="216"/>
      <c r="H10687" s="227"/>
      <c r="I10687" s="214"/>
      <c r="J10687" s="214"/>
      <c r="K10687" s="218"/>
    </row>
    <row r="10688" customHeight="1" spans="1:11">
      <c r="A10688" s="228"/>
      <c r="B10688" s="219"/>
      <c r="C10688" s="220"/>
      <c r="D10688" s="220"/>
      <c r="E10688" s="220"/>
      <c r="F10688" s="225"/>
      <c r="G10688" s="222"/>
      <c r="H10688" s="229"/>
      <c r="I10688" s="220"/>
      <c r="J10688" s="220"/>
      <c r="K10688" s="223"/>
    </row>
    <row r="10689" customHeight="1" spans="1:11">
      <c r="A10689" s="226"/>
      <c r="B10689" s="213"/>
      <c r="C10689" s="214"/>
      <c r="D10689" s="214"/>
      <c r="E10689" s="214"/>
      <c r="F10689" s="224"/>
      <c r="G10689" s="216"/>
      <c r="H10689" s="227"/>
      <c r="I10689" s="214"/>
      <c r="J10689" s="214"/>
      <c r="K10689" s="218"/>
    </row>
    <row r="10690" customHeight="1" spans="1:11">
      <c r="A10690" s="228"/>
      <c r="B10690" s="219"/>
      <c r="C10690" s="220"/>
      <c r="D10690" s="220"/>
      <c r="E10690" s="220"/>
      <c r="F10690" s="225"/>
      <c r="G10690" s="222"/>
      <c r="H10690" s="229"/>
      <c r="I10690" s="220"/>
      <c r="J10690" s="220"/>
      <c r="K10690" s="223"/>
    </row>
    <row r="10691" customHeight="1" spans="1:11">
      <c r="A10691" s="226"/>
      <c r="B10691" s="213"/>
      <c r="C10691" s="214"/>
      <c r="D10691" s="214"/>
      <c r="E10691" s="214"/>
      <c r="F10691" s="224"/>
      <c r="G10691" s="216"/>
      <c r="H10691" s="227"/>
      <c r="I10691" s="214"/>
      <c r="J10691" s="214"/>
      <c r="K10691" s="218"/>
    </row>
    <row r="10692" customHeight="1" spans="1:11">
      <c r="A10692" s="228"/>
      <c r="B10692" s="219"/>
      <c r="C10692" s="220"/>
      <c r="D10692" s="220"/>
      <c r="E10692" s="220"/>
      <c r="F10692" s="225"/>
      <c r="G10692" s="222"/>
      <c r="H10692" s="229"/>
      <c r="I10692" s="220"/>
      <c r="J10692" s="220"/>
      <c r="K10692" s="223"/>
    </row>
    <row r="10693" customHeight="1" spans="1:11">
      <c r="A10693" s="226"/>
      <c r="B10693" s="213"/>
      <c r="C10693" s="214"/>
      <c r="D10693" s="214"/>
      <c r="E10693" s="214"/>
      <c r="F10693" s="224"/>
      <c r="G10693" s="216"/>
      <c r="H10693" s="227"/>
      <c r="I10693" s="214"/>
      <c r="J10693" s="214"/>
      <c r="K10693" s="218"/>
    </row>
    <row r="10694" customHeight="1" spans="1:11">
      <c r="A10694" s="228"/>
      <c r="B10694" s="219"/>
      <c r="C10694" s="220"/>
      <c r="D10694" s="220"/>
      <c r="E10694" s="220"/>
      <c r="F10694" s="225"/>
      <c r="G10694" s="222"/>
      <c r="H10694" s="229"/>
      <c r="I10694" s="220"/>
      <c r="J10694" s="220"/>
      <c r="K10694" s="223"/>
    </row>
    <row r="10695" customHeight="1" spans="1:11">
      <c r="A10695" s="226"/>
      <c r="B10695" s="213"/>
      <c r="C10695" s="214"/>
      <c r="D10695" s="214"/>
      <c r="E10695" s="214"/>
      <c r="F10695" s="224"/>
      <c r="G10695" s="216"/>
      <c r="H10695" s="227"/>
      <c r="I10695" s="214"/>
      <c r="J10695" s="214"/>
      <c r="K10695" s="218"/>
    </row>
    <row r="10696" customHeight="1" spans="1:11">
      <c r="A10696" s="228"/>
      <c r="B10696" s="219"/>
      <c r="C10696" s="220"/>
      <c r="D10696" s="220"/>
      <c r="E10696" s="220"/>
      <c r="F10696" s="225"/>
      <c r="G10696" s="222"/>
      <c r="H10696" s="229"/>
      <c r="I10696" s="220"/>
      <c r="J10696" s="220"/>
      <c r="K10696" s="223"/>
    </row>
    <row r="10697" customHeight="1" spans="1:11">
      <c r="A10697" s="226"/>
      <c r="B10697" s="213"/>
      <c r="C10697" s="214"/>
      <c r="D10697" s="214"/>
      <c r="E10697" s="214"/>
      <c r="F10697" s="224"/>
      <c r="G10697" s="216"/>
      <c r="H10697" s="227"/>
      <c r="I10697" s="214"/>
      <c r="J10697" s="214"/>
      <c r="K10697" s="218"/>
    </row>
    <row r="10698" customHeight="1" spans="1:11">
      <c r="A10698" s="228"/>
      <c r="B10698" s="219"/>
      <c r="C10698" s="220"/>
      <c r="D10698" s="220"/>
      <c r="E10698" s="220"/>
      <c r="F10698" s="225"/>
      <c r="G10698" s="222"/>
      <c r="H10698" s="229"/>
      <c r="I10698" s="220"/>
      <c r="J10698" s="220"/>
      <c r="K10698" s="223"/>
    </row>
    <row r="10699" customHeight="1" spans="1:11">
      <c r="A10699" s="226"/>
      <c r="B10699" s="213"/>
      <c r="C10699" s="214"/>
      <c r="D10699" s="214"/>
      <c r="E10699" s="214"/>
      <c r="F10699" s="224"/>
      <c r="G10699" s="216"/>
      <c r="H10699" s="227"/>
      <c r="I10699" s="214"/>
      <c r="J10699" s="214"/>
      <c r="K10699" s="218"/>
    </row>
    <row r="10700" customHeight="1" spans="1:11">
      <c r="A10700" s="228"/>
      <c r="B10700" s="219"/>
      <c r="C10700" s="220"/>
      <c r="D10700" s="220"/>
      <c r="E10700" s="220"/>
      <c r="F10700" s="225"/>
      <c r="G10700" s="222"/>
      <c r="H10700" s="229"/>
      <c r="I10700" s="220"/>
      <c r="J10700" s="220"/>
      <c r="K10700" s="223"/>
    </row>
    <row r="10701" customHeight="1" spans="1:11">
      <c r="A10701" s="226"/>
      <c r="B10701" s="213"/>
      <c r="C10701" s="214"/>
      <c r="D10701" s="214"/>
      <c r="E10701" s="214"/>
      <c r="F10701" s="224"/>
      <c r="G10701" s="216"/>
      <c r="H10701" s="227"/>
      <c r="I10701" s="214"/>
      <c r="J10701" s="214"/>
      <c r="K10701" s="218"/>
    </row>
    <row r="10702" customHeight="1" spans="1:11">
      <c r="A10702" s="228"/>
      <c r="B10702" s="219"/>
      <c r="C10702" s="220"/>
      <c r="D10702" s="220"/>
      <c r="E10702" s="220"/>
      <c r="F10702" s="225"/>
      <c r="G10702" s="222"/>
      <c r="H10702" s="229"/>
      <c r="I10702" s="220"/>
      <c r="J10702" s="220"/>
      <c r="K10702" s="223"/>
    </row>
    <row r="10703" customHeight="1" spans="1:11">
      <c r="A10703" s="226"/>
      <c r="B10703" s="213"/>
      <c r="C10703" s="214"/>
      <c r="D10703" s="214"/>
      <c r="E10703" s="214"/>
      <c r="F10703" s="224"/>
      <c r="G10703" s="216"/>
      <c r="H10703" s="227"/>
      <c r="I10703" s="214"/>
      <c r="J10703" s="214"/>
      <c r="K10703" s="218"/>
    </row>
    <row r="10704" customHeight="1" spans="1:11">
      <c r="A10704" s="228"/>
      <c r="B10704" s="219"/>
      <c r="C10704" s="220"/>
      <c r="D10704" s="220"/>
      <c r="E10704" s="220"/>
      <c r="F10704" s="225"/>
      <c r="G10704" s="222"/>
      <c r="H10704" s="229"/>
      <c r="I10704" s="220"/>
      <c r="J10704" s="220"/>
      <c r="K10704" s="223"/>
    </row>
    <row r="10705" customHeight="1" spans="1:11">
      <c r="A10705" s="226"/>
      <c r="B10705" s="213"/>
      <c r="C10705" s="214"/>
      <c r="D10705" s="214"/>
      <c r="E10705" s="214"/>
      <c r="F10705" s="224"/>
      <c r="G10705" s="216"/>
      <c r="H10705" s="227"/>
      <c r="I10705" s="214"/>
      <c r="J10705" s="214"/>
      <c r="K10705" s="218"/>
    </row>
    <row r="10706" customHeight="1" spans="1:11">
      <c r="A10706" s="228"/>
      <c r="B10706" s="219"/>
      <c r="C10706" s="220"/>
      <c r="D10706" s="220"/>
      <c r="E10706" s="220"/>
      <c r="F10706" s="225"/>
      <c r="G10706" s="222"/>
      <c r="H10706" s="229"/>
      <c r="I10706" s="220"/>
      <c r="J10706" s="220"/>
      <c r="K10706" s="223"/>
    </row>
    <row r="10707" customHeight="1" spans="1:11">
      <c r="A10707" s="226"/>
      <c r="B10707" s="213"/>
      <c r="C10707" s="214"/>
      <c r="D10707" s="214"/>
      <c r="E10707" s="214"/>
      <c r="F10707" s="224"/>
      <c r="G10707" s="216"/>
      <c r="H10707" s="227"/>
      <c r="I10707" s="214"/>
      <c r="J10707" s="214"/>
      <c r="K10707" s="218"/>
    </row>
    <row r="10708" customHeight="1" spans="1:11">
      <c r="A10708" s="228"/>
      <c r="B10708" s="219"/>
      <c r="C10708" s="220"/>
      <c r="D10708" s="220"/>
      <c r="E10708" s="220"/>
      <c r="F10708" s="225"/>
      <c r="G10708" s="222"/>
      <c r="H10708" s="229"/>
      <c r="I10708" s="220"/>
      <c r="J10708" s="220"/>
      <c r="K10708" s="223"/>
    </row>
    <row r="10709" customHeight="1" spans="1:11">
      <c r="A10709" s="226"/>
      <c r="B10709" s="213"/>
      <c r="C10709" s="214"/>
      <c r="D10709" s="214"/>
      <c r="E10709" s="214"/>
      <c r="F10709" s="224"/>
      <c r="G10709" s="216"/>
      <c r="H10709" s="227"/>
      <c r="I10709" s="214"/>
      <c r="J10709" s="214"/>
      <c r="K10709" s="218"/>
    </row>
    <row r="10710" customHeight="1" spans="1:11">
      <c r="A10710" s="228"/>
      <c r="B10710" s="219"/>
      <c r="C10710" s="220"/>
      <c r="D10710" s="220"/>
      <c r="E10710" s="220"/>
      <c r="F10710" s="225"/>
      <c r="G10710" s="222"/>
      <c r="H10710" s="229"/>
      <c r="I10710" s="220"/>
      <c r="J10710" s="220"/>
      <c r="K10710" s="223"/>
    </row>
    <row r="10711" customHeight="1" spans="1:11">
      <c r="A10711" s="226"/>
      <c r="B10711" s="213"/>
      <c r="C10711" s="214"/>
      <c r="D10711" s="214"/>
      <c r="E10711" s="214"/>
      <c r="F10711" s="224"/>
      <c r="G10711" s="216"/>
      <c r="H10711" s="227"/>
      <c r="I10711" s="214"/>
      <c r="J10711" s="214"/>
      <c r="K10711" s="218"/>
    </row>
    <row r="10712" customHeight="1" spans="1:11">
      <c r="A10712" s="228"/>
      <c r="B10712" s="219"/>
      <c r="C10712" s="220"/>
      <c r="D10712" s="220"/>
      <c r="E10712" s="220"/>
      <c r="F10712" s="225"/>
      <c r="G10712" s="222"/>
      <c r="H10712" s="229"/>
      <c r="I10712" s="220"/>
      <c r="J10712" s="220"/>
      <c r="K10712" s="223"/>
    </row>
    <row r="10713" customHeight="1" spans="1:11">
      <c r="A10713" s="226"/>
      <c r="B10713" s="213"/>
      <c r="C10713" s="214"/>
      <c r="D10713" s="214"/>
      <c r="E10713" s="214"/>
      <c r="F10713" s="224"/>
      <c r="G10713" s="216"/>
      <c r="H10713" s="227"/>
      <c r="I10713" s="214"/>
      <c r="J10713" s="214"/>
      <c r="K10713" s="218"/>
    </row>
    <row r="10714" customHeight="1" spans="1:11">
      <c r="A10714" s="228"/>
      <c r="B10714" s="219"/>
      <c r="C10714" s="220"/>
      <c r="D10714" s="220"/>
      <c r="E10714" s="220"/>
      <c r="F10714" s="225"/>
      <c r="G10714" s="222"/>
      <c r="H10714" s="229"/>
      <c r="I10714" s="220"/>
      <c r="J10714" s="220"/>
      <c r="K10714" s="223"/>
    </row>
    <row r="10715" customHeight="1" spans="1:11">
      <c r="A10715" s="226"/>
      <c r="B10715" s="213"/>
      <c r="C10715" s="214"/>
      <c r="D10715" s="214"/>
      <c r="E10715" s="214"/>
      <c r="F10715" s="224"/>
      <c r="G10715" s="216"/>
      <c r="H10715" s="227"/>
      <c r="I10715" s="214"/>
      <c r="J10715" s="214"/>
      <c r="K10715" s="218"/>
    </row>
    <row r="10716" customHeight="1" spans="1:11">
      <c r="A10716" s="228"/>
      <c r="B10716" s="219"/>
      <c r="C10716" s="220"/>
      <c r="D10716" s="220"/>
      <c r="E10716" s="220"/>
      <c r="F10716" s="225"/>
      <c r="G10716" s="222"/>
      <c r="H10716" s="229"/>
      <c r="I10716" s="220"/>
      <c r="J10716" s="220"/>
      <c r="K10716" s="223"/>
    </row>
    <row r="10717" customHeight="1" spans="1:11">
      <c r="A10717" s="226"/>
      <c r="B10717" s="213"/>
      <c r="C10717" s="214"/>
      <c r="D10717" s="214"/>
      <c r="E10717" s="214"/>
      <c r="F10717" s="224"/>
      <c r="G10717" s="216"/>
      <c r="H10717" s="227"/>
      <c r="I10717" s="214"/>
      <c r="J10717" s="214"/>
      <c r="K10717" s="218"/>
    </row>
    <row r="10718" customHeight="1" spans="1:11">
      <c r="A10718" s="228"/>
      <c r="B10718" s="219"/>
      <c r="C10718" s="220"/>
      <c r="D10718" s="220"/>
      <c r="E10718" s="220"/>
      <c r="F10718" s="225"/>
      <c r="G10718" s="222"/>
      <c r="H10718" s="229"/>
      <c r="I10718" s="220"/>
      <c r="J10718" s="220"/>
      <c r="K10718" s="223"/>
    </row>
    <row r="10719" customHeight="1" spans="1:11">
      <c r="A10719" s="226"/>
      <c r="B10719" s="213"/>
      <c r="C10719" s="214"/>
      <c r="D10719" s="214"/>
      <c r="E10719" s="214"/>
      <c r="F10719" s="224"/>
      <c r="G10719" s="216"/>
      <c r="H10719" s="227"/>
      <c r="I10719" s="214"/>
      <c r="J10719" s="214"/>
      <c r="K10719" s="218"/>
    </row>
    <row r="10720" customHeight="1" spans="1:11">
      <c r="A10720" s="228"/>
      <c r="B10720" s="219"/>
      <c r="C10720" s="220"/>
      <c r="D10720" s="220"/>
      <c r="E10720" s="220"/>
      <c r="F10720" s="225"/>
      <c r="G10720" s="222"/>
      <c r="H10720" s="229"/>
      <c r="I10720" s="220"/>
      <c r="J10720" s="220"/>
      <c r="K10720" s="223"/>
    </row>
    <row r="10721" customHeight="1" spans="1:11">
      <c r="A10721" s="226"/>
      <c r="B10721" s="213"/>
      <c r="C10721" s="214"/>
      <c r="D10721" s="214"/>
      <c r="E10721" s="214"/>
      <c r="F10721" s="224"/>
      <c r="G10721" s="216"/>
      <c r="H10721" s="227"/>
      <c r="I10721" s="214"/>
      <c r="J10721" s="214"/>
      <c r="K10721" s="218"/>
    </row>
    <row r="10722" customHeight="1" spans="1:11">
      <c r="A10722" s="228"/>
      <c r="B10722" s="219"/>
      <c r="C10722" s="220"/>
      <c r="D10722" s="220"/>
      <c r="E10722" s="220"/>
      <c r="F10722" s="225"/>
      <c r="G10722" s="222"/>
      <c r="H10722" s="229"/>
      <c r="I10722" s="220"/>
      <c r="J10722" s="220"/>
      <c r="K10722" s="223"/>
    </row>
    <row r="10723" customHeight="1" spans="1:11">
      <c r="A10723" s="226"/>
      <c r="B10723" s="213"/>
      <c r="C10723" s="214"/>
      <c r="D10723" s="214"/>
      <c r="E10723" s="214"/>
      <c r="F10723" s="224"/>
      <c r="G10723" s="216"/>
      <c r="H10723" s="227"/>
      <c r="I10723" s="214"/>
      <c r="J10723" s="214"/>
      <c r="K10723" s="218"/>
    </row>
    <row r="10724" customHeight="1" spans="1:11">
      <c r="A10724" s="228"/>
      <c r="B10724" s="219"/>
      <c r="C10724" s="220"/>
      <c r="D10724" s="220"/>
      <c r="E10724" s="220"/>
      <c r="F10724" s="225"/>
      <c r="G10724" s="222"/>
      <c r="H10724" s="229"/>
      <c r="I10724" s="220"/>
      <c r="J10724" s="220"/>
      <c r="K10724" s="223"/>
    </row>
    <row r="10725" customHeight="1" spans="1:11">
      <c r="A10725" s="226"/>
      <c r="B10725" s="213"/>
      <c r="C10725" s="214"/>
      <c r="D10725" s="214"/>
      <c r="E10725" s="214"/>
      <c r="F10725" s="224"/>
      <c r="G10725" s="216"/>
      <c r="H10725" s="227"/>
      <c r="I10725" s="214"/>
      <c r="J10725" s="214"/>
      <c r="K10725" s="218"/>
    </row>
    <row r="10726" customHeight="1" spans="1:11">
      <c r="A10726" s="228"/>
      <c r="B10726" s="219"/>
      <c r="C10726" s="220"/>
      <c r="D10726" s="220"/>
      <c r="E10726" s="220"/>
      <c r="F10726" s="225"/>
      <c r="G10726" s="222"/>
      <c r="H10726" s="229"/>
      <c r="I10726" s="220"/>
      <c r="J10726" s="220"/>
      <c r="K10726" s="223"/>
    </row>
    <row r="10727" customHeight="1" spans="1:11">
      <c r="A10727" s="226"/>
      <c r="B10727" s="213"/>
      <c r="C10727" s="214"/>
      <c r="D10727" s="214"/>
      <c r="E10727" s="214"/>
      <c r="F10727" s="224"/>
      <c r="G10727" s="216"/>
      <c r="H10727" s="227"/>
      <c r="I10727" s="214"/>
      <c r="J10727" s="214"/>
      <c r="K10727" s="218"/>
    </row>
    <row r="10728" customHeight="1" spans="1:11">
      <c r="A10728" s="228"/>
      <c r="B10728" s="219"/>
      <c r="C10728" s="220"/>
      <c r="D10728" s="220"/>
      <c r="E10728" s="220"/>
      <c r="F10728" s="225"/>
      <c r="G10728" s="222"/>
      <c r="H10728" s="229"/>
      <c r="I10728" s="220"/>
      <c r="J10728" s="220"/>
      <c r="K10728" s="223"/>
    </row>
    <row r="10729" customHeight="1" spans="1:11">
      <c r="A10729" s="226"/>
      <c r="B10729" s="213"/>
      <c r="C10729" s="214"/>
      <c r="D10729" s="214"/>
      <c r="E10729" s="214"/>
      <c r="F10729" s="224"/>
      <c r="G10729" s="216"/>
      <c r="H10729" s="227"/>
      <c r="I10729" s="214"/>
      <c r="J10729" s="214"/>
      <c r="K10729" s="218"/>
    </row>
    <row r="10730" customHeight="1" spans="1:11">
      <c r="A10730" s="228"/>
      <c r="B10730" s="219"/>
      <c r="C10730" s="220"/>
      <c r="D10730" s="220"/>
      <c r="E10730" s="220"/>
      <c r="F10730" s="225"/>
      <c r="G10730" s="222"/>
      <c r="H10730" s="229"/>
      <c r="I10730" s="220"/>
      <c r="J10730" s="220"/>
      <c r="K10730" s="223"/>
    </row>
    <row r="10731" customHeight="1" spans="1:11">
      <c r="A10731" s="226"/>
      <c r="B10731" s="213"/>
      <c r="C10731" s="214"/>
      <c r="D10731" s="214"/>
      <c r="E10731" s="214"/>
      <c r="F10731" s="224"/>
      <c r="G10731" s="216"/>
      <c r="H10731" s="227"/>
      <c r="I10731" s="214"/>
      <c r="J10731" s="214"/>
      <c r="K10731" s="218"/>
    </row>
    <row r="10732" customHeight="1" spans="1:11">
      <c r="A10732" s="228"/>
      <c r="B10732" s="219"/>
      <c r="C10732" s="220"/>
      <c r="D10732" s="220"/>
      <c r="E10732" s="220"/>
      <c r="F10732" s="225"/>
      <c r="G10732" s="222"/>
      <c r="H10732" s="229"/>
      <c r="I10732" s="220"/>
      <c r="J10732" s="220"/>
      <c r="K10732" s="223"/>
    </row>
    <row r="10733" customHeight="1" spans="1:11">
      <c r="A10733" s="226"/>
      <c r="B10733" s="213"/>
      <c r="C10733" s="214"/>
      <c r="D10733" s="214"/>
      <c r="E10733" s="214"/>
      <c r="F10733" s="224"/>
      <c r="G10733" s="216"/>
      <c r="H10733" s="227"/>
      <c r="I10733" s="214"/>
      <c r="J10733" s="214"/>
      <c r="K10733" s="218"/>
    </row>
    <row r="10734" customHeight="1" spans="1:11">
      <c r="A10734" s="228"/>
      <c r="B10734" s="219"/>
      <c r="C10734" s="220"/>
      <c r="D10734" s="220"/>
      <c r="E10734" s="220"/>
      <c r="F10734" s="225"/>
      <c r="G10734" s="222"/>
      <c r="H10734" s="229"/>
      <c r="I10734" s="220"/>
      <c r="J10734" s="220"/>
      <c r="K10734" s="223"/>
    </row>
    <row r="10735" customHeight="1" spans="1:11">
      <c r="A10735" s="226"/>
      <c r="B10735" s="213"/>
      <c r="C10735" s="214"/>
      <c r="D10735" s="214"/>
      <c r="E10735" s="214"/>
      <c r="F10735" s="224"/>
      <c r="G10735" s="216"/>
      <c r="H10735" s="227"/>
      <c r="I10735" s="214"/>
      <c r="J10735" s="214"/>
      <c r="K10735" s="218"/>
    </row>
    <row r="10736" customHeight="1" spans="1:11">
      <c r="A10736" s="228"/>
      <c r="B10736" s="219"/>
      <c r="C10736" s="220"/>
      <c r="D10736" s="220"/>
      <c r="E10736" s="220"/>
      <c r="F10736" s="225"/>
      <c r="G10736" s="222"/>
      <c r="H10736" s="229"/>
      <c r="I10736" s="220"/>
      <c r="J10736" s="220"/>
      <c r="K10736" s="223"/>
    </row>
    <row r="10737" customHeight="1" spans="1:11">
      <c r="A10737" s="226"/>
      <c r="B10737" s="213"/>
      <c r="C10737" s="214"/>
      <c r="D10737" s="214"/>
      <c r="E10737" s="214"/>
      <c r="F10737" s="224"/>
      <c r="G10737" s="216"/>
      <c r="H10737" s="227"/>
      <c r="I10737" s="214"/>
      <c r="J10737" s="214"/>
      <c r="K10737" s="218"/>
    </row>
    <row r="10738" customHeight="1" spans="1:11">
      <c r="A10738" s="228"/>
      <c r="B10738" s="219"/>
      <c r="C10738" s="220"/>
      <c r="D10738" s="220"/>
      <c r="E10738" s="220"/>
      <c r="F10738" s="225"/>
      <c r="G10738" s="222"/>
      <c r="H10738" s="229"/>
      <c r="I10738" s="220"/>
      <c r="J10738" s="220"/>
      <c r="K10738" s="223"/>
    </row>
    <row r="10739" customHeight="1" spans="1:11">
      <c r="A10739" s="226"/>
      <c r="B10739" s="213"/>
      <c r="C10739" s="214"/>
      <c r="D10739" s="214"/>
      <c r="E10739" s="214"/>
      <c r="F10739" s="224"/>
      <c r="G10739" s="216"/>
      <c r="H10739" s="227"/>
      <c r="I10739" s="214"/>
      <c r="J10739" s="214"/>
      <c r="K10739" s="218"/>
    </row>
    <row r="10740" customHeight="1" spans="1:11">
      <c r="A10740" s="228"/>
      <c r="B10740" s="219"/>
      <c r="C10740" s="220"/>
      <c r="D10740" s="220"/>
      <c r="E10740" s="220"/>
      <c r="F10740" s="225"/>
      <c r="G10740" s="222"/>
      <c r="H10740" s="229"/>
      <c r="I10740" s="220"/>
      <c r="J10740" s="220"/>
      <c r="K10740" s="223"/>
    </row>
    <row r="10741" customHeight="1" spans="1:11">
      <c r="A10741" s="226"/>
      <c r="B10741" s="213"/>
      <c r="C10741" s="214"/>
      <c r="D10741" s="214"/>
      <c r="E10741" s="214"/>
      <c r="F10741" s="224"/>
      <c r="G10741" s="216"/>
      <c r="H10741" s="227"/>
      <c r="I10741" s="214"/>
      <c r="J10741" s="214"/>
      <c r="K10741" s="218"/>
    </row>
    <row r="10742" customHeight="1" spans="1:11">
      <c r="A10742" s="228"/>
      <c r="B10742" s="219"/>
      <c r="C10742" s="220"/>
      <c r="D10742" s="220"/>
      <c r="E10742" s="220"/>
      <c r="F10742" s="225"/>
      <c r="G10742" s="222"/>
      <c r="H10742" s="229"/>
      <c r="I10742" s="220"/>
      <c r="J10742" s="220"/>
      <c r="K10742" s="223"/>
    </row>
    <row r="10743" customHeight="1" spans="1:11">
      <c r="A10743" s="226"/>
      <c r="B10743" s="213"/>
      <c r="C10743" s="214"/>
      <c r="D10743" s="214"/>
      <c r="E10743" s="214"/>
      <c r="F10743" s="224"/>
      <c r="G10743" s="216"/>
      <c r="H10743" s="227"/>
      <c r="I10743" s="214"/>
      <c r="J10743" s="214"/>
      <c r="K10743" s="218"/>
    </row>
    <row r="10744" customHeight="1" spans="1:11">
      <c r="A10744" s="228"/>
      <c r="B10744" s="219"/>
      <c r="C10744" s="220"/>
      <c r="D10744" s="220"/>
      <c r="E10744" s="220"/>
      <c r="F10744" s="225"/>
      <c r="G10744" s="222"/>
      <c r="H10744" s="229"/>
      <c r="I10744" s="220"/>
      <c r="J10744" s="220"/>
      <c r="K10744" s="223"/>
    </row>
    <row r="10745" customHeight="1" spans="1:11">
      <c r="A10745" s="226"/>
      <c r="B10745" s="213"/>
      <c r="C10745" s="214"/>
      <c r="D10745" s="214"/>
      <c r="E10745" s="214"/>
      <c r="F10745" s="224"/>
      <c r="G10745" s="216"/>
      <c r="H10745" s="227"/>
      <c r="I10745" s="214"/>
      <c r="J10745" s="214"/>
      <c r="K10745" s="218"/>
    </row>
    <row r="10746" customHeight="1" spans="1:11">
      <c r="A10746" s="228"/>
      <c r="B10746" s="219"/>
      <c r="C10746" s="220"/>
      <c r="D10746" s="220"/>
      <c r="E10746" s="220"/>
      <c r="F10746" s="225"/>
      <c r="G10746" s="222"/>
      <c r="H10746" s="229"/>
      <c r="I10746" s="220"/>
      <c r="J10746" s="220"/>
      <c r="K10746" s="223"/>
    </row>
    <row r="10747" customHeight="1" spans="1:11">
      <c r="A10747" s="226"/>
      <c r="B10747" s="213"/>
      <c r="C10747" s="214"/>
      <c r="D10747" s="214"/>
      <c r="E10747" s="214"/>
      <c r="F10747" s="224"/>
      <c r="G10747" s="216"/>
      <c r="H10747" s="227"/>
      <c r="I10747" s="214"/>
      <c r="J10747" s="214"/>
      <c r="K10747" s="218"/>
    </row>
    <row r="10748" customHeight="1" spans="1:11">
      <c r="A10748" s="228"/>
      <c r="B10748" s="219"/>
      <c r="C10748" s="220"/>
      <c r="D10748" s="220"/>
      <c r="E10748" s="220"/>
      <c r="F10748" s="225"/>
      <c r="G10748" s="222"/>
      <c r="H10748" s="229"/>
      <c r="I10748" s="220"/>
      <c r="J10748" s="220"/>
      <c r="K10748" s="223"/>
    </row>
    <row r="10749" customHeight="1" spans="1:11">
      <c r="A10749" s="226"/>
      <c r="B10749" s="213"/>
      <c r="C10749" s="214"/>
      <c r="D10749" s="214"/>
      <c r="E10749" s="214"/>
      <c r="F10749" s="224"/>
      <c r="G10749" s="216"/>
      <c r="H10749" s="227"/>
      <c r="I10749" s="214"/>
      <c r="J10749" s="214"/>
      <c r="K10749" s="218"/>
    </row>
    <row r="10750" customHeight="1" spans="1:11">
      <c r="A10750" s="228"/>
      <c r="B10750" s="219"/>
      <c r="C10750" s="220"/>
      <c r="D10750" s="220"/>
      <c r="E10750" s="220"/>
      <c r="F10750" s="225"/>
      <c r="G10750" s="222"/>
      <c r="H10750" s="229"/>
      <c r="I10750" s="220"/>
      <c r="J10750" s="220"/>
      <c r="K10750" s="223"/>
    </row>
    <row r="10751" customHeight="1" spans="1:11">
      <c r="A10751" s="226"/>
      <c r="B10751" s="213"/>
      <c r="C10751" s="214"/>
      <c r="D10751" s="214"/>
      <c r="E10751" s="214"/>
      <c r="F10751" s="224"/>
      <c r="G10751" s="216"/>
      <c r="H10751" s="227"/>
      <c r="I10751" s="214"/>
      <c r="J10751" s="214"/>
      <c r="K10751" s="218"/>
    </row>
    <row r="10752" customHeight="1" spans="1:11">
      <c r="A10752" s="228"/>
      <c r="B10752" s="219"/>
      <c r="C10752" s="220"/>
      <c r="D10752" s="220"/>
      <c r="E10752" s="220"/>
      <c r="F10752" s="225"/>
      <c r="G10752" s="222"/>
      <c r="H10752" s="229"/>
      <c r="I10752" s="220"/>
      <c r="J10752" s="220"/>
      <c r="K10752" s="223"/>
    </row>
    <row r="10753" customHeight="1" spans="1:11">
      <c r="A10753" s="226"/>
      <c r="B10753" s="213"/>
      <c r="C10753" s="214"/>
      <c r="D10753" s="214"/>
      <c r="E10753" s="214"/>
      <c r="F10753" s="224"/>
      <c r="G10753" s="216"/>
      <c r="H10753" s="227"/>
      <c r="I10753" s="214"/>
      <c r="J10753" s="214"/>
      <c r="K10753" s="218"/>
    </row>
    <row r="10754" customHeight="1" spans="1:11">
      <c r="A10754" s="228"/>
      <c r="B10754" s="219"/>
      <c r="C10754" s="220"/>
      <c r="D10754" s="220"/>
      <c r="E10754" s="220"/>
      <c r="F10754" s="225"/>
      <c r="G10754" s="222"/>
      <c r="H10754" s="229"/>
      <c r="I10754" s="220"/>
      <c r="J10754" s="220"/>
      <c r="K10754" s="223"/>
    </row>
    <row r="10755" customHeight="1" spans="1:11">
      <c r="A10755" s="226"/>
      <c r="B10755" s="213"/>
      <c r="C10755" s="214"/>
      <c r="D10755" s="214"/>
      <c r="E10755" s="214"/>
      <c r="F10755" s="224"/>
      <c r="G10755" s="216"/>
      <c r="H10755" s="227"/>
      <c r="I10755" s="214"/>
      <c r="J10755" s="214"/>
      <c r="K10755" s="218"/>
    </row>
    <row r="10756" customHeight="1" spans="1:11">
      <c r="A10756" s="228"/>
      <c r="B10756" s="219"/>
      <c r="C10756" s="220"/>
      <c r="D10756" s="220"/>
      <c r="E10756" s="220"/>
      <c r="F10756" s="225"/>
      <c r="G10756" s="222"/>
      <c r="H10756" s="229"/>
      <c r="I10756" s="220"/>
      <c r="J10756" s="220"/>
      <c r="K10756" s="223"/>
    </row>
    <row r="10757" customHeight="1" spans="1:11">
      <c r="A10757" s="226"/>
      <c r="B10757" s="213"/>
      <c r="C10757" s="214"/>
      <c r="D10757" s="214"/>
      <c r="E10757" s="214"/>
      <c r="F10757" s="224"/>
      <c r="G10757" s="216"/>
      <c r="H10757" s="227"/>
      <c r="I10757" s="214"/>
      <c r="J10757" s="214"/>
      <c r="K10757" s="218"/>
    </row>
    <row r="10758" customHeight="1" spans="1:11">
      <c r="A10758" s="228"/>
      <c r="B10758" s="219"/>
      <c r="C10758" s="220"/>
      <c r="D10758" s="220"/>
      <c r="E10758" s="220"/>
      <c r="F10758" s="225"/>
      <c r="G10758" s="222"/>
      <c r="H10758" s="229"/>
      <c r="I10758" s="220"/>
      <c r="J10758" s="220"/>
      <c r="K10758" s="223"/>
    </row>
    <row r="10759" customHeight="1" spans="1:11">
      <c r="A10759" s="226"/>
      <c r="B10759" s="213"/>
      <c r="C10759" s="214"/>
      <c r="D10759" s="214"/>
      <c r="E10759" s="214"/>
      <c r="F10759" s="224"/>
      <c r="G10759" s="216"/>
      <c r="H10759" s="227"/>
      <c r="I10759" s="214"/>
      <c r="J10759" s="214"/>
      <c r="K10759" s="218"/>
    </row>
    <row r="10760" customHeight="1" spans="1:11">
      <c r="A10760" s="228"/>
      <c r="B10760" s="219"/>
      <c r="C10760" s="220"/>
      <c r="D10760" s="220"/>
      <c r="E10760" s="220"/>
      <c r="F10760" s="225"/>
      <c r="G10760" s="222"/>
      <c r="H10760" s="229"/>
      <c r="I10760" s="220"/>
      <c r="J10760" s="220"/>
      <c r="K10760" s="223"/>
    </row>
    <row r="10761" customHeight="1" spans="1:11">
      <c r="A10761" s="226"/>
      <c r="B10761" s="213"/>
      <c r="C10761" s="214"/>
      <c r="D10761" s="214"/>
      <c r="E10761" s="214"/>
      <c r="F10761" s="224"/>
      <c r="G10761" s="216"/>
      <c r="H10761" s="227"/>
      <c r="I10761" s="214"/>
      <c r="J10761" s="214"/>
      <c r="K10761" s="218"/>
    </row>
    <row r="10762" customHeight="1" spans="1:11">
      <c r="A10762" s="228"/>
      <c r="B10762" s="219"/>
      <c r="C10762" s="220"/>
      <c r="D10762" s="220"/>
      <c r="E10762" s="220"/>
      <c r="F10762" s="225"/>
      <c r="G10762" s="222"/>
      <c r="H10762" s="229"/>
      <c r="I10762" s="220"/>
      <c r="J10762" s="220"/>
      <c r="K10762" s="223"/>
    </row>
    <row r="10763" customHeight="1" spans="1:11">
      <c r="A10763" s="226"/>
      <c r="B10763" s="213"/>
      <c r="C10763" s="214"/>
      <c r="D10763" s="214"/>
      <c r="E10763" s="214"/>
      <c r="F10763" s="224"/>
      <c r="G10763" s="216"/>
      <c r="H10763" s="227"/>
      <c r="I10763" s="214"/>
      <c r="J10763" s="214"/>
      <c r="K10763" s="218"/>
    </row>
    <row r="10764" customHeight="1" spans="1:11">
      <c r="A10764" s="228"/>
      <c r="B10764" s="219"/>
      <c r="C10764" s="220"/>
      <c r="D10764" s="220"/>
      <c r="E10764" s="220"/>
      <c r="F10764" s="225"/>
      <c r="G10764" s="222"/>
      <c r="H10764" s="229"/>
      <c r="I10764" s="220"/>
      <c r="J10764" s="220"/>
      <c r="K10764" s="223"/>
    </row>
    <row r="10765" customHeight="1" spans="1:11">
      <c r="A10765" s="226"/>
      <c r="B10765" s="213"/>
      <c r="C10765" s="214"/>
      <c r="D10765" s="214"/>
      <c r="E10765" s="214"/>
      <c r="F10765" s="224"/>
      <c r="G10765" s="216"/>
      <c r="H10765" s="227"/>
      <c r="I10765" s="214"/>
      <c r="J10765" s="214"/>
      <c r="K10765" s="218"/>
    </row>
    <row r="10766" customHeight="1" spans="1:11">
      <c r="A10766" s="228"/>
      <c r="B10766" s="219"/>
      <c r="C10766" s="220"/>
      <c r="D10766" s="220"/>
      <c r="E10766" s="220"/>
      <c r="F10766" s="225"/>
      <c r="G10766" s="222"/>
      <c r="H10766" s="229"/>
      <c r="I10766" s="220"/>
      <c r="J10766" s="220"/>
      <c r="K10766" s="223"/>
    </row>
    <row r="10767" customHeight="1" spans="1:11">
      <c r="A10767" s="226"/>
      <c r="B10767" s="213"/>
      <c r="C10767" s="214"/>
      <c r="D10767" s="214"/>
      <c r="E10767" s="214"/>
      <c r="F10767" s="224"/>
      <c r="G10767" s="216"/>
      <c r="H10767" s="227"/>
      <c r="I10767" s="214"/>
      <c r="J10767" s="214"/>
      <c r="K10767" s="218"/>
    </row>
    <row r="10768" customHeight="1" spans="1:11">
      <c r="A10768" s="228"/>
      <c r="B10768" s="219"/>
      <c r="C10768" s="220"/>
      <c r="D10768" s="220"/>
      <c r="E10768" s="220"/>
      <c r="F10768" s="225"/>
      <c r="G10768" s="222"/>
      <c r="H10768" s="229"/>
      <c r="I10768" s="220"/>
      <c r="J10768" s="220"/>
      <c r="K10768" s="223"/>
    </row>
    <row r="10769" customHeight="1" spans="1:11">
      <c r="A10769" s="226"/>
      <c r="B10769" s="213"/>
      <c r="C10769" s="214"/>
      <c r="D10769" s="214"/>
      <c r="E10769" s="214"/>
      <c r="F10769" s="224"/>
      <c r="G10769" s="216"/>
      <c r="H10769" s="227"/>
      <c r="I10769" s="214"/>
      <c r="J10769" s="214"/>
      <c r="K10769" s="218"/>
    </row>
    <row r="10770" customHeight="1" spans="1:11">
      <c r="A10770" s="228"/>
      <c r="B10770" s="219"/>
      <c r="C10770" s="220"/>
      <c r="D10770" s="220"/>
      <c r="E10770" s="220"/>
      <c r="F10770" s="225"/>
      <c r="G10770" s="222"/>
      <c r="H10770" s="229"/>
      <c r="I10770" s="220"/>
      <c r="J10770" s="220"/>
      <c r="K10770" s="223"/>
    </row>
    <row r="10771" customHeight="1" spans="1:11">
      <c r="A10771" s="226"/>
      <c r="B10771" s="213"/>
      <c r="C10771" s="214"/>
      <c r="D10771" s="214"/>
      <c r="E10771" s="214"/>
      <c r="F10771" s="224"/>
      <c r="G10771" s="216"/>
      <c r="H10771" s="227"/>
      <c r="I10771" s="214"/>
      <c r="J10771" s="214"/>
      <c r="K10771" s="218"/>
    </row>
    <row r="10772" customHeight="1" spans="1:11">
      <c r="A10772" s="228"/>
      <c r="B10772" s="219"/>
      <c r="C10772" s="220"/>
      <c r="D10772" s="220"/>
      <c r="E10772" s="220"/>
      <c r="F10772" s="225"/>
      <c r="G10772" s="222"/>
      <c r="H10772" s="229"/>
      <c r="I10772" s="220"/>
      <c r="J10772" s="220"/>
      <c r="K10772" s="223"/>
    </row>
    <row r="10773" customHeight="1" spans="1:11">
      <c r="A10773" s="226"/>
      <c r="B10773" s="213"/>
      <c r="C10773" s="214"/>
      <c r="D10773" s="214"/>
      <c r="E10773" s="214"/>
      <c r="F10773" s="224"/>
      <c r="G10773" s="216"/>
      <c r="H10773" s="227"/>
      <c r="I10773" s="214"/>
      <c r="J10773" s="214"/>
      <c r="K10773" s="218"/>
    </row>
    <row r="10774" customHeight="1" spans="1:11">
      <c r="A10774" s="228"/>
      <c r="B10774" s="219"/>
      <c r="C10774" s="220"/>
      <c r="D10774" s="220"/>
      <c r="E10774" s="220"/>
      <c r="F10774" s="225"/>
      <c r="G10774" s="222"/>
      <c r="H10774" s="229"/>
      <c r="I10774" s="220"/>
      <c r="J10774" s="220"/>
      <c r="K10774" s="223"/>
    </row>
    <row r="10775" customHeight="1" spans="1:11">
      <c r="A10775" s="226"/>
      <c r="B10775" s="213"/>
      <c r="C10775" s="214"/>
      <c r="D10775" s="214"/>
      <c r="E10775" s="214"/>
      <c r="F10775" s="224"/>
      <c r="G10775" s="216"/>
      <c r="H10775" s="227"/>
      <c r="I10775" s="214"/>
      <c r="J10775" s="214"/>
      <c r="K10775" s="218"/>
    </row>
    <row r="10776" customHeight="1" spans="1:11">
      <c r="A10776" s="228"/>
      <c r="B10776" s="219"/>
      <c r="C10776" s="220"/>
      <c r="D10776" s="220"/>
      <c r="E10776" s="220"/>
      <c r="F10776" s="225"/>
      <c r="G10776" s="222"/>
      <c r="H10776" s="229"/>
      <c r="I10776" s="220"/>
      <c r="J10776" s="220"/>
      <c r="K10776" s="223"/>
    </row>
    <row r="10777" customHeight="1" spans="1:11">
      <c r="A10777" s="226"/>
      <c r="B10777" s="213"/>
      <c r="C10777" s="214"/>
      <c r="D10777" s="214"/>
      <c r="E10777" s="214"/>
      <c r="F10777" s="224"/>
      <c r="G10777" s="216"/>
      <c r="H10777" s="227"/>
      <c r="I10777" s="214"/>
      <c r="J10777" s="214"/>
      <c r="K10777" s="218"/>
    </row>
    <row r="10778" customHeight="1" spans="1:11">
      <c r="A10778" s="228"/>
      <c r="B10778" s="219"/>
      <c r="C10778" s="220"/>
      <c r="D10778" s="220"/>
      <c r="E10778" s="220"/>
      <c r="F10778" s="225"/>
      <c r="G10778" s="222"/>
      <c r="H10778" s="229"/>
      <c r="I10778" s="220"/>
      <c r="J10778" s="220"/>
      <c r="K10778" s="223"/>
    </row>
    <row r="10779" customHeight="1" spans="1:11">
      <c r="A10779" s="226"/>
      <c r="B10779" s="213"/>
      <c r="C10779" s="214"/>
      <c r="D10779" s="214"/>
      <c r="E10779" s="214"/>
      <c r="F10779" s="224"/>
      <c r="G10779" s="216"/>
      <c r="H10779" s="227"/>
      <c r="I10779" s="214"/>
      <c r="J10779" s="214"/>
      <c r="K10779" s="218"/>
    </row>
    <row r="10780" customHeight="1" spans="1:11">
      <c r="A10780" s="228"/>
      <c r="B10780" s="219"/>
      <c r="C10780" s="220"/>
      <c r="D10780" s="220"/>
      <c r="E10780" s="220"/>
      <c r="F10780" s="225"/>
      <c r="G10780" s="222"/>
      <c r="H10780" s="229"/>
      <c r="I10780" s="220"/>
      <c r="J10780" s="220"/>
      <c r="K10780" s="223"/>
    </row>
    <row r="10781" customHeight="1" spans="1:11">
      <c r="A10781" s="226"/>
      <c r="B10781" s="213"/>
      <c r="C10781" s="214"/>
      <c r="D10781" s="214"/>
      <c r="E10781" s="214"/>
      <c r="F10781" s="224"/>
      <c r="G10781" s="216"/>
      <c r="H10781" s="227"/>
      <c r="I10781" s="214"/>
      <c r="J10781" s="214"/>
      <c r="K10781" s="218"/>
    </row>
    <row r="10782" customHeight="1" spans="1:11">
      <c r="A10782" s="228"/>
      <c r="B10782" s="219"/>
      <c r="C10782" s="220"/>
      <c r="D10782" s="220"/>
      <c r="E10782" s="220"/>
      <c r="F10782" s="225"/>
      <c r="G10782" s="222"/>
      <c r="H10782" s="229"/>
      <c r="I10782" s="220"/>
      <c r="J10782" s="220"/>
      <c r="K10782" s="223"/>
    </row>
    <row r="10783" customHeight="1" spans="1:11">
      <c r="A10783" s="226"/>
      <c r="B10783" s="213"/>
      <c r="C10783" s="214"/>
      <c r="D10783" s="214"/>
      <c r="E10783" s="214"/>
      <c r="F10783" s="224"/>
      <c r="G10783" s="216"/>
      <c r="H10783" s="227"/>
      <c r="I10783" s="214"/>
      <c r="J10783" s="214"/>
      <c r="K10783" s="218"/>
    </row>
    <row r="10784" customHeight="1" spans="1:11">
      <c r="A10784" s="228"/>
      <c r="B10784" s="219"/>
      <c r="C10784" s="220"/>
      <c r="D10784" s="220"/>
      <c r="E10784" s="220"/>
      <c r="F10784" s="225"/>
      <c r="G10784" s="222"/>
      <c r="H10784" s="229"/>
      <c r="I10784" s="220"/>
      <c r="J10784" s="220"/>
      <c r="K10784" s="223"/>
    </row>
    <row r="10785" customHeight="1" spans="1:11">
      <c r="A10785" s="226"/>
      <c r="B10785" s="213"/>
      <c r="C10785" s="214"/>
      <c r="D10785" s="214"/>
      <c r="E10785" s="214"/>
      <c r="F10785" s="224"/>
      <c r="G10785" s="216"/>
      <c r="H10785" s="227"/>
      <c r="I10785" s="214"/>
      <c r="J10785" s="214"/>
      <c r="K10785" s="218"/>
    </row>
    <row r="10786" customHeight="1" spans="1:11">
      <c r="A10786" s="228"/>
      <c r="B10786" s="219"/>
      <c r="C10786" s="220"/>
      <c r="D10786" s="220"/>
      <c r="E10786" s="220"/>
      <c r="F10786" s="225"/>
      <c r="G10786" s="222"/>
      <c r="H10786" s="229"/>
      <c r="I10786" s="220"/>
      <c r="J10786" s="220"/>
      <c r="K10786" s="223"/>
    </row>
    <row r="10787" customHeight="1" spans="1:11">
      <c r="A10787" s="226"/>
      <c r="B10787" s="213"/>
      <c r="C10787" s="214"/>
      <c r="D10787" s="214"/>
      <c r="E10787" s="214"/>
      <c r="F10787" s="224"/>
      <c r="G10787" s="216"/>
      <c r="H10787" s="227"/>
      <c r="I10787" s="214"/>
      <c r="J10787" s="214"/>
      <c r="K10787" s="218"/>
    </row>
    <row r="10788" customHeight="1" spans="1:11">
      <c r="A10788" s="228"/>
      <c r="B10788" s="219"/>
      <c r="C10788" s="220"/>
      <c r="D10788" s="220"/>
      <c r="E10788" s="220"/>
      <c r="F10788" s="225"/>
      <c r="G10788" s="222"/>
      <c r="H10788" s="229"/>
      <c r="I10788" s="220"/>
      <c r="J10788" s="220"/>
      <c r="K10788" s="223"/>
    </row>
    <row r="10789" customHeight="1" spans="1:11">
      <c r="A10789" s="226"/>
      <c r="B10789" s="213"/>
      <c r="C10789" s="214"/>
      <c r="D10789" s="214"/>
      <c r="E10789" s="214"/>
      <c r="F10789" s="224"/>
      <c r="G10789" s="216"/>
      <c r="H10789" s="227"/>
      <c r="I10789" s="214"/>
      <c r="J10789" s="214"/>
      <c r="K10789" s="218"/>
    </row>
    <row r="10790" customHeight="1" spans="1:11">
      <c r="A10790" s="228"/>
      <c r="B10790" s="219"/>
      <c r="C10790" s="220"/>
      <c r="D10790" s="220"/>
      <c r="E10790" s="220"/>
      <c r="F10790" s="225"/>
      <c r="G10790" s="222"/>
      <c r="H10790" s="229"/>
      <c r="I10790" s="220"/>
      <c r="J10790" s="220"/>
      <c r="K10790" s="223"/>
    </row>
    <row r="10791" customHeight="1" spans="1:11">
      <c r="A10791" s="226"/>
      <c r="B10791" s="213"/>
      <c r="C10791" s="214"/>
      <c r="D10791" s="214"/>
      <c r="E10791" s="214"/>
      <c r="F10791" s="224"/>
      <c r="G10791" s="216"/>
      <c r="H10791" s="227"/>
      <c r="I10791" s="214"/>
      <c r="J10791" s="214"/>
      <c r="K10791" s="218"/>
    </row>
    <row r="10792" customHeight="1" spans="1:11">
      <c r="A10792" s="228"/>
      <c r="B10792" s="219"/>
      <c r="C10792" s="220"/>
      <c r="D10792" s="220"/>
      <c r="E10792" s="220"/>
      <c r="F10792" s="225"/>
      <c r="G10792" s="222"/>
      <c r="H10792" s="229"/>
      <c r="I10792" s="220"/>
      <c r="J10792" s="220"/>
      <c r="K10792" s="223"/>
    </row>
    <row r="10793" customHeight="1" spans="1:11">
      <c r="A10793" s="226"/>
      <c r="B10793" s="213"/>
      <c r="C10793" s="214"/>
      <c r="D10793" s="214"/>
      <c r="E10793" s="214"/>
      <c r="F10793" s="224"/>
      <c r="G10793" s="216"/>
      <c r="H10793" s="227"/>
      <c r="I10793" s="214"/>
      <c r="J10793" s="214"/>
      <c r="K10793" s="218"/>
    </row>
    <row r="10794" customHeight="1" spans="1:11">
      <c r="A10794" s="228"/>
      <c r="B10794" s="219"/>
      <c r="C10794" s="220"/>
      <c r="D10794" s="220"/>
      <c r="E10794" s="220"/>
      <c r="F10794" s="225"/>
      <c r="G10794" s="222"/>
      <c r="H10794" s="229"/>
      <c r="I10794" s="220"/>
      <c r="J10794" s="220"/>
      <c r="K10794" s="223"/>
    </row>
    <row r="10795" customHeight="1" spans="1:11">
      <c r="A10795" s="226"/>
      <c r="B10795" s="213"/>
      <c r="C10795" s="214"/>
      <c r="D10795" s="214"/>
      <c r="E10795" s="214"/>
      <c r="F10795" s="224"/>
      <c r="G10795" s="216"/>
      <c r="H10795" s="227"/>
      <c r="I10795" s="214"/>
      <c r="J10795" s="214"/>
      <c r="K10795" s="218"/>
    </row>
    <row r="10796" customHeight="1" spans="1:11">
      <c r="A10796" s="228"/>
      <c r="B10796" s="219"/>
      <c r="C10796" s="220"/>
      <c r="D10796" s="220"/>
      <c r="E10796" s="220"/>
      <c r="F10796" s="225"/>
      <c r="G10796" s="222"/>
      <c r="H10796" s="229"/>
      <c r="I10796" s="220"/>
      <c r="J10796" s="220"/>
      <c r="K10796" s="223"/>
    </row>
    <row r="10797" customHeight="1" spans="1:11">
      <c r="A10797" s="226"/>
      <c r="B10797" s="213"/>
      <c r="C10797" s="214"/>
      <c r="D10797" s="214"/>
      <c r="E10797" s="214"/>
      <c r="F10797" s="224"/>
      <c r="G10797" s="216"/>
      <c r="H10797" s="227"/>
      <c r="I10797" s="214"/>
      <c r="J10797" s="214"/>
      <c r="K10797" s="218"/>
    </row>
    <row r="10798" customHeight="1" spans="1:11">
      <c r="A10798" s="228"/>
      <c r="B10798" s="219"/>
      <c r="C10798" s="220"/>
      <c r="D10798" s="220"/>
      <c r="E10798" s="220"/>
      <c r="F10798" s="225"/>
      <c r="G10798" s="222"/>
      <c r="H10798" s="229"/>
      <c r="I10798" s="220"/>
      <c r="J10798" s="220"/>
      <c r="K10798" s="223"/>
    </row>
    <row r="10799" customHeight="1" spans="1:11">
      <c r="A10799" s="226"/>
      <c r="B10799" s="213"/>
      <c r="C10799" s="214"/>
      <c r="D10799" s="214"/>
      <c r="E10799" s="214"/>
      <c r="F10799" s="224"/>
      <c r="G10799" s="216"/>
      <c r="H10799" s="227"/>
      <c r="I10799" s="214"/>
      <c r="J10799" s="214"/>
      <c r="K10799" s="218"/>
    </row>
    <row r="10800" customHeight="1" spans="1:11">
      <c r="A10800" s="228"/>
      <c r="B10800" s="219"/>
      <c r="C10800" s="220"/>
      <c r="D10800" s="220"/>
      <c r="E10800" s="220"/>
      <c r="F10800" s="225"/>
      <c r="G10800" s="222"/>
      <c r="H10800" s="229"/>
      <c r="I10800" s="220"/>
      <c r="J10800" s="220"/>
      <c r="K10800" s="223"/>
    </row>
    <row r="10801" customHeight="1" spans="1:11">
      <c r="A10801" s="226"/>
      <c r="B10801" s="213"/>
      <c r="C10801" s="214"/>
      <c r="D10801" s="214"/>
      <c r="E10801" s="214"/>
      <c r="F10801" s="224"/>
      <c r="G10801" s="216"/>
      <c r="H10801" s="227"/>
      <c r="I10801" s="214"/>
      <c r="J10801" s="214"/>
      <c r="K10801" s="218"/>
    </row>
    <row r="10802" customHeight="1" spans="1:11">
      <c r="A10802" s="228"/>
      <c r="B10802" s="219"/>
      <c r="C10802" s="220"/>
      <c r="D10802" s="220"/>
      <c r="E10802" s="220"/>
      <c r="F10802" s="225"/>
      <c r="G10802" s="222"/>
      <c r="H10802" s="229"/>
      <c r="I10802" s="220"/>
      <c r="J10802" s="220"/>
      <c r="K10802" s="223"/>
    </row>
    <row r="10803" customHeight="1" spans="1:11">
      <c r="A10803" s="226"/>
      <c r="B10803" s="213"/>
      <c r="C10803" s="214"/>
      <c r="D10803" s="214"/>
      <c r="E10803" s="214"/>
      <c r="F10803" s="224"/>
      <c r="G10803" s="216"/>
      <c r="H10803" s="227"/>
      <c r="I10803" s="214"/>
      <c r="J10803" s="214"/>
      <c r="K10803" s="218"/>
    </row>
    <row r="10804" customHeight="1" spans="1:11">
      <c r="A10804" s="228"/>
      <c r="B10804" s="219"/>
      <c r="C10804" s="220"/>
      <c r="D10804" s="220"/>
      <c r="E10804" s="220"/>
      <c r="F10804" s="225"/>
      <c r="G10804" s="222"/>
      <c r="H10804" s="229"/>
      <c r="I10804" s="220"/>
      <c r="J10804" s="220"/>
      <c r="K10804" s="223"/>
    </row>
    <row r="10805" customHeight="1" spans="1:11">
      <c r="A10805" s="226"/>
      <c r="B10805" s="213"/>
      <c r="C10805" s="214"/>
      <c r="D10805" s="214"/>
      <c r="E10805" s="214"/>
      <c r="F10805" s="224"/>
      <c r="G10805" s="216"/>
      <c r="H10805" s="227"/>
      <c r="I10805" s="214"/>
      <c r="J10805" s="214"/>
      <c r="K10805" s="218"/>
    </row>
    <row r="10806" customHeight="1" spans="1:11">
      <c r="A10806" s="228"/>
      <c r="B10806" s="219"/>
      <c r="C10806" s="220"/>
      <c r="D10806" s="220"/>
      <c r="E10806" s="220"/>
      <c r="F10806" s="225"/>
      <c r="G10806" s="222"/>
      <c r="H10806" s="229"/>
      <c r="I10806" s="220"/>
      <c r="J10806" s="220"/>
      <c r="K10806" s="223"/>
    </row>
    <row r="10807" customHeight="1" spans="1:11">
      <c r="A10807" s="226"/>
      <c r="B10807" s="213"/>
      <c r="C10807" s="214"/>
      <c r="D10807" s="214"/>
      <c r="E10807" s="214"/>
      <c r="F10807" s="224"/>
      <c r="G10807" s="216"/>
      <c r="H10807" s="227"/>
      <c r="I10807" s="214"/>
      <c r="J10807" s="214"/>
      <c r="K10807" s="218"/>
    </row>
    <row r="10808" customHeight="1" spans="1:11">
      <c r="A10808" s="228"/>
      <c r="B10808" s="219"/>
      <c r="C10808" s="220"/>
      <c r="D10808" s="220"/>
      <c r="E10808" s="220"/>
      <c r="F10808" s="225"/>
      <c r="G10808" s="222"/>
      <c r="H10808" s="229"/>
      <c r="I10808" s="220"/>
      <c r="J10808" s="220"/>
      <c r="K10808" s="223"/>
    </row>
    <row r="10809" customHeight="1" spans="1:11">
      <c r="A10809" s="226"/>
      <c r="B10809" s="213"/>
      <c r="C10809" s="214"/>
      <c r="D10809" s="214"/>
      <c r="E10809" s="214"/>
      <c r="F10809" s="224"/>
      <c r="G10809" s="216"/>
      <c r="H10809" s="227"/>
      <c r="I10809" s="214"/>
      <c r="J10809" s="214"/>
      <c r="K10809" s="218"/>
    </row>
    <row r="10810" customHeight="1" spans="1:11">
      <c r="A10810" s="228"/>
      <c r="B10810" s="219"/>
      <c r="C10810" s="220"/>
      <c r="D10810" s="220"/>
      <c r="E10810" s="220"/>
      <c r="F10810" s="225"/>
      <c r="G10810" s="222"/>
      <c r="H10810" s="229"/>
      <c r="I10810" s="220"/>
      <c r="J10810" s="220"/>
      <c r="K10810" s="223"/>
    </row>
    <row r="10811" customHeight="1" spans="1:11">
      <c r="A10811" s="226"/>
      <c r="B10811" s="213"/>
      <c r="C10811" s="214"/>
      <c r="D10811" s="214"/>
      <c r="E10811" s="214"/>
      <c r="F10811" s="224"/>
      <c r="G10811" s="216"/>
      <c r="H10811" s="227"/>
      <c r="I10811" s="214"/>
      <c r="J10811" s="214"/>
      <c r="K10811" s="218"/>
    </row>
    <row r="10812" customHeight="1" spans="1:11">
      <c r="A10812" s="228"/>
      <c r="B10812" s="219"/>
      <c r="C10812" s="220"/>
      <c r="D10812" s="220"/>
      <c r="E10812" s="220"/>
      <c r="F10812" s="225"/>
      <c r="G10812" s="222"/>
      <c r="H10812" s="229"/>
      <c r="I10812" s="220"/>
      <c r="J10812" s="220"/>
      <c r="K10812" s="223"/>
    </row>
    <row r="10813" customHeight="1" spans="1:11">
      <c r="A10813" s="226"/>
      <c r="B10813" s="213"/>
      <c r="C10813" s="214"/>
      <c r="D10813" s="214"/>
      <c r="E10813" s="214"/>
      <c r="F10813" s="224"/>
      <c r="G10813" s="216"/>
      <c r="H10813" s="227"/>
      <c r="I10813" s="214"/>
      <c r="J10813" s="214"/>
      <c r="K10813" s="218"/>
    </row>
    <row r="10814" customHeight="1" spans="1:11">
      <c r="A10814" s="228"/>
      <c r="B10814" s="219"/>
      <c r="C10814" s="220"/>
      <c r="D10814" s="220"/>
      <c r="E10814" s="220"/>
      <c r="F10814" s="225"/>
      <c r="G10814" s="222"/>
      <c r="H10814" s="229"/>
      <c r="I10814" s="220"/>
      <c r="J10814" s="220"/>
      <c r="K10814" s="223"/>
    </row>
    <row r="10815" customHeight="1" spans="1:11">
      <c r="A10815" s="226"/>
      <c r="B10815" s="213"/>
      <c r="C10815" s="214"/>
      <c r="D10815" s="214"/>
      <c r="E10815" s="214"/>
      <c r="F10815" s="224"/>
      <c r="G10815" s="216"/>
      <c r="H10815" s="227"/>
      <c r="I10815" s="214"/>
      <c r="J10815" s="214"/>
      <c r="K10815" s="218"/>
    </row>
    <row r="10816" customHeight="1" spans="1:11">
      <c r="A10816" s="228"/>
      <c r="B10816" s="219"/>
      <c r="C10816" s="220"/>
      <c r="D10816" s="220"/>
      <c r="E10816" s="220"/>
      <c r="F10816" s="225"/>
      <c r="G10816" s="222"/>
      <c r="H10816" s="229"/>
      <c r="I10816" s="220"/>
      <c r="J10816" s="220"/>
      <c r="K10816" s="223"/>
    </row>
    <row r="10817" customHeight="1" spans="1:11">
      <c r="A10817" s="226"/>
      <c r="B10817" s="213"/>
      <c r="C10817" s="214"/>
      <c r="D10817" s="214"/>
      <c r="E10817" s="214"/>
      <c r="F10817" s="224"/>
      <c r="G10817" s="216"/>
      <c r="H10817" s="227"/>
      <c r="I10817" s="214"/>
      <c r="J10817" s="214"/>
      <c r="K10817" s="218"/>
    </row>
    <row r="10818" customHeight="1" spans="1:11">
      <c r="A10818" s="228"/>
      <c r="B10818" s="219"/>
      <c r="C10818" s="220"/>
      <c r="D10818" s="220"/>
      <c r="E10818" s="220"/>
      <c r="F10818" s="225"/>
      <c r="G10818" s="222"/>
      <c r="H10818" s="229"/>
      <c r="I10818" s="220"/>
      <c r="J10818" s="220"/>
      <c r="K10818" s="223"/>
    </row>
    <row r="10819" customHeight="1" spans="1:11">
      <c r="A10819" s="226"/>
      <c r="B10819" s="213"/>
      <c r="C10819" s="214"/>
      <c r="D10819" s="214"/>
      <c r="E10819" s="214"/>
      <c r="F10819" s="224"/>
      <c r="G10819" s="216"/>
      <c r="H10819" s="227"/>
      <c r="I10819" s="214"/>
      <c r="J10819" s="214"/>
      <c r="K10819" s="218"/>
    </row>
    <row r="10820" customHeight="1" spans="1:11">
      <c r="A10820" s="228"/>
      <c r="B10820" s="219"/>
      <c r="C10820" s="220"/>
      <c r="D10820" s="220"/>
      <c r="E10820" s="220"/>
      <c r="F10820" s="225"/>
      <c r="G10820" s="222"/>
      <c r="H10820" s="229"/>
      <c r="I10820" s="220"/>
      <c r="J10820" s="220"/>
      <c r="K10820" s="223"/>
    </row>
    <row r="10821" customHeight="1" spans="1:11">
      <c r="A10821" s="226"/>
      <c r="B10821" s="213"/>
      <c r="C10821" s="214"/>
      <c r="D10821" s="214"/>
      <c r="E10821" s="214"/>
      <c r="F10821" s="224"/>
      <c r="G10821" s="216"/>
      <c r="H10821" s="227"/>
      <c r="I10821" s="214"/>
      <c r="J10821" s="214"/>
      <c r="K10821" s="218"/>
    </row>
    <row r="10822" customHeight="1" spans="1:11">
      <c r="A10822" s="228"/>
      <c r="B10822" s="219"/>
      <c r="C10822" s="220"/>
      <c r="D10822" s="220"/>
      <c r="E10822" s="220"/>
      <c r="F10822" s="225"/>
      <c r="G10822" s="222"/>
      <c r="H10822" s="229"/>
      <c r="I10822" s="220"/>
      <c r="J10822" s="220"/>
      <c r="K10822" s="223"/>
    </row>
    <row r="10823" customHeight="1" spans="1:11">
      <c r="A10823" s="226"/>
      <c r="B10823" s="213"/>
      <c r="C10823" s="214"/>
      <c r="D10823" s="214"/>
      <c r="E10823" s="214"/>
      <c r="F10823" s="224"/>
      <c r="G10823" s="216"/>
      <c r="H10823" s="227"/>
      <c r="I10823" s="214"/>
      <c r="J10823" s="214"/>
      <c r="K10823" s="218"/>
    </row>
    <row r="10824" customHeight="1" spans="1:11">
      <c r="A10824" s="228"/>
      <c r="B10824" s="219"/>
      <c r="C10824" s="220"/>
      <c r="D10824" s="220"/>
      <c r="E10824" s="220"/>
      <c r="F10824" s="225"/>
      <c r="G10824" s="222"/>
      <c r="H10824" s="229"/>
      <c r="I10824" s="220"/>
      <c r="J10824" s="220"/>
      <c r="K10824" s="223"/>
    </row>
    <row r="10825" customHeight="1" spans="1:11">
      <c r="A10825" s="226"/>
      <c r="B10825" s="213"/>
      <c r="C10825" s="214"/>
      <c r="D10825" s="214"/>
      <c r="E10825" s="214"/>
      <c r="F10825" s="224"/>
      <c r="G10825" s="216"/>
      <c r="H10825" s="227"/>
      <c r="I10825" s="214"/>
      <c r="J10825" s="214"/>
      <c r="K10825" s="218"/>
    </row>
    <row r="10826" customHeight="1" spans="1:11">
      <c r="A10826" s="228"/>
      <c r="B10826" s="219"/>
      <c r="C10826" s="220"/>
      <c r="D10826" s="220"/>
      <c r="E10826" s="220"/>
      <c r="F10826" s="225"/>
      <c r="G10826" s="222"/>
      <c r="H10826" s="229"/>
      <c r="I10826" s="220"/>
      <c r="J10826" s="220"/>
      <c r="K10826" s="223"/>
    </row>
    <row r="10827" customHeight="1" spans="1:11">
      <c r="A10827" s="226"/>
      <c r="B10827" s="213"/>
      <c r="C10827" s="214"/>
      <c r="D10827" s="214"/>
      <c r="E10827" s="214"/>
      <c r="F10827" s="224"/>
      <c r="G10827" s="216"/>
      <c r="H10827" s="227"/>
      <c r="I10827" s="214"/>
      <c r="J10827" s="214"/>
      <c r="K10827" s="218"/>
    </row>
    <row r="10828" customHeight="1" spans="1:11">
      <c r="A10828" s="228"/>
      <c r="B10828" s="219"/>
      <c r="C10828" s="220"/>
      <c r="D10828" s="220"/>
      <c r="E10828" s="220"/>
      <c r="F10828" s="225"/>
      <c r="G10828" s="222"/>
      <c r="H10828" s="229"/>
      <c r="I10828" s="220"/>
      <c r="J10828" s="220"/>
      <c r="K10828" s="223"/>
    </row>
    <row r="10829" customHeight="1" spans="1:11">
      <c r="A10829" s="226"/>
      <c r="B10829" s="213"/>
      <c r="C10829" s="214"/>
      <c r="D10829" s="214"/>
      <c r="E10829" s="214"/>
      <c r="F10829" s="224"/>
      <c r="G10829" s="216"/>
      <c r="H10829" s="227"/>
      <c r="I10829" s="214"/>
      <c r="J10829" s="214"/>
      <c r="K10829" s="218"/>
    </row>
    <row r="10830" customHeight="1" spans="1:11">
      <c r="A10830" s="228"/>
      <c r="B10830" s="219"/>
      <c r="C10830" s="220"/>
      <c r="D10830" s="220"/>
      <c r="E10830" s="220"/>
      <c r="F10830" s="225"/>
      <c r="G10830" s="222"/>
      <c r="H10830" s="229"/>
      <c r="I10830" s="220"/>
      <c r="J10830" s="220"/>
      <c r="K10830" s="223"/>
    </row>
    <row r="10831" customHeight="1" spans="1:11">
      <c r="A10831" s="226"/>
      <c r="B10831" s="213"/>
      <c r="C10831" s="214"/>
      <c r="D10831" s="214"/>
      <c r="E10831" s="214"/>
      <c r="F10831" s="224"/>
      <c r="G10831" s="216"/>
      <c r="H10831" s="227"/>
      <c r="I10831" s="214"/>
      <c r="J10831" s="214"/>
      <c r="K10831" s="218"/>
    </row>
    <row r="10832" customHeight="1" spans="1:11">
      <c r="A10832" s="228"/>
      <c r="B10832" s="219"/>
      <c r="C10832" s="220"/>
      <c r="D10832" s="220"/>
      <c r="E10832" s="220"/>
      <c r="F10832" s="225"/>
      <c r="G10832" s="222"/>
      <c r="H10832" s="229"/>
      <c r="I10832" s="220"/>
      <c r="J10832" s="220"/>
      <c r="K10832" s="223"/>
    </row>
    <row r="10833" customHeight="1" spans="1:11">
      <c r="A10833" s="226"/>
      <c r="B10833" s="213"/>
      <c r="C10833" s="214"/>
      <c r="D10833" s="214"/>
      <c r="E10833" s="214"/>
      <c r="F10833" s="224"/>
      <c r="G10833" s="216"/>
      <c r="H10833" s="227"/>
      <c r="I10833" s="214"/>
      <c r="J10833" s="214"/>
      <c r="K10833" s="218"/>
    </row>
    <row r="10834" customHeight="1" spans="1:11">
      <c r="A10834" s="228"/>
      <c r="B10834" s="219"/>
      <c r="C10834" s="220"/>
      <c r="D10834" s="220"/>
      <c r="E10834" s="220"/>
      <c r="F10834" s="225"/>
      <c r="G10834" s="222"/>
      <c r="H10834" s="229"/>
      <c r="I10834" s="220"/>
      <c r="J10834" s="220"/>
      <c r="K10834" s="223"/>
    </row>
    <row r="10835" customHeight="1" spans="1:11">
      <c r="A10835" s="226"/>
      <c r="B10835" s="213"/>
      <c r="C10835" s="214"/>
      <c r="D10835" s="214"/>
      <c r="E10835" s="214"/>
      <c r="F10835" s="224"/>
      <c r="G10835" s="216"/>
      <c r="H10835" s="227"/>
      <c r="I10835" s="214"/>
      <c r="J10835" s="214"/>
      <c r="K10835" s="218"/>
    </row>
    <row r="10836" customHeight="1" spans="1:11">
      <c r="A10836" s="228"/>
      <c r="B10836" s="219"/>
      <c r="C10836" s="220"/>
      <c r="D10836" s="220"/>
      <c r="E10836" s="220"/>
      <c r="F10836" s="225"/>
      <c r="G10836" s="222"/>
      <c r="H10836" s="229"/>
      <c r="I10836" s="220"/>
      <c r="J10836" s="220"/>
      <c r="K10836" s="223"/>
    </row>
    <row r="10837" customHeight="1" spans="1:11">
      <c r="A10837" s="226"/>
      <c r="B10837" s="213"/>
      <c r="C10837" s="214"/>
      <c r="D10837" s="214"/>
      <c r="E10837" s="214"/>
      <c r="F10837" s="224"/>
      <c r="G10837" s="216"/>
      <c r="H10837" s="227"/>
      <c r="I10837" s="214"/>
      <c r="J10837" s="214"/>
      <c r="K10837" s="218"/>
    </row>
    <row r="10838" customHeight="1" spans="1:11">
      <c r="A10838" s="228"/>
      <c r="B10838" s="219"/>
      <c r="C10838" s="220"/>
      <c r="D10838" s="220"/>
      <c r="E10838" s="220"/>
      <c r="F10838" s="225"/>
      <c r="G10838" s="222"/>
      <c r="H10838" s="229"/>
      <c r="I10838" s="220"/>
      <c r="J10838" s="220"/>
      <c r="K10838" s="223"/>
    </row>
    <row r="10839" customHeight="1" spans="1:11">
      <c r="A10839" s="226"/>
      <c r="B10839" s="213"/>
      <c r="C10839" s="214"/>
      <c r="D10839" s="214"/>
      <c r="E10839" s="214"/>
      <c r="F10839" s="224"/>
      <c r="G10839" s="216"/>
      <c r="H10839" s="227"/>
      <c r="I10839" s="214"/>
      <c r="J10839" s="214"/>
      <c r="K10839" s="218"/>
    </row>
    <row r="10840" customHeight="1" spans="1:11">
      <c r="A10840" s="228"/>
      <c r="B10840" s="219"/>
      <c r="C10840" s="220"/>
      <c r="D10840" s="220"/>
      <c r="E10840" s="220"/>
      <c r="F10840" s="225"/>
      <c r="G10840" s="222"/>
      <c r="H10840" s="229"/>
      <c r="I10840" s="220"/>
      <c r="J10840" s="220"/>
      <c r="K10840" s="223"/>
    </row>
    <row r="10841" customHeight="1" spans="1:11">
      <c r="A10841" s="226"/>
      <c r="B10841" s="213"/>
      <c r="C10841" s="214"/>
      <c r="D10841" s="214"/>
      <c r="E10841" s="214"/>
      <c r="F10841" s="224"/>
      <c r="G10841" s="216"/>
      <c r="H10841" s="227"/>
      <c r="I10841" s="214"/>
      <c r="J10841" s="214"/>
      <c r="K10841" s="218"/>
    </row>
    <row r="10842" customHeight="1" spans="1:11">
      <c r="A10842" s="228"/>
      <c r="B10842" s="219"/>
      <c r="C10842" s="220"/>
      <c r="D10842" s="220"/>
      <c r="E10842" s="220"/>
      <c r="F10842" s="225"/>
      <c r="G10842" s="222"/>
      <c r="H10842" s="229"/>
      <c r="I10842" s="220"/>
      <c r="J10842" s="220"/>
      <c r="K10842" s="223"/>
    </row>
    <row r="10843" customHeight="1" spans="1:11">
      <c r="A10843" s="226"/>
      <c r="B10843" s="213"/>
      <c r="C10843" s="214"/>
      <c r="D10843" s="214"/>
      <c r="E10843" s="214"/>
      <c r="F10843" s="224"/>
      <c r="G10843" s="216"/>
      <c r="H10843" s="227"/>
      <c r="I10843" s="214"/>
      <c r="J10843" s="214"/>
      <c r="K10843" s="218"/>
    </row>
    <row r="10844" customHeight="1" spans="1:11">
      <c r="A10844" s="228"/>
      <c r="B10844" s="219"/>
      <c r="C10844" s="220"/>
      <c r="D10844" s="220"/>
      <c r="E10844" s="220"/>
      <c r="F10844" s="225"/>
      <c r="G10844" s="222"/>
      <c r="H10844" s="229"/>
      <c r="I10844" s="220"/>
      <c r="J10844" s="220"/>
      <c r="K10844" s="223"/>
    </row>
    <row r="10845" customHeight="1" spans="1:11">
      <c r="A10845" s="226"/>
      <c r="B10845" s="213"/>
      <c r="C10845" s="214"/>
      <c r="D10845" s="214"/>
      <c r="E10845" s="214"/>
      <c r="F10845" s="224"/>
      <c r="G10845" s="216"/>
      <c r="H10845" s="227"/>
      <c r="I10845" s="214"/>
      <c r="J10845" s="214"/>
      <c r="K10845" s="218"/>
    </row>
    <row r="10846" customHeight="1" spans="1:11">
      <c r="A10846" s="228"/>
      <c r="B10846" s="219"/>
      <c r="C10846" s="220"/>
      <c r="D10846" s="220"/>
      <c r="E10846" s="220"/>
      <c r="F10846" s="225"/>
      <c r="G10846" s="222"/>
      <c r="H10846" s="229"/>
      <c r="I10846" s="220"/>
      <c r="J10846" s="220"/>
      <c r="K10846" s="223"/>
    </row>
    <row r="10847" customHeight="1" spans="1:11">
      <c r="A10847" s="226"/>
      <c r="B10847" s="213"/>
      <c r="C10847" s="214"/>
      <c r="D10847" s="214"/>
      <c r="E10847" s="214"/>
      <c r="F10847" s="224"/>
      <c r="G10847" s="216"/>
      <c r="H10847" s="227"/>
      <c r="I10847" s="214"/>
      <c r="J10847" s="214"/>
      <c r="K10847" s="218"/>
    </row>
    <row r="10848" customHeight="1" spans="1:11">
      <c r="A10848" s="228"/>
      <c r="B10848" s="219"/>
      <c r="C10848" s="220"/>
      <c r="D10848" s="220"/>
      <c r="E10848" s="220"/>
      <c r="F10848" s="225"/>
      <c r="G10848" s="222"/>
      <c r="H10848" s="229"/>
      <c r="I10848" s="220"/>
      <c r="J10848" s="220"/>
      <c r="K10848" s="223"/>
    </row>
    <row r="10849" customHeight="1" spans="1:11">
      <c r="A10849" s="226"/>
      <c r="B10849" s="213"/>
      <c r="C10849" s="214"/>
      <c r="D10849" s="214"/>
      <c r="E10849" s="214"/>
      <c r="F10849" s="224"/>
      <c r="G10849" s="216"/>
      <c r="H10849" s="227"/>
      <c r="I10849" s="214"/>
      <c r="J10849" s="214"/>
      <c r="K10849" s="218"/>
    </row>
    <row r="10850" customHeight="1" spans="1:11">
      <c r="A10850" s="228"/>
      <c r="B10850" s="219"/>
      <c r="C10850" s="220"/>
      <c r="D10850" s="220"/>
      <c r="E10850" s="220"/>
      <c r="F10850" s="225"/>
      <c r="G10850" s="222"/>
      <c r="H10850" s="229"/>
      <c r="I10850" s="220"/>
      <c r="J10850" s="220"/>
      <c r="K10850" s="223"/>
    </row>
    <row r="10851" customHeight="1" spans="1:11">
      <c r="A10851" s="226"/>
      <c r="B10851" s="213"/>
      <c r="C10851" s="214"/>
      <c r="D10851" s="214"/>
      <c r="E10851" s="214"/>
      <c r="F10851" s="224"/>
      <c r="G10851" s="216"/>
      <c r="H10851" s="227"/>
      <c r="I10851" s="214"/>
      <c r="J10851" s="214"/>
      <c r="K10851" s="218"/>
    </row>
    <row r="10852" customHeight="1" spans="1:11">
      <c r="A10852" s="228"/>
      <c r="B10852" s="219"/>
      <c r="C10852" s="220"/>
      <c r="D10852" s="220"/>
      <c r="E10852" s="220"/>
      <c r="F10852" s="225"/>
      <c r="G10852" s="222"/>
      <c r="H10852" s="229"/>
      <c r="I10852" s="220"/>
      <c r="J10852" s="220"/>
      <c r="K10852" s="223"/>
    </row>
    <row r="10853" customHeight="1" spans="1:11">
      <c r="A10853" s="226"/>
      <c r="B10853" s="213"/>
      <c r="C10853" s="214"/>
      <c r="D10853" s="214"/>
      <c r="E10853" s="214"/>
      <c r="F10853" s="224"/>
      <c r="G10853" s="216"/>
      <c r="H10853" s="227"/>
      <c r="I10853" s="214"/>
      <c r="J10853" s="214"/>
      <c r="K10853" s="218"/>
    </row>
    <row r="10854" customHeight="1" spans="1:11">
      <c r="A10854" s="228"/>
      <c r="B10854" s="219"/>
      <c r="C10854" s="220"/>
      <c r="D10854" s="220"/>
      <c r="E10854" s="220"/>
      <c r="F10854" s="225"/>
      <c r="G10854" s="222"/>
      <c r="H10854" s="229"/>
      <c r="I10854" s="220"/>
      <c r="J10854" s="220"/>
      <c r="K10854" s="223"/>
    </row>
    <row r="10855" customHeight="1" spans="1:11">
      <c r="A10855" s="226"/>
      <c r="B10855" s="213"/>
      <c r="C10855" s="214"/>
      <c r="D10855" s="214"/>
      <c r="E10855" s="214"/>
      <c r="F10855" s="224"/>
      <c r="G10855" s="216"/>
      <c r="H10855" s="227"/>
      <c r="I10855" s="214"/>
      <c r="J10855" s="214"/>
      <c r="K10855" s="218"/>
    </row>
    <row r="10856" customHeight="1" spans="1:11">
      <c r="A10856" s="228"/>
      <c r="B10856" s="219"/>
      <c r="C10856" s="220"/>
      <c r="D10856" s="220"/>
      <c r="E10856" s="220"/>
      <c r="F10856" s="225"/>
      <c r="G10856" s="222"/>
      <c r="H10856" s="229"/>
      <c r="I10856" s="220"/>
      <c r="J10856" s="220"/>
      <c r="K10856" s="223"/>
    </row>
    <row r="10857" customHeight="1" spans="1:11">
      <c r="A10857" s="226"/>
      <c r="B10857" s="213"/>
      <c r="C10857" s="214"/>
      <c r="D10857" s="214"/>
      <c r="E10857" s="214"/>
      <c r="F10857" s="224"/>
      <c r="G10857" s="216"/>
      <c r="H10857" s="227"/>
      <c r="I10857" s="214"/>
      <c r="J10857" s="214"/>
      <c r="K10857" s="218"/>
    </row>
    <row r="10858" customHeight="1" spans="1:11">
      <c r="A10858" s="228"/>
      <c r="B10858" s="219"/>
      <c r="C10858" s="220"/>
      <c r="D10858" s="220"/>
      <c r="E10858" s="220"/>
      <c r="F10858" s="225"/>
      <c r="G10858" s="222"/>
      <c r="H10858" s="229"/>
      <c r="I10858" s="220"/>
      <c r="J10858" s="220"/>
      <c r="K10858" s="223"/>
    </row>
    <row r="10859" customHeight="1" spans="1:11">
      <c r="A10859" s="226"/>
      <c r="B10859" s="213"/>
      <c r="C10859" s="214"/>
      <c r="D10859" s="214"/>
      <c r="E10859" s="214"/>
      <c r="F10859" s="224"/>
      <c r="G10859" s="216"/>
      <c r="H10859" s="227"/>
      <c r="I10859" s="214"/>
      <c r="J10859" s="214"/>
      <c r="K10859" s="218"/>
    </row>
    <row r="10860" customHeight="1" spans="1:11">
      <c r="A10860" s="228"/>
      <c r="B10860" s="219"/>
      <c r="C10860" s="220"/>
      <c r="D10860" s="220"/>
      <c r="E10860" s="220"/>
      <c r="F10860" s="225"/>
      <c r="G10860" s="222"/>
      <c r="H10860" s="229"/>
      <c r="I10860" s="220"/>
      <c r="J10860" s="220"/>
      <c r="K10860" s="223"/>
    </row>
    <row r="10861" customHeight="1" spans="1:11">
      <c r="A10861" s="226"/>
      <c r="B10861" s="213"/>
      <c r="C10861" s="214"/>
      <c r="D10861" s="214"/>
      <c r="E10861" s="214"/>
      <c r="F10861" s="224"/>
      <c r="G10861" s="216"/>
      <c r="H10861" s="227"/>
      <c r="I10861" s="214"/>
      <c r="J10861" s="214"/>
      <c r="K10861" s="218"/>
    </row>
    <row r="10862" customHeight="1" spans="1:11">
      <c r="A10862" s="228"/>
      <c r="B10862" s="219"/>
      <c r="C10862" s="220"/>
      <c r="D10862" s="220"/>
      <c r="E10862" s="220"/>
      <c r="F10862" s="225"/>
      <c r="G10862" s="222"/>
      <c r="H10862" s="229"/>
      <c r="I10862" s="220"/>
      <c r="J10862" s="220"/>
      <c r="K10862" s="223"/>
    </row>
    <row r="10863" customHeight="1" spans="1:11">
      <c r="A10863" s="226"/>
      <c r="B10863" s="213"/>
      <c r="C10863" s="214"/>
      <c r="D10863" s="214"/>
      <c r="E10863" s="214"/>
      <c r="F10863" s="224"/>
      <c r="G10863" s="216"/>
      <c r="H10863" s="227"/>
      <c r="I10863" s="214"/>
      <c r="J10863" s="214"/>
      <c r="K10863" s="218"/>
    </row>
    <row r="10864" customHeight="1" spans="1:11">
      <c r="A10864" s="228"/>
      <c r="B10864" s="219"/>
      <c r="C10864" s="220"/>
      <c r="D10864" s="220"/>
      <c r="E10864" s="220"/>
      <c r="F10864" s="225"/>
      <c r="G10864" s="222"/>
      <c r="H10864" s="229"/>
      <c r="I10864" s="220"/>
      <c r="J10864" s="220"/>
      <c r="K10864" s="223"/>
    </row>
    <row r="10865" customHeight="1" spans="1:11">
      <c r="A10865" s="226"/>
      <c r="B10865" s="213"/>
      <c r="C10865" s="214"/>
      <c r="D10865" s="214"/>
      <c r="E10865" s="214"/>
      <c r="F10865" s="224"/>
      <c r="G10865" s="216"/>
      <c r="H10865" s="227"/>
      <c r="I10865" s="214"/>
      <c r="J10865" s="214"/>
      <c r="K10865" s="218"/>
    </row>
    <row r="10866" customHeight="1" spans="1:11">
      <c r="A10866" s="228"/>
      <c r="B10866" s="219"/>
      <c r="C10866" s="220"/>
      <c r="D10866" s="220"/>
      <c r="E10866" s="220"/>
      <c r="F10866" s="225"/>
      <c r="G10866" s="222"/>
      <c r="H10866" s="229"/>
      <c r="I10866" s="220"/>
      <c r="J10866" s="220"/>
      <c r="K10866" s="223"/>
    </row>
    <row r="10867" customHeight="1" spans="1:11">
      <c r="A10867" s="226"/>
      <c r="B10867" s="213"/>
      <c r="C10867" s="214"/>
      <c r="D10867" s="214"/>
      <c r="E10867" s="214"/>
      <c r="F10867" s="224"/>
      <c r="G10867" s="216"/>
      <c r="H10867" s="227"/>
      <c r="I10867" s="214"/>
      <c r="J10867" s="214"/>
      <c r="K10867" s="218"/>
    </row>
    <row r="10868" customHeight="1" spans="1:11">
      <c r="A10868" s="228"/>
      <c r="B10868" s="219"/>
      <c r="C10868" s="220"/>
      <c r="D10868" s="220"/>
      <c r="E10868" s="220"/>
      <c r="F10868" s="225"/>
      <c r="G10868" s="222"/>
      <c r="H10868" s="229"/>
      <c r="I10868" s="220"/>
      <c r="J10868" s="220"/>
      <c r="K10868" s="223"/>
    </row>
    <row r="10869" customHeight="1" spans="1:11">
      <c r="A10869" s="226"/>
      <c r="B10869" s="213"/>
      <c r="C10869" s="214"/>
      <c r="D10869" s="214"/>
      <c r="E10869" s="214"/>
      <c r="F10869" s="224"/>
      <c r="G10869" s="216"/>
      <c r="H10869" s="227"/>
      <c r="I10869" s="214"/>
      <c r="J10869" s="214"/>
      <c r="K10869" s="218"/>
    </row>
    <row r="10870" customHeight="1" spans="1:11">
      <c r="A10870" s="228"/>
      <c r="B10870" s="219"/>
      <c r="C10870" s="220"/>
      <c r="D10870" s="220"/>
      <c r="E10870" s="220"/>
      <c r="F10870" s="225"/>
      <c r="G10870" s="222"/>
      <c r="H10870" s="229"/>
      <c r="I10870" s="220"/>
      <c r="J10870" s="220"/>
      <c r="K10870" s="223"/>
    </row>
    <row r="10871" customHeight="1" spans="1:11">
      <c r="A10871" s="226"/>
      <c r="B10871" s="213"/>
      <c r="C10871" s="214"/>
      <c r="D10871" s="214"/>
      <c r="E10871" s="214"/>
      <c r="F10871" s="224"/>
      <c r="G10871" s="216"/>
      <c r="H10871" s="227"/>
      <c r="I10871" s="214"/>
      <c r="J10871" s="214"/>
      <c r="K10871" s="218"/>
    </row>
    <row r="10872" customHeight="1" spans="1:11">
      <c r="A10872" s="228"/>
      <c r="B10872" s="219"/>
      <c r="C10872" s="220"/>
      <c r="D10872" s="220"/>
      <c r="E10872" s="220"/>
      <c r="F10872" s="225"/>
      <c r="G10872" s="222"/>
      <c r="H10872" s="229"/>
      <c r="I10872" s="220"/>
      <c r="J10872" s="220"/>
      <c r="K10872" s="223"/>
    </row>
    <row r="10873" customHeight="1" spans="1:11">
      <c r="A10873" s="226"/>
      <c r="B10873" s="213"/>
      <c r="C10873" s="214"/>
      <c r="D10873" s="214"/>
      <c r="E10873" s="214"/>
      <c r="F10873" s="224"/>
      <c r="G10873" s="216"/>
      <c r="H10873" s="227"/>
      <c r="I10873" s="214"/>
      <c r="J10873" s="214"/>
      <c r="K10873" s="218"/>
    </row>
    <row r="10874" customHeight="1" spans="1:11">
      <c r="A10874" s="228"/>
      <c r="B10874" s="219"/>
      <c r="C10874" s="220"/>
      <c r="D10874" s="220"/>
      <c r="E10874" s="220"/>
      <c r="F10874" s="225"/>
      <c r="G10874" s="222"/>
      <c r="H10874" s="229"/>
      <c r="I10874" s="220"/>
      <c r="J10874" s="220"/>
      <c r="K10874" s="223"/>
    </row>
    <row r="10875" customHeight="1" spans="1:11">
      <c r="A10875" s="226"/>
      <c r="B10875" s="213"/>
      <c r="C10875" s="214"/>
      <c r="D10875" s="214"/>
      <c r="E10875" s="214"/>
      <c r="F10875" s="224"/>
      <c r="G10875" s="216"/>
      <c r="H10875" s="227"/>
      <c r="I10875" s="214"/>
      <c r="J10875" s="214"/>
      <c r="K10875" s="218"/>
    </row>
    <row r="10876" customHeight="1" spans="1:11">
      <c r="A10876" s="228"/>
      <c r="B10876" s="219"/>
      <c r="C10876" s="220"/>
      <c r="D10876" s="220"/>
      <c r="E10876" s="220"/>
      <c r="F10876" s="225"/>
      <c r="G10876" s="222"/>
      <c r="H10876" s="229"/>
      <c r="I10876" s="220"/>
      <c r="J10876" s="220"/>
      <c r="K10876" s="223"/>
    </row>
    <row r="10877" customHeight="1" spans="1:11">
      <c r="A10877" s="226"/>
      <c r="B10877" s="213"/>
      <c r="C10877" s="214"/>
      <c r="D10877" s="214"/>
      <c r="E10877" s="214"/>
      <c r="F10877" s="224"/>
      <c r="G10877" s="216"/>
      <c r="H10877" s="227"/>
      <c r="I10877" s="214"/>
      <c r="J10877" s="214"/>
      <c r="K10877" s="218"/>
    </row>
    <row r="10878" customHeight="1" spans="1:11">
      <c r="A10878" s="228"/>
      <c r="B10878" s="219"/>
      <c r="C10878" s="220"/>
      <c r="D10878" s="220"/>
      <c r="E10878" s="220"/>
      <c r="F10878" s="225"/>
      <c r="G10878" s="222"/>
      <c r="H10878" s="229"/>
      <c r="I10878" s="220"/>
      <c r="J10878" s="220"/>
      <c r="K10878" s="223"/>
    </row>
    <row r="10879" customHeight="1" spans="1:11">
      <c r="A10879" s="226"/>
      <c r="B10879" s="213"/>
      <c r="C10879" s="214"/>
      <c r="D10879" s="214"/>
      <c r="E10879" s="214"/>
      <c r="F10879" s="224"/>
      <c r="G10879" s="216"/>
      <c r="H10879" s="227"/>
      <c r="I10879" s="214"/>
      <c r="J10879" s="214"/>
      <c r="K10879" s="218"/>
    </row>
    <row r="10880" customHeight="1" spans="1:11">
      <c r="A10880" s="228"/>
      <c r="B10880" s="219"/>
      <c r="C10880" s="220"/>
      <c r="D10880" s="220"/>
      <c r="E10880" s="220"/>
      <c r="F10880" s="225"/>
      <c r="G10880" s="222"/>
      <c r="H10880" s="229"/>
      <c r="I10880" s="220"/>
      <c r="J10880" s="220"/>
      <c r="K10880" s="223"/>
    </row>
    <row r="10881" customHeight="1" spans="1:11">
      <c r="A10881" s="226"/>
      <c r="B10881" s="213"/>
      <c r="C10881" s="214"/>
      <c r="D10881" s="214"/>
      <c r="E10881" s="214"/>
      <c r="F10881" s="224"/>
      <c r="G10881" s="216"/>
      <c r="H10881" s="227"/>
      <c r="I10881" s="214"/>
      <c r="J10881" s="214"/>
      <c r="K10881" s="218"/>
    </row>
    <row r="10882" customHeight="1" spans="1:11">
      <c r="A10882" s="228"/>
      <c r="B10882" s="219"/>
      <c r="C10882" s="220"/>
      <c r="D10882" s="220"/>
      <c r="E10882" s="220"/>
      <c r="F10882" s="225"/>
      <c r="G10882" s="222"/>
      <c r="H10882" s="229"/>
      <c r="I10882" s="220"/>
      <c r="J10882" s="220"/>
      <c r="K10882" s="223"/>
    </row>
    <row r="10883" customHeight="1" spans="1:11">
      <c r="A10883" s="226"/>
      <c r="B10883" s="213"/>
      <c r="C10883" s="214"/>
      <c r="D10883" s="214"/>
      <c r="E10883" s="214"/>
      <c r="F10883" s="224"/>
      <c r="G10883" s="216"/>
      <c r="H10883" s="227"/>
      <c r="I10883" s="214"/>
      <c r="J10883" s="214"/>
      <c r="K10883" s="218"/>
    </row>
    <row r="10884" customHeight="1" spans="1:11">
      <c r="A10884" s="228"/>
      <c r="B10884" s="219"/>
      <c r="C10884" s="220"/>
      <c r="D10884" s="220"/>
      <c r="E10884" s="220"/>
      <c r="F10884" s="225"/>
      <c r="G10884" s="222"/>
      <c r="H10884" s="229"/>
      <c r="I10884" s="220"/>
      <c r="J10884" s="220"/>
      <c r="K10884" s="223"/>
    </row>
    <row r="10885" customHeight="1" spans="1:11">
      <c r="A10885" s="226"/>
      <c r="B10885" s="213"/>
      <c r="C10885" s="214"/>
      <c r="D10885" s="214"/>
      <c r="E10885" s="214"/>
      <c r="F10885" s="224"/>
      <c r="G10885" s="216"/>
      <c r="H10885" s="227"/>
      <c r="I10885" s="214"/>
      <c r="J10885" s="214"/>
      <c r="K10885" s="218"/>
    </row>
    <row r="10886" customHeight="1" spans="1:11">
      <c r="A10886" s="228"/>
      <c r="B10886" s="219"/>
      <c r="C10886" s="220"/>
      <c r="D10886" s="220"/>
      <c r="E10886" s="220"/>
      <c r="F10886" s="225"/>
      <c r="G10886" s="222"/>
      <c r="H10886" s="229"/>
      <c r="I10886" s="220"/>
      <c r="J10886" s="220"/>
      <c r="K10886" s="223"/>
    </row>
    <row r="10887" customHeight="1" spans="1:11">
      <c r="A10887" s="226"/>
      <c r="B10887" s="213"/>
      <c r="C10887" s="214"/>
      <c r="D10887" s="214"/>
      <c r="E10887" s="214"/>
      <c r="F10887" s="224"/>
      <c r="G10887" s="216"/>
      <c r="H10887" s="227"/>
      <c r="I10887" s="214"/>
      <c r="J10887" s="214"/>
      <c r="K10887" s="218"/>
    </row>
    <row r="10888" customHeight="1" spans="1:11">
      <c r="A10888" s="228"/>
      <c r="B10888" s="219"/>
      <c r="C10888" s="220"/>
      <c r="D10888" s="220"/>
      <c r="E10888" s="220"/>
      <c r="F10888" s="225"/>
      <c r="G10888" s="222"/>
      <c r="H10888" s="229"/>
      <c r="I10888" s="220"/>
      <c r="J10888" s="220"/>
      <c r="K10888" s="223"/>
    </row>
    <row r="10889" customHeight="1" spans="1:11">
      <c r="A10889" s="226"/>
      <c r="B10889" s="213"/>
      <c r="C10889" s="214"/>
      <c r="D10889" s="214"/>
      <c r="E10889" s="214"/>
      <c r="F10889" s="224"/>
      <c r="G10889" s="216"/>
      <c r="H10889" s="227"/>
      <c r="I10889" s="214"/>
      <c r="J10889" s="214"/>
      <c r="K10889" s="218"/>
    </row>
    <row r="10890" customHeight="1" spans="1:11">
      <c r="A10890" s="228"/>
      <c r="B10890" s="219"/>
      <c r="C10890" s="220"/>
      <c r="D10890" s="220"/>
      <c r="E10890" s="220"/>
      <c r="F10890" s="225"/>
      <c r="G10890" s="222"/>
      <c r="H10890" s="229"/>
      <c r="I10890" s="220"/>
      <c r="J10890" s="220"/>
      <c r="K10890" s="223"/>
    </row>
    <row r="10891" customHeight="1" spans="1:11">
      <c r="A10891" s="226"/>
      <c r="B10891" s="213"/>
      <c r="C10891" s="214"/>
      <c r="D10891" s="214"/>
      <c r="E10891" s="214"/>
      <c r="F10891" s="224"/>
      <c r="G10891" s="216"/>
      <c r="H10891" s="227"/>
      <c r="I10891" s="214"/>
      <c r="J10891" s="214"/>
      <c r="K10891" s="218"/>
    </row>
    <row r="10892" customHeight="1" spans="1:11">
      <c r="A10892" s="228"/>
      <c r="B10892" s="219"/>
      <c r="C10892" s="220"/>
      <c r="D10892" s="220"/>
      <c r="E10892" s="220"/>
      <c r="F10892" s="225"/>
      <c r="G10892" s="222"/>
      <c r="H10892" s="229"/>
      <c r="I10892" s="220"/>
      <c r="J10892" s="220"/>
      <c r="K10892" s="223"/>
    </row>
    <row r="10893" customHeight="1" spans="1:11">
      <c r="A10893" s="226"/>
      <c r="B10893" s="213"/>
      <c r="C10893" s="214"/>
      <c r="D10893" s="214"/>
      <c r="E10893" s="214"/>
      <c r="F10893" s="224"/>
      <c r="G10893" s="216"/>
      <c r="H10893" s="227"/>
      <c r="I10893" s="214"/>
      <c r="J10893" s="214"/>
      <c r="K10893" s="218"/>
    </row>
    <row r="10894" customHeight="1" spans="1:11">
      <c r="A10894" s="228"/>
      <c r="B10894" s="219"/>
      <c r="C10894" s="220"/>
      <c r="D10894" s="220"/>
      <c r="E10894" s="220"/>
      <c r="F10894" s="225"/>
      <c r="G10894" s="222"/>
      <c r="H10894" s="229"/>
      <c r="I10894" s="220"/>
      <c r="J10894" s="220"/>
      <c r="K10894" s="223"/>
    </row>
    <row r="10895" customHeight="1" spans="1:11">
      <c r="A10895" s="226"/>
      <c r="B10895" s="213"/>
      <c r="C10895" s="214"/>
      <c r="D10895" s="214"/>
      <c r="E10895" s="214"/>
      <c r="F10895" s="224"/>
      <c r="G10895" s="216"/>
      <c r="H10895" s="227"/>
      <c r="I10895" s="214"/>
      <c r="J10895" s="214"/>
      <c r="K10895" s="218"/>
    </row>
    <row r="10896" customHeight="1" spans="1:11">
      <c r="A10896" s="228"/>
      <c r="B10896" s="219"/>
      <c r="C10896" s="220"/>
      <c r="D10896" s="220"/>
      <c r="E10896" s="220"/>
      <c r="F10896" s="225"/>
      <c r="G10896" s="222"/>
      <c r="H10896" s="229"/>
      <c r="I10896" s="220"/>
      <c r="J10896" s="220"/>
      <c r="K10896" s="223"/>
    </row>
    <row r="10897" customHeight="1" spans="1:11">
      <c r="A10897" s="226"/>
      <c r="B10897" s="213"/>
      <c r="C10897" s="214"/>
      <c r="D10897" s="214"/>
      <c r="E10897" s="214"/>
      <c r="F10897" s="224"/>
      <c r="G10897" s="216"/>
      <c r="H10897" s="227"/>
      <c r="I10897" s="214"/>
      <c r="J10897" s="214"/>
      <c r="K10897" s="218"/>
    </row>
    <row r="10898" customHeight="1" spans="1:11">
      <c r="A10898" s="228"/>
      <c r="B10898" s="219"/>
      <c r="C10898" s="220"/>
      <c r="D10898" s="220"/>
      <c r="E10898" s="220"/>
      <c r="F10898" s="225"/>
      <c r="G10898" s="222"/>
      <c r="H10898" s="229"/>
      <c r="I10898" s="220"/>
      <c r="J10898" s="220"/>
      <c r="K10898" s="223"/>
    </row>
    <row r="10899" customHeight="1" spans="1:11">
      <c r="A10899" s="226"/>
      <c r="B10899" s="213"/>
      <c r="C10899" s="214"/>
      <c r="D10899" s="214"/>
      <c r="E10899" s="214"/>
      <c r="F10899" s="224"/>
      <c r="G10899" s="216"/>
      <c r="H10899" s="227"/>
      <c r="I10899" s="214"/>
      <c r="J10899" s="214"/>
      <c r="K10899" s="218"/>
    </row>
    <row r="10900" customHeight="1" spans="1:11">
      <c r="A10900" s="228"/>
      <c r="B10900" s="219"/>
      <c r="C10900" s="220"/>
      <c r="D10900" s="220"/>
      <c r="E10900" s="220"/>
      <c r="F10900" s="225"/>
      <c r="G10900" s="222"/>
      <c r="H10900" s="229"/>
      <c r="I10900" s="220"/>
      <c r="J10900" s="220"/>
      <c r="K10900" s="223"/>
    </row>
    <row r="10901" customHeight="1" spans="1:11">
      <c r="A10901" s="226"/>
      <c r="B10901" s="213"/>
      <c r="C10901" s="214"/>
      <c r="D10901" s="214"/>
      <c r="E10901" s="214"/>
      <c r="F10901" s="224"/>
      <c r="G10901" s="216"/>
      <c r="H10901" s="227"/>
      <c r="I10901" s="214"/>
      <c r="J10901" s="214"/>
      <c r="K10901" s="218"/>
    </row>
    <row r="10902" customHeight="1" spans="1:11">
      <c r="A10902" s="228"/>
      <c r="B10902" s="219"/>
      <c r="C10902" s="220"/>
      <c r="D10902" s="220"/>
      <c r="E10902" s="220"/>
      <c r="F10902" s="225"/>
      <c r="G10902" s="222"/>
      <c r="H10902" s="229"/>
      <c r="I10902" s="220"/>
      <c r="J10902" s="220"/>
      <c r="K10902" s="223"/>
    </row>
    <row r="10903" customHeight="1" spans="1:11">
      <c r="A10903" s="226"/>
      <c r="B10903" s="213"/>
      <c r="C10903" s="214"/>
      <c r="D10903" s="214"/>
      <c r="E10903" s="214"/>
      <c r="F10903" s="224"/>
      <c r="G10903" s="216"/>
      <c r="H10903" s="227"/>
      <c r="I10903" s="214"/>
      <c r="J10903" s="214"/>
      <c r="K10903" s="218"/>
    </row>
    <row r="10904" customHeight="1" spans="1:11">
      <c r="A10904" s="228"/>
      <c r="B10904" s="219"/>
      <c r="C10904" s="220"/>
      <c r="D10904" s="220"/>
      <c r="E10904" s="220"/>
      <c r="F10904" s="225"/>
      <c r="G10904" s="222"/>
      <c r="H10904" s="229"/>
      <c r="I10904" s="220"/>
      <c r="J10904" s="220"/>
      <c r="K10904" s="223"/>
    </row>
    <row r="10905" customHeight="1" spans="1:11">
      <c r="A10905" s="226"/>
      <c r="B10905" s="213"/>
      <c r="C10905" s="214"/>
      <c r="D10905" s="214"/>
      <c r="E10905" s="214"/>
      <c r="F10905" s="224"/>
      <c r="G10905" s="216"/>
      <c r="H10905" s="227"/>
      <c r="I10905" s="214"/>
      <c r="J10905" s="214"/>
      <c r="K10905" s="218"/>
    </row>
    <row r="10906" customHeight="1" spans="1:11">
      <c r="A10906" s="228"/>
      <c r="B10906" s="219"/>
      <c r="C10906" s="220"/>
      <c r="D10906" s="220"/>
      <c r="E10906" s="220"/>
      <c r="F10906" s="225"/>
      <c r="G10906" s="222"/>
      <c r="H10906" s="229"/>
      <c r="I10906" s="220"/>
      <c r="J10906" s="220"/>
      <c r="K10906" s="223"/>
    </row>
    <row r="10907" customHeight="1" spans="1:11">
      <c r="A10907" s="226"/>
      <c r="B10907" s="213"/>
      <c r="C10907" s="214"/>
      <c r="D10907" s="214"/>
      <c r="E10907" s="214"/>
      <c r="F10907" s="224"/>
      <c r="G10907" s="216"/>
      <c r="H10907" s="227"/>
      <c r="I10907" s="214"/>
      <c r="J10907" s="214"/>
      <c r="K10907" s="218"/>
    </row>
    <row r="10908" customHeight="1" spans="1:11">
      <c r="A10908" s="228"/>
      <c r="B10908" s="219"/>
      <c r="C10908" s="220"/>
      <c r="D10908" s="220"/>
      <c r="E10908" s="220"/>
      <c r="F10908" s="225"/>
      <c r="G10908" s="222"/>
      <c r="H10908" s="229"/>
      <c r="I10908" s="220"/>
      <c r="J10908" s="220"/>
      <c r="K10908" s="223"/>
    </row>
    <row r="10909" customHeight="1" spans="1:11">
      <c r="A10909" s="226"/>
      <c r="B10909" s="213"/>
      <c r="C10909" s="214"/>
      <c r="D10909" s="214"/>
      <c r="E10909" s="214"/>
      <c r="F10909" s="224"/>
      <c r="G10909" s="216"/>
      <c r="H10909" s="227"/>
      <c r="I10909" s="214"/>
      <c r="J10909" s="214"/>
      <c r="K10909" s="218"/>
    </row>
    <row r="10910" customHeight="1" spans="1:11">
      <c r="A10910" s="228"/>
      <c r="B10910" s="219"/>
      <c r="C10910" s="220"/>
      <c r="D10910" s="220"/>
      <c r="E10910" s="220"/>
      <c r="F10910" s="225"/>
      <c r="G10910" s="222"/>
      <c r="H10910" s="229"/>
      <c r="I10910" s="220"/>
      <c r="J10910" s="220"/>
      <c r="K10910" s="223"/>
    </row>
    <row r="10911" customHeight="1" spans="1:11">
      <c r="A10911" s="226"/>
      <c r="B10911" s="213"/>
      <c r="C10911" s="214"/>
      <c r="D10911" s="214"/>
      <c r="E10911" s="214"/>
      <c r="F10911" s="224"/>
      <c r="G10911" s="216"/>
      <c r="H10911" s="227"/>
      <c r="I10911" s="214"/>
      <c r="J10911" s="214"/>
      <c r="K10911" s="218"/>
    </row>
    <row r="10912" customHeight="1" spans="1:11">
      <c r="A10912" s="228"/>
      <c r="B10912" s="219"/>
      <c r="C10912" s="220"/>
      <c r="D10912" s="220"/>
      <c r="E10912" s="220"/>
      <c r="F10912" s="225"/>
      <c r="G10912" s="222"/>
      <c r="H10912" s="229"/>
      <c r="I10912" s="220"/>
      <c r="J10912" s="220"/>
      <c r="K10912" s="223"/>
    </row>
    <row r="10913" customHeight="1" spans="1:11">
      <c r="A10913" s="226"/>
      <c r="B10913" s="213"/>
      <c r="C10913" s="214"/>
      <c r="D10913" s="214"/>
      <c r="E10913" s="214"/>
      <c r="F10913" s="224"/>
      <c r="G10913" s="216"/>
      <c r="H10913" s="227"/>
      <c r="I10913" s="214"/>
      <c r="J10913" s="214"/>
      <c r="K10913" s="218"/>
    </row>
    <row r="10914" customHeight="1" spans="1:11">
      <c r="A10914" s="228"/>
      <c r="B10914" s="219"/>
      <c r="C10914" s="220"/>
      <c r="D10914" s="220"/>
      <c r="E10914" s="220"/>
      <c r="F10914" s="225"/>
      <c r="G10914" s="222"/>
      <c r="H10914" s="229"/>
      <c r="I10914" s="220"/>
      <c r="J10914" s="220"/>
      <c r="K10914" s="223"/>
    </row>
    <row r="10915" customHeight="1" spans="1:11">
      <c r="A10915" s="226"/>
      <c r="B10915" s="213"/>
      <c r="C10915" s="214"/>
      <c r="D10915" s="214"/>
      <c r="E10915" s="214"/>
      <c r="F10915" s="224"/>
      <c r="G10915" s="216"/>
      <c r="H10915" s="227"/>
      <c r="I10915" s="214"/>
      <c r="J10915" s="214"/>
      <c r="K10915" s="218"/>
    </row>
    <row r="10916" customHeight="1" spans="1:11">
      <c r="A10916" s="228"/>
      <c r="B10916" s="219"/>
      <c r="C10916" s="220"/>
      <c r="D10916" s="220"/>
      <c r="E10916" s="220"/>
      <c r="F10916" s="225"/>
      <c r="G10916" s="222"/>
      <c r="H10916" s="229"/>
      <c r="I10916" s="220"/>
      <c r="J10916" s="220"/>
      <c r="K10916" s="223"/>
    </row>
    <row r="10917" customHeight="1" spans="1:11">
      <c r="A10917" s="226"/>
      <c r="B10917" s="213"/>
      <c r="C10917" s="214"/>
      <c r="D10917" s="214"/>
      <c r="E10917" s="214"/>
      <c r="F10917" s="224"/>
      <c r="G10917" s="216"/>
      <c r="H10917" s="227"/>
      <c r="I10917" s="214"/>
      <c r="J10917" s="214"/>
      <c r="K10917" s="218"/>
    </row>
    <row r="10918" customHeight="1" spans="1:11">
      <c r="A10918" s="228"/>
      <c r="B10918" s="219"/>
      <c r="C10918" s="220"/>
      <c r="D10918" s="220"/>
      <c r="E10918" s="220"/>
      <c r="F10918" s="225"/>
      <c r="G10918" s="222"/>
      <c r="H10918" s="229"/>
      <c r="I10918" s="220"/>
      <c r="J10918" s="220"/>
      <c r="K10918" s="223"/>
    </row>
    <row r="10919" customHeight="1" spans="1:11">
      <c r="A10919" s="226"/>
      <c r="B10919" s="213"/>
      <c r="C10919" s="214"/>
      <c r="D10919" s="214"/>
      <c r="E10919" s="214"/>
      <c r="F10919" s="224"/>
      <c r="G10919" s="216"/>
      <c r="H10919" s="227"/>
      <c r="I10919" s="214"/>
      <c r="J10919" s="214"/>
      <c r="K10919" s="218"/>
    </row>
    <row r="10920" customHeight="1" spans="1:11">
      <c r="A10920" s="228"/>
      <c r="B10920" s="219"/>
      <c r="C10920" s="220"/>
      <c r="D10920" s="220"/>
      <c r="E10920" s="220"/>
      <c r="F10920" s="225"/>
      <c r="G10920" s="222"/>
      <c r="H10920" s="229"/>
      <c r="I10920" s="220"/>
      <c r="J10920" s="220"/>
      <c r="K10920" s="223"/>
    </row>
    <row r="10921" customHeight="1" spans="1:11">
      <c r="A10921" s="226"/>
      <c r="B10921" s="213"/>
      <c r="C10921" s="214"/>
      <c r="D10921" s="214"/>
      <c r="E10921" s="214"/>
      <c r="F10921" s="224"/>
      <c r="G10921" s="216"/>
      <c r="H10921" s="227"/>
      <c r="I10921" s="214"/>
      <c r="J10921" s="214"/>
      <c r="K10921" s="218"/>
    </row>
    <row r="10922" customHeight="1" spans="1:11">
      <c r="A10922" s="228"/>
      <c r="B10922" s="219"/>
      <c r="C10922" s="220"/>
      <c r="D10922" s="220"/>
      <c r="E10922" s="220"/>
      <c r="F10922" s="225"/>
      <c r="G10922" s="222"/>
      <c r="H10922" s="229"/>
      <c r="I10922" s="220"/>
      <c r="J10922" s="220"/>
      <c r="K10922" s="223"/>
    </row>
    <row r="10923" customHeight="1" spans="1:11">
      <c r="A10923" s="226"/>
      <c r="B10923" s="213"/>
      <c r="C10923" s="214"/>
      <c r="D10923" s="214"/>
      <c r="E10923" s="214"/>
      <c r="F10923" s="224"/>
      <c r="G10923" s="216"/>
      <c r="H10923" s="227"/>
      <c r="I10923" s="214"/>
      <c r="J10923" s="214"/>
      <c r="K10923" s="218"/>
    </row>
    <row r="10924" customHeight="1" spans="1:11">
      <c r="A10924" s="228"/>
      <c r="B10924" s="219"/>
      <c r="C10924" s="220"/>
      <c r="D10924" s="220"/>
      <c r="E10924" s="220"/>
      <c r="F10924" s="225"/>
      <c r="G10924" s="222"/>
      <c r="H10924" s="229"/>
      <c r="I10924" s="220"/>
      <c r="J10924" s="220"/>
      <c r="K10924" s="223"/>
    </row>
    <row r="10925" customHeight="1" spans="1:11">
      <c r="A10925" s="226"/>
      <c r="B10925" s="213"/>
      <c r="C10925" s="214"/>
      <c r="D10925" s="214"/>
      <c r="E10925" s="214"/>
      <c r="F10925" s="224"/>
      <c r="G10925" s="216"/>
      <c r="H10925" s="227"/>
      <c r="I10925" s="214"/>
      <c r="J10925" s="214"/>
      <c r="K10925" s="218"/>
    </row>
    <row r="10926" customHeight="1" spans="1:11">
      <c r="A10926" s="228"/>
      <c r="B10926" s="219"/>
      <c r="C10926" s="220"/>
      <c r="D10926" s="220"/>
      <c r="E10926" s="220"/>
      <c r="F10926" s="225"/>
      <c r="G10926" s="222"/>
      <c r="H10926" s="229"/>
      <c r="I10926" s="220"/>
      <c r="J10926" s="220"/>
      <c r="K10926" s="223"/>
    </row>
    <row r="10927" customHeight="1" spans="1:11">
      <c r="A10927" s="226"/>
      <c r="B10927" s="213"/>
      <c r="C10927" s="214"/>
      <c r="D10927" s="214"/>
      <c r="E10927" s="214"/>
      <c r="F10927" s="224"/>
      <c r="G10927" s="216"/>
      <c r="H10927" s="227"/>
      <c r="I10927" s="214"/>
      <c r="J10927" s="214"/>
      <c r="K10927" s="218"/>
    </row>
    <row r="10928" customHeight="1" spans="1:11">
      <c r="A10928" s="228"/>
      <c r="B10928" s="219"/>
      <c r="C10928" s="220"/>
      <c r="D10928" s="220"/>
      <c r="E10928" s="220"/>
      <c r="F10928" s="225"/>
      <c r="G10928" s="222"/>
      <c r="H10928" s="229"/>
      <c r="I10928" s="220"/>
      <c r="J10928" s="220"/>
      <c r="K10928" s="223"/>
    </row>
    <row r="10929" customHeight="1" spans="1:11">
      <c r="A10929" s="226"/>
      <c r="B10929" s="213"/>
      <c r="C10929" s="214"/>
      <c r="D10929" s="214"/>
      <c r="E10929" s="214"/>
      <c r="F10929" s="224"/>
      <c r="G10929" s="216"/>
      <c r="H10929" s="227"/>
      <c r="I10929" s="214"/>
      <c r="J10929" s="214"/>
      <c r="K10929" s="218"/>
    </row>
    <row r="10930" customHeight="1" spans="1:11">
      <c r="A10930" s="228"/>
      <c r="B10930" s="219"/>
      <c r="C10930" s="220"/>
      <c r="D10930" s="220"/>
      <c r="E10930" s="220"/>
      <c r="F10930" s="225"/>
      <c r="G10930" s="222"/>
      <c r="H10930" s="229"/>
      <c r="I10930" s="220"/>
      <c r="J10930" s="220"/>
      <c r="K10930" s="223"/>
    </row>
    <row r="10931" customHeight="1" spans="1:11">
      <c r="A10931" s="226"/>
      <c r="B10931" s="213"/>
      <c r="C10931" s="214"/>
      <c r="D10931" s="214"/>
      <c r="E10931" s="214"/>
      <c r="F10931" s="224"/>
      <c r="G10931" s="216"/>
      <c r="H10931" s="227"/>
      <c r="I10931" s="214"/>
      <c r="J10931" s="214"/>
      <c r="K10931" s="218"/>
    </row>
    <row r="10932" customHeight="1" spans="1:11">
      <c r="A10932" s="228"/>
      <c r="B10932" s="219"/>
      <c r="C10932" s="220"/>
      <c r="D10932" s="220"/>
      <c r="E10932" s="220"/>
      <c r="F10932" s="225"/>
      <c r="G10932" s="222"/>
      <c r="H10932" s="229"/>
      <c r="I10932" s="220"/>
      <c r="J10932" s="220"/>
      <c r="K10932" s="223"/>
    </row>
    <row r="10933" customHeight="1" spans="1:11">
      <c r="A10933" s="226"/>
      <c r="B10933" s="213"/>
      <c r="C10933" s="214"/>
      <c r="D10933" s="214"/>
      <c r="E10933" s="214"/>
      <c r="F10933" s="224"/>
      <c r="G10933" s="216"/>
      <c r="H10933" s="227"/>
      <c r="I10933" s="214"/>
      <c r="J10933" s="214"/>
      <c r="K10933" s="218"/>
    </row>
    <row r="10934" customHeight="1" spans="1:11">
      <c r="A10934" s="228"/>
      <c r="B10934" s="219"/>
      <c r="C10934" s="220"/>
      <c r="D10934" s="220"/>
      <c r="E10934" s="220"/>
      <c r="F10934" s="225"/>
      <c r="G10934" s="222"/>
      <c r="H10934" s="229"/>
      <c r="I10934" s="220"/>
      <c r="J10934" s="220"/>
      <c r="K10934" s="223"/>
    </row>
    <row r="10935" customHeight="1" spans="1:11">
      <c r="A10935" s="226"/>
      <c r="B10935" s="213"/>
      <c r="C10935" s="214"/>
      <c r="D10935" s="214"/>
      <c r="E10935" s="214"/>
      <c r="F10935" s="224"/>
      <c r="G10935" s="216"/>
      <c r="H10935" s="227"/>
      <c r="I10935" s="214"/>
      <c r="J10935" s="214"/>
      <c r="K10935" s="218"/>
    </row>
    <row r="10936" customHeight="1" spans="1:11">
      <c r="A10936" s="228"/>
      <c r="B10936" s="219"/>
      <c r="C10936" s="220"/>
      <c r="D10936" s="220"/>
      <c r="E10936" s="220"/>
      <c r="F10936" s="225"/>
      <c r="G10936" s="222"/>
      <c r="H10936" s="229"/>
      <c r="I10936" s="220"/>
      <c r="J10936" s="220"/>
      <c r="K10936" s="223"/>
    </row>
    <row r="10937" customHeight="1" spans="1:11">
      <c r="A10937" s="226"/>
      <c r="B10937" s="213"/>
      <c r="C10937" s="214"/>
      <c r="D10937" s="214"/>
      <c r="E10937" s="214"/>
      <c r="F10937" s="224"/>
      <c r="G10937" s="216"/>
      <c r="H10937" s="227"/>
      <c r="I10937" s="214"/>
      <c r="J10937" s="214"/>
      <c r="K10937" s="218"/>
    </row>
    <row r="10938" customHeight="1" spans="1:11">
      <c r="A10938" s="228"/>
      <c r="B10938" s="219"/>
      <c r="C10938" s="220"/>
      <c r="D10938" s="220"/>
      <c r="E10938" s="220"/>
      <c r="F10938" s="225"/>
      <c r="G10938" s="222"/>
      <c r="H10938" s="229"/>
      <c r="I10938" s="220"/>
      <c r="J10938" s="220"/>
      <c r="K10938" s="223"/>
    </row>
    <row r="10939" customHeight="1" spans="1:11">
      <c r="A10939" s="226"/>
      <c r="B10939" s="213"/>
      <c r="C10939" s="214"/>
      <c r="D10939" s="214"/>
      <c r="E10939" s="214"/>
      <c r="F10939" s="224"/>
      <c r="G10939" s="216"/>
      <c r="H10939" s="227"/>
      <c r="I10939" s="214"/>
      <c r="J10939" s="214"/>
      <c r="K10939" s="218"/>
    </row>
    <row r="10940" customHeight="1" spans="1:11">
      <c r="A10940" s="228"/>
      <c r="B10940" s="219"/>
      <c r="C10940" s="220"/>
      <c r="D10940" s="220"/>
      <c r="E10940" s="220"/>
      <c r="F10940" s="225"/>
      <c r="G10940" s="222"/>
      <c r="H10940" s="229"/>
      <c r="I10940" s="220"/>
      <c r="J10940" s="220"/>
      <c r="K10940" s="223"/>
    </row>
    <row r="10941" customHeight="1" spans="1:11">
      <c r="A10941" s="226"/>
      <c r="B10941" s="213"/>
      <c r="C10941" s="214"/>
      <c r="D10941" s="214"/>
      <c r="E10941" s="214"/>
      <c r="F10941" s="224"/>
      <c r="G10941" s="216"/>
      <c r="H10941" s="227"/>
      <c r="I10941" s="214"/>
      <c r="J10941" s="214"/>
      <c r="K10941" s="218"/>
    </row>
    <row r="10942" customHeight="1" spans="1:11">
      <c r="A10942" s="228"/>
      <c r="B10942" s="219"/>
      <c r="C10942" s="220"/>
      <c r="D10942" s="220"/>
      <c r="E10942" s="220"/>
      <c r="F10942" s="225"/>
      <c r="G10942" s="222"/>
      <c r="H10942" s="229"/>
      <c r="I10942" s="220"/>
      <c r="J10942" s="220"/>
      <c r="K10942" s="223"/>
    </row>
    <row r="10943" customHeight="1" spans="1:11">
      <c r="A10943" s="226"/>
      <c r="B10943" s="213"/>
      <c r="C10943" s="214"/>
      <c r="D10943" s="214"/>
      <c r="E10943" s="214"/>
      <c r="F10943" s="224"/>
      <c r="G10943" s="216"/>
      <c r="H10943" s="227"/>
      <c r="I10943" s="214"/>
      <c r="J10943" s="214"/>
      <c r="K10943" s="218"/>
    </row>
    <row r="10944" customHeight="1" spans="1:11">
      <c r="A10944" s="228"/>
      <c r="B10944" s="219"/>
      <c r="C10944" s="220"/>
      <c r="D10944" s="220"/>
      <c r="E10944" s="220"/>
      <c r="F10944" s="225"/>
      <c r="G10944" s="222"/>
      <c r="H10944" s="229"/>
      <c r="I10944" s="220"/>
      <c r="J10944" s="220"/>
      <c r="K10944" s="223"/>
    </row>
    <row r="10945" customHeight="1" spans="1:11">
      <c r="A10945" s="226"/>
      <c r="B10945" s="213"/>
      <c r="C10945" s="214"/>
      <c r="D10945" s="214"/>
      <c r="E10945" s="214"/>
      <c r="F10945" s="224"/>
      <c r="G10945" s="216"/>
      <c r="H10945" s="227"/>
      <c r="I10945" s="214"/>
      <c r="J10945" s="214"/>
      <c r="K10945" s="218"/>
    </row>
    <row r="10946" customHeight="1" spans="1:11">
      <c r="A10946" s="228"/>
      <c r="B10946" s="219"/>
      <c r="C10946" s="220"/>
      <c r="D10946" s="220"/>
      <c r="E10946" s="220"/>
      <c r="F10946" s="225"/>
      <c r="G10946" s="222"/>
      <c r="H10946" s="229"/>
      <c r="I10946" s="220"/>
      <c r="J10946" s="220"/>
      <c r="K10946" s="223"/>
    </row>
    <row r="10947" customHeight="1" spans="1:11">
      <c r="A10947" s="226"/>
      <c r="B10947" s="213"/>
      <c r="C10947" s="214"/>
      <c r="D10947" s="214"/>
      <c r="E10947" s="214"/>
      <c r="F10947" s="224"/>
      <c r="G10947" s="216"/>
      <c r="H10947" s="227"/>
      <c r="I10947" s="214"/>
      <c r="J10947" s="214"/>
      <c r="K10947" s="218"/>
    </row>
    <row r="10948" customHeight="1" spans="1:11">
      <c r="A10948" s="228"/>
      <c r="B10948" s="219"/>
      <c r="C10948" s="220"/>
      <c r="D10948" s="220"/>
      <c r="E10948" s="220"/>
      <c r="F10948" s="225"/>
      <c r="G10948" s="222"/>
      <c r="H10948" s="229"/>
      <c r="I10948" s="220"/>
      <c r="J10948" s="220"/>
      <c r="K10948" s="223"/>
    </row>
    <row r="10949" customHeight="1" spans="1:11">
      <c r="A10949" s="226"/>
      <c r="B10949" s="213"/>
      <c r="C10949" s="214"/>
      <c r="D10949" s="214"/>
      <c r="E10949" s="214"/>
      <c r="F10949" s="224"/>
      <c r="G10949" s="216"/>
      <c r="H10949" s="227"/>
      <c r="I10949" s="214"/>
      <c r="J10949" s="214"/>
      <c r="K10949" s="218"/>
    </row>
    <row r="10950" customHeight="1" spans="1:11">
      <c r="A10950" s="228"/>
      <c r="B10950" s="219"/>
      <c r="C10950" s="220"/>
      <c r="D10950" s="220"/>
      <c r="E10950" s="220"/>
      <c r="F10950" s="225"/>
      <c r="G10950" s="222"/>
      <c r="H10950" s="229"/>
      <c r="I10950" s="220"/>
      <c r="J10950" s="220"/>
      <c r="K10950" s="223"/>
    </row>
    <row r="10951" customHeight="1" spans="1:11">
      <c r="A10951" s="226"/>
      <c r="B10951" s="213"/>
      <c r="C10951" s="214"/>
      <c r="D10951" s="214"/>
      <c r="E10951" s="214"/>
      <c r="F10951" s="224"/>
      <c r="G10951" s="216"/>
      <c r="H10951" s="227"/>
      <c r="I10951" s="214"/>
      <c r="J10951" s="214"/>
      <c r="K10951" s="218"/>
    </row>
    <row r="10952" customHeight="1" spans="1:11">
      <c r="A10952" s="228"/>
      <c r="B10952" s="219"/>
      <c r="C10952" s="220"/>
      <c r="D10952" s="220"/>
      <c r="E10952" s="220"/>
      <c r="F10952" s="225"/>
      <c r="G10952" s="222"/>
      <c r="H10952" s="229"/>
      <c r="I10952" s="220"/>
      <c r="J10952" s="220"/>
      <c r="K10952" s="223"/>
    </row>
    <row r="10953" customHeight="1" spans="1:11">
      <c r="A10953" s="226"/>
      <c r="B10953" s="213"/>
      <c r="C10953" s="214"/>
      <c r="D10953" s="214"/>
      <c r="E10953" s="214"/>
      <c r="F10953" s="224"/>
      <c r="G10953" s="216"/>
      <c r="H10953" s="227"/>
      <c r="I10953" s="214"/>
      <c r="J10953" s="214"/>
      <c r="K10953" s="218"/>
    </row>
    <row r="10954" customHeight="1" spans="1:11">
      <c r="A10954" s="228"/>
      <c r="B10954" s="219"/>
      <c r="C10954" s="220"/>
      <c r="D10954" s="220"/>
      <c r="E10954" s="220"/>
      <c r="F10954" s="225"/>
      <c r="G10954" s="222"/>
      <c r="H10954" s="229"/>
      <c r="I10954" s="220"/>
      <c r="J10954" s="220"/>
      <c r="K10954" s="223"/>
    </row>
    <row r="10955" customHeight="1" spans="1:11">
      <c r="A10955" s="226"/>
      <c r="B10955" s="213"/>
      <c r="C10955" s="214"/>
      <c r="D10955" s="214"/>
      <c r="E10955" s="214"/>
      <c r="F10955" s="224"/>
      <c r="G10955" s="216"/>
      <c r="H10955" s="227"/>
      <c r="I10955" s="214"/>
      <c r="J10955" s="214"/>
      <c r="K10955" s="218"/>
    </row>
    <row r="10956" customHeight="1" spans="1:11">
      <c r="A10956" s="228"/>
      <c r="B10956" s="219"/>
      <c r="C10956" s="220"/>
      <c r="D10956" s="220"/>
      <c r="E10956" s="220"/>
      <c r="F10956" s="225"/>
      <c r="G10956" s="222"/>
      <c r="H10956" s="229"/>
      <c r="I10956" s="220"/>
      <c r="J10956" s="220"/>
      <c r="K10956" s="223"/>
    </row>
    <row r="10957" customHeight="1" spans="1:11">
      <c r="A10957" s="226"/>
      <c r="B10957" s="213"/>
      <c r="C10957" s="214"/>
      <c r="D10957" s="214"/>
      <c r="E10957" s="214"/>
      <c r="F10957" s="224"/>
      <c r="G10957" s="216"/>
      <c r="H10957" s="227"/>
      <c r="I10957" s="214"/>
      <c r="J10957" s="214"/>
      <c r="K10957" s="218"/>
    </row>
    <row r="10958" customHeight="1" spans="1:11">
      <c r="A10958" s="228"/>
      <c r="B10958" s="219"/>
      <c r="C10958" s="220"/>
      <c r="D10958" s="220"/>
      <c r="E10958" s="220"/>
      <c r="F10958" s="225"/>
      <c r="G10958" s="222"/>
      <c r="H10958" s="229"/>
      <c r="I10958" s="220"/>
      <c r="J10958" s="220"/>
      <c r="K10958" s="223"/>
    </row>
    <row r="10959" customHeight="1" spans="1:11">
      <c r="A10959" s="226"/>
      <c r="B10959" s="213"/>
      <c r="C10959" s="214"/>
      <c r="D10959" s="214"/>
      <c r="E10959" s="214"/>
      <c r="F10959" s="224"/>
      <c r="G10959" s="216"/>
      <c r="H10959" s="227"/>
      <c r="I10959" s="214"/>
      <c r="J10959" s="214"/>
      <c r="K10959" s="218"/>
    </row>
    <row r="10960" customHeight="1" spans="1:11">
      <c r="A10960" s="228"/>
      <c r="B10960" s="219"/>
      <c r="C10960" s="220"/>
      <c r="D10960" s="220"/>
      <c r="E10960" s="220"/>
      <c r="F10960" s="225"/>
      <c r="G10960" s="222"/>
      <c r="H10960" s="229"/>
      <c r="I10960" s="220"/>
      <c r="J10960" s="220"/>
      <c r="K10960" s="223"/>
    </row>
    <row r="10961" customHeight="1" spans="1:11">
      <c r="A10961" s="226"/>
      <c r="B10961" s="213"/>
      <c r="C10961" s="214"/>
      <c r="D10961" s="214"/>
      <c r="E10961" s="214"/>
      <c r="F10961" s="224"/>
      <c r="G10961" s="216"/>
      <c r="H10961" s="227"/>
      <c r="I10961" s="214"/>
      <c r="J10961" s="214"/>
      <c r="K10961" s="218"/>
    </row>
    <row r="10962" customHeight="1" spans="1:11">
      <c r="A10962" s="228"/>
      <c r="B10962" s="219"/>
      <c r="C10962" s="220"/>
      <c r="D10962" s="220"/>
      <c r="E10962" s="220"/>
      <c r="F10962" s="225"/>
      <c r="G10962" s="222"/>
      <c r="H10962" s="229"/>
      <c r="I10962" s="220"/>
      <c r="J10962" s="220"/>
      <c r="K10962" s="223"/>
    </row>
    <row r="10963" customHeight="1" spans="1:11">
      <c r="A10963" s="226"/>
      <c r="B10963" s="213"/>
      <c r="C10963" s="214"/>
      <c r="D10963" s="214"/>
      <c r="E10963" s="214"/>
      <c r="F10963" s="224"/>
      <c r="G10963" s="216"/>
      <c r="H10963" s="227"/>
      <c r="I10963" s="214"/>
      <c r="J10963" s="214"/>
      <c r="K10963" s="218"/>
    </row>
    <row r="10964" customHeight="1" spans="1:11">
      <c r="A10964" s="228"/>
      <c r="B10964" s="219"/>
      <c r="C10964" s="220"/>
      <c r="D10964" s="220"/>
      <c r="E10964" s="220"/>
      <c r="F10964" s="225"/>
      <c r="G10964" s="222"/>
      <c r="H10964" s="229"/>
      <c r="I10964" s="220"/>
      <c r="J10964" s="220"/>
      <c r="K10964" s="223"/>
    </row>
    <row r="10965" customHeight="1" spans="1:11">
      <c r="A10965" s="226"/>
      <c r="B10965" s="213"/>
      <c r="C10965" s="214"/>
      <c r="D10965" s="214"/>
      <c r="E10965" s="214"/>
      <c r="F10965" s="224"/>
      <c r="G10965" s="216"/>
      <c r="H10965" s="227"/>
      <c r="I10965" s="214"/>
      <c r="J10965" s="214"/>
      <c r="K10965" s="218"/>
    </row>
    <row r="10966" customHeight="1" spans="1:11">
      <c r="A10966" s="228"/>
      <c r="B10966" s="219"/>
      <c r="C10966" s="220"/>
      <c r="D10966" s="220"/>
      <c r="E10966" s="220"/>
      <c r="F10966" s="225"/>
      <c r="G10966" s="222"/>
      <c r="H10966" s="229"/>
      <c r="I10966" s="220"/>
      <c r="J10966" s="220"/>
      <c r="K10966" s="223"/>
    </row>
    <row r="10967" customHeight="1" spans="1:11">
      <c r="A10967" s="226"/>
      <c r="B10967" s="213"/>
      <c r="C10967" s="214"/>
      <c r="D10967" s="214"/>
      <c r="E10967" s="214"/>
      <c r="F10967" s="224"/>
      <c r="G10967" s="216"/>
      <c r="H10967" s="227"/>
      <c r="I10967" s="214"/>
      <c r="J10967" s="214"/>
      <c r="K10967" s="218"/>
    </row>
    <row r="10968" customHeight="1" spans="1:11">
      <c r="A10968" s="228"/>
      <c r="B10968" s="219"/>
      <c r="C10968" s="220"/>
      <c r="D10968" s="220"/>
      <c r="E10968" s="220"/>
      <c r="F10968" s="225"/>
      <c r="G10968" s="222"/>
      <c r="H10968" s="229"/>
      <c r="I10968" s="220"/>
      <c r="J10968" s="220"/>
      <c r="K10968" s="223"/>
    </row>
    <row r="10969" customHeight="1" spans="1:11">
      <c r="A10969" s="226"/>
      <c r="B10969" s="213"/>
      <c r="C10969" s="214"/>
      <c r="D10969" s="214"/>
      <c r="E10969" s="214"/>
      <c r="F10969" s="224"/>
      <c r="G10969" s="216"/>
      <c r="H10969" s="227"/>
      <c r="I10969" s="214"/>
      <c r="J10969" s="214"/>
      <c r="K10969" s="218"/>
    </row>
    <row r="10970" customHeight="1" spans="1:11">
      <c r="A10970" s="228"/>
      <c r="B10970" s="219"/>
      <c r="C10970" s="220"/>
      <c r="D10970" s="220"/>
      <c r="E10970" s="220"/>
      <c r="F10970" s="225"/>
      <c r="G10970" s="222"/>
      <c r="H10970" s="229"/>
      <c r="I10970" s="220"/>
      <c r="J10970" s="220"/>
      <c r="K10970" s="223"/>
    </row>
    <row r="10971" customHeight="1" spans="1:11">
      <c r="A10971" s="226"/>
      <c r="B10971" s="213"/>
      <c r="C10971" s="214"/>
      <c r="D10971" s="214"/>
      <c r="E10971" s="214"/>
      <c r="F10971" s="224"/>
      <c r="G10971" s="216"/>
      <c r="H10971" s="227"/>
      <c r="I10971" s="214"/>
      <c r="J10971" s="214"/>
      <c r="K10971" s="218"/>
    </row>
    <row r="10972" customHeight="1" spans="1:11">
      <c r="A10972" s="228"/>
      <c r="B10972" s="219"/>
      <c r="C10972" s="220"/>
      <c r="D10972" s="220"/>
      <c r="E10972" s="220"/>
      <c r="F10972" s="225"/>
      <c r="G10972" s="222"/>
      <c r="H10972" s="229"/>
      <c r="I10972" s="220"/>
      <c r="J10972" s="220"/>
      <c r="K10972" s="223"/>
    </row>
    <row r="10973" customHeight="1" spans="1:11">
      <c r="A10973" s="226"/>
      <c r="B10973" s="213"/>
      <c r="C10973" s="214"/>
      <c r="D10973" s="214"/>
      <c r="E10973" s="214"/>
      <c r="F10973" s="224"/>
      <c r="G10973" s="216"/>
      <c r="H10973" s="227"/>
      <c r="I10973" s="214"/>
      <c r="J10973" s="214"/>
      <c r="K10973" s="218"/>
    </row>
    <row r="10974" customHeight="1" spans="1:11">
      <c r="A10974" s="228"/>
      <c r="B10974" s="219"/>
      <c r="C10974" s="220"/>
      <c r="D10974" s="220"/>
      <c r="E10974" s="220"/>
      <c r="F10974" s="225"/>
      <c r="G10974" s="222"/>
      <c r="H10974" s="229"/>
      <c r="I10974" s="220"/>
      <c r="J10974" s="220"/>
      <c r="K10974" s="223"/>
    </row>
    <row r="10975" customHeight="1" spans="1:11">
      <c r="A10975" s="226"/>
      <c r="B10975" s="213"/>
      <c r="C10975" s="214"/>
      <c r="D10975" s="214"/>
      <c r="E10975" s="214"/>
      <c r="F10975" s="224"/>
      <c r="G10975" s="216"/>
      <c r="H10975" s="227"/>
      <c r="I10975" s="214"/>
      <c r="J10975" s="214"/>
      <c r="K10975" s="218"/>
    </row>
    <row r="10976" customHeight="1" spans="1:11">
      <c r="A10976" s="228"/>
      <c r="B10976" s="219"/>
      <c r="C10976" s="220"/>
      <c r="D10976" s="220"/>
      <c r="E10976" s="220"/>
      <c r="F10976" s="225"/>
      <c r="G10976" s="222"/>
      <c r="H10976" s="229"/>
      <c r="I10976" s="220"/>
      <c r="J10976" s="220"/>
      <c r="K10976" s="223"/>
    </row>
    <row r="10977" customHeight="1" spans="1:11">
      <c r="A10977" s="226"/>
      <c r="B10977" s="213"/>
      <c r="C10977" s="214"/>
      <c r="D10977" s="214"/>
      <c r="E10977" s="214"/>
      <c r="F10977" s="224"/>
      <c r="G10977" s="216"/>
      <c r="H10977" s="227"/>
      <c r="I10977" s="214"/>
      <c r="J10977" s="214"/>
      <c r="K10977" s="218"/>
    </row>
    <row r="10978" customHeight="1" spans="1:11">
      <c r="A10978" s="228"/>
      <c r="B10978" s="219"/>
      <c r="C10978" s="220"/>
      <c r="D10978" s="220"/>
      <c r="E10978" s="220"/>
      <c r="F10978" s="225"/>
      <c r="G10978" s="222"/>
      <c r="H10978" s="229"/>
      <c r="I10978" s="220"/>
      <c r="J10978" s="220"/>
      <c r="K10978" s="223"/>
    </row>
    <row r="10979" customHeight="1" spans="1:11">
      <c r="A10979" s="226"/>
      <c r="B10979" s="213"/>
      <c r="C10979" s="214"/>
      <c r="D10979" s="214"/>
      <c r="E10979" s="214"/>
      <c r="F10979" s="224"/>
      <c r="G10979" s="216"/>
      <c r="H10979" s="227"/>
      <c r="I10979" s="214"/>
      <c r="J10979" s="214"/>
      <c r="K10979" s="218"/>
    </row>
    <row r="10980" customHeight="1" spans="1:11">
      <c r="A10980" s="228"/>
      <c r="B10980" s="219"/>
      <c r="C10980" s="220"/>
      <c r="D10980" s="220"/>
      <c r="E10980" s="220"/>
      <c r="F10980" s="225"/>
      <c r="G10980" s="222"/>
      <c r="H10980" s="229"/>
      <c r="I10980" s="220"/>
      <c r="J10980" s="220"/>
      <c r="K10980" s="223"/>
    </row>
    <row r="10981" customHeight="1" spans="1:11">
      <c r="A10981" s="226"/>
      <c r="B10981" s="213"/>
      <c r="C10981" s="214"/>
      <c r="D10981" s="214"/>
      <c r="E10981" s="214"/>
      <c r="F10981" s="224"/>
      <c r="G10981" s="216"/>
      <c r="H10981" s="227"/>
      <c r="I10981" s="214"/>
      <c r="J10981" s="214"/>
      <c r="K10981" s="218"/>
    </row>
    <row r="10982" customHeight="1" spans="1:11">
      <c r="A10982" s="228"/>
      <c r="B10982" s="219"/>
      <c r="C10982" s="220"/>
      <c r="D10982" s="220"/>
      <c r="E10982" s="220"/>
      <c r="F10982" s="225"/>
      <c r="G10982" s="222"/>
      <c r="H10982" s="229"/>
      <c r="I10982" s="220"/>
      <c r="J10982" s="220"/>
      <c r="K10982" s="223"/>
    </row>
    <row r="10983" customHeight="1" spans="1:11">
      <c r="A10983" s="226"/>
      <c r="B10983" s="213"/>
      <c r="C10983" s="214"/>
      <c r="D10983" s="214"/>
      <c r="E10983" s="214"/>
      <c r="F10983" s="224"/>
      <c r="G10983" s="216"/>
      <c r="H10983" s="227"/>
      <c r="I10983" s="214"/>
      <c r="J10983" s="214"/>
      <c r="K10983" s="218"/>
    </row>
    <row r="10984" customHeight="1" spans="1:11">
      <c r="A10984" s="228"/>
      <c r="B10984" s="219"/>
      <c r="C10984" s="220"/>
      <c r="D10984" s="220"/>
      <c r="E10984" s="220"/>
      <c r="F10984" s="225"/>
      <c r="G10984" s="222"/>
      <c r="H10984" s="229"/>
      <c r="I10984" s="220"/>
      <c r="J10984" s="220"/>
      <c r="K10984" s="223"/>
    </row>
    <row r="10985" customHeight="1" spans="1:11">
      <c r="A10985" s="226"/>
      <c r="B10985" s="213"/>
      <c r="C10985" s="214"/>
      <c r="D10985" s="214"/>
      <c r="E10985" s="214"/>
      <c r="F10985" s="224"/>
      <c r="G10985" s="216"/>
      <c r="H10985" s="227"/>
      <c r="I10985" s="214"/>
      <c r="J10985" s="214"/>
      <c r="K10985" s="218"/>
    </row>
    <row r="10986" customHeight="1" spans="1:11">
      <c r="A10986" s="228"/>
      <c r="B10986" s="219"/>
      <c r="C10986" s="220"/>
      <c r="D10986" s="220"/>
      <c r="E10986" s="220"/>
      <c r="F10986" s="225"/>
      <c r="G10986" s="222"/>
      <c r="H10986" s="229"/>
      <c r="I10986" s="220"/>
      <c r="J10986" s="220"/>
      <c r="K10986" s="223"/>
    </row>
    <row r="10987" customHeight="1" spans="1:11">
      <c r="A10987" s="226"/>
      <c r="B10987" s="213"/>
      <c r="C10987" s="214"/>
      <c r="D10987" s="214"/>
      <c r="E10987" s="214"/>
      <c r="F10987" s="224"/>
      <c r="G10987" s="216"/>
      <c r="H10987" s="227"/>
      <c r="I10987" s="214"/>
      <c r="J10987" s="214"/>
      <c r="K10987" s="218"/>
    </row>
    <row r="10988" customHeight="1" spans="1:11">
      <c r="A10988" s="228"/>
      <c r="B10988" s="219"/>
      <c r="C10988" s="220"/>
      <c r="D10988" s="220"/>
      <c r="E10988" s="220"/>
      <c r="F10988" s="225"/>
      <c r="G10988" s="222"/>
      <c r="H10988" s="229"/>
      <c r="I10988" s="220"/>
      <c r="J10988" s="220"/>
      <c r="K10988" s="223"/>
    </row>
    <row r="10989" customHeight="1" spans="1:11">
      <c r="A10989" s="226"/>
      <c r="B10989" s="213"/>
      <c r="C10989" s="214"/>
      <c r="D10989" s="214"/>
      <c r="E10989" s="214"/>
      <c r="F10989" s="224"/>
      <c r="G10989" s="216"/>
      <c r="H10989" s="227"/>
      <c r="I10989" s="214"/>
      <c r="J10989" s="214"/>
      <c r="K10989" s="218"/>
    </row>
    <row r="10990" customHeight="1" spans="1:11">
      <c r="A10990" s="228"/>
      <c r="B10990" s="219"/>
      <c r="C10990" s="220"/>
      <c r="D10990" s="220"/>
      <c r="E10990" s="220"/>
      <c r="F10990" s="225"/>
      <c r="G10990" s="222"/>
      <c r="H10990" s="229"/>
      <c r="I10990" s="220"/>
      <c r="J10990" s="220"/>
      <c r="K10990" s="223"/>
    </row>
    <row r="10991" customHeight="1" spans="1:11">
      <c r="A10991" s="226"/>
      <c r="B10991" s="213"/>
      <c r="C10991" s="214"/>
      <c r="D10991" s="214"/>
      <c r="E10991" s="214"/>
      <c r="F10991" s="224"/>
      <c r="G10991" s="216"/>
      <c r="H10991" s="227"/>
      <c r="I10991" s="214"/>
      <c r="J10991" s="214"/>
      <c r="K10991" s="218"/>
    </row>
    <row r="10992" customHeight="1" spans="1:11">
      <c r="A10992" s="228"/>
      <c r="B10992" s="219"/>
      <c r="C10992" s="220"/>
      <c r="D10992" s="220"/>
      <c r="E10992" s="220"/>
      <c r="F10992" s="225"/>
      <c r="G10992" s="222"/>
      <c r="H10992" s="229"/>
      <c r="I10992" s="220"/>
      <c r="J10992" s="220"/>
      <c r="K10992" s="223"/>
    </row>
    <row r="10993" customHeight="1" spans="1:11">
      <c r="A10993" s="226"/>
      <c r="B10993" s="213"/>
      <c r="C10993" s="214"/>
      <c r="D10993" s="214"/>
      <c r="E10993" s="214"/>
      <c r="F10993" s="224"/>
      <c r="G10993" s="216"/>
      <c r="H10993" s="227"/>
      <c r="I10993" s="214"/>
      <c r="J10993" s="214"/>
      <c r="K10993" s="218"/>
    </row>
    <row r="10994" customHeight="1" spans="1:11">
      <c r="A10994" s="228"/>
      <c r="B10994" s="219"/>
      <c r="C10994" s="220"/>
      <c r="D10994" s="220"/>
      <c r="E10994" s="220"/>
      <c r="F10994" s="225"/>
      <c r="G10994" s="222"/>
      <c r="H10994" s="229"/>
      <c r="I10994" s="220"/>
      <c r="J10994" s="220"/>
      <c r="K10994" s="223"/>
    </row>
    <row r="10995" customHeight="1" spans="1:11">
      <c r="A10995" s="226"/>
      <c r="B10995" s="213"/>
      <c r="C10995" s="214"/>
      <c r="D10995" s="214"/>
      <c r="E10995" s="214"/>
      <c r="F10995" s="224"/>
      <c r="G10995" s="216"/>
      <c r="H10995" s="227"/>
      <c r="I10995" s="214"/>
      <c r="J10995" s="214"/>
      <c r="K10995" s="218"/>
    </row>
    <row r="10996" customHeight="1" spans="1:11">
      <c r="A10996" s="228"/>
      <c r="B10996" s="219"/>
      <c r="C10996" s="220"/>
      <c r="D10996" s="220"/>
      <c r="E10996" s="220"/>
      <c r="F10996" s="225"/>
      <c r="G10996" s="222"/>
      <c r="H10996" s="229"/>
      <c r="I10996" s="220"/>
      <c r="J10996" s="220"/>
      <c r="K10996" s="223"/>
    </row>
    <row r="10997" customHeight="1" spans="1:11">
      <c r="A10997" s="226"/>
      <c r="B10997" s="213"/>
      <c r="C10997" s="214"/>
      <c r="D10997" s="214"/>
      <c r="E10997" s="214"/>
      <c r="F10997" s="224"/>
      <c r="G10997" s="216"/>
      <c r="H10997" s="227"/>
      <c r="I10997" s="214"/>
      <c r="J10997" s="214"/>
      <c r="K10997" s="218"/>
    </row>
    <row r="10998" customHeight="1" spans="1:11">
      <c r="A10998" s="228"/>
      <c r="B10998" s="219"/>
      <c r="C10998" s="220"/>
      <c r="D10998" s="220"/>
      <c r="E10998" s="220"/>
      <c r="F10998" s="225"/>
      <c r="G10998" s="222"/>
      <c r="H10998" s="229"/>
      <c r="I10998" s="220"/>
      <c r="J10998" s="220"/>
      <c r="K10998" s="223"/>
    </row>
    <row r="10999" customHeight="1" spans="1:11">
      <c r="A10999" s="226"/>
      <c r="B10999" s="213"/>
      <c r="C10999" s="214"/>
      <c r="D10999" s="214"/>
      <c r="E10999" s="214"/>
      <c r="F10999" s="224"/>
      <c r="G10999" s="216"/>
      <c r="H10999" s="227"/>
      <c r="I10999" s="214"/>
      <c r="J10999" s="214"/>
      <c r="K10999" s="218"/>
    </row>
    <row r="11000" customHeight="1" spans="1:11">
      <c r="A11000" s="228"/>
      <c r="B11000" s="219"/>
      <c r="C11000" s="220"/>
      <c r="D11000" s="220"/>
      <c r="E11000" s="220"/>
      <c r="F11000" s="225"/>
      <c r="G11000" s="222"/>
      <c r="H11000" s="229"/>
      <c r="I11000" s="220"/>
      <c r="J11000" s="220"/>
      <c r="K11000" s="223"/>
    </row>
    <row r="11001" customHeight="1" spans="1:11">
      <c r="A11001" s="226"/>
      <c r="B11001" s="213"/>
      <c r="C11001" s="214"/>
      <c r="D11001" s="214"/>
      <c r="E11001" s="214"/>
      <c r="F11001" s="224"/>
      <c r="G11001" s="216"/>
      <c r="H11001" s="227"/>
      <c r="I11001" s="214"/>
      <c r="J11001" s="214"/>
      <c r="K11001" s="218"/>
    </row>
    <row r="11002" customHeight="1" spans="1:11">
      <c r="A11002" s="228"/>
      <c r="B11002" s="219"/>
      <c r="C11002" s="220"/>
      <c r="D11002" s="220"/>
      <c r="E11002" s="220"/>
      <c r="F11002" s="225"/>
      <c r="G11002" s="222"/>
      <c r="H11002" s="229"/>
      <c r="I11002" s="220"/>
      <c r="J11002" s="220"/>
      <c r="K11002" s="223"/>
    </row>
    <row r="11003" customHeight="1" spans="1:11">
      <c r="A11003" s="226"/>
      <c r="B11003" s="213"/>
      <c r="C11003" s="214"/>
      <c r="D11003" s="214"/>
      <c r="E11003" s="214"/>
      <c r="F11003" s="224"/>
      <c r="G11003" s="216"/>
      <c r="H11003" s="227"/>
      <c r="I11003" s="214"/>
      <c r="J11003" s="214"/>
      <c r="K11003" s="218"/>
    </row>
    <row r="11004" customHeight="1" spans="1:11">
      <c r="A11004" s="228"/>
      <c r="B11004" s="219"/>
      <c r="C11004" s="220"/>
      <c r="D11004" s="220"/>
      <c r="E11004" s="220"/>
      <c r="F11004" s="225"/>
      <c r="G11004" s="222"/>
      <c r="H11004" s="229"/>
      <c r="I11004" s="220"/>
      <c r="J11004" s="220"/>
      <c r="K11004" s="223"/>
    </row>
    <row r="11005" customHeight="1" spans="1:11">
      <c r="A11005" s="226"/>
      <c r="B11005" s="213"/>
      <c r="C11005" s="214"/>
      <c r="D11005" s="214"/>
      <c r="E11005" s="214"/>
      <c r="F11005" s="224"/>
      <c r="G11005" s="216"/>
      <c r="H11005" s="227"/>
      <c r="I11005" s="214"/>
      <c r="J11005" s="214"/>
      <c r="K11005" s="218"/>
    </row>
    <row r="11006" customHeight="1" spans="1:11">
      <c r="A11006" s="228"/>
      <c r="B11006" s="219"/>
      <c r="C11006" s="220"/>
      <c r="D11006" s="220"/>
      <c r="E11006" s="220"/>
      <c r="F11006" s="225"/>
      <c r="G11006" s="222"/>
      <c r="H11006" s="229"/>
      <c r="I11006" s="220"/>
      <c r="J11006" s="220"/>
      <c r="K11006" s="223"/>
    </row>
    <row r="11007" customHeight="1" spans="1:11">
      <c r="A11007" s="226"/>
      <c r="B11007" s="213"/>
      <c r="C11007" s="214"/>
      <c r="D11007" s="214"/>
      <c r="E11007" s="214"/>
      <c r="F11007" s="224"/>
      <c r="G11007" s="216"/>
      <c r="H11007" s="227"/>
      <c r="I11007" s="214"/>
      <c r="J11007" s="214"/>
      <c r="K11007" s="218"/>
    </row>
    <row r="11008" customHeight="1" spans="1:11">
      <c r="A11008" s="228"/>
      <c r="B11008" s="219"/>
      <c r="C11008" s="220"/>
      <c r="D11008" s="220"/>
      <c r="E11008" s="220"/>
      <c r="F11008" s="225"/>
      <c r="G11008" s="222"/>
      <c r="H11008" s="229"/>
      <c r="I11008" s="220"/>
      <c r="J11008" s="220"/>
      <c r="K11008" s="223"/>
    </row>
    <row r="11009" customHeight="1" spans="1:11">
      <c r="A11009" s="226"/>
      <c r="B11009" s="213"/>
      <c r="C11009" s="214"/>
      <c r="D11009" s="214"/>
      <c r="E11009" s="214"/>
      <c r="F11009" s="224"/>
      <c r="G11009" s="216"/>
      <c r="H11009" s="227"/>
      <c r="I11009" s="214"/>
      <c r="J11009" s="214"/>
      <c r="K11009" s="218"/>
    </row>
    <row r="11010" customHeight="1" spans="1:11">
      <c r="A11010" s="228"/>
      <c r="B11010" s="219"/>
      <c r="C11010" s="220"/>
      <c r="D11010" s="220"/>
      <c r="E11010" s="220"/>
      <c r="F11010" s="225"/>
      <c r="G11010" s="222"/>
      <c r="H11010" s="229"/>
      <c r="I11010" s="220"/>
      <c r="J11010" s="220"/>
      <c r="K11010" s="223"/>
    </row>
    <row r="11011" customHeight="1" spans="1:11">
      <c r="A11011" s="226"/>
      <c r="B11011" s="213"/>
      <c r="C11011" s="214"/>
      <c r="D11011" s="214"/>
      <c r="E11011" s="214"/>
      <c r="F11011" s="224"/>
      <c r="G11011" s="216"/>
      <c r="H11011" s="227"/>
      <c r="I11011" s="214"/>
      <c r="J11011" s="214"/>
      <c r="K11011" s="218"/>
    </row>
    <row r="11012" customHeight="1" spans="1:11">
      <c r="A11012" s="228"/>
      <c r="B11012" s="219"/>
      <c r="C11012" s="220"/>
      <c r="D11012" s="220"/>
      <c r="E11012" s="220"/>
      <c r="F11012" s="225"/>
      <c r="G11012" s="222"/>
      <c r="H11012" s="229"/>
      <c r="I11012" s="220"/>
      <c r="J11012" s="220"/>
      <c r="K11012" s="223"/>
    </row>
    <row r="11013" customHeight="1" spans="1:11">
      <c r="A11013" s="226"/>
      <c r="B11013" s="213"/>
      <c r="C11013" s="214"/>
      <c r="D11013" s="214"/>
      <c r="E11013" s="214"/>
      <c r="F11013" s="224"/>
      <c r="G11013" s="216"/>
      <c r="H11013" s="227"/>
      <c r="I11013" s="214"/>
      <c r="J11013" s="214"/>
      <c r="K11013" s="218"/>
    </row>
    <row r="11014" customHeight="1" spans="1:11">
      <c r="A11014" s="228"/>
      <c r="B11014" s="219"/>
      <c r="C11014" s="220"/>
      <c r="D11014" s="220"/>
      <c r="E11014" s="220"/>
      <c r="F11014" s="225"/>
      <c r="G11014" s="222"/>
      <c r="H11014" s="229"/>
      <c r="I11014" s="220"/>
      <c r="J11014" s="220"/>
      <c r="K11014" s="223"/>
    </row>
    <row r="11015" customHeight="1" spans="1:11">
      <c r="A11015" s="226"/>
      <c r="B11015" s="213"/>
      <c r="C11015" s="214"/>
      <c r="D11015" s="214"/>
      <c r="E11015" s="214"/>
      <c r="F11015" s="224"/>
      <c r="G11015" s="216"/>
      <c r="H11015" s="227"/>
      <c r="I11015" s="214"/>
      <c r="J11015" s="214"/>
      <c r="K11015" s="218"/>
    </row>
    <row r="11016" customHeight="1" spans="1:11">
      <c r="A11016" s="228"/>
      <c r="B11016" s="219"/>
      <c r="C11016" s="220"/>
      <c r="D11016" s="220"/>
      <c r="E11016" s="220"/>
      <c r="F11016" s="225"/>
      <c r="G11016" s="222"/>
      <c r="H11016" s="229"/>
      <c r="I11016" s="220"/>
      <c r="J11016" s="220"/>
      <c r="K11016" s="223"/>
    </row>
    <row r="11017" customHeight="1" spans="1:11">
      <c r="A11017" s="226"/>
      <c r="B11017" s="213"/>
      <c r="C11017" s="214"/>
      <c r="D11017" s="214"/>
      <c r="E11017" s="214"/>
      <c r="F11017" s="224"/>
      <c r="G11017" s="216"/>
      <c r="H11017" s="227"/>
      <c r="I11017" s="214"/>
      <c r="J11017" s="214"/>
      <c r="K11017" s="218"/>
    </row>
    <row r="11018" customHeight="1" spans="1:11">
      <c r="A11018" s="228"/>
      <c r="B11018" s="219"/>
      <c r="C11018" s="220"/>
      <c r="D11018" s="220"/>
      <c r="E11018" s="220"/>
      <c r="F11018" s="225"/>
      <c r="G11018" s="222"/>
      <c r="H11018" s="229"/>
      <c r="I11018" s="220"/>
      <c r="J11018" s="220"/>
      <c r="K11018" s="223"/>
    </row>
    <row r="11019" customHeight="1" spans="1:11">
      <c r="A11019" s="226"/>
      <c r="B11019" s="213"/>
      <c r="C11019" s="214"/>
      <c r="D11019" s="214"/>
      <c r="E11019" s="214"/>
      <c r="F11019" s="224"/>
      <c r="G11019" s="216"/>
      <c r="H11019" s="227"/>
      <c r="I11019" s="214"/>
      <c r="J11019" s="214"/>
      <c r="K11019" s="218"/>
    </row>
    <row r="11020" customHeight="1" spans="1:11">
      <c r="A11020" s="228"/>
      <c r="B11020" s="219"/>
      <c r="C11020" s="220"/>
      <c r="D11020" s="220"/>
      <c r="E11020" s="220"/>
      <c r="F11020" s="225"/>
      <c r="G11020" s="222"/>
      <c r="H11020" s="229"/>
      <c r="I11020" s="220"/>
      <c r="J11020" s="220"/>
      <c r="K11020" s="223"/>
    </row>
    <row r="11021" customHeight="1" spans="1:11">
      <c r="A11021" s="226"/>
      <c r="B11021" s="213"/>
      <c r="C11021" s="214"/>
      <c r="D11021" s="214"/>
      <c r="E11021" s="214"/>
      <c r="F11021" s="224"/>
      <c r="G11021" s="216"/>
      <c r="H11021" s="227"/>
      <c r="I11021" s="214"/>
      <c r="J11021" s="214"/>
      <c r="K11021" s="218"/>
    </row>
    <row r="11022" customHeight="1" spans="1:11">
      <c r="A11022" s="228"/>
      <c r="B11022" s="219"/>
      <c r="C11022" s="220"/>
      <c r="D11022" s="220"/>
      <c r="E11022" s="220"/>
      <c r="F11022" s="225"/>
      <c r="G11022" s="222"/>
      <c r="H11022" s="229"/>
      <c r="I11022" s="220"/>
      <c r="J11022" s="220"/>
      <c r="K11022" s="223"/>
    </row>
    <row r="11023" customHeight="1" spans="1:11">
      <c r="A11023" s="226"/>
      <c r="B11023" s="213"/>
      <c r="C11023" s="214"/>
      <c r="D11023" s="214"/>
      <c r="E11023" s="214"/>
      <c r="F11023" s="224"/>
      <c r="G11023" s="216"/>
      <c r="H11023" s="227"/>
      <c r="I11023" s="214"/>
      <c r="J11023" s="214"/>
      <c r="K11023" s="218"/>
    </row>
    <row r="11024" customHeight="1" spans="1:11">
      <c r="A11024" s="228"/>
      <c r="B11024" s="219"/>
      <c r="C11024" s="220"/>
      <c r="D11024" s="220"/>
      <c r="E11024" s="220"/>
      <c r="F11024" s="225"/>
      <c r="G11024" s="222"/>
      <c r="H11024" s="229"/>
      <c r="I11024" s="220"/>
      <c r="J11024" s="220"/>
      <c r="K11024" s="223"/>
    </row>
    <row r="11025" customHeight="1" spans="1:11">
      <c r="A11025" s="226"/>
      <c r="B11025" s="213"/>
      <c r="C11025" s="214"/>
      <c r="D11025" s="214"/>
      <c r="E11025" s="214"/>
      <c r="F11025" s="224"/>
      <c r="G11025" s="216"/>
      <c r="H11025" s="227"/>
      <c r="I11025" s="214"/>
      <c r="J11025" s="214"/>
      <c r="K11025" s="218"/>
    </row>
    <row r="11026" customHeight="1" spans="1:11">
      <c r="A11026" s="228"/>
      <c r="B11026" s="219"/>
      <c r="C11026" s="220"/>
      <c r="D11026" s="220"/>
      <c r="E11026" s="220"/>
      <c r="F11026" s="225"/>
      <c r="G11026" s="222"/>
      <c r="H11026" s="229"/>
      <c r="I11026" s="220"/>
      <c r="J11026" s="220"/>
      <c r="K11026" s="223"/>
    </row>
    <row r="11027" customHeight="1" spans="1:11">
      <c r="A11027" s="226"/>
      <c r="B11027" s="213"/>
      <c r="C11027" s="214"/>
      <c r="D11027" s="214"/>
      <c r="E11027" s="214"/>
      <c r="F11027" s="224"/>
      <c r="G11027" s="216"/>
      <c r="H11027" s="227"/>
      <c r="I11027" s="214"/>
      <c r="J11027" s="214"/>
      <c r="K11027" s="218"/>
    </row>
    <row r="11028" customHeight="1" spans="1:11">
      <c r="A11028" s="228"/>
      <c r="B11028" s="219"/>
      <c r="C11028" s="220"/>
      <c r="D11028" s="220"/>
      <c r="E11028" s="220"/>
      <c r="F11028" s="225"/>
      <c r="G11028" s="222"/>
      <c r="H11028" s="229"/>
      <c r="I11028" s="220"/>
      <c r="J11028" s="220"/>
      <c r="K11028" s="223"/>
    </row>
    <row r="11029" customHeight="1" spans="1:11">
      <c r="A11029" s="226"/>
      <c r="B11029" s="213"/>
      <c r="C11029" s="214"/>
      <c r="D11029" s="214"/>
      <c r="E11029" s="214"/>
      <c r="F11029" s="224"/>
      <c r="G11029" s="216"/>
      <c r="H11029" s="227"/>
      <c r="I11029" s="214"/>
      <c r="J11029" s="214"/>
      <c r="K11029" s="218"/>
    </row>
    <row r="11030" customHeight="1" spans="1:11">
      <c r="A11030" s="228"/>
      <c r="B11030" s="219"/>
      <c r="C11030" s="220"/>
      <c r="D11030" s="220"/>
      <c r="E11030" s="220"/>
      <c r="F11030" s="225"/>
      <c r="G11030" s="222"/>
      <c r="H11030" s="229"/>
      <c r="I11030" s="220"/>
      <c r="J11030" s="220"/>
      <c r="K11030" s="223"/>
    </row>
    <row r="11031" customHeight="1" spans="1:11">
      <c r="A11031" s="226"/>
      <c r="B11031" s="213"/>
      <c r="C11031" s="214"/>
      <c r="D11031" s="214"/>
      <c r="E11031" s="214"/>
      <c r="F11031" s="224"/>
      <c r="G11031" s="216"/>
      <c r="H11031" s="227"/>
      <c r="I11031" s="214"/>
      <c r="J11031" s="214"/>
      <c r="K11031" s="218"/>
    </row>
    <row r="11032" customHeight="1" spans="1:11">
      <c r="A11032" s="228"/>
      <c r="B11032" s="219"/>
      <c r="C11032" s="220"/>
      <c r="D11032" s="220"/>
      <c r="E11032" s="220"/>
      <c r="F11032" s="225"/>
      <c r="G11032" s="222"/>
      <c r="H11032" s="229"/>
      <c r="I11032" s="220"/>
      <c r="J11032" s="220"/>
      <c r="K11032" s="223"/>
    </row>
    <row r="11033" customHeight="1" spans="1:11">
      <c r="A11033" s="226"/>
      <c r="B11033" s="213"/>
      <c r="C11033" s="214"/>
      <c r="D11033" s="214"/>
      <c r="E11033" s="214"/>
      <c r="F11033" s="224"/>
      <c r="G11033" s="216"/>
      <c r="H11033" s="227"/>
      <c r="I11033" s="214"/>
      <c r="J11033" s="214"/>
      <c r="K11033" s="218"/>
    </row>
    <row r="11034" customHeight="1" spans="1:11">
      <c r="A11034" s="228"/>
      <c r="B11034" s="219"/>
      <c r="C11034" s="220"/>
      <c r="D11034" s="220"/>
      <c r="E11034" s="220"/>
      <c r="F11034" s="225"/>
      <c r="G11034" s="222"/>
      <c r="H11034" s="229"/>
      <c r="I11034" s="220"/>
      <c r="J11034" s="220"/>
      <c r="K11034" s="223"/>
    </row>
    <row r="11035" customHeight="1" spans="1:11">
      <c r="A11035" s="226"/>
      <c r="B11035" s="213"/>
      <c r="C11035" s="214"/>
      <c r="D11035" s="214"/>
      <c r="E11035" s="214"/>
      <c r="F11035" s="224"/>
      <c r="G11035" s="216"/>
      <c r="H11035" s="227"/>
      <c r="I11035" s="214"/>
      <c r="J11035" s="214"/>
      <c r="K11035" s="218"/>
    </row>
    <row r="11036" customHeight="1" spans="1:11">
      <c r="A11036" s="228"/>
      <c r="B11036" s="219"/>
      <c r="C11036" s="220"/>
      <c r="D11036" s="220"/>
      <c r="E11036" s="220"/>
      <c r="F11036" s="225"/>
      <c r="G11036" s="222"/>
      <c r="H11036" s="229"/>
      <c r="I11036" s="220"/>
      <c r="J11036" s="220"/>
      <c r="K11036" s="223"/>
    </row>
    <row r="11037" customHeight="1" spans="1:11">
      <c r="A11037" s="226"/>
      <c r="B11037" s="213"/>
      <c r="C11037" s="214"/>
      <c r="D11037" s="214"/>
      <c r="E11037" s="214"/>
      <c r="F11037" s="224"/>
      <c r="G11037" s="216"/>
      <c r="H11037" s="227"/>
      <c r="I11037" s="214"/>
      <c r="J11037" s="214"/>
      <c r="K11037" s="218"/>
    </row>
    <row r="11038" customHeight="1" spans="1:11">
      <c r="A11038" s="228"/>
      <c r="B11038" s="219"/>
      <c r="C11038" s="220"/>
      <c r="D11038" s="220"/>
      <c r="E11038" s="220"/>
      <c r="F11038" s="225"/>
      <c r="G11038" s="222"/>
      <c r="H11038" s="229"/>
      <c r="I11038" s="220"/>
      <c r="J11038" s="220"/>
      <c r="K11038" s="223"/>
    </row>
    <row r="11039" customHeight="1" spans="1:11">
      <c r="A11039" s="226"/>
      <c r="B11039" s="213"/>
      <c r="C11039" s="214"/>
      <c r="D11039" s="214"/>
      <c r="E11039" s="214"/>
      <c r="F11039" s="224"/>
      <c r="G11039" s="216"/>
      <c r="H11039" s="227"/>
      <c r="I11039" s="214"/>
      <c r="J11039" s="214"/>
      <c r="K11039" s="218"/>
    </row>
    <row r="11040" customHeight="1" spans="1:11">
      <c r="A11040" s="228"/>
      <c r="B11040" s="219"/>
      <c r="C11040" s="220"/>
      <c r="D11040" s="220"/>
      <c r="E11040" s="220"/>
      <c r="F11040" s="225"/>
      <c r="G11040" s="222"/>
      <c r="H11040" s="229"/>
      <c r="I11040" s="220"/>
      <c r="J11040" s="220"/>
      <c r="K11040" s="223"/>
    </row>
    <row r="11041" customHeight="1" spans="1:11">
      <c r="A11041" s="226"/>
      <c r="B11041" s="213"/>
      <c r="C11041" s="214"/>
      <c r="D11041" s="214"/>
      <c r="E11041" s="214"/>
      <c r="F11041" s="224"/>
      <c r="G11041" s="216"/>
      <c r="H11041" s="227"/>
      <c r="I11041" s="214"/>
      <c r="J11041" s="214"/>
      <c r="K11041" s="218"/>
    </row>
    <row r="11042" customHeight="1" spans="1:11">
      <c r="A11042" s="228"/>
      <c r="B11042" s="219"/>
      <c r="C11042" s="220"/>
      <c r="D11042" s="220"/>
      <c r="E11042" s="220"/>
      <c r="F11042" s="225"/>
      <c r="G11042" s="222"/>
      <c r="H11042" s="229"/>
      <c r="I11042" s="220"/>
      <c r="J11042" s="220"/>
      <c r="K11042" s="223"/>
    </row>
    <row r="11043" customHeight="1" spans="1:11">
      <c r="A11043" s="226"/>
      <c r="B11043" s="213"/>
      <c r="C11043" s="214"/>
      <c r="D11043" s="214"/>
      <c r="E11043" s="214"/>
      <c r="F11043" s="224"/>
      <c r="G11043" s="216"/>
      <c r="H11043" s="227"/>
      <c r="I11043" s="214"/>
      <c r="J11043" s="214"/>
      <c r="K11043" s="218"/>
    </row>
    <row r="11044" customHeight="1" spans="1:11">
      <c r="A11044" s="228"/>
      <c r="B11044" s="219"/>
      <c r="C11044" s="220"/>
      <c r="D11044" s="220"/>
      <c r="E11044" s="220"/>
      <c r="F11044" s="225"/>
      <c r="G11044" s="222"/>
      <c r="H11044" s="229"/>
      <c r="I11044" s="220"/>
      <c r="J11044" s="220"/>
      <c r="K11044" s="223"/>
    </row>
    <row r="11045" customHeight="1" spans="1:11">
      <c r="A11045" s="226"/>
      <c r="B11045" s="213"/>
      <c r="C11045" s="214"/>
      <c r="D11045" s="214"/>
      <c r="E11045" s="214"/>
      <c r="F11045" s="224"/>
      <c r="G11045" s="216"/>
      <c r="H11045" s="227"/>
      <c r="I11045" s="214"/>
      <c r="J11045" s="214"/>
      <c r="K11045" s="218"/>
    </row>
    <row r="11046" customHeight="1" spans="1:11">
      <c r="A11046" s="228"/>
      <c r="B11046" s="219"/>
      <c r="C11046" s="220"/>
      <c r="D11046" s="220"/>
      <c r="E11046" s="220"/>
      <c r="F11046" s="225"/>
      <c r="G11046" s="222"/>
      <c r="H11046" s="229"/>
      <c r="I11046" s="220"/>
      <c r="J11046" s="220"/>
      <c r="K11046" s="223"/>
    </row>
    <row r="11047" customHeight="1" spans="1:11">
      <c r="A11047" s="226"/>
      <c r="B11047" s="213"/>
      <c r="C11047" s="214"/>
      <c r="D11047" s="214"/>
      <c r="E11047" s="214"/>
      <c r="F11047" s="224"/>
      <c r="G11047" s="216"/>
      <c r="H11047" s="227"/>
      <c r="I11047" s="214"/>
      <c r="J11047" s="214"/>
      <c r="K11047" s="218"/>
    </row>
    <row r="11048" customHeight="1" spans="1:11">
      <c r="A11048" s="228"/>
      <c r="B11048" s="219"/>
      <c r="C11048" s="220"/>
      <c r="D11048" s="220"/>
      <c r="E11048" s="220"/>
      <c r="F11048" s="225"/>
      <c r="G11048" s="222"/>
      <c r="H11048" s="229"/>
      <c r="I11048" s="220"/>
      <c r="J11048" s="220"/>
      <c r="K11048" s="223"/>
    </row>
    <row r="11049" customHeight="1" spans="1:11">
      <c r="A11049" s="226"/>
      <c r="B11049" s="213"/>
      <c r="C11049" s="214"/>
      <c r="D11049" s="214"/>
      <c r="E11049" s="214"/>
      <c r="F11049" s="224"/>
      <c r="G11049" s="216"/>
      <c r="H11049" s="227"/>
      <c r="I11049" s="214"/>
      <c r="J11049" s="214"/>
      <c r="K11049" s="218"/>
    </row>
    <row r="11050" customHeight="1" spans="1:11">
      <c r="A11050" s="228"/>
      <c r="B11050" s="219"/>
      <c r="C11050" s="220"/>
      <c r="D11050" s="220"/>
      <c r="E11050" s="220"/>
      <c r="F11050" s="225"/>
      <c r="G11050" s="222"/>
      <c r="H11050" s="229"/>
      <c r="I11050" s="220"/>
      <c r="J11050" s="220"/>
      <c r="K11050" s="223"/>
    </row>
    <row r="11051" customHeight="1" spans="1:11">
      <c r="A11051" s="226"/>
      <c r="B11051" s="213"/>
      <c r="C11051" s="214"/>
      <c r="D11051" s="214"/>
      <c r="E11051" s="214"/>
      <c r="F11051" s="224"/>
      <c r="G11051" s="216"/>
      <c r="H11051" s="227"/>
      <c r="I11051" s="214"/>
      <c r="J11051" s="214"/>
      <c r="K11051" s="218"/>
    </row>
    <row r="11052" customHeight="1" spans="1:11">
      <c r="A11052" s="228"/>
      <c r="B11052" s="219"/>
      <c r="C11052" s="220"/>
      <c r="D11052" s="220"/>
      <c r="E11052" s="220"/>
      <c r="F11052" s="225"/>
      <c r="G11052" s="222"/>
      <c r="H11052" s="229"/>
      <c r="I11052" s="220"/>
      <c r="J11052" s="220"/>
      <c r="K11052" s="223"/>
    </row>
    <row r="11053" customHeight="1" spans="1:11">
      <c r="A11053" s="226"/>
      <c r="B11053" s="213"/>
      <c r="C11053" s="214"/>
      <c r="D11053" s="214"/>
      <c r="E11053" s="214"/>
      <c r="F11053" s="224"/>
      <c r="G11053" s="216"/>
      <c r="H11053" s="227"/>
      <c r="I11053" s="214"/>
      <c r="J11053" s="214"/>
      <c r="K11053" s="218"/>
    </row>
    <row r="11054" customHeight="1" spans="1:11">
      <c r="A11054" s="228"/>
      <c r="B11054" s="219"/>
      <c r="C11054" s="220"/>
      <c r="D11054" s="220"/>
      <c r="E11054" s="220"/>
      <c r="F11054" s="225"/>
      <c r="G11054" s="222"/>
      <c r="H11054" s="229"/>
      <c r="I11054" s="220"/>
      <c r="J11054" s="220"/>
      <c r="K11054" s="223"/>
    </row>
    <row r="11055" customHeight="1" spans="1:11">
      <c r="A11055" s="226"/>
      <c r="B11055" s="213"/>
      <c r="C11055" s="214"/>
      <c r="D11055" s="214"/>
      <c r="E11055" s="214"/>
      <c r="F11055" s="224"/>
      <c r="G11055" s="216"/>
      <c r="H11055" s="227"/>
      <c r="I11055" s="214"/>
      <c r="J11055" s="214"/>
      <c r="K11055" s="218"/>
    </row>
    <row r="11056" customHeight="1" spans="1:11">
      <c r="A11056" s="228"/>
      <c r="B11056" s="219"/>
      <c r="C11056" s="220"/>
      <c r="D11056" s="220"/>
      <c r="E11056" s="220"/>
      <c r="F11056" s="225"/>
      <c r="G11056" s="222"/>
      <c r="H11056" s="229"/>
      <c r="I11056" s="220"/>
      <c r="J11056" s="220"/>
      <c r="K11056" s="223"/>
    </row>
    <row r="11057" customHeight="1" spans="1:11">
      <c r="A11057" s="226"/>
      <c r="B11057" s="213"/>
      <c r="C11057" s="214"/>
      <c r="D11057" s="214"/>
      <c r="E11057" s="214"/>
      <c r="F11057" s="224"/>
      <c r="G11057" s="216"/>
      <c r="H11057" s="227"/>
      <c r="I11057" s="214"/>
      <c r="J11057" s="214"/>
      <c r="K11057" s="218"/>
    </row>
    <row r="11058" customHeight="1" spans="1:11">
      <c r="A11058" s="228"/>
      <c r="B11058" s="219"/>
      <c r="C11058" s="220"/>
      <c r="D11058" s="220"/>
      <c r="E11058" s="220"/>
      <c r="F11058" s="225"/>
      <c r="G11058" s="222"/>
      <c r="H11058" s="229"/>
      <c r="I11058" s="220"/>
      <c r="J11058" s="220"/>
      <c r="K11058" s="223"/>
    </row>
    <row r="11059" customHeight="1" spans="1:11">
      <c r="A11059" s="226"/>
      <c r="B11059" s="213"/>
      <c r="C11059" s="214"/>
      <c r="D11059" s="214"/>
      <c r="E11059" s="214"/>
      <c r="F11059" s="224"/>
      <c r="G11059" s="216"/>
      <c r="H11059" s="227"/>
      <c r="I11059" s="214"/>
      <c r="J11059" s="214"/>
      <c r="K11059" s="218"/>
    </row>
    <row r="11060" customHeight="1" spans="1:11">
      <c r="A11060" s="228"/>
      <c r="B11060" s="219"/>
      <c r="C11060" s="220"/>
      <c r="D11060" s="220"/>
      <c r="E11060" s="220"/>
      <c r="F11060" s="225"/>
      <c r="G11060" s="222"/>
      <c r="H11060" s="229"/>
      <c r="I11060" s="220"/>
      <c r="J11060" s="220"/>
      <c r="K11060" s="223"/>
    </row>
    <row r="11061" customHeight="1" spans="1:11">
      <c r="A11061" s="226"/>
      <c r="B11061" s="213"/>
      <c r="C11061" s="214"/>
      <c r="D11061" s="214"/>
      <c r="E11061" s="214"/>
      <c r="F11061" s="224"/>
      <c r="G11061" s="216"/>
      <c r="H11061" s="227"/>
      <c r="I11061" s="214"/>
      <c r="J11061" s="214"/>
      <c r="K11061" s="218"/>
    </row>
    <row r="11062" customHeight="1" spans="1:11">
      <c r="A11062" s="228"/>
      <c r="B11062" s="219"/>
      <c r="C11062" s="220"/>
      <c r="D11062" s="220"/>
      <c r="E11062" s="220"/>
      <c r="F11062" s="225"/>
      <c r="G11062" s="222"/>
      <c r="H11062" s="229"/>
      <c r="I11062" s="220"/>
      <c r="J11062" s="220"/>
      <c r="K11062" s="223"/>
    </row>
    <row r="11063" customHeight="1" spans="1:11">
      <c r="A11063" s="226"/>
      <c r="B11063" s="213"/>
      <c r="C11063" s="214"/>
      <c r="D11063" s="214"/>
      <c r="E11063" s="214"/>
      <c r="F11063" s="224"/>
      <c r="G11063" s="216"/>
      <c r="H11063" s="227"/>
      <c r="I11063" s="214"/>
      <c r="J11063" s="214"/>
      <c r="K11063" s="218"/>
    </row>
    <row r="11064" customHeight="1" spans="1:11">
      <c r="A11064" s="228"/>
      <c r="B11064" s="219"/>
      <c r="C11064" s="220"/>
      <c r="D11064" s="220"/>
      <c r="E11064" s="220"/>
      <c r="F11064" s="225"/>
      <c r="G11064" s="222"/>
      <c r="H11064" s="229"/>
      <c r="I11064" s="220"/>
      <c r="J11064" s="220"/>
      <c r="K11064" s="223"/>
    </row>
    <row r="11065" customHeight="1" spans="1:11">
      <c r="A11065" s="226"/>
      <c r="B11065" s="213"/>
      <c r="C11065" s="214"/>
      <c r="D11065" s="214"/>
      <c r="E11065" s="214"/>
      <c r="F11065" s="224"/>
      <c r="G11065" s="216"/>
      <c r="H11065" s="227"/>
      <c r="I11065" s="214"/>
      <c r="J11065" s="214"/>
      <c r="K11065" s="218"/>
    </row>
    <row r="11066" customHeight="1" spans="1:11">
      <c r="A11066" s="228"/>
      <c r="B11066" s="219"/>
      <c r="C11066" s="220"/>
      <c r="D11066" s="220"/>
      <c r="E11066" s="220"/>
      <c r="F11066" s="225"/>
      <c r="G11066" s="222"/>
      <c r="H11066" s="229"/>
      <c r="I11066" s="220"/>
      <c r="J11066" s="220"/>
      <c r="K11066" s="223"/>
    </row>
    <row r="11067" customHeight="1" spans="1:11">
      <c r="A11067" s="226"/>
      <c r="B11067" s="213"/>
      <c r="C11067" s="214"/>
      <c r="D11067" s="214"/>
      <c r="E11067" s="214"/>
      <c r="F11067" s="224"/>
      <c r="G11067" s="216"/>
      <c r="H11067" s="227"/>
      <c r="I11067" s="214"/>
      <c r="J11067" s="214"/>
      <c r="K11067" s="218"/>
    </row>
    <row r="11068" customHeight="1" spans="1:11">
      <c r="A11068" s="228"/>
      <c r="B11068" s="219"/>
      <c r="C11068" s="220"/>
      <c r="D11068" s="220"/>
      <c r="E11068" s="220"/>
      <c r="F11068" s="225"/>
      <c r="G11068" s="222"/>
      <c r="H11068" s="229"/>
      <c r="I11068" s="220"/>
      <c r="J11068" s="220"/>
      <c r="K11068" s="223"/>
    </row>
    <row r="11069" customHeight="1" spans="1:11">
      <c r="A11069" s="226"/>
      <c r="B11069" s="213"/>
      <c r="C11069" s="214"/>
      <c r="D11069" s="214"/>
      <c r="E11069" s="214"/>
      <c r="F11069" s="224"/>
      <c r="G11069" s="216"/>
      <c r="H11069" s="227"/>
      <c r="I11069" s="214"/>
      <c r="J11069" s="214"/>
      <c r="K11069" s="218"/>
    </row>
    <row r="11070" customHeight="1" spans="1:11">
      <c r="A11070" s="228"/>
      <c r="B11070" s="219"/>
      <c r="C11070" s="220"/>
      <c r="D11070" s="220"/>
      <c r="E11070" s="220"/>
      <c r="F11070" s="225"/>
      <c r="G11070" s="222"/>
      <c r="H11070" s="229"/>
      <c r="I11070" s="220"/>
      <c r="J11070" s="220"/>
      <c r="K11070" s="223"/>
    </row>
    <row r="11071" customHeight="1" spans="1:11">
      <c r="A11071" s="226"/>
      <c r="B11071" s="213"/>
      <c r="C11071" s="214"/>
      <c r="D11071" s="214"/>
      <c r="E11071" s="214"/>
      <c r="F11071" s="224"/>
      <c r="G11071" s="216"/>
      <c r="H11071" s="227"/>
      <c r="I11071" s="214"/>
      <c r="J11071" s="214"/>
      <c r="K11071" s="218"/>
    </row>
    <row r="11072" customHeight="1" spans="1:11">
      <c r="A11072" s="228"/>
      <c r="B11072" s="219"/>
      <c r="C11072" s="220"/>
      <c r="D11072" s="220"/>
      <c r="E11072" s="220"/>
      <c r="F11072" s="225"/>
      <c r="G11072" s="222"/>
      <c r="H11072" s="229"/>
      <c r="I11072" s="220"/>
      <c r="J11072" s="220"/>
      <c r="K11072" s="223"/>
    </row>
    <row r="11073" customHeight="1" spans="1:11">
      <c r="A11073" s="226"/>
      <c r="B11073" s="213"/>
      <c r="C11073" s="214"/>
      <c r="D11073" s="214"/>
      <c r="E11073" s="214"/>
      <c r="F11073" s="224"/>
      <c r="G11073" s="216"/>
      <c r="H11073" s="227"/>
      <c r="I11073" s="214"/>
      <c r="J11073" s="214"/>
      <c r="K11073" s="218"/>
    </row>
    <row r="11074" customHeight="1" spans="1:11">
      <c r="A11074" s="228"/>
      <c r="B11074" s="219"/>
      <c r="C11074" s="220"/>
      <c r="D11074" s="220"/>
      <c r="E11074" s="220"/>
      <c r="F11074" s="225"/>
      <c r="G11074" s="222"/>
      <c r="H11074" s="229"/>
      <c r="I11074" s="220"/>
      <c r="J11074" s="220"/>
      <c r="K11074" s="223"/>
    </row>
    <row r="11075" customHeight="1" spans="1:11">
      <c r="A11075" s="226"/>
      <c r="B11075" s="213"/>
      <c r="C11075" s="214"/>
      <c r="D11075" s="214"/>
      <c r="E11075" s="214"/>
      <c r="F11075" s="224"/>
      <c r="G11075" s="216"/>
      <c r="H11075" s="227"/>
      <c r="I11075" s="214"/>
      <c r="J11075" s="214"/>
      <c r="K11075" s="218"/>
    </row>
    <row r="11076" customHeight="1" spans="1:11">
      <c r="A11076" s="228"/>
      <c r="B11076" s="219"/>
      <c r="C11076" s="220"/>
      <c r="D11076" s="220"/>
      <c r="E11076" s="220"/>
      <c r="F11076" s="225"/>
      <c r="G11076" s="222"/>
      <c r="H11076" s="229"/>
      <c r="I11076" s="220"/>
      <c r="J11076" s="220"/>
      <c r="K11076" s="223"/>
    </row>
    <row r="11077" customHeight="1" spans="1:11">
      <c r="A11077" s="226"/>
      <c r="B11077" s="213"/>
      <c r="C11077" s="214"/>
      <c r="D11077" s="214"/>
      <c r="E11077" s="214"/>
      <c r="F11077" s="224"/>
      <c r="G11077" s="216"/>
      <c r="H11077" s="227"/>
      <c r="I11077" s="214"/>
      <c r="J11077" s="214"/>
      <c r="K11077" s="218"/>
    </row>
    <row r="11078" customHeight="1" spans="1:11">
      <c r="A11078" s="228"/>
      <c r="B11078" s="219"/>
      <c r="C11078" s="220"/>
      <c r="D11078" s="220"/>
      <c r="E11078" s="220"/>
      <c r="F11078" s="225"/>
      <c r="G11078" s="222"/>
      <c r="H11078" s="229"/>
      <c r="I11078" s="220"/>
      <c r="J11078" s="220"/>
      <c r="K11078" s="223"/>
    </row>
    <row r="11079" customHeight="1" spans="1:11">
      <c r="A11079" s="226"/>
      <c r="B11079" s="213"/>
      <c r="C11079" s="214"/>
      <c r="D11079" s="214"/>
      <c r="E11079" s="214"/>
      <c r="F11079" s="224"/>
      <c r="G11079" s="216"/>
      <c r="H11079" s="227"/>
      <c r="I11079" s="214"/>
      <c r="J11079" s="214"/>
      <c r="K11079" s="218"/>
    </row>
    <row r="11080" customHeight="1" spans="1:11">
      <c r="A11080" s="228"/>
      <c r="B11080" s="219"/>
      <c r="C11080" s="220"/>
      <c r="D11080" s="220"/>
      <c r="E11080" s="220"/>
      <c r="F11080" s="225"/>
      <c r="G11080" s="222"/>
      <c r="H11080" s="229"/>
      <c r="I11080" s="220"/>
      <c r="J11080" s="220"/>
      <c r="K11080" s="223"/>
    </row>
    <row r="11081" customHeight="1" spans="1:11">
      <c r="A11081" s="226"/>
      <c r="B11081" s="213"/>
      <c r="C11081" s="214"/>
      <c r="D11081" s="214"/>
      <c r="E11081" s="214"/>
      <c r="F11081" s="224"/>
      <c r="G11081" s="216"/>
      <c r="H11081" s="227"/>
      <c r="I11081" s="214"/>
      <c r="J11081" s="214"/>
      <c r="K11081" s="218"/>
    </row>
    <row r="11082" customHeight="1" spans="1:11">
      <c r="A11082" s="228"/>
      <c r="B11082" s="219"/>
      <c r="C11082" s="220"/>
      <c r="D11082" s="220"/>
      <c r="E11082" s="220"/>
      <c r="F11082" s="225"/>
      <c r="G11082" s="222"/>
      <c r="H11082" s="229"/>
      <c r="I11082" s="220"/>
      <c r="J11082" s="220"/>
      <c r="K11082" s="223"/>
    </row>
    <row r="11083" customHeight="1" spans="1:11">
      <c r="A11083" s="226"/>
      <c r="B11083" s="213"/>
      <c r="C11083" s="214"/>
      <c r="D11083" s="214"/>
      <c r="E11083" s="214"/>
      <c r="F11083" s="224"/>
      <c r="G11083" s="216"/>
      <c r="H11083" s="227"/>
      <c r="I11083" s="214"/>
      <c r="J11083" s="214"/>
      <c r="K11083" s="218"/>
    </row>
    <row r="11084" customHeight="1" spans="1:11">
      <c r="A11084" s="228"/>
      <c r="B11084" s="219"/>
      <c r="C11084" s="220"/>
      <c r="D11084" s="220"/>
      <c r="E11084" s="220"/>
      <c r="F11084" s="225"/>
      <c r="G11084" s="222"/>
      <c r="H11084" s="229"/>
      <c r="I11084" s="220"/>
      <c r="J11084" s="220"/>
      <c r="K11084" s="223"/>
    </row>
    <row r="11085" customHeight="1" spans="1:11">
      <c r="A11085" s="226"/>
      <c r="B11085" s="213"/>
      <c r="C11085" s="214"/>
      <c r="D11085" s="214"/>
      <c r="E11085" s="214"/>
      <c r="F11085" s="224"/>
      <c r="G11085" s="216"/>
      <c r="H11085" s="227"/>
      <c r="I11085" s="214"/>
      <c r="J11085" s="214"/>
      <c r="K11085" s="218"/>
    </row>
    <row r="11086" customHeight="1" spans="1:11">
      <c r="A11086" s="228"/>
      <c r="B11086" s="219"/>
      <c r="C11086" s="220"/>
      <c r="D11086" s="220"/>
      <c r="E11086" s="220"/>
      <c r="F11086" s="225"/>
      <c r="G11086" s="222"/>
      <c r="H11086" s="229"/>
      <c r="I11086" s="220"/>
      <c r="J11086" s="220"/>
      <c r="K11086" s="223"/>
    </row>
    <row r="11087" customHeight="1" spans="1:11">
      <c r="A11087" s="226"/>
      <c r="B11087" s="213"/>
      <c r="C11087" s="214"/>
      <c r="D11087" s="214"/>
      <c r="E11087" s="214"/>
      <c r="F11087" s="224"/>
      <c r="G11087" s="216"/>
      <c r="H11087" s="227"/>
      <c r="I11087" s="214"/>
      <c r="J11087" s="214"/>
      <c r="K11087" s="218"/>
    </row>
    <row r="11088" customHeight="1" spans="1:11">
      <c r="A11088" s="228"/>
      <c r="B11088" s="219"/>
      <c r="C11088" s="220"/>
      <c r="D11088" s="220"/>
      <c r="E11088" s="220"/>
      <c r="F11088" s="225"/>
      <c r="G11088" s="222"/>
      <c r="H11088" s="229"/>
      <c r="I11088" s="220"/>
      <c r="J11088" s="220"/>
      <c r="K11088" s="223"/>
    </row>
    <row r="11089" customHeight="1" spans="1:11">
      <c r="A11089" s="226"/>
      <c r="B11089" s="213"/>
      <c r="C11089" s="214"/>
      <c r="D11089" s="214"/>
      <c r="E11089" s="214"/>
      <c r="F11089" s="224"/>
      <c r="G11089" s="216"/>
      <c r="H11089" s="227"/>
      <c r="I11089" s="214"/>
      <c r="J11089" s="214"/>
      <c r="K11089" s="218"/>
    </row>
    <row r="11090" customHeight="1" spans="1:11">
      <c r="A11090" s="228"/>
      <c r="B11090" s="219"/>
      <c r="C11090" s="220"/>
      <c r="D11090" s="220"/>
      <c r="E11090" s="220"/>
      <c r="F11090" s="225"/>
      <c r="G11090" s="222"/>
      <c r="H11090" s="229"/>
      <c r="I11090" s="220"/>
      <c r="J11090" s="220"/>
      <c r="K11090" s="223"/>
    </row>
    <row r="11091" customHeight="1" spans="1:11">
      <c r="A11091" s="226"/>
      <c r="B11091" s="213"/>
      <c r="C11091" s="214"/>
      <c r="D11091" s="214"/>
      <c r="E11091" s="214"/>
      <c r="F11091" s="224"/>
      <c r="G11091" s="216"/>
      <c r="H11091" s="227"/>
      <c r="I11091" s="214"/>
      <c r="J11091" s="214"/>
      <c r="K11091" s="218"/>
    </row>
    <row r="11092" customHeight="1" spans="1:11">
      <c r="A11092" s="228"/>
      <c r="B11092" s="219"/>
      <c r="C11092" s="220"/>
      <c r="D11092" s="220"/>
      <c r="E11092" s="220"/>
      <c r="F11092" s="225"/>
      <c r="G11092" s="222"/>
      <c r="H11092" s="229"/>
      <c r="I11092" s="220"/>
      <c r="J11092" s="220"/>
      <c r="K11092" s="223"/>
    </row>
    <row r="11093" customHeight="1" spans="1:11">
      <c r="A11093" s="226"/>
      <c r="B11093" s="213"/>
      <c r="C11093" s="214"/>
      <c r="D11093" s="214"/>
      <c r="E11093" s="214"/>
      <c r="F11093" s="224"/>
      <c r="G11093" s="216"/>
      <c r="H11093" s="227"/>
      <c r="I11093" s="214"/>
      <c r="J11093" s="214"/>
      <c r="K11093" s="218"/>
    </row>
    <row r="11094" customHeight="1" spans="1:11">
      <c r="A11094" s="228"/>
      <c r="B11094" s="219"/>
      <c r="C11094" s="220"/>
      <c r="D11094" s="220"/>
      <c r="E11094" s="220"/>
      <c r="F11094" s="225"/>
      <c r="G11094" s="222"/>
      <c r="H11094" s="229"/>
      <c r="I11094" s="220"/>
      <c r="J11094" s="220"/>
      <c r="K11094" s="223"/>
    </row>
    <row r="11095" customHeight="1" spans="1:11">
      <c r="A11095" s="226"/>
      <c r="B11095" s="213"/>
      <c r="C11095" s="214"/>
      <c r="D11095" s="214"/>
      <c r="E11095" s="214"/>
      <c r="F11095" s="224"/>
      <c r="G11095" s="216"/>
      <c r="H11095" s="227"/>
      <c r="I11095" s="214"/>
      <c r="J11095" s="214"/>
      <c r="K11095" s="218"/>
    </row>
    <row r="11096" customHeight="1" spans="1:11">
      <c r="A11096" s="228"/>
      <c r="B11096" s="219"/>
      <c r="C11096" s="220"/>
      <c r="D11096" s="220"/>
      <c r="E11096" s="220"/>
      <c r="F11096" s="225"/>
      <c r="G11096" s="222"/>
      <c r="H11096" s="229"/>
      <c r="I11096" s="220"/>
      <c r="J11096" s="220"/>
      <c r="K11096" s="223"/>
    </row>
    <row r="11097" customHeight="1" spans="1:11">
      <c r="A11097" s="226"/>
      <c r="B11097" s="213"/>
      <c r="C11097" s="214"/>
      <c r="D11097" s="214"/>
      <c r="E11097" s="214"/>
      <c r="F11097" s="224"/>
      <c r="G11097" s="216"/>
      <c r="H11097" s="227"/>
      <c r="I11097" s="214"/>
      <c r="J11097" s="214"/>
      <c r="K11097" s="218"/>
    </row>
    <row r="11098" customHeight="1" spans="1:11">
      <c r="A11098" s="228"/>
      <c r="B11098" s="219"/>
      <c r="C11098" s="220"/>
      <c r="D11098" s="220"/>
      <c r="E11098" s="220"/>
      <c r="F11098" s="225"/>
      <c r="G11098" s="222"/>
      <c r="H11098" s="229"/>
      <c r="I11098" s="220"/>
      <c r="J11098" s="220"/>
      <c r="K11098" s="223"/>
    </row>
    <row r="11099" customHeight="1" spans="1:11">
      <c r="A11099" s="226"/>
      <c r="B11099" s="213"/>
      <c r="C11099" s="214"/>
      <c r="D11099" s="214"/>
      <c r="E11099" s="214"/>
      <c r="F11099" s="224"/>
      <c r="G11099" s="216"/>
      <c r="H11099" s="227"/>
      <c r="I11099" s="214"/>
      <c r="J11099" s="214"/>
      <c r="K11099" s="218"/>
    </row>
    <row r="11100" customHeight="1" spans="1:11">
      <c r="A11100" s="228"/>
      <c r="B11100" s="219"/>
      <c r="C11100" s="220"/>
      <c r="D11100" s="220"/>
      <c r="E11100" s="220"/>
      <c r="F11100" s="225"/>
      <c r="G11100" s="222"/>
      <c r="H11100" s="229"/>
      <c r="I11100" s="220"/>
      <c r="J11100" s="220"/>
      <c r="K11100" s="223"/>
    </row>
    <row r="11101" customHeight="1" spans="1:11">
      <c r="A11101" s="226"/>
      <c r="B11101" s="213"/>
      <c r="C11101" s="214"/>
      <c r="D11101" s="214"/>
      <c r="E11101" s="214"/>
      <c r="F11101" s="224"/>
      <c r="G11101" s="216"/>
      <c r="H11101" s="227"/>
      <c r="I11101" s="214"/>
      <c r="J11101" s="214"/>
      <c r="K11101" s="218"/>
    </row>
    <row r="11102" customHeight="1" spans="1:11">
      <c r="A11102" s="228"/>
      <c r="B11102" s="219"/>
      <c r="C11102" s="220"/>
      <c r="D11102" s="220"/>
      <c r="E11102" s="220"/>
      <c r="F11102" s="225"/>
      <c r="G11102" s="222"/>
      <c r="H11102" s="229"/>
      <c r="I11102" s="220"/>
      <c r="J11102" s="220"/>
      <c r="K11102" s="223"/>
    </row>
    <row r="11103" customHeight="1" spans="1:11">
      <c r="A11103" s="226"/>
      <c r="B11103" s="213"/>
      <c r="C11103" s="214"/>
      <c r="D11103" s="214"/>
      <c r="E11103" s="214"/>
      <c r="F11103" s="224"/>
      <c r="G11103" s="216"/>
      <c r="H11103" s="227"/>
      <c r="I11103" s="214"/>
      <c r="J11103" s="214"/>
      <c r="K11103" s="218"/>
    </row>
    <row r="11104" customHeight="1" spans="1:11">
      <c r="A11104" s="228"/>
      <c r="B11104" s="219"/>
      <c r="C11104" s="220"/>
      <c r="D11104" s="220"/>
      <c r="E11104" s="220"/>
      <c r="F11104" s="225"/>
      <c r="G11104" s="222"/>
      <c r="H11104" s="229"/>
      <c r="I11104" s="220"/>
      <c r="J11104" s="220"/>
      <c r="K11104" s="223"/>
    </row>
    <row r="11105" customHeight="1" spans="1:11">
      <c r="A11105" s="226"/>
      <c r="B11105" s="213"/>
      <c r="C11105" s="214"/>
      <c r="D11105" s="214"/>
      <c r="E11105" s="214"/>
      <c r="F11105" s="224"/>
      <c r="G11105" s="216"/>
      <c r="H11105" s="227"/>
      <c r="I11105" s="214"/>
      <c r="J11105" s="214"/>
      <c r="K11105" s="218"/>
    </row>
    <row r="11106" customHeight="1" spans="1:11">
      <c r="A11106" s="228"/>
      <c r="B11106" s="219"/>
      <c r="C11106" s="220"/>
      <c r="D11106" s="220"/>
      <c r="E11106" s="220"/>
      <c r="F11106" s="225"/>
      <c r="G11106" s="222"/>
      <c r="H11106" s="229"/>
      <c r="I11106" s="220"/>
      <c r="J11106" s="220"/>
      <c r="K11106" s="223"/>
    </row>
    <row r="11107" customHeight="1" spans="1:11">
      <c r="A11107" s="226"/>
      <c r="B11107" s="213"/>
      <c r="C11107" s="214"/>
      <c r="D11107" s="214"/>
      <c r="E11107" s="214"/>
      <c r="F11107" s="224"/>
      <c r="G11107" s="216"/>
      <c r="H11107" s="227"/>
      <c r="I11107" s="214"/>
      <c r="J11107" s="214"/>
      <c r="K11107" s="218"/>
    </row>
    <row r="11108" customHeight="1" spans="1:11">
      <c r="A11108" s="228"/>
      <c r="B11108" s="219"/>
      <c r="C11108" s="220"/>
      <c r="D11108" s="220"/>
      <c r="E11108" s="220"/>
      <c r="F11108" s="225"/>
      <c r="G11108" s="222"/>
      <c r="H11108" s="229"/>
      <c r="I11108" s="220"/>
      <c r="J11108" s="220"/>
      <c r="K11108" s="223"/>
    </row>
    <row r="11109" customHeight="1" spans="1:11">
      <c r="A11109" s="226"/>
      <c r="B11109" s="213"/>
      <c r="C11109" s="214"/>
      <c r="D11109" s="214"/>
      <c r="E11109" s="214"/>
      <c r="F11109" s="224"/>
      <c r="G11109" s="216"/>
      <c r="H11109" s="227"/>
      <c r="I11109" s="214"/>
      <c r="J11109" s="214"/>
      <c r="K11109" s="218"/>
    </row>
    <row r="11110" customHeight="1" spans="1:11">
      <c r="A11110" s="228"/>
      <c r="B11110" s="219"/>
      <c r="C11110" s="220"/>
      <c r="D11110" s="220"/>
      <c r="E11110" s="220"/>
      <c r="F11110" s="225"/>
      <c r="G11110" s="222"/>
      <c r="H11110" s="229"/>
      <c r="I11110" s="220"/>
      <c r="J11110" s="220"/>
      <c r="K11110" s="223"/>
    </row>
    <row r="11111" customHeight="1" spans="1:11">
      <c r="A11111" s="226"/>
      <c r="B11111" s="213"/>
      <c r="C11111" s="214"/>
      <c r="D11111" s="214"/>
      <c r="E11111" s="214"/>
      <c r="F11111" s="224"/>
      <c r="G11111" s="216"/>
      <c r="H11111" s="227"/>
      <c r="I11111" s="214"/>
      <c r="J11111" s="214"/>
      <c r="K11111" s="218"/>
    </row>
    <row r="11112" customHeight="1" spans="1:11">
      <c r="A11112" s="228"/>
      <c r="B11112" s="219"/>
      <c r="C11112" s="220"/>
      <c r="D11112" s="220"/>
      <c r="E11112" s="220"/>
      <c r="F11112" s="225"/>
      <c r="G11112" s="222"/>
      <c r="H11112" s="229"/>
      <c r="I11112" s="220"/>
      <c r="J11112" s="220"/>
      <c r="K11112" s="223"/>
    </row>
    <row r="11113" customHeight="1" spans="1:11">
      <c r="A11113" s="226"/>
      <c r="B11113" s="213"/>
      <c r="C11113" s="214"/>
      <c r="D11113" s="214"/>
      <c r="E11113" s="214"/>
      <c r="F11113" s="224"/>
      <c r="G11113" s="216"/>
      <c r="H11113" s="227"/>
      <c r="I11113" s="214"/>
      <c r="J11113" s="214"/>
      <c r="K11113" s="218"/>
    </row>
    <row r="11114" customHeight="1" spans="1:11">
      <c r="A11114" s="228"/>
      <c r="B11114" s="219"/>
      <c r="C11114" s="220"/>
      <c r="D11114" s="220"/>
      <c r="E11114" s="220"/>
      <c r="F11114" s="225"/>
      <c r="G11114" s="222"/>
      <c r="H11114" s="229"/>
      <c r="I11114" s="220"/>
      <c r="J11114" s="220"/>
      <c r="K11114" s="223"/>
    </row>
    <row r="11115" customHeight="1" spans="1:11">
      <c r="A11115" s="226"/>
      <c r="B11115" s="213"/>
      <c r="C11115" s="214"/>
      <c r="D11115" s="214"/>
      <c r="E11115" s="214"/>
      <c r="F11115" s="224"/>
      <c r="G11115" s="216"/>
      <c r="H11115" s="227"/>
      <c r="I11115" s="214"/>
      <c r="J11115" s="214"/>
      <c r="K11115" s="218"/>
    </row>
    <row r="11116" customHeight="1" spans="1:11">
      <c r="A11116" s="228"/>
      <c r="B11116" s="219"/>
      <c r="C11116" s="220"/>
      <c r="D11116" s="220"/>
      <c r="E11116" s="220"/>
      <c r="F11116" s="225"/>
      <c r="G11116" s="222"/>
      <c r="H11116" s="229"/>
      <c r="I11116" s="220"/>
      <c r="J11116" s="220"/>
      <c r="K11116" s="223"/>
    </row>
    <row r="11117" customHeight="1" spans="1:11">
      <c r="A11117" s="226"/>
      <c r="B11117" s="213"/>
      <c r="C11117" s="214"/>
      <c r="D11117" s="214"/>
      <c r="E11117" s="214"/>
      <c r="F11117" s="224"/>
      <c r="G11117" s="216"/>
      <c r="H11117" s="227"/>
      <c r="I11117" s="214"/>
      <c r="J11117" s="214"/>
      <c r="K11117" s="218"/>
    </row>
    <row r="11118" customHeight="1" spans="1:11">
      <c r="A11118" s="228"/>
      <c r="B11118" s="219"/>
      <c r="C11118" s="220"/>
      <c r="D11118" s="220"/>
      <c r="E11118" s="220"/>
      <c r="F11118" s="225"/>
      <c r="G11118" s="222"/>
      <c r="H11118" s="229"/>
      <c r="I11118" s="220"/>
      <c r="J11118" s="220"/>
      <c r="K11118" s="223"/>
    </row>
    <row r="11119" customHeight="1" spans="1:11">
      <c r="A11119" s="226"/>
      <c r="B11119" s="213"/>
      <c r="C11119" s="214"/>
      <c r="D11119" s="214"/>
      <c r="E11119" s="214"/>
      <c r="F11119" s="224"/>
      <c r="G11119" s="216"/>
      <c r="H11119" s="227"/>
      <c r="I11119" s="214"/>
      <c r="J11119" s="214"/>
      <c r="K11119" s="218"/>
    </row>
    <row r="11120" customHeight="1" spans="1:11">
      <c r="A11120" s="228"/>
      <c r="B11120" s="219"/>
      <c r="C11120" s="220"/>
      <c r="D11120" s="220"/>
      <c r="E11120" s="220"/>
      <c r="F11120" s="225"/>
      <c r="G11120" s="222"/>
      <c r="H11120" s="229"/>
      <c r="I11120" s="220"/>
      <c r="J11120" s="220"/>
      <c r="K11120" s="223"/>
    </row>
    <row r="11121" customHeight="1" spans="1:11">
      <c r="A11121" s="226"/>
      <c r="B11121" s="213"/>
      <c r="C11121" s="214"/>
      <c r="D11121" s="214"/>
      <c r="E11121" s="214"/>
      <c r="F11121" s="224"/>
      <c r="G11121" s="216"/>
      <c r="H11121" s="227"/>
      <c r="I11121" s="214"/>
      <c r="J11121" s="214"/>
      <c r="K11121" s="218"/>
    </row>
    <row r="11122" customHeight="1" spans="1:11">
      <c r="A11122" s="228"/>
      <c r="B11122" s="219"/>
      <c r="C11122" s="220"/>
      <c r="D11122" s="220"/>
      <c r="E11122" s="220"/>
      <c r="F11122" s="225"/>
      <c r="G11122" s="222"/>
      <c r="H11122" s="229"/>
      <c r="I11122" s="220"/>
      <c r="J11122" s="220"/>
      <c r="K11122" s="223"/>
    </row>
    <row r="11123" customHeight="1" spans="1:11">
      <c r="A11123" s="226"/>
      <c r="B11123" s="213"/>
      <c r="C11123" s="214"/>
      <c r="D11123" s="214"/>
      <c r="E11123" s="214"/>
      <c r="F11123" s="224"/>
      <c r="G11123" s="216"/>
      <c r="H11123" s="227"/>
      <c r="I11123" s="214"/>
      <c r="J11123" s="214"/>
      <c r="K11123" s="218"/>
    </row>
    <row r="11124" customHeight="1" spans="1:11">
      <c r="A11124" s="228"/>
      <c r="B11124" s="219"/>
      <c r="C11124" s="220"/>
      <c r="D11124" s="220"/>
      <c r="E11124" s="220"/>
      <c r="F11124" s="225"/>
      <c r="G11124" s="222"/>
      <c r="H11124" s="229"/>
      <c r="I11124" s="220"/>
      <c r="J11124" s="220"/>
      <c r="K11124" s="223"/>
    </row>
    <row r="11125" customHeight="1" spans="1:11">
      <c r="A11125" s="226"/>
      <c r="B11125" s="213"/>
      <c r="C11125" s="214"/>
      <c r="D11125" s="214"/>
      <c r="E11125" s="214"/>
      <c r="F11125" s="224"/>
      <c r="G11125" s="216"/>
      <c r="H11125" s="227"/>
      <c r="I11125" s="214"/>
      <c r="J11125" s="214"/>
      <c r="K11125" s="218"/>
    </row>
    <row r="11126" customHeight="1" spans="1:11">
      <c r="A11126" s="228"/>
      <c r="B11126" s="219"/>
      <c r="C11126" s="220"/>
      <c r="D11126" s="220"/>
      <c r="E11126" s="220"/>
      <c r="F11126" s="225"/>
      <c r="G11126" s="222"/>
      <c r="H11126" s="229"/>
      <c r="I11126" s="220"/>
      <c r="J11126" s="220"/>
      <c r="K11126" s="223"/>
    </row>
    <row r="11127" customHeight="1" spans="1:11">
      <c r="A11127" s="226"/>
      <c r="B11127" s="213"/>
      <c r="C11127" s="214"/>
      <c r="D11127" s="214"/>
      <c r="E11127" s="214"/>
      <c r="F11127" s="224"/>
      <c r="G11127" s="216"/>
      <c r="H11127" s="227"/>
      <c r="I11127" s="214"/>
      <c r="J11127" s="214"/>
      <c r="K11127" s="218"/>
    </row>
    <row r="11128" customHeight="1" spans="1:11">
      <c r="A11128" s="228"/>
      <c r="B11128" s="219"/>
      <c r="C11128" s="220"/>
      <c r="D11128" s="220"/>
      <c r="E11128" s="220"/>
      <c r="F11128" s="225"/>
      <c r="G11128" s="222"/>
      <c r="H11128" s="229"/>
      <c r="I11128" s="220"/>
      <c r="J11128" s="220"/>
      <c r="K11128" s="223"/>
    </row>
    <row r="11129" customHeight="1" spans="1:11">
      <c r="A11129" s="226"/>
      <c r="B11129" s="213"/>
      <c r="C11129" s="214"/>
      <c r="D11129" s="214"/>
      <c r="E11129" s="214"/>
      <c r="F11129" s="224"/>
      <c r="G11129" s="216"/>
      <c r="H11129" s="227"/>
      <c r="I11129" s="214"/>
      <c r="J11129" s="214"/>
      <c r="K11129" s="218"/>
    </row>
    <row r="11130" customHeight="1" spans="1:11">
      <c r="A11130" s="228"/>
      <c r="B11130" s="219"/>
      <c r="C11130" s="220"/>
      <c r="D11130" s="220"/>
      <c r="E11130" s="220"/>
      <c r="F11130" s="225"/>
      <c r="G11130" s="222"/>
      <c r="H11130" s="229"/>
      <c r="I11130" s="220"/>
      <c r="J11130" s="220"/>
      <c r="K11130" s="223"/>
    </row>
    <row r="11131" customHeight="1" spans="1:11">
      <c r="A11131" s="226"/>
      <c r="B11131" s="213"/>
      <c r="C11131" s="214"/>
      <c r="D11131" s="214"/>
      <c r="E11131" s="214"/>
      <c r="F11131" s="224"/>
      <c r="G11131" s="216"/>
      <c r="H11131" s="227"/>
      <c r="I11131" s="214"/>
      <c r="J11131" s="214"/>
      <c r="K11131" s="218"/>
    </row>
    <row r="11132" customHeight="1" spans="1:11">
      <c r="A11132" s="228"/>
      <c r="B11132" s="219"/>
      <c r="C11132" s="220"/>
      <c r="D11132" s="220"/>
      <c r="E11132" s="220"/>
      <c r="F11132" s="225"/>
      <c r="G11132" s="222"/>
      <c r="H11132" s="229"/>
      <c r="I11132" s="220"/>
      <c r="J11132" s="220"/>
      <c r="K11132" s="223"/>
    </row>
    <row r="11133" customHeight="1" spans="1:11">
      <c r="A11133" s="226"/>
      <c r="B11133" s="213"/>
      <c r="C11133" s="214"/>
      <c r="D11133" s="214"/>
      <c r="E11133" s="214"/>
      <c r="F11133" s="224"/>
      <c r="G11133" s="216"/>
      <c r="H11133" s="227"/>
      <c r="I11133" s="214"/>
      <c r="J11133" s="214"/>
      <c r="K11133" s="218"/>
    </row>
    <row r="11134" customHeight="1" spans="1:11">
      <c r="A11134" s="228"/>
      <c r="B11134" s="219"/>
      <c r="C11134" s="220"/>
      <c r="D11134" s="220"/>
      <c r="E11134" s="220"/>
      <c r="F11134" s="225"/>
      <c r="G11134" s="222"/>
      <c r="H11134" s="229"/>
      <c r="I11134" s="220"/>
      <c r="J11134" s="220"/>
      <c r="K11134" s="223"/>
    </row>
    <row r="11135" customHeight="1" spans="1:11">
      <c r="A11135" s="226"/>
      <c r="B11135" s="213"/>
      <c r="C11135" s="214"/>
      <c r="D11135" s="214"/>
      <c r="E11135" s="214"/>
      <c r="F11135" s="224"/>
      <c r="G11135" s="216"/>
      <c r="H11135" s="227"/>
      <c r="I11135" s="214"/>
      <c r="J11135" s="214"/>
      <c r="K11135" s="218"/>
    </row>
    <row r="11136" customHeight="1" spans="1:11">
      <c r="A11136" s="228"/>
      <c r="B11136" s="219"/>
      <c r="C11136" s="220"/>
      <c r="D11136" s="220"/>
      <c r="E11136" s="220"/>
      <c r="F11136" s="225"/>
      <c r="G11136" s="222"/>
      <c r="H11136" s="229"/>
      <c r="I11136" s="220"/>
      <c r="J11136" s="220"/>
      <c r="K11136" s="223"/>
    </row>
    <row r="11137" customHeight="1" spans="1:11">
      <c r="A11137" s="226"/>
      <c r="B11137" s="213"/>
      <c r="C11137" s="214"/>
      <c r="D11137" s="214"/>
      <c r="E11137" s="214"/>
      <c r="F11137" s="224"/>
      <c r="G11137" s="216"/>
      <c r="H11137" s="227"/>
      <c r="I11137" s="214"/>
      <c r="J11137" s="214"/>
      <c r="K11137" s="218"/>
    </row>
    <row r="11138" customHeight="1" spans="1:11">
      <c r="A11138" s="228"/>
      <c r="B11138" s="219"/>
      <c r="C11138" s="220"/>
      <c r="D11138" s="220"/>
      <c r="E11138" s="220"/>
      <c r="F11138" s="225"/>
      <c r="G11138" s="222"/>
      <c r="H11138" s="229"/>
      <c r="I11138" s="220"/>
      <c r="J11138" s="220"/>
      <c r="K11138" s="223"/>
    </row>
    <row r="11139" customHeight="1" spans="1:11">
      <c r="A11139" s="226"/>
      <c r="B11139" s="213"/>
      <c r="C11139" s="214"/>
      <c r="D11139" s="214"/>
      <c r="E11139" s="214"/>
      <c r="F11139" s="224"/>
      <c r="G11139" s="216"/>
      <c r="H11139" s="227"/>
      <c r="I11139" s="214"/>
      <c r="J11139" s="214"/>
      <c r="K11139" s="218"/>
    </row>
    <row r="11140" customHeight="1" spans="1:11">
      <c r="A11140" s="228"/>
      <c r="B11140" s="219"/>
      <c r="C11140" s="220"/>
      <c r="D11140" s="220"/>
      <c r="E11140" s="220"/>
      <c r="F11140" s="225"/>
      <c r="G11140" s="222"/>
      <c r="H11140" s="229"/>
      <c r="I11140" s="220"/>
      <c r="J11140" s="220"/>
      <c r="K11140" s="223"/>
    </row>
    <row r="11141" customHeight="1" spans="1:11">
      <c r="A11141" s="226"/>
      <c r="B11141" s="213"/>
      <c r="C11141" s="214"/>
      <c r="D11141" s="214"/>
      <c r="E11141" s="214"/>
      <c r="F11141" s="224"/>
      <c r="G11141" s="216"/>
      <c r="H11141" s="227"/>
      <c r="I11141" s="214"/>
      <c r="J11141" s="214"/>
      <c r="K11141" s="218"/>
    </row>
    <row r="11142" customHeight="1" spans="1:11">
      <c r="A11142" s="228"/>
      <c r="B11142" s="219"/>
      <c r="C11142" s="220"/>
      <c r="D11142" s="220"/>
      <c r="E11142" s="220"/>
      <c r="F11142" s="225"/>
      <c r="G11142" s="222"/>
      <c r="H11142" s="229"/>
      <c r="I11142" s="220"/>
      <c r="J11142" s="220"/>
      <c r="K11142" s="223"/>
    </row>
    <row r="11143" customHeight="1" spans="1:11">
      <c r="A11143" s="226"/>
      <c r="B11143" s="213"/>
      <c r="C11143" s="214"/>
      <c r="D11143" s="214"/>
      <c r="E11143" s="214"/>
      <c r="F11143" s="224"/>
      <c r="G11143" s="216"/>
      <c r="H11143" s="227"/>
      <c r="I11143" s="214"/>
      <c r="J11143" s="214"/>
      <c r="K11143" s="218"/>
    </row>
    <row r="11144" customHeight="1" spans="1:11">
      <c r="A11144" s="228"/>
      <c r="B11144" s="219"/>
      <c r="C11144" s="220"/>
      <c r="D11144" s="220"/>
      <c r="E11144" s="220"/>
      <c r="F11144" s="225"/>
      <c r="G11144" s="222"/>
      <c r="H11144" s="229"/>
      <c r="I11144" s="220"/>
      <c r="J11144" s="220"/>
      <c r="K11144" s="223"/>
    </row>
    <row r="11145" customHeight="1" spans="1:11">
      <c r="A11145" s="226"/>
      <c r="B11145" s="213"/>
      <c r="C11145" s="214"/>
      <c r="D11145" s="214"/>
      <c r="E11145" s="214"/>
      <c r="F11145" s="224"/>
      <c r="G11145" s="216"/>
      <c r="H11145" s="227"/>
      <c r="I11145" s="214"/>
      <c r="J11145" s="214"/>
      <c r="K11145" s="218"/>
    </row>
    <row r="11146" customHeight="1" spans="1:11">
      <c r="A11146" s="228"/>
      <c r="B11146" s="219"/>
      <c r="C11146" s="220"/>
      <c r="D11146" s="220"/>
      <c r="E11146" s="220"/>
      <c r="F11146" s="225"/>
      <c r="G11146" s="222"/>
      <c r="H11146" s="229"/>
      <c r="I11146" s="220"/>
      <c r="J11146" s="220"/>
      <c r="K11146" s="223"/>
    </row>
    <row r="11147" customHeight="1" spans="1:11">
      <c r="A11147" s="226"/>
      <c r="B11147" s="213"/>
      <c r="C11147" s="214"/>
      <c r="D11147" s="214"/>
      <c r="E11147" s="214"/>
      <c r="F11147" s="224"/>
      <c r="G11147" s="216"/>
      <c r="H11147" s="227"/>
      <c r="I11147" s="214"/>
      <c r="J11147" s="214"/>
      <c r="K11147" s="218"/>
    </row>
    <row r="11148" customHeight="1" spans="1:11">
      <c r="A11148" s="228"/>
      <c r="B11148" s="219"/>
      <c r="C11148" s="220"/>
      <c r="D11148" s="220"/>
      <c r="E11148" s="220"/>
      <c r="F11148" s="225"/>
      <c r="G11148" s="222"/>
      <c r="H11148" s="229"/>
      <c r="I11148" s="220"/>
      <c r="J11148" s="220"/>
      <c r="K11148" s="223"/>
    </row>
    <row r="11149" customHeight="1" spans="1:11">
      <c r="A11149" s="226"/>
      <c r="B11149" s="213"/>
      <c r="C11149" s="214"/>
      <c r="D11149" s="214"/>
      <c r="E11149" s="214"/>
      <c r="F11149" s="224"/>
      <c r="G11149" s="216"/>
      <c r="H11149" s="227"/>
      <c r="I11149" s="214"/>
      <c r="J11149" s="214"/>
      <c r="K11149" s="218"/>
    </row>
    <row r="11150" customHeight="1" spans="1:11">
      <c r="A11150" s="228"/>
      <c r="B11150" s="219"/>
      <c r="C11150" s="220"/>
      <c r="D11150" s="220"/>
      <c r="E11150" s="220"/>
      <c r="F11150" s="225"/>
      <c r="G11150" s="222"/>
      <c r="H11150" s="229"/>
      <c r="I11150" s="220"/>
      <c r="J11150" s="220"/>
      <c r="K11150" s="223"/>
    </row>
    <row r="11151" customHeight="1" spans="1:11">
      <c r="A11151" s="226"/>
      <c r="B11151" s="213"/>
      <c r="C11151" s="214"/>
      <c r="D11151" s="214"/>
      <c r="E11151" s="214"/>
      <c r="F11151" s="224"/>
      <c r="G11151" s="216"/>
      <c r="H11151" s="227"/>
      <c r="I11151" s="214"/>
      <c r="J11151" s="214"/>
      <c r="K11151" s="218"/>
    </row>
    <row r="11152" customHeight="1" spans="1:11">
      <c r="A11152" s="228"/>
      <c r="B11152" s="219"/>
      <c r="C11152" s="220"/>
      <c r="D11152" s="220"/>
      <c r="E11152" s="220"/>
      <c r="F11152" s="225"/>
      <c r="G11152" s="222"/>
      <c r="H11152" s="229"/>
      <c r="I11152" s="220"/>
      <c r="J11152" s="220"/>
      <c r="K11152" s="223"/>
    </row>
    <row r="11153" customHeight="1" spans="1:11">
      <c r="A11153" s="226"/>
      <c r="B11153" s="213"/>
      <c r="C11153" s="214"/>
      <c r="D11153" s="214"/>
      <c r="E11153" s="214"/>
      <c r="F11153" s="224"/>
      <c r="G11153" s="216"/>
      <c r="H11153" s="227"/>
      <c r="I11153" s="214"/>
      <c r="J11153" s="214"/>
      <c r="K11153" s="218"/>
    </row>
    <row r="11154" customHeight="1" spans="1:11">
      <c r="A11154" s="228"/>
      <c r="B11154" s="219"/>
      <c r="C11154" s="220"/>
      <c r="D11154" s="220"/>
      <c r="E11154" s="220"/>
      <c r="F11154" s="225"/>
      <c r="G11154" s="222"/>
      <c r="H11154" s="229"/>
      <c r="I11154" s="220"/>
      <c r="J11154" s="220"/>
      <c r="K11154" s="223"/>
    </row>
    <row r="11155" customHeight="1" spans="1:11">
      <c r="A11155" s="226"/>
      <c r="B11155" s="213"/>
      <c r="C11155" s="214"/>
      <c r="D11155" s="214"/>
      <c r="E11155" s="214"/>
      <c r="F11155" s="224"/>
      <c r="G11155" s="216"/>
      <c r="H11155" s="227"/>
      <c r="I11155" s="214"/>
      <c r="J11155" s="214"/>
      <c r="K11155" s="218"/>
    </row>
    <row r="11156" customHeight="1" spans="1:11">
      <c r="A11156" s="228"/>
      <c r="B11156" s="219"/>
      <c r="C11156" s="220"/>
      <c r="D11156" s="220"/>
      <c r="E11156" s="220"/>
      <c r="F11156" s="225"/>
      <c r="G11156" s="222"/>
      <c r="H11156" s="229"/>
      <c r="I11156" s="220"/>
      <c r="J11156" s="220"/>
      <c r="K11156" s="223"/>
    </row>
    <row r="11157" customHeight="1" spans="1:11">
      <c r="A11157" s="226"/>
      <c r="B11157" s="213"/>
      <c r="C11157" s="214"/>
      <c r="D11157" s="214"/>
      <c r="E11157" s="214"/>
      <c r="F11157" s="224"/>
      <c r="G11157" s="216"/>
      <c r="H11157" s="227"/>
      <c r="I11157" s="214"/>
      <c r="J11157" s="214"/>
      <c r="K11157" s="218"/>
    </row>
    <row r="11158" customHeight="1" spans="1:11">
      <c r="A11158" s="228"/>
      <c r="B11158" s="219"/>
      <c r="C11158" s="220"/>
      <c r="D11158" s="220"/>
      <c r="E11158" s="220"/>
      <c r="F11158" s="225"/>
      <c r="G11158" s="222"/>
      <c r="H11158" s="229"/>
      <c r="I11158" s="220"/>
      <c r="J11158" s="220"/>
      <c r="K11158" s="223"/>
    </row>
    <row r="11159" customHeight="1" spans="1:11">
      <c r="A11159" s="226"/>
      <c r="B11159" s="213"/>
      <c r="C11159" s="214"/>
      <c r="D11159" s="214"/>
      <c r="E11159" s="214"/>
      <c r="F11159" s="224"/>
      <c r="G11159" s="216"/>
      <c r="H11159" s="227"/>
      <c r="I11159" s="214"/>
      <c r="J11159" s="214"/>
      <c r="K11159" s="218"/>
    </row>
    <row r="11160" customHeight="1" spans="1:11">
      <c r="A11160" s="228"/>
      <c r="B11160" s="219"/>
      <c r="C11160" s="220"/>
      <c r="D11160" s="220"/>
      <c r="E11160" s="220"/>
      <c r="F11160" s="225"/>
      <c r="G11160" s="222"/>
      <c r="H11160" s="229"/>
      <c r="I11160" s="220"/>
      <c r="J11160" s="220"/>
      <c r="K11160" s="223"/>
    </row>
    <row r="11161" customHeight="1" spans="1:11">
      <c r="A11161" s="226"/>
      <c r="B11161" s="213"/>
      <c r="C11161" s="214"/>
      <c r="D11161" s="214"/>
      <c r="E11161" s="214"/>
      <c r="F11161" s="224"/>
      <c r="G11161" s="216"/>
      <c r="H11161" s="227"/>
      <c r="I11161" s="214"/>
      <c r="J11161" s="214"/>
      <c r="K11161" s="218"/>
    </row>
    <row r="11162" customHeight="1" spans="1:11">
      <c r="A11162" s="228"/>
      <c r="B11162" s="219"/>
      <c r="C11162" s="220"/>
      <c r="D11162" s="220"/>
      <c r="E11162" s="220"/>
      <c r="F11162" s="225"/>
      <c r="G11162" s="222"/>
      <c r="H11162" s="229"/>
      <c r="I11162" s="220"/>
      <c r="J11162" s="220"/>
      <c r="K11162" s="223"/>
    </row>
    <row r="11163" customHeight="1" spans="1:11">
      <c r="A11163" s="226"/>
      <c r="B11163" s="213"/>
      <c r="C11163" s="214"/>
      <c r="D11163" s="214"/>
      <c r="E11163" s="214"/>
      <c r="F11163" s="224"/>
      <c r="G11163" s="216"/>
      <c r="H11163" s="227"/>
      <c r="I11163" s="214"/>
      <c r="J11163" s="214"/>
      <c r="K11163" s="218"/>
    </row>
    <row r="11164" customHeight="1" spans="1:11">
      <c r="A11164" s="228"/>
      <c r="B11164" s="219"/>
      <c r="C11164" s="220"/>
      <c r="D11164" s="220"/>
      <c r="E11164" s="220"/>
      <c r="F11164" s="225"/>
      <c r="G11164" s="222"/>
      <c r="H11164" s="229"/>
      <c r="I11164" s="220"/>
      <c r="J11164" s="220"/>
      <c r="K11164" s="223"/>
    </row>
    <row r="11165" customHeight="1" spans="1:11">
      <c r="A11165" s="226"/>
      <c r="B11165" s="213"/>
      <c r="C11165" s="214"/>
      <c r="D11165" s="214"/>
      <c r="E11165" s="214"/>
      <c r="F11165" s="224"/>
      <c r="G11165" s="216"/>
      <c r="H11165" s="227"/>
      <c r="I11165" s="214"/>
      <c r="J11165" s="214"/>
      <c r="K11165" s="218"/>
    </row>
    <row r="11166" customHeight="1" spans="1:11">
      <c r="A11166" s="228"/>
      <c r="B11166" s="219"/>
      <c r="C11166" s="220"/>
      <c r="D11166" s="220"/>
      <c r="E11166" s="220"/>
      <c r="F11166" s="225"/>
      <c r="G11166" s="222"/>
      <c r="H11166" s="229"/>
      <c r="I11166" s="220"/>
      <c r="J11166" s="220"/>
      <c r="K11166" s="223"/>
    </row>
    <row r="11167" customHeight="1" spans="1:11">
      <c r="A11167" s="226"/>
      <c r="B11167" s="213"/>
      <c r="C11167" s="214"/>
      <c r="D11167" s="214"/>
      <c r="E11167" s="214"/>
      <c r="F11167" s="224"/>
      <c r="G11167" s="216"/>
      <c r="H11167" s="227"/>
      <c r="I11167" s="214"/>
      <c r="J11167" s="214"/>
      <c r="K11167" s="218"/>
    </row>
    <row r="11168" customHeight="1" spans="1:11">
      <c r="A11168" s="228"/>
      <c r="B11168" s="219"/>
      <c r="C11168" s="220"/>
      <c r="D11168" s="220"/>
      <c r="E11168" s="220"/>
      <c r="F11168" s="225"/>
      <c r="G11168" s="222"/>
      <c r="H11168" s="229"/>
      <c r="I11168" s="220"/>
      <c r="J11168" s="220"/>
      <c r="K11168" s="223"/>
    </row>
    <row r="11169" customHeight="1" spans="1:11">
      <c r="A11169" s="226"/>
      <c r="B11169" s="213"/>
      <c r="C11169" s="214"/>
      <c r="D11169" s="214"/>
      <c r="E11169" s="214"/>
      <c r="F11169" s="224"/>
      <c r="G11169" s="216"/>
      <c r="H11169" s="227"/>
      <c r="I11169" s="214"/>
      <c r="J11169" s="214"/>
      <c r="K11169" s="218"/>
    </row>
    <row r="11170" customHeight="1" spans="1:11">
      <c r="A11170" s="228"/>
      <c r="B11170" s="219"/>
      <c r="C11170" s="220"/>
      <c r="D11170" s="220"/>
      <c r="E11170" s="220"/>
      <c r="F11170" s="225"/>
      <c r="G11170" s="222"/>
      <c r="H11170" s="229"/>
      <c r="I11170" s="220"/>
      <c r="J11170" s="220"/>
      <c r="K11170" s="223"/>
    </row>
    <row r="11171" customHeight="1" spans="1:11">
      <c r="A11171" s="226"/>
      <c r="B11171" s="213"/>
      <c r="C11171" s="214"/>
      <c r="D11171" s="214"/>
      <c r="E11171" s="214"/>
      <c r="F11171" s="224"/>
      <c r="G11171" s="216"/>
      <c r="H11171" s="227"/>
      <c r="I11171" s="214"/>
      <c r="J11171" s="214"/>
      <c r="K11171" s="218"/>
    </row>
    <row r="11172" customHeight="1" spans="1:11">
      <c r="A11172" s="228"/>
      <c r="B11172" s="219"/>
      <c r="C11172" s="220"/>
      <c r="D11172" s="220"/>
      <c r="E11172" s="220"/>
      <c r="F11172" s="225"/>
      <c r="G11172" s="222"/>
      <c r="H11172" s="229"/>
      <c r="I11172" s="220"/>
      <c r="J11172" s="220"/>
      <c r="K11172" s="223"/>
    </row>
    <row r="11173" customHeight="1" spans="1:11">
      <c r="A11173" s="226"/>
      <c r="B11173" s="213"/>
      <c r="C11173" s="214"/>
      <c r="D11173" s="214"/>
      <c r="E11173" s="214"/>
      <c r="F11173" s="224"/>
      <c r="G11173" s="216"/>
      <c r="H11173" s="227"/>
      <c r="I11173" s="214"/>
      <c r="J11173" s="214"/>
      <c r="K11173" s="218"/>
    </row>
    <row r="11174" customHeight="1" spans="1:11">
      <c r="A11174" s="228"/>
      <c r="B11174" s="219"/>
      <c r="C11174" s="220"/>
      <c r="D11174" s="220"/>
      <c r="E11174" s="220"/>
      <c r="F11174" s="225"/>
      <c r="G11174" s="222"/>
      <c r="H11174" s="229"/>
      <c r="I11174" s="220"/>
      <c r="J11174" s="220"/>
      <c r="K11174" s="223"/>
    </row>
    <row r="11175" customHeight="1" spans="1:11">
      <c r="A11175" s="226"/>
      <c r="B11175" s="213"/>
      <c r="C11175" s="214"/>
      <c r="D11175" s="214"/>
      <c r="E11175" s="214"/>
      <c r="F11175" s="224"/>
      <c r="G11175" s="216"/>
      <c r="H11175" s="227"/>
      <c r="I11175" s="214"/>
      <c r="J11175" s="214"/>
      <c r="K11175" s="218"/>
    </row>
    <row r="11176" customHeight="1" spans="1:11">
      <c r="A11176" s="228"/>
      <c r="B11176" s="219"/>
      <c r="C11176" s="220"/>
      <c r="D11176" s="220"/>
      <c r="E11176" s="220"/>
      <c r="F11176" s="225"/>
      <c r="G11176" s="222"/>
      <c r="H11176" s="229"/>
      <c r="I11176" s="220"/>
      <c r="J11176" s="220"/>
      <c r="K11176" s="223"/>
    </row>
    <row r="11177" customHeight="1" spans="1:11">
      <c r="A11177" s="226"/>
      <c r="B11177" s="213"/>
      <c r="C11177" s="214"/>
      <c r="D11177" s="214"/>
      <c r="E11177" s="214"/>
      <c r="F11177" s="224"/>
      <c r="G11177" s="216"/>
      <c r="H11177" s="227"/>
      <c r="I11177" s="214"/>
      <c r="J11177" s="214"/>
      <c r="K11177" s="218"/>
    </row>
    <row r="11178" customHeight="1" spans="1:11">
      <c r="A11178" s="228"/>
      <c r="B11178" s="219"/>
      <c r="C11178" s="220"/>
      <c r="D11178" s="220"/>
      <c r="E11178" s="220"/>
      <c r="F11178" s="225"/>
      <c r="G11178" s="222"/>
      <c r="H11178" s="229"/>
      <c r="I11178" s="220"/>
      <c r="J11178" s="220"/>
      <c r="K11178" s="223"/>
    </row>
    <row r="11179" customHeight="1" spans="1:11">
      <c r="A11179" s="226"/>
      <c r="B11179" s="213"/>
      <c r="C11179" s="214"/>
      <c r="D11179" s="214"/>
      <c r="E11179" s="214"/>
      <c r="F11179" s="224"/>
      <c r="G11179" s="216"/>
      <c r="H11179" s="227"/>
      <c r="I11179" s="214"/>
      <c r="J11179" s="214"/>
      <c r="K11179" s="218"/>
    </row>
    <row r="11180" customHeight="1" spans="1:11">
      <c r="A11180" s="228"/>
      <c r="B11180" s="219"/>
      <c r="C11180" s="220"/>
      <c r="D11180" s="220"/>
      <c r="E11180" s="220"/>
      <c r="F11180" s="225"/>
      <c r="G11180" s="222"/>
      <c r="H11180" s="229"/>
      <c r="I11180" s="220"/>
      <c r="J11180" s="220"/>
      <c r="K11180" s="223"/>
    </row>
    <row r="11181" customHeight="1" spans="1:11">
      <c r="A11181" s="226"/>
      <c r="B11181" s="213"/>
      <c r="C11181" s="214"/>
      <c r="D11181" s="214"/>
      <c r="E11181" s="214"/>
      <c r="F11181" s="224"/>
      <c r="G11181" s="216"/>
      <c r="H11181" s="227"/>
      <c r="I11181" s="214"/>
      <c r="J11181" s="214"/>
      <c r="K11181" s="218"/>
    </row>
    <row r="11182" customHeight="1" spans="1:11">
      <c r="A11182" s="228"/>
      <c r="B11182" s="219"/>
      <c r="C11182" s="220"/>
      <c r="D11182" s="220"/>
      <c r="E11182" s="220"/>
      <c r="F11182" s="225"/>
      <c r="G11182" s="222"/>
      <c r="H11182" s="229"/>
      <c r="I11182" s="220"/>
      <c r="J11182" s="220"/>
      <c r="K11182" s="223"/>
    </row>
    <row r="11183" customHeight="1" spans="1:11">
      <c r="A11183" s="226"/>
      <c r="B11183" s="213"/>
      <c r="C11183" s="214"/>
      <c r="D11183" s="214"/>
      <c r="E11183" s="214"/>
      <c r="F11183" s="224"/>
      <c r="G11183" s="216"/>
      <c r="H11183" s="227"/>
      <c r="I11183" s="214"/>
      <c r="J11183" s="214"/>
      <c r="K11183" s="218"/>
    </row>
    <row r="11184" customHeight="1" spans="1:11">
      <c r="A11184" s="228"/>
      <c r="B11184" s="219"/>
      <c r="C11184" s="220"/>
      <c r="D11184" s="220"/>
      <c r="E11184" s="220"/>
      <c r="F11184" s="225"/>
      <c r="G11184" s="222"/>
      <c r="H11184" s="229"/>
      <c r="I11184" s="220"/>
      <c r="J11184" s="220"/>
      <c r="K11184" s="223"/>
    </row>
    <row r="11185" customHeight="1" spans="1:11">
      <c r="A11185" s="226"/>
      <c r="B11185" s="213"/>
      <c r="C11185" s="214"/>
      <c r="D11185" s="214"/>
      <c r="E11185" s="214"/>
      <c r="F11185" s="224"/>
      <c r="G11185" s="216"/>
      <c r="H11185" s="227"/>
      <c r="I11185" s="214"/>
      <c r="J11185" s="214"/>
      <c r="K11185" s="218"/>
    </row>
    <row r="11186" customHeight="1" spans="1:11">
      <c r="A11186" s="228"/>
      <c r="B11186" s="219"/>
      <c r="C11186" s="220"/>
      <c r="D11186" s="220"/>
      <c r="E11186" s="220"/>
      <c r="F11186" s="225"/>
      <c r="G11186" s="222"/>
      <c r="H11186" s="229"/>
      <c r="I11186" s="220"/>
      <c r="J11186" s="220"/>
      <c r="K11186" s="223"/>
    </row>
    <row r="11187" customHeight="1" spans="1:11">
      <c r="A11187" s="226"/>
      <c r="B11187" s="213"/>
      <c r="C11187" s="214"/>
      <c r="D11187" s="214"/>
      <c r="E11187" s="214"/>
      <c r="F11187" s="224"/>
      <c r="G11187" s="216"/>
      <c r="H11187" s="227"/>
      <c r="I11187" s="214"/>
      <c r="J11187" s="214"/>
      <c r="K11187" s="218"/>
    </row>
    <row r="11188" customHeight="1" spans="1:11">
      <c r="A11188" s="228"/>
      <c r="B11188" s="219"/>
      <c r="C11188" s="220"/>
      <c r="D11188" s="220"/>
      <c r="E11188" s="220"/>
      <c r="F11188" s="225"/>
      <c r="G11188" s="222"/>
      <c r="H11188" s="229"/>
      <c r="I11188" s="220"/>
      <c r="J11188" s="220"/>
      <c r="K11188" s="223"/>
    </row>
    <row r="11189" customHeight="1" spans="1:11">
      <c r="A11189" s="226"/>
      <c r="B11189" s="213"/>
      <c r="C11189" s="214"/>
      <c r="D11189" s="214"/>
      <c r="E11189" s="214"/>
      <c r="F11189" s="224"/>
      <c r="G11189" s="216"/>
      <c r="H11189" s="227"/>
      <c r="I11189" s="214"/>
      <c r="J11189" s="214"/>
      <c r="K11189" s="218"/>
    </row>
    <row r="11190" customHeight="1" spans="1:11">
      <c r="A11190" s="228"/>
      <c r="B11190" s="219"/>
      <c r="C11190" s="220"/>
      <c r="D11190" s="220"/>
      <c r="E11190" s="220"/>
      <c r="F11190" s="225"/>
      <c r="G11190" s="222"/>
      <c r="H11190" s="229"/>
      <c r="I11190" s="220"/>
      <c r="J11190" s="220"/>
      <c r="K11190" s="223"/>
    </row>
    <row r="11191" customHeight="1" spans="1:11">
      <c r="A11191" s="226"/>
      <c r="B11191" s="213"/>
      <c r="C11191" s="214"/>
      <c r="D11191" s="214"/>
      <c r="E11191" s="214"/>
      <c r="F11191" s="224"/>
      <c r="G11191" s="216"/>
      <c r="H11191" s="227"/>
      <c r="I11191" s="214"/>
      <c r="J11191" s="214"/>
      <c r="K11191" s="218"/>
    </row>
    <row r="11192" customHeight="1" spans="1:11">
      <c r="A11192" s="228"/>
      <c r="B11192" s="219"/>
      <c r="C11192" s="220"/>
      <c r="D11192" s="220"/>
      <c r="E11192" s="220"/>
      <c r="F11192" s="225"/>
      <c r="G11192" s="222"/>
      <c r="H11192" s="229"/>
      <c r="I11192" s="220"/>
      <c r="J11192" s="220"/>
      <c r="K11192" s="223"/>
    </row>
    <row r="11193" customHeight="1" spans="1:11">
      <c r="A11193" s="226"/>
      <c r="B11193" s="213"/>
      <c r="C11193" s="214"/>
      <c r="D11193" s="214"/>
      <c r="E11193" s="214"/>
      <c r="F11193" s="224"/>
      <c r="G11193" s="216"/>
      <c r="H11193" s="227"/>
      <c r="I11193" s="214"/>
      <c r="J11193" s="214"/>
      <c r="K11193" s="218"/>
    </row>
    <row r="11194" customHeight="1" spans="1:11">
      <c r="A11194" s="228"/>
      <c r="B11194" s="219"/>
      <c r="C11194" s="220"/>
      <c r="D11194" s="220"/>
      <c r="E11194" s="220"/>
      <c r="F11194" s="225"/>
      <c r="G11194" s="222"/>
      <c r="H11194" s="229"/>
      <c r="I11194" s="220"/>
      <c r="J11194" s="220"/>
      <c r="K11194" s="223"/>
    </row>
    <row r="11195" customHeight="1" spans="1:11">
      <c r="A11195" s="226"/>
      <c r="B11195" s="213"/>
      <c r="C11195" s="214"/>
      <c r="D11195" s="214"/>
      <c r="E11195" s="214"/>
      <c r="F11195" s="224"/>
      <c r="G11195" s="216"/>
      <c r="H11195" s="227"/>
      <c r="I11195" s="214"/>
      <c r="J11195" s="214"/>
      <c r="K11195" s="218"/>
    </row>
    <row r="11196" customHeight="1" spans="1:11">
      <c r="A11196" s="228"/>
      <c r="B11196" s="219"/>
      <c r="C11196" s="220"/>
      <c r="D11196" s="220"/>
      <c r="E11196" s="220"/>
      <c r="F11196" s="225"/>
      <c r="G11196" s="222"/>
      <c r="H11196" s="229"/>
      <c r="I11196" s="220"/>
      <c r="J11196" s="220"/>
      <c r="K11196" s="223"/>
    </row>
    <row r="11197" customHeight="1" spans="1:11">
      <c r="A11197" s="226"/>
      <c r="B11197" s="213"/>
      <c r="C11197" s="214"/>
      <c r="D11197" s="214"/>
      <c r="E11197" s="214"/>
      <c r="F11197" s="224"/>
      <c r="G11197" s="216"/>
      <c r="H11197" s="227"/>
      <c r="I11197" s="214"/>
      <c r="J11197" s="214"/>
      <c r="K11197" s="218"/>
    </row>
    <row r="11198" customHeight="1" spans="1:11">
      <c r="A11198" s="228"/>
      <c r="B11198" s="219"/>
      <c r="C11198" s="220"/>
      <c r="D11198" s="220"/>
      <c r="E11198" s="220"/>
      <c r="F11198" s="225"/>
      <c r="G11198" s="222"/>
      <c r="H11198" s="229"/>
      <c r="I11198" s="220"/>
      <c r="J11198" s="220"/>
      <c r="K11198" s="223"/>
    </row>
    <row r="11199" customHeight="1" spans="1:11">
      <c r="A11199" s="226"/>
      <c r="B11199" s="213"/>
      <c r="C11199" s="214"/>
      <c r="D11199" s="214"/>
      <c r="E11199" s="214"/>
      <c r="F11199" s="224"/>
      <c r="G11199" s="216"/>
      <c r="H11199" s="227"/>
      <c r="I11199" s="214"/>
      <c r="J11199" s="214"/>
      <c r="K11199" s="218"/>
    </row>
    <row r="11200" customHeight="1" spans="1:11">
      <c r="A11200" s="228"/>
      <c r="B11200" s="219"/>
      <c r="C11200" s="220"/>
      <c r="D11200" s="220"/>
      <c r="E11200" s="220"/>
      <c r="F11200" s="225"/>
      <c r="G11200" s="222"/>
      <c r="H11200" s="229"/>
      <c r="I11200" s="220"/>
      <c r="J11200" s="220"/>
      <c r="K11200" s="223"/>
    </row>
    <row r="11201" customHeight="1" spans="1:11">
      <c r="A11201" s="226"/>
      <c r="B11201" s="213"/>
      <c r="C11201" s="214"/>
      <c r="D11201" s="214"/>
      <c r="E11201" s="214"/>
      <c r="F11201" s="224"/>
      <c r="G11201" s="216"/>
      <c r="H11201" s="227"/>
      <c r="I11201" s="214"/>
      <c r="J11201" s="214"/>
      <c r="K11201" s="218"/>
    </row>
    <row r="11202" customHeight="1" spans="1:11">
      <c r="A11202" s="228"/>
      <c r="B11202" s="219"/>
      <c r="C11202" s="220"/>
      <c r="D11202" s="220"/>
      <c r="E11202" s="220"/>
      <c r="F11202" s="225"/>
      <c r="G11202" s="222"/>
      <c r="H11202" s="229"/>
      <c r="I11202" s="220"/>
      <c r="J11202" s="220"/>
      <c r="K11202" s="223"/>
    </row>
    <row r="11203" customHeight="1" spans="1:11">
      <c r="A11203" s="226"/>
      <c r="B11203" s="213"/>
      <c r="C11203" s="214"/>
      <c r="D11203" s="214"/>
      <c r="E11203" s="214"/>
      <c r="F11203" s="224"/>
      <c r="G11203" s="216"/>
      <c r="H11203" s="227"/>
      <c r="I11203" s="214"/>
      <c r="J11203" s="214"/>
      <c r="K11203" s="218"/>
    </row>
    <row r="11204" customHeight="1" spans="1:11">
      <c r="A11204" s="228"/>
      <c r="B11204" s="219"/>
      <c r="C11204" s="220"/>
      <c r="D11204" s="220"/>
      <c r="E11204" s="220"/>
      <c r="F11204" s="225"/>
      <c r="G11204" s="222"/>
      <c r="H11204" s="229"/>
      <c r="I11204" s="220"/>
      <c r="J11204" s="220"/>
      <c r="K11204" s="223"/>
    </row>
    <row r="11205" customHeight="1" spans="1:11">
      <c r="A11205" s="226"/>
      <c r="B11205" s="213"/>
      <c r="C11205" s="214"/>
      <c r="D11205" s="214"/>
      <c r="E11205" s="214"/>
      <c r="F11205" s="224"/>
      <c r="G11205" s="216"/>
      <c r="H11205" s="227"/>
      <c r="I11205" s="214"/>
      <c r="J11205" s="214"/>
      <c r="K11205" s="218"/>
    </row>
    <row r="11206" customHeight="1" spans="1:11">
      <c r="A11206" s="228"/>
      <c r="B11206" s="219"/>
      <c r="C11206" s="220"/>
      <c r="D11206" s="220"/>
      <c r="E11206" s="220"/>
      <c r="F11206" s="225"/>
      <c r="G11206" s="222"/>
      <c r="H11206" s="229"/>
      <c r="I11206" s="220"/>
      <c r="J11206" s="220"/>
      <c r="K11206" s="223"/>
    </row>
    <row r="11207" customHeight="1" spans="1:11">
      <c r="A11207" s="226"/>
      <c r="B11207" s="213"/>
      <c r="C11207" s="214"/>
      <c r="D11207" s="214"/>
      <c r="E11207" s="214"/>
      <c r="F11207" s="224"/>
      <c r="G11207" s="216"/>
      <c r="H11207" s="227"/>
      <c r="I11207" s="214"/>
      <c r="J11207" s="214"/>
      <c r="K11207" s="218"/>
    </row>
    <row r="11208" customHeight="1" spans="1:11">
      <c r="A11208" s="228"/>
      <c r="B11208" s="219"/>
      <c r="C11208" s="220"/>
      <c r="D11208" s="220"/>
      <c r="E11208" s="220"/>
      <c r="F11208" s="225"/>
      <c r="G11208" s="222"/>
      <c r="H11208" s="229"/>
      <c r="I11208" s="220"/>
      <c r="J11208" s="220"/>
      <c r="K11208" s="223"/>
    </row>
    <row r="11209" customHeight="1" spans="1:11">
      <c r="A11209" s="226"/>
      <c r="B11209" s="213"/>
      <c r="C11209" s="214"/>
      <c r="D11209" s="214"/>
      <c r="E11209" s="214"/>
      <c r="F11209" s="224"/>
      <c r="G11209" s="216"/>
      <c r="H11209" s="227"/>
      <c r="I11209" s="214"/>
      <c r="J11209" s="214"/>
      <c r="K11209" s="218"/>
    </row>
    <row r="11210" customHeight="1" spans="1:11">
      <c r="A11210" s="228"/>
      <c r="B11210" s="219"/>
      <c r="C11210" s="220"/>
      <c r="D11210" s="220"/>
      <c r="E11210" s="220"/>
      <c r="F11210" s="225"/>
      <c r="G11210" s="222"/>
      <c r="H11210" s="229"/>
      <c r="I11210" s="220"/>
      <c r="J11210" s="220"/>
      <c r="K11210" s="223"/>
    </row>
    <row r="11211" customHeight="1" spans="1:11">
      <c r="A11211" s="226"/>
      <c r="B11211" s="213"/>
      <c r="C11211" s="214"/>
      <c r="D11211" s="214"/>
      <c r="E11211" s="214"/>
      <c r="F11211" s="224"/>
      <c r="G11211" s="216"/>
      <c r="H11211" s="227"/>
      <c r="I11211" s="214"/>
      <c r="J11211" s="214"/>
      <c r="K11211" s="218"/>
    </row>
    <row r="11212" customHeight="1" spans="1:11">
      <c r="A11212" s="228"/>
      <c r="B11212" s="219"/>
      <c r="C11212" s="220"/>
      <c r="D11212" s="220"/>
      <c r="E11212" s="220"/>
      <c r="F11212" s="225"/>
      <c r="G11212" s="222"/>
      <c r="H11212" s="229"/>
      <c r="I11212" s="220"/>
      <c r="J11212" s="220"/>
      <c r="K11212" s="223"/>
    </row>
    <row r="11213" customHeight="1" spans="1:11">
      <c r="A11213" s="226"/>
      <c r="B11213" s="213"/>
      <c r="C11213" s="214"/>
      <c r="D11213" s="214"/>
      <c r="E11213" s="214"/>
      <c r="F11213" s="224"/>
      <c r="G11213" s="216"/>
      <c r="H11213" s="227"/>
      <c r="I11213" s="214"/>
      <c r="J11213" s="214"/>
      <c r="K11213" s="218"/>
    </row>
    <row r="11214" customHeight="1" spans="1:11">
      <c r="A11214" s="228"/>
      <c r="B11214" s="219"/>
      <c r="C11214" s="220"/>
      <c r="D11214" s="220"/>
      <c r="E11214" s="220"/>
      <c r="F11214" s="225"/>
      <c r="G11214" s="222"/>
      <c r="H11214" s="229"/>
      <c r="I11214" s="220"/>
      <c r="J11214" s="220"/>
      <c r="K11214" s="223"/>
    </row>
    <row r="11215" customHeight="1" spans="1:11">
      <c r="A11215" s="226"/>
      <c r="B11215" s="213"/>
      <c r="C11215" s="214"/>
      <c r="D11215" s="214"/>
      <c r="E11215" s="214"/>
      <c r="F11215" s="224"/>
      <c r="G11215" s="216"/>
      <c r="H11215" s="227"/>
      <c r="I11215" s="214"/>
      <c r="J11215" s="214"/>
      <c r="K11215" s="218"/>
    </row>
    <row r="11216" customHeight="1" spans="1:11">
      <c r="A11216" s="228"/>
      <c r="B11216" s="219"/>
      <c r="C11216" s="220"/>
      <c r="D11216" s="220"/>
      <c r="E11216" s="220"/>
      <c r="F11216" s="225"/>
      <c r="G11216" s="222"/>
      <c r="H11216" s="229"/>
      <c r="I11216" s="220"/>
      <c r="J11216" s="220"/>
      <c r="K11216" s="223"/>
    </row>
    <row r="11217" customHeight="1" spans="1:11">
      <c r="A11217" s="226"/>
      <c r="B11217" s="213"/>
      <c r="C11217" s="214"/>
      <c r="D11217" s="214"/>
      <c r="E11217" s="214"/>
      <c r="F11217" s="224"/>
      <c r="G11217" s="216"/>
      <c r="H11217" s="227"/>
      <c r="I11217" s="214"/>
      <c r="J11217" s="214"/>
      <c r="K11217" s="218"/>
    </row>
    <row r="11218" customHeight="1" spans="1:11">
      <c r="A11218" s="228"/>
      <c r="B11218" s="219"/>
      <c r="C11218" s="220"/>
      <c r="D11218" s="220"/>
      <c r="E11218" s="220"/>
      <c r="F11218" s="225"/>
      <c r="G11218" s="222"/>
      <c r="H11218" s="229"/>
      <c r="I11218" s="220"/>
      <c r="J11218" s="220"/>
      <c r="K11218" s="223"/>
    </row>
    <row r="11219" customHeight="1" spans="1:11">
      <c r="A11219" s="226"/>
      <c r="B11219" s="213"/>
      <c r="C11219" s="214"/>
      <c r="D11219" s="214"/>
      <c r="E11219" s="214"/>
      <c r="F11219" s="224"/>
      <c r="G11219" s="216"/>
      <c r="H11219" s="227"/>
      <c r="I11219" s="214"/>
      <c r="J11219" s="214"/>
      <c r="K11219" s="218"/>
    </row>
    <row r="11220" customHeight="1" spans="1:11">
      <c r="A11220" s="228"/>
      <c r="B11220" s="219"/>
      <c r="C11220" s="220"/>
      <c r="D11220" s="220"/>
      <c r="E11220" s="220"/>
      <c r="F11220" s="225"/>
      <c r="G11220" s="222"/>
      <c r="H11220" s="229"/>
      <c r="I11220" s="220"/>
      <c r="J11220" s="220"/>
      <c r="K11220" s="223"/>
    </row>
    <row r="11221" customHeight="1" spans="1:11">
      <c r="A11221" s="226"/>
      <c r="B11221" s="213"/>
      <c r="C11221" s="214"/>
      <c r="D11221" s="214"/>
      <c r="E11221" s="214"/>
      <c r="F11221" s="224"/>
      <c r="G11221" s="216"/>
      <c r="H11221" s="227"/>
      <c r="I11221" s="214"/>
      <c r="J11221" s="214"/>
      <c r="K11221" s="218"/>
    </row>
    <row r="11222" customHeight="1" spans="1:11">
      <c r="A11222" s="228"/>
      <c r="B11222" s="219"/>
      <c r="C11222" s="220"/>
      <c r="D11222" s="220"/>
      <c r="E11222" s="220"/>
      <c r="F11222" s="225"/>
      <c r="G11222" s="222"/>
      <c r="H11222" s="229"/>
      <c r="I11222" s="220"/>
      <c r="J11222" s="220"/>
      <c r="K11222" s="223"/>
    </row>
    <row r="11223" customHeight="1" spans="1:11">
      <c r="A11223" s="226"/>
      <c r="B11223" s="213"/>
      <c r="C11223" s="214"/>
      <c r="D11223" s="214"/>
      <c r="E11223" s="214"/>
      <c r="F11223" s="224"/>
      <c r="G11223" s="216"/>
      <c r="H11223" s="227"/>
      <c r="I11223" s="214"/>
      <c r="J11223" s="214"/>
      <c r="K11223" s="218"/>
    </row>
    <row r="11224" customHeight="1" spans="1:11">
      <c r="A11224" s="228"/>
      <c r="B11224" s="219"/>
      <c r="C11224" s="220"/>
      <c r="D11224" s="220"/>
      <c r="E11224" s="220"/>
      <c r="F11224" s="225"/>
      <c r="G11224" s="222"/>
      <c r="H11224" s="229"/>
      <c r="I11224" s="220"/>
      <c r="J11224" s="220"/>
      <c r="K11224" s="223"/>
    </row>
    <row r="11225" customHeight="1" spans="1:11">
      <c r="A11225" s="226"/>
      <c r="B11225" s="213"/>
      <c r="C11225" s="214"/>
      <c r="D11225" s="214"/>
      <c r="E11225" s="214"/>
      <c r="F11225" s="224"/>
      <c r="G11225" s="216"/>
      <c r="H11225" s="227"/>
      <c r="I11225" s="214"/>
      <c r="J11225" s="214"/>
      <c r="K11225" s="218"/>
    </row>
    <row r="11226" customHeight="1" spans="1:11">
      <c r="A11226" s="228"/>
      <c r="B11226" s="219"/>
      <c r="C11226" s="220"/>
      <c r="D11226" s="220"/>
      <c r="E11226" s="220"/>
      <c r="F11226" s="225"/>
      <c r="G11226" s="222"/>
      <c r="H11226" s="229"/>
      <c r="I11226" s="220"/>
      <c r="J11226" s="220"/>
      <c r="K11226" s="223"/>
    </row>
    <row r="11227" customHeight="1" spans="1:11">
      <c r="A11227" s="226"/>
      <c r="B11227" s="213"/>
      <c r="C11227" s="214"/>
      <c r="D11227" s="214"/>
      <c r="E11227" s="214"/>
      <c r="F11227" s="224"/>
      <c r="G11227" s="216"/>
      <c r="H11227" s="227"/>
      <c r="I11227" s="214"/>
      <c r="J11227" s="214"/>
      <c r="K11227" s="218"/>
    </row>
    <row r="11228" customHeight="1" spans="1:11">
      <c r="A11228" s="228"/>
      <c r="B11228" s="219"/>
      <c r="C11228" s="220"/>
      <c r="D11228" s="220"/>
      <c r="E11228" s="220"/>
      <c r="F11228" s="225"/>
      <c r="G11228" s="222"/>
      <c r="H11228" s="229"/>
      <c r="I11228" s="220"/>
      <c r="J11228" s="220"/>
      <c r="K11228" s="223"/>
    </row>
    <row r="11229" customHeight="1" spans="1:11">
      <c r="A11229" s="226"/>
      <c r="B11229" s="213"/>
      <c r="C11229" s="214"/>
      <c r="D11229" s="214"/>
      <c r="E11229" s="214"/>
      <c r="F11229" s="224"/>
      <c r="G11229" s="216"/>
      <c r="H11229" s="227"/>
      <c r="I11229" s="214"/>
      <c r="J11229" s="214"/>
      <c r="K11229" s="218"/>
    </row>
    <row r="11230" customHeight="1" spans="1:11">
      <c r="A11230" s="228"/>
      <c r="B11230" s="219"/>
      <c r="C11230" s="220"/>
      <c r="D11230" s="220"/>
      <c r="E11230" s="220"/>
      <c r="F11230" s="225"/>
      <c r="G11230" s="222"/>
      <c r="H11230" s="229"/>
      <c r="I11230" s="220"/>
      <c r="J11230" s="220"/>
      <c r="K11230" s="223"/>
    </row>
    <row r="11231" customHeight="1" spans="1:11">
      <c r="A11231" s="226"/>
      <c r="B11231" s="213"/>
      <c r="C11231" s="214"/>
      <c r="D11231" s="214"/>
      <c r="E11231" s="214"/>
      <c r="F11231" s="224"/>
      <c r="G11231" s="216"/>
      <c r="H11231" s="227"/>
      <c r="I11231" s="214"/>
      <c r="J11231" s="214"/>
      <c r="K11231" s="218"/>
    </row>
    <row r="11232" customHeight="1" spans="1:11">
      <c r="A11232" s="228"/>
      <c r="B11232" s="219"/>
      <c r="C11232" s="220"/>
      <c r="D11232" s="220"/>
      <c r="E11232" s="220"/>
      <c r="F11232" s="225"/>
      <c r="G11232" s="222"/>
      <c r="H11232" s="229"/>
      <c r="I11232" s="220"/>
      <c r="J11232" s="220"/>
      <c r="K11232" s="223"/>
    </row>
    <row r="11233" customHeight="1" spans="1:11">
      <c r="A11233" s="226"/>
      <c r="B11233" s="213"/>
      <c r="C11233" s="214"/>
      <c r="D11233" s="214"/>
      <c r="E11233" s="214"/>
      <c r="F11233" s="224"/>
      <c r="G11233" s="216"/>
      <c r="H11233" s="227"/>
      <c r="I11233" s="214"/>
      <c r="J11233" s="214"/>
      <c r="K11233" s="218"/>
    </row>
    <row r="11234" customHeight="1" spans="1:11">
      <c r="A11234" s="228"/>
      <c r="B11234" s="219"/>
      <c r="C11234" s="220"/>
      <c r="D11234" s="220"/>
      <c r="E11234" s="220"/>
      <c r="F11234" s="225"/>
      <c r="G11234" s="222"/>
      <c r="H11234" s="229"/>
      <c r="I11234" s="220"/>
      <c r="J11234" s="220"/>
      <c r="K11234" s="223"/>
    </row>
    <row r="11235" customHeight="1" spans="1:11">
      <c r="A11235" s="226"/>
      <c r="B11235" s="213"/>
      <c r="C11235" s="214"/>
      <c r="D11235" s="214"/>
      <c r="E11235" s="214"/>
      <c r="F11235" s="224"/>
      <c r="G11235" s="216"/>
      <c r="H11235" s="227"/>
      <c r="I11235" s="214"/>
      <c r="J11235" s="214"/>
      <c r="K11235" s="218"/>
    </row>
    <row r="11236" customHeight="1" spans="1:11">
      <c r="A11236" s="228"/>
      <c r="B11236" s="219"/>
      <c r="C11236" s="220"/>
      <c r="D11236" s="220"/>
      <c r="E11236" s="220"/>
      <c r="F11236" s="225"/>
      <c r="G11236" s="222"/>
      <c r="H11236" s="229"/>
      <c r="I11236" s="220"/>
      <c r="J11236" s="220"/>
      <c r="K11236" s="223"/>
    </row>
    <row r="11237" customHeight="1" spans="1:11">
      <c r="A11237" s="226"/>
      <c r="B11237" s="213"/>
      <c r="C11237" s="214"/>
      <c r="D11237" s="214"/>
      <c r="E11237" s="214"/>
      <c r="F11237" s="224"/>
      <c r="G11237" s="216"/>
      <c r="H11237" s="227"/>
      <c r="I11237" s="214"/>
      <c r="J11237" s="214"/>
      <c r="K11237" s="218"/>
    </row>
    <row r="11238" customHeight="1" spans="1:11">
      <c r="A11238" s="228"/>
      <c r="B11238" s="219"/>
      <c r="C11238" s="220"/>
      <c r="D11238" s="220"/>
      <c r="E11238" s="220"/>
      <c r="F11238" s="225"/>
      <c r="G11238" s="222"/>
      <c r="H11238" s="229"/>
      <c r="I11238" s="220"/>
      <c r="J11238" s="220"/>
      <c r="K11238" s="223"/>
    </row>
    <row r="11239" customHeight="1" spans="1:11">
      <c r="A11239" s="226"/>
      <c r="B11239" s="213"/>
      <c r="C11239" s="214"/>
      <c r="D11239" s="214"/>
      <c r="E11239" s="214"/>
      <c r="F11239" s="224"/>
      <c r="G11239" s="216"/>
      <c r="H11239" s="227"/>
      <c r="I11239" s="214"/>
      <c r="J11239" s="214"/>
      <c r="K11239" s="218"/>
    </row>
    <row r="11240" customHeight="1" spans="1:11">
      <c r="A11240" s="228"/>
      <c r="B11240" s="219"/>
      <c r="C11240" s="220"/>
      <c r="D11240" s="220"/>
      <c r="E11240" s="220"/>
      <c r="F11240" s="225"/>
      <c r="G11240" s="222"/>
      <c r="H11240" s="229"/>
      <c r="I11240" s="220"/>
      <c r="J11240" s="220"/>
      <c r="K11240" s="223"/>
    </row>
    <row r="11241" customHeight="1" spans="1:11">
      <c r="A11241" s="226"/>
      <c r="B11241" s="213"/>
      <c r="C11241" s="214"/>
      <c r="D11241" s="214"/>
      <c r="E11241" s="214"/>
      <c r="F11241" s="224"/>
      <c r="G11241" s="216"/>
      <c r="H11241" s="227"/>
      <c r="I11241" s="214"/>
      <c r="J11241" s="214"/>
      <c r="K11241" s="218"/>
    </row>
    <row r="11242" customHeight="1" spans="1:11">
      <c r="A11242" s="228"/>
      <c r="B11242" s="219"/>
      <c r="C11242" s="220"/>
      <c r="D11242" s="220"/>
      <c r="E11242" s="220"/>
      <c r="F11242" s="225"/>
      <c r="G11242" s="222"/>
      <c r="H11242" s="229"/>
      <c r="I11242" s="220"/>
      <c r="J11242" s="220"/>
      <c r="K11242" s="223"/>
    </row>
    <row r="11243" customHeight="1" spans="1:11">
      <c r="A11243" s="226"/>
      <c r="B11243" s="213"/>
      <c r="C11243" s="214"/>
      <c r="D11243" s="214"/>
      <c r="E11243" s="214"/>
      <c r="F11243" s="224"/>
      <c r="G11243" s="216"/>
      <c r="H11243" s="227"/>
      <c r="I11243" s="214"/>
      <c r="J11243" s="214"/>
      <c r="K11243" s="218"/>
    </row>
    <row r="11244" customHeight="1" spans="1:11">
      <c r="A11244" s="228"/>
      <c r="B11244" s="219"/>
      <c r="C11244" s="220"/>
      <c r="D11244" s="220"/>
      <c r="E11244" s="220"/>
      <c r="F11244" s="225"/>
      <c r="G11244" s="222"/>
      <c r="H11244" s="229"/>
      <c r="I11244" s="220"/>
      <c r="J11244" s="220"/>
      <c r="K11244" s="223"/>
    </row>
    <row r="11245" customHeight="1" spans="1:11">
      <c r="A11245" s="226"/>
      <c r="B11245" s="213"/>
      <c r="C11245" s="214"/>
      <c r="D11245" s="214"/>
      <c r="E11245" s="214"/>
      <c r="F11245" s="224"/>
      <c r="G11245" s="216"/>
      <c r="H11245" s="227"/>
      <c r="I11245" s="214"/>
      <c r="J11245" s="214"/>
      <c r="K11245" s="218"/>
    </row>
    <row r="11246" customHeight="1" spans="1:11">
      <c r="A11246" s="228"/>
      <c r="B11246" s="219"/>
      <c r="C11246" s="220"/>
      <c r="D11246" s="220"/>
      <c r="E11246" s="220"/>
      <c r="F11246" s="225"/>
      <c r="G11246" s="222"/>
      <c r="H11246" s="229"/>
      <c r="I11246" s="220"/>
      <c r="J11246" s="220"/>
      <c r="K11246" s="223"/>
    </row>
    <row r="11247" customHeight="1" spans="1:11">
      <c r="A11247" s="226"/>
      <c r="B11247" s="213"/>
      <c r="C11247" s="214"/>
      <c r="D11247" s="214"/>
      <c r="E11247" s="214"/>
      <c r="F11247" s="224"/>
      <c r="G11247" s="216"/>
      <c r="H11247" s="227"/>
      <c r="I11247" s="214"/>
      <c r="J11247" s="214"/>
      <c r="K11247" s="218"/>
    </row>
    <row r="11248" customHeight="1" spans="1:11">
      <c r="A11248" s="228"/>
      <c r="B11248" s="219"/>
      <c r="C11248" s="220"/>
      <c r="D11248" s="220"/>
      <c r="E11248" s="220"/>
      <c r="F11248" s="225"/>
      <c r="G11248" s="222"/>
      <c r="H11248" s="229"/>
      <c r="I11248" s="220"/>
      <c r="J11248" s="220"/>
      <c r="K11248" s="223"/>
    </row>
    <row r="11249" customHeight="1" spans="1:11">
      <c r="A11249" s="226"/>
      <c r="B11249" s="213"/>
      <c r="C11249" s="214"/>
      <c r="D11249" s="214"/>
      <c r="E11249" s="214"/>
      <c r="F11249" s="224"/>
      <c r="G11249" s="216"/>
      <c r="H11249" s="227"/>
      <c r="I11249" s="214"/>
      <c r="J11249" s="214"/>
      <c r="K11249" s="218"/>
    </row>
    <row r="11250" customHeight="1" spans="1:11">
      <c r="A11250" s="228"/>
      <c r="B11250" s="219"/>
      <c r="C11250" s="220"/>
      <c r="D11250" s="220"/>
      <c r="E11250" s="220"/>
      <c r="F11250" s="225"/>
      <c r="G11250" s="222"/>
      <c r="H11250" s="229"/>
      <c r="I11250" s="220"/>
      <c r="J11250" s="220"/>
      <c r="K11250" s="223"/>
    </row>
    <row r="11251" customHeight="1" spans="1:11">
      <c r="A11251" s="226"/>
      <c r="B11251" s="213"/>
      <c r="C11251" s="214"/>
      <c r="D11251" s="214"/>
      <c r="E11251" s="214"/>
      <c r="F11251" s="224"/>
      <c r="G11251" s="216"/>
      <c r="H11251" s="227"/>
      <c r="I11251" s="214"/>
      <c r="J11251" s="214"/>
      <c r="K11251" s="218"/>
    </row>
    <row r="11252" customHeight="1" spans="1:11">
      <c r="A11252" s="228"/>
      <c r="B11252" s="219"/>
      <c r="C11252" s="220"/>
      <c r="D11252" s="220"/>
      <c r="E11252" s="220"/>
      <c r="F11252" s="225"/>
      <c r="G11252" s="222"/>
      <c r="H11252" s="229"/>
      <c r="I11252" s="220"/>
      <c r="J11252" s="220"/>
      <c r="K11252" s="223"/>
    </row>
    <row r="11253" customHeight="1" spans="1:11">
      <c r="A11253" s="226"/>
      <c r="B11253" s="213"/>
      <c r="C11253" s="214"/>
      <c r="D11253" s="214"/>
      <c r="E11253" s="214"/>
      <c r="F11253" s="224"/>
      <c r="G11253" s="216"/>
      <c r="H11253" s="227"/>
      <c r="I11253" s="214"/>
      <c r="J11253" s="214"/>
      <c r="K11253" s="218"/>
    </row>
    <row r="11254" customHeight="1" spans="1:11">
      <c r="A11254" s="228"/>
      <c r="B11254" s="219"/>
      <c r="C11254" s="220"/>
      <c r="D11254" s="220"/>
      <c r="E11254" s="220"/>
      <c r="F11254" s="225"/>
      <c r="G11254" s="222"/>
      <c r="H11254" s="229"/>
      <c r="I11254" s="220"/>
      <c r="J11254" s="220"/>
      <c r="K11254" s="223"/>
    </row>
    <row r="11255" customHeight="1" spans="1:11">
      <c r="A11255" s="226"/>
      <c r="B11255" s="213"/>
      <c r="C11255" s="214"/>
      <c r="D11255" s="214"/>
      <c r="E11255" s="214"/>
      <c r="F11255" s="224"/>
      <c r="G11255" s="216"/>
      <c r="H11255" s="227"/>
      <c r="I11255" s="214"/>
      <c r="J11255" s="214"/>
      <c r="K11255" s="218"/>
    </row>
    <row r="11256" customHeight="1" spans="1:11">
      <c r="A11256" s="228"/>
      <c r="B11256" s="219"/>
      <c r="C11256" s="220"/>
      <c r="D11256" s="220"/>
      <c r="E11256" s="220"/>
      <c r="F11256" s="225"/>
      <c r="G11256" s="222"/>
      <c r="H11256" s="229"/>
      <c r="I11256" s="220"/>
      <c r="J11256" s="220"/>
      <c r="K11256" s="223"/>
    </row>
    <row r="11257" customHeight="1" spans="1:11">
      <c r="A11257" s="226"/>
      <c r="B11257" s="213"/>
      <c r="C11257" s="214"/>
      <c r="D11257" s="214"/>
      <c r="E11257" s="214"/>
      <c r="F11257" s="224"/>
      <c r="G11257" s="216"/>
      <c r="H11257" s="227"/>
      <c r="I11257" s="214"/>
      <c r="J11257" s="214"/>
      <c r="K11257" s="218"/>
    </row>
    <row r="11258" customHeight="1" spans="1:11">
      <c r="A11258" s="228"/>
      <c r="B11258" s="219"/>
      <c r="C11258" s="220"/>
      <c r="D11258" s="220"/>
      <c r="E11258" s="220"/>
      <c r="F11258" s="225"/>
      <c r="G11258" s="222"/>
      <c r="H11258" s="229"/>
      <c r="I11258" s="220"/>
      <c r="J11258" s="220"/>
      <c r="K11258" s="223"/>
    </row>
    <row r="11259" customHeight="1" spans="1:11">
      <c r="A11259" s="226"/>
      <c r="B11259" s="213"/>
      <c r="C11259" s="214"/>
      <c r="D11259" s="214"/>
      <c r="E11259" s="214"/>
      <c r="F11259" s="224"/>
      <c r="G11259" s="216"/>
      <c r="H11259" s="227"/>
      <c r="I11259" s="214"/>
      <c r="J11259" s="214"/>
      <c r="K11259" s="218"/>
    </row>
    <row r="11260" customHeight="1" spans="1:11">
      <c r="A11260" s="228"/>
      <c r="B11260" s="219"/>
      <c r="C11260" s="220"/>
      <c r="D11260" s="220"/>
      <c r="E11260" s="220"/>
      <c r="F11260" s="225"/>
      <c r="G11260" s="222"/>
      <c r="H11260" s="229"/>
      <c r="I11260" s="220"/>
      <c r="J11260" s="220"/>
      <c r="K11260" s="223"/>
    </row>
    <row r="11261" customHeight="1" spans="1:11">
      <c r="A11261" s="226"/>
      <c r="B11261" s="213"/>
      <c r="C11261" s="214"/>
      <c r="D11261" s="214"/>
      <c r="E11261" s="214"/>
      <c r="F11261" s="224"/>
      <c r="G11261" s="216"/>
      <c r="H11261" s="227"/>
      <c r="I11261" s="214"/>
      <c r="J11261" s="214"/>
      <c r="K11261" s="218"/>
    </row>
    <row r="11262" customHeight="1" spans="1:11">
      <c r="A11262" s="228"/>
      <c r="B11262" s="219"/>
      <c r="C11262" s="220"/>
      <c r="D11262" s="220"/>
      <c r="E11262" s="220"/>
      <c r="F11262" s="225"/>
      <c r="G11262" s="222"/>
      <c r="H11262" s="229"/>
      <c r="I11262" s="220"/>
      <c r="J11262" s="220"/>
      <c r="K11262" s="223"/>
    </row>
    <row r="11263" customHeight="1" spans="1:11">
      <c r="A11263" s="226"/>
      <c r="B11263" s="213"/>
      <c r="C11263" s="214"/>
      <c r="D11263" s="214"/>
      <c r="E11263" s="214"/>
      <c r="F11263" s="224"/>
      <c r="G11263" s="216"/>
      <c r="H11263" s="227"/>
      <c r="I11263" s="214"/>
      <c r="J11263" s="214"/>
      <c r="K11263" s="218"/>
    </row>
    <row r="11264" customHeight="1" spans="1:11">
      <c r="A11264" s="228"/>
      <c r="B11264" s="219"/>
      <c r="C11264" s="220"/>
      <c r="D11264" s="220"/>
      <c r="E11264" s="220"/>
      <c r="F11264" s="225"/>
      <c r="G11264" s="222"/>
      <c r="H11264" s="229"/>
      <c r="I11264" s="220"/>
      <c r="J11264" s="220"/>
      <c r="K11264" s="223"/>
    </row>
    <row r="11265" customHeight="1" spans="1:11">
      <c r="A11265" s="226"/>
      <c r="B11265" s="213"/>
      <c r="C11265" s="214"/>
      <c r="D11265" s="214"/>
      <c r="E11265" s="214"/>
      <c r="F11265" s="224"/>
      <c r="G11265" s="216"/>
      <c r="H11265" s="227"/>
      <c r="I11265" s="214"/>
      <c r="J11265" s="214"/>
      <c r="K11265" s="218"/>
    </row>
    <row r="11266" customHeight="1" spans="1:11">
      <c r="A11266" s="228"/>
      <c r="B11266" s="219"/>
      <c r="C11266" s="220"/>
      <c r="D11266" s="220"/>
      <c r="E11266" s="220"/>
      <c r="F11266" s="225"/>
      <c r="G11266" s="222"/>
      <c r="H11266" s="229"/>
      <c r="I11266" s="220"/>
      <c r="J11266" s="220"/>
      <c r="K11266" s="223"/>
    </row>
    <row r="11267" customHeight="1" spans="1:11">
      <c r="A11267" s="226"/>
      <c r="B11267" s="213"/>
      <c r="C11267" s="214"/>
      <c r="D11267" s="214"/>
      <c r="E11267" s="214"/>
      <c r="F11267" s="224"/>
      <c r="G11267" s="216"/>
      <c r="H11267" s="227"/>
      <c r="I11267" s="214"/>
      <c r="J11267" s="214"/>
      <c r="K11267" s="218"/>
    </row>
    <row r="11268" customHeight="1" spans="1:11">
      <c r="A11268" s="228"/>
      <c r="B11268" s="219"/>
      <c r="C11268" s="220"/>
      <c r="D11268" s="220"/>
      <c r="E11268" s="220"/>
      <c r="F11268" s="225"/>
      <c r="G11268" s="222"/>
      <c r="H11268" s="229"/>
      <c r="I11268" s="220"/>
      <c r="J11268" s="220"/>
      <c r="K11268" s="223"/>
    </row>
    <row r="11269" customHeight="1" spans="1:11">
      <c r="A11269" s="226"/>
      <c r="B11269" s="213"/>
      <c r="C11269" s="214"/>
      <c r="D11269" s="214"/>
      <c r="E11269" s="214"/>
      <c r="F11269" s="224"/>
      <c r="G11269" s="216"/>
      <c r="H11269" s="227"/>
      <c r="I11269" s="214"/>
      <c r="J11269" s="214"/>
      <c r="K11269" s="218"/>
    </row>
    <row r="11270" customHeight="1" spans="1:11">
      <c r="A11270" s="228"/>
      <c r="B11270" s="219"/>
      <c r="C11270" s="220"/>
      <c r="D11270" s="220"/>
      <c r="E11270" s="220"/>
      <c r="F11270" s="225"/>
      <c r="G11270" s="222"/>
      <c r="H11270" s="229"/>
      <c r="I11270" s="220"/>
      <c r="J11270" s="220"/>
      <c r="K11270" s="223"/>
    </row>
    <row r="11271" customHeight="1" spans="1:11">
      <c r="A11271" s="226"/>
      <c r="B11271" s="213"/>
      <c r="C11271" s="214"/>
      <c r="D11271" s="214"/>
      <c r="E11271" s="214"/>
      <c r="F11271" s="224"/>
      <c r="G11271" s="216"/>
      <c r="H11271" s="227"/>
      <c r="I11271" s="214"/>
      <c r="J11271" s="214"/>
      <c r="K11271" s="218"/>
    </row>
    <row r="11272" customHeight="1" spans="1:11">
      <c r="A11272" s="228"/>
      <c r="B11272" s="219"/>
      <c r="C11272" s="220"/>
      <c r="D11272" s="220"/>
      <c r="E11272" s="220"/>
      <c r="F11272" s="225"/>
      <c r="G11272" s="222"/>
      <c r="H11272" s="229"/>
      <c r="I11272" s="220"/>
      <c r="J11272" s="220"/>
      <c r="K11272" s="223"/>
    </row>
    <row r="11273" customHeight="1" spans="1:11">
      <c r="A11273" s="226"/>
      <c r="B11273" s="213"/>
      <c r="C11273" s="214"/>
      <c r="D11273" s="214"/>
      <c r="E11273" s="214"/>
      <c r="F11273" s="224"/>
      <c r="G11273" s="216"/>
      <c r="H11273" s="227"/>
      <c r="I11273" s="214"/>
      <c r="J11273" s="214"/>
      <c r="K11273" s="218"/>
    </row>
    <row r="11274" customHeight="1" spans="1:11">
      <c r="A11274" s="228"/>
      <c r="B11274" s="219"/>
      <c r="C11274" s="220"/>
      <c r="D11274" s="220"/>
      <c r="E11274" s="220"/>
      <c r="F11274" s="225"/>
      <c r="G11274" s="222"/>
      <c r="H11274" s="229"/>
      <c r="I11274" s="220"/>
      <c r="J11274" s="220"/>
      <c r="K11274" s="223"/>
    </row>
    <row r="11275" customHeight="1" spans="1:11">
      <c r="A11275" s="226"/>
      <c r="B11275" s="213"/>
      <c r="C11275" s="214"/>
      <c r="D11275" s="214"/>
      <c r="E11275" s="214"/>
      <c r="F11275" s="224"/>
      <c r="G11275" s="216"/>
      <c r="H11275" s="227"/>
      <c r="I11275" s="214"/>
      <c r="J11275" s="214"/>
      <c r="K11275" s="218"/>
    </row>
    <row r="11276" customHeight="1" spans="1:11">
      <c r="A11276" s="228"/>
      <c r="B11276" s="219"/>
      <c r="C11276" s="220"/>
      <c r="D11276" s="220"/>
      <c r="E11276" s="220"/>
      <c r="F11276" s="225"/>
      <c r="G11276" s="222"/>
      <c r="H11276" s="229"/>
      <c r="I11276" s="220"/>
      <c r="J11276" s="220"/>
      <c r="K11276" s="223"/>
    </row>
    <row r="11277" customHeight="1" spans="1:11">
      <c r="A11277" s="226"/>
      <c r="B11277" s="213"/>
      <c r="C11277" s="214"/>
      <c r="D11277" s="214"/>
      <c r="E11277" s="214"/>
      <c r="F11277" s="224"/>
      <c r="G11277" s="216"/>
      <c r="H11277" s="227"/>
      <c r="I11277" s="214"/>
      <c r="J11277" s="214"/>
      <c r="K11277" s="218"/>
    </row>
    <row r="11278" customHeight="1" spans="1:11">
      <c r="A11278" s="228"/>
      <c r="B11278" s="219"/>
      <c r="C11278" s="220"/>
      <c r="D11278" s="220"/>
      <c r="E11278" s="220"/>
      <c r="F11278" s="225"/>
      <c r="G11278" s="222"/>
      <c r="H11278" s="229"/>
      <c r="I11278" s="220"/>
      <c r="J11278" s="220"/>
      <c r="K11278" s="223"/>
    </row>
    <row r="11279" customHeight="1" spans="1:11">
      <c r="A11279" s="226"/>
      <c r="B11279" s="213"/>
      <c r="C11279" s="214"/>
      <c r="D11279" s="214"/>
      <c r="E11279" s="214"/>
      <c r="F11279" s="224"/>
      <c r="G11279" s="216"/>
      <c r="H11279" s="227"/>
      <c r="I11279" s="214"/>
      <c r="J11279" s="214"/>
      <c r="K11279" s="218"/>
    </row>
    <row r="11280" customHeight="1" spans="1:11">
      <c r="A11280" s="228"/>
      <c r="B11280" s="219"/>
      <c r="C11280" s="220"/>
      <c r="D11280" s="220"/>
      <c r="E11280" s="220"/>
      <c r="F11280" s="225"/>
      <c r="G11280" s="222"/>
      <c r="H11280" s="229"/>
      <c r="I11280" s="220"/>
      <c r="J11280" s="220"/>
      <c r="K11280" s="223"/>
    </row>
    <row r="11281" customHeight="1" spans="1:11">
      <c r="A11281" s="226"/>
      <c r="B11281" s="213"/>
      <c r="C11281" s="214"/>
      <c r="D11281" s="214"/>
      <c r="E11281" s="214"/>
      <c r="F11281" s="224"/>
      <c r="G11281" s="216"/>
      <c r="H11281" s="227"/>
      <c r="I11281" s="214"/>
      <c r="J11281" s="214"/>
      <c r="K11281" s="218"/>
    </row>
    <row r="11282" customHeight="1" spans="1:11">
      <c r="A11282" s="228"/>
      <c r="B11282" s="219"/>
      <c r="C11282" s="220"/>
      <c r="D11282" s="220"/>
      <c r="E11282" s="220"/>
      <c r="F11282" s="225"/>
      <c r="G11282" s="222"/>
      <c r="H11282" s="229"/>
      <c r="I11282" s="220"/>
      <c r="J11282" s="220"/>
      <c r="K11282" s="223"/>
    </row>
    <row r="11283" customHeight="1" spans="1:11">
      <c r="A11283" s="226"/>
      <c r="B11283" s="213"/>
      <c r="C11283" s="214"/>
      <c r="D11283" s="214"/>
      <c r="E11283" s="214"/>
      <c r="F11283" s="224"/>
      <c r="G11283" s="216"/>
      <c r="H11283" s="227"/>
      <c r="I11283" s="214"/>
      <c r="J11283" s="214"/>
      <c r="K11283" s="218"/>
    </row>
    <row r="11284" customHeight="1" spans="1:11">
      <c r="A11284" s="228"/>
      <c r="B11284" s="219"/>
      <c r="C11284" s="220"/>
      <c r="D11284" s="220"/>
      <c r="E11284" s="220"/>
      <c r="F11284" s="225"/>
      <c r="G11284" s="222"/>
      <c r="H11284" s="229"/>
      <c r="I11284" s="220"/>
      <c r="J11284" s="220"/>
      <c r="K11284" s="223"/>
    </row>
    <row r="11285" customHeight="1" spans="1:11">
      <c r="A11285" s="226"/>
      <c r="B11285" s="213"/>
      <c r="C11285" s="214"/>
      <c r="D11285" s="214"/>
      <c r="E11285" s="214"/>
      <c r="F11285" s="224"/>
      <c r="G11285" s="216"/>
      <c r="H11285" s="227"/>
      <c r="I11285" s="214"/>
      <c r="J11285" s="214"/>
      <c r="K11285" s="218"/>
    </row>
    <row r="11286" customHeight="1" spans="1:11">
      <c r="A11286" s="228"/>
      <c r="B11286" s="219"/>
      <c r="C11286" s="220"/>
      <c r="D11286" s="220"/>
      <c r="E11286" s="220"/>
      <c r="F11286" s="225"/>
      <c r="G11286" s="222"/>
      <c r="H11286" s="229"/>
      <c r="I11286" s="220"/>
      <c r="J11286" s="220"/>
      <c r="K11286" s="223"/>
    </row>
    <row r="11287" customHeight="1" spans="1:11">
      <c r="A11287" s="226"/>
      <c r="B11287" s="213"/>
      <c r="C11287" s="214"/>
      <c r="D11287" s="214"/>
      <c r="E11287" s="214"/>
      <c r="F11287" s="224"/>
      <c r="G11287" s="216"/>
      <c r="H11287" s="227"/>
      <c r="I11287" s="214"/>
      <c r="J11287" s="214"/>
      <c r="K11287" s="218"/>
    </row>
    <row r="11288" customHeight="1" spans="1:11">
      <c r="A11288" s="228"/>
      <c r="B11288" s="219"/>
      <c r="C11288" s="220"/>
      <c r="D11288" s="220"/>
      <c r="E11288" s="220"/>
      <c r="F11288" s="225"/>
      <c r="G11288" s="222"/>
      <c r="H11288" s="229"/>
      <c r="I11288" s="220"/>
      <c r="J11288" s="220"/>
      <c r="K11288" s="223"/>
    </row>
    <row r="11289" customHeight="1" spans="1:11">
      <c r="A11289" s="226"/>
      <c r="B11289" s="213"/>
      <c r="C11289" s="214"/>
      <c r="D11289" s="214"/>
      <c r="E11289" s="214"/>
      <c r="F11289" s="224"/>
      <c r="G11289" s="216"/>
      <c r="H11289" s="227"/>
      <c r="I11289" s="214"/>
      <c r="J11289" s="214"/>
      <c r="K11289" s="218"/>
    </row>
    <row r="11290" customHeight="1" spans="1:11">
      <c r="A11290" s="228"/>
      <c r="B11290" s="219"/>
      <c r="C11290" s="220"/>
      <c r="D11290" s="220"/>
      <c r="E11290" s="220"/>
      <c r="F11290" s="225"/>
      <c r="G11290" s="222"/>
      <c r="H11290" s="229"/>
      <c r="I11290" s="220"/>
      <c r="J11290" s="220"/>
      <c r="K11290" s="223"/>
    </row>
    <row r="11291" customHeight="1" spans="1:11">
      <c r="A11291" s="226"/>
      <c r="B11291" s="213"/>
      <c r="C11291" s="214"/>
      <c r="D11291" s="214"/>
      <c r="E11291" s="214"/>
      <c r="F11291" s="224"/>
      <c r="G11291" s="216"/>
      <c r="H11291" s="227"/>
      <c r="I11291" s="214"/>
      <c r="J11291" s="214"/>
      <c r="K11291" s="218"/>
    </row>
    <row r="11292" customHeight="1" spans="1:11">
      <c r="A11292" s="228"/>
      <c r="B11292" s="219"/>
      <c r="C11292" s="220"/>
      <c r="D11292" s="220"/>
      <c r="E11292" s="220"/>
      <c r="F11292" s="225"/>
      <c r="G11292" s="222"/>
      <c r="H11292" s="229"/>
      <c r="I11292" s="220"/>
      <c r="J11292" s="220"/>
      <c r="K11292" s="223"/>
    </row>
    <row r="11293" customHeight="1" spans="1:11">
      <c r="A11293" s="226"/>
      <c r="B11293" s="213"/>
      <c r="C11293" s="214"/>
      <c r="D11293" s="214"/>
      <c r="E11293" s="214"/>
      <c r="F11293" s="224"/>
      <c r="G11293" s="216"/>
      <c r="H11293" s="227"/>
      <c r="I11293" s="214"/>
      <c r="J11293" s="214"/>
      <c r="K11293" s="218"/>
    </row>
    <row r="11294" customHeight="1" spans="1:11">
      <c r="A11294" s="228"/>
      <c r="B11294" s="219"/>
      <c r="C11294" s="220"/>
      <c r="D11294" s="220"/>
      <c r="E11294" s="220"/>
      <c r="F11294" s="225"/>
      <c r="G11294" s="222"/>
      <c r="H11294" s="229"/>
      <c r="I11294" s="220"/>
      <c r="J11294" s="220"/>
      <c r="K11294" s="223"/>
    </row>
    <row r="11295" customHeight="1" spans="1:11">
      <c r="A11295" s="226"/>
      <c r="B11295" s="213"/>
      <c r="C11295" s="214"/>
      <c r="D11295" s="214"/>
      <c r="E11295" s="214"/>
      <c r="F11295" s="224"/>
      <c r="G11295" s="216"/>
      <c r="H11295" s="227"/>
      <c r="I11295" s="214"/>
      <c r="J11295" s="214"/>
      <c r="K11295" s="218"/>
    </row>
    <row r="11296" customHeight="1" spans="1:11">
      <c r="A11296" s="228"/>
      <c r="B11296" s="219"/>
      <c r="C11296" s="220"/>
      <c r="D11296" s="220"/>
      <c r="E11296" s="220"/>
      <c r="F11296" s="225"/>
      <c r="G11296" s="222"/>
      <c r="H11296" s="229"/>
      <c r="I11296" s="220"/>
      <c r="J11296" s="220"/>
      <c r="K11296" s="223"/>
    </row>
    <row r="11297" customHeight="1" spans="1:11">
      <c r="A11297" s="226"/>
      <c r="B11297" s="213"/>
      <c r="C11297" s="214"/>
      <c r="D11297" s="214"/>
      <c r="E11297" s="214"/>
      <c r="F11297" s="224"/>
      <c r="G11297" s="216"/>
      <c r="H11297" s="227"/>
      <c r="I11297" s="214"/>
      <c r="J11297" s="214"/>
      <c r="K11297" s="218"/>
    </row>
    <row r="11298" customHeight="1" spans="1:11">
      <c r="A11298" s="228"/>
      <c r="B11298" s="219"/>
      <c r="C11298" s="220"/>
      <c r="D11298" s="220"/>
      <c r="E11298" s="220"/>
      <c r="F11298" s="225"/>
      <c r="G11298" s="222"/>
      <c r="H11298" s="229"/>
      <c r="I11298" s="220"/>
      <c r="J11298" s="220"/>
      <c r="K11298" s="223"/>
    </row>
    <row r="11299" customHeight="1" spans="1:11">
      <c r="A11299" s="226"/>
      <c r="B11299" s="213"/>
      <c r="C11299" s="214"/>
      <c r="D11299" s="214"/>
      <c r="E11299" s="214"/>
      <c r="F11299" s="224"/>
      <c r="G11299" s="216"/>
      <c r="H11299" s="227"/>
      <c r="I11299" s="214"/>
      <c r="J11299" s="214"/>
      <c r="K11299" s="218"/>
    </row>
    <row r="11300" customHeight="1" spans="1:11">
      <c r="A11300" s="228"/>
      <c r="B11300" s="219"/>
      <c r="C11300" s="220"/>
      <c r="D11300" s="220"/>
      <c r="E11300" s="220"/>
      <c r="F11300" s="225"/>
      <c r="G11300" s="222"/>
      <c r="H11300" s="229"/>
      <c r="I11300" s="220"/>
      <c r="J11300" s="220"/>
      <c r="K11300" s="223"/>
    </row>
    <row r="11301" customHeight="1" spans="1:11">
      <c r="A11301" s="226"/>
      <c r="B11301" s="213"/>
      <c r="C11301" s="214"/>
      <c r="D11301" s="214"/>
      <c r="E11301" s="214"/>
      <c r="F11301" s="224"/>
      <c r="G11301" s="216"/>
      <c r="H11301" s="227"/>
      <c r="I11301" s="214"/>
      <c r="J11301" s="214"/>
      <c r="K11301" s="218"/>
    </row>
    <row r="11302" customHeight="1" spans="1:11">
      <c r="A11302" s="228"/>
      <c r="B11302" s="219"/>
      <c r="C11302" s="220"/>
      <c r="D11302" s="220"/>
      <c r="E11302" s="220"/>
      <c r="F11302" s="225"/>
      <c r="G11302" s="222"/>
      <c r="H11302" s="229"/>
      <c r="I11302" s="220"/>
      <c r="J11302" s="220"/>
      <c r="K11302" s="223"/>
    </row>
    <row r="11303" customHeight="1" spans="1:11">
      <c r="A11303" s="226"/>
      <c r="B11303" s="213"/>
      <c r="C11303" s="214"/>
      <c r="D11303" s="214"/>
      <c r="E11303" s="214"/>
      <c r="F11303" s="224"/>
      <c r="G11303" s="216"/>
      <c r="H11303" s="227"/>
      <c r="I11303" s="214"/>
      <c r="J11303" s="214"/>
      <c r="K11303" s="218"/>
    </row>
    <row r="11304" customHeight="1" spans="1:11">
      <c r="A11304" s="228"/>
      <c r="B11304" s="219"/>
      <c r="C11304" s="220"/>
      <c r="D11304" s="220"/>
      <c r="E11304" s="220"/>
      <c r="F11304" s="225"/>
      <c r="G11304" s="222"/>
      <c r="H11304" s="229"/>
      <c r="I11304" s="220"/>
      <c r="J11304" s="220"/>
      <c r="K11304" s="223"/>
    </row>
    <row r="11305" customHeight="1" spans="1:11">
      <c r="A11305" s="226"/>
      <c r="B11305" s="213"/>
      <c r="C11305" s="214"/>
      <c r="D11305" s="214"/>
      <c r="E11305" s="214"/>
      <c r="F11305" s="224"/>
      <c r="G11305" s="216"/>
      <c r="H11305" s="227"/>
      <c r="I11305" s="214"/>
      <c r="J11305" s="214"/>
      <c r="K11305" s="218"/>
    </row>
    <row r="11306" customHeight="1" spans="1:11">
      <c r="A11306" s="228"/>
      <c r="B11306" s="219"/>
      <c r="C11306" s="220"/>
      <c r="D11306" s="220"/>
      <c r="E11306" s="220"/>
      <c r="F11306" s="225"/>
      <c r="G11306" s="222"/>
      <c r="H11306" s="229"/>
      <c r="I11306" s="220"/>
      <c r="J11306" s="220"/>
      <c r="K11306" s="223"/>
    </row>
    <row r="11307" customHeight="1" spans="1:11">
      <c r="A11307" s="226"/>
      <c r="B11307" s="213"/>
      <c r="C11307" s="214"/>
      <c r="D11307" s="214"/>
      <c r="E11307" s="214"/>
      <c r="F11307" s="224"/>
      <c r="G11307" s="216"/>
      <c r="H11307" s="227"/>
      <c r="I11307" s="214"/>
      <c r="J11307" s="214"/>
      <c r="K11307" s="218"/>
    </row>
    <row r="11308" customHeight="1" spans="1:11">
      <c r="A11308" s="228"/>
      <c r="B11308" s="219"/>
      <c r="C11308" s="220"/>
      <c r="D11308" s="220"/>
      <c r="E11308" s="220"/>
      <c r="F11308" s="225"/>
      <c r="G11308" s="222"/>
      <c r="H11308" s="229"/>
      <c r="I11308" s="220"/>
      <c r="J11308" s="220"/>
      <c r="K11308" s="223"/>
    </row>
    <row r="11309" customHeight="1" spans="1:11">
      <c r="A11309" s="226"/>
      <c r="B11309" s="213"/>
      <c r="C11309" s="214"/>
      <c r="D11309" s="214"/>
      <c r="E11309" s="214"/>
      <c r="F11309" s="224"/>
      <c r="G11309" s="216"/>
      <c r="H11309" s="227"/>
      <c r="I11309" s="214"/>
      <c r="J11309" s="214"/>
      <c r="K11309" s="218"/>
    </row>
    <row r="11310" customHeight="1" spans="1:11">
      <c r="A11310" s="228"/>
      <c r="B11310" s="219"/>
      <c r="C11310" s="220"/>
      <c r="D11310" s="220"/>
      <c r="E11310" s="220"/>
      <c r="F11310" s="225"/>
      <c r="G11310" s="222"/>
      <c r="H11310" s="229"/>
      <c r="I11310" s="220"/>
      <c r="J11310" s="220"/>
      <c r="K11310" s="223"/>
    </row>
    <row r="11311" customHeight="1" spans="1:11">
      <c r="A11311" s="226"/>
      <c r="B11311" s="213"/>
      <c r="C11311" s="214"/>
      <c r="D11311" s="214"/>
      <c r="E11311" s="214"/>
      <c r="F11311" s="224"/>
      <c r="G11311" s="216"/>
      <c r="H11311" s="227"/>
      <c r="I11311" s="214"/>
      <c r="J11311" s="214"/>
      <c r="K11311" s="218"/>
    </row>
    <row r="11312" customHeight="1" spans="1:11">
      <c r="A11312" s="228"/>
      <c r="B11312" s="219"/>
      <c r="C11312" s="220"/>
      <c r="D11312" s="220"/>
      <c r="E11312" s="220"/>
      <c r="F11312" s="225"/>
      <c r="G11312" s="222"/>
      <c r="H11312" s="229"/>
      <c r="I11312" s="220"/>
      <c r="J11312" s="220"/>
      <c r="K11312" s="223"/>
    </row>
    <row r="11313" customHeight="1" spans="1:11">
      <c r="A11313" s="226"/>
      <c r="B11313" s="213"/>
      <c r="C11313" s="214"/>
      <c r="D11313" s="214"/>
      <c r="E11313" s="214"/>
      <c r="F11313" s="224"/>
      <c r="G11313" s="216"/>
      <c r="H11313" s="227"/>
      <c r="I11313" s="214"/>
      <c r="J11313" s="214"/>
      <c r="K11313" s="218"/>
    </row>
    <row r="11314" customHeight="1" spans="1:11">
      <c r="A11314" s="228"/>
      <c r="B11314" s="219"/>
      <c r="C11314" s="220"/>
      <c r="D11314" s="220"/>
      <c r="E11314" s="220"/>
      <c r="F11314" s="225"/>
      <c r="G11314" s="222"/>
      <c r="H11314" s="229"/>
      <c r="I11314" s="220"/>
      <c r="J11314" s="220"/>
      <c r="K11314" s="223"/>
    </row>
    <row r="11315" customHeight="1" spans="1:11">
      <c r="A11315" s="226"/>
      <c r="B11315" s="213"/>
      <c r="C11315" s="214"/>
      <c r="D11315" s="214"/>
      <c r="E11315" s="214"/>
      <c r="F11315" s="224"/>
      <c r="G11315" s="216"/>
      <c r="H11315" s="227"/>
      <c r="I11315" s="214"/>
      <c r="J11315" s="214"/>
      <c r="K11315" s="218"/>
    </row>
    <row r="11316" customHeight="1" spans="1:11">
      <c r="A11316" s="228"/>
      <c r="B11316" s="219"/>
      <c r="C11316" s="220"/>
      <c r="D11316" s="220"/>
      <c r="E11316" s="220"/>
      <c r="F11316" s="225"/>
      <c r="G11316" s="222"/>
      <c r="H11316" s="229"/>
      <c r="I11316" s="220"/>
      <c r="J11316" s="220"/>
      <c r="K11316" s="223"/>
    </row>
    <row r="11317" customHeight="1" spans="1:11">
      <c r="A11317" s="226"/>
      <c r="B11317" s="213"/>
      <c r="C11317" s="214"/>
      <c r="D11317" s="214"/>
      <c r="E11317" s="214"/>
      <c r="F11317" s="224"/>
      <c r="G11317" s="216"/>
      <c r="H11317" s="227"/>
      <c r="I11317" s="214"/>
      <c r="J11317" s="214"/>
      <c r="K11317" s="218"/>
    </row>
    <row r="11318" customHeight="1" spans="1:11">
      <c r="A11318" s="228"/>
      <c r="B11318" s="219"/>
      <c r="C11318" s="220"/>
      <c r="D11318" s="220"/>
      <c r="E11318" s="220"/>
      <c r="F11318" s="225"/>
      <c r="G11318" s="222"/>
      <c r="H11318" s="229"/>
      <c r="I11318" s="220"/>
      <c r="J11318" s="220"/>
      <c r="K11318" s="223"/>
    </row>
    <row r="11319" customHeight="1" spans="1:11">
      <c r="A11319" s="226"/>
      <c r="B11319" s="213"/>
      <c r="C11319" s="214"/>
      <c r="D11319" s="214"/>
      <c r="E11319" s="214"/>
      <c r="F11319" s="224"/>
      <c r="G11319" s="216"/>
      <c r="H11319" s="227"/>
      <c r="I11319" s="214"/>
      <c r="J11319" s="214"/>
      <c r="K11319" s="218"/>
    </row>
    <row r="11320" customHeight="1" spans="1:11">
      <c r="A11320" s="228"/>
      <c r="B11320" s="219"/>
      <c r="C11320" s="220"/>
      <c r="D11320" s="220"/>
      <c r="E11320" s="220"/>
      <c r="F11320" s="225"/>
      <c r="G11320" s="222"/>
      <c r="H11320" s="229"/>
      <c r="I11320" s="220"/>
      <c r="J11320" s="220"/>
      <c r="K11320" s="223"/>
    </row>
    <row r="11321" customHeight="1" spans="1:11">
      <c r="A11321" s="226"/>
      <c r="B11321" s="213"/>
      <c r="C11321" s="214"/>
      <c r="D11321" s="214"/>
      <c r="E11321" s="214"/>
      <c r="F11321" s="224"/>
      <c r="G11321" s="216"/>
      <c r="H11321" s="227"/>
      <c r="I11321" s="214"/>
      <c r="J11321" s="214"/>
      <c r="K11321" s="218"/>
    </row>
    <row r="11322" customHeight="1" spans="1:11">
      <c r="A11322" s="228"/>
      <c r="B11322" s="219"/>
      <c r="C11322" s="220"/>
      <c r="D11322" s="220"/>
      <c r="E11322" s="220"/>
      <c r="F11322" s="225"/>
      <c r="G11322" s="222"/>
      <c r="H11322" s="229"/>
      <c r="I11322" s="220"/>
      <c r="J11322" s="220"/>
      <c r="K11322" s="223"/>
    </row>
    <row r="11323" customHeight="1" spans="1:11">
      <c r="A11323" s="226"/>
      <c r="B11323" s="213"/>
      <c r="C11323" s="214"/>
      <c r="D11323" s="214"/>
      <c r="E11323" s="214"/>
      <c r="F11323" s="224"/>
      <c r="G11323" s="216"/>
      <c r="H11323" s="227"/>
      <c r="I11323" s="214"/>
      <c r="J11323" s="214"/>
      <c r="K11323" s="218"/>
    </row>
    <row r="11324" customHeight="1" spans="1:11">
      <c r="A11324" s="228"/>
      <c r="B11324" s="219"/>
      <c r="C11324" s="220"/>
      <c r="D11324" s="220"/>
      <c r="E11324" s="220"/>
      <c r="F11324" s="225"/>
      <c r="G11324" s="222"/>
      <c r="H11324" s="229"/>
      <c r="I11324" s="220"/>
      <c r="J11324" s="220"/>
      <c r="K11324" s="223"/>
    </row>
    <row r="11325" customHeight="1" spans="1:11">
      <c r="A11325" s="226"/>
      <c r="B11325" s="213"/>
      <c r="C11325" s="214"/>
      <c r="D11325" s="214"/>
      <c r="E11325" s="214"/>
      <c r="F11325" s="224"/>
      <c r="G11325" s="216"/>
      <c r="H11325" s="227"/>
      <c r="I11325" s="214"/>
      <c r="J11325" s="214"/>
      <c r="K11325" s="218"/>
    </row>
    <row r="11326" customHeight="1" spans="1:11">
      <c r="A11326" s="228"/>
      <c r="B11326" s="219"/>
      <c r="C11326" s="220"/>
      <c r="D11326" s="220"/>
      <c r="E11326" s="220"/>
      <c r="F11326" s="225"/>
      <c r="G11326" s="222"/>
      <c r="H11326" s="229"/>
      <c r="I11326" s="220"/>
      <c r="J11326" s="220"/>
      <c r="K11326" s="223"/>
    </row>
    <row r="11327" customHeight="1" spans="1:11">
      <c r="A11327" s="226"/>
      <c r="B11327" s="213"/>
      <c r="C11327" s="214"/>
      <c r="D11327" s="214"/>
      <c r="E11327" s="214"/>
      <c r="F11327" s="224"/>
      <c r="G11327" s="216"/>
      <c r="H11327" s="227"/>
      <c r="I11327" s="214"/>
      <c r="J11327" s="214"/>
      <c r="K11327" s="218"/>
    </row>
    <row r="11328" customHeight="1" spans="1:11">
      <c r="A11328" s="228"/>
      <c r="B11328" s="219"/>
      <c r="C11328" s="220"/>
      <c r="D11328" s="220"/>
      <c r="E11328" s="220"/>
      <c r="F11328" s="225"/>
      <c r="G11328" s="222"/>
      <c r="H11328" s="229"/>
      <c r="I11328" s="220"/>
      <c r="J11328" s="220"/>
      <c r="K11328" s="223"/>
    </row>
    <row r="11329" customHeight="1" spans="1:11">
      <c r="A11329" s="226"/>
      <c r="B11329" s="213"/>
      <c r="C11329" s="214"/>
      <c r="D11329" s="214"/>
      <c r="E11329" s="214"/>
      <c r="F11329" s="224"/>
      <c r="G11329" s="216"/>
      <c r="H11329" s="227"/>
      <c r="I11329" s="214"/>
      <c r="J11329" s="214"/>
      <c r="K11329" s="218"/>
    </row>
    <row r="11330" customHeight="1" spans="1:11">
      <c r="A11330" s="228"/>
      <c r="B11330" s="219"/>
      <c r="C11330" s="220"/>
      <c r="D11330" s="220"/>
      <c r="E11330" s="220"/>
      <c r="F11330" s="225"/>
      <c r="G11330" s="222"/>
      <c r="H11330" s="229"/>
      <c r="I11330" s="220"/>
      <c r="J11330" s="220"/>
      <c r="K11330" s="223"/>
    </row>
    <row r="11331" customHeight="1" spans="1:11">
      <c r="A11331" s="226"/>
      <c r="B11331" s="213"/>
      <c r="C11331" s="214"/>
      <c r="D11331" s="214"/>
      <c r="E11331" s="214"/>
      <c r="F11331" s="224"/>
      <c r="G11331" s="216"/>
      <c r="H11331" s="227"/>
      <c r="I11331" s="214"/>
      <c r="J11331" s="214"/>
      <c r="K11331" s="218"/>
    </row>
    <row r="11332" customHeight="1" spans="1:11">
      <c r="A11332" s="228"/>
      <c r="B11332" s="219"/>
      <c r="C11332" s="220"/>
      <c r="D11332" s="220"/>
      <c r="E11332" s="220"/>
      <c r="F11332" s="225"/>
      <c r="G11332" s="222"/>
      <c r="H11332" s="229"/>
      <c r="I11332" s="220"/>
      <c r="J11332" s="220"/>
      <c r="K11332" s="223"/>
    </row>
    <row r="11333" customHeight="1" spans="1:11">
      <c r="A11333" s="226"/>
      <c r="B11333" s="213"/>
      <c r="C11333" s="214"/>
      <c r="D11333" s="214"/>
      <c r="E11333" s="214"/>
      <c r="F11333" s="224"/>
      <c r="G11333" s="216"/>
      <c r="H11333" s="227"/>
      <c r="I11333" s="214"/>
      <c r="J11333" s="214"/>
      <c r="K11333" s="218"/>
    </row>
    <row r="11334" customHeight="1" spans="1:11">
      <c r="A11334" s="228"/>
      <c r="B11334" s="219"/>
      <c r="C11334" s="220"/>
      <c r="D11334" s="220"/>
      <c r="E11334" s="220"/>
      <c r="F11334" s="225"/>
      <c r="G11334" s="222"/>
      <c r="H11334" s="229"/>
      <c r="I11334" s="220"/>
      <c r="J11334" s="220"/>
      <c r="K11334" s="223"/>
    </row>
    <row r="11335" customHeight="1" spans="1:11">
      <c r="A11335" s="226"/>
      <c r="B11335" s="213"/>
      <c r="C11335" s="214"/>
      <c r="D11335" s="214"/>
      <c r="E11335" s="214"/>
      <c r="F11335" s="224"/>
      <c r="G11335" s="216"/>
      <c r="H11335" s="227"/>
      <c r="I11335" s="214"/>
      <c r="J11335" s="214"/>
      <c r="K11335" s="218"/>
    </row>
    <row r="11336" customHeight="1" spans="1:11">
      <c r="A11336" s="228"/>
      <c r="B11336" s="219"/>
      <c r="C11336" s="220"/>
      <c r="D11336" s="220"/>
      <c r="E11336" s="220"/>
      <c r="F11336" s="225"/>
      <c r="G11336" s="222"/>
      <c r="H11336" s="229"/>
      <c r="I11336" s="220"/>
      <c r="J11336" s="220"/>
      <c r="K11336" s="223"/>
    </row>
    <row r="11337" customHeight="1" spans="1:11">
      <c r="A11337" s="226"/>
      <c r="B11337" s="213"/>
      <c r="C11337" s="214"/>
      <c r="D11337" s="214"/>
      <c r="E11337" s="214"/>
      <c r="F11337" s="224"/>
      <c r="G11337" s="216"/>
      <c r="H11337" s="227"/>
      <c r="I11337" s="214"/>
      <c r="J11337" s="214"/>
      <c r="K11337" s="218"/>
    </row>
    <row r="11338" customHeight="1" spans="1:11">
      <c r="A11338" s="228"/>
      <c r="B11338" s="219"/>
      <c r="C11338" s="220"/>
      <c r="D11338" s="220"/>
      <c r="E11338" s="220"/>
      <c r="F11338" s="225"/>
      <c r="G11338" s="222"/>
      <c r="H11338" s="229"/>
      <c r="I11338" s="220"/>
      <c r="J11338" s="220"/>
      <c r="K11338" s="223"/>
    </row>
    <row r="11339" customHeight="1" spans="1:11">
      <c r="A11339" s="226"/>
      <c r="B11339" s="213"/>
      <c r="C11339" s="214"/>
      <c r="D11339" s="214"/>
      <c r="E11339" s="214"/>
      <c r="F11339" s="224"/>
      <c r="G11339" s="216"/>
      <c r="H11339" s="227"/>
      <c r="I11339" s="214"/>
      <c r="J11339" s="214"/>
      <c r="K11339" s="218"/>
    </row>
    <row r="11340" customHeight="1" spans="1:11">
      <c r="A11340" s="228"/>
      <c r="B11340" s="219"/>
      <c r="C11340" s="220"/>
      <c r="D11340" s="220"/>
      <c r="E11340" s="220"/>
      <c r="F11340" s="225"/>
      <c r="G11340" s="222"/>
      <c r="H11340" s="229"/>
      <c r="I11340" s="220"/>
      <c r="J11340" s="220"/>
      <c r="K11340" s="223"/>
    </row>
    <row r="11341" customHeight="1" spans="1:11">
      <c r="A11341" s="226"/>
      <c r="B11341" s="213"/>
      <c r="C11341" s="214"/>
      <c r="D11341" s="214"/>
      <c r="E11341" s="214"/>
      <c r="F11341" s="224"/>
      <c r="G11341" s="216"/>
      <c r="H11341" s="227"/>
      <c r="I11341" s="214"/>
      <c r="J11341" s="214"/>
      <c r="K11341" s="218"/>
    </row>
    <row r="11342" customHeight="1" spans="1:11">
      <c r="A11342" s="228"/>
      <c r="B11342" s="219"/>
      <c r="C11342" s="220"/>
      <c r="D11342" s="220"/>
      <c r="E11342" s="220"/>
      <c r="F11342" s="225"/>
      <c r="G11342" s="222"/>
      <c r="H11342" s="229"/>
      <c r="I11342" s="220"/>
      <c r="J11342" s="220"/>
      <c r="K11342" s="223"/>
    </row>
    <row r="11343" customHeight="1" spans="1:11">
      <c r="A11343" s="226"/>
      <c r="B11343" s="213"/>
      <c r="C11343" s="214"/>
      <c r="D11343" s="214"/>
      <c r="E11343" s="214"/>
      <c r="F11343" s="224"/>
      <c r="G11343" s="216"/>
      <c r="H11343" s="227"/>
      <c r="I11343" s="214"/>
      <c r="J11343" s="214"/>
      <c r="K11343" s="218"/>
    </row>
    <row r="11344" customHeight="1" spans="1:11">
      <c r="A11344" s="228"/>
      <c r="B11344" s="219"/>
      <c r="C11344" s="220"/>
      <c r="D11344" s="220"/>
      <c r="E11344" s="220"/>
      <c r="F11344" s="225"/>
      <c r="G11344" s="222"/>
      <c r="H11344" s="229"/>
      <c r="I11344" s="220"/>
      <c r="J11344" s="220"/>
      <c r="K11344" s="223"/>
    </row>
    <row r="11345" customHeight="1" spans="1:11">
      <c r="A11345" s="226"/>
      <c r="B11345" s="213"/>
      <c r="C11345" s="214"/>
      <c r="D11345" s="214"/>
      <c r="E11345" s="214"/>
      <c r="F11345" s="224"/>
      <c r="G11345" s="216"/>
      <c r="H11345" s="227"/>
      <c r="I11345" s="214"/>
      <c r="J11345" s="214"/>
      <c r="K11345" s="218"/>
    </row>
    <row r="11346" customHeight="1" spans="1:11">
      <c r="A11346" s="228"/>
      <c r="B11346" s="219"/>
      <c r="C11346" s="220"/>
      <c r="D11346" s="220"/>
      <c r="E11346" s="220"/>
      <c r="F11346" s="225"/>
      <c r="G11346" s="222"/>
      <c r="H11346" s="229"/>
      <c r="I11346" s="220"/>
      <c r="J11346" s="220"/>
      <c r="K11346" s="223"/>
    </row>
    <row r="11347" customHeight="1" spans="1:11">
      <c r="A11347" s="226"/>
      <c r="B11347" s="213"/>
      <c r="C11347" s="214"/>
      <c r="D11347" s="214"/>
      <c r="E11347" s="214"/>
      <c r="F11347" s="224"/>
      <c r="G11347" s="216"/>
      <c r="H11347" s="227"/>
      <c r="I11347" s="214"/>
      <c r="J11347" s="214"/>
      <c r="K11347" s="218"/>
    </row>
    <row r="11348" customHeight="1" spans="1:11">
      <c r="A11348" s="228"/>
      <c r="B11348" s="219"/>
      <c r="C11348" s="220"/>
      <c r="D11348" s="220"/>
      <c r="E11348" s="220"/>
      <c r="F11348" s="225"/>
      <c r="G11348" s="222"/>
      <c r="H11348" s="229"/>
      <c r="I11348" s="220"/>
      <c r="J11348" s="220"/>
      <c r="K11348" s="223"/>
    </row>
    <row r="11349" customHeight="1" spans="1:11">
      <c r="A11349" s="226"/>
      <c r="B11349" s="213"/>
      <c r="C11349" s="214"/>
      <c r="D11349" s="214"/>
      <c r="E11349" s="214"/>
      <c r="F11349" s="224"/>
      <c r="G11349" s="216"/>
      <c r="H11349" s="227"/>
      <c r="I11349" s="214"/>
      <c r="J11349" s="214"/>
      <c r="K11349" s="218"/>
    </row>
    <row r="11350" customHeight="1" spans="1:11">
      <c r="A11350" s="228"/>
      <c r="B11350" s="219"/>
      <c r="C11350" s="220"/>
      <c r="D11350" s="220"/>
      <c r="E11350" s="220"/>
      <c r="F11350" s="225"/>
      <c r="G11350" s="222"/>
      <c r="H11350" s="229"/>
      <c r="I11350" s="220"/>
      <c r="J11350" s="220"/>
      <c r="K11350" s="223"/>
    </row>
    <row r="11351" customHeight="1" spans="1:11">
      <c r="A11351" s="226"/>
      <c r="B11351" s="213"/>
      <c r="C11351" s="214"/>
      <c r="D11351" s="214"/>
      <c r="E11351" s="214"/>
      <c r="F11351" s="224"/>
      <c r="G11351" s="216"/>
      <c r="H11351" s="227"/>
      <c r="I11351" s="214"/>
      <c r="J11351" s="214"/>
      <c r="K11351" s="218"/>
    </row>
    <row r="11352" customHeight="1" spans="1:11">
      <c r="A11352" s="228"/>
      <c r="B11352" s="219"/>
      <c r="C11352" s="220"/>
      <c r="D11352" s="220"/>
      <c r="E11352" s="220"/>
      <c r="F11352" s="225"/>
      <c r="G11352" s="222"/>
      <c r="H11352" s="229"/>
      <c r="I11352" s="220"/>
      <c r="J11352" s="220"/>
      <c r="K11352" s="223"/>
    </row>
    <row r="11353" customHeight="1" spans="1:11">
      <c r="A11353" s="226"/>
      <c r="B11353" s="213"/>
      <c r="C11353" s="214"/>
      <c r="D11353" s="214"/>
      <c r="E11353" s="214"/>
      <c r="F11353" s="224"/>
      <c r="G11353" s="216"/>
      <c r="H11353" s="227"/>
      <c r="I11353" s="214"/>
      <c r="J11353" s="214"/>
      <c r="K11353" s="218"/>
    </row>
    <row r="11354" customHeight="1" spans="1:11">
      <c r="A11354" s="228"/>
      <c r="B11354" s="219"/>
      <c r="C11354" s="220"/>
      <c r="D11354" s="220"/>
      <c r="E11354" s="220"/>
      <c r="F11354" s="225"/>
      <c r="G11354" s="222"/>
      <c r="H11354" s="229"/>
      <c r="I11354" s="220"/>
      <c r="J11354" s="220"/>
      <c r="K11354" s="223"/>
    </row>
    <row r="11355" customHeight="1" spans="1:11">
      <c r="A11355" s="226"/>
      <c r="B11355" s="213"/>
      <c r="C11355" s="214"/>
      <c r="D11355" s="214"/>
      <c r="E11355" s="214"/>
      <c r="F11355" s="224"/>
      <c r="G11355" s="216"/>
      <c r="H11355" s="227"/>
      <c r="I11355" s="214"/>
      <c r="J11355" s="214"/>
      <c r="K11355" s="218"/>
    </row>
    <row r="11356" customHeight="1" spans="1:11">
      <c r="A11356" s="228"/>
      <c r="B11356" s="219"/>
      <c r="C11356" s="220"/>
      <c r="D11356" s="220"/>
      <c r="E11356" s="220"/>
      <c r="F11356" s="225"/>
      <c r="G11356" s="222"/>
      <c r="H11356" s="229"/>
      <c r="I11356" s="220"/>
      <c r="J11356" s="220"/>
      <c r="K11356" s="223"/>
    </row>
    <row r="11357" customHeight="1" spans="1:11">
      <c r="A11357" s="226"/>
      <c r="B11357" s="213"/>
      <c r="C11357" s="214"/>
      <c r="D11357" s="214"/>
      <c r="E11357" s="214"/>
      <c r="F11357" s="224"/>
      <c r="G11357" s="216"/>
      <c r="H11357" s="227"/>
      <c r="I11357" s="214"/>
      <c r="J11357" s="214"/>
      <c r="K11357" s="218"/>
    </row>
    <row r="11358" customHeight="1" spans="1:11">
      <c r="A11358" s="228"/>
      <c r="B11358" s="219"/>
      <c r="C11358" s="220"/>
      <c r="D11358" s="220"/>
      <c r="E11358" s="220"/>
      <c r="F11358" s="225"/>
      <c r="G11358" s="222"/>
      <c r="H11358" s="229"/>
      <c r="I11358" s="220"/>
      <c r="J11358" s="220"/>
      <c r="K11358" s="223"/>
    </row>
    <row r="11359" customHeight="1" spans="1:11">
      <c r="A11359" s="226"/>
      <c r="B11359" s="213"/>
      <c r="C11359" s="214"/>
      <c r="D11359" s="214"/>
      <c r="E11359" s="214"/>
      <c r="F11359" s="224"/>
      <c r="G11359" s="216"/>
      <c r="H11359" s="227"/>
      <c r="I11359" s="214"/>
      <c r="J11359" s="214"/>
      <c r="K11359" s="218"/>
    </row>
    <row r="11360" customHeight="1" spans="1:11">
      <c r="A11360" s="228"/>
      <c r="B11360" s="219"/>
      <c r="C11360" s="220"/>
      <c r="D11360" s="220"/>
      <c r="E11360" s="220"/>
      <c r="F11360" s="225"/>
      <c r="G11360" s="222"/>
      <c r="H11360" s="229"/>
      <c r="I11360" s="220"/>
      <c r="J11360" s="220"/>
      <c r="K11360" s="223"/>
    </row>
    <row r="11361" customHeight="1" spans="1:11">
      <c r="A11361" s="226"/>
      <c r="B11361" s="213"/>
      <c r="C11361" s="214"/>
      <c r="D11361" s="214"/>
      <c r="E11361" s="214"/>
      <c r="F11361" s="224"/>
      <c r="G11361" s="216"/>
      <c r="H11361" s="227"/>
      <c r="I11361" s="214"/>
      <c r="J11361" s="214"/>
      <c r="K11361" s="218"/>
    </row>
    <row r="11362" customHeight="1" spans="1:11">
      <c r="A11362" s="228"/>
      <c r="B11362" s="219"/>
      <c r="C11362" s="220"/>
      <c r="D11362" s="220"/>
      <c r="E11362" s="220"/>
      <c r="F11362" s="225"/>
      <c r="G11362" s="222"/>
      <c r="H11362" s="229"/>
      <c r="I11362" s="220"/>
      <c r="J11362" s="220"/>
      <c r="K11362" s="223"/>
    </row>
    <row r="11363" customHeight="1" spans="1:11">
      <c r="A11363" s="226"/>
      <c r="B11363" s="213"/>
      <c r="C11363" s="214"/>
      <c r="D11363" s="214"/>
      <c r="E11363" s="214"/>
      <c r="F11363" s="224"/>
      <c r="G11363" s="216"/>
      <c r="H11363" s="227"/>
      <c r="I11363" s="214"/>
      <c r="J11363" s="214"/>
      <c r="K11363" s="218"/>
    </row>
    <row r="11364" customHeight="1" spans="1:11">
      <c r="A11364" s="228"/>
      <c r="B11364" s="219"/>
      <c r="C11364" s="220"/>
      <c r="D11364" s="220"/>
      <c r="E11364" s="220"/>
      <c r="F11364" s="225"/>
      <c r="G11364" s="222"/>
      <c r="H11364" s="229"/>
      <c r="I11364" s="220"/>
      <c r="J11364" s="220"/>
      <c r="K11364" s="223"/>
    </row>
    <row r="11365" customHeight="1" spans="1:11">
      <c r="A11365" s="226"/>
      <c r="B11365" s="213"/>
      <c r="C11365" s="214"/>
      <c r="D11365" s="214"/>
      <c r="E11365" s="214"/>
      <c r="F11365" s="224"/>
      <c r="G11365" s="216"/>
      <c r="H11365" s="227"/>
      <c r="I11365" s="214"/>
      <c r="J11365" s="214"/>
      <c r="K11365" s="218"/>
    </row>
    <row r="11366" customHeight="1" spans="1:11">
      <c r="A11366" s="228"/>
      <c r="B11366" s="219"/>
      <c r="C11366" s="220"/>
      <c r="D11366" s="220"/>
      <c r="E11366" s="220"/>
      <c r="F11366" s="225"/>
      <c r="G11366" s="222"/>
      <c r="H11366" s="229"/>
      <c r="I11366" s="220"/>
      <c r="J11366" s="220"/>
      <c r="K11366" s="223"/>
    </row>
    <row r="11367" customHeight="1" spans="1:11">
      <c r="A11367" s="226"/>
      <c r="B11367" s="213"/>
      <c r="C11367" s="214"/>
      <c r="D11367" s="214"/>
      <c r="E11367" s="214"/>
      <c r="F11367" s="224"/>
      <c r="G11367" s="216"/>
      <c r="H11367" s="227"/>
      <c r="I11367" s="214"/>
      <c r="J11367" s="214"/>
      <c r="K11367" s="218"/>
    </row>
    <row r="11368" customHeight="1" spans="1:11">
      <c r="A11368" s="228"/>
      <c r="B11368" s="219"/>
      <c r="C11368" s="220"/>
      <c r="D11368" s="220"/>
      <c r="E11368" s="220"/>
      <c r="F11368" s="225"/>
      <c r="G11368" s="222"/>
      <c r="H11368" s="229"/>
      <c r="I11368" s="220"/>
      <c r="J11368" s="220"/>
      <c r="K11368" s="223"/>
    </row>
    <row r="11369" customHeight="1" spans="1:11">
      <c r="A11369" s="226"/>
      <c r="B11369" s="213"/>
      <c r="C11369" s="214"/>
      <c r="D11369" s="214"/>
      <c r="E11369" s="214"/>
      <c r="F11369" s="224"/>
      <c r="G11369" s="216"/>
      <c r="H11369" s="227"/>
      <c r="I11369" s="214"/>
      <c r="J11369" s="214"/>
      <c r="K11369" s="218"/>
    </row>
    <row r="11370" customHeight="1" spans="1:11">
      <c r="A11370" s="228"/>
      <c r="B11370" s="219"/>
      <c r="C11370" s="220"/>
      <c r="D11370" s="220"/>
      <c r="E11370" s="220"/>
      <c r="F11370" s="225"/>
      <c r="G11370" s="222"/>
      <c r="H11370" s="229"/>
      <c r="I11370" s="220"/>
      <c r="J11370" s="220"/>
      <c r="K11370" s="223"/>
    </row>
    <row r="11371" customHeight="1" spans="1:11">
      <c r="A11371" s="226"/>
      <c r="B11371" s="213"/>
      <c r="C11371" s="214"/>
      <c r="D11371" s="214"/>
      <c r="E11371" s="214"/>
      <c r="F11371" s="224"/>
      <c r="G11371" s="216"/>
      <c r="H11371" s="227"/>
      <c r="I11371" s="214"/>
      <c r="J11371" s="214"/>
      <c r="K11371" s="218"/>
    </row>
    <row r="11372" customHeight="1" spans="1:11">
      <c r="A11372" s="228"/>
      <c r="B11372" s="219"/>
      <c r="C11372" s="220"/>
      <c r="D11372" s="220"/>
      <c r="E11372" s="220"/>
      <c r="F11372" s="225"/>
      <c r="G11372" s="222"/>
      <c r="H11372" s="229"/>
      <c r="I11372" s="220"/>
      <c r="J11372" s="220"/>
      <c r="K11372" s="223"/>
    </row>
    <row r="11373" customHeight="1" spans="1:11">
      <c r="A11373" s="226"/>
      <c r="B11373" s="213"/>
      <c r="C11373" s="214"/>
      <c r="D11373" s="214"/>
      <c r="E11373" s="214"/>
      <c r="F11373" s="224"/>
      <c r="G11373" s="216"/>
      <c r="H11373" s="227"/>
      <c r="I11373" s="214"/>
      <c r="J11373" s="214"/>
      <c r="K11373" s="218"/>
    </row>
    <row r="11374" customHeight="1" spans="1:11">
      <c r="A11374" s="228"/>
      <c r="B11374" s="219"/>
      <c r="C11374" s="220"/>
      <c r="D11374" s="220"/>
      <c r="E11374" s="220"/>
      <c r="F11374" s="225"/>
      <c r="G11374" s="222"/>
      <c r="H11374" s="229"/>
      <c r="I11374" s="220"/>
      <c r="J11374" s="220"/>
      <c r="K11374" s="223"/>
    </row>
    <row r="11375" customHeight="1" spans="1:11">
      <c r="A11375" s="226"/>
      <c r="B11375" s="213"/>
      <c r="C11375" s="214"/>
      <c r="D11375" s="214"/>
      <c r="E11375" s="214"/>
      <c r="F11375" s="224"/>
      <c r="G11375" s="216"/>
      <c r="H11375" s="227"/>
      <c r="I11375" s="214"/>
      <c r="J11375" s="214"/>
      <c r="K11375" s="218"/>
    </row>
    <row r="11376" customHeight="1" spans="1:11">
      <c r="A11376" s="228"/>
      <c r="B11376" s="219"/>
      <c r="C11376" s="220"/>
      <c r="D11376" s="220"/>
      <c r="E11376" s="220"/>
      <c r="F11376" s="225"/>
      <c r="G11376" s="222"/>
      <c r="H11376" s="229"/>
      <c r="I11376" s="220"/>
      <c r="J11376" s="220"/>
      <c r="K11376" s="223"/>
    </row>
    <row r="11377" customHeight="1" spans="1:11">
      <c r="A11377" s="226"/>
      <c r="B11377" s="213"/>
      <c r="C11377" s="214"/>
      <c r="D11377" s="214"/>
      <c r="E11377" s="214"/>
      <c r="F11377" s="224"/>
      <c r="G11377" s="216"/>
      <c r="H11377" s="227"/>
      <c r="I11377" s="214"/>
      <c r="J11377" s="214"/>
      <c r="K11377" s="218"/>
    </row>
    <row r="11378" customHeight="1" spans="1:11">
      <c r="A11378" s="228"/>
      <c r="B11378" s="219"/>
      <c r="C11378" s="220"/>
      <c r="D11378" s="220"/>
      <c r="E11378" s="220"/>
      <c r="F11378" s="225"/>
      <c r="G11378" s="222"/>
      <c r="H11378" s="229"/>
      <c r="I11378" s="220"/>
      <c r="J11378" s="220"/>
      <c r="K11378" s="223"/>
    </row>
    <row r="11379" customHeight="1" spans="1:11">
      <c r="A11379" s="226"/>
      <c r="B11379" s="213"/>
      <c r="C11379" s="214"/>
      <c r="D11379" s="214"/>
      <c r="E11379" s="214"/>
      <c r="F11379" s="224"/>
      <c r="G11379" s="216"/>
      <c r="H11379" s="227"/>
      <c r="I11379" s="214"/>
      <c r="J11379" s="214"/>
      <c r="K11379" s="218"/>
    </row>
    <row r="11380" customHeight="1" spans="1:11">
      <c r="A11380" s="228"/>
      <c r="B11380" s="219"/>
      <c r="C11380" s="220"/>
      <c r="D11380" s="220"/>
      <c r="E11380" s="220"/>
      <c r="F11380" s="225"/>
      <c r="G11380" s="222"/>
      <c r="H11380" s="229"/>
      <c r="I11380" s="220"/>
      <c r="J11380" s="220"/>
      <c r="K11380" s="223"/>
    </row>
    <row r="11381" customHeight="1" spans="1:11">
      <c r="A11381" s="226"/>
      <c r="B11381" s="213"/>
      <c r="C11381" s="214"/>
      <c r="D11381" s="214"/>
      <c r="E11381" s="214"/>
      <c r="F11381" s="224"/>
      <c r="G11381" s="216"/>
      <c r="H11381" s="227"/>
      <c r="I11381" s="214"/>
      <c r="J11381" s="214"/>
      <c r="K11381" s="218"/>
    </row>
    <row r="11382" customHeight="1" spans="1:11">
      <c r="A11382" s="228"/>
      <c r="B11382" s="219"/>
      <c r="C11382" s="220"/>
      <c r="D11382" s="220"/>
      <c r="E11382" s="220"/>
      <c r="F11382" s="225"/>
      <c r="G11382" s="222"/>
      <c r="H11382" s="229"/>
      <c r="I11382" s="220"/>
      <c r="J11382" s="220"/>
      <c r="K11382" s="223"/>
    </row>
    <row r="11383" customHeight="1" spans="1:11">
      <c r="A11383" s="226"/>
      <c r="B11383" s="213"/>
      <c r="C11383" s="214"/>
      <c r="D11383" s="214"/>
      <c r="E11383" s="214"/>
      <c r="F11383" s="224"/>
      <c r="G11383" s="216"/>
      <c r="H11383" s="227"/>
      <c r="I11383" s="214"/>
      <c r="J11383" s="214"/>
      <c r="K11383" s="218"/>
    </row>
    <row r="11384" customHeight="1" spans="1:11">
      <c r="A11384" s="228"/>
      <c r="B11384" s="219"/>
      <c r="C11384" s="220"/>
      <c r="D11384" s="220"/>
      <c r="E11384" s="220"/>
      <c r="F11384" s="225"/>
      <c r="G11384" s="222"/>
      <c r="H11384" s="229"/>
      <c r="I11384" s="220"/>
      <c r="J11384" s="220"/>
      <c r="K11384" s="223"/>
    </row>
    <row r="11385" customHeight="1" spans="1:11">
      <c r="A11385" s="226"/>
      <c r="B11385" s="213"/>
      <c r="C11385" s="214"/>
      <c r="D11385" s="214"/>
      <c r="E11385" s="214"/>
      <c r="F11385" s="224"/>
      <c r="G11385" s="216"/>
      <c r="H11385" s="227"/>
      <c r="I11385" s="214"/>
      <c r="J11385" s="214"/>
      <c r="K11385" s="218"/>
    </row>
    <row r="11386" customHeight="1" spans="1:11">
      <c r="A11386" s="228"/>
      <c r="B11386" s="219"/>
      <c r="C11386" s="220"/>
      <c r="D11386" s="220"/>
      <c r="E11386" s="220"/>
      <c r="F11386" s="225"/>
      <c r="G11386" s="222"/>
      <c r="H11386" s="229"/>
      <c r="I11386" s="220"/>
      <c r="J11386" s="220"/>
      <c r="K11386" s="223"/>
    </row>
    <row r="11387" customHeight="1" spans="1:11">
      <c r="A11387" s="226"/>
      <c r="B11387" s="213"/>
      <c r="C11387" s="214"/>
      <c r="D11387" s="214"/>
      <c r="E11387" s="214"/>
      <c r="F11387" s="224"/>
      <c r="G11387" s="216"/>
      <c r="H11387" s="227"/>
      <c r="I11387" s="214"/>
      <c r="J11387" s="214"/>
      <c r="K11387" s="218"/>
    </row>
    <row r="11388" customHeight="1" spans="1:11">
      <c r="A11388" s="228"/>
      <c r="B11388" s="219"/>
      <c r="C11388" s="220"/>
      <c r="D11388" s="220"/>
      <c r="E11388" s="220"/>
      <c r="F11388" s="225"/>
      <c r="G11388" s="222"/>
      <c r="H11388" s="229"/>
      <c r="I11388" s="220"/>
      <c r="J11388" s="220"/>
      <c r="K11388" s="223"/>
    </row>
    <row r="11389" customHeight="1" spans="1:11">
      <c r="A11389" s="226"/>
      <c r="B11389" s="213"/>
      <c r="C11389" s="214"/>
      <c r="D11389" s="214"/>
      <c r="E11389" s="214"/>
      <c r="F11389" s="224"/>
      <c r="G11389" s="216"/>
      <c r="H11389" s="227"/>
      <c r="I11389" s="214"/>
      <c r="J11389" s="214"/>
      <c r="K11389" s="218"/>
    </row>
    <row r="11390" customHeight="1" spans="1:11">
      <c r="A11390" s="228"/>
      <c r="B11390" s="219"/>
      <c r="C11390" s="220"/>
      <c r="D11390" s="220"/>
      <c r="E11390" s="220"/>
      <c r="F11390" s="225"/>
      <c r="G11390" s="222"/>
      <c r="H11390" s="229"/>
      <c r="I11390" s="220"/>
      <c r="J11390" s="220"/>
      <c r="K11390" s="223"/>
    </row>
    <row r="11391" customHeight="1" spans="1:11">
      <c r="A11391" s="226"/>
      <c r="B11391" s="213"/>
      <c r="C11391" s="214"/>
      <c r="D11391" s="214"/>
      <c r="E11391" s="214"/>
      <c r="F11391" s="224"/>
      <c r="G11391" s="216"/>
      <c r="H11391" s="227"/>
      <c r="I11391" s="214"/>
      <c r="J11391" s="214"/>
      <c r="K11391" s="218"/>
    </row>
    <row r="11392" customHeight="1" spans="1:11">
      <c r="A11392" s="228"/>
      <c r="B11392" s="219"/>
      <c r="C11392" s="220"/>
      <c r="D11392" s="220"/>
      <c r="E11392" s="220"/>
      <c r="F11392" s="225"/>
      <c r="G11392" s="222"/>
      <c r="H11392" s="229"/>
      <c r="I11392" s="220"/>
      <c r="J11392" s="220"/>
      <c r="K11392" s="223"/>
    </row>
    <row r="11393" customHeight="1" spans="1:11">
      <c r="A11393" s="226"/>
      <c r="B11393" s="213"/>
      <c r="C11393" s="214"/>
      <c r="D11393" s="214"/>
      <c r="E11393" s="214"/>
      <c r="F11393" s="224"/>
      <c r="G11393" s="216"/>
      <c r="H11393" s="227"/>
      <c r="I11393" s="214"/>
      <c r="J11393" s="214"/>
      <c r="K11393" s="218"/>
    </row>
    <row r="11394" customHeight="1" spans="1:11">
      <c r="A11394" s="228"/>
      <c r="B11394" s="219"/>
      <c r="C11394" s="220"/>
      <c r="D11394" s="220"/>
      <c r="E11394" s="220"/>
      <c r="F11394" s="225"/>
      <c r="G11394" s="222"/>
      <c r="H11394" s="229"/>
      <c r="I11394" s="220"/>
      <c r="J11394" s="220"/>
      <c r="K11394" s="223"/>
    </row>
    <row r="11395" customHeight="1" spans="1:11">
      <c r="A11395" s="226"/>
      <c r="B11395" s="213"/>
      <c r="C11395" s="214"/>
      <c r="D11395" s="214"/>
      <c r="E11395" s="214"/>
      <c r="F11395" s="224"/>
      <c r="G11395" s="216"/>
      <c r="H11395" s="227"/>
      <c r="I11395" s="214"/>
      <c r="J11395" s="214"/>
      <c r="K11395" s="218"/>
    </row>
    <row r="11396" customHeight="1" spans="1:11">
      <c r="A11396" s="228"/>
      <c r="B11396" s="219"/>
      <c r="C11396" s="220"/>
      <c r="D11396" s="220"/>
      <c r="E11396" s="220"/>
      <c r="F11396" s="225"/>
      <c r="G11396" s="222"/>
      <c r="H11396" s="229"/>
      <c r="I11396" s="220"/>
      <c r="J11396" s="220"/>
      <c r="K11396" s="223"/>
    </row>
    <row r="11397" customHeight="1" spans="1:11">
      <c r="A11397" s="226"/>
      <c r="B11397" s="213"/>
      <c r="C11397" s="214"/>
      <c r="D11397" s="214"/>
      <c r="E11397" s="214"/>
      <c r="F11397" s="224"/>
      <c r="G11397" s="216"/>
      <c r="H11397" s="227"/>
      <c r="I11397" s="214"/>
      <c r="J11397" s="214"/>
      <c r="K11397" s="218"/>
    </row>
    <row r="11398" customHeight="1" spans="1:11">
      <c r="A11398" s="228"/>
      <c r="B11398" s="219"/>
      <c r="C11398" s="220"/>
      <c r="D11398" s="220"/>
      <c r="E11398" s="220"/>
      <c r="F11398" s="225"/>
      <c r="G11398" s="222"/>
      <c r="H11398" s="229"/>
      <c r="I11398" s="220"/>
      <c r="J11398" s="220"/>
      <c r="K11398" s="223"/>
    </row>
    <row r="11399" customHeight="1" spans="1:11">
      <c r="A11399" s="226"/>
      <c r="B11399" s="213"/>
      <c r="C11399" s="214"/>
      <c r="D11399" s="214"/>
      <c r="E11399" s="214"/>
      <c r="F11399" s="224"/>
      <c r="G11399" s="216"/>
      <c r="H11399" s="227"/>
      <c r="I11399" s="214"/>
      <c r="J11399" s="214"/>
      <c r="K11399" s="218"/>
    </row>
    <row r="11400" customHeight="1" spans="1:11">
      <c r="A11400" s="228"/>
      <c r="B11400" s="219"/>
      <c r="C11400" s="220"/>
      <c r="D11400" s="220"/>
      <c r="E11400" s="220"/>
      <c r="F11400" s="225"/>
      <c r="G11400" s="222"/>
      <c r="H11400" s="229"/>
      <c r="I11400" s="220"/>
      <c r="J11400" s="220"/>
      <c r="K11400" s="223"/>
    </row>
    <row r="11401" customHeight="1" spans="1:11">
      <c r="A11401" s="226"/>
      <c r="B11401" s="213"/>
      <c r="C11401" s="214"/>
      <c r="D11401" s="214"/>
      <c r="E11401" s="214"/>
      <c r="F11401" s="224"/>
      <c r="G11401" s="216"/>
      <c r="H11401" s="227"/>
      <c r="I11401" s="214"/>
      <c r="J11401" s="214"/>
      <c r="K11401" s="218"/>
    </row>
    <row r="11402" customHeight="1" spans="1:11">
      <c r="A11402" s="228"/>
      <c r="B11402" s="219"/>
      <c r="C11402" s="220"/>
      <c r="D11402" s="220"/>
      <c r="E11402" s="220"/>
      <c r="F11402" s="225"/>
      <c r="G11402" s="222"/>
      <c r="H11402" s="229"/>
      <c r="I11402" s="220"/>
      <c r="J11402" s="220"/>
      <c r="K11402" s="223"/>
    </row>
    <row r="11403" customHeight="1" spans="1:11">
      <c r="A11403" s="226"/>
      <c r="B11403" s="213"/>
      <c r="C11403" s="214"/>
      <c r="D11403" s="214"/>
      <c r="E11403" s="214"/>
      <c r="F11403" s="224"/>
      <c r="G11403" s="216"/>
      <c r="H11403" s="227"/>
      <c r="I11403" s="214"/>
      <c r="J11403" s="214"/>
      <c r="K11403" s="218"/>
    </row>
    <row r="11404" customHeight="1" spans="1:11">
      <c r="A11404" s="228"/>
      <c r="B11404" s="219"/>
      <c r="C11404" s="220"/>
      <c r="D11404" s="220"/>
      <c r="E11404" s="220"/>
      <c r="F11404" s="225"/>
      <c r="G11404" s="222"/>
      <c r="H11404" s="229"/>
      <c r="I11404" s="220"/>
      <c r="J11404" s="220"/>
      <c r="K11404" s="223"/>
    </row>
    <row r="11405" customHeight="1" spans="1:11">
      <c r="A11405" s="226"/>
      <c r="B11405" s="213"/>
      <c r="C11405" s="214"/>
      <c r="D11405" s="214"/>
      <c r="E11405" s="214"/>
      <c r="F11405" s="224"/>
      <c r="G11405" s="216"/>
      <c r="H11405" s="227"/>
      <c r="I11405" s="214"/>
      <c r="J11405" s="214"/>
      <c r="K11405" s="218"/>
    </row>
    <row r="11406" customHeight="1" spans="1:11">
      <c r="A11406" s="228"/>
      <c r="B11406" s="219"/>
      <c r="C11406" s="220"/>
      <c r="D11406" s="220"/>
      <c r="E11406" s="220"/>
      <c r="F11406" s="225"/>
      <c r="G11406" s="222"/>
      <c r="H11406" s="229"/>
      <c r="I11406" s="220"/>
      <c r="J11406" s="220"/>
      <c r="K11406" s="223"/>
    </row>
    <row r="11407" customHeight="1" spans="1:11">
      <c r="A11407" s="226"/>
      <c r="B11407" s="213"/>
      <c r="C11407" s="214"/>
      <c r="D11407" s="214"/>
      <c r="E11407" s="214"/>
      <c r="F11407" s="224"/>
      <c r="G11407" s="216"/>
      <c r="H11407" s="227"/>
      <c r="I11407" s="214"/>
      <c r="J11407" s="214"/>
      <c r="K11407" s="218"/>
    </row>
    <row r="11408" customHeight="1" spans="1:11">
      <c r="A11408" s="228"/>
      <c r="B11408" s="219"/>
      <c r="C11408" s="220"/>
      <c r="D11408" s="220"/>
      <c r="E11408" s="220"/>
      <c r="F11408" s="225"/>
      <c r="G11408" s="222"/>
      <c r="H11408" s="229"/>
      <c r="I11408" s="220"/>
      <c r="J11408" s="220"/>
      <c r="K11408" s="223"/>
    </row>
    <row r="11409" customHeight="1" spans="1:11">
      <c r="A11409" s="226"/>
      <c r="B11409" s="213"/>
      <c r="C11409" s="214"/>
      <c r="D11409" s="214"/>
      <c r="E11409" s="214"/>
      <c r="F11409" s="224"/>
      <c r="G11409" s="216"/>
      <c r="H11409" s="227"/>
      <c r="I11409" s="214"/>
      <c r="J11409" s="214"/>
      <c r="K11409" s="218"/>
    </row>
    <row r="11410" customHeight="1" spans="1:11">
      <c r="A11410" s="228"/>
      <c r="B11410" s="219"/>
      <c r="C11410" s="220"/>
      <c r="D11410" s="220"/>
      <c r="E11410" s="220"/>
      <c r="F11410" s="225"/>
      <c r="G11410" s="222"/>
      <c r="H11410" s="229"/>
      <c r="I11410" s="220"/>
      <c r="J11410" s="220"/>
      <c r="K11410" s="223"/>
    </row>
    <row r="11411" customHeight="1" spans="1:11">
      <c r="A11411" s="226"/>
      <c r="B11411" s="213"/>
      <c r="C11411" s="214"/>
      <c r="D11411" s="214"/>
      <c r="E11411" s="214"/>
      <c r="F11411" s="224"/>
      <c r="G11411" s="216"/>
      <c r="H11411" s="227"/>
      <c r="I11411" s="214"/>
      <c r="J11411" s="214"/>
      <c r="K11411" s="218"/>
    </row>
    <row r="11412" customHeight="1" spans="1:11">
      <c r="A11412" s="228"/>
      <c r="B11412" s="219"/>
      <c r="C11412" s="220"/>
      <c r="D11412" s="220"/>
      <c r="E11412" s="220"/>
      <c r="F11412" s="225"/>
      <c r="G11412" s="222"/>
      <c r="H11412" s="229"/>
      <c r="I11412" s="220"/>
      <c r="J11412" s="220"/>
      <c r="K11412" s="223"/>
    </row>
    <row r="11413" customHeight="1" spans="1:11">
      <c r="A11413" s="226"/>
      <c r="B11413" s="213"/>
      <c r="C11413" s="214"/>
      <c r="D11413" s="214"/>
      <c r="E11413" s="214"/>
      <c r="F11413" s="224"/>
      <c r="G11413" s="216"/>
      <c r="H11413" s="227"/>
      <c r="I11413" s="214"/>
      <c r="J11413" s="214"/>
      <c r="K11413" s="218"/>
    </row>
    <row r="11414" customHeight="1" spans="1:11">
      <c r="A11414" s="228"/>
      <c r="B11414" s="219"/>
      <c r="C11414" s="220"/>
      <c r="D11414" s="220"/>
      <c r="E11414" s="220"/>
      <c r="F11414" s="225"/>
      <c r="G11414" s="222"/>
      <c r="H11414" s="229"/>
      <c r="I11414" s="220"/>
      <c r="J11414" s="220"/>
      <c r="K11414" s="223"/>
    </row>
    <row r="11415" customHeight="1" spans="1:11">
      <c r="A11415" s="226"/>
      <c r="B11415" s="213"/>
      <c r="C11415" s="214"/>
      <c r="D11415" s="214"/>
      <c r="E11415" s="214"/>
      <c r="F11415" s="224"/>
      <c r="G11415" s="216"/>
      <c r="H11415" s="227"/>
      <c r="I11415" s="214"/>
      <c r="J11415" s="214"/>
      <c r="K11415" s="218"/>
    </row>
    <row r="11416" customHeight="1" spans="1:11">
      <c r="A11416" s="228"/>
      <c r="B11416" s="219"/>
      <c r="C11416" s="220"/>
      <c r="D11416" s="220"/>
      <c r="E11416" s="220"/>
      <c r="F11416" s="225"/>
      <c r="G11416" s="222"/>
      <c r="H11416" s="229"/>
      <c r="I11416" s="220"/>
      <c r="J11416" s="220"/>
      <c r="K11416" s="223"/>
    </row>
    <row r="11417" customHeight="1" spans="1:11">
      <c r="A11417" s="226"/>
      <c r="B11417" s="213"/>
      <c r="C11417" s="214"/>
      <c r="D11417" s="214"/>
      <c r="E11417" s="214"/>
      <c r="F11417" s="224"/>
      <c r="G11417" s="216"/>
      <c r="H11417" s="227"/>
      <c r="I11417" s="214"/>
      <c r="J11417" s="214"/>
      <c r="K11417" s="218"/>
    </row>
    <row r="11418" customHeight="1" spans="1:11">
      <c r="A11418" s="228"/>
      <c r="B11418" s="219"/>
      <c r="C11418" s="220"/>
      <c r="D11418" s="220"/>
      <c r="E11418" s="220"/>
      <c r="F11418" s="225"/>
      <c r="G11418" s="222"/>
      <c r="H11418" s="229"/>
      <c r="I11418" s="220"/>
      <c r="J11418" s="220"/>
      <c r="K11418" s="223"/>
    </row>
    <row r="11419" customHeight="1" spans="1:11">
      <c r="A11419" s="226"/>
      <c r="B11419" s="213"/>
      <c r="C11419" s="214"/>
      <c r="D11419" s="214"/>
      <c r="E11419" s="214"/>
      <c r="F11419" s="224"/>
      <c r="G11419" s="216"/>
      <c r="H11419" s="227"/>
      <c r="I11419" s="214"/>
      <c r="J11419" s="214"/>
      <c r="K11419" s="218"/>
    </row>
    <row r="11420" customHeight="1" spans="1:11">
      <c r="A11420" s="228"/>
      <c r="B11420" s="219"/>
      <c r="C11420" s="220"/>
      <c r="D11420" s="220"/>
      <c r="E11420" s="220"/>
      <c r="F11420" s="225"/>
      <c r="G11420" s="222"/>
      <c r="H11420" s="229"/>
      <c r="I11420" s="220"/>
      <c r="J11420" s="220"/>
      <c r="K11420" s="223"/>
    </row>
    <row r="11421" customHeight="1" spans="1:11">
      <c r="A11421" s="226"/>
      <c r="B11421" s="213"/>
      <c r="C11421" s="214"/>
      <c r="D11421" s="214"/>
      <c r="E11421" s="214"/>
      <c r="F11421" s="224"/>
      <c r="G11421" s="216"/>
      <c r="H11421" s="227"/>
      <c r="I11421" s="214"/>
      <c r="J11421" s="214"/>
      <c r="K11421" s="218"/>
    </row>
    <row r="11422" customHeight="1" spans="1:11">
      <c r="A11422" s="228"/>
      <c r="B11422" s="219"/>
      <c r="C11422" s="220"/>
      <c r="D11422" s="220"/>
      <c r="E11422" s="220"/>
      <c r="F11422" s="225"/>
      <c r="G11422" s="222"/>
      <c r="H11422" s="229"/>
      <c r="I11422" s="220"/>
      <c r="J11422" s="220"/>
      <c r="K11422" s="223"/>
    </row>
    <row r="11423" customHeight="1" spans="1:11">
      <c r="A11423" s="226"/>
      <c r="B11423" s="213"/>
      <c r="C11423" s="214"/>
      <c r="D11423" s="214"/>
      <c r="E11423" s="214"/>
      <c r="F11423" s="224"/>
      <c r="G11423" s="216"/>
      <c r="H11423" s="227"/>
      <c r="I11423" s="214"/>
      <c r="J11423" s="214"/>
      <c r="K11423" s="218"/>
    </row>
    <row r="11424" customHeight="1" spans="1:11">
      <c r="A11424" s="228"/>
      <c r="B11424" s="219"/>
      <c r="C11424" s="220"/>
      <c r="D11424" s="220"/>
      <c r="E11424" s="220"/>
      <c r="F11424" s="225"/>
      <c r="G11424" s="222"/>
      <c r="H11424" s="229"/>
      <c r="I11424" s="220"/>
      <c r="J11424" s="220"/>
      <c r="K11424" s="223"/>
    </row>
    <row r="11425" customHeight="1" spans="1:11">
      <c r="A11425" s="226"/>
      <c r="B11425" s="213"/>
      <c r="C11425" s="214"/>
      <c r="D11425" s="214"/>
      <c r="E11425" s="214"/>
      <c r="F11425" s="224"/>
      <c r="G11425" s="216"/>
      <c r="H11425" s="227"/>
      <c r="I11425" s="214"/>
      <c r="J11425" s="214"/>
      <c r="K11425" s="218"/>
    </row>
    <row r="11426" customHeight="1" spans="1:11">
      <c r="A11426" s="228"/>
      <c r="B11426" s="219"/>
      <c r="C11426" s="220"/>
      <c r="D11426" s="220"/>
      <c r="E11426" s="220"/>
      <c r="F11426" s="225"/>
      <c r="G11426" s="222"/>
      <c r="H11426" s="229"/>
      <c r="I11426" s="220"/>
      <c r="J11426" s="220"/>
      <c r="K11426" s="223"/>
    </row>
    <row r="11427" customHeight="1" spans="1:11">
      <c r="A11427" s="226"/>
      <c r="B11427" s="213"/>
      <c r="C11427" s="214"/>
      <c r="D11427" s="214"/>
      <c r="E11427" s="214"/>
      <c r="F11427" s="224"/>
      <c r="G11427" s="216"/>
      <c r="H11427" s="227"/>
      <c r="I11427" s="214"/>
      <c r="J11427" s="214"/>
      <c r="K11427" s="218"/>
    </row>
    <row r="11428" customHeight="1" spans="1:11">
      <c r="A11428" s="228"/>
      <c r="B11428" s="219"/>
      <c r="C11428" s="220"/>
      <c r="D11428" s="220"/>
      <c r="E11428" s="220"/>
      <c r="F11428" s="225"/>
      <c r="G11428" s="222"/>
      <c r="H11428" s="229"/>
      <c r="I11428" s="220"/>
      <c r="J11428" s="220"/>
      <c r="K11428" s="223"/>
    </row>
    <row r="11429" customHeight="1" spans="1:11">
      <c r="A11429" s="226"/>
      <c r="B11429" s="213"/>
      <c r="C11429" s="214"/>
      <c r="D11429" s="214"/>
      <c r="E11429" s="214"/>
      <c r="F11429" s="224"/>
      <c r="G11429" s="216"/>
      <c r="H11429" s="227"/>
      <c r="I11429" s="214"/>
      <c r="J11429" s="214"/>
      <c r="K11429" s="218"/>
    </row>
    <row r="11430" customHeight="1" spans="1:11">
      <c r="A11430" s="228"/>
      <c r="B11430" s="219"/>
      <c r="C11430" s="220"/>
      <c r="D11430" s="220"/>
      <c r="E11430" s="220"/>
      <c r="F11430" s="225"/>
      <c r="G11430" s="222"/>
      <c r="H11430" s="229"/>
      <c r="I11430" s="220"/>
      <c r="J11430" s="220"/>
      <c r="K11430" s="223"/>
    </row>
    <row r="11431" customHeight="1" spans="1:11">
      <c r="A11431" s="226"/>
      <c r="B11431" s="213"/>
      <c r="C11431" s="214"/>
      <c r="D11431" s="214"/>
      <c r="E11431" s="214"/>
      <c r="F11431" s="224"/>
      <c r="G11431" s="216"/>
      <c r="H11431" s="227"/>
      <c r="I11431" s="214"/>
      <c r="J11431" s="214"/>
      <c r="K11431" s="218"/>
    </row>
    <row r="11432" customHeight="1" spans="1:11">
      <c r="A11432" s="228"/>
      <c r="B11432" s="219"/>
      <c r="C11432" s="220"/>
      <c r="D11432" s="220"/>
      <c r="E11432" s="220"/>
      <c r="F11432" s="225"/>
      <c r="G11432" s="222"/>
      <c r="H11432" s="229"/>
      <c r="I11432" s="220"/>
      <c r="J11432" s="220"/>
      <c r="K11432" s="223"/>
    </row>
    <row r="11433" customHeight="1" spans="1:11">
      <c r="A11433" s="226"/>
      <c r="B11433" s="213"/>
      <c r="C11433" s="214"/>
      <c r="D11433" s="214"/>
      <c r="E11433" s="214"/>
      <c r="F11433" s="224"/>
      <c r="G11433" s="216"/>
      <c r="H11433" s="227"/>
      <c r="I11433" s="214"/>
      <c r="J11433" s="214"/>
      <c r="K11433" s="218"/>
    </row>
    <row r="11434" customHeight="1" spans="1:11">
      <c r="A11434" s="228"/>
      <c r="B11434" s="219"/>
      <c r="C11434" s="220"/>
      <c r="D11434" s="220"/>
      <c r="E11434" s="220"/>
      <c r="F11434" s="225"/>
      <c r="G11434" s="222"/>
      <c r="H11434" s="229"/>
      <c r="I11434" s="220"/>
      <c r="J11434" s="220"/>
      <c r="K11434" s="223"/>
    </row>
    <row r="11435" customHeight="1" spans="1:11">
      <c r="A11435" s="226"/>
      <c r="B11435" s="213"/>
      <c r="C11435" s="214"/>
      <c r="D11435" s="214"/>
      <c r="E11435" s="214"/>
      <c r="F11435" s="224"/>
      <c r="G11435" s="216"/>
      <c r="H11435" s="227"/>
      <c r="I11435" s="214"/>
      <c r="J11435" s="214"/>
      <c r="K11435" s="218"/>
    </row>
    <row r="11436" customHeight="1" spans="1:11">
      <c r="A11436" s="228"/>
      <c r="B11436" s="219"/>
      <c r="C11436" s="220"/>
      <c r="D11436" s="220"/>
      <c r="E11436" s="220"/>
      <c r="F11436" s="225"/>
      <c r="G11436" s="222"/>
      <c r="H11436" s="229"/>
      <c r="I11436" s="220"/>
      <c r="J11436" s="220"/>
      <c r="K11436" s="223"/>
    </row>
    <row r="11437" customHeight="1" spans="1:11">
      <c r="A11437" s="226"/>
      <c r="B11437" s="213"/>
      <c r="C11437" s="214"/>
      <c r="D11437" s="214"/>
      <c r="E11437" s="214"/>
      <c r="F11437" s="224"/>
      <c r="G11437" s="216"/>
      <c r="H11437" s="227"/>
      <c r="I11437" s="214"/>
      <c r="J11437" s="214"/>
      <c r="K11437" s="218"/>
    </row>
    <row r="11438" customHeight="1" spans="1:11">
      <c r="A11438" s="228"/>
      <c r="B11438" s="219"/>
      <c r="C11438" s="220"/>
      <c r="D11438" s="220"/>
      <c r="E11438" s="220"/>
      <c r="F11438" s="225"/>
      <c r="G11438" s="222"/>
      <c r="H11438" s="229"/>
      <c r="I11438" s="220"/>
      <c r="J11438" s="220"/>
      <c r="K11438" s="223"/>
    </row>
    <row r="11439" customHeight="1" spans="1:11">
      <c r="A11439" s="226"/>
      <c r="B11439" s="213"/>
      <c r="C11439" s="214"/>
      <c r="D11439" s="214"/>
      <c r="E11439" s="214"/>
      <c r="F11439" s="224"/>
      <c r="G11439" s="216"/>
      <c r="H11439" s="227"/>
      <c r="I11439" s="214"/>
      <c r="J11439" s="214"/>
      <c r="K11439" s="218"/>
    </row>
    <row r="11440" customHeight="1" spans="1:11">
      <c r="A11440" s="228"/>
      <c r="B11440" s="219"/>
      <c r="C11440" s="220"/>
      <c r="D11440" s="220"/>
      <c r="E11440" s="220"/>
      <c r="F11440" s="225"/>
      <c r="G11440" s="222"/>
      <c r="H11440" s="229"/>
      <c r="I11440" s="220"/>
      <c r="J11440" s="220"/>
      <c r="K11440" s="223"/>
    </row>
    <row r="11441" customHeight="1" spans="1:11">
      <c r="A11441" s="226"/>
      <c r="B11441" s="213"/>
      <c r="C11441" s="214"/>
      <c r="D11441" s="214"/>
      <c r="E11441" s="214"/>
      <c r="F11441" s="224"/>
      <c r="G11441" s="216"/>
      <c r="H11441" s="227"/>
      <c r="I11441" s="214"/>
      <c r="J11441" s="214"/>
      <c r="K11441" s="218"/>
    </row>
    <row r="11442" customHeight="1" spans="1:11">
      <c r="A11442" s="228"/>
      <c r="B11442" s="219"/>
      <c r="C11442" s="220"/>
      <c r="D11442" s="220"/>
      <c r="E11442" s="220"/>
      <c r="F11442" s="225"/>
      <c r="G11442" s="222"/>
      <c r="H11442" s="229"/>
      <c r="I11442" s="220"/>
      <c r="J11442" s="220"/>
      <c r="K11442" s="223"/>
    </row>
    <row r="11443" customHeight="1" spans="1:11">
      <c r="A11443" s="226"/>
      <c r="B11443" s="213"/>
      <c r="C11443" s="214"/>
      <c r="D11443" s="214"/>
      <c r="E11443" s="214"/>
      <c r="F11443" s="224"/>
      <c r="G11443" s="216"/>
      <c r="H11443" s="227"/>
      <c r="I11443" s="214"/>
      <c r="J11443" s="214"/>
      <c r="K11443" s="218"/>
    </row>
    <row r="11444" customHeight="1" spans="1:11">
      <c r="A11444" s="228"/>
      <c r="B11444" s="219"/>
      <c r="C11444" s="220"/>
      <c r="D11444" s="220"/>
      <c r="E11444" s="220"/>
      <c r="F11444" s="225"/>
      <c r="G11444" s="222"/>
      <c r="H11444" s="229"/>
      <c r="I11444" s="220"/>
      <c r="J11444" s="220"/>
      <c r="K11444" s="223"/>
    </row>
    <row r="11445" customHeight="1" spans="1:11">
      <c r="A11445" s="226"/>
      <c r="B11445" s="213"/>
      <c r="C11445" s="214"/>
      <c r="D11445" s="214"/>
      <c r="E11445" s="214"/>
      <c r="F11445" s="224"/>
      <c r="G11445" s="216"/>
      <c r="H11445" s="227"/>
      <c r="I11445" s="214"/>
      <c r="J11445" s="214"/>
      <c r="K11445" s="218"/>
    </row>
    <row r="11446" customHeight="1" spans="1:11">
      <c r="A11446" s="228"/>
      <c r="B11446" s="219"/>
      <c r="C11446" s="220"/>
      <c r="D11446" s="220"/>
      <c r="E11446" s="220"/>
      <c r="F11446" s="225"/>
      <c r="G11446" s="222"/>
      <c r="H11446" s="229"/>
      <c r="I11446" s="220"/>
      <c r="J11446" s="220"/>
      <c r="K11446" s="223"/>
    </row>
    <row r="11447" customHeight="1" spans="1:11">
      <c r="A11447" s="226"/>
      <c r="B11447" s="213"/>
      <c r="C11447" s="214"/>
      <c r="D11447" s="214"/>
      <c r="E11447" s="214"/>
      <c r="F11447" s="224"/>
      <c r="G11447" s="216"/>
      <c r="H11447" s="227"/>
      <c r="I11447" s="214"/>
      <c r="J11447" s="214"/>
      <c r="K11447" s="218"/>
    </row>
    <row r="11448" customHeight="1" spans="1:11">
      <c r="A11448" s="228"/>
      <c r="B11448" s="219"/>
      <c r="C11448" s="220"/>
      <c r="D11448" s="220"/>
      <c r="E11448" s="220"/>
      <c r="F11448" s="225"/>
      <c r="G11448" s="222"/>
      <c r="H11448" s="229"/>
      <c r="I11448" s="220"/>
      <c r="J11448" s="220"/>
      <c r="K11448" s="223"/>
    </row>
    <row r="11449" customHeight="1" spans="1:11">
      <c r="A11449" s="226"/>
      <c r="B11449" s="213"/>
      <c r="C11449" s="214"/>
      <c r="D11449" s="214"/>
      <c r="E11449" s="214"/>
      <c r="F11449" s="224"/>
      <c r="G11449" s="216"/>
      <c r="H11449" s="227"/>
      <c r="I11449" s="214"/>
      <c r="J11449" s="214"/>
      <c r="K11449" s="218"/>
    </row>
    <row r="11450" customHeight="1" spans="1:11">
      <c r="A11450" s="228"/>
      <c r="B11450" s="219"/>
      <c r="C11450" s="220"/>
      <c r="D11450" s="220"/>
      <c r="E11450" s="220"/>
      <c r="F11450" s="225"/>
      <c r="G11450" s="222"/>
      <c r="H11450" s="229"/>
      <c r="I11450" s="220"/>
      <c r="J11450" s="220"/>
      <c r="K11450" s="223"/>
    </row>
    <row r="11451" customHeight="1" spans="1:11">
      <c r="A11451" s="226"/>
      <c r="B11451" s="213"/>
      <c r="C11451" s="214"/>
      <c r="D11451" s="214"/>
      <c r="E11451" s="214"/>
      <c r="F11451" s="224"/>
      <c r="G11451" s="216"/>
      <c r="H11451" s="227"/>
      <c r="I11451" s="214"/>
      <c r="J11451" s="214"/>
      <c r="K11451" s="218"/>
    </row>
    <row r="11452" customHeight="1" spans="1:11">
      <c r="A11452" s="228"/>
      <c r="B11452" s="219"/>
      <c r="C11452" s="220"/>
      <c r="D11452" s="220"/>
      <c r="E11452" s="220"/>
      <c r="F11452" s="225"/>
      <c r="G11452" s="222"/>
      <c r="H11452" s="229"/>
      <c r="I11452" s="220"/>
      <c r="J11452" s="220"/>
      <c r="K11452" s="223"/>
    </row>
    <row r="11453" customHeight="1" spans="1:11">
      <c r="A11453" s="226"/>
      <c r="B11453" s="213"/>
      <c r="C11453" s="214"/>
      <c r="D11453" s="214"/>
      <c r="E11453" s="214"/>
      <c r="F11453" s="224"/>
      <c r="G11453" s="216"/>
      <c r="H11453" s="227"/>
      <c r="I11453" s="214"/>
      <c r="J11453" s="214"/>
      <c r="K11453" s="218"/>
    </row>
    <row r="11454" customHeight="1" spans="1:11">
      <c r="A11454" s="228"/>
      <c r="B11454" s="219"/>
      <c r="C11454" s="220"/>
      <c r="D11454" s="220"/>
      <c r="E11454" s="220"/>
      <c r="F11454" s="225"/>
      <c r="G11454" s="222"/>
      <c r="H11454" s="229"/>
      <c r="I11454" s="220"/>
      <c r="J11454" s="220"/>
      <c r="K11454" s="223"/>
    </row>
    <row r="11455" customHeight="1" spans="1:11">
      <c r="A11455" s="226"/>
      <c r="B11455" s="213"/>
      <c r="C11455" s="214"/>
      <c r="D11455" s="214"/>
      <c r="E11455" s="214"/>
      <c r="F11455" s="224"/>
      <c r="G11455" s="216"/>
      <c r="H11455" s="227"/>
      <c r="I11455" s="214"/>
      <c r="J11455" s="214"/>
      <c r="K11455" s="218"/>
    </row>
    <row r="11456" customHeight="1" spans="1:11">
      <c r="A11456" s="228"/>
      <c r="B11456" s="219"/>
      <c r="C11456" s="220"/>
      <c r="D11456" s="220"/>
      <c r="E11456" s="220"/>
      <c r="F11456" s="225"/>
      <c r="G11456" s="222"/>
      <c r="H11456" s="229"/>
      <c r="I11456" s="220"/>
      <c r="J11456" s="220"/>
      <c r="K11456" s="223"/>
    </row>
    <row r="11457" customHeight="1" spans="1:11">
      <c r="A11457" s="226"/>
      <c r="B11457" s="213"/>
      <c r="C11457" s="214"/>
      <c r="D11457" s="214"/>
      <c r="E11457" s="214"/>
      <c r="F11457" s="224"/>
      <c r="G11457" s="216"/>
      <c r="H11457" s="227"/>
      <c r="I11457" s="214"/>
      <c r="J11457" s="214"/>
      <c r="K11457" s="218"/>
    </row>
    <row r="11458" customHeight="1" spans="1:11">
      <c r="A11458" s="228"/>
      <c r="B11458" s="219"/>
      <c r="C11458" s="220"/>
      <c r="D11458" s="220"/>
      <c r="E11458" s="220"/>
      <c r="F11458" s="225"/>
      <c r="G11458" s="222"/>
      <c r="H11458" s="229"/>
      <c r="I11458" s="220"/>
      <c r="J11458" s="220"/>
      <c r="K11458" s="223"/>
    </row>
    <row r="11459" customHeight="1" spans="1:11">
      <c r="A11459" s="226"/>
      <c r="B11459" s="213"/>
      <c r="C11459" s="214"/>
      <c r="D11459" s="214"/>
      <c r="E11459" s="214"/>
      <c r="F11459" s="224"/>
      <c r="G11459" s="216"/>
      <c r="H11459" s="227"/>
      <c r="I11459" s="214"/>
      <c r="J11459" s="214"/>
      <c r="K11459" s="218"/>
    </row>
    <row r="11460" customHeight="1" spans="1:11">
      <c r="A11460" s="228"/>
      <c r="B11460" s="219"/>
      <c r="C11460" s="220"/>
      <c r="D11460" s="220"/>
      <c r="E11460" s="220"/>
      <c r="F11460" s="225"/>
      <c r="G11460" s="222"/>
      <c r="H11460" s="229"/>
      <c r="I11460" s="220"/>
      <c r="J11460" s="220"/>
      <c r="K11460" s="223"/>
    </row>
    <row r="11461" customHeight="1" spans="1:11">
      <c r="A11461" s="226"/>
      <c r="B11461" s="213"/>
      <c r="C11461" s="214"/>
      <c r="D11461" s="214"/>
      <c r="E11461" s="214"/>
      <c r="F11461" s="224"/>
      <c r="G11461" s="216"/>
      <c r="H11461" s="227"/>
      <c r="I11461" s="214"/>
      <c r="J11461" s="214"/>
      <c r="K11461" s="218"/>
    </row>
    <row r="11462" customHeight="1" spans="1:11">
      <c r="A11462" s="228"/>
      <c r="B11462" s="219"/>
      <c r="C11462" s="220"/>
      <c r="D11462" s="220"/>
      <c r="E11462" s="220"/>
      <c r="F11462" s="225"/>
      <c r="G11462" s="222"/>
      <c r="H11462" s="229"/>
      <c r="I11462" s="220"/>
      <c r="J11462" s="220"/>
      <c r="K11462" s="223"/>
    </row>
    <row r="11463" customHeight="1" spans="1:11">
      <c r="A11463" s="226"/>
      <c r="B11463" s="213"/>
      <c r="C11463" s="214"/>
      <c r="D11463" s="214"/>
      <c r="E11463" s="214"/>
      <c r="F11463" s="224"/>
      <c r="G11463" s="216"/>
      <c r="H11463" s="227"/>
      <c r="I11463" s="214"/>
      <c r="J11463" s="214"/>
      <c r="K11463" s="218"/>
    </row>
    <row r="11464" customHeight="1" spans="1:11">
      <c r="A11464" s="228"/>
      <c r="B11464" s="219"/>
      <c r="C11464" s="220"/>
      <c r="D11464" s="220"/>
      <c r="E11464" s="220"/>
      <c r="F11464" s="225"/>
      <c r="G11464" s="222"/>
      <c r="H11464" s="229"/>
      <c r="I11464" s="220"/>
      <c r="J11464" s="220"/>
      <c r="K11464" s="223"/>
    </row>
    <row r="11465" customHeight="1" spans="1:11">
      <c r="A11465" s="226"/>
      <c r="B11465" s="213"/>
      <c r="C11465" s="214"/>
      <c r="D11465" s="214"/>
      <c r="E11465" s="214"/>
      <c r="F11465" s="224"/>
      <c r="G11465" s="216"/>
      <c r="H11465" s="227"/>
      <c r="I11465" s="214"/>
      <c r="J11465" s="214"/>
      <c r="K11465" s="218"/>
    </row>
    <row r="11466" customHeight="1" spans="1:11">
      <c r="A11466" s="228"/>
      <c r="B11466" s="219"/>
      <c r="C11466" s="220"/>
      <c r="D11466" s="220"/>
      <c r="E11466" s="220"/>
      <c r="F11466" s="225"/>
      <c r="G11466" s="222"/>
      <c r="H11466" s="229"/>
      <c r="I11466" s="220"/>
      <c r="J11466" s="220"/>
      <c r="K11466" s="223"/>
    </row>
    <row r="11467" customHeight="1" spans="1:11">
      <c r="A11467" s="226"/>
      <c r="B11467" s="213"/>
      <c r="C11467" s="214"/>
      <c r="D11467" s="214"/>
      <c r="E11467" s="214"/>
      <c r="F11467" s="224"/>
      <c r="G11467" s="216"/>
      <c r="H11467" s="227"/>
      <c r="I11467" s="214"/>
      <c r="J11467" s="214"/>
      <c r="K11467" s="218"/>
    </row>
    <row r="11468" customHeight="1" spans="1:11">
      <c r="A11468" s="228"/>
      <c r="B11468" s="219"/>
      <c r="C11468" s="220"/>
      <c r="D11468" s="220"/>
      <c r="E11468" s="220"/>
      <c r="F11468" s="225"/>
      <c r="G11468" s="222"/>
      <c r="H11468" s="229"/>
      <c r="I11468" s="220"/>
      <c r="J11468" s="220"/>
      <c r="K11468" s="223"/>
    </row>
    <row r="11469" customHeight="1" spans="1:11">
      <c r="A11469" s="226"/>
      <c r="B11469" s="213"/>
      <c r="C11469" s="214"/>
      <c r="D11469" s="214"/>
      <c r="E11469" s="214"/>
      <c r="F11469" s="224"/>
      <c r="G11469" s="216"/>
      <c r="H11469" s="227"/>
      <c r="I11469" s="214"/>
      <c r="J11469" s="214"/>
      <c r="K11469" s="218"/>
    </row>
    <row r="11470" customHeight="1" spans="1:11">
      <c r="A11470" s="228"/>
      <c r="B11470" s="219"/>
      <c r="C11470" s="220"/>
      <c r="D11470" s="220"/>
      <c r="E11470" s="220"/>
      <c r="F11470" s="225"/>
      <c r="G11470" s="222"/>
      <c r="H11470" s="229"/>
      <c r="I11470" s="220"/>
      <c r="J11470" s="220"/>
      <c r="K11470" s="223"/>
    </row>
    <row r="11471" customHeight="1" spans="1:11">
      <c r="A11471" s="226"/>
      <c r="B11471" s="213"/>
      <c r="C11471" s="214"/>
      <c r="D11471" s="214"/>
      <c r="E11471" s="214"/>
      <c r="F11471" s="224"/>
      <c r="G11471" s="216"/>
      <c r="H11471" s="227"/>
      <c r="I11471" s="214"/>
      <c r="J11471" s="214"/>
      <c r="K11471" s="218"/>
    </row>
    <row r="11472" customHeight="1" spans="1:11">
      <c r="A11472" s="228"/>
      <c r="B11472" s="219"/>
      <c r="C11472" s="220"/>
      <c r="D11472" s="220"/>
      <c r="E11472" s="220"/>
      <c r="F11472" s="225"/>
      <c r="G11472" s="222"/>
      <c r="H11472" s="229"/>
      <c r="I11472" s="220"/>
      <c r="J11472" s="220"/>
      <c r="K11472" s="223"/>
    </row>
    <row r="11473" customHeight="1" spans="1:11">
      <c r="A11473" s="226"/>
      <c r="B11473" s="213"/>
      <c r="C11473" s="214"/>
      <c r="D11473" s="214"/>
      <c r="E11473" s="214"/>
      <c r="F11473" s="224"/>
      <c r="G11473" s="216"/>
      <c r="H11473" s="227"/>
      <c r="I11473" s="214"/>
      <c r="J11473" s="214"/>
      <c r="K11473" s="218"/>
    </row>
    <row r="11474" customHeight="1" spans="1:11">
      <c r="A11474" s="228"/>
      <c r="B11474" s="219"/>
      <c r="C11474" s="220"/>
      <c r="D11474" s="220"/>
      <c r="E11474" s="220"/>
      <c r="F11474" s="225"/>
      <c r="G11474" s="222"/>
      <c r="H11474" s="229"/>
      <c r="I11474" s="220"/>
      <c r="J11474" s="220"/>
      <c r="K11474" s="223"/>
    </row>
    <row r="11475" customHeight="1" spans="1:11">
      <c r="A11475" s="226"/>
      <c r="B11475" s="213"/>
      <c r="C11475" s="214"/>
      <c r="D11475" s="214"/>
      <c r="E11475" s="214"/>
      <c r="F11475" s="224"/>
      <c r="G11475" s="216"/>
      <c r="H11475" s="227"/>
      <c r="I11475" s="214"/>
      <c r="J11475" s="214"/>
      <c r="K11475" s="218"/>
    </row>
    <row r="11476" customHeight="1" spans="1:11">
      <c r="A11476" s="228"/>
      <c r="B11476" s="219"/>
      <c r="C11476" s="220"/>
      <c r="D11476" s="220"/>
      <c r="E11476" s="220"/>
      <c r="F11476" s="225"/>
      <c r="G11476" s="222"/>
      <c r="H11476" s="229"/>
      <c r="I11476" s="220"/>
      <c r="J11476" s="220"/>
      <c r="K11476" s="223"/>
    </row>
    <row r="11477" customHeight="1" spans="1:11">
      <c r="A11477" s="226"/>
      <c r="B11477" s="213"/>
      <c r="C11477" s="214"/>
      <c r="D11477" s="214"/>
      <c r="E11477" s="214"/>
      <c r="F11477" s="224"/>
      <c r="G11477" s="216"/>
      <c r="H11477" s="227"/>
      <c r="I11477" s="214"/>
      <c r="J11477" s="214"/>
      <c r="K11477" s="218"/>
    </row>
    <row r="11478" customHeight="1" spans="1:11">
      <c r="A11478" s="228"/>
      <c r="B11478" s="219"/>
      <c r="C11478" s="220"/>
      <c r="D11478" s="220"/>
      <c r="E11478" s="220"/>
      <c r="F11478" s="225"/>
      <c r="G11478" s="222"/>
      <c r="H11478" s="229"/>
      <c r="I11478" s="220"/>
      <c r="J11478" s="220"/>
      <c r="K11478" s="223"/>
    </row>
    <row r="11479" customHeight="1" spans="1:11">
      <c r="A11479" s="226"/>
      <c r="B11479" s="213"/>
      <c r="C11479" s="214"/>
      <c r="D11479" s="214"/>
      <c r="E11479" s="214"/>
      <c r="F11479" s="224"/>
      <c r="G11479" s="216"/>
      <c r="H11479" s="227"/>
      <c r="I11479" s="214"/>
      <c r="J11479" s="214"/>
      <c r="K11479" s="218"/>
    </row>
    <row r="11480" customHeight="1" spans="1:11">
      <c r="A11480" s="228"/>
      <c r="B11480" s="219"/>
      <c r="C11480" s="220"/>
      <c r="D11480" s="220"/>
      <c r="E11480" s="220"/>
      <c r="F11480" s="225"/>
      <c r="G11480" s="222"/>
      <c r="H11480" s="229"/>
      <c r="I11480" s="220"/>
      <c r="J11480" s="220"/>
      <c r="K11480" s="223"/>
    </row>
    <row r="11481" customHeight="1" spans="1:11">
      <c r="A11481" s="226"/>
      <c r="B11481" s="213"/>
      <c r="C11481" s="214"/>
      <c r="D11481" s="214"/>
      <c r="E11481" s="214"/>
      <c r="F11481" s="224"/>
      <c r="G11481" s="216"/>
      <c r="H11481" s="227"/>
      <c r="I11481" s="214"/>
      <c r="J11481" s="214"/>
      <c r="K11481" s="218"/>
    </row>
    <row r="11482" customHeight="1" spans="1:11">
      <c r="A11482" s="228"/>
      <c r="B11482" s="219"/>
      <c r="C11482" s="220"/>
      <c r="D11482" s="220"/>
      <c r="E11482" s="220"/>
      <c r="F11482" s="225"/>
      <c r="G11482" s="222"/>
      <c r="H11482" s="229"/>
      <c r="I11482" s="220"/>
      <c r="J11482" s="220"/>
      <c r="K11482" s="223"/>
    </row>
    <row r="11483" customHeight="1" spans="1:11">
      <c r="A11483" s="226"/>
      <c r="B11483" s="213"/>
      <c r="C11483" s="214"/>
      <c r="D11483" s="214"/>
      <c r="E11483" s="214"/>
      <c r="F11483" s="224"/>
      <c r="G11483" s="216"/>
      <c r="H11483" s="227"/>
      <c r="I11483" s="214"/>
      <c r="J11483" s="214"/>
      <c r="K11483" s="218"/>
    </row>
    <row r="11484" customHeight="1" spans="1:11">
      <c r="A11484" s="228"/>
      <c r="B11484" s="219"/>
      <c r="C11484" s="220"/>
      <c r="D11484" s="220"/>
      <c r="E11484" s="220"/>
      <c r="F11484" s="225"/>
      <c r="G11484" s="222"/>
      <c r="H11484" s="229"/>
      <c r="I11484" s="220"/>
      <c r="J11484" s="220"/>
      <c r="K11484" s="223"/>
    </row>
    <row r="11485" customHeight="1" spans="1:11">
      <c r="A11485" s="226"/>
      <c r="B11485" s="213"/>
      <c r="C11485" s="214"/>
      <c r="D11485" s="214"/>
      <c r="E11485" s="214"/>
      <c r="F11485" s="224"/>
      <c r="G11485" s="216"/>
      <c r="H11485" s="227"/>
      <c r="I11485" s="214"/>
      <c r="J11485" s="214"/>
      <c r="K11485" s="218"/>
    </row>
    <row r="11486" customHeight="1" spans="1:11">
      <c r="A11486" s="228"/>
      <c r="B11486" s="219"/>
      <c r="C11486" s="220"/>
      <c r="D11486" s="220"/>
      <c r="E11486" s="220"/>
      <c r="F11486" s="225"/>
      <c r="G11486" s="222"/>
      <c r="H11486" s="229"/>
      <c r="I11486" s="220"/>
      <c r="J11486" s="220"/>
      <c r="K11486" s="223"/>
    </row>
    <row r="11487" customHeight="1" spans="1:11">
      <c r="A11487" s="226"/>
      <c r="B11487" s="213"/>
      <c r="C11487" s="214"/>
      <c r="D11487" s="214"/>
      <c r="E11487" s="214"/>
      <c r="F11487" s="224"/>
      <c r="G11487" s="216"/>
      <c r="H11487" s="227"/>
      <c r="I11487" s="214"/>
      <c r="J11487" s="214"/>
      <c r="K11487" s="218"/>
    </row>
    <row r="11488" customHeight="1" spans="1:11">
      <c r="A11488" s="228"/>
      <c r="B11488" s="219"/>
      <c r="C11488" s="220"/>
      <c r="D11488" s="220"/>
      <c r="E11488" s="220"/>
      <c r="F11488" s="225"/>
      <c r="G11488" s="222"/>
      <c r="H11488" s="229"/>
      <c r="I11488" s="220"/>
      <c r="J11488" s="220"/>
      <c r="K11488" s="223"/>
    </row>
    <row r="11489" customHeight="1" spans="1:11">
      <c r="A11489" s="226"/>
      <c r="B11489" s="213"/>
      <c r="C11489" s="214"/>
      <c r="D11489" s="214"/>
      <c r="E11489" s="214"/>
      <c r="F11489" s="224"/>
      <c r="G11489" s="216"/>
      <c r="H11489" s="227"/>
      <c r="I11489" s="214"/>
      <c r="J11489" s="214"/>
      <c r="K11489" s="218"/>
    </row>
    <row r="11490" customHeight="1" spans="1:11">
      <c r="A11490" s="228"/>
      <c r="B11490" s="219"/>
      <c r="C11490" s="220"/>
      <c r="D11490" s="220"/>
      <c r="E11490" s="220"/>
      <c r="F11490" s="225"/>
      <c r="G11490" s="222"/>
      <c r="H11490" s="229"/>
      <c r="I11490" s="220"/>
      <c r="J11490" s="220"/>
      <c r="K11490" s="223"/>
    </row>
    <row r="11491" customHeight="1" spans="1:11">
      <c r="A11491" s="226"/>
      <c r="B11491" s="213"/>
      <c r="C11491" s="214"/>
      <c r="D11491" s="214"/>
      <c r="E11491" s="214"/>
      <c r="F11491" s="224"/>
      <c r="G11491" s="216"/>
      <c r="H11491" s="227"/>
      <c r="I11491" s="214"/>
      <c r="J11491" s="214"/>
      <c r="K11491" s="218"/>
    </row>
    <row r="11492" customHeight="1" spans="1:11">
      <c r="A11492" s="228"/>
      <c r="B11492" s="219"/>
      <c r="C11492" s="220"/>
      <c r="D11492" s="220"/>
      <c r="E11492" s="220"/>
      <c r="F11492" s="225"/>
      <c r="G11492" s="222"/>
      <c r="H11492" s="229"/>
      <c r="I11492" s="220"/>
      <c r="J11492" s="220"/>
      <c r="K11492" s="223"/>
    </row>
    <row r="11493" customHeight="1" spans="1:11">
      <c r="A11493" s="226"/>
      <c r="B11493" s="213"/>
      <c r="C11493" s="214"/>
      <c r="D11493" s="214"/>
      <c r="E11493" s="214"/>
      <c r="F11493" s="224"/>
      <c r="G11493" s="216"/>
      <c r="H11493" s="227"/>
      <c r="I11493" s="214"/>
      <c r="J11493" s="214"/>
      <c r="K11493" s="218"/>
    </row>
    <row r="11494" customHeight="1" spans="1:11">
      <c r="A11494" s="228"/>
      <c r="B11494" s="219"/>
      <c r="C11494" s="220"/>
      <c r="D11494" s="220"/>
      <c r="E11494" s="220"/>
      <c r="F11494" s="225"/>
      <c r="G11494" s="222"/>
      <c r="H11494" s="229"/>
      <c r="I11494" s="220"/>
      <c r="J11494" s="220"/>
      <c r="K11494" s="223"/>
    </row>
    <row r="11495" customHeight="1" spans="1:11">
      <c r="A11495" s="226"/>
      <c r="B11495" s="213"/>
      <c r="C11495" s="214"/>
      <c r="D11495" s="214"/>
      <c r="E11495" s="214"/>
      <c r="F11495" s="224"/>
      <c r="G11495" s="216"/>
      <c r="H11495" s="227"/>
      <c r="I11495" s="214"/>
      <c r="J11495" s="214"/>
      <c r="K11495" s="218"/>
    </row>
    <row r="11496" customHeight="1" spans="1:11">
      <c r="A11496" s="228"/>
      <c r="B11496" s="219"/>
      <c r="C11496" s="220"/>
      <c r="D11496" s="220"/>
      <c r="E11496" s="220"/>
      <c r="F11496" s="225"/>
      <c r="G11496" s="222"/>
      <c r="H11496" s="229"/>
      <c r="I11496" s="220"/>
      <c r="J11496" s="220"/>
      <c r="K11496" s="223"/>
    </row>
    <row r="11497" customHeight="1" spans="1:11">
      <c r="A11497" s="226"/>
      <c r="B11497" s="213"/>
      <c r="C11497" s="214"/>
      <c r="D11497" s="214"/>
      <c r="E11497" s="214"/>
      <c r="F11497" s="224"/>
      <c r="G11497" s="216"/>
      <c r="H11497" s="227"/>
      <c r="I11497" s="214"/>
      <c r="J11497" s="214"/>
      <c r="K11497" s="218"/>
    </row>
    <row r="11498" customHeight="1" spans="1:11">
      <c r="A11498" s="228"/>
      <c r="B11498" s="219"/>
      <c r="C11498" s="220"/>
      <c r="D11498" s="220"/>
      <c r="E11498" s="220"/>
      <c r="F11498" s="225"/>
      <c r="G11498" s="222"/>
      <c r="H11498" s="229"/>
      <c r="I11498" s="220"/>
      <c r="J11498" s="220"/>
      <c r="K11498" s="223"/>
    </row>
    <row r="11499" customHeight="1" spans="1:11">
      <c r="A11499" s="226"/>
      <c r="B11499" s="213"/>
      <c r="C11499" s="214"/>
      <c r="D11499" s="214"/>
      <c r="E11499" s="214"/>
      <c r="F11499" s="224"/>
      <c r="G11499" s="216"/>
      <c r="H11499" s="227"/>
      <c r="I11499" s="214"/>
      <c r="J11499" s="214"/>
      <c r="K11499" s="218"/>
    </row>
    <row r="11500" customHeight="1" spans="1:11">
      <c r="A11500" s="228"/>
      <c r="B11500" s="219"/>
      <c r="C11500" s="220"/>
      <c r="D11500" s="220"/>
      <c r="E11500" s="220"/>
      <c r="F11500" s="225"/>
      <c r="G11500" s="222"/>
      <c r="H11500" s="229"/>
      <c r="I11500" s="220"/>
      <c r="J11500" s="220"/>
      <c r="K11500" s="223"/>
    </row>
    <row r="11501" customHeight="1" spans="1:11">
      <c r="A11501" s="226"/>
      <c r="B11501" s="213"/>
      <c r="C11501" s="214"/>
      <c r="D11501" s="214"/>
      <c r="E11501" s="214"/>
      <c r="F11501" s="224"/>
      <c r="G11501" s="216"/>
      <c r="H11501" s="227"/>
      <c r="I11501" s="214"/>
      <c r="J11501" s="214"/>
      <c r="K11501" s="218"/>
    </row>
    <row r="11502" customHeight="1" spans="1:11">
      <c r="A11502" s="228"/>
      <c r="B11502" s="219"/>
      <c r="C11502" s="220"/>
      <c r="D11502" s="220"/>
      <c r="E11502" s="220"/>
      <c r="F11502" s="225"/>
      <c r="G11502" s="222"/>
      <c r="H11502" s="229"/>
      <c r="I11502" s="220"/>
      <c r="J11502" s="220"/>
      <c r="K11502" s="223"/>
    </row>
    <row r="11503" customHeight="1" spans="1:11">
      <c r="A11503" s="226"/>
      <c r="B11503" s="213"/>
      <c r="C11503" s="214"/>
      <c r="D11503" s="214"/>
      <c r="E11503" s="214"/>
      <c r="F11503" s="224"/>
      <c r="G11503" s="216"/>
      <c r="H11503" s="227"/>
      <c r="I11503" s="214"/>
      <c r="J11503" s="214"/>
      <c r="K11503" s="218"/>
    </row>
    <row r="11504" customHeight="1" spans="1:11">
      <c r="A11504" s="228"/>
      <c r="B11504" s="219"/>
      <c r="C11504" s="220"/>
      <c r="D11504" s="220"/>
      <c r="E11504" s="220"/>
      <c r="F11504" s="225"/>
      <c r="G11504" s="222"/>
      <c r="H11504" s="229"/>
      <c r="I11504" s="220"/>
      <c r="J11504" s="220"/>
      <c r="K11504" s="223"/>
    </row>
    <row r="11505" customHeight="1" spans="1:11">
      <c r="A11505" s="226"/>
      <c r="B11505" s="213"/>
      <c r="C11505" s="214"/>
      <c r="D11505" s="214"/>
      <c r="E11505" s="214"/>
      <c r="F11505" s="224"/>
      <c r="G11505" s="216"/>
      <c r="H11505" s="227"/>
      <c r="I11505" s="214"/>
      <c r="J11505" s="214"/>
      <c r="K11505" s="218"/>
    </row>
    <row r="11506" customHeight="1" spans="1:11">
      <c r="A11506" s="228"/>
      <c r="B11506" s="219"/>
      <c r="C11506" s="220"/>
      <c r="D11506" s="220"/>
      <c r="E11506" s="220"/>
      <c r="F11506" s="225"/>
      <c r="G11506" s="222"/>
      <c r="H11506" s="229"/>
      <c r="I11506" s="220"/>
      <c r="J11506" s="220"/>
      <c r="K11506" s="223"/>
    </row>
    <row r="11507" customHeight="1" spans="1:11">
      <c r="A11507" s="226"/>
      <c r="B11507" s="213"/>
      <c r="C11507" s="214"/>
      <c r="D11507" s="214"/>
      <c r="E11507" s="214"/>
      <c r="F11507" s="224"/>
      <c r="G11507" s="216"/>
      <c r="H11507" s="227"/>
      <c r="I11507" s="214"/>
      <c r="J11507" s="214"/>
      <c r="K11507" s="218"/>
    </row>
    <row r="11508" customHeight="1" spans="1:11">
      <c r="A11508" s="228"/>
      <c r="B11508" s="219"/>
      <c r="C11508" s="220"/>
      <c r="D11508" s="220"/>
      <c r="E11508" s="220"/>
      <c r="F11508" s="225"/>
      <c r="G11508" s="222"/>
      <c r="H11508" s="229"/>
      <c r="I11508" s="220"/>
      <c r="J11508" s="220"/>
      <c r="K11508" s="223"/>
    </row>
    <row r="11509" customHeight="1" spans="1:11">
      <c r="A11509" s="226"/>
      <c r="B11509" s="213"/>
      <c r="C11509" s="214"/>
      <c r="D11509" s="214"/>
      <c r="E11509" s="214"/>
      <c r="F11509" s="224"/>
      <c r="G11509" s="216"/>
      <c r="H11509" s="227"/>
      <c r="I11509" s="214"/>
      <c r="J11509" s="214"/>
      <c r="K11509" s="218"/>
    </row>
    <row r="11510" customHeight="1" spans="1:11">
      <c r="A11510" s="228"/>
      <c r="B11510" s="219"/>
      <c r="C11510" s="220"/>
      <c r="D11510" s="220"/>
      <c r="E11510" s="220"/>
      <c r="F11510" s="225"/>
      <c r="G11510" s="222"/>
      <c r="H11510" s="229"/>
      <c r="I11510" s="220"/>
      <c r="J11510" s="220"/>
      <c r="K11510" s="223"/>
    </row>
    <row r="11511" customHeight="1" spans="1:11">
      <c r="A11511" s="226"/>
      <c r="B11511" s="213"/>
      <c r="C11511" s="214"/>
      <c r="D11511" s="214"/>
      <c r="E11511" s="214"/>
      <c r="F11511" s="224"/>
      <c r="G11511" s="216"/>
      <c r="H11511" s="227"/>
      <c r="I11511" s="214"/>
      <c r="J11511" s="214"/>
      <c r="K11511" s="218"/>
    </row>
    <row r="11512" customHeight="1" spans="1:11">
      <c r="A11512" s="228"/>
      <c r="B11512" s="219"/>
      <c r="C11512" s="220"/>
      <c r="D11512" s="220"/>
      <c r="E11512" s="220"/>
      <c r="F11512" s="225"/>
      <c r="G11512" s="222"/>
      <c r="H11512" s="229"/>
      <c r="I11512" s="220"/>
      <c r="J11512" s="220"/>
      <c r="K11512" s="223"/>
    </row>
    <row r="11513" customHeight="1" spans="1:11">
      <c r="A11513" s="226"/>
      <c r="B11513" s="213"/>
      <c r="C11513" s="214"/>
      <c r="D11513" s="214"/>
      <c r="E11513" s="214"/>
      <c r="F11513" s="224"/>
      <c r="G11513" s="216"/>
      <c r="H11513" s="227"/>
      <c r="I11513" s="214"/>
      <c r="J11513" s="214"/>
      <c r="K11513" s="218"/>
    </row>
    <row r="11514" customHeight="1" spans="1:11">
      <c r="A11514" s="228"/>
      <c r="B11514" s="219"/>
      <c r="C11514" s="220"/>
      <c r="D11514" s="220"/>
      <c r="E11514" s="220"/>
      <c r="F11514" s="225"/>
      <c r="G11514" s="222"/>
      <c r="H11514" s="229"/>
      <c r="I11514" s="220"/>
      <c r="J11514" s="220"/>
      <c r="K11514" s="223"/>
    </row>
    <row r="11515" customHeight="1" spans="1:11">
      <c r="A11515" s="226"/>
      <c r="B11515" s="213"/>
      <c r="C11515" s="214"/>
      <c r="D11515" s="214"/>
      <c r="E11515" s="214"/>
      <c r="F11515" s="224"/>
      <c r="G11515" s="216"/>
      <c r="H11515" s="227"/>
      <c r="I11515" s="214"/>
      <c r="J11515" s="214"/>
      <c r="K11515" s="218"/>
    </row>
    <row r="11516" customHeight="1" spans="1:11">
      <c r="A11516" s="228"/>
      <c r="B11516" s="219"/>
      <c r="C11516" s="220"/>
      <c r="D11516" s="220"/>
      <c r="E11516" s="220"/>
      <c r="F11516" s="225"/>
      <c r="G11516" s="222"/>
      <c r="H11516" s="229"/>
      <c r="I11516" s="220"/>
      <c r="J11516" s="220"/>
      <c r="K11516" s="223"/>
    </row>
    <row r="11517" customHeight="1" spans="1:11">
      <c r="A11517" s="226"/>
      <c r="B11517" s="213"/>
      <c r="C11517" s="214"/>
      <c r="D11517" s="214"/>
      <c r="E11517" s="214"/>
      <c r="F11517" s="224"/>
      <c r="G11517" s="216"/>
      <c r="H11517" s="227"/>
      <c r="I11517" s="214"/>
      <c r="J11517" s="214"/>
      <c r="K11517" s="218"/>
    </row>
    <row r="11518" customHeight="1" spans="1:11">
      <c r="A11518" s="228"/>
      <c r="B11518" s="219"/>
      <c r="C11518" s="220"/>
      <c r="D11518" s="220"/>
      <c r="E11518" s="220"/>
      <c r="F11518" s="225"/>
      <c r="G11518" s="222"/>
      <c r="H11518" s="229"/>
      <c r="I11518" s="220"/>
      <c r="J11518" s="220"/>
      <c r="K11518" s="223"/>
    </row>
    <row r="11519" customHeight="1" spans="1:11">
      <c r="A11519" s="226"/>
      <c r="B11519" s="213"/>
      <c r="C11519" s="214"/>
      <c r="D11519" s="214"/>
      <c r="E11519" s="214"/>
      <c r="F11519" s="224"/>
      <c r="G11519" s="216"/>
      <c r="H11519" s="227"/>
      <c r="I11519" s="214"/>
      <c r="J11519" s="214"/>
      <c r="K11519" s="218"/>
    </row>
    <row r="11520" customHeight="1" spans="1:11">
      <c r="A11520" s="228"/>
      <c r="B11520" s="219"/>
      <c r="C11520" s="220"/>
      <c r="D11520" s="220"/>
      <c r="E11520" s="220"/>
      <c r="F11520" s="225"/>
      <c r="G11520" s="222"/>
      <c r="H11520" s="229"/>
      <c r="I11520" s="220"/>
      <c r="J11520" s="220"/>
      <c r="K11520" s="223"/>
    </row>
    <row r="11521" customHeight="1" spans="1:11">
      <c r="A11521" s="226"/>
      <c r="B11521" s="213"/>
      <c r="C11521" s="214"/>
      <c r="D11521" s="214"/>
      <c r="E11521" s="214"/>
      <c r="F11521" s="224"/>
      <c r="G11521" s="216"/>
      <c r="H11521" s="227"/>
      <c r="I11521" s="214"/>
      <c r="J11521" s="214"/>
      <c r="K11521" s="218"/>
    </row>
    <row r="11522" customHeight="1" spans="1:11">
      <c r="A11522" s="228"/>
      <c r="B11522" s="219"/>
      <c r="C11522" s="220"/>
      <c r="D11522" s="220"/>
      <c r="E11522" s="220"/>
      <c r="F11522" s="225"/>
      <c r="G11522" s="222"/>
      <c r="H11522" s="229"/>
      <c r="I11522" s="220"/>
      <c r="J11522" s="220"/>
      <c r="K11522" s="223"/>
    </row>
    <row r="11523" customHeight="1" spans="1:11">
      <c r="A11523" s="226"/>
      <c r="B11523" s="213"/>
      <c r="C11523" s="214"/>
      <c r="D11523" s="214"/>
      <c r="E11523" s="214"/>
      <c r="F11523" s="224"/>
      <c r="G11523" s="216"/>
      <c r="H11523" s="227"/>
      <c r="I11523" s="214"/>
      <c r="J11523" s="214"/>
      <c r="K11523" s="218"/>
    </row>
    <row r="11524" customHeight="1" spans="1:11">
      <c r="A11524" s="228"/>
      <c r="B11524" s="219"/>
      <c r="C11524" s="220"/>
      <c r="D11524" s="220"/>
      <c r="E11524" s="220"/>
      <c r="F11524" s="225"/>
      <c r="G11524" s="222"/>
      <c r="H11524" s="229"/>
      <c r="I11524" s="220"/>
      <c r="J11524" s="220"/>
      <c r="K11524" s="223"/>
    </row>
    <row r="11525" customHeight="1" spans="1:11">
      <c r="A11525" s="226"/>
      <c r="B11525" s="213"/>
      <c r="C11525" s="214"/>
      <c r="D11525" s="214"/>
      <c r="E11525" s="214"/>
      <c r="F11525" s="224"/>
      <c r="G11525" s="216"/>
      <c r="H11525" s="227"/>
      <c r="I11525" s="214"/>
      <c r="J11525" s="214"/>
      <c r="K11525" s="218"/>
    </row>
    <row r="11526" customHeight="1" spans="1:11">
      <c r="A11526" s="228"/>
      <c r="B11526" s="219"/>
      <c r="C11526" s="220"/>
      <c r="D11526" s="220"/>
      <c r="E11526" s="220"/>
      <c r="F11526" s="225"/>
      <c r="G11526" s="222"/>
      <c r="H11526" s="229"/>
      <c r="I11526" s="220"/>
      <c r="J11526" s="220"/>
      <c r="K11526" s="223"/>
    </row>
    <row r="11527" customHeight="1" spans="1:11">
      <c r="A11527" s="226"/>
      <c r="B11527" s="213"/>
      <c r="C11527" s="214"/>
      <c r="D11527" s="214"/>
      <c r="E11527" s="214"/>
      <c r="F11527" s="224"/>
      <c r="G11527" s="216"/>
      <c r="H11527" s="227"/>
      <c r="I11527" s="214"/>
      <c r="J11527" s="214"/>
      <c r="K11527" s="218"/>
    </row>
    <row r="11528" customHeight="1" spans="1:11">
      <c r="A11528" s="228"/>
      <c r="B11528" s="219"/>
      <c r="C11528" s="220"/>
      <c r="D11528" s="220"/>
      <c r="E11528" s="220"/>
      <c r="F11528" s="225"/>
      <c r="G11528" s="222"/>
      <c r="H11528" s="229"/>
      <c r="I11528" s="220"/>
      <c r="J11528" s="220"/>
      <c r="K11528" s="223"/>
    </row>
    <row r="11529" customHeight="1" spans="1:11">
      <c r="A11529" s="226"/>
      <c r="B11529" s="213"/>
      <c r="C11529" s="214"/>
      <c r="D11529" s="214"/>
      <c r="E11529" s="214"/>
      <c r="F11529" s="224"/>
      <c r="G11529" s="216"/>
      <c r="H11529" s="227"/>
      <c r="I11529" s="214"/>
      <c r="J11529" s="214"/>
      <c r="K11529" s="218"/>
    </row>
    <row r="11530" customHeight="1" spans="1:11">
      <c r="A11530" s="228"/>
      <c r="B11530" s="219"/>
      <c r="C11530" s="220"/>
      <c r="D11530" s="220"/>
      <c r="E11530" s="220"/>
      <c r="F11530" s="225"/>
      <c r="G11530" s="222"/>
      <c r="H11530" s="229"/>
      <c r="I11530" s="220"/>
      <c r="J11530" s="220"/>
      <c r="K11530" s="223"/>
    </row>
    <row r="11531" customHeight="1" spans="1:11">
      <c r="A11531" s="226"/>
      <c r="B11531" s="213"/>
      <c r="C11531" s="214"/>
      <c r="D11531" s="214"/>
      <c r="E11531" s="214"/>
      <c r="F11531" s="224"/>
      <c r="G11531" s="216"/>
      <c r="H11531" s="227"/>
      <c r="I11531" s="214"/>
      <c r="J11531" s="214"/>
      <c r="K11531" s="218"/>
    </row>
    <row r="11532" customHeight="1" spans="1:11">
      <c r="A11532" s="228"/>
      <c r="B11532" s="219"/>
      <c r="C11532" s="220"/>
      <c r="D11532" s="220"/>
      <c r="E11532" s="220"/>
      <c r="F11532" s="225"/>
      <c r="G11532" s="222"/>
      <c r="H11532" s="229"/>
      <c r="I11532" s="220"/>
      <c r="J11532" s="220"/>
      <c r="K11532" s="223"/>
    </row>
    <row r="11533" customHeight="1" spans="1:11">
      <c r="A11533" s="226"/>
      <c r="B11533" s="213"/>
      <c r="C11533" s="214"/>
      <c r="D11533" s="214"/>
      <c r="E11533" s="214"/>
      <c r="F11533" s="224"/>
      <c r="G11533" s="216"/>
      <c r="H11533" s="227"/>
      <c r="I11533" s="214"/>
      <c r="J11533" s="214"/>
      <c r="K11533" s="218"/>
    </row>
    <row r="11534" customHeight="1" spans="1:11">
      <c r="A11534" s="228"/>
      <c r="B11534" s="219"/>
      <c r="C11534" s="220"/>
      <c r="D11534" s="220"/>
      <c r="E11534" s="220"/>
      <c r="F11534" s="225"/>
      <c r="G11534" s="222"/>
      <c r="H11534" s="229"/>
      <c r="I11534" s="220"/>
      <c r="J11534" s="220"/>
      <c r="K11534" s="223"/>
    </row>
    <row r="11535" customHeight="1" spans="1:11">
      <c r="A11535" s="226"/>
      <c r="B11535" s="213"/>
      <c r="C11535" s="214"/>
      <c r="D11535" s="214"/>
      <c r="E11535" s="214"/>
      <c r="F11535" s="224"/>
      <c r="G11535" s="216"/>
      <c r="H11535" s="227"/>
      <c r="I11535" s="214"/>
      <c r="J11535" s="214"/>
      <c r="K11535" s="218"/>
    </row>
    <row r="11536" customHeight="1" spans="1:11">
      <c r="A11536" s="228"/>
      <c r="B11536" s="219"/>
      <c r="C11536" s="220"/>
      <c r="D11536" s="220"/>
      <c r="E11536" s="220"/>
      <c r="F11536" s="225"/>
      <c r="G11536" s="222"/>
      <c r="H11536" s="229"/>
      <c r="I11536" s="220"/>
      <c r="J11536" s="220"/>
      <c r="K11536" s="223"/>
    </row>
    <row r="11537" customHeight="1" spans="1:11">
      <c r="A11537" s="226"/>
      <c r="B11537" s="213"/>
      <c r="C11537" s="214"/>
      <c r="D11537" s="214"/>
      <c r="E11537" s="214"/>
      <c r="F11537" s="224"/>
      <c r="G11537" s="216"/>
      <c r="H11537" s="227"/>
      <c r="I11537" s="214"/>
      <c r="J11537" s="214"/>
      <c r="K11537" s="218"/>
    </row>
    <row r="11538" customHeight="1" spans="1:11">
      <c r="A11538" s="228"/>
      <c r="B11538" s="219"/>
      <c r="C11538" s="220"/>
      <c r="D11538" s="220"/>
      <c r="E11538" s="220"/>
      <c r="F11538" s="225"/>
      <c r="G11538" s="222"/>
      <c r="H11538" s="229"/>
      <c r="I11538" s="220"/>
      <c r="J11538" s="220"/>
      <c r="K11538" s="223"/>
    </row>
    <row r="11539" customHeight="1" spans="1:11">
      <c r="A11539" s="226"/>
      <c r="B11539" s="213"/>
      <c r="C11539" s="214"/>
      <c r="D11539" s="214"/>
      <c r="E11539" s="214"/>
      <c r="F11539" s="224"/>
      <c r="G11539" s="216"/>
      <c r="H11539" s="227"/>
      <c r="I11539" s="214"/>
      <c r="J11539" s="214"/>
      <c r="K11539" s="218"/>
    </row>
    <row r="11540" customHeight="1" spans="1:11">
      <c r="A11540" s="228"/>
      <c r="B11540" s="219"/>
      <c r="C11540" s="220"/>
      <c r="D11540" s="220"/>
      <c r="E11540" s="220"/>
      <c r="F11540" s="225"/>
      <c r="G11540" s="222"/>
      <c r="H11540" s="229"/>
      <c r="I11540" s="220"/>
      <c r="J11540" s="220"/>
      <c r="K11540" s="223"/>
    </row>
    <row r="11541" customHeight="1" spans="1:11">
      <c r="A11541" s="226"/>
      <c r="B11541" s="213"/>
      <c r="C11541" s="214"/>
      <c r="D11541" s="214"/>
      <c r="E11541" s="214"/>
      <c r="F11541" s="224"/>
      <c r="G11541" s="216"/>
      <c r="H11541" s="227"/>
      <c r="I11541" s="214"/>
      <c r="J11541" s="214"/>
      <c r="K11541" s="218"/>
    </row>
    <row r="11542" customHeight="1" spans="1:11">
      <c r="A11542" s="228"/>
      <c r="B11542" s="219"/>
      <c r="C11542" s="220"/>
      <c r="D11542" s="220"/>
      <c r="E11542" s="220"/>
      <c r="F11542" s="225"/>
      <c r="G11542" s="222"/>
      <c r="H11542" s="229"/>
      <c r="I11542" s="220"/>
      <c r="J11542" s="220"/>
      <c r="K11542" s="223"/>
    </row>
    <row r="11543" customHeight="1" spans="1:11">
      <c r="A11543" s="226"/>
      <c r="B11543" s="213"/>
      <c r="C11543" s="214"/>
      <c r="D11543" s="214"/>
      <c r="E11543" s="214"/>
      <c r="F11543" s="224"/>
      <c r="G11543" s="216"/>
      <c r="H11543" s="227"/>
      <c r="I11543" s="214"/>
      <c r="J11543" s="214"/>
      <c r="K11543" s="218"/>
    </row>
    <row r="11544" customHeight="1" spans="1:11">
      <c r="A11544" s="228"/>
      <c r="B11544" s="219"/>
      <c r="C11544" s="220"/>
      <c r="D11544" s="220"/>
      <c r="E11544" s="220"/>
      <c r="F11544" s="225"/>
      <c r="G11544" s="222"/>
      <c r="H11544" s="229"/>
      <c r="I11544" s="220"/>
      <c r="J11544" s="220"/>
      <c r="K11544" s="223"/>
    </row>
    <row r="11545" customHeight="1" spans="1:11">
      <c r="A11545" s="226"/>
      <c r="B11545" s="213"/>
      <c r="C11545" s="214"/>
      <c r="D11545" s="214"/>
      <c r="E11545" s="214"/>
      <c r="F11545" s="224"/>
      <c r="G11545" s="216"/>
      <c r="H11545" s="227"/>
      <c r="I11545" s="214"/>
      <c r="J11545" s="214"/>
      <c r="K11545" s="218"/>
    </row>
    <row r="11546" customHeight="1" spans="1:11">
      <c r="A11546" s="228"/>
      <c r="B11546" s="219"/>
      <c r="C11546" s="220"/>
      <c r="D11546" s="220"/>
      <c r="E11546" s="220"/>
      <c r="F11546" s="225"/>
      <c r="G11546" s="222"/>
      <c r="H11546" s="229"/>
      <c r="I11546" s="220"/>
      <c r="J11546" s="220"/>
      <c r="K11546" s="223"/>
    </row>
    <row r="11547" customHeight="1" spans="1:11">
      <c r="A11547" s="226"/>
      <c r="B11547" s="213"/>
      <c r="C11547" s="214"/>
      <c r="D11547" s="214"/>
      <c r="E11547" s="214"/>
      <c r="F11547" s="224"/>
      <c r="G11547" s="216"/>
      <c r="H11547" s="227"/>
      <c r="I11547" s="214"/>
      <c r="J11547" s="214"/>
      <c r="K11547" s="218"/>
    </row>
    <row r="11548" customHeight="1" spans="1:11">
      <c r="A11548" s="228"/>
      <c r="B11548" s="219"/>
      <c r="C11548" s="220"/>
      <c r="D11548" s="220"/>
      <c r="E11548" s="220"/>
      <c r="F11548" s="225"/>
      <c r="G11548" s="222"/>
      <c r="H11548" s="229"/>
      <c r="I11548" s="220"/>
      <c r="J11548" s="220"/>
      <c r="K11548" s="223"/>
    </row>
    <row r="11549" customHeight="1" spans="1:11">
      <c r="A11549" s="226"/>
      <c r="B11549" s="213"/>
      <c r="C11549" s="214"/>
      <c r="D11549" s="214"/>
      <c r="E11549" s="214"/>
      <c r="F11549" s="224"/>
      <c r="G11549" s="216"/>
      <c r="H11549" s="227"/>
      <c r="I11549" s="214"/>
      <c r="J11549" s="214"/>
      <c r="K11549" s="218"/>
    </row>
    <row r="11550" customHeight="1" spans="1:11">
      <c r="A11550" s="228"/>
      <c r="B11550" s="219"/>
      <c r="C11550" s="220"/>
      <c r="D11550" s="220"/>
      <c r="E11550" s="220"/>
      <c r="F11550" s="225"/>
      <c r="G11550" s="222"/>
      <c r="H11550" s="229"/>
      <c r="I11550" s="220"/>
      <c r="J11550" s="220"/>
      <c r="K11550" s="223"/>
    </row>
    <row r="11551" customHeight="1" spans="1:11">
      <c r="A11551" s="226"/>
      <c r="B11551" s="213"/>
      <c r="C11551" s="214"/>
      <c r="D11551" s="214"/>
      <c r="E11551" s="214"/>
      <c r="F11551" s="224"/>
      <c r="G11551" s="216"/>
      <c r="H11551" s="227"/>
      <c r="I11551" s="214"/>
      <c r="J11551" s="214"/>
      <c r="K11551" s="218"/>
    </row>
    <row r="11552" customHeight="1" spans="1:11">
      <c r="A11552" s="228"/>
      <c r="B11552" s="219"/>
      <c r="C11552" s="220"/>
      <c r="D11552" s="220"/>
      <c r="E11552" s="220"/>
      <c r="F11552" s="225"/>
      <c r="G11552" s="222"/>
      <c r="H11552" s="229"/>
      <c r="I11552" s="220"/>
      <c r="J11552" s="220"/>
      <c r="K11552" s="223"/>
    </row>
    <row r="11553" customHeight="1" spans="1:11">
      <c r="A11553" s="226"/>
      <c r="B11553" s="213"/>
      <c r="C11553" s="214"/>
      <c r="D11553" s="214"/>
      <c r="E11553" s="214"/>
      <c r="F11553" s="224"/>
      <c r="G11553" s="216"/>
      <c r="H11553" s="227"/>
      <c r="I11553" s="214"/>
      <c r="J11553" s="214"/>
      <c r="K11553" s="218"/>
    </row>
    <row r="11554" customHeight="1" spans="1:11">
      <c r="A11554" s="228"/>
      <c r="B11554" s="219"/>
      <c r="C11554" s="220"/>
      <c r="D11554" s="220"/>
      <c r="E11554" s="220"/>
      <c r="F11554" s="225"/>
      <c r="G11554" s="222"/>
      <c r="H11554" s="229"/>
      <c r="I11554" s="220"/>
      <c r="J11554" s="220"/>
      <c r="K11554" s="223"/>
    </row>
    <row r="11555" customHeight="1" spans="1:11">
      <c r="A11555" s="226"/>
      <c r="B11555" s="213"/>
      <c r="C11555" s="214"/>
      <c r="D11555" s="214"/>
      <c r="E11555" s="214"/>
      <c r="F11555" s="224"/>
      <c r="G11555" s="216"/>
      <c r="H11555" s="227"/>
      <c r="I11555" s="214"/>
      <c r="J11555" s="214"/>
      <c r="K11555" s="218"/>
    </row>
    <row r="11556" customHeight="1" spans="1:11">
      <c r="A11556" s="228"/>
      <c r="B11556" s="219"/>
      <c r="C11556" s="220"/>
      <c r="D11556" s="220"/>
      <c r="E11556" s="220"/>
      <c r="F11556" s="225"/>
      <c r="G11556" s="222"/>
      <c r="H11556" s="229"/>
      <c r="I11556" s="220"/>
      <c r="J11556" s="220"/>
      <c r="K11556" s="223"/>
    </row>
    <row r="11557" customHeight="1" spans="1:11">
      <c r="A11557" s="226"/>
      <c r="B11557" s="213"/>
      <c r="C11557" s="214"/>
      <c r="D11557" s="214"/>
      <c r="E11557" s="214"/>
      <c r="F11557" s="224"/>
      <c r="G11557" s="216"/>
      <c r="H11557" s="227"/>
      <c r="I11557" s="214"/>
      <c r="J11557" s="214"/>
      <c r="K11557" s="218"/>
    </row>
    <row r="11558" customHeight="1" spans="1:11">
      <c r="A11558" s="228"/>
      <c r="B11558" s="219"/>
      <c r="C11558" s="220"/>
      <c r="D11558" s="220"/>
      <c r="E11558" s="220"/>
      <c r="F11558" s="225"/>
      <c r="G11558" s="222"/>
      <c r="H11558" s="229"/>
      <c r="I11558" s="220"/>
      <c r="J11558" s="220"/>
      <c r="K11558" s="223"/>
    </row>
    <row r="11559" customHeight="1" spans="1:11">
      <c r="A11559" s="226"/>
      <c r="B11559" s="213"/>
      <c r="C11559" s="214"/>
      <c r="D11559" s="214"/>
      <c r="E11559" s="214"/>
      <c r="F11559" s="224"/>
      <c r="G11559" s="216"/>
      <c r="H11559" s="227"/>
      <c r="I11559" s="214"/>
      <c r="J11559" s="214"/>
      <c r="K11559" s="218"/>
    </row>
    <row r="11560" customHeight="1" spans="1:11">
      <c r="A11560" s="228"/>
      <c r="B11560" s="219"/>
      <c r="C11560" s="220"/>
      <c r="D11560" s="220"/>
      <c r="E11560" s="220"/>
      <c r="F11560" s="225"/>
      <c r="G11560" s="222"/>
      <c r="H11560" s="229"/>
      <c r="I11560" s="220"/>
      <c r="J11560" s="220"/>
      <c r="K11560" s="223"/>
    </row>
    <row r="11561" customHeight="1" spans="1:11">
      <c r="A11561" s="226"/>
      <c r="B11561" s="213"/>
      <c r="C11561" s="214"/>
      <c r="D11561" s="214"/>
      <c r="E11561" s="214"/>
      <c r="F11561" s="224"/>
      <c r="G11561" s="216"/>
      <c r="H11561" s="227"/>
      <c r="I11561" s="214"/>
      <c r="J11561" s="214"/>
      <c r="K11561" s="218"/>
    </row>
    <row r="11562" customHeight="1" spans="1:11">
      <c r="A11562" s="228"/>
      <c r="B11562" s="219"/>
      <c r="C11562" s="220"/>
      <c r="D11562" s="220"/>
      <c r="E11562" s="220"/>
      <c r="F11562" s="225"/>
      <c r="G11562" s="222"/>
      <c r="H11562" s="229"/>
      <c r="I11562" s="220"/>
      <c r="J11562" s="220"/>
      <c r="K11562" s="223"/>
    </row>
    <row r="11563" customHeight="1" spans="1:11">
      <c r="A11563" s="226"/>
      <c r="B11563" s="213"/>
      <c r="C11563" s="214"/>
      <c r="D11563" s="214"/>
      <c r="E11563" s="214"/>
      <c r="F11563" s="224"/>
      <c r="G11563" s="216"/>
      <c r="H11563" s="227"/>
      <c r="I11563" s="214"/>
      <c r="J11563" s="214"/>
      <c r="K11563" s="218"/>
    </row>
    <row r="11564" customHeight="1" spans="1:11">
      <c r="A11564" s="228"/>
      <c r="B11564" s="219"/>
      <c r="C11564" s="220"/>
      <c r="D11564" s="220"/>
      <c r="E11564" s="220"/>
      <c r="F11564" s="225"/>
      <c r="G11564" s="222"/>
      <c r="H11564" s="229"/>
      <c r="I11564" s="220"/>
      <c r="J11564" s="220"/>
      <c r="K11564" s="223"/>
    </row>
    <row r="11565" customHeight="1" spans="1:11">
      <c r="A11565" s="226"/>
      <c r="B11565" s="213"/>
      <c r="C11565" s="214"/>
      <c r="D11565" s="214"/>
      <c r="E11565" s="214"/>
      <c r="F11565" s="224"/>
      <c r="G11565" s="216"/>
      <c r="H11565" s="227"/>
      <c r="I11565" s="214"/>
      <c r="J11565" s="214"/>
      <c r="K11565" s="218"/>
    </row>
    <row r="11566" customHeight="1" spans="1:11">
      <c r="A11566" s="228"/>
      <c r="B11566" s="219"/>
      <c r="C11566" s="220"/>
      <c r="D11566" s="220"/>
      <c r="E11566" s="220"/>
      <c r="F11566" s="225"/>
      <c r="G11566" s="222"/>
      <c r="H11566" s="229"/>
      <c r="I11566" s="220"/>
      <c r="J11566" s="220"/>
      <c r="K11566" s="223"/>
    </row>
    <row r="11567" customHeight="1" spans="1:11">
      <c r="A11567" s="226"/>
      <c r="B11567" s="213"/>
      <c r="C11567" s="214"/>
      <c r="D11567" s="214"/>
      <c r="E11567" s="214"/>
      <c r="F11567" s="224"/>
      <c r="G11567" s="216"/>
      <c r="H11567" s="227"/>
      <c r="I11567" s="214"/>
      <c r="J11567" s="214"/>
      <c r="K11567" s="218"/>
    </row>
    <row r="11568" customHeight="1" spans="1:11">
      <c r="A11568" s="228"/>
      <c r="B11568" s="219"/>
      <c r="C11568" s="220"/>
      <c r="D11568" s="220"/>
      <c r="E11568" s="220"/>
      <c r="F11568" s="225"/>
      <c r="G11568" s="222"/>
      <c r="H11568" s="229"/>
      <c r="I11568" s="220"/>
      <c r="J11568" s="220"/>
      <c r="K11568" s="223"/>
    </row>
    <row r="11569" customHeight="1" spans="1:11">
      <c r="A11569" s="226"/>
      <c r="B11569" s="213"/>
      <c r="C11569" s="214"/>
      <c r="D11569" s="214"/>
      <c r="E11569" s="214"/>
      <c r="F11569" s="224"/>
      <c r="G11569" s="216"/>
      <c r="H11569" s="227"/>
      <c r="I11569" s="214"/>
      <c r="J11569" s="214"/>
      <c r="K11569" s="218"/>
    </row>
    <row r="11570" customHeight="1" spans="1:11">
      <c r="A11570" s="228"/>
      <c r="B11570" s="219"/>
      <c r="C11570" s="220"/>
      <c r="D11570" s="220"/>
      <c r="E11570" s="220"/>
      <c r="F11570" s="225"/>
      <c r="G11570" s="222"/>
      <c r="H11570" s="229"/>
      <c r="I11570" s="220"/>
      <c r="J11570" s="220"/>
      <c r="K11570" s="223"/>
    </row>
    <row r="11571" customHeight="1" spans="1:11">
      <c r="A11571" s="226"/>
      <c r="B11571" s="213"/>
      <c r="C11571" s="214"/>
      <c r="D11571" s="214"/>
      <c r="E11571" s="214"/>
      <c r="F11571" s="224"/>
      <c r="G11571" s="216"/>
      <c r="H11571" s="227"/>
      <c r="I11571" s="214"/>
      <c r="J11571" s="214"/>
      <c r="K11571" s="218"/>
    </row>
    <row r="11572" customHeight="1" spans="1:11">
      <c r="A11572" s="228"/>
      <c r="B11572" s="219"/>
      <c r="C11572" s="220"/>
      <c r="D11572" s="220"/>
      <c r="E11572" s="220"/>
      <c r="F11572" s="225"/>
      <c r="G11572" s="222"/>
      <c r="H11572" s="229"/>
      <c r="I11572" s="220"/>
      <c r="J11572" s="220"/>
      <c r="K11572" s="223"/>
    </row>
    <row r="11573" customHeight="1" spans="1:11">
      <c r="A11573" s="226"/>
      <c r="B11573" s="213"/>
      <c r="C11573" s="214"/>
      <c r="D11573" s="214"/>
      <c r="E11573" s="214"/>
      <c r="F11573" s="224"/>
      <c r="G11573" s="216"/>
      <c r="H11573" s="227"/>
      <c r="I11573" s="214"/>
      <c r="J11573" s="214"/>
      <c r="K11573" s="218"/>
    </row>
    <row r="11574" customHeight="1" spans="1:11">
      <c r="A11574" s="228"/>
      <c r="B11574" s="219"/>
      <c r="C11574" s="220"/>
      <c r="D11574" s="220"/>
      <c r="E11574" s="220"/>
      <c r="F11574" s="225"/>
      <c r="G11574" s="222"/>
      <c r="H11574" s="229"/>
      <c r="I11574" s="220"/>
      <c r="J11574" s="220"/>
      <c r="K11574" s="223"/>
    </row>
    <row r="11575" customHeight="1" spans="1:11">
      <c r="A11575" s="226"/>
      <c r="B11575" s="213"/>
      <c r="C11575" s="214"/>
      <c r="D11575" s="214"/>
      <c r="E11575" s="214"/>
      <c r="F11575" s="224"/>
      <c r="G11575" s="216"/>
      <c r="H11575" s="227"/>
      <c r="I11575" s="214"/>
      <c r="J11575" s="214"/>
      <c r="K11575" s="218"/>
    </row>
    <row r="11576" customHeight="1" spans="1:11">
      <c r="A11576" s="228"/>
      <c r="B11576" s="219"/>
      <c r="C11576" s="220"/>
      <c r="D11576" s="220"/>
      <c r="E11576" s="220"/>
      <c r="F11576" s="225"/>
      <c r="G11576" s="222"/>
      <c r="H11576" s="229"/>
      <c r="I11576" s="220"/>
      <c r="J11576" s="220"/>
      <c r="K11576" s="223"/>
    </row>
    <row r="11577" customHeight="1" spans="1:11">
      <c r="A11577" s="226"/>
      <c r="B11577" s="213"/>
      <c r="C11577" s="214"/>
      <c r="D11577" s="214"/>
      <c r="E11577" s="214"/>
      <c r="F11577" s="224"/>
      <c r="G11577" s="216"/>
      <c r="H11577" s="227"/>
      <c r="I11577" s="214"/>
      <c r="J11577" s="214"/>
      <c r="K11577" s="218"/>
    </row>
    <row r="11578" customHeight="1" spans="1:11">
      <c r="A11578" s="228"/>
      <c r="B11578" s="219"/>
      <c r="C11578" s="220"/>
      <c r="D11578" s="220"/>
      <c r="E11578" s="220"/>
      <c r="F11578" s="225"/>
      <c r="G11578" s="222"/>
      <c r="H11578" s="229"/>
      <c r="I11578" s="220"/>
      <c r="J11578" s="220"/>
      <c r="K11578" s="223"/>
    </row>
    <row r="11579" customHeight="1" spans="1:11">
      <c r="A11579" s="226"/>
      <c r="B11579" s="213"/>
      <c r="C11579" s="214"/>
      <c r="D11579" s="214"/>
      <c r="E11579" s="214"/>
      <c r="F11579" s="224"/>
      <c r="G11579" s="216"/>
      <c r="H11579" s="227"/>
      <c r="I11579" s="214"/>
      <c r="J11579" s="214"/>
      <c r="K11579" s="218"/>
    </row>
    <row r="11580" customHeight="1" spans="1:11">
      <c r="A11580" s="228"/>
      <c r="B11580" s="219"/>
      <c r="C11580" s="220"/>
      <c r="D11580" s="220"/>
      <c r="E11580" s="220"/>
      <c r="F11580" s="225"/>
      <c r="G11580" s="222"/>
      <c r="H11580" s="229"/>
      <c r="I11580" s="220"/>
      <c r="J11580" s="220"/>
      <c r="K11580" s="223"/>
    </row>
    <row r="11581" customHeight="1" spans="1:11">
      <c r="A11581" s="226"/>
      <c r="B11581" s="213"/>
      <c r="C11581" s="214"/>
      <c r="D11581" s="214"/>
      <c r="E11581" s="214"/>
      <c r="F11581" s="224"/>
      <c r="G11581" s="216"/>
      <c r="H11581" s="227"/>
      <c r="I11581" s="214"/>
      <c r="J11581" s="214"/>
      <c r="K11581" s="218"/>
    </row>
    <row r="11582" customHeight="1" spans="1:11">
      <c r="A11582" s="228"/>
      <c r="B11582" s="219"/>
      <c r="C11582" s="220"/>
      <c r="D11582" s="220"/>
      <c r="E11582" s="220"/>
      <c r="F11582" s="225"/>
      <c r="G11582" s="222"/>
      <c r="H11582" s="229"/>
      <c r="I11582" s="220"/>
      <c r="J11582" s="220"/>
      <c r="K11582" s="223"/>
    </row>
    <row r="11583" customHeight="1" spans="1:11">
      <c r="A11583" s="226"/>
      <c r="B11583" s="213"/>
      <c r="C11583" s="214"/>
      <c r="D11583" s="214"/>
      <c r="E11583" s="214"/>
      <c r="F11583" s="224"/>
      <c r="G11583" s="216"/>
      <c r="H11583" s="227"/>
      <c r="I11583" s="214"/>
      <c r="J11583" s="214"/>
      <c r="K11583" s="218"/>
    </row>
    <row r="11584" customHeight="1" spans="1:11">
      <c r="A11584" s="228"/>
      <c r="B11584" s="219"/>
      <c r="C11584" s="220"/>
      <c r="D11584" s="220"/>
      <c r="E11584" s="220"/>
      <c r="F11584" s="225"/>
      <c r="G11584" s="222"/>
      <c r="H11584" s="229"/>
      <c r="I11584" s="220"/>
      <c r="J11584" s="220"/>
      <c r="K11584" s="223"/>
    </row>
    <row r="11585" customHeight="1" spans="1:11">
      <c r="A11585" s="226"/>
      <c r="B11585" s="213"/>
      <c r="C11585" s="214"/>
      <c r="D11585" s="214"/>
      <c r="E11585" s="214"/>
      <c r="F11585" s="224"/>
      <c r="G11585" s="216"/>
      <c r="H11585" s="227"/>
      <c r="I11585" s="214"/>
      <c r="J11585" s="214"/>
      <c r="K11585" s="218"/>
    </row>
    <row r="11586" customHeight="1" spans="1:11">
      <c r="A11586" s="228"/>
      <c r="B11586" s="219"/>
      <c r="C11586" s="220"/>
      <c r="D11586" s="220"/>
      <c r="E11586" s="220"/>
      <c r="F11586" s="225"/>
      <c r="G11586" s="222"/>
      <c r="H11586" s="229"/>
      <c r="I11586" s="220"/>
      <c r="J11586" s="220"/>
      <c r="K11586" s="223"/>
    </row>
    <row r="11587" customHeight="1" spans="1:11">
      <c r="A11587" s="226"/>
      <c r="B11587" s="213"/>
      <c r="C11587" s="214"/>
      <c r="D11587" s="214"/>
      <c r="E11587" s="214"/>
      <c r="F11587" s="224"/>
      <c r="G11587" s="216"/>
      <c r="H11587" s="227"/>
      <c r="I11587" s="214"/>
      <c r="J11587" s="214"/>
      <c r="K11587" s="218"/>
    </row>
    <row r="11588" customHeight="1" spans="1:11">
      <c r="A11588" s="228"/>
      <c r="B11588" s="219"/>
      <c r="C11588" s="220"/>
      <c r="D11588" s="220"/>
      <c r="E11588" s="220"/>
      <c r="F11588" s="225"/>
      <c r="G11588" s="222"/>
      <c r="H11588" s="229"/>
      <c r="I11588" s="220"/>
      <c r="J11588" s="220"/>
      <c r="K11588" s="223"/>
    </row>
    <row r="11589" customHeight="1" spans="1:11">
      <c r="A11589" s="226"/>
      <c r="B11589" s="213"/>
      <c r="C11589" s="214"/>
      <c r="D11589" s="214"/>
      <c r="E11589" s="214"/>
      <c r="F11589" s="224"/>
      <c r="G11589" s="216"/>
      <c r="H11589" s="227"/>
      <c r="I11589" s="214"/>
      <c r="J11589" s="214"/>
      <c r="K11589" s="218"/>
    </row>
    <row r="11590" customHeight="1" spans="1:11">
      <c r="A11590" s="228"/>
      <c r="B11590" s="219"/>
      <c r="C11590" s="220"/>
      <c r="D11590" s="220"/>
      <c r="E11590" s="220"/>
      <c r="F11590" s="225"/>
      <c r="G11590" s="222"/>
      <c r="H11590" s="229"/>
      <c r="I11590" s="220"/>
      <c r="J11590" s="220"/>
      <c r="K11590" s="223"/>
    </row>
    <row r="11591" customHeight="1" spans="1:11">
      <c r="A11591" s="226"/>
      <c r="B11591" s="213"/>
      <c r="C11591" s="214"/>
      <c r="D11591" s="214"/>
      <c r="E11591" s="214"/>
      <c r="F11591" s="224"/>
      <c r="G11591" s="216"/>
      <c r="H11591" s="227"/>
      <c r="I11591" s="214"/>
      <c r="J11591" s="214"/>
      <c r="K11591" s="218"/>
    </row>
    <row r="11592" customHeight="1" spans="1:11">
      <c r="A11592" s="228"/>
      <c r="B11592" s="219"/>
      <c r="C11592" s="220"/>
      <c r="D11592" s="220"/>
      <c r="E11592" s="220"/>
      <c r="F11592" s="225"/>
      <c r="G11592" s="222"/>
      <c r="H11592" s="229"/>
      <c r="I11592" s="220"/>
      <c r="J11592" s="220"/>
      <c r="K11592" s="223"/>
    </row>
    <row r="11593" customHeight="1" spans="1:11">
      <c r="A11593" s="226"/>
      <c r="B11593" s="213"/>
      <c r="C11593" s="214"/>
      <c r="D11593" s="214"/>
      <c r="E11593" s="214"/>
      <c r="F11593" s="224"/>
      <c r="G11593" s="216"/>
      <c r="H11593" s="227"/>
      <c r="I11593" s="214"/>
      <c r="J11593" s="214"/>
      <c r="K11593" s="218"/>
    </row>
    <row r="11594" customHeight="1" spans="1:11">
      <c r="A11594" s="228"/>
      <c r="B11594" s="219"/>
      <c r="C11594" s="220"/>
      <c r="D11594" s="220"/>
      <c r="E11594" s="220"/>
      <c r="F11594" s="225"/>
      <c r="G11594" s="222"/>
      <c r="H11594" s="229"/>
      <c r="I11594" s="220"/>
      <c r="J11594" s="220"/>
      <c r="K11594" s="223"/>
    </row>
    <row r="11595" customHeight="1" spans="1:11">
      <c r="A11595" s="226"/>
      <c r="B11595" s="213"/>
      <c r="C11595" s="214"/>
      <c r="D11595" s="214"/>
      <c r="E11595" s="214"/>
      <c r="F11595" s="224"/>
      <c r="G11595" s="216"/>
      <c r="H11595" s="227"/>
      <c r="I11595" s="214"/>
      <c r="J11595" s="214"/>
      <c r="K11595" s="218"/>
    </row>
    <row r="11596" customHeight="1" spans="1:11">
      <c r="A11596" s="228"/>
      <c r="B11596" s="219"/>
      <c r="C11596" s="220"/>
      <c r="D11596" s="220"/>
      <c r="E11596" s="220"/>
      <c r="F11596" s="225"/>
      <c r="G11596" s="222"/>
      <c r="H11596" s="229"/>
      <c r="I11596" s="220"/>
      <c r="J11596" s="220"/>
      <c r="K11596" s="223"/>
    </row>
    <row r="11597" customHeight="1" spans="1:11">
      <c r="A11597" s="226"/>
      <c r="B11597" s="213"/>
      <c r="C11597" s="214"/>
      <c r="D11597" s="214"/>
      <c r="E11597" s="214"/>
      <c r="F11597" s="224"/>
      <c r="G11597" s="216"/>
      <c r="H11597" s="227"/>
      <c r="I11597" s="214"/>
      <c r="J11597" s="214"/>
      <c r="K11597" s="218"/>
    </row>
    <row r="11598" customHeight="1" spans="1:11">
      <c r="A11598" s="228"/>
      <c r="B11598" s="219"/>
      <c r="C11598" s="220"/>
      <c r="D11598" s="220"/>
      <c r="E11598" s="220"/>
      <c r="F11598" s="225"/>
      <c r="G11598" s="222"/>
      <c r="H11598" s="229"/>
      <c r="I11598" s="220"/>
      <c r="J11598" s="220"/>
      <c r="K11598" s="223"/>
    </row>
    <row r="11599" customHeight="1" spans="1:11">
      <c r="A11599" s="226"/>
      <c r="B11599" s="213"/>
      <c r="C11599" s="214"/>
      <c r="D11599" s="214"/>
      <c r="E11599" s="214"/>
      <c r="F11599" s="224"/>
      <c r="G11599" s="216"/>
      <c r="H11599" s="227"/>
      <c r="I11599" s="214"/>
      <c r="J11599" s="214"/>
      <c r="K11599" s="218"/>
    </row>
    <row r="11600" customHeight="1" spans="1:11">
      <c r="A11600" s="228"/>
      <c r="B11600" s="219"/>
      <c r="C11600" s="220"/>
      <c r="D11600" s="220"/>
      <c r="E11600" s="220"/>
      <c r="F11600" s="225"/>
      <c r="G11600" s="222"/>
      <c r="H11600" s="229"/>
      <c r="I11600" s="220"/>
      <c r="J11600" s="220"/>
      <c r="K11600" s="223"/>
    </row>
    <row r="11601" customHeight="1" spans="1:11">
      <c r="A11601" s="226"/>
      <c r="B11601" s="213"/>
      <c r="C11601" s="214"/>
      <c r="D11601" s="214"/>
      <c r="E11601" s="214"/>
      <c r="F11601" s="224"/>
      <c r="G11601" s="216"/>
      <c r="H11601" s="227"/>
      <c r="I11601" s="214"/>
      <c r="J11601" s="214"/>
      <c r="K11601" s="218"/>
    </row>
    <row r="11602" customHeight="1" spans="1:11">
      <c r="A11602" s="228"/>
      <c r="B11602" s="219"/>
      <c r="C11602" s="220"/>
      <c r="D11602" s="220"/>
      <c r="E11602" s="220"/>
      <c r="F11602" s="225"/>
      <c r="G11602" s="222"/>
      <c r="H11602" s="229"/>
      <c r="I11602" s="220"/>
      <c r="J11602" s="220"/>
      <c r="K11602" s="223"/>
    </row>
    <row r="11603" customHeight="1" spans="1:11">
      <c r="A11603" s="226"/>
      <c r="B11603" s="213"/>
      <c r="C11603" s="214"/>
      <c r="D11603" s="214"/>
      <c r="E11603" s="214"/>
      <c r="F11603" s="224"/>
      <c r="G11603" s="216"/>
      <c r="H11603" s="227"/>
      <c r="I11603" s="214"/>
      <c r="J11603" s="214"/>
      <c r="K11603" s="218"/>
    </row>
    <row r="11604" customHeight="1" spans="1:11">
      <c r="A11604" s="228"/>
      <c r="B11604" s="219"/>
      <c r="C11604" s="220"/>
      <c r="D11604" s="220"/>
      <c r="E11604" s="220"/>
      <c r="F11604" s="225"/>
      <c r="G11604" s="222"/>
      <c r="H11604" s="229"/>
      <c r="I11604" s="220"/>
      <c r="J11604" s="220"/>
      <c r="K11604" s="223"/>
    </row>
    <row r="11605" customHeight="1" spans="1:11">
      <c r="A11605" s="226"/>
      <c r="B11605" s="213"/>
      <c r="C11605" s="214"/>
      <c r="D11605" s="214"/>
      <c r="E11605" s="214"/>
      <c r="F11605" s="224"/>
      <c r="G11605" s="216"/>
      <c r="H11605" s="227"/>
      <c r="I11605" s="214"/>
      <c r="J11605" s="214"/>
      <c r="K11605" s="218"/>
    </row>
    <row r="11606" customHeight="1" spans="1:11">
      <c r="A11606" s="228"/>
      <c r="B11606" s="219"/>
      <c r="C11606" s="220"/>
      <c r="D11606" s="220"/>
      <c r="E11606" s="220"/>
      <c r="F11606" s="225"/>
      <c r="G11606" s="222"/>
      <c r="H11606" s="229"/>
      <c r="I11606" s="220"/>
      <c r="J11606" s="220"/>
      <c r="K11606" s="223"/>
    </row>
    <row r="11607" customHeight="1" spans="1:11">
      <c r="A11607" s="226"/>
      <c r="B11607" s="213"/>
      <c r="C11607" s="214"/>
      <c r="D11607" s="214"/>
      <c r="E11607" s="214"/>
      <c r="F11607" s="224"/>
      <c r="G11607" s="216"/>
      <c r="H11607" s="227"/>
      <c r="I11607" s="214"/>
      <c r="J11607" s="214"/>
      <c r="K11607" s="218"/>
    </row>
    <row r="11608" customHeight="1" spans="1:11">
      <c r="A11608" s="228"/>
      <c r="B11608" s="219"/>
      <c r="C11608" s="220"/>
      <c r="D11608" s="220"/>
      <c r="E11608" s="220"/>
      <c r="F11608" s="225"/>
      <c r="G11608" s="222"/>
      <c r="H11608" s="229"/>
      <c r="I11608" s="220"/>
      <c r="J11608" s="220"/>
      <c r="K11608" s="223"/>
    </row>
    <row r="11609" customHeight="1" spans="1:11">
      <c r="A11609" s="226"/>
      <c r="B11609" s="213"/>
      <c r="C11609" s="214"/>
      <c r="D11609" s="214"/>
      <c r="E11609" s="214"/>
      <c r="F11609" s="224"/>
      <c r="G11609" s="216"/>
      <c r="H11609" s="227"/>
      <c r="I11609" s="214"/>
      <c r="J11609" s="214"/>
      <c r="K11609" s="218"/>
    </row>
    <row r="11610" customHeight="1" spans="1:11">
      <c r="A11610" s="228"/>
      <c r="B11610" s="219"/>
      <c r="C11610" s="220"/>
      <c r="D11610" s="220"/>
      <c r="E11610" s="220"/>
      <c r="F11610" s="225"/>
      <c r="G11610" s="222"/>
      <c r="H11610" s="229"/>
      <c r="I11610" s="220"/>
      <c r="J11610" s="220"/>
      <c r="K11610" s="223"/>
    </row>
    <row r="11611" customHeight="1" spans="1:11">
      <c r="A11611" s="226"/>
      <c r="B11611" s="213"/>
      <c r="C11611" s="214"/>
      <c r="D11611" s="214"/>
      <c r="E11611" s="214"/>
      <c r="F11611" s="224"/>
      <c r="G11611" s="216"/>
      <c r="H11611" s="227"/>
      <c r="I11611" s="214"/>
      <c r="J11611" s="214"/>
      <c r="K11611" s="218"/>
    </row>
    <row r="11612" customHeight="1" spans="1:11">
      <c r="A11612" s="228"/>
      <c r="B11612" s="219"/>
      <c r="C11612" s="220"/>
      <c r="D11612" s="220"/>
      <c r="E11612" s="220"/>
      <c r="F11612" s="225"/>
      <c r="G11612" s="222"/>
      <c r="H11612" s="229"/>
      <c r="I11612" s="220"/>
      <c r="J11612" s="220"/>
      <c r="K11612" s="223"/>
    </row>
    <row r="11613" customHeight="1" spans="1:11">
      <c r="A11613" s="226"/>
      <c r="B11613" s="213"/>
      <c r="C11613" s="214"/>
      <c r="D11613" s="214"/>
      <c r="E11613" s="214"/>
      <c r="F11613" s="224"/>
      <c r="G11613" s="216"/>
      <c r="H11613" s="227"/>
      <c r="I11613" s="214"/>
      <c r="J11613" s="214"/>
      <c r="K11613" s="218"/>
    </row>
    <row r="11614" customHeight="1" spans="1:11">
      <c r="A11614" s="228"/>
      <c r="B11614" s="219"/>
      <c r="C11614" s="220"/>
      <c r="D11614" s="220"/>
      <c r="E11614" s="220"/>
      <c r="F11614" s="225"/>
      <c r="G11614" s="222"/>
      <c r="H11614" s="229"/>
      <c r="I11614" s="220"/>
      <c r="J11614" s="220"/>
      <c r="K11614" s="223"/>
    </row>
    <row r="11615" customHeight="1" spans="1:11">
      <c r="A11615" s="226"/>
      <c r="B11615" s="213"/>
      <c r="C11615" s="214"/>
      <c r="D11615" s="214"/>
      <c r="E11615" s="214"/>
      <c r="F11615" s="224"/>
      <c r="G11615" s="216"/>
      <c r="H11615" s="227"/>
      <c r="I11615" s="214"/>
      <c r="J11615" s="214"/>
      <c r="K11615" s="218"/>
    </row>
    <row r="11616" customHeight="1" spans="1:11">
      <c r="A11616" s="228"/>
      <c r="B11616" s="219"/>
      <c r="C11616" s="220"/>
      <c r="D11616" s="220"/>
      <c r="E11616" s="220"/>
      <c r="F11616" s="225"/>
      <c r="G11616" s="222"/>
      <c r="H11616" s="229"/>
      <c r="I11616" s="220"/>
      <c r="J11616" s="220"/>
      <c r="K11616" s="223"/>
    </row>
    <row r="11617" customHeight="1" spans="1:11">
      <c r="A11617" s="226"/>
      <c r="B11617" s="213"/>
      <c r="C11617" s="214"/>
      <c r="D11617" s="214"/>
      <c r="E11617" s="214"/>
      <c r="F11617" s="224"/>
      <c r="G11617" s="216"/>
      <c r="H11617" s="227"/>
      <c r="I11617" s="214"/>
      <c r="J11617" s="214"/>
      <c r="K11617" s="218"/>
    </row>
    <row r="11618" customHeight="1" spans="1:11">
      <c r="A11618" s="228"/>
      <c r="B11618" s="219"/>
      <c r="C11618" s="220"/>
      <c r="D11618" s="220"/>
      <c r="E11618" s="220"/>
      <c r="F11618" s="225"/>
      <c r="G11618" s="222"/>
      <c r="H11618" s="229"/>
      <c r="I11618" s="220"/>
      <c r="J11618" s="220"/>
      <c r="K11618" s="223"/>
    </row>
    <row r="11619" customHeight="1" spans="1:11">
      <c r="A11619" s="226"/>
      <c r="B11619" s="213"/>
      <c r="C11619" s="214"/>
      <c r="D11619" s="214"/>
      <c r="E11619" s="214"/>
      <c r="F11619" s="224"/>
      <c r="G11619" s="216"/>
      <c r="H11619" s="227"/>
      <c r="I11619" s="214"/>
      <c r="J11619" s="214"/>
      <c r="K11619" s="218"/>
    </row>
    <row r="11620" customHeight="1" spans="1:11">
      <c r="A11620" s="228"/>
      <c r="B11620" s="219"/>
      <c r="C11620" s="220"/>
      <c r="D11620" s="220"/>
      <c r="E11620" s="220"/>
      <c r="F11620" s="225"/>
      <c r="G11620" s="222"/>
      <c r="H11620" s="229"/>
      <c r="I11620" s="220"/>
      <c r="J11620" s="220"/>
      <c r="K11620" s="223"/>
    </row>
    <row r="11621" customHeight="1" spans="1:11">
      <c r="A11621" s="226"/>
      <c r="B11621" s="213"/>
      <c r="C11621" s="214"/>
      <c r="D11621" s="214"/>
      <c r="E11621" s="214"/>
      <c r="F11621" s="224"/>
      <c r="G11621" s="216"/>
      <c r="H11621" s="227"/>
      <c r="I11621" s="214"/>
      <c r="J11621" s="214"/>
      <c r="K11621" s="218"/>
    </row>
    <row r="11622" customHeight="1" spans="1:11">
      <c r="A11622" s="228"/>
      <c r="B11622" s="219"/>
      <c r="C11622" s="220"/>
      <c r="D11622" s="220"/>
      <c r="E11622" s="220"/>
      <c r="F11622" s="225"/>
      <c r="G11622" s="222"/>
      <c r="H11622" s="229"/>
      <c r="I11622" s="220"/>
      <c r="J11622" s="220"/>
      <c r="K11622" s="223"/>
    </row>
    <row r="11623" customHeight="1" spans="1:11">
      <c r="A11623" s="226"/>
      <c r="B11623" s="213"/>
      <c r="C11623" s="214"/>
      <c r="D11623" s="214"/>
      <c r="E11623" s="214"/>
      <c r="F11623" s="224"/>
      <c r="G11623" s="216"/>
      <c r="H11623" s="227"/>
      <c r="I11623" s="214"/>
      <c r="J11623" s="214"/>
      <c r="K11623" s="218"/>
    </row>
    <row r="11624" customHeight="1" spans="1:11">
      <c r="A11624" s="228"/>
      <c r="B11624" s="219"/>
      <c r="C11624" s="220"/>
      <c r="D11624" s="220"/>
      <c r="E11624" s="220"/>
      <c r="F11624" s="225"/>
      <c r="G11624" s="222"/>
      <c r="H11624" s="229"/>
      <c r="I11624" s="220"/>
      <c r="J11624" s="220"/>
      <c r="K11624" s="223"/>
    </row>
    <row r="11625" customHeight="1" spans="1:11">
      <c r="A11625" s="226"/>
      <c r="B11625" s="213"/>
      <c r="C11625" s="214"/>
      <c r="D11625" s="214"/>
      <c r="E11625" s="214"/>
      <c r="F11625" s="224"/>
      <c r="G11625" s="216"/>
      <c r="H11625" s="227"/>
      <c r="I11625" s="214"/>
      <c r="J11625" s="214"/>
      <c r="K11625" s="218"/>
    </row>
    <row r="11626" customHeight="1" spans="1:11">
      <c r="A11626" s="228"/>
      <c r="B11626" s="219"/>
      <c r="C11626" s="220"/>
      <c r="D11626" s="220"/>
      <c r="E11626" s="220"/>
      <c r="F11626" s="225"/>
      <c r="G11626" s="222"/>
      <c r="H11626" s="229"/>
      <c r="I11626" s="220"/>
      <c r="J11626" s="220"/>
      <c r="K11626" s="223"/>
    </row>
    <row r="11627" customHeight="1" spans="1:11">
      <c r="A11627" s="226"/>
      <c r="B11627" s="213"/>
      <c r="C11627" s="214"/>
      <c r="D11627" s="214"/>
      <c r="E11627" s="214"/>
      <c r="F11627" s="224"/>
      <c r="G11627" s="216"/>
      <c r="H11627" s="227"/>
      <c r="I11627" s="214"/>
      <c r="J11627" s="214"/>
      <c r="K11627" s="218"/>
    </row>
    <row r="11628" customHeight="1" spans="1:11">
      <c r="A11628" s="228"/>
      <c r="B11628" s="219"/>
      <c r="C11628" s="220"/>
      <c r="D11628" s="220"/>
      <c r="E11628" s="220"/>
      <c r="F11628" s="225"/>
      <c r="G11628" s="222"/>
      <c r="H11628" s="229"/>
      <c r="I11628" s="220"/>
      <c r="J11628" s="220"/>
      <c r="K11628" s="223"/>
    </row>
    <row r="11629" customHeight="1" spans="1:11">
      <c r="A11629" s="226"/>
      <c r="B11629" s="213"/>
      <c r="C11629" s="214"/>
      <c r="D11629" s="214"/>
      <c r="E11629" s="214"/>
      <c r="F11629" s="224"/>
      <c r="G11629" s="216"/>
      <c r="H11629" s="227"/>
      <c r="I11629" s="214"/>
      <c r="J11629" s="214"/>
      <c r="K11629" s="218"/>
    </row>
    <row r="11630" customHeight="1" spans="1:11">
      <c r="A11630" s="228"/>
      <c r="B11630" s="219"/>
      <c r="C11630" s="220"/>
      <c r="D11630" s="220"/>
      <c r="E11630" s="220"/>
      <c r="F11630" s="225"/>
      <c r="G11630" s="222"/>
      <c r="H11630" s="229"/>
      <c r="I11630" s="220"/>
      <c r="J11630" s="220"/>
      <c r="K11630" s="223"/>
    </row>
    <row r="11631" customHeight="1" spans="1:11">
      <c r="A11631" s="226"/>
      <c r="B11631" s="213"/>
      <c r="C11631" s="214"/>
      <c r="D11631" s="214"/>
      <c r="E11631" s="214"/>
      <c r="F11631" s="224"/>
      <c r="G11631" s="216"/>
      <c r="H11631" s="227"/>
      <c r="I11631" s="214"/>
      <c r="J11631" s="214"/>
      <c r="K11631" s="218"/>
    </row>
    <row r="11632" customHeight="1" spans="1:11">
      <c r="A11632" s="228"/>
      <c r="B11632" s="219"/>
      <c r="C11632" s="220"/>
      <c r="D11632" s="220"/>
      <c r="E11632" s="220"/>
      <c r="F11632" s="225"/>
      <c r="G11632" s="222"/>
      <c r="H11632" s="229"/>
      <c r="I11632" s="220"/>
      <c r="J11632" s="220"/>
      <c r="K11632" s="223"/>
    </row>
    <row r="11633" customHeight="1" spans="1:11">
      <c r="A11633" s="226"/>
      <c r="B11633" s="213"/>
      <c r="C11633" s="214"/>
      <c r="D11633" s="214"/>
      <c r="E11633" s="214"/>
      <c r="F11633" s="224"/>
      <c r="G11633" s="216"/>
      <c r="H11633" s="227"/>
      <c r="I11633" s="214"/>
      <c r="J11633" s="214"/>
      <c r="K11633" s="218"/>
    </row>
    <row r="11634" customHeight="1" spans="1:11">
      <c r="A11634" s="228"/>
      <c r="B11634" s="219"/>
      <c r="C11634" s="220"/>
      <c r="D11634" s="220"/>
      <c r="E11634" s="220"/>
      <c r="F11634" s="225"/>
      <c r="G11634" s="222"/>
      <c r="H11634" s="229"/>
      <c r="I11634" s="220"/>
      <c r="J11634" s="220"/>
      <c r="K11634" s="223"/>
    </row>
    <row r="11635" customHeight="1" spans="1:11">
      <c r="A11635" s="226"/>
      <c r="B11635" s="213"/>
      <c r="C11635" s="214"/>
      <c r="D11635" s="214"/>
      <c r="E11635" s="214"/>
      <c r="F11635" s="224"/>
      <c r="G11635" s="216"/>
      <c r="H11635" s="227"/>
      <c r="I11635" s="214"/>
      <c r="J11635" s="214"/>
      <c r="K11635" s="218"/>
    </row>
    <row r="11636" customHeight="1" spans="1:11">
      <c r="A11636" s="228"/>
      <c r="B11636" s="219"/>
      <c r="C11636" s="220"/>
      <c r="D11636" s="220"/>
      <c r="E11636" s="220"/>
      <c r="F11636" s="225"/>
      <c r="G11636" s="222"/>
      <c r="H11636" s="229"/>
      <c r="I11636" s="220"/>
      <c r="J11636" s="220"/>
      <c r="K11636" s="223"/>
    </row>
    <row r="11637" customHeight="1" spans="1:11">
      <c r="A11637" s="226"/>
      <c r="B11637" s="213"/>
      <c r="C11637" s="214"/>
      <c r="D11637" s="214"/>
      <c r="E11637" s="214"/>
      <c r="F11637" s="224"/>
      <c r="G11637" s="216"/>
      <c r="H11637" s="227"/>
      <c r="I11637" s="214"/>
      <c r="J11637" s="214"/>
      <c r="K11637" s="218"/>
    </row>
    <row r="11638" customHeight="1" spans="1:11">
      <c r="A11638" s="228"/>
      <c r="B11638" s="219"/>
      <c r="C11638" s="220"/>
      <c r="D11638" s="220"/>
      <c r="E11638" s="220"/>
      <c r="F11638" s="225"/>
      <c r="G11638" s="222"/>
      <c r="H11638" s="229"/>
      <c r="I11638" s="220"/>
      <c r="J11638" s="220"/>
      <c r="K11638" s="223"/>
    </row>
    <row r="11639" customHeight="1" spans="1:11">
      <c r="A11639" s="226"/>
      <c r="B11639" s="213"/>
      <c r="C11639" s="214"/>
      <c r="D11639" s="214"/>
      <c r="E11639" s="214"/>
      <c r="F11639" s="224"/>
      <c r="G11639" s="216"/>
      <c r="H11639" s="227"/>
      <c r="I11639" s="214"/>
      <c r="J11639" s="214"/>
      <c r="K11639" s="218"/>
    </row>
    <row r="11640" customHeight="1" spans="1:11">
      <c r="A11640" s="228"/>
      <c r="B11640" s="219"/>
      <c r="C11640" s="220"/>
      <c r="D11640" s="220"/>
      <c r="E11640" s="220"/>
      <c r="F11640" s="225"/>
      <c r="G11640" s="222"/>
      <c r="H11640" s="229"/>
      <c r="I11640" s="220"/>
      <c r="J11640" s="220"/>
      <c r="K11640" s="223"/>
    </row>
    <row r="11641" customHeight="1" spans="1:11">
      <c r="A11641" s="226"/>
      <c r="B11641" s="213"/>
      <c r="C11641" s="214"/>
      <c r="D11641" s="214"/>
      <c r="E11641" s="214"/>
      <c r="F11641" s="224"/>
      <c r="G11641" s="216"/>
      <c r="H11641" s="227"/>
      <c r="I11641" s="214"/>
      <c r="J11641" s="214"/>
      <c r="K11641" s="218"/>
    </row>
    <row r="11642" customHeight="1" spans="1:11">
      <c r="A11642" s="228"/>
      <c r="B11642" s="219"/>
      <c r="C11642" s="220"/>
      <c r="D11642" s="220"/>
      <c r="E11642" s="220"/>
      <c r="F11642" s="225"/>
      <c r="G11642" s="222"/>
      <c r="H11642" s="229"/>
      <c r="I11642" s="220"/>
      <c r="J11642" s="220"/>
      <c r="K11642" s="223"/>
    </row>
    <row r="11643" customHeight="1" spans="1:11">
      <c r="A11643" s="226"/>
      <c r="B11643" s="213"/>
      <c r="C11643" s="214"/>
      <c r="D11643" s="214"/>
      <c r="E11643" s="214"/>
      <c r="F11643" s="224"/>
      <c r="G11643" s="216"/>
      <c r="H11643" s="227"/>
      <c r="I11643" s="214"/>
      <c r="J11643" s="214"/>
      <c r="K11643" s="218"/>
    </row>
    <row r="11644" customHeight="1" spans="1:11">
      <c r="A11644" s="228"/>
      <c r="B11644" s="219"/>
      <c r="C11644" s="220"/>
      <c r="D11644" s="220"/>
      <c r="E11644" s="220"/>
      <c r="F11644" s="225"/>
      <c r="G11644" s="222"/>
      <c r="H11644" s="229"/>
      <c r="I11644" s="220"/>
      <c r="J11644" s="220"/>
      <c r="K11644" s="223"/>
    </row>
    <row r="11645" customHeight="1" spans="1:11">
      <c r="A11645" s="226"/>
      <c r="B11645" s="213"/>
      <c r="C11645" s="214"/>
      <c r="D11645" s="214"/>
      <c r="E11645" s="214"/>
      <c r="F11645" s="224"/>
      <c r="G11645" s="216"/>
      <c r="H11645" s="227"/>
      <c r="I11645" s="214"/>
      <c r="J11645" s="214"/>
      <c r="K11645" s="218"/>
    </row>
    <row r="11646" customHeight="1" spans="1:11">
      <c r="A11646" s="228"/>
      <c r="B11646" s="219"/>
      <c r="C11646" s="220"/>
      <c r="D11646" s="220"/>
      <c r="E11646" s="220"/>
      <c r="F11646" s="225"/>
      <c r="G11646" s="222"/>
      <c r="H11646" s="229"/>
      <c r="I11646" s="220"/>
      <c r="J11646" s="220"/>
      <c r="K11646" s="223"/>
    </row>
    <row r="11647" customHeight="1" spans="1:11">
      <c r="A11647" s="226"/>
      <c r="B11647" s="213"/>
      <c r="C11647" s="214"/>
      <c r="D11647" s="214"/>
      <c r="E11647" s="214"/>
      <c r="F11647" s="224"/>
      <c r="G11647" s="216"/>
      <c r="H11647" s="227"/>
      <c r="I11647" s="214"/>
      <c r="J11647" s="214"/>
      <c r="K11647" s="218"/>
    </row>
    <row r="11648" customHeight="1" spans="1:11">
      <c r="A11648" s="228"/>
      <c r="B11648" s="219"/>
      <c r="C11648" s="220"/>
      <c r="D11648" s="220"/>
      <c r="E11648" s="220"/>
      <c r="F11648" s="225"/>
      <c r="G11648" s="222"/>
      <c r="H11648" s="229"/>
      <c r="I11648" s="220"/>
      <c r="J11648" s="220"/>
      <c r="K11648" s="223"/>
    </row>
    <row r="11649" customHeight="1" spans="1:11">
      <c r="A11649" s="226"/>
      <c r="B11649" s="213"/>
      <c r="C11649" s="214"/>
      <c r="D11649" s="214"/>
      <c r="E11649" s="214"/>
      <c r="F11649" s="224"/>
      <c r="G11649" s="216"/>
      <c r="H11649" s="227"/>
      <c r="I11649" s="214"/>
      <c r="J11649" s="214"/>
      <c r="K11649" s="218"/>
    </row>
    <row r="11650" customHeight="1" spans="1:11">
      <c r="A11650" s="228"/>
      <c r="B11650" s="219"/>
      <c r="C11650" s="220"/>
      <c r="D11650" s="220"/>
      <c r="E11650" s="220"/>
      <c r="F11650" s="225"/>
      <c r="G11650" s="222"/>
      <c r="H11650" s="229"/>
      <c r="I11650" s="220"/>
      <c r="J11650" s="220"/>
      <c r="K11650" s="223"/>
    </row>
    <row r="11651" customHeight="1" spans="1:11">
      <c r="A11651" s="226"/>
      <c r="B11651" s="213"/>
      <c r="C11651" s="214"/>
      <c r="D11651" s="214"/>
      <c r="E11651" s="214"/>
      <c r="F11651" s="224"/>
      <c r="G11651" s="216"/>
      <c r="H11651" s="227"/>
      <c r="I11651" s="214"/>
      <c r="J11651" s="214"/>
      <c r="K11651" s="218"/>
    </row>
    <row r="11652" customHeight="1" spans="1:11">
      <c r="A11652" s="228"/>
      <c r="B11652" s="219"/>
      <c r="C11652" s="220"/>
      <c r="D11652" s="220"/>
      <c r="E11652" s="220"/>
      <c r="F11652" s="225"/>
      <c r="G11652" s="222"/>
      <c r="H11652" s="229"/>
      <c r="I11652" s="220"/>
      <c r="J11652" s="220"/>
      <c r="K11652" s="223"/>
    </row>
    <row r="11653" customHeight="1" spans="1:11">
      <c r="A11653" s="226"/>
      <c r="B11653" s="213"/>
      <c r="C11653" s="214"/>
      <c r="D11653" s="214"/>
      <c r="E11653" s="214"/>
      <c r="F11653" s="224"/>
      <c r="G11653" s="216"/>
      <c r="H11653" s="227"/>
      <c r="I11653" s="214"/>
      <c r="J11653" s="214"/>
      <c r="K11653" s="218"/>
    </row>
    <row r="11654" customHeight="1" spans="1:11">
      <c r="A11654" s="228"/>
      <c r="B11654" s="219"/>
      <c r="C11654" s="220"/>
      <c r="D11654" s="220"/>
      <c r="E11654" s="220"/>
      <c r="F11654" s="225"/>
      <c r="G11654" s="222"/>
      <c r="H11654" s="229"/>
      <c r="I11654" s="220"/>
      <c r="J11654" s="220"/>
      <c r="K11654" s="223"/>
    </row>
    <row r="11655" customHeight="1" spans="1:11">
      <c r="A11655" s="226"/>
      <c r="B11655" s="213"/>
      <c r="C11655" s="214"/>
      <c r="D11655" s="214"/>
      <c r="E11655" s="214"/>
      <c r="F11655" s="224"/>
      <c r="G11655" s="216"/>
      <c r="H11655" s="227"/>
      <c r="I11655" s="214"/>
      <c r="J11655" s="214"/>
      <c r="K11655" s="218"/>
    </row>
    <row r="11656" customHeight="1" spans="1:11">
      <c r="A11656" s="228"/>
      <c r="B11656" s="219"/>
      <c r="C11656" s="220"/>
      <c r="D11656" s="220"/>
      <c r="E11656" s="220"/>
      <c r="F11656" s="225"/>
      <c r="G11656" s="222"/>
      <c r="H11656" s="229"/>
      <c r="I11656" s="220"/>
      <c r="J11656" s="220"/>
      <c r="K11656" s="223"/>
    </row>
    <row r="11657" customHeight="1" spans="1:11">
      <c r="A11657" s="226"/>
      <c r="B11657" s="213"/>
      <c r="C11657" s="214"/>
      <c r="D11657" s="214"/>
      <c r="E11657" s="214"/>
      <c r="F11657" s="224"/>
      <c r="G11657" s="216"/>
      <c r="H11657" s="227"/>
      <c r="I11657" s="214"/>
      <c r="J11657" s="214"/>
      <c r="K11657" s="218"/>
    </row>
    <row r="11658" customHeight="1" spans="1:11">
      <c r="A11658" s="228"/>
      <c r="B11658" s="219"/>
      <c r="C11658" s="220"/>
      <c r="D11658" s="220"/>
      <c r="E11658" s="220"/>
      <c r="F11658" s="225"/>
      <c r="G11658" s="222"/>
      <c r="H11658" s="229"/>
      <c r="I11658" s="220"/>
      <c r="J11658" s="220"/>
      <c r="K11658" s="223"/>
    </row>
    <row r="11659" customHeight="1" spans="1:11">
      <c r="A11659" s="226"/>
      <c r="B11659" s="213"/>
      <c r="C11659" s="214"/>
      <c r="D11659" s="214"/>
      <c r="E11659" s="214"/>
      <c r="F11659" s="224"/>
      <c r="G11659" s="216"/>
      <c r="H11659" s="227"/>
      <c r="I11659" s="214"/>
      <c r="J11659" s="214"/>
      <c r="K11659" s="218"/>
    </row>
    <row r="11660" customHeight="1" spans="1:11">
      <c r="A11660" s="228"/>
      <c r="B11660" s="219"/>
      <c r="C11660" s="220"/>
      <c r="D11660" s="220"/>
      <c r="E11660" s="220"/>
      <c r="F11660" s="225"/>
      <c r="G11660" s="222"/>
      <c r="H11660" s="229"/>
      <c r="I11660" s="220"/>
      <c r="J11660" s="220"/>
      <c r="K11660" s="223"/>
    </row>
    <row r="11661" customHeight="1" spans="1:11">
      <c r="A11661" s="226"/>
      <c r="B11661" s="213"/>
      <c r="C11661" s="214"/>
      <c r="D11661" s="214"/>
      <c r="E11661" s="214"/>
      <c r="F11661" s="224"/>
      <c r="G11661" s="216"/>
      <c r="H11661" s="227"/>
      <c r="I11661" s="214"/>
      <c r="J11661" s="214"/>
      <c r="K11661" s="218"/>
    </row>
    <row r="11662" customHeight="1" spans="1:11">
      <c r="A11662" s="228"/>
      <c r="B11662" s="219"/>
      <c r="C11662" s="220"/>
      <c r="D11662" s="220"/>
      <c r="E11662" s="220"/>
      <c r="F11662" s="225"/>
      <c r="G11662" s="222"/>
      <c r="H11662" s="229"/>
      <c r="I11662" s="220"/>
      <c r="J11662" s="220"/>
      <c r="K11662" s="223"/>
    </row>
    <row r="11663" customHeight="1" spans="1:11">
      <c r="A11663" s="226"/>
      <c r="B11663" s="213"/>
      <c r="C11663" s="214"/>
      <c r="D11663" s="214"/>
      <c r="E11663" s="214"/>
      <c r="F11663" s="224"/>
      <c r="G11663" s="216"/>
      <c r="H11663" s="227"/>
      <c r="I11663" s="214"/>
      <c r="J11663" s="214"/>
      <c r="K11663" s="218"/>
    </row>
    <row r="11664" customHeight="1" spans="1:11">
      <c r="A11664" s="228"/>
      <c r="B11664" s="219"/>
      <c r="C11664" s="220"/>
      <c r="D11664" s="220"/>
      <c r="E11664" s="220"/>
      <c r="F11664" s="225"/>
      <c r="G11664" s="222"/>
      <c r="H11664" s="229"/>
      <c r="I11664" s="220"/>
      <c r="J11664" s="220"/>
      <c r="K11664" s="223"/>
    </row>
    <row r="11665" customHeight="1" spans="1:11">
      <c r="A11665" s="226"/>
      <c r="B11665" s="213"/>
      <c r="C11665" s="214"/>
      <c r="D11665" s="214"/>
      <c r="E11665" s="214"/>
      <c r="F11665" s="224"/>
      <c r="G11665" s="216"/>
      <c r="H11665" s="227"/>
      <c r="I11665" s="214"/>
      <c r="J11665" s="214"/>
      <c r="K11665" s="218"/>
    </row>
    <row r="11666" customHeight="1" spans="1:11">
      <c r="A11666" s="228"/>
      <c r="B11666" s="219"/>
      <c r="C11666" s="220"/>
      <c r="D11666" s="220"/>
      <c r="E11666" s="220"/>
      <c r="F11666" s="225"/>
      <c r="G11666" s="222"/>
      <c r="H11666" s="229"/>
      <c r="I11666" s="220"/>
      <c r="J11666" s="220"/>
      <c r="K11666" s="223"/>
    </row>
    <row r="11667" customHeight="1" spans="1:11">
      <c r="A11667" s="226"/>
      <c r="B11667" s="213"/>
      <c r="C11667" s="214"/>
      <c r="D11667" s="214"/>
      <c r="E11667" s="214"/>
      <c r="F11667" s="224"/>
      <c r="G11667" s="216"/>
      <c r="H11667" s="227"/>
      <c r="I11667" s="214"/>
      <c r="J11667" s="214"/>
      <c r="K11667" s="218"/>
    </row>
    <row r="11668" customHeight="1" spans="1:11">
      <c r="A11668" s="228"/>
      <c r="B11668" s="219"/>
      <c r="C11668" s="220"/>
      <c r="D11668" s="220"/>
      <c r="E11668" s="220"/>
      <c r="F11668" s="225"/>
      <c r="G11668" s="222"/>
      <c r="H11668" s="229"/>
      <c r="I11668" s="220"/>
      <c r="J11668" s="220"/>
      <c r="K11668" s="223"/>
    </row>
    <row r="11669" customHeight="1" spans="1:11">
      <c r="A11669" s="226"/>
      <c r="B11669" s="213"/>
      <c r="C11669" s="214"/>
      <c r="D11669" s="214"/>
      <c r="E11669" s="214"/>
      <c r="F11669" s="224"/>
      <c r="G11669" s="216"/>
      <c r="H11669" s="227"/>
      <c r="I11669" s="214"/>
      <c r="J11669" s="214"/>
      <c r="K11669" s="218"/>
    </row>
    <row r="11670" customHeight="1" spans="1:11">
      <c r="A11670" s="228"/>
      <c r="B11670" s="219"/>
      <c r="C11670" s="220"/>
      <c r="D11670" s="220"/>
      <c r="E11670" s="220"/>
      <c r="F11670" s="225"/>
      <c r="G11670" s="222"/>
      <c r="H11670" s="229"/>
      <c r="I11670" s="220"/>
      <c r="J11670" s="220"/>
      <c r="K11670" s="223"/>
    </row>
    <row r="11671" customHeight="1" spans="1:11">
      <c r="A11671" s="226"/>
      <c r="B11671" s="213"/>
      <c r="C11671" s="214"/>
      <c r="D11671" s="214"/>
      <c r="E11671" s="214"/>
      <c r="F11671" s="224"/>
      <c r="G11671" s="216"/>
      <c r="H11671" s="227"/>
      <c r="I11671" s="214"/>
      <c r="J11671" s="214"/>
      <c r="K11671" s="218"/>
    </row>
    <row r="11672" customHeight="1" spans="1:11">
      <c r="A11672" s="228"/>
      <c r="B11672" s="219"/>
      <c r="C11672" s="220"/>
      <c r="D11672" s="220"/>
      <c r="E11672" s="220"/>
      <c r="F11672" s="225"/>
      <c r="G11672" s="222"/>
      <c r="H11672" s="229"/>
      <c r="I11672" s="220"/>
      <c r="J11672" s="220"/>
      <c r="K11672" s="223"/>
    </row>
    <row r="11673" customHeight="1" spans="1:11">
      <c r="A11673" s="226"/>
      <c r="B11673" s="213"/>
      <c r="C11673" s="214"/>
      <c r="D11673" s="214"/>
      <c r="E11673" s="214"/>
      <c r="F11673" s="224"/>
      <c r="G11673" s="216"/>
      <c r="H11673" s="227"/>
      <c r="I11673" s="214"/>
      <c r="J11673" s="214"/>
      <c r="K11673" s="218"/>
    </row>
    <row r="11674" customHeight="1" spans="1:11">
      <c r="A11674" s="228"/>
      <c r="B11674" s="219"/>
      <c r="C11674" s="220"/>
      <c r="D11674" s="220"/>
      <c r="E11674" s="220"/>
      <c r="F11674" s="225"/>
      <c r="G11674" s="222"/>
      <c r="H11674" s="229"/>
      <c r="I11674" s="220"/>
      <c r="J11674" s="220"/>
      <c r="K11674" s="223"/>
    </row>
    <row r="11675" customHeight="1" spans="1:11">
      <c r="A11675" s="226"/>
      <c r="B11675" s="213"/>
      <c r="C11675" s="214"/>
      <c r="D11675" s="214"/>
      <c r="E11675" s="214"/>
      <c r="F11675" s="224"/>
      <c r="G11675" s="216"/>
      <c r="H11675" s="227"/>
      <c r="I11675" s="214"/>
      <c r="J11675" s="214"/>
      <c r="K11675" s="218"/>
    </row>
    <row r="11676" customHeight="1" spans="1:11">
      <c r="A11676" s="228"/>
      <c r="B11676" s="219"/>
      <c r="C11676" s="220"/>
      <c r="D11676" s="220"/>
      <c r="E11676" s="220"/>
      <c r="F11676" s="225"/>
      <c r="G11676" s="222"/>
      <c r="H11676" s="229"/>
      <c r="I11676" s="220"/>
      <c r="J11676" s="220"/>
      <c r="K11676" s="223"/>
    </row>
    <row r="11677" customHeight="1" spans="1:11">
      <c r="A11677" s="226"/>
      <c r="B11677" s="213"/>
      <c r="C11677" s="214"/>
      <c r="D11677" s="214"/>
      <c r="E11677" s="214"/>
      <c r="F11677" s="224"/>
      <c r="G11677" s="216"/>
      <c r="H11677" s="227"/>
      <c r="I11677" s="214"/>
      <c r="J11677" s="214"/>
      <c r="K11677" s="218"/>
    </row>
    <row r="11678" customHeight="1" spans="1:11">
      <c r="A11678" s="228"/>
      <c r="B11678" s="219"/>
      <c r="C11678" s="220"/>
      <c r="D11678" s="220"/>
      <c r="E11678" s="220"/>
      <c r="F11678" s="225"/>
      <c r="G11678" s="222"/>
      <c r="H11678" s="229"/>
      <c r="I11678" s="220"/>
      <c r="J11678" s="220"/>
      <c r="K11678" s="223"/>
    </row>
    <row r="11679" customHeight="1" spans="1:11">
      <c r="A11679" s="226"/>
      <c r="B11679" s="213"/>
      <c r="C11679" s="214"/>
      <c r="D11679" s="214"/>
      <c r="E11679" s="214"/>
      <c r="F11679" s="224"/>
      <c r="G11679" s="216"/>
      <c r="H11679" s="227"/>
      <c r="I11679" s="214"/>
      <c r="J11679" s="214"/>
      <c r="K11679" s="218"/>
    </row>
    <row r="11680" customHeight="1" spans="1:11">
      <c r="A11680" s="228"/>
      <c r="B11680" s="219"/>
      <c r="C11680" s="220"/>
      <c r="D11680" s="220"/>
      <c r="E11680" s="220"/>
      <c r="F11680" s="225"/>
      <c r="G11680" s="222"/>
      <c r="H11680" s="229"/>
      <c r="I11680" s="220"/>
      <c r="J11680" s="220"/>
      <c r="K11680" s="223"/>
    </row>
    <row r="11681" customHeight="1" spans="1:11">
      <c r="A11681" s="226"/>
      <c r="B11681" s="213"/>
      <c r="C11681" s="214"/>
      <c r="D11681" s="214"/>
      <c r="E11681" s="214"/>
      <c r="F11681" s="224"/>
      <c r="G11681" s="216"/>
      <c r="H11681" s="227"/>
      <c r="I11681" s="214"/>
      <c r="J11681" s="214"/>
      <c r="K11681" s="218"/>
    </row>
    <row r="11682" customHeight="1" spans="1:11">
      <c r="A11682" s="228"/>
      <c r="B11682" s="219"/>
      <c r="C11682" s="220"/>
      <c r="D11682" s="220"/>
      <c r="E11682" s="220"/>
      <c r="F11682" s="225"/>
      <c r="G11682" s="222"/>
      <c r="H11682" s="229"/>
      <c r="I11682" s="220"/>
      <c r="J11682" s="220"/>
      <c r="K11682" s="223"/>
    </row>
    <row r="11683" customHeight="1" spans="1:11">
      <c r="A11683" s="226"/>
      <c r="B11683" s="213"/>
      <c r="C11683" s="214"/>
      <c r="D11683" s="214"/>
      <c r="E11683" s="214"/>
      <c r="F11683" s="224"/>
      <c r="G11683" s="216"/>
      <c r="H11683" s="227"/>
      <c r="I11683" s="214"/>
      <c r="J11683" s="214"/>
      <c r="K11683" s="218"/>
    </row>
    <row r="11684" customHeight="1" spans="1:11">
      <c r="A11684" s="228"/>
      <c r="B11684" s="219"/>
      <c r="C11684" s="220"/>
      <c r="D11684" s="220"/>
      <c r="E11684" s="220"/>
      <c r="F11684" s="225"/>
      <c r="G11684" s="222"/>
      <c r="H11684" s="229"/>
      <c r="I11684" s="220"/>
      <c r="J11684" s="220"/>
      <c r="K11684" s="223"/>
    </row>
    <row r="11685" customHeight="1" spans="1:11">
      <c r="A11685" s="226"/>
      <c r="B11685" s="213"/>
      <c r="C11685" s="214"/>
      <c r="D11685" s="214"/>
      <c r="E11685" s="214"/>
      <c r="F11685" s="224"/>
      <c r="G11685" s="216"/>
      <c r="H11685" s="227"/>
      <c r="I11685" s="214"/>
      <c r="J11685" s="214"/>
      <c r="K11685" s="218"/>
    </row>
    <row r="11686" customHeight="1" spans="1:11">
      <c r="A11686" s="228"/>
      <c r="B11686" s="219"/>
      <c r="C11686" s="220"/>
      <c r="D11686" s="220"/>
      <c r="E11686" s="220"/>
      <c r="F11686" s="225"/>
      <c r="G11686" s="222"/>
      <c r="H11686" s="229"/>
      <c r="I11686" s="220"/>
      <c r="J11686" s="220"/>
      <c r="K11686" s="223"/>
    </row>
    <row r="11687" customHeight="1" spans="1:11">
      <c r="A11687" s="226"/>
      <c r="B11687" s="213"/>
      <c r="C11687" s="214"/>
      <c r="D11687" s="214"/>
      <c r="E11687" s="214"/>
      <c r="F11687" s="224"/>
      <c r="G11687" s="216"/>
      <c r="H11687" s="227"/>
      <c r="I11687" s="214"/>
      <c r="J11687" s="214"/>
      <c r="K11687" s="218"/>
    </row>
    <row r="11688" customHeight="1" spans="1:11">
      <c r="A11688" s="228"/>
      <c r="B11688" s="219"/>
      <c r="C11688" s="220"/>
      <c r="D11688" s="220"/>
      <c r="E11688" s="220"/>
      <c r="F11688" s="225"/>
      <c r="G11688" s="222"/>
      <c r="H11688" s="229"/>
      <c r="I11688" s="220"/>
      <c r="J11688" s="220"/>
      <c r="K11688" s="223"/>
    </row>
    <row r="11689" customHeight="1" spans="1:11">
      <c r="A11689" s="226"/>
      <c r="B11689" s="213"/>
      <c r="C11689" s="214"/>
      <c r="D11689" s="214"/>
      <c r="E11689" s="214"/>
      <c r="F11689" s="224"/>
      <c r="G11689" s="216"/>
      <c r="H11689" s="227"/>
      <c r="I11689" s="214"/>
      <c r="J11689" s="214"/>
      <c r="K11689" s="218"/>
    </row>
    <row r="11690" customHeight="1" spans="1:11">
      <c r="A11690" s="228"/>
      <c r="B11690" s="219"/>
      <c r="C11690" s="220"/>
      <c r="D11690" s="220"/>
      <c r="E11690" s="220"/>
      <c r="F11690" s="225"/>
      <c r="G11690" s="222"/>
      <c r="H11690" s="229"/>
      <c r="I11690" s="220"/>
      <c r="J11690" s="220"/>
      <c r="K11690" s="223"/>
    </row>
    <row r="11691" customHeight="1" spans="1:11">
      <c r="A11691" s="226"/>
      <c r="B11691" s="213"/>
      <c r="C11691" s="214"/>
      <c r="D11691" s="214"/>
      <c r="E11691" s="214"/>
      <c r="F11691" s="224"/>
      <c r="G11691" s="216"/>
      <c r="H11691" s="227"/>
      <c r="I11691" s="214"/>
      <c r="J11691" s="214"/>
      <c r="K11691" s="218"/>
    </row>
    <row r="11692" customHeight="1" spans="1:11">
      <c r="A11692" s="228"/>
      <c r="B11692" s="219"/>
      <c r="C11692" s="220"/>
      <c r="D11692" s="220"/>
      <c r="E11692" s="220"/>
      <c r="F11692" s="225"/>
      <c r="G11692" s="222"/>
      <c r="H11692" s="229"/>
      <c r="I11692" s="220"/>
      <c r="J11692" s="220"/>
      <c r="K11692" s="223"/>
    </row>
    <row r="11693" customHeight="1" spans="1:11">
      <c r="A11693" s="226"/>
      <c r="B11693" s="213"/>
      <c r="C11693" s="214"/>
      <c r="D11693" s="214"/>
      <c r="E11693" s="214"/>
      <c r="F11693" s="224"/>
      <c r="G11693" s="216"/>
      <c r="H11693" s="227"/>
      <c r="I11693" s="214"/>
      <c r="J11693" s="214"/>
      <c r="K11693" s="218"/>
    </row>
    <row r="11694" customHeight="1" spans="1:11">
      <c r="A11694" s="228"/>
      <c r="B11694" s="219"/>
      <c r="C11694" s="220"/>
      <c r="D11694" s="220"/>
      <c r="E11694" s="220"/>
      <c r="F11694" s="225"/>
      <c r="G11694" s="222"/>
      <c r="H11694" s="229"/>
      <c r="I11694" s="220"/>
      <c r="J11694" s="220"/>
      <c r="K11694" s="223"/>
    </row>
    <row r="11695" customHeight="1" spans="1:11">
      <c r="A11695" s="226"/>
      <c r="B11695" s="213"/>
      <c r="C11695" s="214"/>
      <c r="D11695" s="214"/>
      <c r="E11695" s="214"/>
      <c r="F11695" s="224"/>
      <c r="G11695" s="216"/>
      <c r="H11695" s="227"/>
      <c r="I11695" s="214"/>
      <c r="J11695" s="214"/>
      <c r="K11695" s="218"/>
    </row>
    <row r="11696" customHeight="1" spans="1:11">
      <c r="A11696" s="228"/>
      <c r="B11696" s="219"/>
      <c r="C11696" s="220"/>
      <c r="D11696" s="220"/>
      <c r="E11696" s="220"/>
      <c r="F11696" s="225"/>
      <c r="G11696" s="222"/>
      <c r="H11696" s="229"/>
      <c r="I11696" s="220"/>
      <c r="J11696" s="220"/>
      <c r="K11696" s="223"/>
    </row>
    <row r="11697" customHeight="1" spans="1:11">
      <c r="A11697" s="226"/>
      <c r="B11697" s="213"/>
      <c r="C11697" s="214"/>
      <c r="D11697" s="214"/>
      <c r="E11697" s="214"/>
      <c r="F11697" s="224"/>
      <c r="G11697" s="216"/>
      <c r="H11697" s="227"/>
      <c r="I11697" s="214"/>
      <c r="J11697" s="214"/>
      <c r="K11697" s="218"/>
    </row>
    <row r="11698" customHeight="1" spans="1:11">
      <c r="A11698" s="228"/>
      <c r="B11698" s="219"/>
      <c r="C11698" s="220"/>
      <c r="D11698" s="220"/>
      <c r="E11698" s="220"/>
      <c r="F11698" s="225"/>
      <c r="G11698" s="222"/>
      <c r="H11698" s="229"/>
      <c r="I11698" s="220"/>
      <c r="J11698" s="220"/>
      <c r="K11698" s="223"/>
    </row>
    <row r="11699" customHeight="1" spans="1:11">
      <c r="A11699" s="226"/>
      <c r="B11699" s="213"/>
      <c r="C11699" s="214"/>
      <c r="D11699" s="214"/>
      <c r="E11699" s="214"/>
      <c r="F11699" s="224"/>
      <c r="G11699" s="216"/>
      <c r="H11699" s="227"/>
      <c r="I11699" s="214"/>
      <c r="J11699" s="214"/>
      <c r="K11699" s="218"/>
    </row>
    <row r="11700" customHeight="1" spans="1:11">
      <c r="A11700" s="228"/>
      <c r="B11700" s="219"/>
      <c r="C11700" s="220"/>
      <c r="D11700" s="220"/>
      <c r="E11700" s="220"/>
      <c r="F11700" s="225"/>
      <c r="G11700" s="222"/>
      <c r="H11700" s="229"/>
      <c r="I11700" s="220"/>
      <c r="J11700" s="220"/>
      <c r="K11700" s="223"/>
    </row>
    <row r="11701" customHeight="1" spans="1:11">
      <c r="A11701" s="226"/>
      <c r="B11701" s="213"/>
      <c r="C11701" s="214"/>
      <c r="D11701" s="214"/>
      <c r="E11701" s="214"/>
      <c r="F11701" s="224"/>
      <c r="G11701" s="216"/>
      <c r="H11701" s="227"/>
      <c r="I11701" s="214"/>
      <c r="J11701" s="214"/>
      <c r="K11701" s="218"/>
    </row>
    <row r="11702" customHeight="1" spans="1:11">
      <c r="A11702" s="228"/>
      <c r="B11702" s="219"/>
      <c r="C11702" s="220"/>
      <c r="D11702" s="220"/>
      <c r="E11702" s="220"/>
      <c r="F11702" s="225"/>
      <c r="G11702" s="222"/>
      <c r="H11702" s="229"/>
      <c r="I11702" s="220"/>
      <c r="J11702" s="220"/>
      <c r="K11702" s="223"/>
    </row>
    <row r="11703" customHeight="1" spans="1:11">
      <c r="A11703" s="226"/>
      <c r="B11703" s="213"/>
      <c r="C11703" s="214"/>
      <c r="D11703" s="214"/>
      <c r="E11703" s="214"/>
      <c r="F11703" s="224"/>
      <c r="G11703" s="216"/>
      <c r="H11703" s="227"/>
      <c r="I11703" s="214"/>
      <c r="J11703" s="214"/>
      <c r="K11703" s="218"/>
    </row>
    <row r="11704" customHeight="1" spans="1:11">
      <c r="A11704" s="228"/>
      <c r="B11704" s="219"/>
      <c r="C11704" s="220"/>
      <c r="D11704" s="220"/>
      <c r="E11704" s="220"/>
      <c r="F11704" s="225"/>
      <c r="G11704" s="222"/>
      <c r="H11704" s="229"/>
      <c r="I11704" s="220"/>
      <c r="J11704" s="220"/>
      <c r="K11704" s="223"/>
    </row>
    <row r="11705" customHeight="1" spans="1:11">
      <c r="A11705" s="226"/>
      <c r="B11705" s="213"/>
      <c r="C11705" s="214"/>
      <c r="D11705" s="214"/>
      <c r="E11705" s="214"/>
      <c r="F11705" s="224"/>
      <c r="G11705" s="216"/>
      <c r="H11705" s="227"/>
      <c r="I11705" s="214"/>
      <c r="J11705" s="214"/>
      <c r="K11705" s="218"/>
    </row>
    <row r="11706" customHeight="1" spans="1:11">
      <c r="A11706" s="228"/>
      <c r="B11706" s="219"/>
      <c r="C11706" s="220"/>
      <c r="D11706" s="220"/>
      <c r="E11706" s="220"/>
      <c r="F11706" s="225"/>
      <c r="G11706" s="222"/>
      <c r="H11706" s="229"/>
      <c r="I11706" s="220"/>
      <c r="J11706" s="220"/>
      <c r="K11706" s="223"/>
    </row>
    <row r="11707" customHeight="1" spans="1:11">
      <c r="A11707" s="226"/>
      <c r="B11707" s="213"/>
      <c r="C11707" s="214"/>
      <c r="D11707" s="214"/>
      <c r="E11707" s="214"/>
      <c r="F11707" s="224"/>
      <c r="G11707" s="216"/>
      <c r="H11707" s="227"/>
      <c r="I11707" s="214"/>
      <c r="J11707" s="214"/>
      <c r="K11707" s="218"/>
    </row>
    <row r="11708" customHeight="1" spans="1:11">
      <c r="A11708" s="228"/>
      <c r="B11708" s="219"/>
      <c r="C11708" s="220"/>
      <c r="D11708" s="220"/>
      <c r="E11708" s="220"/>
      <c r="F11708" s="225"/>
      <c r="G11708" s="222"/>
      <c r="H11708" s="229"/>
      <c r="I11708" s="220"/>
      <c r="J11708" s="220"/>
      <c r="K11708" s="223"/>
    </row>
    <row r="11709" customHeight="1" spans="1:11">
      <c r="A11709" s="226"/>
      <c r="B11709" s="213"/>
      <c r="C11709" s="214"/>
      <c r="D11709" s="214"/>
      <c r="E11709" s="214"/>
      <c r="F11709" s="224"/>
      <c r="G11709" s="216"/>
      <c r="H11709" s="227"/>
      <c r="I11709" s="214"/>
      <c r="J11709" s="214"/>
      <c r="K11709" s="218"/>
    </row>
    <row r="11710" customHeight="1" spans="1:11">
      <c r="A11710" s="228"/>
      <c r="B11710" s="219"/>
      <c r="C11710" s="220"/>
      <c r="D11710" s="220"/>
      <c r="E11710" s="220"/>
      <c r="F11710" s="225"/>
      <c r="G11710" s="222"/>
      <c r="H11710" s="229"/>
      <c r="I11710" s="220"/>
      <c r="J11710" s="220"/>
      <c r="K11710" s="223"/>
    </row>
    <row r="11711" customHeight="1" spans="1:11">
      <c r="A11711" s="226"/>
      <c r="B11711" s="213"/>
      <c r="C11711" s="214"/>
      <c r="D11711" s="214"/>
      <c r="E11711" s="214"/>
      <c r="F11711" s="224"/>
      <c r="G11711" s="216"/>
      <c r="H11711" s="227"/>
      <c r="I11711" s="214"/>
      <c r="J11711" s="214"/>
      <c r="K11711" s="218"/>
    </row>
    <row r="11712" customHeight="1" spans="1:11">
      <c r="A11712" s="228"/>
      <c r="B11712" s="219"/>
      <c r="C11712" s="220"/>
      <c r="D11712" s="220"/>
      <c r="E11712" s="220"/>
      <c r="F11712" s="225"/>
      <c r="G11712" s="222"/>
      <c r="H11712" s="229"/>
      <c r="I11712" s="220"/>
      <c r="J11712" s="220"/>
      <c r="K11712" s="223"/>
    </row>
    <row r="11713" customHeight="1" spans="1:11">
      <c r="A11713" s="226"/>
      <c r="B11713" s="213"/>
      <c r="C11713" s="214"/>
      <c r="D11713" s="214"/>
      <c r="E11713" s="214"/>
      <c r="F11713" s="224"/>
      <c r="G11713" s="216"/>
      <c r="H11713" s="227"/>
      <c r="I11713" s="214"/>
      <c r="J11713" s="214"/>
      <c r="K11713" s="218"/>
    </row>
    <row r="11714" customHeight="1" spans="1:11">
      <c r="A11714" s="228"/>
      <c r="B11714" s="219"/>
      <c r="C11714" s="220"/>
      <c r="D11714" s="220"/>
      <c r="E11714" s="220"/>
      <c r="F11714" s="225"/>
      <c r="G11714" s="222"/>
      <c r="H11714" s="229"/>
      <c r="I11714" s="220"/>
      <c r="J11714" s="220"/>
      <c r="K11714" s="223"/>
    </row>
    <row r="11715" customHeight="1" spans="1:11">
      <c r="A11715" s="226"/>
      <c r="B11715" s="213"/>
      <c r="C11715" s="214"/>
      <c r="D11715" s="214"/>
      <c r="E11715" s="214"/>
      <c r="F11715" s="224"/>
      <c r="G11715" s="216"/>
      <c r="H11715" s="227"/>
      <c r="I11715" s="214"/>
      <c r="J11715" s="214"/>
      <c r="K11715" s="218"/>
    </row>
    <row r="11716" customHeight="1" spans="1:11">
      <c r="A11716" s="228"/>
      <c r="B11716" s="219"/>
      <c r="C11716" s="220"/>
      <c r="D11716" s="220"/>
      <c r="E11716" s="220"/>
      <c r="F11716" s="225"/>
      <c r="G11716" s="222"/>
      <c r="H11716" s="229"/>
      <c r="I11716" s="220"/>
      <c r="J11716" s="220"/>
      <c r="K11716" s="223"/>
    </row>
    <row r="11717" customHeight="1" spans="1:11">
      <c r="A11717" s="226"/>
      <c r="B11717" s="213"/>
      <c r="C11717" s="214"/>
      <c r="D11717" s="214"/>
      <c r="E11717" s="214"/>
      <c r="F11717" s="224"/>
      <c r="G11717" s="216"/>
      <c r="H11717" s="227"/>
      <c r="I11717" s="214"/>
      <c r="J11717" s="214"/>
      <c r="K11717" s="218"/>
    </row>
    <row r="11718" customHeight="1" spans="1:11">
      <c r="A11718" s="228"/>
      <c r="B11718" s="219"/>
      <c r="C11718" s="220"/>
      <c r="D11718" s="220"/>
      <c r="E11718" s="220"/>
      <c r="F11718" s="225"/>
      <c r="G11718" s="222"/>
      <c r="H11718" s="229"/>
      <c r="I11718" s="220"/>
      <c r="J11718" s="220"/>
      <c r="K11718" s="223"/>
    </row>
    <row r="11719" customHeight="1" spans="1:11">
      <c r="A11719" s="226"/>
      <c r="B11719" s="213"/>
      <c r="C11719" s="214"/>
      <c r="D11719" s="214"/>
      <c r="E11719" s="214"/>
      <c r="F11719" s="224"/>
      <c r="G11719" s="216"/>
      <c r="H11719" s="227"/>
      <c r="I11719" s="214"/>
      <c r="J11719" s="214"/>
      <c r="K11719" s="218"/>
    </row>
    <row r="11720" customHeight="1" spans="1:11">
      <c r="A11720" s="228"/>
      <c r="B11720" s="219"/>
      <c r="C11720" s="220"/>
      <c r="D11720" s="220"/>
      <c r="E11720" s="220"/>
      <c r="F11720" s="225"/>
      <c r="G11720" s="222"/>
      <c r="H11720" s="229"/>
      <c r="I11720" s="220"/>
      <c r="J11720" s="220"/>
      <c r="K11720" s="223"/>
    </row>
    <row r="11721" customHeight="1" spans="1:11">
      <c r="A11721" s="226"/>
      <c r="B11721" s="213"/>
      <c r="C11721" s="214"/>
      <c r="D11721" s="214"/>
      <c r="E11721" s="214"/>
      <c r="F11721" s="224"/>
      <c r="G11721" s="216"/>
      <c r="H11721" s="227"/>
      <c r="I11721" s="214"/>
      <c r="J11721" s="214"/>
      <c r="K11721" s="218"/>
    </row>
    <row r="11722" customHeight="1" spans="1:11">
      <c r="A11722" s="228"/>
      <c r="B11722" s="219"/>
      <c r="C11722" s="220"/>
      <c r="D11722" s="220"/>
      <c r="E11722" s="220"/>
      <c r="F11722" s="225"/>
      <c r="G11722" s="222"/>
      <c r="H11722" s="229"/>
      <c r="I11722" s="220"/>
      <c r="J11722" s="220"/>
      <c r="K11722" s="223"/>
    </row>
    <row r="11723" customHeight="1" spans="1:11">
      <c r="A11723" s="226"/>
      <c r="B11723" s="213"/>
      <c r="C11723" s="214"/>
      <c r="D11723" s="214"/>
      <c r="E11723" s="214"/>
      <c r="F11723" s="224"/>
      <c r="G11723" s="216"/>
      <c r="H11723" s="227"/>
      <c r="I11723" s="214"/>
      <c r="J11723" s="214"/>
      <c r="K11723" s="218"/>
    </row>
    <row r="11724" customHeight="1" spans="1:11">
      <c r="A11724" s="228"/>
      <c r="B11724" s="219"/>
      <c r="C11724" s="220"/>
      <c r="D11724" s="220"/>
      <c r="E11724" s="220"/>
      <c r="F11724" s="225"/>
      <c r="G11724" s="222"/>
      <c r="H11724" s="229"/>
      <c r="I11724" s="220"/>
      <c r="J11724" s="220"/>
      <c r="K11724" s="223"/>
    </row>
    <row r="11725" customHeight="1" spans="1:11">
      <c r="A11725" s="226"/>
      <c r="B11725" s="213"/>
      <c r="C11725" s="214"/>
      <c r="D11725" s="214"/>
      <c r="E11725" s="214"/>
      <c r="F11725" s="224"/>
      <c r="G11725" s="216"/>
      <c r="H11725" s="227"/>
      <c r="I11725" s="214"/>
      <c r="J11725" s="214"/>
      <c r="K11725" s="218"/>
    </row>
    <row r="11726" customHeight="1" spans="1:11">
      <c r="A11726" s="228"/>
      <c r="B11726" s="219"/>
      <c r="C11726" s="220"/>
      <c r="D11726" s="220"/>
      <c r="E11726" s="220"/>
      <c r="F11726" s="225"/>
      <c r="G11726" s="222"/>
      <c r="H11726" s="229"/>
      <c r="I11726" s="220"/>
      <c r="J11726" s="220"/>
      <c r="K11726" s="223"/>
    </row>
    <row r="11727" customHeight="1" spans="1:11">
      <c r="A11727" s="226"/>
      <c r="B11727" s="213"/>
      <c r="C11727" s="214"/>
      <c r="D11727" s="214"/>
      <c r="E11727" s="214"/>
      <c r="F11727" s="224"/>
      <c r="G11727" s="216"/>
      <c r="H11727" s="227"/>
      <c r="I11727" s="214"/>
      <c r="J11727" s="214"/>
      <c r="K11727" s="218"/>
    </row>
    <row r="11728" customHeight="1" spans="1:11">
      <c r="A11728" s="228"/>
      <c r="B11728" s="219"/>
      <c r="C11728" s="220"/>
      <c r="D11728" s="220"/>
      <c r="E11728" s="220"/>
      <c r="F11728" s="225"/>
      <c r="G11728" s="222"/>
      <c r="H11728" s="229"/>
      <c r="I11728" s="220"/>
      <c r="J11728" s="220"/>
      <c r="K11728" s="223"/>
    </row>
    <row r="11729" customHeight="1" spans="1:11">
      <c r="A11729" s="226"/>
      <c r="B11729" s="213"/>
      <c r="C11729" s="214"/>
      <c r="D11729" s="214"/>
      <c r="E11729" s="214"/>
      <c r="F11729" s="224"/>
      <c r="G11729" s="216"/>
      <c r="H11729" s="227"/>
      <c r="I11729" s="214"/>
      <c r="J11729" s="214"/>
      <c r="K11729" s="218"/>
    </row>
    <row r="11730" customHeight="1" spans="1:11">
      <c r="A11730" s="228"/>
      <c r="B11730" s="219"/>
      <c r="C11730" s="220"/>
      <c r="D11730" s="220"/>
      <c r="E11730" s="220"/>
      <c r="F11730" s="225"/>
      <c r="G11730" s="222"/>
      <c r="H11730" s="229"/>
      <c r="I11730" s="220"/>
      <c r="J11730" s="220"/>
      <c r="K11730" s="223"/>
    </row>
    <row r="11731" customHeight="1" spans="1:11">
      <c r="A11731" s="226"/>
      <c r="B11731" s="213"/>
      <c r="C11731" s="214"/>
      <c r="D11731" s="214"/>
      <c r="E11731" s="214"/>
      <c r="F11731" s="224"/>
      <c r="G11731" s="216"/>
      <c r="H11731" s="227"/>
      <c r="I11731" s="214"/>
      <c r="J11731" s="214"/>
      <c r="K11731" s="218"/>
    </row>
    <row r="11732" customHeight="1" spans="1:11">
      <c r="A11732" s="228"/>
      <c r="B11732" s="219"/>
      <c r="C11732" s="220"/>
      <c r="D11732" s="220"/>
      <c r="E11732" s="220"/>
      <c r="F11732" s="225"/>
      <c r="G11732" s="222"/>
      <c r="H11732" s="229"/>
      <c r="I11732" s="220"/>
      <c r="J11732" s="220"/>
      <c r="K11732" s="223"/>
    </row>
    <row r="11733" customHeight="1" spans="1:11">
      <c r="A11733" s="226"/>
      <c r="B11733" s="213"/>
      <c r="C11733" s="214"/>
      <c r="D11733" s="214"/>
      <c r="E11733" s="214"/>
      <c r="F11733" s="224"/>
      <c r="G11733" s="216"/>
      <c r="H11733" s="227"/>
      <c r="I11733" s="214"/>
      <c r="J11733" s="214"/>
      <c r="K11733" s="218"/>
    </row>
    <row r="11734" customHeight="1" spans="1:11">
      <c r="A11734" s="228"/>
      <c r="B11734" s="219"/>
      <c r="C11734" s="220"/>
      <c r="D11734" s="220"/>
      <c r="E11734" s="220"/>
      <c r="F11734" s="225"/>
      <c r="G11734" s="222"/>
      <c r="H11734" s="229"/>
      <c r="I11734" s="220"/>
      <c r="J11734" s="220"/>
      <c r="K11734" s="223"/>
    </row>
    <row r="11735" customHeight="1" spans="1:11">
      <c r="A11735" s="226"/>
      <c r="B11735" s="213"/>
      <c r="C11735" s="214"/>
      <c r="D11735" s="214"/>
      <c r="E11735" s="214"/>
      <c r="F11735" s="224"/>
      <c r="G11735" s="216"/>
      <c r="H11735" s="227"/>
      <c r="I11735" s="214"/>
      <c r="J11735" s="214"/>
      <c r="K11735" s="218"/>
    </row>
    <row r="11736" customHeight="1" spans="1:11">
      <c r="A11736" s="228"/>
      <c r="B11736" s="219"/>
      <c r="C11736" s="220"/>
      <c r="D11736" s="220"/>
      <c r="E11736" s="220"/>
      <c r="F11736" s="225"/>
      <c r="G11736" s="222"/>
      <c r="H11736" s="229"/>
      <c r="I11736" s="220"/>
      <c r="J11736" s="220"/>
      <c r="K11736" s="223"/>
    </row>
    <row r="11737" customHeight="1" spans="1:11">
      <c r="A11737" s="226"/>
      <c r="B11737" s="213"/>
      <c r="C11737" s="214"/>
      <c r="D11737" s="214"/>
      <c r="E11737" s="214"/>
      <c r="F11737" s="224"/>
      <c r="G11737" s="216"/>
      <c r="H11737" s="227"/>
      <c r="I11737" s="214"/>
      <c r="J11737" s="214"/>
      <c r="K11737" s="218"/>
    </row>
    <row r="11738" customHeight="1" spans="1:11">
      <c r="A11738" s="228"/>
      <c r="B11738" s="219"/>
      <c r="C11738" s="220"/>
      <c r="D11738" s="220"/>
      <c r="E11738" s="220"/>
      <c r="F11738" s="225"/>
      <c r="G11738" s="222"/>
      <c r="H11738" s="229"/>
      <c r="I11738" s="220"/>
      <c r="J11738" s="220"/>
      <c r="K11738" s="223"/>
    </row>
    <row r="11739" customHeight="1" spans="1:11">
      <c r="A11739" s="226"/>
      <c r="B11739" s="213"/>
      <c r="C11739" s="214"/>
      <c r="D11739" s="214"/>
      <c r="E11739" s="214"/>
      <c r="F11739" s="224"/>
      <c r="G11739" s="216"/>
      <c r="H11739" s="227"/>
      <c r="I11739" s="214"/>
      <c r="J11739" s="214"/>
      <c r="K11739" s="218"/>
    </row>
    <row r="11740" customHeight="1" spans="1:11">
      <c r="A11740" s="228"/>
      <c r="B11740" s="219"/>
      <c r="C11740" s="220"/>
      <c r="D11740" s="220"/>
      <c r="E11740" s="220"/>
      <c r="F11740" s="225"/>
      <c r="G11740" s="222"/>
      <c r="H11740" s="229"/>
      <c r="I11740" s="220"/>
      <c r="J11740" s="220"/>
      <c r="K11740" s="223"/>
    </row>
    <row r="11741" customHeight="1" spans="1:11">
      <c r="A11741" s="226"/>
      <c r="B11741" s="213"/>
      <c r="C11741" s="214"/>
      <c r="D11741" s="214"/>
      <c r="E11741" s="214"/>
      <c r="F11741" s="224"/>
      <c r="G11741" s="216"/>
      <c r="H11741" s="227"/>
      <c r="I11741" s="214"/>
      <c r="J11741" s="214"/>
      <c r="K11741" s="218"/>
    </row>
    <row r="11742" customHeight="1" spans="1:11">
      <c r="A11742" s="228"/>
      <c r="B11742" s="219"/>
      <c r="C11742" s="220"/>
      <c r="D11742" s="220"/>
      <c r="E11742" s="220"/>
      <c r="F11742" s="225"/>
      <c r="G11742" s="222"/>
      <c r="H11742" s="229"/>
      <c r="I11742" s="220"/>
      <c r="J11742" s="220"/>
      <c r="K11742" s="223"/>
    </row>
    <row r="11743" customHeight="1" spans="1:11">
      <c r="A11743" s="226"/>
      <c r="B11743" s="213"/>
      <c r="C11743" s="214"/>
      <c r="D11743" s="214"/>
      <c r="E11743" s="214"/>
      <c r="F11743" s="224"/>
      <c r="G11743" s="216"/>
      <c r="H11743" s="227"/>
      <c r="I11743" s="214"/>
      <c r="J11743" s="214"/>
      <c r="K11743" s="218"/>
    </row>
    <row r="11744" customHeight="1" spans="1:11">
      <c r="A11744" s="228"/>
      <c r="B11744" s="219"/>
      <c r="C11744" s="220"/>
      <c r="D11744" s="220"/>
      <c r="E11744" s="220"/>
      <c r="F11744" s="225"/>
      <c r="G11744" s="222"/>
      <c r="H11744" s="229"/>
      <c r="I11744" s="220"/>
      <c r="J11744" s="220"/>
      <c r="K11744" s="223"/>
    </row>
    <row r="11745" customHeight="1" spans="1:11">
      <c r="A11745" s="226"/>
      <c r="B11745" s="213"/>
      <c r="C11745" s="214"/>
      <c r="D11745" s="214"/>
      <c r="E11745" s="214"/>
      <c r="F11745" s="224"/>
      <c r="G11745" s="216"/>
      <c r="H11745" s="227"/>
      <c r="I11745" s="214"/>
      <c r="J11745" s="214"/>
      <c r="K11745" s="218"/>
    </row>
    <row r="11746" customHeight="1" spans="1:11">
      <c r="A11746" s="228"/>
      <c r="B11746" s="219"/>
      <c r="C11746" s="220"/>
      <c r="D11746" s="220"/>
      <c r="E11746" s="220"/>
      <c r="F11746" s="225"/>
      <c r="G11746" s="222"/>
      <c r="H11746" s="229"/>
      <c r="I11746" s="220"/>
      <c r="J11746" s="220"/>
      <c r="K11746" s="223"/>
    </row>
    <row r="11747" customHeight="1" spans="1:11">
      <c r="A11747" s="226"/>
      <c r="B11747" s="213"/>
      <c r="C11747" s="214"/>
      <c r="D11747" s="214"/>
      <c r="E11747" s="214"/>
      <c r="F11747" s="224"/>
      <c r="G11747" s="216"/>
      <c r="H11747" s="227"/>
      <c r="I11747" s="214"/>
      <c r="J11747" s="214"/>
      <c r="K11747" s="218"/>
    </row>
    <row r="11748" customHeight="1" spans="1:11">
      <c r="A11748" s="228"/>
      <c r="B11748" s="219"/>
      <c r="C11748" s="220"/>
      <c r="D11748" s="220"/>
      <c r="E11748" s="220"/>
      <c r="F11748" s="225"/>
      <c r="G11748" s="222"/>
      <c r="H11748" s="229"/>
      <c r="I11748" s="220"/>
      <c r="J11748" s="220"/>
      <c r="K11748" s="223"/>
    </row>
    <row r="11749" customHeight="1" spans="1:11">
      <c r="A11749" s="226"/>
      <c r="B11749" s="213"/>
      <c r="C11749" s="214"/>
      <c r="D11749" s="214"/>
      <c r="E11749" s="214"/>
      <c r="F11749" s="224"/>
      <c r="G11749" s="216"/>
      <c r="H11749" s="227"/>
      <c r="I11749" s="214"/>
      <c r="J11749" s="214"/>
      <c r="K11749" s="218"/>
    </row>
    <row r="11750" customHeight="1" spans="1:11">
      <c r="A11750" s="228"/>
      <c r="B11750" s="219"/>
      <c r="C11750" s="220"/>
      <c r="D11750" s="220"/>
      <c r="E11750" s="220"/>
      <c r="F11750" s="225"/>
      <c r="G11750" s="222"/>
      <c r="H11750" s="229"/>
      <c r="I11750" s="220"/>
      <c r="J11750" s="220"/>
      <c r="K11750" s="223"/>
    </row>
    <row r="11751" customHeight="1" spans="1:11">
      <c r="A11751" s="226"/>
      <c r="B11751" s="213"/>
      <c r="C11751" s="214"/>
      <c r="D11751" s="214"/>
      <c r="E11751" s="214"/>
      <c r="F11751" s="224"/>
      <c r="G11751" s="216"/>
      <c r="H11751" s="227"/>
      <c r="I11751" s="214"/>
      <c r="J11751" s="214"/>
      <c r="K11751" s="218"/>
    </row>
    <row r="11752" customHeight="1" spans="1:11">
      <c r="A11752" s="228"/>
      <c r="B11752" s="219"/>
      <c r="C11752" s="220"/>
      <c r="D11752" s="220"/>
      <c r="E11752" s="220"/>
      <c r="F11752" s="225"/>
      <c r="G11752" s="222"/>
      <c r="H11752" s="229"/>
      <c r="I11752" s="220"/>
      <c r="J11752" s="220"/>
      <c r="K11752" s="223"/>
    </row>
    <row r="11753" customHeight="1" spans="1:11">
      <c r="A11753" s="226"/>
      <c r="B11753" s="213"/>
      <c r="C11753" s="214"/>
      <c r="D11753" s="214"/>
      <c r="E11753" s="214"/>
      <c r="F11753" s="224"/>
      <c r="G11753" s="216"/>
      <c r="H11753" s="227"/>
      <c r="I11753" s="214"/>
      <c r="J11753" s="214"/>
      <c r="K11753" s="218"/>
    </row>
    <row r="11754" customHeight="1" spans="1:11">
      <c r="A11754" s="228"/>
      <c r="B11754" s="219"/>
      <c r="C11754" s="220"/>
      <c r="D11754" s="220"/>
      <c r="E11754" s="220"/>
      <c r="F11754" s="225"/>
      <c r="G11754" s="222"/>
      <c r="H11754" s="229"/>
      <c r="I11754" s="220"/>
      <c r="J11754" s="220"/>
      <c r="K11754" s="223"/>
    </row>
    <row r="11755" customHeight="1" spans="1:11">
      <c r="A11755" s="226"/>
      <c r="B11755" s="213"/>
      <c r="C11755" s="214"/>
      <c r="D11755" s="214"/>
      <c r="E11755" s="214"/>
      <c r="F11755" s="224"/>
      <c r="G11755" s="216"/>
      <c r="H11755" s="227"/>
      <c r="I11755" s="214"/>
      <c r="J11755" s="214"/>
      <c r="K11755" s="218"/>
    </row>
    <row r="11756" customHeight="1" spans="1:11">
      <c r="A11756" s="228"/>
      <c r="B11756" s="219"/>
      <c r="C11756" s="220"/>
      <c r="D11756" s="220"/>
      <c r="E11756" s="220"/>
      <c r="F11756" s="225"/>
      <c r="G11756" s="222"/>
      <c r="H11756" s="229"/>
      <c r="I11756" s="220"/>
      <c r="J11756" s="220"/>
      <c r="K11756" s="223"/>
    </row>
    <row r="11757" customHeight="1" spans="1:11">
      <c r="A11757" s="226"/>
      <c r="B11757" s="213"/>
      <c r="C11757" s="214"/>
      <c r="D11757" s="214"/>
      <c r="E11757" s="214"/>
      <c r="F11757" s="224"/>
      <c r="G11757" s="216"/>
      <c r="H11757" s="227"/>
      <c r="I11757" s="214"/>
      <c r="J11757" s="214"/>
      <c r="K11757" s="218"/>
    </row>
    <row r="11758" customHeight="1" spans="1:11">
      <c r="A11758" s="228"/>
      <c r="B11758" s="219"/>
      <c r="C11758" s="220"/>
      <c r="D11758" s="220"/>
      <c r="E11758" s="220"/>
      <c r="F11758" s="225"/>
      <c r="G11758" s="222"/>
      <c r="H11758" s="229"/>
      <c r="I11758" s="220"/>
      <c r="J11758" s="220"/>
      <c r="K11758" s="223"/>
    </row>
    <row r="11759" customHeight="1" spans="1:11">
      <c r="A11759" s="226"/>
      <c r="B11759" s="213"/>
      <c r="C11759" s="214"/>
      <c r="D11759" s="214"/>
      <c r="E11759" s="214"/>
      <c r="F11759" s="224"/>
      <c r="G11759" s="216"/>
      <c r="H11759" s="227"/>
      <c r="I11759" s="214"/>
      <c r="J11759" s="214"/>
      <c r="K11759" s="218"/>
    </row>
    <row r="11760" customHeight="1" spans="1:11">
      <c r="A11760" s="228"/>
      <c r="B11760" s="219"/>
      <c r="C11760" s="220"/>
      <c r="D11760" s="220"/>
      <c r="E11760" s="220"/>
      <c r="F11760" s="225"/>
      <c r="G11760" s="222"/>
      <c r="H11760" s="229"/>
      <c r="I11760" s="220"/>
      <c r="J11760" s="220"/>
      <c r="K11760" s="223"/>
    </row>
    <row r="11761" customHeight="1" spans="1:11">
      <c r="A11761" s="226"/>
      <c r="B11761" s="213"/>
      <c r="C11761" s="214"/>
      <c r="D11761" s="214"/>
      <c r="E11761" s="214"/>
      <c r="F11761" s="224"/>
      <c r="G11761" s="216"/>
      <c r="H11761" s="227"/>
      <c r="I11761" s="214"/>
      <c r="J11761" s="214"/>
      <c r="K11761" s="218"/>
    </row>
    <row r="11762" customHeight="1" spans="1:11">
      <c r="A11762" s="228"/>
      <c r="B11762" s="219"/>
      <c r="C11762" s="220"/>
      <c r="D11762" s="220"/>
      <c r="E11762" s="220"/>
      <c r="F11762" s="225"/>
      <c r="G11762" s="222"/>
      <c r="H11762" s="229"/>
      <c r="I11762" s="220"/>
      <c r="J11762" s="220"/>
      <c r="K11762" s="223"/>
    </row>
    <row r="11763" customHeight="1" spans="1:11">
      <c r="A11763" s="226"/>
      <c r="B11763" s="213"/>
      <c r="C11763" s="214"/>
      <c r="D11763" s="214"/>
      <c r="E11763" s="214"/>
      <c r="F11763" s="224"/>
      <c r="G11763" s="216"/>
      <c r="H11763" s="227"/>
      <c r="I11763" s="214"/>
      <c r="J11763" s="214"/>
      <c r="K11763" s="218"/>
    </row>
    <row r="11764" customHeight="1" spans="1:11">
      <c r="A11764" s="228"/>
      <c r="B11764" s="219"/>
      <c r="C11764" s="220"/>
      <c r="D11764" s="220"/>
      <c r="E11764" s="220"/>
      <c r="F11764" s="225"/>
      <c r="G11764" s="222"/>
      <c r="H11764" s="229"/>
      <c r="I11764" s="220"/>
      <c r="J11764" s="220"/>
      <c r="K11764" s="223"/>
    </row>
    <row r="11765" customHeight="1" spans="1:11">
      <c r="A11765" s="226"/>
      <c r="B11765" s="213"/>
      <c r="C11765" s="214"/>
      <c r="D11765" s="214"/>
      <c r="E11765" s="214"/>
      <c r="F11765" s="224"/>
      <c r="G11765" s="216"/>
      <c r="H11765" s="227"/>
      <c r="I11765" s="214"/>
      <c r="J11765" s="214"/>
      <c r="K11765" s="218"/>
    </row>
    <row r="11766" customHeight="1" spans="1:11">
      <c r="A11766" s="228"/>
      <c r="B11766" s="219"/>
      <c r="C11766" s="220"/>
      <c r="D11766" s="220"/>
      <c r="E11766" s="220"/>
      <c r="F11766" s="225"/>
      <c r="G11766" s="222"/>
      <c r="H11766" s="229"/>
      <c r="I11766" s="220"/>
      <c r="J11766" s="220"/>
      <c r="K11766" s="223"/>
    </row>
    <row r="11767" customHeight="1" spans="1:11">
      <c r="A11767" s="226"/>
      <c r="B11767" s="213"/>
      <c r="C11767" s="214"/>
      <c r="D11767" s="214"/>
      <c r="E11767" s="214"/>
      <c r="F11767" s="224"/>
      <c r="G11767" s="216"/>
      <c r="H11767" s="227"/>
      <c r="I11767" s="214"/>
      <c r="J11767" s="214"/>
      <c r="K11767" s="218"/>
    </row>
    <row r="11768" customHeight="1" spans="1:11">
      <c r="A11768" s="228"/>
      <c r="B11768" s="219"/>
      <c r="C11768" s="220"/>
      <c r="D11768" s="220"/>
      <c r="E11768" s="220"/>
      <c r="F11768" s="225"/>
      <c r="G11768" s="222"/>
      <c r="H11768" s="229"/>
      <c r="I11768" s="220"/>
      <c r="J11768" s="220"/>
      <c r="K11768" s="223"/>
    </row>
    <row r="11769" customHeight="1" spans="1:11">
      <c r="A11769" s="226"/>
      <c r="B11769" s="213"/>
      <c r="C11769" s="214"/>
      <c r="D11769" s="214"/>
      <c r="E11769" s="214"/>
      <c r="F11769" s="224"/>
      <c r="G11769" s="216"/>
      <c r="H11769" s="227"/>
      <c r="I11769" s="214"/>
      <c r="J11769" s="214"/>
      <c r="K11769" s="218"/>
    </row>
    <row r="11770" customHeight="1" spans="1:11">
      <c r="A11770" s="228"/>
      <c r="B11770" s="219"/>
      <c r="C11770" s="220"/>
      <c r="D11770" s="220"/>
      <c r="E11770" s="220"/>
      <c r="F11770" s="225"/>
      <c r="G11770" s="222"/>
      <c r="H11770" s="229"/>
      <c r="I11770" s="220"/>
      <c r="J11770" s="220"/>
      <c r="K11770" s="223"/>
    </row>
    <row r="11771" customHeight="1" spans="1:11">
      <c r="A11771" s="226"/>
      <c r="B11771" s="213"/>
      <c r="C11771" s="214"/>
      <c r="D11771" s="214"/>
      <c r="E11771" s="214"/>
      <c r="F11771" s="224"/>
      <c r="G11771" s="216"/>
      <c r="H11771" s="227"/>
      <c r="I11771" s="214"/>
      <c r="J11771" s="214"/>
      <c r="K11771" s="218"/>
    </row>
    <row r="11772" customHeight="1" spans="1:11">
      <c r="A11772" s="228"/>
      <c r="B11772" s="219"/>
      <c r="C11772" s="220"/>
      <c r="D11772" s="220"/>
      <c r="E11772" s="220"/>
      <c r="F11772" s="225"/>
      <c r="G11772" s="222"/>
      <c r="H11772" s="229"/>
      <c r="I11772" s="220"/>
      <c r="J11772" s="220"/>
      <c r="K11772" s="223"/>
    </row>
    <row r="11773" customHeight="1" spans="1:11">
      <c r="A11773" s="226"/>
      <c r="B11773" s="213"/>
      <c r="C11773" s="214"/>
      <c r="D11773" s="214"/>
      <c r="E11773" s="214"/>
      <c r="F11773" s="224"/>
      <c r="G11773" s="216"/>
      <c r="H11773" s="227"/>
      <c r="I11773" s="214"/>
      <c r="J11773" s="214"/>
      <c r="K11773" s="218"/>
    </row>
    <row r="11774" customHeight="1" spans="1:11">
      <c r="A11774" s="228"/>
      <c r="B11774" s="219"/>
      <c r="C11774" s="220"/>
      <c r="D11774" s="220"/>
      <c r="E11774" s="220"/>
      <c r="F11774" s="225"/>
      <c r="G11774" s="222"/>
      <c r="H11774" s="229"/>
      <c r="I11774" s="220"/>
      <c r="J11774" s="220"/>
      <c r="K11774" s="223"/>
    </row>
    <row r="11775" customHeight="1" spans="1:11">
      <c r="A11775" s="226"/>
      <c r="B11775" s="213"/>
      <c r="C11775" s="214"/>
      <c r="D11775" s="214"/>
      <c r="E11775" s="214"/>
      <c r="F11775" s="224"/>
      <c r="G11775" s="216"/>
      <c r="H11775" s="227"/>
      <c r="I11775" s="214"/>
      <c r="J11775" s="214"/>
      <c r="K11775" s="218"/>
    </row>
    <row r="11776" customHeight="1" spans="1:11">
      <c r="A11776" s="228"/>
      <c r="B11776" s="219"/>
      <c r="C11776" s="220"/>
      <c r="D11776" s="220"/>
      <c r="E11776" s="220"/>
      <c r="F11776" s="225"/>
      <c r="G11776" s="222"/>
      <c r="H11776" s="229"/>
      <c r="I11776" s="220"/>
      <c r="J11776" s="220"/>
      <c r="K11776" s="223"/>
    </row>
    <row r="11777" customHeight="1" spans="1:11">
      <c r="A11777" s="226"/>
      <c r="B11777" s="213"/>
      <c r="C11777" s="214"/>
      <c r="D11777" s="214"/>
      <c r="E11777" s="214"/>
      <c r="F11777" s="224"/>
      <c r="G11777" s="216"/>
      <c r="H11777" s="227"/>
      <c r="I11777" s="214"/>
      <c r="J11777" s="214"/>
      <c r="K11777" s="218"/>
    </row>
    <row r="11778" customHeight="1" spans="1:11">
      <c r="A11778" s="228"/>
      <c r="B11778" s="219"/>
      <c r="C11778" s="220"/>
      <c r="D11778" s="220"/>
      <c r="E11778" s="220"/>
      <c r="F11778" s="225"/>
      <c r="G11778" s="222"/>
      <c r="H11778" s="229"/>
      <c r="I11778" s="220"/>
      <c r="J11778" s="220"/>
      <c r="K11778" s="223"/>
    </row>
    <row r="11779" customHeight="1" spans="1:11">
      <c r="A11779" s="226"/>
      <c r="B11779" s="213"/>
      <c r="C11779" s="214"/>
      <c r="D11779" s="214"/>
      <c r="E11779" s="214"/>
      <c r="F11779" s="224"/>
      <c r="G11779" s="216"/>
      <c r="H11779" s="227"/>
      <c r="I11779" s="214"/>
      <c r="J11779" s="214"/>
      <c r="K11779" s="218"/>
    </row>
    <row r="11780" customHeight="1" spans="1:11">
      <c r="A11780" s="228"/>
      <c r="B11780" s="219"/>
      <c r="C11780" s="220"/>
      <c r="D11780" s="220"/>
      <c r="E11780" s="220"/>
      <c r="F11780" s="225"/>
      <c r="G11780" s="222"/>
      <c r="H11780" s="229"/>
      <c r="I11780" s="220"/>
      <c r="J11780" s="220"/>
      <c r="K11780" s="223"/>
    </row>
    <row r="11781" customHeight="1" spans="1:11">
      <c r="A11781" s="226"/>
      <c r="B11781" s="213"/>
      <c r="C11781" s="214"/>
      <c r="D11781" s="214"/>
      <c r="E11781" s="214"/>
      <c r="F11781" s="224"/>
      <c r="G11781" s="216"/>
      <c r="H11781" s="227"/>
      <c r="I11781" s="214"/>
      <c r="J11781" s="214"/>
      <c r="K11781" s="218"/>
    </row>
    <row r="11782" customHeight="1" spans="1:11">
      <c r="A11782" s="228"/>
      <c r="B11782" s="219"/>
      <c r="C11782" s="220"/>
      <c r="D11782" s="220"/>
      <c r="E11782" s="220"/>
      <c r="F11782" s="225"/>
      <c r="G11782" s="222"/>
      <c r="H11782" s="229"/>
      <c r="I11782" s="220"/>
      <c r="J11782" s="220"/>
      <c r="K11782" s="223"/>
    </row>
    <row r="11783" customHeight="1" spans="1:11">
      <c r="A11783" s="226"/>
      <c r="B11783" s="213"/>
      <c r="C11783" s="214"/>
      <c r="D11783" s="214"/>
      <c r="E11783" s="214"/>
      <c r="F11783" s="224"/>
      <c r="G11783" s="216"/>
      <c r="H11783" s="227"/>
      <c r="I11783" s="214"/>
      <c r="J11783" s="214"/>
      <c r="K11783" s="218"/>
    </row>
    <row r="11784" customHeight="1" spans="1:11">
      <c r="A11784" s="228"/>
      <c r="B11784" s="219"/>
      <c r="C11784" s="220"/>
      <c r="D11784" s="220"/>
      <c r="E11784" s="220"/>
      <c r="F11784" s="225"/>
      <c r="G11784" s="222"/>
      <c r="H11784" s="229"/>
      <c r="I11784" s="220"/>
      <c r="J11784" s="220"/>
      <c r="K11784" s="223"/>
    </row>
    <row r="11785" customHeight="1" spans="1:11">
      <c r="A11785" s="226"/>
      <c r="B11785" s="213"/>
      <c r="C11785" s="214"/>
      <c r="D11785" s="214"/>
      <c r="E11785" s="214"/>
      <c r="F11785" s="224"/>
      <c r="G11785" s="216"/>
      <c r="H11785" s="227"/>
      <c r="I11785" s="214"/>
      <c r="J11785" s="214"/>
      <c r="K11785" s="218"/>
    </row>
    <row r="11786" customHeight="1" spans="1:11">
      <c r="A11786" s="228"/>
      <c r="B11786" s="219"/>
      <c r="C11786" s="220"/>
      <c r="D11786" s="220"/>
      <c r="E11786" s="220"/>
      <c r="F11786" s="225"/>
      <c r="G11786" s="222"/>
      <c r="H11786" s="229"/>
      <c r="I11786" s="220"/>
      <c r="J11786" s="220"/>
      <c r="K11786" s="223"/>
    </row>
    <row r="11787" customHeight="1" spans="1:11">
      <c r="A11787" s="226"/>
      <c r="B11787" s="213"/>
      <c r="C11787" s="214"/>
      <c r="D11787" s="214"/>
      <c r="E11787" s="214"/>
      <c r="F11787" s="224"/>
      <c r="G11787" s="216"/>
      <c r="H11787" s="227"/>
      <c r="I11787" s="214"/>
      <c r="J11787" s="214"/>
      <c r="K11787" s="218"/>
    </row>
    <row r="11788" customHeight="1" spans="1:11">
      <c r="A11788" s="228"/>
      <c r="B11788" s="219"/>
      <c r="C11788" s="220"/>
      <c r="D11788" s="220"/>
      <c r="E11788" s="220"/>
      <c r="F11788" s="225"/>
      <c r="G11788" s="222"/>
      <c r="H11788" s="229"/>
      <c r="I11788" s="220"/>
      <c r="J11788" s="220"/>
      <c r="K11788" s="223"/>
    </row>
    <row r="11789" customHeight="1" spans="1:11">
      <c r="A11789" s="226"/>
      <c r="B11789" s="213"/>
      <c r="C11789" s="214"/>
      <c r="D11789" s="214"/>
      <c r="E11789" s="214"/>
      <c r="F11789" s="224"/>
      <c r="G11789" s="216"/>
      <c r="H11789" s="227"/>
      <c r="I11789" s="214"/>
      <c r="J11789" s="214"/>
      <c r="K11789" s="218"/>
    </row>
    <row r="11790" customHeight="1" spans="1:11">
      <c r="A11790" s="228"/>
      <c r="B11790" s="219"/>
      <c r="C11790" s="220"/>
      <c r="D11790" s="220"/>
      <c r="E11790" s="220"/>
      <c r="F11790" s="225"/>
      <c r="G11790" s="222"/>
      <c r="H11790" s="229"/>
      <c r="I11790" s="220"/>
      <c r="J11790" s="220"/>
      <c r="K11790" s="223"/>
    </row>
    <row r="11791" customHeight="1" spans="1:11">
      <c r="A11791" s="226"/>
      <c r="B11791" s="213"/>
      <c r="C11791" s="214"/>
      <c r="D11791" s="214"/>
      <c r="E11791" s="214"/>
      <c r="F11791" s="224"/>
      <c r="G11791" s="216"/>
      <c r="H11791" s="227"/>
      <c r="I11791" s="214"/>
      <c r="J11791" s="214"/>
      <c r="K11791" s="218"/>
    </row>
    <row r="11792" customHeight="1" spans="1:11">
      <c r="A11792" s="228"/>
      <c r="B11792" s="219"/>
      <c r="C11792" s="220"/>
      <c r="D11792" s="220"/>
      <c r="E11792" s="220"/>
      <c r="F11792" s="225"/>
      <c r="G11792" s="222"/>
      <c r="H11792" s="229"/>
      <c r="I11792" s="220"/>
      <c r="J11792" s="220"/>
      <c r="K11792" s="223"/>
    </row>
    <row r="11793" customHeight="1" spans="1:11">
      <c r="A11793" s="226"/>
      <c r="B11793" s="213"/>
      <c r="C11793" s="214"/>
      <c r="D11793" s="214"/>
      <c r="E11793" s="214"/>
      <c r="F11793" s="224"/>
      <c r="G11793" s="216"/>
      <c r="H11793" s="227"/>
      <c r="I11793" s="214"/>
      <c r="J11793" s="214"/>
      <c r="K11793" s="218"/>
    </row>
    <row r="11794" customHeight="1" spans="1:11">
      <c r="A11794" s="228"/>
      <c r="B11794" s="219"/>
      <c r="C11794" s="220"/>
      <c r="D11794" s="220"/>
      <c r="E11794" s="220"/>
      <c r="F11794" s="225"/>
      <c r="G11794" s="222"/>
      <c r="H11794" s="229"/>
      <c r="I11794" s="220"/>
      <c r="J11794" s="220"/>
      <c r="K11794" s="223"/>
    </row>
    <row r="11795" customHeight="1" spans="1:11">
      <c r="A11795" s="226"/>
      <c r="B11795" s="213"/>
      <c r="C11795" s="214"/>
      <c r="D11795" s="214"/>
      <c r="E11795" s="214"/>
      <c r="F11795" s="224"/>
      <c r="G11795" s="216"/>
      <c r="H11795" s="227"/>
      <c r="I11795" s="214"/>
      <c r="J11795" s="214"/>
      <c r="K11795" s="218"/>
    </row>
    <row r="11796" customHeight="1" spans="1:11">
      <c r="A11796" s="228"/>
      <c r="B11796" s="219"/>
      <c r="C11796" s="220"/>
      <c r="D11796" s="220"/>
      <c r="E11796" s="220"/>
      <c r="F11796" s="225"/>
      <c r="G11796" s="222"/>
      <c r="H11796" s="229"/>
      <c r="I11796" s="220"/>
      <c r="J11796" s="220"/>
      <c r="K11796" s="223"/>
    </row>
    <row r="11797" customHeight="1" spans="1:11">
      <c r="A11797" s="226"/>
      <c r="B11797" s="213"/>
      <c r="C11797" s="214"/>
      <c r="D11797" s="214"/>
      <c r="E11797" s="214"/>
      <c r="F11797" s="224"/>
      <c r="G11797" s="216"/>
      <c r="H11797" s="227"/>
      <c r="I11797" s="214"/>
      <c r="J11797" s="214"/>
      <c r="K11797" s="218"/>
    </row>
    <row r="11798" customHeight="1" spans="1:11">
      <c r="A11798" s="228"/>
      <c r="B11798" s="219"/>
      <c r="C11798" s="220"/>
      <c r="D11798" s="220"/>
      <c r="E11798" s="220"/>
      <c r="F11798" s="225"/>
      <c r="G11798" s="222"/>
      <c r="H11798" s="229"/>
      <c r="I11798" s="220"/>
      <c r="J11798" s="220"/>
      <c r="K11798" s="223"/>
    </row>
    <row r="11799" customHeight="1" spans="1:11">
      <c r="A11799" s="226"/>
      <c r="B11799" s="213"/>
      <c r="C11799" s="214"/>
      <c r="D11799" s="214"/>
      <c r="E11799" s="214"/>
      <c r="F11799" s="224"/>
      <c r="G11799" s="216"/>
      <c r="H11799" s="227"/>
      <c r="I11799" s="214"/>
      <c r="J11799" s="214"/>
      <c r="K11799" s="218"/>
    </row>
    <row r="11800" customHeight="1" spans="1:11">
      <c r="A11800" s="228"/>
      <c r="B11800" s="219"/>
      <c r="C11800" s="220"/>
      <c r="D11800" s="220"/>
      <c r="E11800" s="220"/>
      <c r="F11800" s="225"/>
      <c r="G11800" s="222"/>
      <c r="H11800" s="229"/>
      <c r="I11800" s="220"/>
      <c r="J11800" s="220"/>
      <c r="K11800" s="223"/>
    </row>
    <row r="11801" customHeight="1" spans="1:11">
      <c r="A11801" s="226"/>
      <c r="B11801" s="213"/>
      <c r="C11801" s="214"/>
      <c r="D11801" s="214"/>
      <c r="E11801" s="214"/>
      <c r="F11801" s="224"/>
      <c r="G11801" s="216"/>
      <c r="H11801" s="227"/>
      <c r="I11801" s="214"/>
      <c r="J11801" s="214"/>
      <c r="K11801" s="218"/>
    </row>
    <row r="11802" customHeight="1" spans="1:11">
      <c r="A11802" s="228"/>
      <c r="B11802" s="219"/>
      <c r="C11802" s="220"/>
      <c r="D11802" s="220"/>
      <c r="E11802" s="220"/>
      <c r="F11802" s="225"/>
      <c r="G11802" s="222"/>
      <c r="H11802" s="229"/>
      <c r="I11802" s="220"/>
      <c r="J11802" s="220"/>
      <c r="K11802" s="223"/>
    </row>
    <row r="11803" customHeight="1" spans="1:11">
      <c r="A11803" s="226"/>
      <c r="B11803" s="213"/>
      <c r="C11803" s="214"/>
      <c r="D11803" s="214"/>
      <c r="E11803" s="214"/>
      <c r="F11803" s="224"/>
      <c r="G11803" s="216"/>
      <c r="H11803" s="227"/>
      <c r="I11803" s="214"/>
      <c r="J11803" s="214"/>
      <c r="K11803" s="218"/>
    </row>
    <row r="11804" customHeight="1" spans="1:11">
      <c r="A11804" s="228"/>
      <c r="B11804" s="219"/>
      <c r="C11804" s="220"/>
      <c r="D11804" s="220"/>
      <c r="E11804" s="220"/>
      <c r="F11804" s="225"/>
      <c r="G11804" s="222"/>
      <c r="H11804" s="229"/>
      <c r="I11804" s="220"/>
      <c r="J11804" s="220"/>
      <c r="K11804" s="223"/>
    </row>
    <row r="11805" customHeight="1" spans="1:11">
      <c r="A11805" s="226"/>
      <c r="B11805" s="213"/>
      <c r="C11805" s="214"/>
      <c r="D11805" s="214"/>
      <c r="E11805" s="214"/>
      <c r="F11805" s="224"/>
      <c r="G11805" s="216"/>
      <c r="H11805" s="227"/>
      <c r="I11805" s="214"/>
      <c r="J11805" s="214"/>
      <c r="K11805" s="218"/>
    </row>
    <row r="11806" customHeight="1" spans="1:11">
      <c r="A11806" s="228"/>
      <c r="B11806" s="219"/>
      <c r="C11806" s="220"/>
      <c r="D11806" s="220"/>
      <c r="E11806" s="220"/>
      <c r="F11806" s="225"/>
      <c r="G11806" s="222"/>
      <c r="H11806" s="229"/>
      <c r="I11806" s="220"/>
      <c r="J11806" s="220"/>
      <c r="K11806" s="223"/>
    </row>
    <row r="11807" customHeight="1" spans="1:11">
      <c r="A11807" s="226"/>
      <c r="B11807" s="213"/>
      <c r="C11807" s="214"/>
      <c r="D11807" s="214"/>
      <c r="E11807" s="214"/>
      <c r="F11807" s="224"/>
      <c r="G11807" s="216"/>
      <c r="H11807" s="227"/>
      <c r="I11807" s="214"/>
      <c r="J11807" s="214"/>
      <c r="K11807" s="218"/>
    </row>
    <row r="11808" customHeight="1" spans="1:11">
      <c r="A11808" s="228"/>
      <c r="B11808" s="219"/>
      <c r="C11808" s="220"/>
      <c r="D11808" s="220"/>
      <c r="E11808" s="220"/>
      <c r="F11808" s="225"/>
      <c r="G11808" s="222"/>
      <c r="H11808" s="229"/>
      <c r="I11808" s="220"/>
      <c r="J11808" s="220"/>
      <c r="K11808" s="223"/>
    </row>
    <row r="11809" customHeight="1" spans="1:11">
      <c r="A11809" s="226"/>
      <c r="B11809" s="213"/>
      <c r="C11809" s="214"/>
      <c r="D11809" s="214"/>
      <c r="E11809" s="214"/>
      <c r="F11809" s="224"/>
      <c r="G11809" s="216"/>
      <c r="H11809" s="227"/>
      <c r="I11809" s="214"/>
      <c r="J11809" s="214"/>
      <c r="K11809" s="218"/>
    </row>
    <row r="11810" customHeight="1" spans="1:11">
      <c r="A11810" s="228"/>
      <c r="B11810" s="219"/>
      <c r="C11810" s="220"/>
      <c r="D11810" s="220"/>
      <c r="E11810" s="220"/>
      <c r="F11810" s="225"/>
      <c r="G11810" s="222"/>
      <c r="H11810" s="229"/>
      <c r="I11810" s="220"/>
      <c r="J11810" s="220"/>
      <c r="K11810" s="223"/>
    </row>
    <row r="11811" customHeight="1" spans="1:11">
      <c r="A11811" s="226"/>
      <c r="B11811" s="213"/>
      <c r="C11811" s="214"/>
      <c r="D11811" s="214"/>
      <c r="E11811" s="214"/>
      <c r="F11811" s="224"/>
      <c r="G11811" s="216"/>
      <c r="H11811" s="227"/>
      <c r="I11811" s="214"/>
      <c r="J11811" s="214"/>
      <c r="K11811" s="218"/>
    </row>
    <row r="11812" customHeight="1" spans="1:11">
      <c r="A11812" s="228"/>
      <c r="B11812" s="219"/>
      <c r="C11812" s="220"/>
      <c r="D11812" s="220"/>
      <c r="E11812" s="220"/>
      <c r="F11812" s="225"/>
      <c r="G11812" s="222"/>
      <c r="H11812" s="229"/>
      <c r="I11812" s="220"/>
      <c r="J11812" s="220"/>
      <c r="K11812" s="223"/>
    </row>
    <row r="11813" customHeight="1" spans="1:11">
      <c r="A11813" s="226"/>
      <c r="B11813" s="213"/>
      <c r="C11813" s="214"/>
      <c r="D11813" s="214"/>
      <c r="E11813" s="214"/>
      <c r="F11813" s="224"/>
      <c r="G11813" s="216"/>
      <c r="H11813" s="227"/>
      <c r="I11813" s="214"/>
      <c r="J11813" s="214"/>
      <c r="K11813" s="218"/>
    </row>
    <row r="11814" customHeight="1" spans="1:11">
      <c r="A11814" s="228"/>
      <c r="B11814" s="219"/>
      <c r="C11814" s="220"/>
      <c r="D11814" s="220"/>
      <c r="E11814" s="220"/>
      <c r="F11814" s="225"/>
      <c r="G11814" s="222"/>
      <c r="H11814" s="229"/>
      <c r="I11814" s="220"/>
      <c r="J11814" s="220"/>
      <c r="K11814" s="223"/>
    </row>
    <row r="11815" customHeight="1" spans="1:11">
      <c r="A11815" s="226"/>
      <c r="B11815" s="213"/>
      <c r="C11815" s="214"/>
      <c r="D11815" s="214"/>
      <c r="E11815" s="214"/>
      <c r="F11815" s="224"/>
      <c r="G11815" s="216"/>
      <c r="H11815" s="227"/>
      <c r="I11815" s="214"/>
      <c r="J11815" s="214"/>
      <c r="K11815" s="218"/>
    </row>
    <row r="11816" customHeight="1" spans="1:11">
      <c r="A11816" s="228"/>
      <c r="B11816" s="219"/>
      <c r="C11816" s="220"/>
      <c r="D11816" s="220"/>
      <c r="E11816" s="220"/>
      <c r="F11816" s="225"/>
      <c r="G11816" s="222"/>
      <c r="H11816" s="229"/>
      <c r="I11816" s="220"/>
      <c r="J11816" s="220"/>
      <c r="K11816" s="223"/>
    </row>
    <row r="11817" customHeight="1" spans="1:11">
      <c r="A11817" s="226"/>
      <c r="B11817" s="213"/>
      <c r="C11817" s="214"/>
      <c r="D11817" s="214"/>
      <c r="E11817" s="214"/>
      <c r="F11817" s="224"/>
      <c r="G11817" s="216"/>
      <c r="H11817" s="227"/>
      <c r="I11817" s="214"/>
      <c r="J11817" s="214"/>
      <c r="K11817" s="218"/>
    </row>
    <row r="11818" customHeight="1" spans="1:11">
      <c r="A11818" s="228"/>
      <c r="B11818" s="219"/>
      <c r="C11818" s="220"/>
      <c r="D11818" s="220"/>
      <c r="E11818" s="220"/>
      <c r="F11818" s="225"/>
      <c r="G11818" s="222"/>
      <c r="H11818" s="229"/>
      <c r="I11818" s="220"/>
      <c r="J11818" s="220"/>
      <c r="K11818" s="223"/>
    </row>
    <row r="11819" customHeight="1" spans="1:11">
      <c r="A11819" s="226"/>
      <c r="B11819" s="213"/>
      <c r="C11819" s="214"/>
      <c r="D11819" s="214"/>
      <c r="E11819" s="214"/>
      <c r="F11819" s="224"/>
      <c r="G11819" s="216"/>
      <c r="H11819" s="227"/>
      <c r="I11819" s="214"/>
      <c r="J11819" s="214"/>
      <c r="K11819" s="218"/>
    </row>
    <row r="11820" customHeight="1" spans="1:11">
      <c r="A11820" s="228"/>
      <c r="B11820" s="219"/>
      <c r="C11820" s="220"/>
      <c r="D11820" s="220"/>
      <c r="E11820" s="220"/>
      <c r="F11820" s="225"/>
      <c r="G11820" s="222"/>
      <c r="H11820" s="229"/>
      <c r="I11820" s="220"/>
      <c r="J11820" s="220"/>
      <c r="K11820" s="223"/>
    </row>
    <row r="11821" customHeight="1" spans="1:11">
      <c r="A11821" s="226"/>
      <c r="B11821" s="213"/>
      <c r="C11821" s="214"/>
      <c r="D11821" s="214"/>
      <c r="E11821" s="214"/>
      <c r="F11821" s="224"/>
      <c r="G11821" s="216"/>
      <c r="H11821" s="227"/>
      <c r="I11821" s="214"/>
      <c r="J11821" s="214"/>
      <c r="K11821" s="218"/>
    </row>
    <row r="11822" customHeight="1" spans="1:11">
      <c r="A11822" s="228"/>
      <c r="B11822" s="219"/>
      <c r="C11822" s="220"/>
      <c r="D11822" s="220"/>
      <c r="E11822" s="220"/>
      <c r="F11822" s="225"/>
      <c r="G11822" s="222"/>
      <c r="H11822" s="229"/>
      <c r="I11822" s="220"/>
      <c r="J11822" s="220"/>
      <c r="K11822" s="223"/>
    </row>
    <row r="11823" customHeight="1" spans="1:11">
      <c r="A11823" s="226"/>
      <c r="B11823" s="213"/>
      <c r="C11823" s="214"/>
      <c r="D11823" s="214"/>
      <c r="E11823" s="214"/>
      <c r="F11823" s="224"/>
      <c r="G11823" s="216"/>
      <c r="H11823" s="227"/>
      <c r="I11823" s="214"/>
      <c r="J11823" s="214"/>
      <c r="K11823" s="218"/>
    </row>
    <row r="11824" customHeight="1" spans="1:11">
      <c r="A11824" s="228"/>
      <c r="B11824" s="219"/>
      <c r="C11824" s="220"/>
      <c r="D11824" s="220"/>
      <c r="E11824" s="220"/>
      <c r="F11824" s="225"/>
      <c r="G11824" s="222"/>
      <c r="H11824" s="229"/>
      <c r="I11824" s="220"/>
      <c r="J11824" s="220"/>
      <c r="K11824" s="223"/>
    </row>
    <row r="11825" customHeight="1" spans="1:11">
      <c r="A11825" s="226"/>
      <c r="B11825" s="213"/>
      <c r="C11825" s="214"/>
      <c r="D11825" s="214"/>
      <c r="E11825" s="214"/>
      <c r="F11825" s="224"/>
      <c r="G11825" s="216"/>
      <c r="H11825" s="227"/>
      <c r="I11825" s="214"/>
      <c r="J11825" s="214"/>
      <c r="K11825" s="218"/>
    </row>
    <row r="11826" customHeight="1" spans="1:11">
      <c r="A11826" s="228"/>
      <c r="B11826" s="219"/>
      <c r="C11826" s="220"/>
      <c r="D11826" s="220"/>
      <c r="E11826" s="220"/>
      <c r="F11826" s="225"/>
      <c r="G11826" s="222"/>
      <c r="H11826" s="229"/>
      <c r="I11826" s="220"/>
      <c r="J11826" s="220"/>
      <c r="K11826" s="223"/>
    </row>
    <row r="11827" customHeight="1" spans="1:11">
      <c r="A11827" s="226"/>
      <c r="B11827" s="213"/>
      <c r="C11827" s="214"/>
      <c r="D11827" s="214"/>
      <c r="E11827" s="214"/>
      <c r="F11827" s="224"/>
      <c r="G11827" s="216"/>
      <c r="H11827" s="227"/>
      <c r="I11827" s="214"/>
      <c r="J11827" s="214"/>
      <c r="K11827" s="218"/>
    </row>
    <row r="11828" customHeight="1" spans="1:11">
      <c r="A11828" s="228"/>
      <c r="B11828" s="219"/>
      <c r="C11828" s="220"/>
      <c r="D11828" s="220"/>
      <c r="E11828" s="220"/>
      <c r="F11828" s="225"/>
      <c r="G11828" s="222"/>
      <c r="H11828" s="229"/>
      <c r="I11828" s="220"/>
      <c r="J11828" s="220"/>
      <c r="K11828" s="223"/>
    </row>
    <row r="11829" customHeight="1" spans="1:11">
      <c r="A11829" s="226"/>
      <c r="B11829" s="213"/>
      <c r="C11829" s="214"/>
      <c r="D11829" s="214"/>
      <c r="E11829" s="214"/>
      <c r="F11829" s="224"/>
      <c r="G11829" s="216"/>
      <c r="H11829" s="227"/>
      <c r="I11829" s="214"/>
      <c r="J11829" s="214"/>
      <c r="K11829" s="218"/>
    </row>
    <row r="11830" customHeight="1" spans="1:11">
      <c r="A11830" s="228"/>
      <c r="B11830" s="219"/>
      <c r="C11830" s="220"/>
      <c r="D11830" s="220"/>
      <c r="E11830" s="220"/>
      <c r="F11830" s="225"/>
      <c r="G11830" s="222"/>
      <c r="H11830" s="229"/>
      <c r="I11830" s="220"/>
      <c r="J11830" s="220"/>
      <c r="K11830" s="223"/>
    </row>
    <row r="11831" customHeight="1" spans="1:11">
      <c r="A11831" s="226"/>
      <c r="B11831" s="213"/>
      <c r="C11831" s="214"/>
      <c r="D11831" s="214"/>
      <c r="E11831" s="214"/>
      <c r="F11831" s="224"/>
      <c r="G11831" s="216"/>
      <c r="H11831" s="227"/>
      <c r="I11831" s="214"/>
      <c r="J11831" s="214"/>
      <c r="K11831" s="218"/>
    </row>
    <row r="11832" customHeight="1" spans="1:11">
      <c r="A11832" s="228"/>
      <c r="B11832" s="219"/>
      <c r="C11832" s="220"/>
      <c r="D11832" s="220"/>
      <c r="E11832" s="220"/>
      <c r="F11832" s="225"/>
      <c r="G11832" s="222"/>
      <c r="H11832" s="229"/>
      <c r="I11832" s="220"/>
      <c r="J11832" s="220"/>
      <c r="K11832" s="223"/>
    </row>
    <row r="11833" customHeight="1" spans="1:11">
      <c r="A11833" s="226"/>
      <c r="B11833" s="213"/>
      <c r="C11833" s="214"/>
      <c r="D11833" s="214"/>
      <c r="E11833" s="214"/>
      <c r="F11833" s="224"/>
      <c r="G11833" s="216"/>
      <c r="H11833" s="227"/>
      <c r="I11833" s="214"/>
      <c r="J11833" s="214"/>
      <c r="K11833" s="218"/>
    </row>
    <row r="11834" customHeight="1" spans="1:11">
      <c r="A11834" s="228"/>
      <c r="B11834" s="219"/>
      <c r="C11834" s="220"/>
      <c r="D11834" s="220"/>
      <c r="E11834" s="220"/>
      <c r="F11834" s="225"/>
      <c r="G11834" s="222"/>
      <c r="H11834" s="229"/>
      <c r="I11834" s="220"/>
      <c r="J11834" s="220"/>
      <c r="K11834" s="223"/>
    </row>
    <row r="11835" customHeight="1" spans="1:11">
      <c r="A11835" s="226"/>
      <c r="B11835" s="213"/>
      <c r="C11835" s="214"/>
      <c r="D11835" s="214"/>
      <c r="E11835" s="214"/>
      <c r="F11835" s="224"/>
      <c r="G11835" s="216"/>
      <c r="H11835" s="227"/>
      <c r="I11835" s="214"/>
      <c r="J11835" s="214"/>
      <c r="K11835" s="218"/>
    </row>
    <row r="11836" customHeight="1" spans="1:11">
      <c r="A11836" s="228"/>
      <c r="B11836" s="219"/>
      <c r="C11836" s="220"/>
      <c r="D11836" s="220"/>
      <c r="E11836" s="220"/>
      <c r="F11836" s="225"/>
      <c r="G11836" s="222"/>
      <c r="H11836" s="229"/>
      <c r="I11836" s="220"/>
      <c r="J11836" s="220"/>
      <c r="K11836" s="223"/>
    </row>
    <row r="11837" customHeight="1" spans="1:11">
      <c r="A11837" s="226"/>
      <c r="B11837" s="213"/>
      <c r="C11837" s="214"/>
      <c r="D11837" s="214"/>
      <c r="E11837" s="214"/>
      <c r="F11837" s="224"/>
      <c r="G11837" s="216"/>
      <c r="H11837" s="227"/>
      <c r="I11837" s="214"/>
      <c r="J11837" s="214"/>
      <c r="K11837" s="218"/>
    </row>
    <row r="11838" customHeight="1" spans="1:11">
      <c r="A11838" s="228"/>
      <c r="B11838" s="219"/>
      <c r="C11838" s="220"/>
      <c r="D11838" s="220"/>
      <c r="E11838" s="220"/>
      <c r="F11838" s="225"/>
      <c r="G11838" s="222"/>
      <c r="H11838" s="229"/>
      <c r="I11838" s="220"/>
      <c r="J11838" s="220"/>
      <c r="K11838" s="223"/>
    </row>
    <row r="11839" customHeight="1" spans="1:11">
      <c r="A11839" s="226"/>
      <c r="B11839" s="213"/>
      <c r="C11839" s="214"/>
      <c r="D11839" s="214"/>
      <c r="E11839" s="214"/>
      <c r="F11839" s="224"/>
      <c r="G11839" s="216"/>
      <c r="H11839" s="227"/>
      <c r="I11839" s="214"/>
      <c r="J11839" s="214"/>
      <c r="K11839" s="218"/>
    </row>
    <row r="11840" customHeight="1" spans="1:11">
      <c r="A11840" s="228"/>
      <c r="B11840" s="219"/>
      <c r="C11840" s="220"/>
      <c r="D11840" s="220"/>
      <c r="E11840" s="220"/>
      <c r="F11840" s="225"/>
      <c r="G11840" s="222"/>
      <c r="H11840" s="229"/>
      <c r="I11840" s="220"/>
      <c r="J11840" s="220"/>
      <c r="K11840" s="223"/>
    </row>
    <row r="11841" customHeight="1" spans="1:11">
      <c r="A11841" s="226"/>
      <c r="B11841" s="213"/>
      <c r="C11841" s="214"/>
      <c r="D11841" s="214"/>
      <c r="E11841" s="214"/>
      <c r="F11841" s="224"/>
      <c r="G11841" s="216"/>
      <c r="H11841" s="227"/>
      <c r="I11841" s="214"/>
      <c r="J11841" s="214"/>
      <c r="K11841" s="218"/>
    </row>
    <row r="11842" customHeight="1" spans="1:11">
      <c r="A11842" s="228"/>
      <c r="B11842" s="219"/>
      <c r="C11842" s="220"/>
      <c r="D11842" s="220"/>
      <c r="E11842" s="220"/>
      <c r="F11842" s="225"/>
      <c r="G11842" s="222"/>
      <c r="H11842" s="229"/>
      <c r="I11842" s="220"/>
      <c r="J11842" s="220"/>
      <c r="K11842" s="223"/>
    </row>
    <row r="11843" customHeight="1" spans="1:11">
      <c r="A11843" s="226"/>
      <c r="B11843" s="213"/>
      <c r="C11843" s="214"/>
      <c r="D11843" s="214"/>
      <c r="E11843" s="214"/>
      <c r="F11843" s="224"/>
      <c r="G11843" s="216"/>
      <c r="H11843" s="227"/>
      <c r="I11843" s="214"/>
      <c r="J11843" s="214"/>
      <c r="K11843" s="218"/>
    </row>
    <row r="11844" customHeight="1" spans="1:11">
      <c r="A11844" s="228"/>
      <c r="B11844" s="219"/>
      <c r="C11844" s="220"/>
      <c r="D11844" s="220"/>
      <c r="E11844" s="220"/>
      <c r="F11844" s="225"/>
      <c r="G11844" s="222"/>
      <c r="H11844" s="229"/>
      <c r="I11844" s="220"/>
      <c r="J11844" s="220"/>
      <c r="K11844" s="223"/>
    </row>
    <row r="11845" customHeight="1" spans="1:11">
      <c r="A11845" s="226"/>
      <c r="B11845" s="213"/>
      <c r="C11845" s="214"/>
      <c r="D11845" s="214"/>
      <c r="E11845" s="214"/>
      <c r="F11845" s="224"/>
      <c r="G11845" s="216"/>
      <c r="H11845" s="227"/>
      <c r="I11845" s="214"/>
      <c r="J11845" s="214"/>
      <c r="K11845" s="218"/>
    </row>
    <row r="11846" customHeight="1" spans="1:11">
      <c r="A11846" s="228"/>
      <c r="B11846" s="219"/>
      <c r="C11846" s="220"/>
      <c r="D11846" s="220"/>
      <c r="E11846" s="220"/>
      <c r="F11846" s="225"/>
      <c r="G11846" s="222"/>
      <c r="H11846" s="229"/>
      <c r="I11846" s="220"/>
      <c r="J11846" s="220"/>
      <c r="K11846" s="223"/>
    </row>
    <row r="11847" customHeight="1" spans="1:11">
      <c r="A11847" s="226"/>
      <c r="B11847" s="213"/>
      <c r="C11847" s="214"/>
      <c r="D11847" s="214"/>
      <c r="E11847" s="214"/>
      <c r="F11847" s="224"/>
      <c r="G11847" s="216"/>
      <c r="H11847" s="227"/>
      <c r="I11847" s="214"/>
      <c r="J11847" s="214"/>
      <c r="K11847" s="218"/>
    </row>
    <row r="11848" customHeight="1" spans="1:11">
      <c r="A11848" s="228"/>
      <c r="B11848" s="219"/>
      <c r="C11848" s="220"/>
      <c r="D11848" s="220"/>
      <c r="E11848" s="220"/>
      <c r="F11848" s="225"/>
      <c r="G11848" s="222"/>
      <c r="H11848" s="229"/>
      <c r="I11848" s="220"/>
      <c r="J11848" s="220"/>
      <c r="K11848" s="223"/>
    </row>
    <row r="11849" customHeight="1" spans="1:11">
      <c r="A11849" s="226"/>
      <c r="B11849" s="213"/>
      <c r="C11849" s="214"/>
      <c r="D11849" s="214"/>
      <c r="E11849" s="214"/>
      <c r="F11849" s="224"/>
      <c r="G11849" s="216"/>
      <c r="H11849" s="227"/>
      <c r="I11849" s="214"/>
      <c r="J11849" s="214"/>
      <c r="K11849" s="218"/>
    </row>
    <row r="11850" customHeight="1" spans="1:11">
      <c r="A11850" s="228"/>
      <c r="B11850" s="219"/>
      <c r="C11850" s="220"/>
      <c r="D11850" s="220"/>
      <c r="E11850" s="220"/>
      <c r="F11850" s="225"/>
      <c r="G11850" s="222"/>
      <c r="H11850" s="229"/>
      <c r="I11850" s="220"/>
      <c r="J11850" s="220"/>
      <c r="K11850" s="223"/>
    </row>
    <row r="11851" customHeight="1" spans="1:11">
      <c r="A11851" s="226"/>
      <c r="B11851" s="213"/>
      <c r="C11851" s="214"/>
      <c r="D11851" s="214"/>
      <c r="E11851" s="214"/>
      <c r="F11851" s="224"/>
      <c r="G11851" s="216"/>
      <c r="H11851" s="227"/>
      <c r="I11851" s="214"/>
      <c r="J11851" s="214"/>
      <c r="K11851" s="218"/>
    </row>
    <row r="11852" customHeight="1" spans="1:11">
      <c r="A11852" s="228"/>
      <c r="B11852" s="219"/>
      <c r="C11852" s="220"/>
      <c r="D11852" s="220"/>
      <c r="E11852" s="220"/>
      <c r="F11852" s="225"/>
      <c r="G11852" s="222"/>
      <c r="H11852" s="229"/>
      <c r="I11852" s="220"/>
      <c r="J11852" s="220"/>
      <c r="K11852" s="223"/>
    </row>
    <row r="11853" customHeight="1" spans="1:11">
      <c r="A11853" s="226"/>
      <c r="B11853" s="213"/>
      <c r="C11853" s="214"/>
      <c r="D11853" s="214"/>
      <c r="E11853" s="214"/>
      <c r="F11853" s="224"/>
      <c r="G11853" s="216"/>
      <c r="H11853" s="227"/>
      <c r="I11853" s="214"/>
      <c r="J11853" s="214"/>
      <c r="K11853" s="218"/>
    </row>
    <row r="11854" customHeight="1" spans="1:11">
      <c r="A11854" s="228"/>
      <c r="B11854" s="219"/>
      <c r="C11854" s="220"/>
      <c r="D11854" s="220"/>
      <c r="E11854" s="220"/>
      <c r="F11854" s="225"/>
      <c r="G11854" s="222"/>
      <c r="H11854" s="229"/>
      <c r="I11854" s="220"/>
      <c r="J11854" s="220"/>
      <c r="K11854" s="223"/>
    </row>
    <row r="11855" customHeight="1" spans="1:11">
      <c r="A11855" s="226"/>
      <c r="B11855" s="213"/>
      <c r="C11855" s="214"/>
      <c r="D11855" s="214"/>
      <c r="E11855" s="214"/>
      <c r="F11855" s="224"/>
      <c r="G11855" s="216"/>
      <c r="H11855" s="227"/>
      <c r="I11855" s="214"/>
      <c r="J11855" s="214"/>
      <c r="K11855" s="218"/>
    </row>
    <row r="11856" customHeight="1" spans="1:11">
      <c r="A11856" s="228"/>
      <c r="B11856" s="219"/>
      <c r="C11856" s="220"/>
      <c r="D11856" s="220"/>
      <c r="E11856" s="220"/>
      <c r="F11856" s="225"/>
      <c r="G11856" s="222"/>
      <c r="H11856" s="229"/>
      <c r="I11856" s="220"/>
      <c r="J11856" s="220"/>
      <c r="K11856" s="223"/>
    </row>
    <row r="11857" customHeight="1" spans="1:11">
      <c r="A11857" s="226"/>
      <c r="B11857" s="213"/>
      <c r="C11857" s="214"/>
      <c r="D11857" s="214"/>
      <c r="E11857" s="214"/>
      <c r="F11857" s="224"/>
      <c r="G11857" s="216"/>
      <c r="H11857" s="227"/>
      <c r="I11857" s="214"/>
      <c r="J11857" s="214"/>
      <c r="K11857" s="218"/>
    </row>
    <row r="11858" customHeight="1" spans="1:11">
      <c r="A11858" s="228"/>
      <c r="B11858" s="219"/>
      <c r="C11858" s="220"/>
      <c r="D11858" s="220"/>
      <c r="E11858" s="220"/>
      <c r="F11858" s="225"/>
      <c r="G11858" s="222"/>
      <c r="H11858" s="229"/>
      <c r="I11858" s="220"/>
      <c r="J11858" s="220"/>
      <c r="K11858" s="223"/>
    </row>
    <row r="11859" customHeight="1" spans="1:11">
      <c r="A11859" s="226"/>
      <c r="B11859" s="213"/>
      <c r="C11859" s="214"/>
      <c r="D11859" s="214"/>
      <c r="E11859" s="214"/>
      <c r="F11859" s="224"/>
      <c r="G11859" s="216"/>
      <c r="H11859" s="227"/>
      <c r="I11859" s="214"/>
      <c r="J11859" s="214"/>
      <c r="K11859" s="218"/>
    </row>
    <row r="11860" customHeight="1" spans="1:11">
      <c r="A11860" s="228"/>
      <c r="B11860" s="219"/>
      <c r="C11860" s="220"/>
      <c r="D11860" s="220"/>
      <c r="E11860" s="220"/>
      <c r="F11860" s="225"/>
      <c r="G11860" s="222"/>
      <c r="H11860" s="229"/>
      <c r="I11860" s="220"/>
      <c r="J11860" s="220"/>
      <c r="K11860" s="223"/>
    </row>
    <row r="11861" customHeight="1" spans="1:11">
      <c r="A11861" s="226"/>
      <c r="B11861" s="213"/>
      <c r="C11861" s="214"/>
      <c r="D11861" s="214"/>
      <c r="E11861" s="214"/>
      <c r="F11861" s="224"/>
      <c r="G11861" s="216"/>
      <c r="H11861" s="227"/>
      <c r="I11861" s="214"/>
      <c r="J11861" s="214"/>
      <c r="K11861" s="218"/>
    </row>
    <row r="11862" customHeight="1" spans="1:11">
      <c r="A11862" s="228"/>
      <c r="B11862" s="219"/>
      <c r="C11862" s="220"/>
      <c r="D11862" s="220"/>
      <c r="E11862" s="220"/>
      <c r="F11862" s="225"/>
      <c r="G11862" s="222"/>
      <c r="H11862" s="229"/>
      <c r="I11862" s="220"/>
      <c r="J11862" s="220"/>
      <c r="K11862" s="223"/>
    </row>
    <row r="11863" customHeight="1" spans="1:11">
      <c r="A11863" s="226"/>
      <c r="B11863" s="213"/>
      <c r="C11863" s="214"/>
      <c r="D11863" s="214"/>
      <c r="E11863" s="214"/>
      <c r="F11863" s="224"/>
      <c r="G11863" s="216"/>
      <c r="H11863" s="227"/>
      <c r="I11863" s="214"/>
      <c r="J11863" s="214"/>
      <c r="K11863" s="218"/>
    </row>
    <row r="11864" customHeight="1" spans="1:11">
      <c r="A11864" s="228"/>
      <c r="B11864" s="219"/>
      <c r="C11864" s="220"/>
      <c r="D11864" s="220"/>
      <c r="E11864" s="220"/>
      <c r="F11864" s="225"/>
      <c r="G11864" s="222"/>
      <c r="H11864" s="229"/>
      <c r="I11864" s="220"/>
      <c r="J11864" s="220"/>
      <c r="K11864" s="223"/>
    </row>
    <row r="11865" customHeight="1" spans="1:11">
      <c r="A11865" s="226"/>
      <c r="B11865" s="213"/>
      <c r="C11865" s="214"/>
      <c r="D11865" s="214"/>
      <c r="E11865" s="214"/>
      <c r="F11865" s="224"/>
      <c r="G11865" s="216"/>
      <c r="H11865" s="227"/>
      <c r="I11865" s="214"/>
      <c r="J11865" s="214"/>
      <c r="K11865" s="218"/>
    </row>
    <row r="11866" customHeight="1" spans="1:11">
      <c r="A11866" s="228"/>
      <c r="B11866" s="219"/>
      <c r="C11866" s="220"/>
      <c r="D11866" s="220"/>
      <c r="E11866" s="220"/>
      <c r="F11866" s="225"/>
      <c r="G11866" s="222"/>
      <c r="H11866" s="229"/>
      <c r="I11866" s="220"/>
      <c r="J11866" s="220"/>
      <c r="K11866" s="223"/>
    </row>
    <row r="11867" customHeight="1" spans="1:11">
      <c r="A11867" s="226"/>
      <c r="B11867" s="213"/>
      <c r="C11867" s="214"/>
      <c r="D11867" s="214"/>
      <c r="E11867" s="214"/>
      <c r="F11867" s="224"/>
      <c r="G11867" s="216"/>
      <c r="H11867" s="227"/>
      <c r="I11867" s="214"/>
      <c r="J11867" s="214"/>
      <c r="K11867" s="218"/>
    </row>
    <row r="11868" customHeight="1" spans="1:11">
      <c r="A11868" s="228"/>
      <c r="B11868" s="219"/>
      <c r="C11868" s="220"/>
      <c r="D11868" s="220"/>
      <c r="E11868" s="220"/>
      <c r="F11868" s="225"/>
      <c r="G11868" s="222"/>
      <c r="H11868" s="229"/>
      <c r="I11868" s="220"/>
      <c r="J11868" s="220"/>
      <c r="K11868" s="223"/>
    </row>
    <row r="11869" customHeight="1" spans="1:11">
      <c r="A11869" s="226"/>
      <c r="B11869" s="213"/>
      <c r="C11869" s="214"/>
      <c r="D11869" s="214"/>
      <c r="E11869" s="214"/>
      <c r="F11869" s="224"/>
      <c r="G11869" s="216"/>
      <c r="H11869" s="227"/>
      <c r="I11869" s="214"/>
      <c r="J11869" s="214"/>
      <c r="K11869" s="218"/>
    </row>
    <row r="11870" customHeight="1" spans="1:11">
      <c r="A11870" s="228"/>
      <c r="B11870" s="219"/>
      <c r="C11870" s="220"/>
      <c r="D11870" s="220"/>
      <c r="E11870" s="220"/>
      <c r="F11870" s="225"/>
      <c r="G11870" s="222"/>
      <c r="H11870" s="229"/>
      <c r="I11870" s="220"/>
      <c r="J11870" s="220"/>
      <c r="K11870" s="223"/>
    </row>
    <row r="11871" customHeight="1" spans="1:11">
      <c r="A11871" s="226"/>
      <c r="B11871" s="213"/>
      <c r="C11871" s="214"/>
      <c r="D11871" s="214"/>
      <c r="E11871" s="214"/>
      <c r="F11871" s="224"/>
      <c r="G11871" s="216"/>
      <c r="H11871" s="227"/>
      <c r="I11871" s="214"/>
      <c r="J11871" s="214"/>
      <c r="K11871" s="218"/>
    </row>
    <row r="11872" customHeight="1" spans="1:11">
      <c r="A11872" s="228"/>
      <c r="B11872" s="219"/>
      <c r="C11872" s="220"/>
      <c r="D11872" s="220"/>
      <c r="E11872" s="220"/>
      <c r="F11872" s="225"/>
      <c r="G11872" s="222"/>
      <c r="H11872" s="229"/>
      <c r="I11872" s="220"/>
      <c r="J11872" s="220"/>
      <c r="K11872" s="223"/>
    </row>
    <row r="11873" customHeight="1" spans="1:11">
      <c r="A11873" s="226"/>
      <c r="B11873" s="213"/>
      <c r="C11873" s="214"/>
      <c r="D11873" s="214"/>
      <c r="E11873" s="214"/>
      <c r="F11873" s="224"/>
      <c r="G11873" s="216"/>
      <c r="H11873" s="227"/>
      <c r="I11873" s="214"/>
      <c r="J11873" s="214"/>
      <c r="K11873" s="218"/>
    </row>
    <row r="11874" customHeight="1" spans="1:11">
      <c r="A11874" s="228"/>
      <c r="B11874" s="219"/>
      <c r="C11874" s="220"/>
      <c r="D11874" s="220"/>
      <c r="E11874" s="220"/>
      <c r="F11874" s="225"/>
      <c r="G11874" s="222"/>
      <c r="H11874" s="229"/>
      <c r="I11874" s="220"/>
      <c r="J11874" s="220"/>
      <c r="K11874" s="223"/>
    </row>
    <row r="11875" customHeight="1" spans="1:11">
      <c r="A11875" s="226"/>
      <c r="B11875" s="213"/>
      <c r="C11875" s="214"/>
      <c r="D11875" s="214"/>
      <c r="E11875" s="214"/>
      <c r="F11875" s="224"/>
      <c r="G11875" s="216"/>
      <c r="H11875" s="227"/>
      <c r="I11875" s="214"/>
      <c r="J11875" s="214"/>
      <c r="K11875" s="218"/>
    </row>
    <row r="11876" customHeight="1" spans="1:11">
      <c r="A11876" s="228"/>
      <c r="B11876" s="219"/>
      <c r="C11876" s="220"/>
      <c r="D11876" s="220"/>
      <c r="E11876" s="220"/>
      <c r="F11876" s="225"/>
      <c r="G11876" s="222"/>
      <c r="H11876" s="229"/>
      <c r="I11876" s="220"/>
      <c r="J11876" s="220"/>
      <c r="K11876" s="223"/>
    </row>
    <row r="11877" customHeight="1" spans="1:11">
      <c r="A11877" s="226"/>
      <c r="B11877" s="213"/>
      <c r="C11877" s="214"/>
      <c r="D11877" s="214"/>
      <c r="E11877" s="214"/>
      <c r="F11877" s="224"/>
      <c r="G11877" s="216"/>
      <c r="H11877" s="227"/>
      <c r="I11877" s="214"/>
      <c r="J11877" s="214"/>
      <c r="K11877" s="218"/>
    </row>
    <row r="11878" customHeight="1" spans="1:11">
      <c r="A11878" s="228"/>
      <c r="B11878" s="219"/>
      <c r="C11878" s="220"/>
      <c r="D11878" s="220"/>
      <c r="E11878" s="220"/>
      <c r="F11878" s="225"/>
      <c r="G11878" s="222"/>
      <c r="H11878" s="229"/>
      <c r="I11878" s="220"/>
      <c r="J11878" s="220"/>
      <c r="K11878" s="223"/>
    </row>
    <row r="11879" customHeight="1" spans="1:11">
      <c r="A11879" s="226"/>
      <c r="B11879" s="213"/>
      <c r="C11879" s="214"/>
      <c r="D11879" s="214"/>
      <c r="E11879" s="214"/>
      <c r="F11879" s="224"/>
      <c r="G11879" s="216"/>
      <c r="H11879" s="227"/>
      <c r="I11879" s="214"/>
      <c r="J11879" s="214"/>
      <c r="K11879" s="218"/>
    </row>
    <row r="11880" customHeight="1" spans="1:11">
      <c r="A11880" s="228"/>
      <c r="B11880" s="219"/>
      <c r="C11880" s="220"/>
      <c r="D11880" s="220"/>
      <c r="E11880" s="220"/>
      <c r="F11880" s="225"/>
      <c r="G11880" s="222"/>
      <c r="H11880" s="229"/>
      <c r="I11880" s="220"/>
      <c r="J11880" s="220"/>
      <c r="K11880" s="223"/>
    </row>
    <row r="11881" customHeight="1" spans="1:11">
      <c r="A11881" s="226"/>
      <c r="B11881" s="213"/>
      <c r="C11881" s="214"/>
      <c r="D11881" s="214"/>
      <c r="E11881" s="214"/>
      <c r="F11881" s="224"/>
      <c r="G11881" s="216"/>
      <c r="H11881" s="227"/>
      <c r="I11881" s="214"/>
      <c r="J11881" s="214"/>
      <c r="K11881" s="218"/>
    </row>
    <row r="11882" customHeight="1" spans="1:11">
      <c r="A11882" s="228"/>
      <c r="B11882" s="219"/>
      <c r="C11882" s="220"/>
      <c r="D11882" s="220"/>
      <c r="E11882" s="220"/>
      <c r="F11882" s="225"/>
      <c r="G11882" s="222"/>
      <c r="H11882" s="229"/>
      <c r="I11882" s="220"/>
      <c r="J11882" s="220"/>
      <c r="K11882" s="223"/>
    </row>
    <row r="11883" customHeight="1" spans="1:11">
      <c r="A11883" s="226"/>
      <c r="B11883" s="213"/>
      <c r="C11883" s="214"/>
      <c r="D11883" s="214"/>
      <c r="E11883" s="214"/>
      <c r="F11883" s="224"/>
      <c r="G11883" s="216"/>
      <c r="H11883" s="227"/>
      <c r="I11883" s="214"/>
      <c r="J11883" s="214"/>
      <c r="K11883" s="218"/>
    </row>
    <row r="11884" customHeight="1" spans="1:11">
      <c r="A11884" s="228"/>
      <c r="B11884" s="219"/>
      <c r="C11884" s="220"/>
      <c r="D11884" s="220"/>
      <c r="E11884" s="220"/>
      <c r="F11884" s="225"/>
      <c r="G11884" s="222"/>
      <c r="H11884" s="229"/>
      <c r="I11884" s="220"/>
      <c r="J11884" s="220"/>
      <c r="K11884" s="223"/>
    </row>
    <row r="11885" customHeight="1" spans="1:11">
      <c r="A11885" s="226"/>
      <c r="B11885" s="213"/>
      <c r="C11885" s="214"/>
      <c r="D11885" s="214"/>
      <c r="E11885" s="214"/>
      <c r="F11885" s="224"/>
      <c r="G11885" s="216"/>
      <c r="H11885" s="227"/>
      <c r="I11885" s="214"/>
      <c r="J11885" s="214"/>
      <c r="K11885" s="218"/>
    </row>
    <row r="11886" customHeight="1" spans="1:11">
      <c r="A11886" s="228"/>
      <c r="B11886" s="219"/>
      <c r="C11886" s="220"/>
      <c r="D11886" s="220"/>
      <c r="E11886" s="220"/>
      <c r="F11886" s="225"/>
      <c r="G11886" s="222"/>
      <c r="H11886" s="229"/>
      <c r="I11886" s="220"/>
      <c r="J11886" s="220"/>
      <c r="K11886" s="223"/>
    </row>
    <row r="11887" customHeight="1" spans="1:11">
      <c r="A11887" s="226"/>
      <c r="B11887" s="213"/>
      <c r="C11887" s="214"/>
      <c r="D11887" s="214"/>
      <c r="E11887" s="214"/>
      <c r="F11887" s="224"/>
      <c r="G11887" s="216"/>
      <c r="H11887" s="227"/>
      <c r="I11887" s="214"/>
      <c r="J11887" s="214"/>
      <c r="K11887" s="218"/>
    </row>
    <row r="11888" customHeight="1" spans="1:11">
      <c r="A11888" s="228"/>
      <c r="B11888" s="219"/>
      <c r="C11888" s="220"/>
      <c r="D11888" s="220"/>
      <c r="E11888" s="220"/>
      <c r="F11888" s="225"/>
      <c r="G11888" s="222"/>
      <c r="H11888" s="229"/>
      <c r="I11888" s="220"/>
      <c r="J11888" s="220"/>
      <c r="K11888" s="223"/>
    </row>
    <row r="11889" customHeight="1" spans="1:11">
      <c r="A11889" s="226"/>
      <c r="B11889" s="213"/>
      <c r="C11889" s="214"/>
      <c r="D11889" s="214"/>
      <c r="E11889" s="214"/>
      <c r="F11889" s="224"/>
      <c r="G11889" s="216"/>
      <c r="H11889" s="227"/>
      <c r="I11889" s="214"/>
      <c r="J11889" s="214"/>
      <c r="K11889" s="218"/>
    </row>
    <row r="11890" customHeight="1" spans="1:11">
      <c r="A11890" s="228"/>
      <c r="B11890" s="219"/>
      <c r="C11890" s="220"/>
      <c r="D11890" s="220"/>
      <c r="E11890" s="220"/>
      <c r="F11890" s="225"/>
      <c r="G11890" s="222"/>
      <c r="H11890" s="229"/>
      <c r="I11890" s="220"/>
      <c r="J11890" s="220"/>
      <c r="K11890" s="223"/>
    </row>
    <row r="11891" customHeight="1" spans="1:11">
      <c r="A11891" s="226"/>
      <c r="B11891" s="213"/>
      <c r="C11891" s="214"/>
      <c r="D11891" s="214"/>
      <c r="E11891" s="214"/>
      <c r="F11891" s="224"/>
      <c r="G11891" s="216"/>
      <c r="H11891" s="227"/>
      <c r="I11891" s="214"/>
      <c r="J11891" s="214"/>
      <c r="K11891" s="218"/>
    </row>
    <row r="11892" customHeight="1" spans="1:11">
      <c r="A11892" s="228"/>
      <c r="B11892" s="219"/>
      <c r="C11892" s="220"/>
      <c r="D11892" s="220"/>
      <c r="E11892" s="220"/>
      <c r="F11892" s="225"/>
      <c r="G11892" s="222"/>
      <c r="H11892" s="229"/>
      <c r="I11892" s="220"/>
      <c r="J11892" s="220"/>
      <c r="K11892" s="223"/>
    </row>
    <row r="11893" customHeight="1" spans="1:11">
      <c r="A11893" s="226"/>
      <c r="B11893" s="213"/>
      <c r="C11893" s="214"/>
      <c r="D11893" s="214"/>
      <c r="E11893" s="214"/>
      <c r="F11893" s="224"/>
      <c r="G11893" s="216"/>
      <c r="H11893" s="227"/>
      <c r="I11893" s="214"/>
      <c r="J11893" s="214"/>
      <c r="K11893" s="218"/>
    </row>
    <row r="11894" customHeight="1" spans="1:11">
      <c r="A11894" s="228"/>
      <c r="B11894" s="219"/>
      <c r="C11894" s="220"/>
      <c r="D11894" s="220"/>
      <c r="E11894" s="220"/>
      <c r="F11894" s="225"/>
      <c r="G11894" s="222"/>
      <c r="H11894" s="229"/>
      <c r="I11894" s="220"/>
      <c r="J11894" s="220"/>
      <c r="K11894" s="223"/>
    </row>
    <row r="11895" customHeight="1" spans="1:11">
      <c r="A11895" s="226"/>
      <c r="B11895" s="213"/>
      <c r="C11895" s="214"/>
      <c r="D11895" s="214"/>
      <c r="E11895" s="214"/>
      <c r="F11895" s="224"/>
      <c r="G11895" s="216"/>
      <c r="H11895" s="227"/>
      <c r="I11895" s="214"/>
      <c r="J11895" s="214"/>
      <c r="K11895" s="218"/>
    </row>
    <row r="11896" customHeight="1" spans="1:11">
      <c r="A11896" s="228"/>
      <c r="B11896" s="219"/>
      <c r="C11896" s="220"/>
      <c r="D11896" s="220"/>
      <c r="E11896" s="220"/>
      <c r="F11896" s="225"/>
      <c r="G11896" s="222"/>
      <c r="H11896" s="229"/>
      <c r="I11896" s="220"/>
      <c r="J11896" s="220"/>
      <c r="K11896" s="223"/>
    </row>
    <row r="11897" customHeight="1" spans="1:11">
      <c r="A11897" s="226"/>
      <c r="B11897" s="213"/>
      <c r="C11897" s="214"/>
      <c r="D11897" s="214"/>
      <c r="E11897" s="214"/>
      <c r="F11897" s="224"/>
      <c r="G11897" s="216"/>
      <c r="H11897" s="227"/>
      <c r="I11897" s="214"/>
      <c r="J11897" s="214"/>
      <c r="K11897" s="218"/>
    </row>
    <row r="11898" customHeight="1" spans="1:11">
      <c r="A11898" s="228"/>
      <c r="B11898" s="219"/>
      <c r="C11898" s="220"/>
      <c r="D11898" s="220"/>
      <c r="E11898" s="220"/>
      <c r="F11898" s="225"/>
      <c r="G11898" s="222"/>
      <c r="H11898" s="229"/>
      <c r="I11898" s="220"/>
      <c r="J11898" s="220"/>
      <c r="K11898" s="223"/>
    </row>
    <row r="11899" customHeight="1" spans="1:11">
      <c r="A11899" s="226"/>
      <c r="B11899" s="213"/>
      <c r="C11899" s="214"/>
      <c r="D11899" s="214"/>
      <c r="E11899" s="214"/>
      <c r="F11899" s="224"/>
      <c r="G11899" s="216"/>
      <c r="H11899" s="227"/>
      <c r="I11899" s="214"/>
      <c r="J11899" s="214"/>
      <c r="K11899" s="218"/>
    </row>
    <row r="11900" customHeight="1" spans="1:11">
      <c r="A11900" s="228"/>
      <c r="B11900" s="219"/>
      <c r="C11900" s="220"/>
      <c r="D11900" s="220"/>
      <c r="E11900" s="220"/>
      <c r="F11900" s="225"/>
      <c r="G11900" s="222"/>
      <c r="H11900" s="229"/>
      <c r="I11900" s="220"/>
      <c r="J11900" s="220"/>
      <c r="K11900" s="223"/>
    </row>
    <row r="11901" customHeight="1" spans="1:11">
      <c r="A11901" s="226"/>
      <c r="B11901" s="213"/>
      <c r="C11901" s="214"/>
      <c r="D11901" s="214"/>
      <c r="E11901" s="214"/>
      <c r="F11901" s="224"/>
      <c r="G11901" s="216"/>
      <c r="H11901" s="227"/>
      <c r="I11901" s="214"/>
      <c r="J11901" s="214"/>
      <c r="K11901" s="218"/>
    </row>
    <row r="11902" customHeight="1" spans="1:11">
      <c r="A11902" s="228"/>
      <c r="B11902" s="219"/>
      <c r="C11902" s="220"/>
      <c r="D11902" s="220"/>
      <c r="E11902" s="220"/>
      <c r="F11902" s="225"/>
      <c r="G11902" s="222"/>
      <c r="H11902" s="229"/>
      <c r="I11902" s="220"/>
      <c r="J11902" s="220"/>
      <c r="K11902" s="223"/>
    </row>
    <row r="11903" customHeight="1" spans="1:11">
      <c r="A11903" s="226"/>
      <c r="B11903" s="213"/>
      <c r="C11903" s="214"/>
      <c r="D11903" s="214"/>
      <c r="E11903" s="214"/>
      <c r="F11903" s="224"/>
      <c r="G11903" s="216"/>
      <c r="H11903" s="227"/>
      <c r="I11903" s="214"/>
      <c r="J11903" s="214"/>
      <c r="K11903" s="218"/>
    </row>
    <row r="11904" customHeight="1" spans="1:11">
      <c r="A11904" s="228"/>
      <c r="B11904" s="219"/>
      <c r="C11904" s="220"/>
      <c r="D11904" s="220"/>
      <c r="E11904" s="220"/>
      <c r="F11904" s="225"/>
      <c r="G11904" s="222"/>
      <c r="H11904" s="229"/>
      <c r="I11904" s="220"/>
      <c r="J11904" s="220"/>
      <c r="K11904" s="223"/>
    </row>
    <row r="11905" customHeight="1" spans="1:11">
      <c r="A11905" s="226"/>
      <c r="B11905" s="213"/>
      <c r="C11905" s="214"/>
      <c r="D11905" s="214"/>
      <c r="E11905" s="214"/>
      <c r="F11905" s="224"/>
      <c r="G11905" s="216"/>
      <c r="H11905" s="227"/>
      <c r="I11905" s="214"/>
      <c r="J11905" s="214"/>
      <c r="K11905" s="218"/>
    </row>
    <row r="11906" customHeight="1" spans="1:11">
      <c r="A11906" s="228"/>
      <c r="B11906" s="219"/>
      <c r="C11906" s="220"/>
      <c r="D11906" s="220"/>
      <c r="E11906" s="220"/>
      <c r="F11906" s="225"/>
      <c r="G11906" s="222"/>
      <c r="H11906" s="229"/>
      <c r="I11906" s="220"/>
      <c r="J11906" s="220"/>
      <c r="K11906" s="223"/>
    </row>
    <row r="11907" customHeight="1" spans="1:11">
      <c r="A11907" s="226"/>
      <c r="B11907" s="213"/>
      <c r="C11907" s="214"/>
      <c r="D11907" s="214"/>
      <c r="E11907" s="214"/>
      <c r="F11907" s="224"/>
      <c r="G11907" s="216"/>
      <c r="H11907" s="227"/>
      <c r="I11907" s="214"/>
      <c r="J11907" s="214"/>
      <c r="K11907" s="218"/>
    </row>
    <row r="11908" customHeight="1" spans="1:11">
      <c r="A11908" s="228"/>
      <c r="B11908" s="219"/>
      <c r="C11908" s="220"/>
      <c r="D11908" s="220"/>
      <c r="E11908" s="220"/>
      <c r="F11908" s="225"/>
      <c r="G11908" s="222"/>
      <c r="H11908" s="229"/>
      <c r="I11908" s="220"/>
      <c r="J11908" s="220"/>
      <c r="K11908" s="223"/>
    </row>
    <row r="11909" customHeight="1" spans="1:11">
      <c r="A11909" s="226"/>
      <c r="B11909" s="213"/>
      <c r="C11909" s="214"/>
      <c r="D11909" s="214"/>
      <c r="E11909" s="214"/>
      <c r="F11909" s="224"/>
      <c r="G11909" s="216"/>
      <c r="H11909" s="227"/>
      <c r="I11909" s="214"/>
      <c r="J11909" s="214"/>
      <c r="K11909" s="218"/>
    </row>
    <row r="11910" customHeight="1" spans="1:11">
      <c r="A11910" s="228"/>
      <c r="B11910" s="219"/>
      <c r="C11910" s="220"/>
      <c r="D11910" s="220"/>
      <c r="E11910" s="220"/>
      <c r="F11910" s="225"/>
      <c r="G11910" s="222"/>
      <c r="H11910" s="229"/>
      <c r="I11910" s="220"/>
      <c r="J11910" s="220"/>
      <c r="K11910" s="223"/>
    </row>
    <row r="11911" customHeight="1" spans="1:11">
      <c r="A11911" s="226"/>
      <c r="B11911" s="213"/>
      <c r="C11911" s="214"/>
      <c r="D11911" s="214"/>
      <c r="E11911" s="214"/>
      <c r="F11911" s="224"/>
      <c r="G11911" s="216"/>
      <c r="H11911" s="227"/>
      <c r="I11911" s="214"/>
      <c r="J11911" s="214"/>
      <c r="K11911" s="218"/>
    </row>
    <row r="11912" customHeight="1" spans="1:11">
      <c r="A11912" s="228"/>
      <c r="B11912" s="219"/>
      <c r="C11912" s="220"/>
      <c r="D11912" s="220"/>
      <c r="E11912" s="220"/>
      <c r="F11912" s="225"/>
      <c r="G11912" s="222"/>
      <c r="H11912" s="229"/>
      <c r="I11912" s="220"/>
      <c r="J11912" s="220"/>
      <c r="K11912" s="223"/>
    </row>
    <row r="11913" customHeight="1" spans="1:11">
      <c r="A11913" s="226"/>
      <c r="B11913" s="213"/>
      <c r="C11913" s="214"/>
      <c r="D11913" s="214"/>
      <c r="E11913" s="214"/>
      <c r="F11913" s="224"/>
      <c r="G11913" s="216"/>
      <c r="H11913" s="227"/>
      <c r="I11913" s="214"/>
      <c r="J11913" s="214"/>
      <c r="K11913" s="218"/>
    </row>
    <row r="11914" customHeight="1" spans="1:11">
      <c r="A11914" s="228"/>
      <c r="B11914" s="219"/>
      <c r="C11914" s="220"/>
      <c r="D11914" s="220"/>
      <c r="E11914" s="220"/>
      <c r="F11914" s="225"/>
      <c r="G11914" s="222"/>
      <c r="H11914" s="229"/>
      <c r="I11914" s="220"/>
      <c r="J11914" s="220"/>
      <c r="K11914" s="223"/>
    </row>
    <row r="11915" customHeight="1" spans="1:11">
      <c r="A11915" s="226"/>
      <c r="B11915" s="213"/>
      <c r="C11915" s="214"/>
      <c r="D11915" s="214"/>
      <c r="E11915" s="214"/>
      <c r="F11915" s="224"/>
      <c r="G11915" s="216"/>
      <c r="H11915" s="227"/>
      <c r="I11915" s="214"/>
      <c r="J11915" s="214"/>
      <c r="K11915" s="218"/>
    </row>
    <row r="11916" customHeight="1" spans="1:11">
      <c r="A11916" s="228"/>
      <c r="B11916" s="219"/>
      <c r="C11916" s="220"/>
      <c r="D11916" s="220"/>
      <c r="E11916" s="220"/>
      <c r="F11916" s="225"/>
      <c r="G11916" s="222"/>
      <c r="H11916" s="229"/>
      <c r="I11916" s="220"/>
      <c r="J11916" s="220"/>
      <c r="K11916" s="223"/>
    </row>
    <row r="11917" customHeight="1" spans="1:11">
      <c r="A11917" s="226"/>
      <c r="B11917" s="213"/>
      <c r="C11917" s="214"/>
      <c r="D11917" s="214"/>
      <c r="E11917" s="214"/>
      <c r="F11917" s="224"/>
      <c r="G11917" s="216"/>
      <c r="H11917" s="227"/>
      <c r="I11917" s="214"/>
      <c r="J11917" s="214"/>
      <c r="K11917" s="218"/>
    </row>
    <row r="11918" customHeight="1" spans="1:11">
      <c r="A11918" s="228"/>
      <c r="B11918" s="219"/>
      <c r="C11918" s="220"/>
      <c r="D11918" s="220"/>
      <c r="E11918" s="220"/>
      <c r="F11918" s="225"/>
      <c r="G11918" s="222"/>
      <c r="H11918" s="229"/>
      <c r="I11918" s="220"/>
      <c r="J11918" s="220"/>
      <c r="K11918" s="223"/>
    </row>
    <row r="11919" customHeight="1" spans="1:11">
      <c r="A11919" s="226"/>
      <c r="B11919" s="213"/>
      <c r="C11919" s="214"/>
      <c r="D11919" s="214"/>
      <c r="E11919" s="214"/>
      <c r="F11919" s="224"/>
      <c r="G11919" s="216"/>
      <c r="H11919" s="227"/>
      <c r="I11919" s="214"/>
      <c r="J11919" s="214"/>
      <c r="K11919" s="218"/>
    </row>
    <row r="11920" customHeight="1" spans="1:11">
      <c r="A11920" s="228"/>
      <c r="B11920" s="219"/>
      <c r="C11920" s="220"/>
      <c r="D11920" s="220"/>
      <c r="E11920" s="220"/>
      <c r="F11920" s="225"/>
      <c r="G11920" s="222"/>
      <c r="H11920" s="229"/>
      <c r="I11920" s="220"/>
      <c r="J11920" s="220"/>
      <c r="K11920" s="223"/>
    </row>
    <row r="11921" customHeight="1" spans="1:11">
      <c r="A11921" s="226"/>
      <c r="B11921" s="213"/>
      <c r="C11921" s="214"/>
      <c r="D11921" s="214"/>
      <c r="E11921" s="214"/>
      <c r="F11921" s="224"/>
      <c r="G11921" s="216"/>
      <c r="H11921" s="227"/>
      <c r="I11921" s="214"/>
      <c r="J11921" s="214"/>
      <c r="K11921" s="218"/>
    </row>
    <row r="11922" customHeight="1" spans="1:11">
      <c r="A11922" s="228"/>
      <c r="B11922" s="219"/>
      <c r="C11922" s="220"/>
      <c r="D11922" s="220"/>
      <c r="E11922" s="220"/>
      <c r="F11922" s="225"/>
      <c r="G11922" s="222"/>
      <c r="H11922" s="229"/>
      <c r="I11922" s="220"/>
      <c r="J11922" s="220"/>
      <c r="K11922" s="223"/>
    </row>
    <row r="11923" customHeight="1" spans="1:11">
      <c r="A11923" s="226"/>
      <c r="B11923" s="213"/>
      <c r="C11923" s="214"/>
      <c r="D11923" s="214"/>
      <c r="E11923" s="214"/>
      <c r="F11923" s="224"/>
      <c r="G11923" s="216"/>
      <c r="H11923" s="227"/>
      <c r="I11923" s="214"/>
      <c r="J11923" s="214"/>
      <c r="K11923" s="218"/>
    </row>
    <row r="11924" customHeight="1" spans="1:11">
      <c r="A11924" s="228"/>
      <c r="B11924" s="219"/>
      <c r="C11924" s="220"/>
      <c r="D11924" s="220"/>
      <c r="E11924" s="220"/>
      <c r="F11924" s="225"/>
      <c r="G11924" s="222"/>
      <c r="H11924" s="229"/>
      <c r="I11924" s="220"/>
      <c r="J11924" s="220"/>
      <c r="K11924" s="223"/>
    </row>
    <row r="11925" customHeight="1" spans="1:11">
      <c r="A11925" s="226"/>
      <c r="B11925" s="213"/>
      <c r="C11925" s="214"/>
      <c r="D11925" s="214"/>
      <c r="E11925" s="214"/>
      <c r="F11925" s="224"/>
      <c r="G11925" s="216"/>
      <c r="H11925" s="227"/>
      <c r="I11925" s="214"/>
      <c r="J11925" s="214"/>
      <c r="K11925" s="218"/>
    </row>
    <row r="11926" customHeight="1" spans="1:11">
      <c r="A11926" s="228"/>
      <c r="B11926" s="219"/>
      <c r="C11926" s="220"/>
      <c r="D11926" s="220"/>
      <c r="E11926" s="220"/>
      <c r="F11926" s="225"/>
      <c r="G11926" s="222"/>
      <c r="H11926" s="229"/>
      <c r="I11926" s="220"/>
      <c r="J11926" s="220"/>
      <c r="K11926" s="223"/>
    </row>
    <row r="11927" customHeight="1" spans="1:11">
      <c r="A11927" s="226"/>
      <c r="B11927" s="213"/>
      <c r="C11927" s="214"/>
      <c r="D11927" s="214"/>
      <c r="E11927" s="214"/>
      <c r="F11927" s="224"/>
      <c r="G11927" s="216"/>
      <c r="H11927" s="227"/>
      <c r="I11927" s="214"/>
      <c r="J11927" s="214"/>
      <c r="K11927" s="218"/>
    </row>
    <row r="11928" customHeight="1" spans="1:11">
      <c r="A11928" s="228"/>
      <c r="B11928" s="219"/>
      <c r="C11928" s="220"/>
      <c r="D11928" s="220"/>
      <c r="E11928" s="220"/>
      <c r="F11928" s="225"/>
      <c r="G11928" s="222"/>
      <c r="H11928" s="229"/>
      <c r="I11928" s="220"/>
      <c r="J11928" s="220"/>
      <c r="K11928" s="223"/>
    </row>
    <row r="11929" customHeight="1" spans="1:11">
      <c r="A11929" s="226"/>
      <c r="B11929" s="213"/>
      <c r="C11929" s="214"/>
      <c r="D11929" s="214"/>
      <c r="E11929" s="214"/>
      <c r="F11929" s="224"/>
      <c r="G11929" s="216"/>
      <c r="H11929" s="227"/>
      <c r="I11929" s="214"/>
      <c r="J11929" s="214"/>
      <c r="K11929" s="218"/>
    </row>
    <row r="11930" customHeight="1" spans="1:11">
      <c r="A11930" s="228"/>
      <c r="B11930" s="219"/>
      <c r="C11930" s="220"/>
      <c r="D11930" s="220"/>
      <c r="E11930" s="220"/>
      <c r="F11930" s="225"/>
      <c r="G11930" s="222"/>
      <c r="H11930" s="229"/>
      <c r="I11930" s="220"/>
      <c r="J11930" s="220"/>
      <c r="K11930" s="223"/>
    </row>
    <row r="11931" customHeight="1" spans="1:11">
      <c r="A11931" s="226"/>
      <c r="B11931" s="213"/>
      <c r="C11931" s="214"/>
      <c r="D11931" s="214"/>
      <c r="E11931" s="214"/>
      <c r="F11931" s="224"/>
      <c r="G11931" s="216"/>
      <c r="H11931" s="227"/>
      <c r="I11931" s="214"/>
      <c r="J11931" s="214"/>
      <c r="K11931" s="218"/>
    </row>
    <row r="11932" customHeight="1" spans="1:11">
      <c r="A11932" s="228"/>
      <c r="B11932" s="219"/>
      <c r="C11932" s="220"/>
      <c r="D11932" s="220"/>
      <c r="E11932" s="220"/>
      <c r="F11932" s="225"/>
      <c r="G11932" s="222"/>
      <c r="H11932" s="229"/>
      <c r="I11932" s="220"/>
      <c r="J11932" s="220"/>
      <c r="K11932" s="223"/>
    </row>
    <row r="11933" customHeight="1" spans="1:11">
      <c r="A11933" s="226"/>
      <c r="B11933" s="213"/>
      <c r="C11933" s="214"/>
      <c r="D11933" s="214"/>
      <c r="E11933" s="214"/>
      <c r="F11933" s="224"/>
      <c r="G11933" s="216"/>
      <c r="H11933" s="227"/>
      <c r="I11933" s="214"/>
      <c r="J11933" s="214"/>
      <c r="K11933" s="218"/>
    </row>
    <row r="11934" customHeight="1" spans="1:11">
      <c r="A11934" s="228"/>
      <c r="B11934" s="219"/>
      <c r="C11934" s="220"/>
      <c r="D11934" s="220"/>
      <c r="E11934" s="220"/>
      <c r="F11934" s="225"/>
      <c r="G11934" s="222"/>
      <c r="H11934" s="229"/>
      <c r="I11934" s="220"/>
      <c r="J11934" s="220"/>
      <c r="K11934" s="223"/>
    </row>
    <row r="11935" customHeight="1" spans="1:11">
      <c r="A11935" s="226"/>
      <c r="B11935" s="213"/>
      <c r="C11935" s="214"/>
      <c r="D11935" s="214"/>
      <c r="E11935" s="214"/>
      <c r="F11935" s="224"/>
      <c r="G11935" s="216"/>
      <c r="H11935" s="227"/>
      <c r="I11935" s="214"/>
      <c r="J11935" s="214"/>
      <c r="K11935" s="218"/>
    </row>
    <row r="11936" customHeight="1" spans="1:11">
      <c r="A11936" s="228"/>
      <c r="B11936" s="219"/>
      <c r="C11936" s="220"/>
      <c r="D11936" s="220"/>
      <c r="E11936" s="220"/>
      <c r="F11936" s="225"/>
      <c r="G11936" s="222"/>
      <c r="H11936" s="229"/>
      <c r="I11936" s="220"/>
      <c r="J11936" s="220"/>
      <c r="K11936" s="223"/>
    </row>
    <row r="11937" customHeight="1" spans="1:11">
      <c r="A11937" s="226"/>
      <c r="B11937" s="213"/>
      <c r="C11937" s="214"/>
      <c r="D11937" s="214"/>
      <c r="E11937" s="214"/>
      <c r="F11937" s="224"/>
      <c r="G11937" s="216"/>
      <c r="H11937" s="227"/>
      <c r="I11937" s="214"/>
      <c r="J11937" s="214"/>
      <c r="K11937" s="218"/>
    </row>
    <row r="11938" customHeight="1" spans="1:11">
      <c r="A11938" s="228"/>
      <c r="B11938" s="219"/>
      <c r="C11938" s="220"/>
      <c r="D11938" s="220"/>
      <c r="E11938" s="220"/>
      <c r="F11938" s="225"/>
      <c r="G11938" s="222"/>
      <c r="H11938" s="229"/>
      <c r="I11938" s="220"/>
      <c r="J11938" s="220"/>
      <c r="K11938" s="223"/>
    </row>
    <row r="11939" customHeight="1" spans="1:11">
      <c r="A11939" s="226"/>
      <c r="B11939" s="213"/>
      <c r="C11939" s="214"/>
      <c r="D11939" s="214"/>
      <c r="E11939" s="214"/>
      <c r="F11939" s="224"/>
      <c r="G11939" s="216"/>
      <c r="H11939" s="227"/>
      <c r="I11939" s="214"/>
      <c r="J11939" s="214"/>
      <c r="K11939" s="218"/>
    </row>
    <row r="11940" customHeight="1" spans="1:11">
      <c r="A11940" s="228"/>
      <c r="B11940" s="219"/>
      <c r="C11940" s="220"/>
      <c r="D11940" s="220"/>
      <c r="E11940" s="220"/>
      <c r="F11940" s="225"/>
      <c r="G11940" s="222"/>
      <c r="H11940" s="229"/>
      <c r="I11940" s="220"/>
      <c r="J11940" s="220"/>
      <c r="K11940" s="223"/>
    </row>
    <row r="11941" customHeight="1" spans="1:11">
      <c r="A11941" s="226"/>
      <c r="B11941" s="213"/>
      <c r="C11941" s="214"/>
      <c r="D11941" s="214"/>
      <c r="E11941" s="214"/>
      <c r="F11941" s="224"/>
      <c r="G11941" s="216"/>
      <c r="H11941" s="227"/>
      <c r="I11941" s="214"/>
      <c r="J11941" s="214"/>
      <c r="K11941" s="218"/>
    </row>
    <row r="11942" customHeight="1" spans="1:11">
      <c r="A11942" s="228"/>
      <c r="B11942" s="219"/>
      <c r="C11942" s="220"/>
      <c r="D11942" s="220"/>
      <c r="E11942" s="220"/>
      <c r="F11942" s="225"/>
      <c r="G11942" s="222"/>
      <c r="H11942" s="229"/>
      <c r="I11942" s="220"/>
      <c r="J11942" s="220"/>
      <c r="K11942" s="223"/>
    </row>
    <row r="11943" customHeight="1" spans="1:11">
      <c r="A11943" s="226"/>
      <c r="B11943" s="213"/>
      <c r="C11943" s="214"/>
      <c r="D11943" s="214"/>
      <c r="E11943" s="214"/>
      <c r="F11943" s="224"/>
      <c r="G11943" s="216"/>
      <c r="H11943" s="227"/>
      <c r="I11943" s="214"/>
      <c r="J11943" s="214"/>
      <c r="K11943" s="218"/>
    </row>
    <row r="11944" customHeight="1" spans="1:11">
      <c r="A11944" s="228"/>
      <c r="B11944" s="219"/>
      <c r="C11944" s="220"/>
      <c r="D11944" s="220"/>
      <c r="E11944" s="220"/>
      <c r="F11944" s="225"/>
      <c r="G11944" s="222"/>
      <c r="H11944" s="229"/>
      <c r="I11944" s="220"/>
      <c r="J11944" s="220"/>
      <c r="K11944" s="223"/>
    </row>
    <row r="11945" customHeight="1" spans="1:11">
      <c r="A11945" s="226"/>
      <c r="B11945" s="213"/>
      <c r="C11945" s="214"/>
      <c r="D11945" s="214"/>
      <c r="E11945" s="214"/>
      <c r="F11945" s="224"/>
      <c r="G11945" s="216"/>
      <c r="H11945" s="227"/>
      <c r="I11945" s="214"/>
      <c r="J11945" s="214"/>
      <c r="K11945" s="218"/>
    </row>
    <row r="11946" customHeight="1" spans="1:11">
      <c r="A11946" s="228"/>
      <c r="B11946" s="219"/>
      <c r="C11946" s="220"/>
      <c r="D11946" s="220"/>
      <c r="E11946" s="220"/>
      <c r="F11946" s="225"/>
      <c r="G11946" s="222"/>
      <c r="H11946" s="229"/>
      <c r="I11946" s="220"/>
      <c r="J11946" s="220"/>
      <c r="K11946" s="223"/>
    </row>
    <row r="11947" customHeight="1" spans="1:11">
      <c r="A11947" s="226"/>
      <c r="B11947" s="213"/>
      <c r="C11947" s="214"/>
      <c r="D11947" s="214"/>
      <c r="E11947" s="214"/>
      <c r="F11947" s="224"/>
      <c r="G11947" s="216"/>
      <c r="H11947" s="227"/>
      <c r="I11947" s="214"/>
      <c r="J11947" s="214"/>
      <c r="K11947" s="218"/>
    </row>
    <row r="11948" customHeight="1" spans="1:11">
      <c r="A11948" s="228"/>
      <c r="B11948" s="219"/>
      <c r="C11948" s="220"/>
      <c r="D11948" s="220"/>
      <c r="E11948" s="220"/>
      <c r="F11948" s="225"/>
      <c r="G11948" s="222"/>
      <c r="H11948" s="229"/>
      <c r="I11948" s="220"/>
      <c r="J11948" s="220"/>
      <c r="K11948" s="223"/>
    </row>
    <row r="11949" customHeight="1" spans="1:11">
      <c r="A11949" s="226"/>
      <c r="B11949" s="213"/>
      <c r="C11949" s="214"/>
      <c r="D11949" s="214"/>
      <c r="E11949" s="214"/>
      <c r="F11949" s="224"/>
      <c r="G11949" s="216"/>
      <c r="H11949" s="227"/>
      <c r="I11949" s="214"/>
      <c r="J11949" s="214"/>
      <c r="K11949" s="218"/>
    </row>
    <row r="11950" customHeight="1" spans="1:11">
      <c r="A11950" s="228"/>
      <c r="B11950" s="219"/>
      <c r="C11950" s="220"/>
      <c r="D11950" s="220"/>
      <c r="E11950" s="220"/>
      <c r="F11950" s="225"/>
      <c r="G11950" s="222"/>
      <c r="H11950" s="229"/>
      <c r="I11950" s="220"/>
      <c r="J11950" s="220"/>
      <c r="K11950" s="223"/>
    </row>
    <row r="11951" customHeight="1" spans="1:11">
      <c r="A11951" s="226"/>
      <c r="B11951" s="213"/>
      <c r="C11951" s="214"/>
      <c r="D11951" s="214"/>
      <c r="E11951" s="214"/>
      <c r="F11951" s="224"/>
      <c r="G11951" s="216"/>
      <c r="H11951" s="227"/>
      <c r="I11951" s="214"/>
      <c r="J11951" s="214"/>
      <c r="K11951" s="218"/>
    </row>
    <row r="11952" customHeight="1" spans="1:11">
      <c r="A11952" s="228"/>
      <c r="B11952" s="219"/>
      <c r="C11952" s="220"/>
      <c r="D11952" s="220"/>
      <c r="E11952" s="220"/>
      <c r="F11952" s="225"/>
      <c r="G11952" s="222"/>
      <c r="H11952" s="229"/>
      <c r="I11952" s="220"/>
      <c r="J11952" s="220"/>
      <c r="K11952" s="223"/>
    </row>
    <row r="11953" customHeight="1" spans="1:11">
      <c r="A11953" s="226"/>
      <c r="B11953" s="213"/>
      <c r="C11953" s="214"/>
      <c r="D11953" s="214"/>
      <c r="E11953" s="214"/>
      <c r="F11953" s="224"/>
      <c r="G11953" s="216"/>
      <c r="H11953" s="227"/>
      <c r="I11953" s="214"/>
      <c r="J11953" s="214"/>
      <c r="K11953" s="218"/>
    </row>
    <row r="11954" customHeight="1" spans="1:11">
      <c r="A11954" s="228"/>
      <c r="B11954" s="219"/>
      <c r="C11954" s="220"/>
      <c r="D11954" s="220"/>
      <c r="E11954" s="220"/>
      <c r="F11954" s="225"/>
      <c r="G11954" s="222"/>
      <c r="H11954" s="229"/>
      <c r="I11954" s="220"/>
      <c r="J11954" s="220"/>
      <c r="K11954" s="223"/>
    </row>
    <row r="11955" customHeight="1" spans="1:11">
      <c r="A11955" s="226"/>
      <c r="B11955" s="213"/>
      <c r="C11955" s="214"/>
      <c r="D11955" s="214"/>
      <c r="E11955" s="214"/>
      <c r="F11955" s="224"/>
      <c r="G11955" s="216"/>
      <c r="H11955" s="227"/>
      <c r="I11955" s="214"/>
      <c r="J11955" s="214"/>
      <c r="K11955" s="218"/>
    </row>
    <row r="11956" customHeight="1" spans="1:11">
      <c r="A11956" s="228"/>
      <c r="B11956" s="219"/>
      <c r="C11956" s="220"/>
      <c r="D11956" s="220"/>
      <c r="E11956" s="220"/>
      <c r="F11956" s="225"/>
      <c r="G11956" s="222"/>
      <c r="H11956" s="229"/>
      <c r="I11956" s="220"/>
      <c r="J11956" s="220"/>
      <c r="K11956" s="223"/>
    </row>
    <row r="11957" customHeight="1" spans="1:11">
      <c r="A11957" s="226"/>
      <c r="B11957" s="213"/>
      <c r="C11957" s="214"/>
      <c r="D11957" s="214"/>
      <c r="E11957" s="214"/>
      <c r="F11957" s="224"/>
      <c r="G11957" s="216"/>
      <c r="H11957" s="227"/>
      <c r="I11957" s="214"/>
      <c r="J11957" s="214"/>
      <c r="K11957" s="218"/>
    </row>
    <row r="11958" customHeight="1" spans="1:11">
      <c r="A11958" s="228"/>
      <c r="B11958" s="219"/>
      <c r="C11958" s="220"/>
      <c r="D11958" s="220"/>
      <c r="E11958" s="220"/>
      <c r="F11958" s="225"/>
      <c r="G11958" s="222"/>
      <c r="H11958" s="229"/>
      <c r="I11958" s="220"/>
      <c r="J11958" s="220"/>
      <c r="K11958" s="223"/>
    </row>
    <row r="11959" customHeight="1" spans="1:11">
      <c r="A11959" s="226"/>
      <c r="B11959" s="213"/>
      <c r="C11959" s="214"/>
      <c r="D11959" s="214"/>
      <c r="E11959" s="214"/>
      <c r="F11959" s="224"/>
      <c r="G11959" s="216"/>
      <c r="H11959" s="227"/>
      <c r="I11959" s="214"/>
      <c r="J11959" s="214"/>
      <c r="K11959" s="218"/>
    </row>
    <row r="11960" customHeight="1" spans="1:11">
      <c r="A11960" s="228"/>
      <c r="B11960" s="219"/>
      <c r="C11960" s="220"/>
      <c r="D11960" s="220"/>
      <c r="E11960" s="220"/>
      <c r="F11960" s="225"/>
      <c r="G11960" s="222"/>
      <c r="H11960" s="229"/>
      <c r="I11960" s="220"/>
      <c r="J11960" s="220"/>
      <c r="K11960" s="223"/>
    </row>
    <row r="11961" customHeight="1" spans="1:11">
      <c r="A11961" s="226"/>
      <c r="B11961" s="213"/>
      <c r="C11961" s="214"/>
      <c r="D11961" s="214"/>
      <c r="E11961" s="214"/>
      <c r="F11961" s="224"/>
      <c r="G11961" s="216"/>
      <c r="H11961" s="227"/>
      <c r="I11961" s="214"/>
      <c r="J11961" s="214"/>
      <c r="K11961" s="218"/>
    </row>
    <row r="11962" customHeight="1" spans="1:11">
      <c r="A11962" s="228"/>
      <c r="B11962" s="219"/>
      <c r="C11962" s="220"/>
      <c r="D11962" s="220"/>
      <c r="E11962" s="220"/>
      <c r="F11962" s="225"/>
      <c r="G11962" s="222"/>
      <c r="H11962" s="229"/>
      <c r="I11962" s="220"/>
      <c r="J11962" s="220"/>
      <c r="K11962" s="223"/>
    </row>
    <row r="11963" customHeight="1" spans="1:11">
      <c r="A11963" s="226"/>
      <c r="B11963" s="213"/>
      <c r="C11963" s="214"/>
      <c r="D11963" s="214"/>
      <c r="E11963" s="214"/>
      <c r="F11963" s="224"/>
      <c r="G11963" s="216"/>
      <c r="H11963" s="227"/>
      <c r="I11963" s="214"/>
      <c r="J11963" s="214"/>
      <c r="K11963" s="218"/>
    </row>
    <row r="11964" customHeight="1" spans="1:11">
      <c r="A11964" s="228"/>
      <c r="B11964" s="219"/>
      <c r="C11964" s="220"/>
      <c r="D11964" s="220"/>
      <c r="E11964" s="220"/>
      <c r="F11964" s="225"/>
      <c r="G11964" s="222"/>
      <c r="H11964" s="229"/>
      <c r="I11964" s="220"/>
      <c r="J11964" s="220"/>
      <c r="K11964" s="223"/>
    </row>
    <row r="11965" customHeight="1" spans="1:11">
      <c r="A11965" s="226"/>
      <c r="B11965" s="213"/>
      <c r="C11965" s="214"/>
      <c r="D11965" s="214"/>
      <c r="E11965" s="214"/>
      <c r="F11965" s="224"/>
      <c r="G11965" s="216"/>
      <c r="H11965" s="227"/>
      <c r="I11965" s="214"/>
      <c r="J11965" s="214"/>
      <c r="K11965" s="218"/>
    </row>
    <row r="11966" customHeight="1" spans="1:11">
      <c r="A11966" s="228"/>
      <c r="B11966" s="219"/>
      <c r="C11966" s="220"/>
      <c r="D11966" s="220"/>
      <c r="E11966" s="220"/>
      <c r="F11966" s="225"/>
      <c r="G11966" s="222"/>
      <c r="H11966" s="229"/>
      <c r="I11966" s="220"/>
      <c r="J11966" s="220"/>
      <c r="K11966" s="223"/>
    </row>
    <row r="11967" customHeight="1" spans="1:11">
      <c r="A11967" s="226"/>
      <c r="B11967" s="213"/>
      <c r="C11967" s="214"/>
      <c r="D11967" s="214"/>
      <c r="E11967" s="214"/>
      <c r="F11967" s="224"/>
      <c r="G11967" s="216"/>
      <c r="H11967" s="227"/>
      <c r="I11967" s="214"/>
      <c r="J11967" s="214"/>
      <c r="K11967" s="218"/>
    </row>
    <row r="11968" customHeight="1" spans="1:11">
      <c r="A11968" s="228"/>
      <c r="B11968" s="219"/>
      <c r="C11968" s="220"/>
      <c r="D11968" s="220"/>
      <c r="E11968" s="220"/>
      <c r="F11968" s="225"/>
      <c r="G11968" s="222"/>
      <c r="H11968" s="229"/>
      <c r="I11968" s="220"/>
      <c r="J11968" s="220"/>
      <c r="K11968" s="223"/>
    </row>
    <row r="11969" customHeight="1" spans="1:11">
      <c r="A11969" s="226"/>
      <c r="B11969" s="213"/>
      <c r="C11969" s="214"/>
      <c r="D11969" s="214"/>
      <c r="E11969" s="214"/>
      <c r="F11969" s="224"/>
      <c r="G11969" s="216"/>
      <c r="H11969" s="227"/>
      <c r="I11969" s="214"/>
      <c r="J11969" s="214"/>
      <c r="K11969" s="218"/>
    </row>
    <row r="11970" customHeight="1" spans="1:11">
      <c r="A11970" s="228"/>
      <c r="B11970" s="219"/>
      <c r="C11970" s="220"/>
      <c r="D11970" s="220"/>
      <c r="E11970" s="220"/>
      <c r="F11970" s="225"/>
      <c r="G11970" s="222"/>
      <c r="H11970" s="229"/>
      <c r="I11970" s="220"/>
      <c r="J11970" s="220"/>
      <c r="K11970" s="223"/>
    </row>
    <row r="11971" customHeight="1" spans="1:11">
      <c r="A11971" s="226"/>
      <c r="B11971" s="213"/>
      <c r="C11971" s="214"/>
      <c r="D11971" s="214"/>
      <c r="E11971" s="214"/>
      <c r="F11971" s="224"/>
      <c r="G11971" s="216"/>
      <c r="H11971" s="227"/>
      <c r="I11971" s="214"/>
      <c r="J11971" s="214"/>
      <c r="K11971" s="218"/>
    </row>
    <row r="11972" customHeight="1" spans="1:11">
      <c r="A11972" s="228"/>
      <c r="B11972" s="219"/>
      <c r="C11972" s="220"/>
      <c r="D11972" s="220"/>
      <c r="E11972" s="220"/>
      <c r="F11972" s="225"/>
      <c r="G11972" s="222"/>
      <c r="H11972" s="229"/>
      <c r="I11972" s="220"/>
      <c r="J11972" s="220"/>
      <c r="K11972" s="223"/>
    </row>
    <row r="11973" customHeight="1" spans="1:11">
      <c r="A11973" s="226"/>
      <c r="B11973" s="213"/>
      <c r="C11973" s="214"/>
      <c r="D11973" s="214"/>
      <c r="E11973" s="214"/>
      <c r="F11973" s="224"/>
      <c r="G11973" s="216"/>
      <c r="H11973" s="227"/>
      <c r="I11973" s="214"/>
      <c r="J11973" s="214"/>
      <c r="K11973" s="218"/>
    </row>
    <row r="11974" customHeight="1" spans="1:11">
      <c r="A11974" s="228"/>
      <c r="B11974" s="219"/>
      <c r="C11974" s="220"/>
      <c r="D11974" s="220"/>
      <c r="E11974" s="220"/>
      <c r="F11974" s="225"/>
      <c r="G11974" s="222"/>
      <c r="H11974" s="229"/>
      <c r="I11974" s="220"/>
      <c r="J11974" s="220"/>
      <c r="K11974" s="223"/>
    </row>
    <row r="11975" customHeight="1" spans="1:11">
      <c r="A11975" s="226"/>
      <c r="B11975" s="213"/>
      <c r="C11975" s="214"/>
      <c r="D11975" s="214"/>
      <c r="E11975" s="214"/>
      <c r="F11975" s="224"/>
      <c r="G11975" s="216"/>
      <c r="H11975" s="227"/>
      <c r="I11975" s="214"/>
      <c r="J11975" s="214"/>
      <c r="K11975" s="218"/>
    </row>
    <row r="11976" customHeight="1" spans="1:11">
      <c r="A11976" s="228"/>
      <c r="B11976" s="219"/>
      <c r="C11976" s="220"/>
      <c r="D11976" s="220"/>
      <c r="E11976" s="220"/>
      <c r="F11976" s="225"/>
      <c r="G11976" s="222"/>
      <c r="H11976" s="229"/>
      <c r="I11976" s="220"/>
      <c r="J11976" s="220"/>
      <c r="K11976" s="223"/>
    </row>
    <row r="11977" customHeight="1" spans="1:11">
      <c r="A11977" s="226"/>
      <c r="B11977" s="213"/>
      <c r="C11977" s="214"/>
      <c r="D11977" s="214"/>
      <c r="E11977" s="214"/>
      <c r="F11977" s="224"/>
      <c r="G11977" s="216"/>
      <c r="H11977" s="227"/>
      <c r="I11977" s="214"/>
      <c r="J11977" s="214"/>
      <c r="K11977" s="218"/>
    </row>
    <row r="11978" customHeight="1" spans="1:11">
      <c r="A11978" s="228"/>
      <c r="B11978" s="219"/>
      <c r="C11978" s="220"/>
      <c r="D11978" s="220"/>
      <c r="E11978" s="220"/>
      <c r="F11978" s="225"/>
      <c r="G11978" s="222"/>
      <c r="H11978" s="229"/>
      <c r="I11978" s="220"/>
      <c r="J11978" s="220"/>
      <c r="K11978" s="223"/>
    </row>
    <row r="11979" customHeight="1" spans="1:11">
      <c r="A11979" s="226"/>
      <c r="B11979" s="213"/>
      <c r="C11979" s="214"/>
      <c r="D11979" s="214"/>
      <c r="E11979" s="214"/>
      <c r="F11979" s="224"/>
      <c r="G11979" s="216"/>
      <c r="H11979" s="227"/>
      <c r="I11979" s="214"/>
      <c r="J11979" s="214"/>
      <c r="K11979" s="218"/>
    </row>
    <row r="11980" customHeight="1" spans="1:11">
      <c r="A11980" s="228"/>
      <c r="B11980" s="219"/>
      <c r="C11980" s="220"/>
      <c r="D11980" s="220"/>
      <c r="E11980" s="220"/>
      <c r="F11980" s="225"/>
      <c r="G11980" s="222"/>
      <c r="H11980" s="229"/>
      <c r="I11980" s="220"/>
      <c r="J11980" s="220"/>
      <c r="K11980" s="223"/>
    </row>
    <row r="11981" customHeight="1" spans="1:11">
      <c r="A11981" s="226"/>
      <c r="B11981" s="213"/>
      <c r="C11981" s="214"/>
      <c r="D11981" s="214"/>
      <c r="E11981" s="214"/>
      <c r="F11981" s="224"/>
      <c r="G11981" s="216"/>
      <c r="H11981" s="227"/>
      <c r="I11981" s="214"/>
      <c r="J11981" s="214"/>
      <c r="K11981" s="218"/>
    </row>
    <row r="11982" customHeight="1" spans="1:11">
      <c r="A11982" s="228"/>
      <c r="B11982" s="219"/>
      <c r="C11982" s="220"/>
      <c r="D11982" s="220"/>
      <c r="E11982" s="220"/>
      <c r="F11982" s="225"/>
      <c r="G11982" s="222"/>
      <c r="H11982" s="229"/>
      <c r="I11982" s="220"/>
      <c r="J11982" s="220"/>
      <c r="K11982" s="223"/>
    </row>
    <row r="11983" customHeight="1" spans="1:11">
      <c r="A11983" s="226"/>
      <c r="B11983" s="213"/>
      <c r="C11983" s="214"/>
      <c r="D11983" s="214"/>
      <c r="E11983" s="214"/>
      <c r="F11983" s="224"/>
      <c r="G11983" s="216"/>
      <c r="H11983" s="227"/>
      <c r="I11983" s="214"/>
      <c r="J11983" s="214"/>
      <c r="K11983" s="218"/>
    </row>
    <row r="11984" customHeight="1" spans="1:11">
      <c r="A11984" s="228"/>
      <c r="B11984" s="219"/>
      <c r="C11984" s="220"/>
      <c r="D11984" s="220"/>
      <c r="E11984" s="220"/>
      <c r="F11984" s="225"/>
      <c r="G11984" s="222"/>
      <c r="H11984" s="229"/>
      <c r="I11984" s="220"/>
      <c r="J11984" s="220"/>
      <c r="K11984" s="223"/>
    </row>
    <row r="11985" customHeight="1" spans="1:11">
      <c r="A11985" s="226"/>
      <c r="B11985" s="213"/>
      <c r="C11985" s="214"/>
      <c r="D11985" s="214"/>
      <c r="E11985" s="214"/>
      <c r="F11985" s="224"/>
      <c r="G11985" s="216"/>
      <c r="H11985" s="227"/>
      <c r="I11985" s="214"/>
      <c r="J11985" s="214"/>
      <c r="K11985" s="218"/>
    </row>
    <row r="11986" customHeight="1" spans="1:11">
      <c r="A11986" s="228"/>
      <c r="B11986" s="219"/>
      <c r="C11986" s="220"/>
      <c r="D11986" s="220"/>
      <c r="E11986" s="220"/>
      <c r="F11986" s="225"/>
      <c r="G11986" s="222"/>
      <c r="H11986" s="229"/>
      <c r="I11986" s="220"/>
      <c r="J11986" s="220"/>
      <c r="K11986" s="223"/>
    </row>
    <row r="11987" customHeight="1" spans="1:11">
      <c r="A11987" s="226"/>
      <c r="B11987" s="213"/>
      <c r="C11987" s="214"/>
      <c r="D11987" s="214"/>
      <c r="E11987" s="214"/>
      <c r="F11987" s="224"/>
      <c r="G11987" s="216"/>
      <c r="H11987" s="227"/>
      <c r="I11987" s="214"/>
      <c r="J11987" s="214"/>
      <c r="K11987" s="218"/>
    </row>
    <row r="11988" customHeight="1" spans="1:11">
      <c r="A11988" s="228"/>
      <c r="B11988" s="219"/>
      <c r="C11988" s="220"/>
      <c r="D11988" s="220"/>
      <c r="E11988" s="220"/>
      <c r="F11988" s="225"/>
      <c r="G11988" s="222"/>
      <c r="H11988" s="229"/>
      <c r="I11988" s="220"/>
      <c r="J11988" s="220"/>
      <c r="K11988" s="223"/>
    </row>
    <row r="11989" customHeight="1" spans="1:11">
      <c r="A11989" s="226"/>
      <c r="B11989" s="213"/>
      <c r="C11989" s="214"/>
      <c r="D11989" s="214"/>
      <c r="E11989" s="214"/>
      <c r="F11989" s="224"/>
      <c r="G11989" s="216"/>
      <c r="H11989" s="227"/>
      <c r="I11989" s="214"/>
      <c r="J11989" s="214"/>
      <c r="K11989" s="218"/>
    </row>
    <row r="11990" customHeight="1" spans="1:11">
      <c r="A11990" s="228"/>
      <c r="B11990" s="219"/>
      <c r="C11990" s="220"/>
      <c r="D11990" s="220"/>
      <c r="E11990" s="220"/>
      <c r="F11990" s="225"/>
      <c r="G11990" s="222"/>
      <c r="H11990" s="229"/>
      <c r="I11990" s="220"/>
      <c r="J11990" s="220"/>
      <c r="K11990" s="223"/>
    </row>
    <row r="11991" customHeight="1" spans="1:11">
      <c r="A11991" s="226"/>
      <c r="B11991" s="213"/>
      <c r="C11991" s="214"/>
      <c r="D11991" s="214"/>
      <c r="E11991" s="214"/>
      <c r="F11991" s="224"/>
      <c r="G11991" s="216"/>
      <c r="H11991" s="227"/>
      <c r="I11991" s="214"/>
      <c r="J11991" s="214"/>
      <c r="K11991" s="218"/>
    </row>
    <row r="11992" customHeight="1" spans="1:11">
      <c r="A11992" s="228"/>
      <c r="B11992" s="219"/>
      <c r="C11992" s="220"/>
      <c r="D11992" s="220"/>
      <c r="E11992" s="220"/>
      <c r="F11992" s="225"/>
      <c r="G11992" s="222"/>
      <c r="H11992" s="229"/>
      <c r="I11992" s="220"/>
      <c r="J11992" s="220"/>
      <c r="K11992" s="223"/>
    </row>
    <row r="11993" customHeight="1" spans="1:11">
      <c r="A11993" s="226"/>
      <c r="B11993" s="213"/>
      <c r="C11993" s="214"/>
      <c r="D11993" s="214"/>
      <c r="E11993" s="214"/>
      <c r="F11993" s="224"/>
      <c r="G11993" s="216"/>
      <c r="H11993" s="227"/>
      <c r="I11993" s="214"/>
      <c r="J11993" s="214"/>
      <c r="K11993" s="218"/>
    </row>
    <row r="11994" customHeight="1" spans="1:11">
      <c r="A11994" s="228"/>
      <c r="B11994" s="219"/>
      <c r="C11994" s="220"/>
      <c r="D11994" s="220"/>
      <c r="E11994" s="220"/>
      <c r="F11994" s="225"/>
      <c r="G11994" s="222"/>
      <c r="H11994" s="229"/>
      <c r="I11994" s="220"/>
      <c r="J11994" s="220"/>
      <c r="K11994" s="223"/>
    </row>
    <row r="11995" customHeight="1" spans="1:11">
      <c r="A11995" s="226"/>
      <c r="B11995" s="213"/>
      <c r="C11995" s="214"/>
      <c r="D11995" s="214"/>
      <c r="E11995" s="214"/>
      <c r="F11995" s="224"/>
      <c r="G11995" s="216"/>
      <c r="H11995" s="227"/>
      <c r="I11995" s="214"/>
      <c r="J11995" s="214"/>
      <c r="K11995" s="218"/>
    </row>
    <row r="11996" customHeight="1" spans="1:11">
      <c r="A11996" s="228"/>
      <c r="B11996" s="219"/>
      <c r="C11996" s="220"/>
      <c r="D11996" s="220"/>
      <c r="E11996" s="220"/>
      <c r="F11996" s="225"/>
      <c r="G11996" s="222"/>
      <c r="H11996" s="229"/>
      <c r="I11996" s="220"/>
      <c r="J11996" s="220"/>
      <c r="K11996" s="223"/>
    </row>
    <row r="11997" customHeight="1" spans="1:11">
      <c r="A11997" s="226"/>
      <c r="B11997" s="213"/>
      <c r="C11997" s="214"/>
      <c r="D11997" s="214"/>
      <c r="E11997" s="214"/>
      <c r="F11997" s="224"/>
      <c r="G11997" s="216"/>
      <c r="H11997" s="227"/>
      <c r="I11997" s="214"/>
      <c r="J11997" s="214"/>
      <c r="K11997" s="218"/>
    </row>
    <row r="11998" customHeight="1" spans="1:11">
      <c r="A11998" s="228"/>
      <c r="B11998" s="219"/>
      <c r="C11998" s="220"/>
      <c r="D11998" s="220"/>
      <c r="E11998" s="220"/>
      <c r="F11998" s="225"/>
      <c r="G11998" s="222"/>
      <c r="H11998" s="229"/>
      <c r="I11998" s="220"/>
      <c r="J11998" s="220"/>
      <c r="K11998" s="223"/>
    </row>
    <row r="11999" customHeight="1" spans="1:11">
      <c r="A11999" s="226"/>
      <c r="B11999" s="213"/>
      <c r="C11999" s="214"/>
      <c r="D11999" s="214"/>
      <c r="E11999" s="214"/>
      <c r="F11999" s="224"/>
      <c r="G11999" s="216"/>
      <c r="H11999" s="227"/>
      <c r="I11999" s="214"/>
      <c r="J11999" s="214"/>
      <c r="K11999" s="218"/>
    </row>
    <row r="12000" customHeight="1" spans="1:11">
      <c r="A12000" s="228"/>
      <c r="B12000" s="219"/>
      <c r="C12000" s="220"/>
      <c r="D12000" s="220"/>
      <c r="E12000" s="220"/>
      <c r="F12000" s="225"/>
      <c r="G12000" s="222"/>
      <c r="H12000" s="229"/>
      <c r="I12000" s="220"/>
      <c r="J12000" s="220"/>
      <c r="K12000" s="223"/>
    </row>
    <row r="12001" customHeight="1" spans="1:11">
      <c r="A12001" s="226"/>
      <c r="B12001" s="213"/>
      <c r="C12001" s="214"/>
      <c r="D12001" s="214"/>
      <c r="E12001" s="214"/>
      <c r="F12001" s="224"/>
      <c r="G12001" s="216"/>
      <c r="H12001" s="227"/>
      <c r="I12001" s="214"/>
      <c r="J12001" s="214"/>
      <c r="K12001" s="218"/>
    </row>
    <row r="12002" customHeight="1" spans="1:11">
      <c r="A12002" s="228"/>
      <c r="B12002" s="219"/>
      <c r="C12002" s="220"/>
      <c r="D12002" s="220"/>
      <c r="E12002" s="220"/>
      <c r="F12002" s="225"/>
      <c r="G12002" s="222"/>
      <c r="H12002" s="229"/>
      <c r="I12002" s="220"/>
      <c r="J12002" s="220"/>
      <c r="K12002" s="223"/>
    </row>
    <row r="12003" customHeight="1" spans="1:11">
      <c r="A12003" s="226"/>
      <c r="B12003" s="213"/>
      <c r="C12003" s="214"/>
      <c r="D12003" s="214"/>
      <c r="E12003" s="214"/>
      <c r="F12003" s="224"/>
      <c r="G12003" s="216"/>
      <c r="H12003" s="227"/>
      <c r="I12003" s="214"/>
      <c r="J12003" s="214"/>
      <c r="K12003" s="218"/>
    </row>
    <row r="12004" customHeight="1" spans="1:11">
      <c r="A12004" s="228"/>
      <c r="B12004" s="219"/>
      <c r="C12004" s="220"/>
      <c r="D12004" s="220"/>
      <c r="E12004" s="220"/>
      <c r="F12004" s="225"/>
      <c r="G12004" s="222"/>
      <c r="H12004" s="229"/>
      <c r="I12004" s="220"/>
      <c r="J12004" s="220"/>
      <c r="K12004" s="223"/>
    </row>
    <row r="12005" customHeight="1" spans="1:11">
      <c r="A12005" s="226"/>
      <c r="B12005" s="213"/>
      <c r="C12005" s="214"/>
      <c r="D12005" s="214"/>
      <c r="E12005" s="214"/>
      <c r="F12005" s="224"/>
      <c r="G12005" s="216"/>
      <c r="H12005" s="227"/>
      <c r="I12005" s="214"/>
      <c r="J12005" s="214"/>
      <c r="K12005" s="218"/>
    </row>
    <row r="12006" customHeight="1" spans="1:11">
      <c r="A12006" s="228"/>
      <c r="B12006" s="219"/>
      <c r="C12006" s="220"/>
      <c r="D12006" s="220"/>
      <c r="E12006" s="220"/>
      <c r="F12006" s="225"/>
      <c r="G12006" s="222"/>
      <c r="H12006" s="229"/>
      <c r="I12006" s="220"/>
      <c r="J12006" s="220"/>
      <c r="K12006" s="223"/>
    </row>
    <row r="12007" customHeight="1" spans="1:11">
      <c r="A12007" s="226"/>
      <c r="B12007" s="213"/>
      <c r="C12007" s="214"/>
      <c r="D12007" s="214"/>
      <c r="E12007" s="214"/>
      <c r="F12007" s="224"/>
      <c r="G12007" s="216"/>
      <c r="H12007" s="227"/>
      <c r="I12007" s="214"/>
      <c r="J12007" s="214"/>
      <c r="K12007" s="218"/>
    </row>
    <row r="12008" customHeight="1" spans="1:11">
      <c r="A12008" s="228"/>
      <c r="B12008" s="219"/>
      <c r="C12008" s="220"/>
      <c r="D12008" s="220"/>
      <c r="E12008" s="220"/>
      <c r="F12008" s="225"/>
      <c r="G12008" s="222"/>
      <c r="H12008" s="229"/>
      <c r="I12008" s="220"/>
      <c r="J12008" s="220"/>
      <c r="K12008" s="223"/>
    </row>
    <row r="12009" customHeight="1" spans="1:11">
      <c r="A12009" s="226"/>
      <c r="B12009" s="213"/>
      <c r="C12009" s="214"/>
      <c r="D12009" s="214"/>
      <c r="E12009" s="214"/>
      <c r="F12009" s="224"/>
      <c r="G12009" s="216"/>
      <c r="H12009" s="227"/>
      <c r="I12009" s="214"/>
      <c r="J12009" s="214"/>
      <c r="K12009" s="218"/>
    </row>
    <row r="12010" customHeight="1" spans="1:11">
      <c r="A12010" s="228"/>
      <c r="B12010" s="219"/>
      <c r="C12010" s="220"/>
      <c r="D12010" s="220"/>
      <c r="E12010" s="220"/>
      <c r="F12010" s="225"/>
      <c r="G12010" s="222"/>
      <c r="H12010" s="229"/>
      <c r="I12010" s="220"/>
      <c r="J12010" s="220"/>
      <c r="K12010" s="223"/>
    </row>
    <row r="12011" customHeight="1" spans="1:11">
      <c r="A12011" s="226"/>
      <c r="B12011" s="213"/>
      <c r="C12011" s="214"/>
      <c r="D12011" s="214"/>
      <c r="E12011" s="214"/>
      <c r="F12011" s="224"/>
      <c r="G12011" s="216"/>
      <c r="H12011" s="227"/>
      <c r="I12011" s="214"/>
      <c r="J12011" s="214"/>
      <c r="K12011" s="218"/>
    </row>
    <row r="12012" customHeight="1" spans="1:11">
      <c r="A12012" s="228"/>
      <c r="B12012" s="219"/>
      <c r="C12012" s="220"/>
      <c r="D12012" s="220"/>
      <c r="E12012" s="220"/>
      <c r="F12012" s="225"/>
      <c r="G12012" s="222"/>
      <c r="H12012" s="229"/>
      <c r="I12012" s="220"/>
      <c r="J12012" s="220"/>
      <c r="K12012" s="223"/>
    </row>
    <row r="12013" customHeight="1" spans="1:11">
      <c r="A12013" s="226"/>
      <c r="B12013" s="213"/>
      <c r="C12013" s="214"/>
      <c r="D12013" s="214"/>
      <c r="E12013" s="214"/>
      <c r="F12013" s="224"/>
      <c r="G12013" s="216"/>
      <c r="H12013" s="227"/>
      <c r="I12013" s="214"/>
      <c r="J12013" s="214"/>
      <c r="K12013" s="218"/>
    </row>
    <row r="12014" customHeight="1" spans="1:11">
      <c r="A12014" s="228"/>
      <c r="B12014" s="219"/>
      <c r="C12014" s="220"/>
      <c r="D12014" s="220"/>
      <c r="E12014" s="220"/>
      <c r="F12014" s="225"/>
      <c r="G12014" s="222"/>
      <c r="H12014" s="229"/>
      <c r="I12014" s="220"/>
      <c r="J12014" s="220"/>
      <c r="K12014" s="223"/>
    </row>
    <row r="12015" customHeight="1" spans="1:11">
      <c r="A12015" s="226"/>
      <c r="B12015" s="213"/>
      <c r="C12015" s="214"/>
      <c r="D12015" s="214"/>
      <c r="E12015" s="214"/>
      <c r="F12015" s="224"/>
      <c r="G12015" s="216"/>
      <c r="H12015" s="227"/>
      <c r="I12015" s="214"/>
      <c r="J12015" s="214"/>
      <c r="K12015" s="218"/>
    </row>
    <row r="12016" customHeight="1" spans="1:11">
      <c r="A12016" s="228"/>
      <c r="B12016" s="219"/>
      <c r="C12016" s="220"/>
      <c r="D12016" s="220"/>
      <c r="E12016" s="220"/>
      <c r="F12016" s="225"/>
      <c r="G12016" s="222"/>
      <c r="H12016" s="229"/>
      <c r="I12016" s="220"/>
      <c r="J12016" s="220"/>
      <c r="K12016" s="223"/>
    </row>
    <row r="12017" customHeight="1" spans="1:11">
      <c r="A12017" s="226"/>
      <c r="B12017" s="213"/>
      <c r="C12017" s="214"/>
      <c r="D12017" s="214"/>
      <c r="E12017" s="214"/>
      <c r="F12017" s="224"/>
      <c r="G12017" s="216"/>
      <c r="H12017" s="227"/>
      <c r="I12017" s="214"/>
      <c r="J12017" s="214"/>
      <c r="K12017" s="218"/>
    </row>
    <row r="12018" customHeight="1" spans="1:11">
      <c r="A12018" s="228"/>
      <c r="B12018" s="219"/>
      <c r="C12018" s="220"/>
      <c r="D12018" s="220"/>
      <c r="E12018" s="220"/>
      <c r="F12018" s="225"/>
      <c r="G12018" s="222"/>
      <c r="H12018" s="229"/>
      <c r="I12018" s="220"/>
      <c r="J12018" s="220"/>
      <c r="K12018" s="223"/>
    </row>
    <row r="12019" customHeight="1" spans="1:11">
      <c r="A12019" s="226"/>
      <c r="B12019" s="213"/>
      <c r="C12019" s="214"/>
      <c r="D12019" s="214"/>
      <c r="E12019" s="214"/>
      <c r="F12019" s="224"/>
      <c r="G12019" s="216"/>
      <c r="H12019" s="227"/>
      <c r="I12019" s="214"/>
      <c r="J12019" s="214"/>
      <c r="K12019" s="218"/>
    </row>
    <row r="12020" customHeight="1" spans="1:11">
      <c r="A12020" s="228"/>
      <c r="B12020" s="219"/>
      <c r="C12020" s="220"/>
      <c r="D12020" s="220"/>
      <c r="E12020" s="220"/>
      <c r="F12020" s="225"/>
      <c r="G12020" s="222"/>
      <c r="H12020" s="229"/>
      <c r="I12020" s="220"/>
      <c r="J12020" s="220"/>
      <c r="K12020" s="223"/>
    </row>
    <row r="12021" customHeight="1" spans="1:11">
      <c r="A12021" s="226"/>
      <c r="B12021" s="213"/>
      <c r="C12021" s="214"/>
      <c r="D12021" s="214"/>
      <c r="E12021" s="214"/>
      <c r="F12021" s="224"/>
      <c r="G12021" s="216"/>
      <c r="H12021" s="227"/>
      <c r="I12021" s="214"/>
      <c r="J12021" s="214"/>
      <c r="K12021" s="218"/>
    </row>
    <row r="12022" customHeight="1" spans="1:11">
      <c r="A12022" s="228"/>
      <c r="B12022" s="219"/>
      <c r="C12022" s="220"/>
      <c r="D12022" s="220"/>
      <c r="E12022" s="220"/>
      <c r="F12022" s="225"/>
      <c r="G12022" s="222"/>
      <c r="H12022" s="229"/>
      <c r="I12022" s="220"/>
      <c r="J12022" s="220"/>
      <c r="K12022" s="223"/>
    </row>
    <row r="12023" customHeight="1" spans="1:11">
      <c r="A12023" s="226"/>
      <c r="B12023" s="213"/>
      <c r="C12023" s="214"/>
      <c r="D12023" s="214"/>
      <c r="E12023" s="214"/>
      <c r="F12023" s="224"/>
      <c r="G12023" s="216"/>
      <c r="H12023" s="227"/>
      <c r="I12023" s="214"/>
      <c r="J12023" s="214"/>
      <c r="K12023" s="218"/>
    </row>
    <row r="12024" customHeight="1" spans="1:11">
      <c r="A12024" s="228"/>
      <c r="B12024" s="219"/>
      <c r="C12024" s="220"/>
      <c r="D12024" s="220"/>
      <c r="E12024" s="220"/>
      <c r="F12024" s="225"/>
      <c r="G12024" s="222"/>
      <c r="H12024" s="229"/>
      <c r="I12024" s="220"/>
      <c r="J12024" s="220"/>
      <c r="K12024" s="223"/>
    </row>
    <row r="12025" customHeight="1" spans="1:11">
      <c r="A12025" s="226"/>
      <c r="B12025" s="213"/>
      <c r="C12025" s="214"/>
      <c r="D12025" s="214"/>
      <c r="E12025" s="214"/>
      <c r="F12025" s="224"/>
      <c r="G12025" s="216"/>
      <c r="H12025" s="227"/>
      <c r="I12025" s="214"/>
      <c r="J12025" s="214"/>
      <c r="K12025" s="218"/>
    </row>
    <row r="12026" customHeight="1" spans="1:11">
      <c r="A12026" s="228"/>
      <c r="B12026" s="219"/>
      <c r="C12026" s="220"/>
      <c r="D12026" s="220"/>
      <c r="E12026" s="220"/>
      <c r="F12026" s="225"/>
      <c r="G12026" s="222"/>
      <c r="H12026" s="229"/>
      <c r="I12026" s="220"/>
      <c r="J12026" s="220"/>
      <c r="K12026" s="223"/>
    </row>
    <row r="12027" customHeight="1" spans="1:11">
      <c r="A12027" s="226"/>
      <c r="B12027" s="213"/>
      <c r="C12027" s="214"/>
      <c r="D12027" s="214"/>
      <c r="E12027" s="214"/>
      <c r="F12027" s="224"/>
      <c r="G12027" s="216"/>
      <c r="H12027" s="227"/>
      <c r="I12027" s="214"/>
      <c r="J12027" s="214"/>
      <c r="K12027" s="218"/>
    </row>
    <row r="12028" customHeight="1" spans="1:11">
      <c r="A12028" s="228"/>
      <c r="B12028" s="219"/>
      <c r="C12028" s="220"/>
      <c r="D12028" s="220"/>
      <c r="E12028" s="220"/>
      <c r="F12028" s="225"/>
      <c r="G12028" s="222"/>
      <c r="H12028" s="229"/>
      <c r="I12028" s="220"/>
      <c r="J12028" s="220"/>
      <c r="K12028" s="223"/>
    </row>
    <row r="12029" customHeight="1" spans="1:11">
      <c r="A12029" s="226"/>
      <c r="B12029" s="213"/>
      <c r="C12029" s="214"/>
      <c r="D12029" s="214"/>
      <c r="E12029" s="214"/>
      <c r="F12029" s="224"/>
      <c r="G12029" s="216"/>
      <c r="H12029" s="227"/>
      <c r="I12029" s="214"/>
      <c r="J12029" s="214"/>
      <c r="K12029" s="218"/>
    </row>
    <row r="12030" customHeight="1" spans="1:11">
      <c r="A12030" s="228"/>
      <c r="B12030" s="219"/>
      <c r="C12030" s="220"/>
      <c r="D12030" s="220"/>
      <c r="E12030" s="220"/>
      <c r="F12030" s="225"/>
      <c r="G12030" s="222"/>
      <c r="H12030" s="229"/>
      <c r="I12030" s="220"/>
      <c r="J12030" s="220"/>
      <c r="K12030" s="223"/>
    </row>
    <row r="12031" customHeight="1" spans="1:11">
      <c r="A12031" s="226"/>
      <c r="B12031" s="213"/>
      <c r="C12031" s="214"/>
      <c r="D12031" s="214"/>
      <c r="E12031" s="214"/>
      <c r="F12031" s="224"/>
      <c r="G12031" s="216"/>
      <c r="H12031" s="227"/>
      <c r="I12031" s="214"/>
      <c r="J12031" s="214"/>
      <c r="K12031" s="218"/>
    </row>
    <row r="12032" customHeight="1" spans="1:11">
      <c r="A12032" s="228"/>
      <c r="B12032" s="219"/>
      <c r="C12032" s="220"/>
      <c r="D12032" s="220"/>
      <c r="E12032" s="220"/>
      <c r="F12032" s="225"/>
      <c r="G12032" s="222"/>
      <c r="H12032" s="229"/>
      <c r="I12032" s="220"/>
      <c r="J12032" s="220"/>
      <c r="K12032" s="223"/>
    </row>
    <row r="12033" customHeight="1" spans="1:11">
      <c r="A12033" s="226"/>
      <c r="B12033" s="213"/>
      <c r="C12033" s="214"/>
      <c r="D12033" s="214"/>
      <c r="E12033" s="214"/>
      <c r="F12033" s="224"/>
      <c r="G12033" s="216"/>
      <c r="H12033" s="227"/>
      <c r="I12033" s="214"/>
      <c r="J12033" s="214"/>
      <c r="K12033" s="218"/>
    </row>
    <row r="12034" customHeight="1" spans="1:11">
      <c r="A12034" s="228"/>
      <c r="B12034" s="219"/>
      <c r="C12034" s="220"/>
      <c r="D12034" s="220"/>
      <c r="E12034" s="220"/>
      <c r="F12034" s="225"/>
      <c r="G12034" s="222"/>
      <c r="H12034" s="229"/>
      <c r="I12034" s="220"/>
      <c r="J12034" s="220"/>
      <c r="K12034" s="223"/>
    </row>
    <row r="12035" customHeight="1" spans="1:11">
      <c r="A12035" s="226"/>
      <c r="B12035" s="213"/>
      <c r="C12035" s="214"/>
      <c r="D12035" s="214"/>
      <c r="E12035" s="214"/>
      <c r="F12035" s="224"/>
      <c r="G12035" s="216"/>
      <c r="H12035" s="227"/>
      <c r="I12035" s="214"/>
      <c r="J12035" s="214"/>
      <c r="K12035" s="218"/>
    </row>
    <row r="12036" customHeight="1" spans="1:11">
      <c r="A12036" s="228"/>
      <c r="B12036" s="219"/>
      <c r="C12036" s="220"/>
      <c r="D12036" s="220"/>
      <c r="E12036" s="220"/>
      <c r="F12036" s="225"/>
      <c r="G12036" s="222"/>
      <c r="H12036" s="229"/>
      <c r="I12036" s="220"/>
      <c r="J12036" s="220"/>
      <c r="K12036" s="223"/>
    </row>
    <row r="12037" customHeight="1" spans="1:11">
      <c r="A12037" s="226"/>
      <c r="B12037" s="213"/>
      <c r="C12037" s="214"/>
      <c r="D12037" s="214"/>
      <c r="E12037" s="214"/>
      <c r="F12037" s="224"/>
      <c r="G12037" s="216"/>
      <c r="H12037" s="227"/>
      <c r="I12037" s="214"/>
      <c r="J12037" s="214"/>
      <c r="K12037" s="218"/>
    </row>
    <row r="12038" customHeight="1" spans="1:11">
      <c r="A12038" s="228"/>
      <c r="B12038" s="219"/>
      <c r="C12038" s="220"/>
      <c r="D12038" s="220"/>
      <c r="E12038" s="220"/>
      <c r="F12038" s="225"/>
      <c r="G12038" s="222"/>
      <c r="H12038" s="229"/>
      <c r="I12038" s="220"/>
      <c r="J12038" s="220"/>
      <c r="K12038" s="223"/>
    </row>
    <row r="12039" customHeight="1" spans="1:11">
      <c r="A12039" s="226"/>
      <c r="B12039" s="213"/>
      <c r="C12039" s="214"/>
      <c r="D12039" s="214"/>
      <c r="E12039" s="214"/>
      <c r="F12039" s="224"/>
      <c r="G12039" s="216"/>
      <c r="H12039" s="227"/>
      <c r="I12039" s="214"/>
      <c r="J12039" s="214"/>
      <c r="K12039" s="218"/>
    </row>
    <row r="12040" customHeight="1" spans="1:11">
      <c r="A12040" s="228"/>
      <c r="B12040" s="219"/>
      <c r="C12040" s="220"/>
      <c r="D12040" s="220"/>
      <c r="E12040" s="220"/>
      <c r="F12040" s="225"/>
      <c r="G12040" s="222"/>
      <c r="H12040" s="229"/>
      <c r="I12040" s="220"/>
      <c r="J12040" s="220"/>
      <c r="K12040" s="223"/>
    </row>
    <row r="12041" customHeight="1" spans="1:11">
      <c r="A12041" s="226"/>
      <c r="B12041" s="213"/>
      <c r="C12041" s="214"/>
      <c r="D12041" s="214"/>
      <c r="E12041" s="214"/>
      <c r="F12041" s="224"/>
      <c r="G12041" s="216"/>
      <c r="H12041" s="227"/>
      <c r="I12041" s="214"/>
      <c r="J12041" s="214"/>
      <c r="K12041" s="218"/>
    </row>
    <row r="12042" customHeight="1" spans="1:11">
      <c r="A12042" s="228"/>
      <c r="B12042" s="219"/>
      <c r="C12042" s="220"/>
      <c r="D12042" s="220"/>
      <c r="E12042" s="220"/>
      <c r="F12042" s="225"/>
      <c r="G12042" s="222"/>
      <c r="H12042" s="229"/>
      <c r="I12042" s="220"/>
      <c r="J12042" s="220"/>
      <c r="K12042" s="223"/>
    </row>
    <row r="12043" customHeight="1" spans="1:11">
      <c r="A12043" s="226"/>
      <c r="B12043" s="213"/>
      <c r="C12043" s="214"/>
      <c r="D12043" s="214"/>
      <c r="E12043" s="214"/>
      <c r="F12043" s="224"/>
      <c r="G12043" s="216"/>
      <c r="H12043" s="227"/>
      <c r="I12043" s="214"/>
      <c r="J12043" s="214"/>
      <c r="K12043" s="218"/>
    </row>
    <row r="12044" customHeight="1" spans="1:11">
      <c r="A12044" s="228"/>
      <c r="B12044" s="219"/>
      <c r="C12044" s="220"/>
      <c r="D12044" s="220"/>
      <c r="E12044" s="220"/>
      <c r="F12044" s="225"/>
      <c r="G12044" s="222"/>
      <c r="H12044" s="229"/>
      <c r="I12044" s="220"/>
      <c r="J12044" s="220"/>
      <c r="K12044" s="223"/>
    </row>
    <row r="12045" customHeight="1" spans="1:11">
      <c r="A12045" s="226"/>
      <c r="B12045" s="213"/>
      <c r="C12045" s="214"/>
      <c r="D12045" s="214"/>
      <c r="E12045" s="214"/>
      <c r="F12045" s="224"/>
      <c r="G12045" s="216"/>
      <c r="H12045" s="227"/>
      <c r="I12045" s="214"/>
      <c r="J12045" s="214"/>
      <c r="K12045" s="218"/>
    </row>
    <row r="12046" customHeight="1" spans="1:11">
      <c r="A12046" s="228"/>
      <c r="B12046" s="219"/>
      <c r="C12046" s="220"/>
      <c r="D12046" s="220"/>
      <c r="E12046" s="220"/>
      <c r="F12046" s="225"/>
      <c r="G12046" s="222"/>
      <c r="H12046" s="229"/>
      <c r="I12046" s="220"/>
      <c r="J12046" s="220"/>
      <c r="K12046" s="223"/>
    </row>
    <row r="12047" customHeight="1" spans="1:11">
      <c r="A12047" s="226"/>
      <c r="B12047" s="213"/>
      <c r="C12047" s="214"/>
      <c r="D12047" s="214"/>
      <c r="E12047" s="214"/>
      <c r="F12047" s="224"/>
      <c r="G12047" s="216"/>
      <c r="H12047" s="227"/>
      <c r="I12047" s="214"/>
      <c r="J12047" s="214"/>
      <c r="K12047" s="218"/>
    </row>
    <row r="12048" customHeight="1" spans="1:11">
      <c r="A12048" s="228"/>
      <c r="B12048" s="219"/>
      <c r="C12048" s="220"/>
      <c r="D12048" s="220"/>
      <c r="E12048" s="220"/>
      <c r="F12048" s="225"/>
      <c r="G12048" s="222"/>
      <c r="H12048" s="229"/>
      <c r="I12048" s="220"/>
      <c r="J12048" s="220"/>
      <c r="K12048" s="223"/>
    </row>
    <row r="12049" customHeight="1" spans="1:11">
      <c r="A12049" s="226"/>
      <c r="B12049" s="213"/>
      <c r="C12049" s="214"/>
      <c r="D12049" s="214"/>
      <c r="E12049" s="214"/>
      <c r="F12049" s="224"/>
      <c r="G12049" s="216"/>
      <c r="H12049" s="227"/>
      <c r="I12049" s="214"/>
      <c r="J12049" s="214"/>
      <c r="K12049" s="218"/>
    </row>
    <row r="12050" customHeight="1" spans="1:11">
      <c r="A12050" s="228"/>
      <c r="B12050" s="219"/>
      <c r="C12050" s="220"/>
      <c r="D12050" s="220"/>
      <c r="E12050" s="220"/>
      <c r="F12050" s="225"/>
      <c r="G12050" s="222"/>
      <c r="H12050" s="229"/>
      <c r="I12050" s="220"/>
      <c r="J12050" s="220"/>
      <c r="K12050" s="223"/>
    </row>
    <row r="12051" customHeight="1" spans="1:11">
      <c r="A12051" s="226"/>
      <c r="B12051" s="213"/>
      <c r="C12051" s="214"/>
      <c r="D12051" s="214"/>
      <c r="E12051" s="214"/>
      <c r="F12051" s="224"/>
      <c r="G12051" s="216"/>
      <c r="H12051" s="227"/>
      <c r="I12051" s="214"/>
      <c r="J12051" s="214"/>
      <c r="K12051" s="218"/>
    </row>
    <row r="12052" customHeight="1" spans="1:11">
      <c r="A12052" s="228"/>
      <c r="B12052" s="219"/>
      <c r="C12052" s="220"/>
      <c r="D12052" s="220"/>
      <c r="E12052" s="220"/>
      <c r="F12052" s="225"/>
      <c r="G12052" s="222"/>
      <c r="H12052" s="229"/>
      <c r="I12052" s="220"/>
      <c r="J12052" s="220"/>
      <c r="K12052" s="223"/>
    </row>
    <row r="12053" customHeight="1" spans="1:11">
      <c r="A12053" s="226"/>
      <c r="B12053" s="213"/>
      <c r="C12053" s="214"/>
      <c r="D12053" s="214"/>
      <c r="E12053" s="214"/>
      <c r="F12053" s="224"/>
      <c r="G12053" s="216"/>
      <c r="H12053" s="227"/>
      <c r="I12053" s="214"/>
      <c r="J12053" s="214"/>
      <c r="K12053" s="218"/>
    </row>
    <row r="12054" customHeight="1" spans="1:11">
      <c r="A12054" s="228"/>
      <c r="B12054" s="219"/>
      <c r="C12054" s="220"/>
      <c r="D12054" s="220"/>
      <c r="E12054" s="220"/>
      <c r="F12054" s="225"/>
      <c r="G12054" s="222"/>
      <c r="H12054" s="229"/>
      <c r="I12054" s="220"/>
      <c r="J12054" s="220"/>
      <c r="K12054" s="223"/>
    </row>
    <row r="12055" customHeight="1" spans="1:11">
      <c r="A12055" s="226"/>
      <c r="B12055" s="213"/>
      <c r="C12055" s="214"/>
      <c r="D12055" s="214"/>
      <c r="E12055" s="214"/>
      <c r="F12055" s="224"/>
      <c r="G12055" s="216"/>
      <c r="H12055" s="227"/>
      <c r="I12055" s="214"/>
      <c r="J12055" s="214"/>
      <c r="K12055" s="218"/>
    </row>
    <row r="12056" customHeight="1" spans="1:11">
      <c r="A12056" s="228"/>
      <c r="B12056" s="219"/>
      <c r="C12056" s="220"/>
      <c r="D12056" s="220"/>
      <c r="E12056" s="220"/>
      <c r="F12056" s="225"/>
      <c r="G12056" s="222"/>
      <c r="H12056" s="229"/>
      <c r="I12056" s="220"/>
      <c r="J12056" s="220"/>
      <c r="K12056" s="223"/>
    </row>
    <row r="12057" customHeight="1" spans="1:11">
      <c r="A12057" s="226"/>
      <c r="B12057" s="213"/>
      <c r="C12057" s="214"/>
      <c r="D12057" s="214"/>
      <c r="E12057" s="214"/>
      <c r="F12057" s="224"/>
      <c r="G12057" s="216"/>
      <c r="H12057" s="227"/>
      <c r="I12057" s="214"/>
      <c r="J12057" s="214"/>
      <c r="K12057" s="218"/>
    </row>
    <row r="12058" customHeight="1" spans="1:11">
      <c r="A12058" s="228"/>
      <c r="B12058" s="219"/>
      <c r="C12058" s="220"/>
      <c r="D12058" s="220"/>
      <c r="E12058" s="220"/>
      <c r="F12058" s="225"/>
      <c r="G12058" s="222"/>
      <c r="H12058" s="229"/>
      <c r="I12058" s="220"/>
      <c r="J12058" s="220"/>
      <c r="K12058" s="223"/>
    </row>
    <row r="12059" customHeight="1" spans="1:11">
      <c r="A12059" s="226"/>
      <c r="B12059" s="213"/>
      <c r="C12059" s="214"/>
      <c r="D12059" s="214"/>
      <c r="E12059" s="214"/>
      <c r="F12059" s="224"/>
      <c r="G12059" s="216"/>
      <c r="H12059" s="227"/>
      <c r="I12059" s="214"/>
      <c r="J12059" s="214"/>
      <c r="K12059" s="218"/>
    </row>
    <row r="12060" customHeight="1" spans="1:11">
      <c r="A12060" s="228"/>
      <c r="B12060" s="219"/>
      <c r="C12060" s="220"/>
      <c r="D12060" s="220"/>
      <c r="E12060" s="220"/>
      <c r="F12060" s="225"/>
      <c r="G12060" s="222"/>
      <c r="H12060" s="229"/>
      <c r="I12060" s="220"/>
      <c r="J12060" s="220"/>
      <c r="K12060" s="223"/>
    </row>
    <row r="12061" customHeight="1" spans="1:11">
      <c r="A12061" s="226"/>
      <c r="B12061" s="213"/>
      <c r="C12061" s="214"/>
      <c r="D12061" s="214"/>
      <c r="E12061" s="214"/>
      <c r="F12061" s="224"/>
      <c r="G12061" s="216"/>
      <c r="H12061" s="227"/>
      <c r="I12061" s="214"/>
      <c r="J12061" s="214"/>
      <c r="K12061" s="218"/>
    </row>
    <row r="12062" customHeight="1" spans="1:11">
      <c r="A12062" s="228"/>
      <c r="B12062" s="219"/>
      <c r="C12062" s="220"/>
      <c r="D12062" s="220"/>
      <c r="E12062" s="220"/>
      <c r="F12062" s="225"/>
      <c r="G12062" s="222"/>
      <c r="H12062" s="229"/>
      <c r="I12062" s="220"/>
      <c r="J12062" s="220"/>
      <c r="K12062" s="223"/>
    </row>
    <row r="12063" customHeight="1" spans="1:11">
      <c r="A12063" s="226"/>
      <c r="B12063" s="213"/>
      <c r="C12063" s="214"/>
      <c r="D12063" s="214"/>
      <c r="E12063" s="214"/>
      <c r="F12063" s="224"/>
      <c r="G12063" s="216"/>
      <c r="H12063" s="227"/>
      <c r="I12063" s="214"/>
      <c r="J12063" s="214"/>
      <c r="K12063" s="218"/>
    </row>
    <row r="12064" customHeight="1" spans="1:11">
      <c r="A12064" s="228"/>
      <c r="B12064" s="219"/>
      <c r="C12064" s="220"/>
      <c r="D12064" s="220"/>
      <c r="E12064" s="220"/>
      <c r="F12064" s="225"/>
      <c r="G12064" s="222"/>
      <c r="H12064" s="229"/>
      <c r="I12064" s="220"/>
      <c r="J12064" s="220"/>
      <c r="K12064" s="223"/>
    </row>
    <row r="12065" customHeight="1" spans="1:11">
      <c r="A12065" s="226"/>
      <c r="B12065" s="213"/>
      <c r="C12065" s="214"/>
      <c r="D12065" s="214"/>
      <c r="E12065" s="214"/>
      <c r="F12065" s="224"/>
      <c r="G12065" s="216"/>
      <c r="H12065" s="227"/>
      <c r="I12065" s="214"/>
      <c r="J12065" s="214"/>
      <c r="K12065" s="218"/>
    </row>
    <row r="12066" customHeight="1" spans="1:11">
      <c r="A12066" s="228"/>
      <c r="B12066" s="219"/>
      <c r="C12066" s="220"/>
      <c r="D12066" s="220"/>
      <c r="E12066" s="220"/>
      <c r="F12066" s="225"/>
      <c r="G12066" s="222"/>
      <c r="H12066" s="229"/>
      <c r="I12066" s="220"/>
      <c r="J12066" s="220"/>
      <c r="K12066" s="223"/>
    </row>
    <row r="12067" customHeight="1" spans="1:11">
      <c r="A12067" s="226"/>
      <c r="B12067" s="213"/>
      <c r="C12067" s="214"/>
      <c r="D12067" s="214"/>
      <c r="E12067" s="214"/>
      <c r="F12067" s="224"/>
      <c r="G12067" s="216"/>
      <c r="H12067" s="227"/>
      <c r="I12067" s="214"/>
      <c r="J12067" s="214"/>
      <c r="K12067" s="218"/>
    </row>
    <row r="12068" customHeight="1" spans="1:11">
      <c r="A12068" s="228"/>
      <c r="B12068" s="219"/>
      <c r="C12068" s="220"/>
      <c r="D12068" s="220"/>
      <c r="E12068" s="220"/>
      <c r="F12068" s="225"/>
      <c r="G12068" s="222"/>
      <c r="H12068" s="229"/>
      <c r="I12068" s="220"/>
      <c r="J12068" s="220"/>
      <c r="K12068" s="223"/>
    </row>
    <row r="12069" customHeight="1" spans="1:11">
      <c r="A12069" s="226"/>
      <c r="B12069" s="213"/>
      <c r="C12069" s="214"/>
      <c r="D12069" s="214"/>
      <c r="E12069" s="214"/>
      <c r="F12069" s="224"/>
      <c r="G12069" s="216"/>
      <c r="H12069" s="227"/>
      <c r="I12069" s="214"/>
      <c r="J12069" s="214"/>
      <c r="K12069" s="218"/>
    </row>
    <row r="12070" customHeight="1" spans="1:11">
      <c r="A12070" s="228"/>
      <c r="B12070" s="219"/>
      <c r="C12070" s="220"/>
      <c r="D12070" s="220"/>
      <c r="E12070" s="220"/>
      <c r="F12070" s="225"/>
      <c r="G12070" s="222"/>
      <c r="H12070" s="229"/>
      <c r="I12070" s="220"/>
      <c r="J12070" s="220"/>
      <c r="K12070" s="223"/>
    </row>
    <row r="12071" customHeight="1" spans="1:11">
      <c r="A12071" s="226"/>
      <c r="B12071" s="213"/>
      <c r="C12071" s="214"/>
      <c r="D12071" s="214"/>
      <c r="E12071" s="214"/>
      <c r="F12071" s="224"/>
      <c r="G12071" s="216"/>
      <c r="H12071" s="227"/>
      <c r="I12071" s="214"/>
      <c r="J12071" s="214"/>
      <c r="K12071" s="218"/>
    </row>
    <row r="12072" customHeight="1" spans="1:11">
      <c r="A12072" s="228"/>
      <c r="B12072" s="219"/>
      <c r="C12072" s="220"/>
      <c r="D12072" s="220"/>
      <c r="E12072" s="220"/>
      <c r="F12072" s="225"/>
      <c r="G12072" s="222"/>
      <c r="H12072" s="229"/>
      <c r="I12072" s="220"/>
      <c r="J12072" s="220"/>
      <c r="K12072" s="223"/>
    </row>
    <row r="12073" customHeight="1" spans="1:11">
      <c r="A12073" s="226"/>
      <c r="B12073" s="213"/>
      <c r="C12073" s="214"/>
      <c r="D12073" s="214"/>
      <c r="E12073" s="214"/>
      <c r="F12073" s="224"/>
      <c r="G12073" s="216"/>
      <c r="H12073" s="227"/>
      <c r="I12073" s="214"/>
      <c r="J12073" s="214"/>
      <c r="K12073" s="218"/>
    </row>
    <row r="12074" customHeight="1" spans="1:11">
      <c r="A12074" s="228"/>
      <c r="B12074" s="219"/>
      <c r="C12074" s="220"/>
      <c r="D12074" s="220"/>
      <c r="E12074" s="220"/>
      <c r="F12074" s="225"/>
      <c r="G12074" s="222"/>
      <c r="H12074" s="229"/>
      <c r="I12074" s="220"/>
      <c r="J12074" s="220"/>
      <c r="K12074" s="223"/>
    </row>
    <row r="12075" customHeight="1" spans="1:11">
      <c r="A12075" s="226"/>
      <c r="B12075" s="213"/>
      <c r="C12075" s="214"/>
      <c r="D12075" s="214"/>
      <c r="E12075" s="214"/>
      <c r="F12075" s="224"/>
      <c r="G12075" s="216"/>
      <c r="H12075" s="227"/>
      <c r="I12075" s="214"/>
      <c r="J12075" s="214"/>
      <c r="K12075" s="218"/>
    </row>
    <row r="12076" customHeight="1" spans="1:11">
      <c r="A12076" s="228"/>
      <c r="B12076" s="219"/>
      <c r="C12076" s="220"/>
      <c r="D12076" s="220"/>
      <c r="E12076" s="220"/>
      <c r="F12076" s="225"/>
      <c r="G12076" s="222"/>
      <c r="H12076" s="229"/>
      <c r="I12076" s="220"/>
      <c r="J12076" s="220"/>
      <c r="K12076" s="223"/>
    </row>
    <row r="12077" customHeight="1" spans="1:11">
      <c r="A12077" s="226"/>
      <c r="B12077" s="213"/>
      <c r="C12077" s="214"/>
      <c r="D12077" s="214"/>
      <c r="E12077" s="214"/>
      <c r="F12077" s="224"/>
      <c r="G12077" s="216"/>
      <c r="H12077" s="227"/>
      <c r="I12077" s="214"/>
      <c r="J12077" s="214"/>
      <c r="K12077" s="218"/>
    </row>
    <row r="12078" customHeight="1" spans="1:11">
      <c r="A12078" s="228"/>
      <c r="B12078" s="219"/>
      <c r="C12078" s="220"/>
      <c r="D12078" s="220"/>
      <c r="E12078" s="220"/>
      <c r="F12078" s="225"/>
      <c r="G12078" s="222"/>
      <c r="H12078" s="229"/>
      <c r="I12078" s="220"/>
      <c r="J12078" s="220"/>
      <c r="K12078" s="223"/>
    </row>
    <row r="12079" customHeight="1" spans="1:11">
      <c r="A12079" s="226"/>
      <c r="B12079" s="213"/>
      <c r="C12079" s="214"/>
      <c r="D12079" s="214"/>
      <c r="E12079" s="214"/>
      <c r="F12079" s="224"/>
      <c r="G12079" s="216"/>
      <c r="H12079" s="227"/>
      <c r="I12079" s="214"/>
      <c r="J12079" s="214"/>
      <c r="K12079" s="218"/>
    </row>
    <row r="12080" customHeight="1" spans="1:11">
      <c r="A12080" s="228"/>
      <c r="B12080" s="219"/>
      <c r="C12080" s="220"/>
      <c r="D12080" s="220"/>
      <c r="E12080" s="220"/>
      <c r="F12080" s="225"/>
      <c r="G12080" s="222"/>
      <c r="H12080" s="229"/>
      <c r="I12080" s="220"/>
      <c r="J12080" s="220"/>
      <c r="K12080" s="223"/>
    </row>
    <row r="12081" customHeight="1" spans="1:11">
      <c r="A12081" s="226"/>
      <c r="B12081" s="213"/>
      <c r="C12081" s="214"/>
      <c r="D12081" s="214"/>
      <c r="E12081" s="214"/>
      <c r="F12081" s="224"/>
      <c r="G12081" s="216"/>
      <c r="H12081" s="227"/>
      <c r="I12081" s="214"/>
      <c r="J12081" s="214"/>
      <c r="K12081" s="218"/>
    </row>
    <row r="12082" customHeight="1" spans="1:11">
      <c r="A12082" s="228"/>
      <c r="B12082" s="219"/>
      <c r="C12082" s="220"/>
      <c r="D12082" s="220"/>
      <c r="E12082" s="220"/>
      <c r="F12082" s="225"/>
      <c r="G12082" s="222"/>
      <c r="H12082" s="229"/>
      <c r="I12082" s="220"/>
      <c r="J12082" s="220"/>
      <c r="K12082" s="223"/>
    </row>
    <row r="12083" customHeight="1" spans="1:11">
      <c r="A12083" s="226"/>
      <c r="B12083" s="213"/>
      <c r="C12083" s="214"/>
      <c r="D12083" s="214"/>
      <c r="E12083" s="214"/>
      <c r="F12083" s="224"/>
      <c r="G12083" s="216"/>
      <c r="H12083" s="227"/>
      <c r="I12083" s="214"/>
      <c r="J12083" s="214"/>
      <c r="K12083" s="218"/>
    </row>
    <row r="12084" customHeight="1" spans="1:11">
      <c r="A12084" s="228"/>
      <c r="B12084" s="219"/>
      <c r="C12084" s="220"/>
      <c r="D12084" s="220"/>
      <c r="E12084" s="220"/>
      <c r="F12084" s="225"/>
      <c r="G12084" s="222"/>
      <c r="H12084" s="229"/>
      <c r="I12084" s="220"/>
      <c r="J12084" s="220"/>
      <c r="K12084" s="223"/>
    </row>
    <row r="12085" customHeight="1" spans="1:11">
      <c r="A12085" s="226"/>
      <c r="B12085" s="213"/>
      <c r="C12085" s="214"/>
      <c r="D12085" s="214"/>
      <c r="E12085" s="214"/>
      <c r="F12085" s="224"/>
      <c r="G12085" s="216"/>
      <c r="H12085" s="227"/>
      <c r="I12085" s="214"/>
      <c r="J12085" s="214"/>
      <c r="K12085" s="218"/>
    </row>
    <row r="12086" customHeight="1" spans="1:11">
      <c r="A12086" s="228"/>
      <c r="B12086" s="219"/>
      <c r="C12086" s="220"/>
      <c r="D12086" s="220"/>
      <c r="E12086" s="220"/>
      <c r="F12086" s="225"/>
      <c r="G12086" s="222"/>
      <c r="H12086" s="229"/>
      <c r="I12086" s="220"/>
      <c r="J12086" s="220"/>
      <c r="K12086" s="223"/>
    </row>
    <row r="12087" customHeight="1" spans="1:11">
      <c r="A12087" s="226"/>
      <c r="B12087" s="213"/>
      <c r="C12087" s="214"/>
      <c r="D12087" s="214"/>
      <c r="E12087" s="214"/>
      <c r="F12087" s="224"/>
      <c r="G12087" s="216"/>
      <c r="H12087" s="227"/>
      <c r="I12087" s="214"/>
      <c r="J12087" s="214"/>
      <c r="K12087" s="218"/>
    </row>
    <row r="12088" customHeight="1" spans="1:11">
      <c r="A12088" s="228"/>
      <c r="B12088" s="219"/>
      <c r="C12088" s="220"/>
      <c r="D12088" s="220"/>
      <c r="E12088" s="220"/>
      <c r="F12088" s="225"/>
      <c r="G12088" s="222"/>
      <c r="H12088" s="229"/>
      <c r="I12088" s="220"/>
      <c r="J12088" s="220"/>
      <c r="K12088" s="223"/>
    </row>
    <row r="12089" customHeight="1" spans="1:11">
      <c r="A12089" s="226"/>
      <c r="B12089" s="213"/>
      <c r="C12089" s="214"/>
      <c r="D12089" s="214"/>
      <c r="E12089" s="214"/>
      <c r="F12089" s="224"/>
      <c r="G12089" s="216"/>
      <c r="H12089" s="227"/>
      <c r="I12089" s="214"/>
      <c r="J12089" s="214"/>
      <c r="K12089" s="218"/>
    </row>
    <row r="12090" customHeight="1" spans="1:11">
      <c r="A12090" s="228"/>
      <c r="B12090" s="219"/>
      <c r="C12090" s="220"/>
      <c r="D12090" s="220"/>
      <c r="E12090" s="220"/>
      <c r="F12090" s="225"/>
      <c r="G12090" s="222"/>
      <c r="H12090" s="229"/>
      <c r="I12090" s="220"/>
      <c r="J12090" s="220"/>
      <c r="K12090" s="223"/>
    </row>
    <row r="12091" customHeight="1" spans="1:11">
      <c r="A12091" s="226"/>
      <c r="B12091" s="213"/>
      <c r="C12091" s="214"/>
      <c r="D12091" s="214"/>
      <c r="E12091" s="214"/>
      <c r="F12091" s="224"/>
      <c r="G12091" s="216"/>
      <c r="H12091" s="227"/>
      <c r="I12091" s="214"/>
      <c r="J12091" s="214"/>
      <c r="K12091" s="218"/>
    </row>
    <row r="12092" customHeight="1" spans="1:11">
      <c r="A12092" s="228"/>
      <c r="B12092" s="219"/>
      <c r="C12092" s="220"/>
      <c r="D12092" s="220"/>
      <c r="E12092" s="220"/>
      <c r="F12092" s="225"/>
      <c r="G12092" s="222"/>
      <c r="H12092" s="229"/>
      <c r="I12092" s="220"/>
      <c r="J12092" s="220"/>
      <c r="K12092" s="223"/>
    </row>
    <row r="12093" customHeight="1" spans="1:11">
      <c r="A12093" s="226"/>
      <c r="B12093" s="213"/>
      <c r="C12093" s="214"/>
      <c r="D12093" s="214"/>
      <c r="E12093" s="214"/>
      <c r="F12093" s="224"/>
      <c r="G12093" s="216"/>
      <c r="H12093" s="227"/>
      <c r="I12093" s="214"/>
      <c r="J12093" s="214"/>
      <c r="K12093" s="218"/>
    </row>
    <row r="12094" customHeight="1" spans="1:11">
      <c r="A12094" s="228"/>
      <c r="B12094" s="219"/>
      <c r="C12094" s="220"/>
      <c r="D12094" s="220"/>
      <c r="E12094" s="220"/>
      <c r="F12094" s="225"/>
      <c r="G12094" s="222"/>
      <c r="H12094" s="229"/>
      <c r="I12094" s="220"/>
      <c r="J12094" s="220"/>
      <c r="K12094" s="223"/>
    </row>
    <row r="12095" customHeight="1" spans="1:11">
      <c r="A12095" s="226"/>
      <c r="B12095" s="213"/>
      <c r="C12095" s="214"/>
      <c r="D12095" s="214"/>
      <c r="E12095" s="214"/>
      <c r="F12095" s="224"/>
      <c r="G12095" s="216"/>
      <c r="H12095" s="227"/>
      <c r="I12095" s="214"/>
      <c r="J12095" s="214"/>
      <c r="K12095" s="218"/>
    </row>
    <row r="12096" customHeight="1" spans="1:11">
      <c r="A12096" s="228"/>
      <c r="B12096" s="219"/>
      <c r="C12096" s="220"/>
      <c r="D12096" s="220"/>
      <c r="E12096" s="220"/>
      <c r="F12096" s="225"/>
      <c r="G12096" s="222"/>
      <c r="H12096" s="229"/>
      <c r="I12096" s="220"/>
      <c r="J12096" s="220"/>
      <c r="K12096" s="223"/>
    </row>
    <row r="12097" customHeight="1" spans="1:11">
      <c r="A12097" s="226"/>
      <c r="B12097" s="213"/>
      <c r="C12097" s="214"/>
      <c r="D12097" s="214"/>
      <c r="E12097" s="214"/>
      <c r="F12097" s="224"/>
      <c r="G12097" s="216"/>
      <c r="H12097" s="227"/>
      <c r="I12097" s="214"/>
      <c r="J12097" s="214"/>
      <c r="K12097" s="218"/>
    </row>
    <row r="12098" customHeight="1" spans="1:11">
      <c r="A12098" s="228"/>
      <c r="B12098" s="219"/>
      <c r="C12098" s="220"/>
      <c r="D12098" s="220"/>
      <c r="E12098" s="220"/>
      <c r="F12098" s="225"/>
      <c r="G12098" s="222"/>
      <c r="H12098" s="229"/>
      <c r="I12098" s="220"/>
      <c r="J12098" s="220"/>
      <c r="K12098" s="223"/>
    </row>
    <row r="12099" customHeight="1" spans="1:11">
      <c r="A12099" s="226"/>
      <c r="B12099" s="213"/>
      <c r="C12099" s="214"/>
      <c r="D12099" s="214"/>
      <c r="E12099" s="214"/>
      <c r="F12099" s="224"/>
      <c r="G12099" s="216"/>
      <c r="H12099" s="227"/>
      <c r="I12099" s="214"/>
      <c r="J12099" s="214"/>
      <c r="K12099" s="218"/>
    </row>
    <row r="12100" customHeight="1" spans="1:11">
      <c r="A12100" s="228"/>
      <c r="B12100" s="219"/>
      <c r="C12100" s="220"/>
      <c r="D12100" s="220"/>
      <c r="E12100" s="220"/>
      <c r="F12100" s="225"/>
      <c r="G12100" s="222"/>
      <c r="H12100" s="229"/>
      <c r="I12100" s="220"/>
      <c r="J12100" s="220"/>
      <c r="K12100" s="223"/>
    </row>
    <row r="12101" customHeight="1" spans="1:11">
      <c r="A12101" s="226"/>
      <c r="B12101" s="213"/>
      <c r="C12101" s="214"/>
      <c r="D12101" s="214"/>
      <c r="E12101" s="214"/>
      <c r="F12101" s="224"/>
      <c r="G12101" s="216"/>
      <c r="H12101" s="227"/>
      <c r="I12101" s="214"/>
      <c r="J12101" s="214"/>
      <c r="K12101" s="218"/>
    </row>
    <row r="12102" customHeight="1" spans="1:11">
      <c r="A12102" s="228"/>
      <c r="B12102" s="219"/>
      <c r="C12102" s="220"/>
      <c r="D12102" s="220"/>
      <c r="E12102" s="220"/>
      <c r="F12102" s="225"/>
      <c r="G12102" s="222"/>
      <c r="H12102" s="229"/>
      <c r="I12102" s="220"/>
      <c r="J12102" s="220"/>
      <c r="K12102" s="223"/>
    </row>
    <row r="12103" customHeight="1" spans="1:11">
      <c r="A12103" s="226"/>
      <c r="B12103" s="213"/>
      <c r="C12103" s="214"/>
      <c r="D12103" s="214"/>
      <c r="E12103" s="214"/>
      <c r="F12103" s="224"/>
      <c r="G12103" s="216"/>
      <c r="H12103" s="227"/>
      <c r="I12103" s="214"/>
      <c r="J12103" s="214"/>
      <c r="K12103" s="218"/>
    </row>
    <row r="12104" customHeight="1" spans="1:11">
      <c r="A12104" s="228"/>
      <c r="B12104" s="219"/>
      <c r="C12104" s="220"/>
      <c r="D12104" s="220"/>
      <c r="E12104" s="220"/>
      <c r="F12104" s="225"/>
      <c r="G12104" s="222"/>
      <c r="H12104" s="229"/>
      <c r="I12104" s="220"/>
      <c r="J12104" s="220"/>
      <c r="K12104" s="223"/>
    </row>
    <row r="12105" customHeight="1" spans="1:11">
      <c r="A12105" s="226"/>
      <c r="B12105" s="213"/>
      <c r="C12105" s="214"/>
      <c r="D12105" s="214"/>
      <c r="E12105" s="214"/>
      <c r="F12105" s="224"/>
      <c r="G12105" s="216"/>
      <c r="H12105" s="227"/>
      <c r="I12105" s="214"/>
      <c r="J12105" s="214"/>
      <c r="K12105" s="218"/>
    </row>
    <row r="12106" customHeight="1" spans="1:11">
      <c r="A12106" s="228"/>
      <c r="B12106" s="219"/>
      <c r="C12106" s="220"/>
      <c r="D12106" s="220"/>
      <c r="E12106" s="220"/>
      <c r="F12106" s="225"/>
      <c r="G12106" s="222"/>
      <c r="H12106" s="229"/>
      <c r="I12106" s="220"/>
      <c r="J12106" s="220"/>
      <c r="K12106" s="223"/>
    </row>
    <row r="12107" customHeight="1" spans="1:11">
      <c r="A12107" s="226"/>
      <c r="B12107" s="213"/>
      <c r="C12107" s="214"/>
      <c r="D12107" s="214"/>
      <c r="E12107" s="214"/>
      <c r="F12107" s="224"/>
      <c r="G12107" s="216"/>
      <c r="H12107" s="227"/>
      <c r="I12107" s="214"/>
      <c r="J12107" s="214"/>
      <c r="K12107" s="218"/>
    </row>
    <row r="12108" customHeight="1" spans="1:11">
      <c r="A12108" s="228"/>
      <c r="B12108" s="219"/>
      <c r="C12108" s="220"/>
      <c r="D12108" s="220"/>
      <c r="E12108" s="220"/>
      <c r="F12108" s="225"/>
      <c r="G12108" s="222"/>
      <c r="H12108" s="229"/>
      <c r="I12108" s="220"/>
      <c r="J12108" s="220"/>
      <c r="K12108" s="223"/>
    </row>
    <row r="12109" customHeight="1" spans="1:11">
      <c r="A12109" s="226"/>
      <c r="B12109" s="213"/>
      <c r="C12109" s="214"/>
      <c r="D12109" s="214"/>
      <c r="E12109" s="214"/>
      <c r="F12109" s="224"/>
      <c r="G12109" s="216"/>
      <c r="H12109" s="227"/>
      <c r="I12109" s="214"/>
      <c r="J12109" s="214"/>
      <c r="K12109" s="218"/>
    </row>
    <row r="12110" customHeight="1" spans="1:11">
      <c r="A12110" s="228"/>
      <c r="B12110" s="219"/>
      <c r="C12110" s="220"/>
      <c r="D12110" s="220"/>
      <c r="E12110" s="220"/>
      <c r="F12110" s="225"/>
      <c r="G12110" s="222"/>
      <c r="H12110" s="229"/>
      <c r="I12110" s="220"/>
      <c r="J12110" s="220"/>
      <c r="K12110" s="223"/>
    </row>
    <row r="12111" customHeight="1" spans="1:11">
      <c r="A12111" s="226"/>
      <c r="B12111" s="213"/>
      <c r="C12111" s="214"/>
      <c r="D12111" s="214"/>
      <c r="E12111" s="214"/>
      <c r="F12111" s="224"/>
      <c r="G12111" s="216"/>
      <c r="H12111" s="227"/>
      <c r="I12111" s="214"/>
      <c r="J12111" s="214"/>
      <c r="K12111" s="218"/>
    </row>
    <row r="12112" customHeight="1" spans="1:11">
      <c r="A12112" s="228"/>
      <c r="B12112" s="219"/>
      <c r="C12112" s="220"/>
      <c r="D12112" s="220"/>
      <c r="E12112" s="220"/>
      <c r="F12112" s="225"/>
      <c r="G12112" s="222"/>
      <c r="H12112" s="229"/>
      <c r="I12112" s="220"/>
      <c r="J12112" s="220"/>
      <c r="K12112" s="223"/>
    </row>
    <row r="12113" customHeight="1" spans="1:11">
      <c r="A12113" s="226"/>
      <c r="B12113" s="213"/>
      <c r="C12113" s="214"/>
      <c r="D12113" s="214"/>
      <c r="E12113" s="214"/>
      <c r="F12113" s="224"/>
      <c r="G12113" s="216"/>
      <c r="H12113" s="227"/>
      <c r="I12113" s="214"/>
      <c r="J12113" s="214"/>
      <c r="K12113" s="218"/>
    </row>
    <row r="12114" customHeight="1" spans="1:11">
      <c r="A12114" s="228"/>
      <c r="B12114" s="219"/>
      <c r="C12114" s="220"/>
      <c r="D12114" s="220"/>
      <c r="E12114" s="220"/>
      <c r="F12114" s="225"/>
      <c r="G12114" s="222"/>
      <c r="H12114" s="229"/>
      <c r="I12114" s="220"/>
      <c r="J12114" s="220"/>
      <c r="K12114" s="223"/>
    </row>
    <row r="12115" customHeight="1" spans="1:11">
      <c r="A12115" s="226"/>
      <c r="B12115" s="213"/>
      <c r="C12115" s="214"/>
      <c r="D12115" s="214"/>
      <c r="E12115" s="214"/>
      <c r="F12115" s="224"/>
      <c r="G12115" s="216"/>
      <c r="H12115" s="227"/>
      <c r="I12115" s="214"/>
      <c r="J12115" s="214"/>
      <c r="K12115" s="218"/>
    </row>
    <row r="12116" customHeight="1" spans="1:11">
      <c r="A12116" s="228"/>
      <c r="B12116" s="219"/>
      <c r="C12116" s="220"/>
      <c r="D12116" s="220"/>
      <c r="E12116" s="220"/>
      <c r="F12116" s="225"/>
      <c r="G12116" s="222"/>
      <c r="H12116" s="229"/>
      <c r="I12116" s="220"/>
      <c r="J12116" s="220"/>
      <c r="K12116" s="223"/>
    </row>
    <row r="12117" customHeight="1" spans="1:11">
      <c r="A12117" s="226"/>
      <c r="B12117" s="213"/>
      <c r="C12117" s="214"/>
      <c r="D12117" s="214"/>
      <c r="E12117" s="214"/>
      <c r="F12117" s="224"/>
      <c r="G12117" s="216"/>
      <c r="H12117" s="227"/>
      <c r="I12117" s="214"/>
      <c r="J12117" s="214"/>
      <c r="K12117" s="218"/>
    </row>
    <row r="12118" customHeight="1" spans="1:11">
      <c r="A12118" s="228"/>
      <c r="B12118" s="219"/>
      <c r="C12118" s="220"/>
      <c r="D12118" s="220"/>
      <c r="E12118" s="220"/>
      <c r="F12118" s="225"/>
      <c r="G12118" s="222"/>
      <c r="H12118" s="229"/>
      <c r="I12118" s="220"/>
      <c r="J12118" s="220"/>
      <c r="K12118" s="223"/>
    </row>
    <row r="12119" customHeight="1" spans="1:11">
      <c r="A12119" s="226"/>
      <c r="B12119" s="213"/>
      <c r="C12119" s="214"/>
      <c r="D12119" s="214"/>
      <c r="E12119" s="214"/>
      <c r="F12119" s="224"/>
      <c r="G12119" s="216"/>
      <c r="H12119" s="227"/>
      <c r="I12119" s="214"/>
      <c r="J12119" s="214"/>
      <c r="K12119" s="218"/>
    </row>
    <row r="12120" customHeight="1" spans="1:11">
      <c r="A12120" s="228"/>
      <c r="B12120" s="219"/>
      <c r="C12120" s="220"/>
      <c r="D12120" s="220"/>
      <c r="E12120" s="220"/>
      <c r="F12120" s="225"/>
      <c r="G12120" s="222"/>
      <c r="H12120" s="229"/>
      <c r="I12120" s="220"/>
      <c r="J12120" s="220"/>
      <c r="K12120" s="223"/>
    </row>
    <row r="12121" customHeight="1" spans="1:11">
      <c r="A12121" s="226"/>
      <c r="B12121" s="213"/>
      <c r="C12121" s="214"/>
      <c r="D12121" s="214"/>
      <c r="E12121" s="214"/>
      <c r="F12121" s="224"/>
      <c r="G12121" s="216"/>
      <c r="H12121" s="227"/>
      <c r="I12121" s="214"/>
      <c r="J12121" s="214"/>
      <c r="K12121" s="218"/>
    </row>
    <row r="12122" customHeight="1" spans="1:11">
      <c r="A12122" s="228"/>
      <c r="B12122" s="219"/>
      <c r="C12122" s="220"/>
      <c r="D12122" s="220"/>
      <c r="E12122" s="220"/>
      <c r="F12122" s="225"/>
      <c r="G12122" s="222"/>
      <c r="H12122" s="229"/>
      <c r="I12122" s="220"/>
      <c r="J12122" s="220"/>
      <c r="K12122" s="223"/>
    </row>
    <row r="12123" customHeight="1" spans="1:11">
      <c r="A12123" s="226"/>
      <c r="B12123" s="213"/>
      <c r="C12123" s="214"/>
      <c r="D12123" s="214"/>
      <c r="E12123" s="214"/>
      <c r="F12123" s="224"/>
      <c r="G12123" s="216"/>
      <c r="H12123" s="227"/>
      <c r="I12123" s="214"/>
      <c r="J12123" s="214"/>
      <c r="K12123" s="218"/>
    </row>
    <row r="12124" customHeight="1" spans="1:11">
      <c r="A12124" s="228"/>
      <c r="B12124" s="219"/>
      <c r="C12124" s="220"/>
      <c r="D12124" s="220"/>
      <c r="E12124" s="220"/>
      <c r="F12124" s="225"/>
      <c r="G12124" s="222"/>
      <c r="H12124" s="229"/>
      <c r="I12124" s="220"/>
      <c r="J12124" s="220"/>
      <c r="K12124" s="223"/>
    </row>
    <row r="12125" customHeight="1" spans="1:11">
      <c r="A12125" s="226"/>
      <c r="B12125" s="213"/>
      <c r="C12125" s="214"/>
      <c r="D12125" s="214"/>
      <c r="E12125" s="214"/>
      <c r="F12125" s="224"/>
      <c r="G12125" s="216"/>
      <c r="H12125" s="227"/>
      <c r="I12125" s="214"/>
      <c r="J12125" s="214"/>
      <c r="K12125" s="218"/>
    </row>
    <row r="12126" customHeight="1" spans="1:11">
      <c r="A12126" s="228"/>
      <c r="B12126" s="219"/>
      <c r="C12126" s="220"/>
      <c r="D12126" s="220"/>
      <c r="E12126" s="220"/>
      <c r="F12126" s="225"/>
      <c r="G12126" s="222"/>
      <c r="H12126" s="229"/>
      <c r="I12126" s="220"/>
      <c r="J12126" s="220"/>
      <c r="K12126" s="223"/>
    </row>
    <row r="12127" customHeight="1" spans="1:11">
      <c r="A12127" s="226"/>
      <c r="B12127" s="213"/>
      <c r="C12127" s="214"/>
      <c r="D12127" s="214"/>
      <c r="E12127" s="214"/>
      <c r="F12127" s="224"/>
      <c r="G12127" s="216"/>
      <c r="H12127" s="227"/>
      <c r="I12127" s="214"/>
      <c r="J12127" s="214"/>
      <c r="K12127" s="218"/>
    </row>
    <row r="12128" customHeight="1" spans="1:11">
      <c r="A12128" s="228"/>
      <c r="B12128" s="219"/>
      <c r="C12128" s="220"/>
      <c r="D12128" s="220"/>
      <c r="E12128" s="220"/>
      <c r="F12128" s="225"/>
      <c r="G12128" s="222"/>
      <c r="H12128" s="229"/>
      <c r="I12128" s="220"/>
      <c r="J12128" s="220"/>
      <c r="K12128" s="223"/>
    </row>
    <row r="12129" customHeight="1" spans="1:11">
      <c r="A12129" s="226"/>
      <c r="B12129" s="213"/>
      <c r="C12129" s="214"/>
      <c r="D12129" s="214"/>
      <c r="E12129" s="214"/>
      <c r="F12129" s="224"/>
      <c r="G12129" s="216"/>
      <c r="H12129" s="227"/>
      <c r="I12129" s="214"/>
      <c r="J12129" s="214"/>
      <c r="K12129" s="218"/>
    </row>
    <row r="12130" customHeight="1" spans="1:11">
      <c r="A12130" s="228"/>
      <c r="B12130" s="219"/>
      <c r="C12130" s="220"/>
      <c r="D12130" s="220"/>
      <c r="E12130" s="220"/>
      <c r="F12130" s="225"/>
      <c r="G12130" s="222"/>
      <c r="H12130" s="229"/>
      <c r="I12130" s="220"/>
      <c r="J12130" s="220"/>
      <c r="K12130" s="223"/>
    </row>
    <row r="12131" customHeight="1" spans="1:11">
      <c r="A12131" s="226"/>
      <c r="B12131" s="213"/>
      <c r="C12131" s="214"/>
      <c r="D12131" s="214"/>
      <c r="E12131" s="214"/>
      <c r="F12131" s="224"/>
      <c r="G12131" s="216"/>
      <c r="H12131" s="227"/>
      <c r="I12131" s="214"/>
      <c r="J12131" s="214"/>
      <c r="K12131" s="218"/>
    </row>
    <row r="12132" customHeight="1" spans="1:11">
      <c r="A12132" s="228"/>
      <c r="B12132" s="219"/>
      <c r="C12132" s="220"/>
      <c r="D12132" s="220"/>
      <c r="E12132" s="220"/>
      <c r="F12132" s="225"/>
      <c r="G12132" s="222"/>
      <c r="H12132" s="229"/>
      <c r="I12132" s="220"/>
      <c r="J12132" s="220"/>
      <c r="K12132" s="223"/>
    </row>
    <row r="12133" customHeight="1" spans="1:11">
      <c r="A12133" s="226"/>
      <c r="B12133" s="213"/>
      <c r="C12133" s="214"/>
      <c r="D12133" s="214"/>
      <c r="E12133" s="214"/>
      <c r="F12133" s="224"/>
      <c r="G12133" s="216"/>
      <c r="H12133" s="227"/>
      <c r="I12133" s="214"/>
      <c r="J12133" s="214"/>
      <c r="K12133" s="218"/>
    </row>
    <row r="12134" customHeight="1" spans="1:11">
      <c r="A12134" s="228"/>
      <c r="B12134" s="219"/>
      <c r="C12134" s="220"/>
      <c r="D12134" s="220"/>
      <c r="E12134" s="220"/>
      <c r="F12134" s="225"/>
      <c r="G12134" s="222"/>
      <c r="H12134" s="229"/>
      <c r="I12134" s="220"/>
      <c r="J12134" s="220"/>
      <c r="K12134" s="223"/>
    </row>
    <row r="12135" customHeight="1" spans="1:11">
      <c r="A12135" s="226"/>
      <c r="B12135" s="213"/>
      <c r="C12135" s="214"/>
      <c r="D12135" s="214"/>
      <c r="E12135" s="214"/>
      <c r="F12135" s="224"/>
      <c r="G12135" s="216"/>
      <c r="H12135" s="227"/>
      <c r="I12135" s="214"/>
      <c r="J12135" s="214"/>
      <c r="K12135" s="218"/>
    </row>
    <row r="12136" customHeight="1" spans="1:11">
      <c r="A12136" s="228"/>
      <c r="B12136" s="219"/>
      <c r="C12136" s="220"/>
      <c r="D12136" s="220"/>
      <c r="E12136" s="220"/>
      <c r="F12136" s="225"/>
      <c r="G12136" s="222"/>
      <c r="H12136" s="229"/>
      <c r="I12136" s="220"/>
      <c r="J12136" s="220"/>
      <c r="K12136" s="223"/>
    </row>
    <row r="12137" customHeight="1" spans="1:11">
      <c r="A12137" s="226"/>
      <c r="B12137" s="213"/>
      <c r="C12137" s="214"/>
      <c r="D12137" s="214"/>
      <c r="E12137" s="214"/>
      <c r="F12137" s="224"/>
      <c r="G12137" s="216"/>
      <c r="H12137" s="227"/>
      <c r="I12137" s="214"/>
      <c r="J12137" s="214"/>
      <c r="K12137" s="218"/>
    </row>
    <row r="12138" customHeight="1" spans="1:11">
      <c r="A12138" s="228"/>
      <c r="B12138" s="219"/>
      <c r="C12138" s="220"/>
      <c r="D12138" s="220"/>
      <c r="E12138" s="220"/>
      <c r="F12138" s="225"/>
      <c r="G12138" s="222"/>
      <c r="H12138" s="229"/>
      <c r="I12138" s="220"/>
      <c r="J12138" s="220"/>
      <c r="K12138" s="223"/>
    </row>
    <row r="12139" customHeight="1" spans="1:11">
      <c r="A12139" s="226"/>
      <c r="B12139" s="213"/>
      <c r="C12139" s="214"/>
      <c r="D12139" s="214"/>
      <c r="E12139" s="214"/>
      <c r="F12139" s="224"/>
      <c r="G12139" s="216"/>
      <c r="H12139" s="227"/>
      <c r="I12139" s="214"/>
      <c r="J12139" s="214"/>
      <c r="K12139" s="218"/>
    </row>
    <row r="12140" customHeight="1" spans="1:11">
      <c r="A12140" s="228"/>
      <c r="B12140" s="219"/>
      <c r="C12140" s="220"/>
      <c r="D12140" s="220"/>
      <c r="E12140" s="220"/>
      <c r="F12140" s="225"/>
      <c r="G12140" s="222"/>
      <c r="H12140" s="229"/>
      <c r="I12140" s="220"/>
      <c r="J12140" s="220"/>
      <c r="K12140" s="223"/>
    </row>
    <row r="12141" customHeight="1" spans="1:11">
      <c r="A12141" s="226"/>
      <c r="B12141" s="213"/>
      <c r="C12141" s="214"/>
      <c r="D12141" s="214"/>
      <c r="E12141" s="214"/>
      <c r="F12141" s="224"/>
      <c r="G12141" s="216"/>
      <c r="H12141" s="227"/>
      <c r="I12141" s="214"/>
      <c r="J12141" s="214"/>
      <c r="K12141" s="218"/>
    </row>
    <row r="12142" customHeight="1" spans="1:11">
      <c r="A12142" s="228"/>
      <c r="B12142" s="219"/>
      <c r="C12142" s="220"/>
      <c r="D12142" s="220"/>
      <c r="E12142" s="220"/>
      <c r="F12142" s="225"/>
      <c r="G12142" s="222"/>
      <c r="H12142" s="229"/>
      <c r="I12142" s="220"/>
      <c r="J12142" s="220"/>
      <c r="K12142" s="223"/>
    </row>
    <row r="12143" customHeight="1" spans="1:11">
      <c r="A12143" s="226"/>
      <c r="B12143" s="213"/>
      <c r="C12143" s="214"/>
      <c r="D12143" s="214"/>
      <c r="E12143" s="214"/>
      <c r="F12143" s="224"/>
      <c r="G12143" s="216"/>
      <c r="H12143" s="227"/>
      <c r="I12143" s="214"/>
      <c r="J12143" s="214"/>
      <c r="K12143" s="218"/>
    </row>
    <row r="12144" customHeight="1" spans="1:11">
      <c r="A12144" s="228"/>
      <c r="B12144" s="219"/>
      <c r="C12144" s="220"/>
      <c r="D12144" s="220"/>
      <c r="E12144" s="220"/>
      <c r="F12144" s="225"/>
      <c r="G12144" s="222"/>
      <c r="H12144" s="229"/>
      <c r="I12144" s="220"/>
      <c r="J12144" s="220"/>
      <c r="K12144" s="223"/>
    </row>
    <row r="12145" customHeight="1" spans="1:11">
      <c r="A12145" s="226"/>
      <c r="B12145" s="213"/>
      <c r="C12145" s="214"/>
      <c r="D12145" s="214"/>
      <c r="E12145" s="214"/>
      <c r="F12145" s="224"/>
      <c r="G12145" s="216"/>
      <c r="H12145" s="227"/>
      <c r="I12145" s="214"/>
      <c r="J12145" s="214"/>
      <c r="K12145" s="218"/>
    </row>
    <row r="12146" customHeight="1" spans="1:11">
      <c r="A12146" s="228"/>
      <c r="B12146" s="219"/>
      <c r="C12146" s="220"/>
      <c r="D12146" s="220"/>
      <c r="E12146" s="220"/>
      <c r="F12146" s="225"/>
      <c r="G12146" s="222"/>
      <c r="H12146" s="229"/>
      <c r="I12146" s="220"/>
      <c r="J12146" s="220"/>
      <c r="K12146" s="223"/>
    </row>
    <row r="12147" customHeight="1" spans="1:11">
      <c r="A12147" s="226"/>
      <c r="B12147" s="213"/>
      <c r="C12147" s="214"/>
      <c r="D12147" s="214"/>
      <c r="E12147" s="214"/>
      <c r="F12147" s="224"/>
      <c r="G12147" s="216"/>
      <c r="H12147" s="227"/>
      <c r="I12147" s="214"/>
      <c r="J12147" s="214"/>
      <c r="K12147" s="218"/>
    </row>
    <row r="12148" customHeight="1" spans="1:11">
      <c r="A12148" s="228"/>
      <c r="B12148" s="219"/>
      <c r="C12148" s="220"/>
      <c r="D12148" s="220"/>
      <c r="E12148" s="220"/>
      <c r="F12148" s="225"/>
      <c r="G12148" s="222"/>
      <c r="H12148" s="229"/>
      <c r="I12148" s="220"/>
      <c r="J12148" s="220"/>
      <c r="K12148" s="223"/>
    </row>
    <row r="12149" customHeight="1" spans="1:11">
      <c r="A12149" s="226"/>
      <c r="B12149" s="213"/>
      <c r="C12149" s="214"/>
      <c r="D12149" s="214"/>
      <c r="E12149" s="214"/>
      <c r="F12149" s="224"/>
      <c r="G12149" s="216"/>
      <c r="H12149" s="227"/>
      <c r="I12149" s="214"/>
      <c r="J12149" s="214"/>
      <c r="K12149" s="218"/>
    </row>
    <row r="12150" customHeight="1" spans="1:11">
      <c r="A12150" s="228"/>
      <c r="B12150" s="219"/>
      <c r="C12150" s="220"/>
      <c r="D12150" s="220"/>
      <c r="E12150" s="220"/>
      <c r="F12150" s="225"/>
      <c r="G12150" s="222"/>
      <c r="H12150" s="229"/>
      <c r="I12150" s="220"/>
      <c r="J12150" s="220"/>
      <c r="K12150" s="223"/>
    </row>
    <row r="12151" customHeight="1" spans="1:11">
      <c r="A12151" s="226"/>
      <c r="B12151" s="213"/>
      <c r="C12151" s="214"/>
      <c r="D12151" s="214"/>
      <c r="E12151" s="214"/>
      <c r="F12151" s="224"/>
      <c r="G12151" s="216"/>
      <c r="H12151" s="227"/>
      <c r="I12151" s="214"/>
      <c r="J12151" s="214"/>
      <c r="K12151" s="218"/>
    </row>
    <row r="12152" customHeight="1" spans="1:11">
      <c r="A12152" s="228"/>
      <c r="B12152" s="219"/>
      <c r="C12152" s="220"/>
      <c r="D12152" s="220"/>
      <c r="E12152" s="220"/>
      <c r="F12152" s="225"/>
      <c r="G12152" s="222"/>
      <c r="H12152" s="229"/>
      <c r="I12152" s="220"/>
      <c r="J12152" s="220"/>
      <c r="K12152" s="223"/>
    </row>
    <row r="12153" customHeight="1" spans="1:11">
      <c r="A12153" s="226"/>
      <c r="B12153" s="213"/>
      <c r="C12153" s="214"/>
      <c r="D12153" s="214"/>
      <c r="E12153" s="214"/>
      <c r="F12153" s="224"/>
      <c r="G12153" s="216"/>
      <c r="H12153" s="227"/>
      <c r="I12153" s="214"/>
      <c r="J12153" s="214"/>
      <c r="K12153" s="218"/>
    </row>
    <row r="12154" customHeight="1" spans="1:11">
      <c r="A12154" s="228"/>
      <c r="B12154" s="219"/>
      <c r="C12154" s="220"/>
      <c r="D12154" s="220"/>
      <c r="E12154" s="220"/>
      <c r="F12154" s="225"/>
      <c r="G12154" s="222"/>
      <c r="H12154" s="229"/>
      <c r="I12154" s="220"/>
      <c r="J12154" s="220"/>
      <c r="K12154" s="223"/>
    </row>
    <row r="12155" customHeight="1" spans="1:11">
      <c r="A12155" s="226"/>
      <c r="B12155" s="213"/>
      <c r="C12155" s="214"/>
      <c r="D12155" s="214"/>
      <c r="E12155" s="214"/>
      <c r="F12155" s="224"/>
      <c r="G12155" s="216"/>
      <c r="H12155" s="227"/>
      <c r="I12155" s="214"/>
      <c r="J12155" s="214"/>
      <c r="K12155" s="218"/>
    </row>
    <row r="12156" customHeight="1" spans="1:11">
      <c r="A12156" s="228"/>
      <c r="B12156" s="219"/>
      <c r="C12156" s="220"/>
      <c r="D12156" s="220"/>
      <c r="E12156" s="220"/>
      <c r="F12156" s="225"/>
      <c r="G12156" s="222"/>
      <c r="H12156" s="229"/>
      <c r="I12156" s="220"/>
      <c r="J12156" s="220"/>
      <c r="K12156" s="223"/>
    </row>
    <row r="12157" customHeight="1" spans="1:11">
      <c r="A12157" s="226"/>
      <c r="B12157" s="213"/>
      <c r="C12157" s="214"/>
      <c r="D12157" s="214"/>
      <c r="E12157" s="214"/>
      <c r="F12157" s="224"/>
      <c r="G12157" s="216"/>
      <c r="H12157" s="227"/>
      <c r="I12157" s="214"/>
      <c r="J12157" s="214"/>
      <c r="K12157" s="218"/>
    </row>
    <row r="12158" customHeight="1" spans="1:11">
      <c r="A12158" s="228"/>
      <c r="B12158" s="219"/>
      <c r="C12158" s="220"/>
      <c r="D12158" s="220"/>
      <c r="E12158" s="220"/>
      <c r="F12158" s="225"/>
      <c r="G12158" s="222"/>
      <c r="H12158" s="229"/>
      <c r="I12158" s="220"/>
      <c r="J12158" s="220"/>
      <c r="K12158" s="223"/>
    </row>
    <row r="12159" customHeight="1" spans="1:11">
      <c r="A12159" s="226"/>
      <c r="B12159" s="213"/>
      <c r="C12159" s="214"/>
      <c r="D12159" s="214"/>
      <c r="E12159" s="214"/>
      <c r="F12159" s="224"/>
      <c r="G12159" s="216"/>
      <c r="H12159" s="227"/>
      <c r="I12159" s="214"/>
      <c r="J12159" s="214"/>
      <c r="K12159" s="218"/>
    </row>
    <row r="12160" customHeight="1" spans="1:11">
      <c r="A12160" s="228"/>
      <c r="B12160" s="219"/>
      <c r="C12160" s="220"/>
      <c r="D12160" s="220"/>
      <c r="E12160" s="220"/>
      <c r="F12160" s="225"/>
      <c r="G12160" s="222"/>
      <c r="H12160" s="229"/>
      <c r="I12160" s="220"/>
      <c r="J12160" s="220"/>
      <c r="K12160" s="223"/>
    </row>
    <row r="12161" customHeight="1" spans="1:11">
      <c r="A12161" s="226"/>
      <c r="B12161" s="213"/>
      <c r="C12161" s="214"/>
      <c r="D12161" s="214"/>
      <c r="E12161" s="214"/>
      <c r="F12161" s="224"/>
      <c r="G12161" s="216"/>
      <c r="H12161" s="227"/>
      <c r="I12161" s="214"/>
      <c r="J12161" s="214"/>
      <c r="K12161" s="218"/>
    </row>
    <row r="12162" customHeight="1" spans="1:11">
      <c r="A12162" s="228"/>
      <c r="B12162" s="219"/>
      <c r="C12162" s="220"/>
      <c r="D12162" s="220"/>
      <c r="E12162" s="220"/>
      <c r="F12162" s="225"/>
      <c r="G12162" s="222"/>
      <c r="H12162" s="229"/>
      <c r="I12162" s="220"/>
      <c r="J12162" s="220"/>
      <c r="K12162" s="223"/>
    </row>
    <row r="12163" customHeight="1" spans="1:11">
      <c r="A12163" s="226"/>
      <c r="B12163" s="213"/>
      <c r="C12163" s="214"/>
      <c r="D12163" s="214"/>
      <c r="E12163" s="214"/>
      <c r="F12163" s="224"/>
      <c r="G12163" s="216"/>
      <c r="H12163" s="227"/>
      <c r="I12163" s="214"/>
      <c r="J12163" s="214"/>
      <c r="K12163" s="218"/>
    </row>
    <row r="12164" customHeight="1" spans="1:11">
      <c r="A12164" s="228"/>
      <c r="B12164" s="219"/>
      <c r="C12164" s="220"/>
      <c r="D12164" s="220"/>
      <c r="E12164" s="220"/>
      <c r="F12164" s="225"/>
      <c r="G12164" s="222"/>
      <c r="H12164" s="229"/>
      <c r="I12164" s="220"/>
      <c r="J12164" s="220"/>
      <c r="K12164" s="223"/>
    </row>
    <row r="12165" customHeight="1" spans="1:11">
      <c r="A12165" s="226"/>
      <c r="B12165" s="213"/>
      <c r="C12165" s="214"/>
      <c r="D12165" s="214"/>
      <c r="E12165" s="214"/>
      <c r="F12165" s="224"/>
      <c r="G12165" s="216"/>
      <c r="H12165" s="227"/>
      <c r="I12165" s="214"/>
      <c r="J12165" s="214"/>
      <c r="K12165" s="218"/>
    </row>
    <row r="12166" customHeight="1" spans="1:11">
      <c r="A12166" s="228"/>
      <c r="B12166" s="219"/>
      <c r="C12166" s="220"/>
      <c r="D12166" s="220"/>
      <c r="E12166" s="220"/>
      <c r="F12166" s="225"/>
      <c r="G12166" s="222"/>
      <c r="H12166" s="229"/>
      <c r="I12166" s="220"/>
      <c r="J12166" s="220"/>
      <c r="K12166" s="223"/>
    </row>
    <row r="12167" customHeight="1" spans="1:11">
      <c r="A12167" s="226"/>
      <c r="B12167" s="213"/>
      <c r="C12167" s="214"/>
      <c r="D12167" s="214"/>
      <c r="E12167" s="214"/>
      <c r="F12167" s="224"/>
      <c r="G12167" s="216"/>
      <c r="H12167" s="227"/>
      <c r="I12167" s="214"/>
      <c r="J12167" s="214"/>
      <c r="K12167" s="218"/>
    </row>
    <row r="12168" customHeight="1" spans="1:11">
      <c r="A12168" s="228"/>
      <c r="B12168" s="219"/>
      <c r="C12168" s="220"/>
      <c r="D12168" s="220"/>
      <c r="E12168" s="220"/>
      <c r="F12168" s="225"/>
      <c r="G12168" s="222"/>
      <c r="H12168" s="229"/>
      <c r="I12168" s="220"/>
      <c r="J12168" s="220"/>
      <c r="K12168" s="223"/>
    </row>
    <row r="12169" customHeight="1" spans="1:11">
      <c r="A12169" s="226"/>
      <c r="B12169" s="213"/>
      <c r="C12169" s="214"/>
      <c r="D12169" s="214"/>
      <c r="E12169" s="214"/>
      <c r="F12169" s="224"/>
      <c r="G12169" s="216"/>
      <c r="H12169" s="227"/>
      <c r="I12169" s="214"/>
      <c r="J12169" s="214"/>
      <c r="K12169" s="218"/>
    </row>
    <row r="12170" customHeight="1" spans="1:11">
      <c r="A12170" s="228"/>
      <c r="B12170" s="219"/>
      <c r="C12170" s="220"/>
      <c r="D12170" s="220"/>
      <c r="E12170" s="220"/>
      <c r="F12170" s="225"/>
      <c r="G12170" s="222"/>
      <c r="H12170" s="229"/>
      <c r="I12170" s="220"/>
      <c r="J12170" s="220"/>
      <c r="K12170" s="223"/>
    </row>
    <row r="12171" customHeight="1" spans="1:11">
      <c r="A12171" s="226"/>
      <c r="B12171" s="213"/>
      <c r="C12171" s="214"/>
      <c r="D12171" s="214"/>
      <c r="E12171" s="214"/>
      <c r="F12171" s="224"/>
      <c r="G12171" s="216"/>
      <c r="H12171" s="227"/>
      <c r="I12171" s="214"/>
      <c r="J12171" s="214"/>
      <c r="K12171" s="218"/>
    </row>
    <row r="12172" customHeight="1" spans="1:11">
      <c r="A12172" s="228"/>
      <c r="B12172" s="219"/>
      <c r="C12172" s="220"/>
      <c r="D12172" s="220"/>
      <c r="E12172" s="220"/>
      <c r="F12172" s="225"/>
      <c r="G12172" s="222"/>
      <c r="H12172" s="229"/>
      <c r="I12172" s="220"/>
      <c r="J12172" s="220"/>
      <c r="K12172" s="223"/>
    </row>
    <row r="12173" customHeight="1" spans="1:11">
      <c r="A12173" s="226"/>
      <c r="B12173" s="213"/>
      <c r="C12173" s="214"/>
      <c r="D12173" s="214"/>
      <c r="E12173" s="214"/>
      <c r="F12173" s="224"/>
      <c r="G12173" s="216"/>
      <c r="H12173" s="227"/>
      <c r="I12173" s="214"/>
      <c r="J12173" s="214"/>
      <c r="K12173" s="218"/>
    </row>
    <row r="12174" customHeight="1" spans="1:11">
      <c r="A12174" s="228"/>
      <c r="B12174" s="219"/>
      <c r="C12174" s="220"/>
      <c r="D12174" s="220"/>
      <c r="E12174" s="220"/>
      <c r="F12174" s="225"/>
      <c r="G12174" s="222"/>
      <c r="H12174" s="229"/>
      <c r="I12174" s="220"/>
      <c r="J12174" s="220"/>
      <c r="K12174" s="223"/>
    </row>
    <row r="12175" customHeight="1" spans="1:11">
      <c r="A12175" s="226"/>
      <c r="B12175" s="213"/>
      <c r="C12175" s="214"/>
      <c r="D12175" s="214"/>
      <c r="E12175" s="214"/>
      <c r="F12175" s="224"/>
      <c r="G12175" s="216"/>
      <c r="H12175" s="227"/>
      <c r="I12175" s="214"/>
      <c r="J12175" s="214"/>
      <c r="K12175" s="218"/>
    </row>
    <row r="12176" customHeight="1" spans="1:11">
      <c r="A12176" s="228"/>
      <c r="B12176" s="219"/>
      <c r="C12176" s="220"/>
      <c r="D12176" s="220"/>
      <c r="E12176" s="220"/>
      <c r="F12176" s="225"/>
      <c r="G12176" s="222"/>
      <c r="H12176" s="229"/>
      <c r="I12176" s="220"/>
      <c r="J12176" s="220"/>
      <c r="K12176" s="223"/>
    </row>
    <row r="12177" customHeight="1" spans="1:11">
      <c r="A12177" s="226"/>
      <c r="B12177" s="213"/>
      <c r="C12177" s="214"/>
      <c r="D12177" s="214"/>
      <c r="E12177" s="214"/>
      <c r="F12177" s="224"/>
      <c r="G12177" s="216"/>
      <c r="H12177" s="227"/>
      <c r="I12177" s="214"/>
      <c r="J12177" s="214"/>
      <c r="K12177" s="218"/>
    </row>
    <row r="12178" customHeight="1" spans="1:11">
      <c r="A12178" s="228"/>
      <c r="B12178" s="219"/>
      <c r="C12178" s="220"/>
      <c r="D12178" s="220"/>
      <c r="E12178" s="220"/>
      <c r="F12178" s="225"/>
      <c r="G12178" s="222"/>
      <c r="H12178" s="229"/>
      <c r="I12178" s="220"/>
      <c r="J12178" s="220"/>
      <c r="K12178" s="223"/>
    </row>
    <row r="12179" customHeight="1" spans="1:11">
      <c r="A12179" s="226"/>
      <c r="B12179" s="213"/>
      <c r="C12179" s="214"/>
      <c r="D12179" s="214"/>
      <c r="E12179" s="214"/>
      <c r="F12179" s="224"/>
      <c r="G12179" s="216"/>
      <c r="H12179" s="227"/>
      <c r="I12179" s="214"/>
      <c r="J12179" s="214"/>
      <c r="K12179" s="218"/>
    </row>
    <row r="12180" customHeight="1" spans="1:11">
      <c r="A12180" s="228"/>
      <c r="B12180" s="219"/>
      <c r="C12180" s="220"/>
      <c r="D12180" s="220"/>
      <c r="E12180" s="220"/>
      <c r="F12180" s="225"/>
      <c r="G12180" s="222"/>
      <c r="H12180" s="229"/>
      <c r="I12180" s="220"/>
      <c r="J12180" s="220"/>
      <c r="K12180" s="223"/>
    </row>
    <row r="12181" customHeight="1" spans="1:11">
      <c r="A12181" s="226"/>
      <c r="B12181" s="213"/>
      <c r="C12181" s="214"/>
      <c r="D12181" s="214"/>
      <c r="E12181" s="214"/>
      <c r="F12181" s="224"/>
      <c r="G12181" s="216"/>
      <c r="H12181" s="227"/>
      <c r="I12181" s="214"/>
      <c r="J12181" s="214"/>
      <c r="K12181" s="218"/>
    </row>
    <row r="12182" customHeight="1" spans="1:11">
      <c r="A12182" s="228"/>
      <c r="B12182" s="219"/>
      <c r="C12182" s="220"/>
      <c r="D12182" s="220"/>
      <c r="E12182" s="220"/>
      <c r="F12182" s="225"/>
      <c r="G12182" s="222"/>
      <c r="H12182" s="229"/>
      <c r="I12182" s="220"/>
      <c r="J12182" s="220"/>
      <c r="K12182" s="223"/>
    </row>
    <row r="12183" customHeight="1" spans="1:11">
      <c r="A12183" s="226"/>
      <c r="B12183" s="213"/>
      <c r="C12183" s="214"/>
      <c r="D12183" s="214"/>
      <c r="E12183" s="214"/>
      <c r="F12183" s="224"/>
      <c r="G12183" s="216"/>
      <c r="H12183" s="227"/>
      <c r="I12183" s="214"/>
      <c r="J12183" s="214"/>
      <c r="K12183" s="218"/>
    </row>
    <row r="12184" customHeight="1" spans="1:11">
      <c r="A12184" s="228"/>
      <c r="B12184" s="219"/>
      <c r="C12184" s="220"/>
      <c r="D12184" s="220"/>
      <c r="E12184" s="220"/>
      <c r="F12184" s="225"/>
      <c r="G12184" s="222"/>
      <c r="H12184" s="229"/>
      <c r="I12184" s="220"/>
      <c r="J12184" s="220"/>
      <c r="K12184" s="223"/>
    </row>
    <row r="12185" customHeight="1" spans="1:11">
      <c r="A12185" s="226"/>
      <c r="B12185" s="213"/>
      <c r="C12185" s="214"/>
      <c r="D12185" s="214"/>
      <c r="E12185" s="214"/>
      <c r="F12185" s="224"/>
      <c r="G12185" s="216"/>
      <c r="H12185" s="227"/>
      <c r="I12185" s="214"/>
      <c r="J12185" s="214"/>
      <c r="K12185" s="218"/>
    </row>
    <row r="12186" customHeight="1" spans="1:11">
      <c r="A12186" s="228"/>
      <c r="B12186" s="219"/>
      <c r="C12186" s="220"/>
      <c r="D12186" s="220"/>
      <c r="E12186" s="220"/>
      <c r="F12186" s="225"/>
      <c r="G12186" s="222"/>
      <c r="H12186" s="229"/>
      <c r="I12186" s="220"/>
      <c r="J12186" s="220"/>
      <c r="K12186" s="223"/>
    </row>
    <row r="12187" customHeight="1" spans="1:11">
      <c r="A12187" s="226"/>
      <c r="B12187" s="213"/>
      <c r="C12187" s="214"/>
      <c r="D12187" s="214"/>
      <c r="E12187" s="214"/>
      <c r="F12187" s="224"/>
      <c r="G12187" s="216"/>
      <c r="H12187" s="227"/>
      <c r="I12187" s="214"/>
      <c r="J12187" s="214"/>
      <c r="K12187" s="218"/>
    </row>
    <row r="12188" customHeight="1" spans="1:11">
      <c r="A12188" s="228"/>
      <c r="B12188" s="219"/>
      <c r="C12188" s="220"/>
      <c r="D12188" s="220"/>
      <c r="E12188" s="220"/>
      <c r="F12188" s="225"/>
      <c r="G12188" s="222"/>
      <c r="H12188" s="229"/>
      <c r="I12188" s="220"/>
      <c r="J12188" s="220"/>
      <c r="K12188" s="223"/>
    </row>
    <row r="12189" customHeight="1" spans="1:11">
      <c r="A12189" s="226"/>
      <c r="B12189" s="213"/>
      <c r="C12189" s="214"/>
      <c r="D12189" s="214"/>
      <c r="E12189" s="214"/>
      <c r="F12189" s="224"/>
      <c r="G12189" s="216"/>
      <c r="H12189" s="227"/>
      <c r="I12189" s="214"/>
      <c r="J12189" s="214"/>
      <c r="K12189" s="218"/>
    </row>
    <row r="12190" customHeight="1" spans="1:11">
      <c r="A12190" s="228"/>
      <c r="B12190" s="219"/>
      <c r="C12190" s="220"/>
      <c r="D12190" s="220"/>
      <c r="E12190" s="220"/>
      <c r="F12190" s="225"/>
      <c r="G12190" s="222"/>
      <c r="H12190" s="229"/>
      <c r="I12190" s="220"/>
      <c r="J12190" s="220"/>
      <c r="K12190" s="223"/>
    </row>
    <row r="12191" customHeight="1" spans="1:11">
      <c r="A12191" s="226"/>
      <c r="B12191" s="213"/>
      <c r="C12191" s="214"/>
      <c r="D12191" s="214"/>
      <c r="E12191" s="214"/>
      <c r="F12191" s="224"/>
      <c r="G12191" s="216"/>
      <c r="H12191" s="227"/>
      <c r="I12191" s="214"/>
      <c r="J12191" s="214"/>
      <c r="K12191" s="218"/>
    </row>
    <row r="12192" customHeight="1" spans="1:11">
      <c r="A12192" s="228"/>
      <c r="B12192" s="219"/>
      <c r="C12192" s="220"/>
      <c r="D12192" s="220"/>
      <c r="E12192" s="220"/>
      <c r="F12192" s="225"/>
      <c r="G12192" s="222"/>
      <c r="H12192" s="229"/>
      <c r="I12192" s="220"/>
      <c r="J12192" s="220"/>
      <c r="K12192" s="223"/>
    </row>
    <row r="12193" customHeight="1" spans="1:11">
      <c r="A12193" s="226"/>
      <c r="B12193" s="213"/>
      <c r="C12193" s="214"/>
      <c r="D12193" s="214"/>
      <c r="E12193" s="214"/>
      <c r="F12193" s="224"/>
      <c r="G12193" s="216"/>
      <c r="H12193" s="227"/>
      <c r="I12193" s="214"/>
      <c r="J12193" s="214"/>
      <c r="K12193" s="218"/>
    </row>
    <row r="12194" customHeight="1" spans="1:11">
      <c r="A12194" s="228"/>
      <c r="B12194" s="219"/>
      <c r="C12194" s="220"/>
      <c r="D12194" s="220"/>
      <c r="E12194" s="220"/>
      <c r="F12194" s="225"/>
      <c r="G12194" s="222"/>
      <c r="H12194" s="229"/>
      <c r="I12194" s="220"/>
      <c r="J12194" s="220"/>
      <c r="K12194" s="223"/>
    </row>
    <row r="12195" customHeight="1" spans="1:11">
      <c r="A12195" s="226"/>
      <c r="B12195" s="213"/>
      <c r="C12195" s="214"/>
      <c r="D12195" s="214"/>
      <c r="E12195" s="214"/>
      <c r="F12195" s="224"/>
      <c r="G12195" s="216"/>
      <c r="H12195" s="227"/>
      <c r="I12195" s="214"/>
      <c r="J12195" s="214"/>
      <c r="K12195" s="218"/>
    </row>
    <row r="12196" customHeight="1" spans="1:11">
      <c r="A12196" s="228"/>
      <c r="B12196" s="219"/>
      <c r="C12196" s="220"/>
      <c r="D12196" s="220"/>
      <c r="E12196" s="220"/>
      <c r="F12196" s="225"/>
      <c r="G12196" s="222"/>
      <c r="H12196" s="229"/>
      <c r="I12196" s="220"/>
      <c r="J12196" s="220"/>
      <c r="K12196" s="223"/>
    </row>
    <row r="12197" customHeight="1" spans="1:11">
      <c r="A12197" s="226"/>
      <c r="B12197" s="213"/>
      <c r="C12197" s="214"/>
      <c r="D12197" s="214"/>
      <c r="E12197" s="214"/>
      <c r="F12197" s="224"/>
      <c r="G12197" s="216"/>
      <c r="H12197" s="227"/>
      <c r="I12197" s="214"/>
      <c r="J12197" s="214"/>
      <c r="K12197" s="218"/>
    </row>
    <row r="12198" customHeight="1" spans="1:11">
      <c r="A12198" s="228"/>
      <c r="B12198" s="219"/>
      <c r="C12198" s="220"/>
      <c r="D12198" s="220"/>
      <c r="E12198" s="220"/>
      <c r="F12198" s="225"/>
      <c r="G12198" s="222"/>
      <c r="H12198" s="229"/>
      <c r="I12198" s="220"/>
      <c r="J12198" s="220"/>
      <c r="K12198" s="223"/>
    </row>
    <row r="12199" customHeight="1" spans="1:11">
      <c r="A12199" s="226"/>
      <c r="B12199" s="213"/>
      <c r="C12199" s="214"/>
      <c r="D12199" s="214"/>
      <c r="E12199" s="214"/>
      <c r="F12199" s="224"/>
      <c r="G12199" s="216"/>
      <c r="H12199" s="227"/>
      <c r="I12199" s="214"/>
      <c r="J12199" s="214"/>
      <c r="K12199" s="218"/>
    </row>
    <row r="12200" customHeight="1" spans="1:11">
      <c r="A12200" s="228"/>
      <c r="B12200" s="219"/>
      <c r="C12200" s="220"/>
      <c r="D12200" s="220"/>
      <c r="E12200" s="220"/>
      <c r="F12200" s="225"/>
      <c r="G12200" s="222"/>
      <c r="H12200" s="229"/>
      <c r="I12200" s="220"/>
      <c r="J12200" s="220"/>
      <c r="K12200" s="223"/>
    </row>
    <row r="12201" customHeight="1" spans="1:11">
      <c r="A12201" s="226"/>
      <c r="B12201" s="213"/>
      <c r="C12201" s="214"/>
      <c r="D12201" s="214"/>
      <c r="E12201" s="214"/>
      <c r="F12201" s="224"/>
      <c r="G12201" s="216"/>
      <c r="H12201" s="227"/>
      <c r="I12201" s="214"/>
      <c r="J12201" s="214"/>
      <c r="K12201" s="218"/>
    </row>
    <row r="12202" customHeight="1" spans="1:11">
      <c r="A12202" s="228"/>
      <c r="B12202" s="219"/>
      <c r="C12202" s="220"/>
      <c r="D12202" s="220"/>
      <c r="E12202" s="220"/>
      <c r="F12202" s="225"/>
      <c r="G12202" s="222"/>
      <c r="H12202" s="229"/>
      <c r="I12202" s="220"/>
      <c r="J12202" s="220"/>
      <c r="K12202" s="223"/>
    </row>
    <row r="12203" customHeight="1" spans="1:11">
      <c r="A12203" s="226"/>
      <c r="B12203" s="213"/>
      <c r="C12203" s="214"/>
      <c r="D12203" s="214"/>
      <c r="E12203" s="214"/>
      <c r="F12203" s="224"/>
      <c r="G12203" s="216"/>
      <c r="H12203" s="227"/>
      <c r="I12203" s="214"/>
      <c r="J12203" s="214"/>
      <c r="K12203" s="218"/>
    </row>
    <row r="12204" customHeight="1" spans="1:11">
      <c r="A12204" s="228"/>
      <c r="B12204" s="219"/>
      <c r="C12204" s="220"/>
      <c r="D12204" s="220"/>
      <c r="E12204" s="220"/>
      <c r="F12204" s="225"/>
      <c r="G12204" s="222"/>
      <c r="H12204" s="229"/>
      <c r="I12204" s="220"/>
      <c r="J12204" s="220"/>
      <c r="K12204" s="223"/>
    </row>
    <row r="12205" customHeight="1" spans="1:11">
      <c r="A12205" s="226"/>
      <c r="B12205" s="213"/>
      <c r="C12205" s="214"/>
      <c r="D12205" s="214"/>
      <c r="E12205" s="214"/>
      <c r="F12205" s="224"/>
      <c r="G12205" s="216"/>
      <c r="H12205" s="227"/>
      <c r="I12205" s="214"/>
      <c r="J12205" s="214"/>
      <c r="K12205" s="218"/>
    </row>
    <row r="12206" customHeight="1" spans="1:11">
      <c r="A12206" s="228"/>
      <c r="B12206" s="219"/>
      <c r="C12206" s="220"/>
      <c r="D12206" s="220"/>
      <c r="E12206" s="220"/>
      <c r="F12206" s="225"/>
      <c r="G12206" s="222"/>
      <c r="H12206" s="229"/>
      <c r="I12206" s="220"/>
      <c r="J12206" s="220"/>
      <c r="K12206" s="223"/>
    </row>
    <row r="12207" customHeight="1" spans="1:11">
      <c r="A12207" s="226"/>
      <c r="B12207" s="213"/>
      <c r="C12207" s="214"/>
      <c r="D12207" s="214"/>
      <c r="E12207" s="214"/>
      <c r="F12207" s="224"/>
      <c r="G12207" s="216"/>
      <c r="H12207" s="227"/>
      <c r="I12207" s="214"/>
      <c r="J12207" s="214"/>
      <c r="K12207" s="218"/>
    </row>
    <row r="12208" customHeight="1" spans="1:11">
      <c r="A12208" s="228"/>
      <c r="B12208" s="219"/>
      <c r="C12208" s="220"/>
      <c r="D12208" s="220"/>
      <c r="E12208" s="220"/>
      <c r="F12208" s="225"/>
      <c r="G12208" s="222"/>
      <c r="H12208" s="229"/>
      <c r="I12208" s="220"/>
      <c r="J12208" s="220"/>
      <c r="K12208" s="223"/>
    </row>
    <row r="12209" customHeight="1" spans="1:11">
      <c r="A12209" s="226"/>
      <c r="B12209" s="213"/>
      <c r="C12209" s="214"/>
      <c r="D12209" s="214"/>
      <c r="E12209" s="214"/>
      <c r="F12209" s="224"/>
      <c r="G12209" s="216"/>
      <c r="H12209" s="227"/>
      <c r="I12209" s="214"/>
      <c r="J12209" s="214"/>
      <c r="K12209" s="218"/>
    </row>
    <row r="12210" customHeight="1" spans="1:11">
      <c r="A12210" s="228"/>
      <c r="B12210" s="219"/>
      <c r="C12210" s="220"/>
      <c r="D12210" s="220"/>
      <c r="E12210" s="220"/>
      <c r="F12210" s="225"/>
      <c r="G12210" s="222"/>
      <c r="H12210" s="229"/>
      <c r="I12210" s="220"/>
      <c r="J12210" s="220"/>
      <c r="K12210" s="223"/>
    </row>
    <row r="12211" customHeight="1" spans="1:11">
      <c r="A12211" s="226"/>
      <c r="B12211" s="213"/>
      <c r="C12211" s="214"/>
      <c r="D12211" s="214"/>
      <c r="E12211" s="214"/>
      <c r="F12211" s="224"/>
      <c r="G12211" s="216"/>
      <c r="H12211" s="227"/>
      <c r="I12211" s="214"/>
      <c r="J12211" s="214"/>
      <c r="K12211" s="218"/>
    </row>
    <row r="12212" customHeight="1" spans="1:11">
      <c r="A12212" s="228"/>
      <c r="B12212" s="219"/>
      <c r="C12212" s="220"/>
      <c r="D12212" s="220"/>
      <c r="E12212" s="220"/>
      <c r="F12212" s="225"/>
      <c r="G12212" s="222"/>
      <c r="H12212" s="229"/>
      <c r="I12212" s="220"/>
      <c r="J12212" s="220"/>
      <c r="K12212" s="223"/>
    </row>
    <row r="12213" customHeight="1" spans="1:11">
      <c r="A12213" s="226"/>
      <c r="B12213" s="213"/>
      <c r="C12213" s="214"/>
      <c r="D12213" s="214"/>
      <c r="E12213" s="214"/>
      <c r="F12213" s="224"/>
      <c r="G12213" s="216"/>
      <c r="H12213" s="227"/>
      <c r="I12213" s="214"/>
      <c r="J12213" s="214"/>
      <c r="K12213" s="218"/>
    </row>
    <row r="12214" customHeight="1" spans="1:11">
      <c r="A12214" s="228"/>
      <c r="B12214" s="219"/>
      <c r="C12214" s="220"/>
      <c r="D12214" s="220"/>
      <c r="E12214" s="220"/>
      <c r="F12214" s="225"/>
      <c r="G12214" s="222"/>
      <c r="H12214" s="229"/>
      <c r="I12214" s="220"/>
      <c r="J12214" s="220"/>
      <c r="K12214" s="223"/>
    </row>
    <row r="12215" customHeight="1" spans="1:11">
      <c r="A12215" s="226"/>
      <c r="B12215" s="213"/>
      <c r="C12215" s="214"/>
      <c r="D12215" s="214"/>
      <c r="E12215" s="214"/>
      <c r="F12215" s="224"/>
      <c r="G12215" s="216"/>
      <c r="H12215" s="227"/>
      <c r="I12215" s="214"/>
      <c r="J12215" s="214"/>
      <c r="K12215" s="218"/>
    </row>
    <row r="12216" customHeight="1" spans="1:11">
      <c r="A12216" s="228"/>
      <c r="B12216" s="219"/>
      <c r="C12216" s="220"/>
      <c r="D12216" s="220"/>
      <c r="E12216" s="220"/>
      <c r="F12216" s="225"/>
      <c r="G12216" s="222"/>
      <c r="H12216" s="229"/>
      <c r="I12216" s="220"/>
      <c r="J12216" s="220"/>
      <c r="K12216" s="223"/>
    </row>
    <row r="12217" customHeight="1" spans="1:11">
      <c r="A12217" s="226"/>
      <c r="B12217" s="213"/>
      <c r="C12217" s="214"/>
      <c r="D12217" s="214"/>
      <c r="E12217" s="214"/>
      <c r="F12217" s="224"/>
      <c r="G12217" s="216"/>
      <c r="H12217" s="227"/>
      <c r="I12217" s="214"/>
      <c r="J12217" s="214"/>
      <c r="K12217" s="218"/>
    </row>
    <row r="12218" customHeight="1" spans="1:11">
      <c r="A12218" s="228"/>
      <c r="B12218" s="219"/>
      <c r="C12218" s="220"/>
      <c r="D12218" s="220"/>
      <c r="E12218" s="220"/>
      <c r="F12218" s="225"/>
      <c r="G12218" s="222"/>
      <c r="H12218" s="229"/>
      <c r="I12218" s="220"/>
      <c r="J12218" s="220"/>
      <c r="K12218" s="223"/>
    </row>
    <row r="12219" customHeight="1" spans="1:11">
      <c r="A12219" s="226"/>
      <c r="B12219" s="213"/>
      <c r="C12219" s="214"/>
      <c r="D12219" s="214"/>
      <c r="E12219" s="214"/>
      <c r="F12219" s="224"/>
      <c r="G12219" s="216"/>
      <c r="H12219" s="227"/>
      <c r="I12219" s="214"/>
      <c r="J12219" s="214"/>
      <c r="K12219" s="218"/>
    </row>
    <row r="12220" customHeight="1" spans="1:11">
      <c r="A12220" s="228"/>
      <c r="B12220" s="219"/>
      <c r="C12220" s="220"/>
      <c r="D12220" s="220"/>
      <c r="E12220" s="220"/>
      <c r="F12220" s="225"/>
      <c r="G12220" s="222"/>
      <c r="H12220" s="229"/>
      <c r="I12220" s="220"/>
      <c r="J12220" s="220"/>
      <c r="K12220" s="223"/>
    </row>
    <row r="12221" customHeight="1" spans="1:11">
      <c r="A12221" s="226"/>
      <c r="B12221" s="213"/>
      <c r="C12221" s="214"/>
      <c r="D12221" s="214"/>
      <c r="E12221" s="214"/>
      <c r="F12221" s="224"/>
      <c r="G12221" s="216"/>
      <c r="H12221" s="227"/>
      <c r="I12221" s="214"/>
      <c r="J12221" s="214"/>
      <c r="K12221" s="218"/>
    </row>
    <row r="12222" customHeight="1" spans="1:11">
      <c r="A12222" s="228"/>
      <c r="B12222" s="219"/>
      <c r="C12222" s="220"/>
      <c r="D12222" s="220"/>
      <c r="E12222" s="220"/>
      <c r="F12222" s="225"/>
      <c r="G12222" s="222"/>
      <c r="H12222" s="229"/>
      <c r="I12222" s="220"/>
      <c r="J12222" s="220"/>
      <c r="K12222" s="223"/>
    </row>
    <row r="12223" customHeight="1" spans="1:11">
      <c r="A12223" s="226"/>
      <c r="B12223" s="213"/>
      <c r="C12223" s="214"/>
      <c r="D12223" s="214"/>
      <c r="E12223" s="214"/>
      <c r="F12223" s="224"/>
      <c r="G12223" s="216"/>
      <c r="H12223" s="227"/>
      <c r="I12223" s="214"/>
      <c r="J12223" s="214"/>
      <c r="K12223" s="218"/>
    </row>
    <row r="12224" customHeight="1" spans="1:11">
      <c r="A12224" s="228"/>
      <c r="B12224" s="219"/>
      <c r="C12224" s="220"/>
      <c r="D12224" s="220"/>
      <c r="E12224" s="220"/>
      <c r="F12224" s="225"/>
      <c r="G12224" s="222"/>
      <c r="H12224" s="229"/>
      <c r="I12224" s="220"/>
      <c r="J12224" s="220"/>
      <c r="K12224" s="223"/>
    </row>
    <row r="12225" customHeight="1" spans="1:11">
      <c r="A12225" s="226"/>
      <c r="B12225" s="213"/>
      <c r="C12225" s="214"/>
      <c r="D12225" s="214"/>
      <c r="E12225" s="214"/>
      <c r="F12225" s="224"/>
      <c r="G12225" s="216"/>
      <c r="H12225" s="227"/>
      <c r="I12225" s="214"/>
      <c r="J12225" s="214"/>
      <c r="K12225" s="218"/>
    </row>
    <row r="12226" customHeight="1" spans="1:11">
      <c r="A12226" s="228"/>
      <c r="B12226" s="219"/>
      <c r="C12226" s="220"/>
      <c r="D12226" s="220"/>
      <c r="E12226" s="220"/>
      <c r="F12226" s="225"/>
      <c r="G12226" s="222"/>
      <c r="H12226" s="229"/>
      <c r="I12226" s="220"/>
      <c r="J12226" s="220"/>
      <c r="K12226" s="223"/>
    </row>
    <row r="12227" customHeight="1" spans="1:11">
      <c r="A12227" s="226"/>
      <c r="B12227" s="213"/>
      <c r="C12227" s="214"/>
      <c r="D12227" s="214"/>
      <c r="E12227" s="214"/>
      <c r="F12227" s="224"/>
      <c r="G12227" s="216"/>
      <c r="H12227" s="227"/>
      <c r="I12227" s="214"/>
      <c r="J12227" s="214"/>
      <c r="K12227" s="218"/>
    </row>
    <row r="12228" customHeight="1" spans="1:11">
      <c r="A12228" s="228"/>
      <c r="B12228" s="219"/>
      <c r="C12228" s="220"/>
      <c r="D12228" s="220"/>
      <c r="E12228" s="220"/>
      <c r="F12228" s="225"/>
      <c r="G12228" s="222"/>
      <c r="H12228" s="229"/>
      <c r="I12228" s="220"/>
      <c r="J12228" s="220"/>
      <c r="K12228" s="223"/>
    </row>
    <row r="12229" customHeight="1" spans="1:11">
      <c r="A12229" s="226"/>
      <c r="B12229" s="213"/>
      <c r="C12229" s="214"/>
      <c r="D12229" s="214"/>
      <c r="E12229" s="214"/>
      <c r="F12229" s="224"/>
      <c r="G12229" s="216"/>
      <c r="H12229" s="227"/>
      <c r="I12229" s="214"/>
      <c r="J12229" s="214"/>
      <c r="K12229" s="218"/>
    </row>
    <row r="12230" customHeight="1" spans="1:11">
      <c r="A12230" s="228"/>
      <c r="B12230" s="219"/>
      <c r="C12230" s="220"/>
      <c r="D12230" s="220"/>
      <c r="E12230" s="220"/>
      <c r="F12230" s="225"/>
      <c r="G12230" s="222"/>
      <c r="H12230" s="229"/>
      <c r="I12230" s="220"/>
      <c r="J12230" s="220"/>
      <c r="K12230" s="223"/>
    </row>
    <row r="12231" customHeight="1" spans="1:11">
      <c r="A12231" s="226"/>
      <c r="B12231" s="213"/>
      <c r="C12231" s="214"/>
      <c r="D12231" s="214"/>
      <c r="E12231" s="214"/>
      <c r="F12231" s="224"/>
      <c r="G12231" s="216"/>
      <c r="H12231" s="227"/>
      <c r="I12231" s="214"/>
      <c r="J12231" s="214"/>
      <c r="K12231" s="218"/>
    </row>
    <row r="12232" customHeight="1" spans="1:11">
      <c r="A12232" s="228"/>
      <c r="B12232" s="219"/>
      <c r="C12232" s="220"/>
      <c r="D12232" s="220"/>
      <c r="E12232" s="220"/>
      <c r="F12232" s="225"/>
      <c r="G12232" s="222"/>
      <c r="H12232" s="229"/>
      <c r="I12232" s="220"/>
      <c r="J12232" s="220"/>
      <c r="K12232" s="223"/>
    </row>
    <row r="12233" customHeight="1" spans="1:11">
      <c r="A12233" s="226"/>
      <c r="B12233" s="213"/>
      <c r="C12233" s="214"/>
      <c r="D12233" s="214"/>
      <c r="E12233" s="214"/>
      <c r="F12233" s="224"/>
      <c r="G12233" s="216"/>
      <c r="H12233" s="227"/>
      <c r="I12233" s="214"/>
      <c r="J12233" s="214"/>
      <c r="K12233" s="218"/>
    </row>
    <row r="12234" customHeight="1" spans="1:11">
      <c r="A12234" s="228"/>
      <c r="B12234" s="219"/>
      <c r="C12234" s="220"/>
      <c r="D12234" s="220"/>
      <c r="E12234" s="220"/>
      <c r="F12234" s="225"/>
      <c r="G12234" s="222"/>
      <c r="H12234" s="229"/>
      <c r="I12234" s="220"/>
      <c r="J12234" s="220"/>
      <c r="K12234" s="223"/>
    </row>
    <row r="12235" customHeight="1" spans="1:11">
      <c r="A12235" s="226"/>
      <c r="B12235" s="213"/>
      <c r="C12235" s="214"/>
      <c r="D12235" s="214"/>
      <c r="E12235" s="214"/>
      <c r="F12235" s="224"/>
      <c r="G12235" s="216"/>
      <c r="H12235" s="227"/>
      <c r="I12235" s="214"/>
      <c r="J12235" s="214"/>
      <c r="K12235" s="218"/>
    </row>
    <row r="12236" customHeight="1" spans="1:11">
      <c r="A12236" s="228"/>
      <c r="B12236" s="219"/>
      <c r="C12236" s="220"/>
      <c r="D12236" s="220"/>
      <c r="E12236" s="220"/>
      <c r="F12236" s="225"/>
      <c r="G12236" s="222"/>
      <c r="H12236" s="229"/>
      <c r="I12236" s="220"/>
      <c r="J12236" s="220"/>
      <c r="K12236" s="223"/>
    </row>
    <row r="12237" customHeight="1" spans="1:11">
      <c r="A12237" s="226"/>
      <c r="B12237" s="213"/>
      <c r="C12237" s="214"/>
      <c r="D12237" s="214"/>
      <c r="E12237" s="214"/>
      <c r="F12237" s="224"/>
      <c r="G12237" s="216"/>
      <c r="H12237" s="227"/>
      <c r="I12237" s="214"/>
      <c r="J12237" s="214"/>
      <c r="K12237" s="218"/>
    </row>
    <row r="12238" customHeight="1" spans="1:11">
      <c r="A12238" s="228"/>
      <c r="B12238" s="219"/>
      <c r="C12238" s="220"/>
      <c r="D12238" s="220"/>
      <c r="E12238" s="220"/>
      <c r="F12238" s="225"/>
      <c r="G12238" s="222"/>
      <c r="H12238" s="229"/>
      <c r="I12238" s="220"/>
      <c r="J12238" s="220"/>
      <c r="K12238" s="223"/>
    </row>
    <row r="12239" customHeight="1" spans="1:11">
      <c r="A12239" s="226"/>
      <c r="B12239" s="213"/>
      <c r="C12239" s="214"/>
      <c r="D12239" s="214"/>
      <c r="E12239" s="214"/>
      <c r="F12239" s="224"/>
      <c r="G12239" s="216"/>
      <c r="H12239" s="227"/>
      <c r="I12239" s="214"/>
      <c r="J12239" s="214"/>
      <c r="K12239" s="218"/>
    </row>
    <row r="12240" customHeight="1" spans="1:11">
      <c r="A12240" s="228"/>
      <c r="B12240" s="219"/>
      <c r="C12240" s="220"/>
      <c r="D12240" s="220"/>
      <c r="E12240" s="220"/>
      <c r="F12240" s="225"/>
      <c r="G12240" s="222"/>
      <c r="H12240" s="229"/>
      <c r="I12240" s="220"/>
      <c r="J12240" s="220"/>
      <c r="K12240" s="223"/>
    </row>
    <row r="12241" customHeight="1" spans="1:11">
      <c r="A12241" s="226"/>
      <c r="B12241" s="213"/>
      <c r="C12241" s="214"/>
      <c r="D12241" s="214"/>
      <c r="E12241" s="214"/>
      <c r="F12241" s="224"/>
      <c r="G12241" s="216"/>
      <c r="H12241" s="227"/>
      <c r="I12241" s="214"/>
      <c r="J12241" s="214"/>
      <c r="K12241" s="218"/>
    </row>
    <row r="12242" customHeight="1" spans="1:11">
      <c r="A12242" s="228"/>
      <c r="B12242" s="219"/>
      <c r="C12242" s="220"/>
      <c r="D12242" s="220"/>
      <c r="E12242" s="220"/>
      <c r="F12242" s="225"/>
      <c r="G12242" s="222"/>
      <c r="H12242" s="229"/>
      <c r="I12242" s="220"/>
      <c r="J12242" s="220"/>
      <c r="K12242" s="223"/>
    </row>
    <row r="12243" customHeight="1" spans="1:11">
      <c r="A12243" s="226"/>
      <c r="B12243" s="213"/>
      <c r="C12243" s="214"/>
      <c r="D12243" s="214"/>
      <c r="E12243" s="214"/>
      <c r="F12243" s="224"/>
      <c r="G12243" s="216"/>
      <c r="H12243" s="227"/>
      <c r="I12243" s="214"/>
      <c r="J12243" s="214"/>
      <c r="K12243" s="218"/>
    </row>
    <row r="12244" customHeight="1" spans="1:11">
      <c r="A12244" s="228"/>
      <c r="B12244" s="219"/>
      <c r="C12244" s="220"/>
      <c r="D12244" s="220"/>
      <c r="E12244" s="220"/>
      <c r="F12244" s="225"/>
      <c r="G12244" s="222"/>
      <c r="H12244" s="229"/>
      <c r="I12244" s="220"/>
      <c r="J12244" s="220"/>
      <c r="K12244" s="223"/>
    </row>
    <row r="12245" customHeight="1" spans="1:11">
      <c r="A12245" s="226"/>
      <c r="B12245" s="213"/>
      <c r="C12245" s="214"/>
      <c r="D12245" s="214"/>
      <c r="E12245" s="214"/>
      <c r="F12245" s="224"/>
      <c r="G12245" s="216"/>
      <c r="H12245" s="227"/>
      <c r="I12245" s="214"/>
      <c r="J12245" s="214"/>
      <c r="K12245" s="218"/>
    </row>
    <row r="12246" customHeight="1" spans="1:11">
      <c r="A12246" s="228"/>
      <c r="B12246" s="219"/>
      <c r="C12246" s="220"/>
      <c r="D12246" s="220"/>
      <c r="E12246" s="220"/>
      <c r="F12246" s="225"/>
      <c r="G12246" s="222"/>
      <c r="H12246" s="229"/>
      <c r="I12246" s="220"/>
      <c r="J12246" s="220"/>
      <c r="K12246" s="223"/>
    </row>
    <row r="12247" customHeight="1" spans="1:11">
      <c r="A12247" s="226"/>
      <c r="B12247" s="213"/>
      <c r="C12247" s="214"/>
      <c r="D12247" s="214"/>
      <c r="E12247" s="214"/>
      <c r="F12247" s="224"/>
      <c r="G12247" s="216"/>
      <c r="H12247" s="227"/>
      <c r="I12247" s="214"/>
      <c r="J12247" s="214"/>
      <c r="K12247" s="218"/>
    </row>
    <row r="12248" customHeight="1" spans="1:11">
      <c r="A12248" s="228"/>
      <c r="B12248" s="219"/>
      <c r="C12248" s="220"/>
      <c r="D12248" s="220"/>
      <c r="E12248" s="220"/>
      <c r="F12248" s="225"/>
      <c r="G12248" s="222"/>
      <c r="H12248" s="229"/>
      <c r="I12248" s="220"/>
      <c r="J12248" s="220"/>
      <c r="K12248" s="223"/>
    </row>
    <row r="12249" customHeight="1" spans="1:11">
      <c r="A12249" s="226"/>
      <c r="B12249" s="213"/>
      <c r="C12249" s="214"/>
      <c r="D12249" s="214"/>
      <c r="E12249" s="214"/>
      <c r="F12249" s="224"/>
      <c r="G12249" s="216"/>
      <c r="H12249" s="227"/>
      <c r="I12249" s="214"/>
      <c r="J12249" s="214"/>
      <c r="K12249" s="218"/>
    </row>
    <row r="12250" customHeight="1" spans="1:11">
      <c r="A12250" s="228"/>
      <c r="B12250" s="219"/>
      <c r="C12250" s="220"/>
      <c r="D12250" s="220"/>
      <c r="E12250" s="220"/>
      <c r="F12250" s="225"/>
      <c r="G12250" s="222"/>
      <c r="H12250" s="229"/>
      <c r="I12250" s="220"/>
      <c r="J12250" s="220"/>
      <c r="K12250" s="223"/>
    </row>
    <row r="12251" customHeight="1" spans="1:11">
      <c r="A12251" s="226"/>
      <c r="B12251" s="213"/>
      <c r="C12251" s="214"/>
      <c r="D12251" s="214"/>
      <c r="E12251" s="214"/>
      <c r="F12251" s="224"/>
      <c r="G12251" s="216"/>
      <c r="H12251" s="227"/>
      <c r="I12251" s="214"/>
      <c r="J12251" s="214"/>
      <c r="K12251" s="218"/>
    </row>
    <row r="12252" customHeight="1" spans="1:11">
      <c r="A12252" s="228"/>
      <c r="B12252" s="219"/>
      <c r="C12252" s="220"/>
      <c r="D12252" s="220"/>
      <c r="E12252" s="220"/>
      <c r="F12252" s="225"/>
      <c r="G12252" s="222"/>
      <c r="H12252" s="229"/>
      <c r="I12252" s="220"/>
      <c r="J12252" s="220"/>
      <c r="K12252" s="223"/>
    </row>
    <row r="12253" customHeight="1" spans="1:11">
      <c r="A12253" s="226"/>
      <c r="B12253" s="213"/>
      <c r="C12253" s="214"/>
      <c r="D12253" s="214"/>
      <c r="E12253" s="214"/>
      <c r="F12253" s="224"/>
      <c r="G12253" s="216"/>
      <c r="H12253" s="227"/>
      <c r="I12253" s="214"/>
      <c r="J12253" s="214"/>
      <c r="K12253" s="218"/>
    </row>
    <row r="12254" customHeight="1" spans="1:11">
      <c r="A12254" s="228"/>
      <c r="B12254" s="219"/>
      <c r="C12254" s="220"/>
      <c r="D12254" s="220"/>
      <c r="E12254" s="220"/>
      <c r="F12254" s="225"/>
      <c r="G12254" s="222"/>
      <c r="H12254" s="229"/>
      <c r="I12254" s="220"/>
      <c r="J12254" s="220"/>
      <c r="K12254" s="223"/>
    </row>
    <row r="12255" customHeight="1" spans="1:11">
      <c r="A12255" s="226"/>
      <c r="B12255" s="213"/>
      <c r="C12255" s="214"/>
      <c r="D12255" s="214"/>
      <c r="E12255" s="214"/>
      <c r="F12255" s="224"/>
      <c r="G12255" s="216"/>
      <c r="H12255" s="227"/>
      <c r="I12255" s="214"/>
      <c r="J12255" s="214"/>
      <c r="K12255" s="218"/>
    </row>
    <row r="12256" customHeight="1" spans="1:11">
      <c r="A12256" s="228"/>
      <c r="B12256" s="219"/>
      <c r="C12256" s="220"/>
      <c r="D12256" s="220"/>
      <c r="E12256" s="220"/>
      <c r="F12256" s="225"/>
      <c r="G12256" s="222"/>
      <c r="H12256" s="229"/>
      <c r="I12256" s="220"/>
      <c r="J12256" s="220"/>
      <c r="K12256" s="223"/>
    </row>
    <row r="12257" customHeight="1" spans="1:11">
      <c r="A12257" s="226"/>
      <c r="B12257" s="213"/>
      <c r="C12257" s="214"/>
      <c r="D12257" s="214"/>
      <c r="E12257" s="214"/>
      <c r="F12257" s="224"/>
      <c r="G12257" s="216"/>
      <c r="H12257" s="227"/>
      <c r="I12257" s="214"/>
      <c r="J12257" s="214"/>
      <c r="K12257" s="218"/>
    </row>
    <row r="12258" customHeight="1" spans="1:11">
      <c r="A12258" s="228"/>
      <c r="B12258" s="219"/>
      <c r="C12258" s="220"/>
      <c r="D12258" s="220"/>
      <c r="E12258" s="220"/>
      <c r="F12258" s="225"/>
      <c r="G12258" s="222"/>
      <c r="H12258" s="229"/>
      <c r="I12258" s="220"/>
      <c r="J12258" s="220"/>
      <c r="K12258" s="223"/>
    </row>
    <row r="12259" customHeight="1" spans="1:11">
      <c r="A12259" s="226"/>
      <c r="B12259" s="213"/>
      <c r="C12259" s="214"/>
      <c r="D12259" s="214"/>
      <c r="E12259" s="214"/>
      <c r="F12259" s="224"/>
      <c r="G12259" s="216"/>
      <c r="H12259" s="227"/>
      <c r="I12259" s="214"/>
      <c r="J12259" s="214"/>
      <c r="K12259" s="218"/>
    </row>
    <row r="12260" customHeight="1" spans="1:11">
      <c r="A12260" s="228"/>
      <c r="B12260" s="219"/>
      <c r="C12260" s="220"/>
      <c r="D12260" s="220"/>
      <c r="E12260" s="220"/>
      <c r="F12260" s="225"/>
      <c r="G12260" s="222"/>
      <c r="H12260" s="229"/>
      <c r="I12260" s="220"/>
      <c r="J12260" s="220"/>
      <c r="K12260" s="223"/>
    </row>
    <row r="12261" customHeight="1" spans="1:11">
      <c r="A12261" s="226"/>
      <c r="B12261" s="213"/>
      <c r="C12261" s="214"/>
      <c r="D12261" s="214"/>
      <c r="E12261" s="214"/>
      <c r="F12261" s="224"/>
      <c r="G12261" s="216"/>
      <c r="H12261" s="227"/>
      <c r="I12261" s="214"/>
      <c r="J12261" s="214"/>
      <c r="K12261" s="218"/>
    </row>
    <row r="12262" customHeight="1" spans="1:11">
      <c r="A12262" s="228"/>
      <c r="B12262" s="219"/>
      <c r="C12262" s="220"/>
      <c r="D12262" s="220"/>
      <c r="E12262" s="220"/>
      <c r="F12262" s="225"/>
      <c r="G12262" s="222"/>
      <c r="H12262" s="229"/>
      <c r="I12262" s="220"/>
      <c r="J12262" s="220"/>
      <c r="K12262" s="223"/>
    </row>
    <row r="12263" customHeight="1" spans="1:11">
      <c r="A12263" s="226"/>
      <c r="B12263" s="213"/>
      <c r="C12263" s="214"/>
      <c r="D12263" s="214"/>
      <c r="E12263" s="214"/>
      <c r="F12263" s="224"/>
      <c r="G12263" s="216"/>
      <c r="H12263" s="227"/>
      <c r="I12263" s="214"/>
      <c r="J12263" s="214"/>
      <c r="K12263" s="218"/>
    </row>
    <row r="12264" customHeight="1" spans="1:11">
      <c r="A12264" s="228"/>
      <c r="B12264" s="219"/>
      <c r="C12264" s="220"/>
      <c r="D12264" s="220"/>
      <c r="E12264" s="220"/>
      <c r="F12264" s="225"/>
      <c r="G12264" s="222"/>
      <c r="H12264" s="229"/>
      <c r="I12264" s="220"/>
      <c r="J12264" s="220"/>
      <c r="K12264" s="223"/>
    </row>
    <row r="12265" customHeight="1" spans="1:11">
      <c r="A12265" s="226"/>
      <c r="B12265" s="213"/>
      <c r="C12265" s="214"/>
      <c r="D12265" s="214"/>
      <c r="E12265" s="214"/>
      <c r="F12265" s="224"/>
      <c r="G12265" s="216"/>
      <c r="H12265" s="227"/>
      <c r="I12265" s="214"/>
      <c r="J12265" s="214"/>
      <c r="K12265" s="218"/>
    </row>
    <row r="12266" customHeight="1" spans="1:11">
      <c r="A12266" s="228"/>
      <c r="B12266" s="219"/>
      <c r="C12266" s="220"/>
      <c r="D12266" s="220"/>
      <c r="E12266" s="220"/>
      <c r="F12266" s="225"/>
      <c r="G12266" s="222"/>
      <c r="H12266" s="229"/>
      <c r="I12266" s="220"/>
      <c r="J12266" s="220"/>
      <c r="K12266" s="223"/>
    </row>
    <row r="12267" customHeight="1" spans="1:11">
      <c r="A12267" s="226"/>
      <c r="B12267" s="213"/>
      <c r="C12267" s="214"/>
      <c r="D12267" s="214"/>
      <c r="E12267" s="214"/>
      <c r="F12267" s="224"/>
      <c r="G12267" s="216"/>
      <c r="H12267" s="227"/>
      <c r="I12267" s="214"/>
      <c r="J12267" s="214"/>
      <c r="K12267" s="218"/>
    </row>
    <row r="12268" customHeight="1" spans="1:11">
      <c r="A12268" s="228"/>
      <c r="B12268" s="219"/>
      <c r="C12268" s="220"/>
      <c r="D12268" s="220"/>
      <c r="E12268" s="220"/>
      <c r="F12268" s="225"/>
      <c r="G12268" s="222"/>
      <c r="H12268" s="229"/>
      <c r="I12268" s="220"/>
      <c r="J12268" s="220"/>
      <c r="K12268" s="223"/>
    </row>
    <row r="12269" customHeight="1" spans="1:11">
      <c r="A12269" s="226"/>
      <c r="B12269" s="213"/>
      <c r="C12269" s="214"/>
      <c r="D12269" s="214"/>
      <c r="E12269" s="214"/>
      <c r="F12269" s="224"/>
      <c r="G12269" s="216"/>
      <c r="H12269" s="227"/>
      <c r="I12269" s="214"/>
      <c r="J12269" s="214"/>
      <c r="K12269" s="218"/>
    </row>
    <row r="12270" customHeight="1" spans="1:11">
      <c r="A12270" s="228"/>
      <c r="B12270" s="219"/>
      <c r="C12270" s="220"/>
      <c r="D12270" s="220"/>
      <c r="E12270" s="220"/>
      <c r="F12270" s="225"/>
      <c r="G12270" s="222"/>
      <c r="H12270" s="229"/>
      <c r="I12270" s="220"/>
      <c r="J12270" s="220"/>
      <c r="K12270" s="223"/>
    </row>
    <row r="12271" customHeight="1" spans="1:11">
      <c r="A12271" s="226"/>
      <c r="B12271" s="213"/>
      <c r="C12271" s="214"/>
      <c r="D12271" s="214"/>
      <c r="E12271" s="214"/>
      <c r="F12271" s="224"/>
      <c r="G12271" s="216"/>
      <c r="H12271" s="227"/>
      <c r="I12271" s="214"/>
      <c r="J12271" s="214"/>
      <c r="K12271" s="218"/>
    </row>
    <row r="12272" customHeight="1" spans="1:11">
      <c r="A12272" s="228"/>
      <c r="B12272" s="219"/>
      <c r="C12272" s="220"/>
      <c r="D12272" s="220"/>
      <c r="E12272" s="220"/>
      <c r="F12272" s="225"/>
      <c r="G12272" s="222"/>
      <c r="H12272" s="229"/>
      <c r="I12272" s="220"/>
      <c r="J12272" s="220"/>
      <c r="K12272" s="223"/>
    </row>
    <row r="12273" customHeight="1" spans="1:11">
      <c r="A12273" s="226"/>
      <c r="B12273" s="213"/>
      <c r="C12273" s="214"/>
      <c r="D12273" s="214"/>
      <c r="E12273" s="214"/>
      <c r="F12273" s="224"/>
      <c r="G12273" s="216"/>
      <c r="H12273" s="227"/>
      <c r="I12273" s="214"/>
      <c r="J12273" s="214"/>
      <c r="K12273" s="218"/>
    </row>
    <row r="12274" customHeight="1" spans="1:11">
      <c r="A12274" s="228"/>
      <c r="B12274" s="219"/>
      <c r="C12274" s="220"/>
      <c r="D12274" s="220"/>
      <c r="E12274" s="220"/>
      <c r="F12274" s="225"/>
      <c r="G12274" s="222"/>
      <c r="H12274" s="229"/>
      <c r="I12274" s="220"/>
      <c r="J12274" s="220"/>
      <c r="K12274" s="223"/>
    </row>
    <row r="12275" customHeight="1" spans="1:11">
      <c r="A12275" s="226"/>
      <c r="B12275" s="213"/>
      <c r="C12275" s="214"/>
      <c r="D12275" s="214"/>
      <c r="E12275" s="214"/>
      <c r="F12275" s="224"/>
      <c r="G12275" s="216"/>
      <c r="H12275" s="227"/>
      <c r="I12275" s="214"/>
      <c r="J12275" s="214"/>
      <c r="K12275" s="218"/>
    </row>
    <row r="12276" customHeight="1" spans="1:11">
      <c r="A12276" s="228"/>
      <c r="B12276" s="219"/>
      <c r="C12276" s="220"/>
      <c r="D12276" s="220"/>
      <c r="E12276" s="220"/>
      <c r="F12276" s="225"/>
      <c r="G12276" s="222"/>
      <c r="H12276" s="229"/>
      <c r="I12276" s="220"/>
      <c r="J12276" s="220"/>
      <c r="K12276" s="223"/>
    </row>
    <row r="12277" customHeight="1" spans="1:11">
      <c r="A12277" s="226"/>
      <c r="B12277" s="213"/>
      <c r="C12277" s="214"/>
      <c r="D12277" s="214"/>
      <c r="E12277" s="214"/>
      <c r="F12277" s="224"/>
      <c r="G12277" s="216"/>
      <c r="H12277" s="227"/>
      <c r="I12277" s="214"/>
      <c r="J12277" s="214"/>
      <c r="K12277" s="218"/>
    </row>
    <row r="12278" customHeight="1" spans="1:11">
      <c r="A12278" s="228"/>
      <c r="B12278" s="219"/>
      <c r="C12278" s="220"/>
      <c r="D12278" s="220"/>
      <c r="E12278" s="220"/>
      <c r="F12278" s="225"/>
      <c r="G12278" s="222"/>
      <c r="H12278" s="229"/>
      <c r="I12278" s="220"/>
      <c r="J12278" s="220"/>
      <c r="K12278" s="223"/>
    </row>
    <row r="12279" customHeight="1" spans="1:11">
      <c r="A12279" s="226"/>
      <c r="B12279" s="213"/>
      <c r="C12279" s="214"/>
      <c r="D12279" s="214"/>
      <c r="E12279" s="214"/>
      <c r="F12279" s="224"/>
      <c r="G12279" s="216"/>
      <c r="H12279" s="227"/>
      <c r="I12279" s="214"/>
      <c r="J12279" s="214"/>
      <c r="K12279" s="218"/>
    </row>
    <row r="12280" customHeight="1" spans="1:11">
      <c r="A12280" s="228"/>
      <c r="B12280" s="219"/>
      <c r="C12280" s="220"/>
      <c r="D12280" s="220"/>
      <c r="E12280" s="220"/>
      <c r="F12280" s="225"/>
      <c r="G12280" s="222"/>
      <c r="H12280" s="229"/>
      <c r="I12280" s="220"/>
      <c r="J12280" s="220"/>
      <c r="K12280" s="223"/>
    </row>
    <row r="12281" customHeight="1" spans="1:11">
      <c r="A12281" s="226"/>
      <c r="B12281" s="213"/>
      <c r="C12281" s="214"/>
      <c r="D12281" s="214"/>
      <c r="E12281" s="214"/>
      <c r="F12281" s="224"/>
      <c r="G12281" s="216"/>
      <c r="H12281" s="227"/>
      <c r="I12281" s="214"/>
      <c r="J12281" s="214"/>
      <c r="K12281" s="218"/>
    </row>
    <row r="12282" customHeight="1" spans="1:11">
      <c r="A12282" s="228"/>
      <c r="B12282" s="219"/>
      <c r="C12282" s="220"/>
      <c r="D12282" s="220"/>
      <c r="E12282" s="220"/>
      <c r="F12282" s="225"/>
      <c r="G12282" s="222"/>
      <c r="H12282" s="229"/>
      <c r="I12282" s="220"/>
      <c r="J12282" s="220"/>
      <c r="K12282" s="223"/>
    </row>
    <row r="12283" customHeight="1" spans="1:11">
      <c r="A12283" s="226"/>
      <c r="B12283" s="213"/>
      <c r="C12283" s="214"/>
      <c r="D12283" s="214"/>
      <c r="E12283" s="214"/>
      <c r="F12283" s="224"/>
      <c r="G12283" s="216"/>
      <c r="H12283" s="227"/>
      <c r="I12283" s="214"/>
      <c r="J12283" s="214"/>
      <c r="K12283" s="218"/>
    </row>
    <row r="12284" customHeight="1" spans="1:11">
      <c r="A12284" s="228"/>
      <c r="B12284" s="219"/>
      <c r="C12284" s="220"/>
      <c r="D12284" s="220"/>
      <c r="E12284" s="220"/>
      <c r="F12284" s="225"/>
      <c r="G12284" s="222"/>
      <c r="H12284" s="229"/>
      <c r="I12284" s="220"/>
      <c r="J12284" s="220"/>
      <c r="K12284" s="223"/>
    </row>
    <row r="12285" customHeight="1" spans="1:11">
      <c r="A12285" s="226"/>
      <c r="B12285" s="213"/>
      <c r="C12285" s="214"/>
      <c r="D12285" s="214"/>
      <c r="E12285" s="214"/>
      <c r="F12285" s="224"/>
      <c r="G12285" s="216"/>
      <c r="H12285" s="227"/>
      <c r="I12285" s="214"/>
      <c r="J12285" s="214"/>
      <c r="K12285" s="218"/>
    </row>
    <row r="12286" customHeight="1" spans="1:11">
      <c r="A12286" s="228"/>
      <c r="B12286" s="219"/>
      <c r="C12286" s="220"/>
      <c r="D12286" s="220"/>
      <c r="E12286" s="220"/>
      <c r="F12286" s="225"/>
      <c r="G12286" s="222"/>
      <c r="H12286" s="229"/>
      <c r="I12286" s="220"/>
      <c r="J12286" s="220"/>
      <c r="K12286" s="223"/>
    </row>
    <row r="12287" customHeight="1" spans="1:11">
      <c r="A12287" s="226"/>
      <c r="B12287" s="213"/>
      <c r="C12287" s="214"/>
      <c r="D12287" s="214"/>
      <c r="E12287" s="214"/>
      <c r="F12287" s="224"/>
      <c r="G12287" s="216"/>
      <c r="H12287" s="227"/>
      <c r="I12287" s="214"/>
      <c r="J12287" s="214"/>
      <c r="K12287" s="218"/>
    </row>
    <row r="12288" customHeight="1" spans="1:11">
      <c r="A12288" s="228"/>
      <c r="B12288" s="219"/>
      <c r="C12288" s="220"/>
      <c r="D12288" s="220"/>
      <c r="E12288" s="220"/>
      <c r="F12288" s="225"/>
      <c r="G12288" s="222"/>
      <c r="H12288" s="229"/>
      <c r="I12288" s="220"/>
      <c r="J12288" s="220"/>
      <c r="K12288" s="223"/>
    </row>
    <row r="12289" customHeight="1" spans="1:11">
      <c r="A12289" s="226"/>
      <c r="B12289" s="213"/>
      <c r="C12289" s="214"/>
      <c r="D12289" s="214"/>
      <c r="E12289" s="214"/>
      <c r="F12289" s="224"/>
      <c r="G12289" s="216"/>
      <c r="H12289" s="227"/>
      <c r="I12289" s="214"/>
      <c r="J12289" s="214"/>
      <c r="K12289" s="218"/>
    </row>
    <row r="12290" customHeight="1" spans="1:11">
      <c r="A12290" s="228"/>
      <c r="B12290" s="219"/>
      <c r="C12290" s="220"/>
      <c r="D12290" s="220"/>
      <c r="E12290" s="220"/>
      <c r="F12290" s="225"/>
      <c r="G12290" s="222"/>
      <c r="H12290" s="229"/>
      <c r="I12290" s="220"/>
      <c r="J12290" s="220"/>
      <c r="K12290" s="223"/>
    </row>
    <row r="12291" customHeight="1" spans="1:11">
      <c r="A12291" s="226"/>
      <c r="B12291" s="213"/>
      <c r="C12291" s="214"/>
      <c r="D12291" s="214"/>
      <c r="E12291" s="214"/>
      <c r="F12291" s="224"/>
      <c r="G12291" s="216"/>
      <c r="H12291" s="227"/>
      <c r="I12291" s="214"/>
      <c r="J12291" s="214"/>
      <c r="K12291" s="218"/>
    </row>
    <row r="12292" customHeight="1" spans="1:11">
      <c r="A12292" s="228"/>
      <c r="B12292" s="219"/>
      <c r="C12292" s="220"/>
      <c r="D12292" s="220"/>
      <c r="E12292" s="220"/>
      <c r="F12292" s="225"/>
      <c r="G12292" s="222"/>
      <c r="H12292" s="229"/>
      <c r="I12292" s="220"/>
      <c r="J12292" s="220"/>
      <c r="K12292" s="223"/>
    </row>
    <row r="12293" customHeight="1" spans="1:11">
      <c r="A12293" s="226"/>
      <c r="B12293" s="213"/>
      <c r="C12293" s="214"/>
      <c r="D12293" s="214"/>
      <c r="E12293" s="214"/>
      <c r="F12293" s="224"/>
      <c r="G12293" s="216"/>
      <c r="H12293" s="227"/>
      <c r="I12293" s="214"/>
      <c r="J12293" s="214"/>
      <c r="K12293" s="218"/>
    </row>
    <row r="12294" customHeight="1" spans="1:11">
      <c r="A12294" s="228"/>
      <c r="B12294" s="219"/>
      <c r="C12294" s="220"/>
      <c r="D12294" s="220"/>
      <c r="E12294" s="220"/>
      <c r="F12294" s="225"/>
      <c r="G12294" s="222"/>
      <c r="H12294" s="229"/>
      <c r="I12294" s="220"/>
      <c r="J12294" s="220"/>
      <c r="K12294" s="223"/>
    </row>
    <row r="12295" customHeight="1" spans="1:11">
      <c r="A12295" s="226"/>
      <c r="B12295" s="213"/>
      <c r="C12295" s="214"/>
      <c r="D12295" s="214"/>
      <c r="E12295" s="214"/>
      <c r="F12295" s="224"/>
      <c r="G12295" s="216"/>
      <c r="H12295" s="227"/>
      <c r="I12295" s="214"/>
      <c r="J12295" s="214"/>
      <c r="K12295" s="218"/>
    </row>
    <row r="12296" customHeight="1" spans="1:11">
      <c r="A12296" s="228"/>
      <c r="B12296" s="219"/>
      <c r="C12296" s="220"/>
      <c r="D12296" s="220"/>
      <c r="E12296" s="220"/>
      <c r="F12296" s="225"/>
      <c r="G12296" s="222"/>
      <c r="H12296" s="229"/>
      <c r="I12296" s="220"/>
      <c r="J12296" s="220"/>
      <c r="K12296" s="223"/>
    </row>
    <row r="12297" customHeight="1" spans="1:11">
      <c r="A12297" s="226"/>
      <c r="B12297" s="213"/>
      <c r="C12297" s="214"/>
      <c r="D12297" s="214"/>
      <c r="E12297" s="214"/>
      <c r="F12297" s="224"/>
      <c r="G12297" s="216"/>
      <c r="H12297" s="227"/>
      <c r="I12297" s="214"/>
      <c r="J12297" s="214"/>
      <c r="K12297" s="218"/>
    </row>
    <row r="12298" customHeight="1" spans="1:11">
      <c r="A12298" s="228"/>
      <c r="B12298" s="219"/>
      <c r="C12298" s="220"/>
      <c r="D12298" s="220"/>
      <c r="E12298" s="220"/>
      <c r="F12298" s="225"/>
      <c r="G12298" s="222"/>
      <c r="H12298" s="229"/>
      <c r="I12298" s="220"/>
      <c r="J12298" s="220"/>
      <c r="K12298" s="223"/>
    </row>
    <row r="12299" customHeight="1" spans="1:11">
      <c r="A12299" s="226"/>
      <c r="B12299" s="213"/>
      <c r="C12299" s="214"/>
      <c r="D12299" s="214"/>
      <c r="E12299" s="214"/>
      <c r="F12299" s="224"/>
      <c r="G12299" s="216"/>
      <c r="H12299" s="227"/>
      <c r="I12299" s="214"/>
      <c r="J12299" s="214"/>
      <c r="K12299" s="218"/>
    </row>
    <row r="12300" customHeight="1" spans="1:11">
      <c r="A12300" s="228"/>
      <c r="B12300" s="219"/>
      <c r="C12300" s="220"/>
      <c r="D12300" s="220"/>
      <c r="E12300" s="220"/>
      <c r="F12300" s="225"/>
      <c r="G12300" s="222"/>
      <c r="H12300" s="229"/>
      <c r="I12300" s="220"/>
      <c r="J12300" s="220"/>
      <c r="K12300" s="223"/>
    </row>
    <row r="12301" customHeight="1" spans="1:11">
      <c r="A12301" s="226"/>
      <c r="B12301" s="213"/>
      <c r="C12301" s="214"/>
      <c r="D12301" s="214"/>
      <c r="E12301" s="214"/>
      <c r="F12301" s="224"/>
      <c r="G12301" s="216"/>
      <c r="H12301" s="227"/>
      <c r="I12301" s="214"/>
      <c r="J12301" s="214"/>
      <c r="K12301" s="218"/>
    </row>
    <row r="12302" customHeight="1" spans="1:11">
      <c r="A12302" s="228"/>
      <c r="B12302" s="219"/>
      <c r="C12302" s="220"/>
      <c r="D12302" s="220"/>
      <c r="E12302" s="220"/>
      <c r="F12302" s="225"/>
      <c r="G12302" s="222"/>
      <c r="H12302" s="229"/>
      <c r="I12302" s="220"/>
      <c r="J12302" s="220"/>
      <c r="K12302" s="223"/>
    </row>
    <row r="12303" customHeight="1" spans="1:11">
      <c r="A12303" s="226"/>
      <c r="B12303" s="213"/>
      <c r="C12303" s="214"/>
      <c r="D12303" s="214"/>
      <c r="E12303" s="214"/>
      <c r="F12303" s="224"/>
      <c r="G12303" s="216"/>
      <c r="H12303" s="227"/>
      <c r="I12303" s="214"/>
      <c r="J12303" s="214"/>
      <c r="K12303" s="218"/>
    </row>
    <row r="12304" customHeight="1" spans="1:11">
      <c r="A12304" s="228"/>
      <c r="B12304" s="219"/>
      <c r="C12304" s="220"/>
      <c r="D12304" s="220"/>
      <c r="E12304" s="220"/>
      <c r="F12304" s="225"/>
      <c r="G12304" s="222"/>
      <c r="H12304" s="229"/>
      <c r="I12304" s="220"/>
      <c r="J12304" s="220"/>
      <c r="K12304" s="223"/>
    </row>
    <row r="12305" customHeight="1" spans="1:11">
      <c r="A12305" s="226"/>
      <c r="B12305" s="213"/>
      <c r="C12305" s="214"/>
      <c r="D12305" s="214"/>
      <c r="E12305" s="214"/>
      <c r="F12305" s="224"/>
      <c r="G12305" s="216"/>
      <c r="H12305" s="227"/>
      <c r="I12305" s="214"/>
      <c r="J12305" s="214"/>
      <c r="K12305" s="218"/>
    </row>
    <row r="12306" customHeight="1" spans="1:11">
      <c r="A12306" s="228"/>
      <c r="B12306" s="219"/>
      <c r="C12306" s="220"/>
      <c r="D12306" s="220"/>
      <c r="E12306" s="220"/>
      <c r="F12306" s="225"/>
      <c r="G12306" s="222"/>
      <c r="H12306" s="229"/>
      <c r="I12306" s="220"/>
      <c r="J12306" s="220"/>
      <c r="K12306" s="223"/>
    </row>
    <row r="12307" customHeight="1" spans="1:11">
      <c r="A12307" s="226"/>
      <c r="B12307" s="213"/>
      <c r="C12307" s="214"/>
      <c r="D12307" s="214"/>
      <c r="E12307" s="214"/>
      <c r="F12307" s="224"/>
      <c r="G12307" s="216"/>
      <c r="H12307" s="227"/>
      <c r="I12307" s="214"/>
      <c r="J12307" s="214"/>
      <c r="K12307" s="218"/>
    </row>
    <row r="12308" customHeight="1" spans="1:11">
      <c r="A12308" s="228"/>
      <c r="B12308" s="219"/>
      <c r="C12308" s="220"/>
      <c r="D12308" s="220"/>
      <c r="E12308" s="220"/>
      <c r="F12308" s="225"/>
      <c r="G12308" s="222"/>
      <c r="H12308" s="229"/>
      <c r="I12308" s="220"/>
      <c r="J12308" s="220"/>
      <c r="K12308" s="223"/>
    </row>
    <row r="12309" customHeight="1" spans="1:11">
      <c r="A12309" s="226"/>
      <c r="B12309" s="213"/>
      <c r="C12309" s="214"/>
      <c r="D12309" s="214"/>
      <c r="E12309" s="214"/>
      <c r="F12309" s="224"/>
      <c r="G12309" s="216"/>
      <c r="H12309" s="227"/>
      <c r="I12309" s="214"/>
      <c r="J12309" s="214"/>
      <c r="K12309" s="218"/>
    </row>
    <row r="12310" customHeight="1" spans="1:11">
      <c r="A12310" s="228"/>
      <c r="B12310" s="219"/>
      <c r="C12310" s="220"/>
      <c r="D12310" s="220"/>
      <c r="E12310" s="220"/>
      <c r="F12310" s="225"/>
      <c r="G12310" s="222"/>
      <c r="H12310" s="229"/>
      <c r="I12310" s="220"/>
      <c r="J12310" s="220"/>
      <c r="K12310" s="223"/>
    </row>
    <row r="12311" customHeight="1" spans="1:11">
      <c r="A12311" s="226"/>
      <c r="B12311" s="213"/>
      <c r="C12311" s="214"/>
      <c r="D12311" s="214"/>
      <c r="E12311" s="214"/>
      <c r="F12311" s="224"/>
      <c r="G12311" s="216"/>
      <c r="H12311" s="227"/>
      <c r="I12311" s="214"/>
      <c r="J12311" s="214"/>
      <c r="K12311" s="218"/>
    </row>
    <row r="12312" customHeight="1" spans="1:11">
      <c r="A12312" s="228"/>
      <c r="B12312" s="219"/>
      <c r="C12312" s="220"/>
      <c r="D12312" s="220"/>
      <c r="E12312" s="220"/>
      <c r="F12312" s="225"/>
      <c r="G12312" s="222"/>
      <c r="H12312" s="229"/>
      <c r="I12312" s="220"/>
      <c r="J12312" s="220"/>
      <c r="K12312" s="223"/>
    </row>
    <row r="12313" customHeight="1" spans="1:11">
      <c r="A12313" s="226"/>
      <c r="B12313" s="213"/>
      <c r="C12313" s="214"/>
      <c r="D12313" s="214"/>
      <c r="E12313" s="214"/>
      <c r="F12313" s="224"/>
      <c r="G12313" s="216"/>
      <c r="H12313" s="227"/>
      <c r="I12313" s="214"/>
      <c r="J12313" s="214"/>
      <c r="K12313" s="218"/>
    </row>
    <row r="12314" customHeight="1" spans="1:11">
      <c r="A12314" s="228"/>
      <c r="B12314" s="219"/>
      <c r="C12314" s="220"/>
      <c r="D12314" s="220"/>
      <c r="E12314" s="220"/>
      <c r="F12314" s="225"/>
      <c r="G12314" s="222"/>
      <c r="H12314" s="229"/>
      <c r="I12314" s="220"/>
      <c r="J12314" s="220"/>
      <c r="K12314" s="223"/>
    </row>
    <row r="12315" customHeight="1" spans="1:11">
      <c r="A12315" s="226"/>
      <c r="B12315" s="213"/>
      <c r="C12315" s="214"/>
      <c r="D12315" s="214"/>
      <c r="E12315" s="214"/>
      <c r="F12315" s="224"/>
      <c r="G12315" s="216"/>
      <c r="H12315" s="227"/>
      <c r="I12315" s="214"/>
      <c r="J12315" s="214"/>
      <c r="K12315" s="218"/>
    </row>
    <row r="12316" customHeight="1" spans="1:11">
      <c r="A12316" s="228"/>
      <c r="B12316" s="219"/>
      <c r="C12316" s="220"/>
      <c r="D12316" s="220"/>
      <c r="E12316" s="220"/>
      <c r="F12316" s="225"/>
      <c r="G12316" s="222"/>
      <c r="H12316" s="229"/>
      <c r="I12316" s="220"/>
      <c r="J12316" s="220"/>
      <c r="K12316" s="223"/>
    </row>
    <row r="12317" customHeight="1" spans="1:11">
      <c r="A12317" s="226"/>
      <c r="B12317" s="213"/>
      <c r="C12317" s="214"/>
      <c r="D12317" s="214"/>
      <c r="E12317" s="214"/>
      <c r="F12317" s="224"/>
      <c r="G12317" s="216"/>
      <c r="H12317" s="227"/>
      <c r="I12317" s="214"/>
      <c r="J12317" s="214"/>
      <c r="K12317" s="218"/>
    </row>
    <row r="12318" customHeight="1" spans="1:11">
      <c r="A12318" s="228"/>
      <c r="B12318" s="219"/>
      <c r="C12318" s="220"/>
      <c r="D12318" s="220"/>
      <c r="E12318" s="220"/>
      <c r="F12318" s="225"/>
      <c r="G12318" s="222"/>
      <c r="H12318" s="229"/>
      <c r="I12318" s="220"/>
      <c r="J12318" s="220"/>
      <c r="K12318" s="223"/>
    </row>
    <row r="12319" customHeight="1" spans="1:11">
      <c r="A12319" s="226"/>
      <c r="B12319" s="213"/>
      <c r="C12319" s="214"/>
      <c r="D12319" s="214"/>
      <c r="E12319" s="214"/>
      <c r="F12319" s="224"/>
      <c r="G12319" s="216"/>
      <c r="H12319" s="227"/>
      <c r="I12319" s="214"/>
      <c r="J12319" s="214"/>
      <c r="K12319" s="218"/>
    </row>
    <row r="12320" customHeight="1" spans="1:11">
      <c r="A12320" s="228"/>
      <c r="B12320" s="219"/>
      <c r="C12320" s="220"/>
      <c r="D12320" s="220"/>
      <c r="E12320" s="220"/>
      <c r="F12320" s="225"/>
      <c r="G12320" s="222"/>
      <c r="H12320" s="229"/>
      <c r="I12320" s="220"/>
      <c r="J12320" s="220"/>
      <c r="K12320" s="223"/>
    </row>
    <row r="12321" customHeight="1" spans="1:11">
      <c r="A12321" s="226"/>
      <c r="B12321" s="213"/>
      <c r="C12321" s="214"/>
      <c r="D12321" s="214"/>
      <c r="E12321" s="214"/>
      <c r="F12321" s="224"/>
      <c r="G12321" s="216"/>
      <c r="H12321" s="227"/>
      <c r="I12321" s="214"/>
      <c r="J12321" s="214"/>
      <c r="K12321" s="218"/>
    </row>
    <row r="12322" customHeight="1" spans="1:11">
      <c r="A12322" s="228"/>
      <c r="B12322" s="219"/>
      <c r="C12322" s="220"/>
      <c r="D12322" s="220"/>
      <c r="E12322" s="220"/>
      <c r="F12322" s="225"/>
      <c r="G12322" s="222"/>
      <c r="H12322" s="229"/>
      <c r="I12322" s="220"/>
      <c r="J12322" s="220"/>
      <c r="K12322" s="223"/>
    </row>
    <row r="12323" customHeight="1" spans="1:11">
      <c r="A12323" s="226"/>
      <c r="B12323" s="213"/>
      <c r="C12323" s="214"/>
      <c r="D12323" s="214"/>
      <c r="E12323" s="214"/>
      <c r="F12323" s="224"/>
      <c r="G12323" s="216"/>
      <c r="H12323" s="227"/>
      <c r="I12323" s="214"/>
      <c r="J12323" s="214"/>
      <c r="K12323" s="218"/>
    </row>
    <row r="12324" customHeight="1" spans="1:11">
      <c r="A12324" s="228"/>
      <c r="B12324" s="219"/>
      <c r="C12324" s="220"/>
      <c r="D12324" s="220"/>
      <c r="E12324" s="220"/>
      <c r="F12324" s="225"/>
      <c r="G12324" s="222"/>
      <c r="H12324" s="229"/>
      <c r="I12324" s="220"/>
      <c r="J12324" s="220"/>
      <c r="K12324" s="223"/>
    </row>
    <row r="12325" customHeight="1" spans="1:11">
      <c r="A12325" s="226"/>
      <c r="B12325" s="213"/>
      <c r="C12325" s="214"/>
      <c r="D12325" s="214"/>
      <c r="E12325" s="214"/>
      <c r="F12325" s="224"/>
      <c r="G12325" s="216"/>
      <c r="H12325" s="227"/>
      <c r="I12325" s="214"/>
      <c r="J12325" s="214"/>
      <c r="K12325" s="218"/>
    </row>
    <row r="12326" customHeight="1" spans="1:11">
      <c r="A12326" s="228"/>
      <c r="B12326" s="219"/>
      <c r="C12326" s="220"/>
      <c r="D12326" s="220"/>
      <c r="E12326" s="220"/>
      <c r="F12326" s="225"/>
      <c r="G12326" s="222"/>
      <c r="H12326" s="229"/>
      <c r="I12326" s="220"/>
      <c r="J12326" s="220"/>
      <c r="K12326" s="223"/>
    </row>
    <row r="12327" customHeight="1" spans="1:11">
      <c r="A12327" s="226"/>
      <c r="B12327" s="213"/>
      <c r="C12327" s="214"/>
      <c r="D12327" s="214"/>
      <c r="E12327" s="214"/>
      <c r="F12327" s="224"/>
      <c r="G12327" s="216"/>
      <c r="H12327" s="227"/>
      <c r="I12327" s="214"/>
      <c r="J12327" s="214"/>
      <c r="K12327" s="218"/>
    </row>
    <row r="12328" customHeight="1" spans="1:11">
      <c r="A12328" s="228"/>
      <c r="B12328" s="219"/>
      <c r="C12328" s="220"/>
      <c r="D12328" s="220"/>
      <c r="E12328" s="220"/>
      <c r="F12328" s="225"/>
      <c r="G12328" s="222"/>
      <c r="H12328" s="229"/>
      <c r="I12328" s="220"/>
      <c r="J12328" s="220"/>
      <c r="K12328" s="223"/>
    </row>
    <row r="12329" customHeight="1" spans="1:11">
      <c r="A12329" s="226"/>
      <c r="B12329" s="213"/>
      <c r="C12329" s="214"/>
      <c r="D12329" s="214"/>
      <c r="E12329" s="214"/>
      <c r="F12329" s="224"/>
      <c r="G12329" s="216"/>
      <c r="H12329" s="227"/>
      <c r="I12329" s="214"/>
      <c r="J12329" s="214"/>
      <c r="K12329" s="218"/>
    </row>
    <row r="12330" customHeight="1" spans="1:11">
      <c r="A12330" s="228"/>
      <c r="B12330" s="219"/>
      <c r="C12330" s="220"/>
      <c r="D12330" s="220"/>
      <c r="E12330" s="220"/>
      <c r="F12330" s="225"/>
      <c r="G12330" s="222"/>
      <c r="H12330" s="229"/>
      <c r="I12330" s="220"/>
      <c r="J12330" s="220"/>
      <c r="K12330" s="223"/>
    </row>
    <row r="12331" customHeight="1" spans="1:11">
      <c r="A12331" s="226"/>
      <c r="B12331" s="213"/>
      <c r="C12331" s="214"/>
      <c r="D12331" s="214"/>
      <c r="E12331" s="214"/>
      <c r="F12331" s="224"/>
      <c r="G12331" s="216"/>
      <c r="H12331" s="227"/>
      <c r="I12331" s="214"/>
      <c r="J12331" s="214"/>
      <c r="K12331" s="218"/>
    </row>
    <row r="12332" customHeight="1" spans="1:11">
      <c r="A12332" s="228"/>
      <c r="B12332" s="219"/>
      <c r="C12332" s="220"/>
      <c r="D12332" s="220"/>
      <c r="E12332" s="220"/>
      <c r="F12332" s="225"/>
      <c r="G12332" s="222"/>
      <c r="H12332" s="229"/>
      <c r="I12332" s="220"/>
      <c r="J12332" s="220"/>
      <c r="K12332" s="223"/>
    </row>
    <row r="12333" customHeight="1" spans="1:11">
      <c r="A12333" s="226"/>
      <c r="B12333" s="213"/>
      <c r="C12333" s="214"/>
      <c r="D12333" s="214"/>
      <c r="E12333" s="214"/>
      <c r="F12333" s="224"/>
      <c r="G12333" s="216"/>
      <c r="H12333" s="227"/>
      <c r="I12333" s="214"/>
      <c r="J12333" s="214"/>
      <c r="K12333" s="218"/>
    </row>
    <row r="12334" customHeight="1" spans="1:11">
      <c r="A12334" s="228"/>
      <c r="B12334" s="219"/>
      <c r="C12334" s="220"/>
      <c r="D12334" s="220"/>
      <c r="E12334" s="220"/>
      <c r="F12334" s="225"/>
      <c r="G12334" s="222"/>
      <c r="H12334" s="229"/>
      <c r="I12334" s="220"/>
      <c r="J12334" s="220"/>
      <c r="K12334" s="223"/>
    </row>
    <row r="12335" customHeight="1" spans="1:11">
      <c r="A12335" s="226"/>
      <c r="B12335" s="213"/>
      <c r="C12335" s="214"/>
      <c r="D12335" s="214"/>
      <c r="E12335" s="214"/>
      <c r="F12335" s="224"/>
      <c r="G12335" s="216"/>
      <c r="H12335" s="227"/>
      <c r="I12335" s="214"/>
      <c r="J12335" s="214"/>
      <c r="K12335" s="218"/>
    </row>
    <row r="12336" customHeight="1" spans="1:11">
      <c r="A12336" s="228"/>
      <c r="B12336" s="219"/>
      <c r="C12336" s="220"/>
      <c r="D12336" s="220"/>
      <c r="E12336" s="220"/>
      <c r="F12336" s="225"/>
      <c r="G12336" s="222"/>
      <c r="H12336" s="229"/>
      <c r="I12336" s="220"/>
      <c r="J12336" s="220"/>
      <c r="K12336" s="223"/>
    </row>
    <row r="12337" customHeight="1" spans="1:11">
      <c r="A12337" s="226"/>
      <c r="B12337" s="213"/>
      <c r="C12337" s="214"/>
      <c r="D12337" s="214"/>
      <c r="E12337" s="214"/>
      <c r="F12337" s="224"/>
      <c r="G12337" s="216"/>
      <c r="H12337" s="227"/>
      <c r="I12337" s="214"/>
      <c r="J12337" s="214"/>
      <c r="K12337" s="218"/>
    </row>
    <row r="12338" customHeight="1" spans="1:11">
      <c r="A12338" s="228"/>
      <c r="B12338" s="219"/>
      <c r="C12338" s="220"/>
      <c r="D12338" s="220"/>
      <c r="E12338" s="220"/>
      <c r="F12338" s="225"/>
      <c r="G12338" s="222"/>
      <c r="H12338" s="229"/>
      <c r="I12338" s="220"/>
      <c r="J12338" s="220"/>
      <c r="K12338" s="223"/>
    </row>
    <row r="12339" customHeight="1" spans="1:11">
      <c r="A12339" s="226"/>
      <c r="B12339" s="213"/>
      <c r="C12339" s="214"/>
      <c r="D12339" s="214"/>
      <c r="E12339" s="214"/>
      <c r="F12339" s="224"/>
      <c r="G12339" s="216"/>
      <c r="H12339" s="227"/>
      <c r="I12339" s="214"/>
      <c r="J12339" s="214"/>
      <c r="K12339" s="218"/>
    </row>
    <row r="12340" customHeight="1" spans="1:11">
      <c r="A12340" s="228"/>
      <c r="B12340" s="219"/>
      <c r="C12340" s="220"/>
      <c r="D12340" s="220"/>
      <c r="E12340" s="220"/>
      <c r="F12340" s="225"/>
      <c r="G12340" s="222"/>
      <c r="H12340" s="229"/>
      <c r="I12340" s="220"/>
      <c r="J12340" s="220"/>
      <c r="K12340" s="223"/>
    </row>
    <row r="12341" customHeight="1" spans="1:11">
      <c r="A12341" s="226"/>
      <c r="B12341" s="213"/>
      <c r="C12341" s="214"/>
      <c r="D12341" s="214"/>
      <c r="E12341" s="214"/>
      <c r="F12341" s="224"/>
      <c r="G12341" s="216"/>
      <c r="H12341" s="227"/>
      <c r="I12341" s="214"/>
      <c r="J12341" s="214"/>
      <c r="K12341" s="218"/>
    </row>
    <row r="12342" customHeight="1" spans="1:11">
      <c r="A12342" s="228"/>
      <c r="B12342" s="219"/>
      <c r="C12342" s="220"/>
      <c r="D12342" s="220"/>
      <c r="E12342" s="220"/>
      <c r="F12342" s="225"/>
      <c r="G12342" s="222"/>
      <c r="H12342" s="229"/>
      <c r="I12342" s="220"/>
      <c r="J12342" s="220"/>
      <c r="K12342" s="223"/>
    </row>
    <row r="12343" customHeight="1" spans="1:11">
      <c r="A12343" s="226"/>
      <c r="B12343" s="213"/>
      <c r="C12343" s="214"/>
      <c r="D12343" s="214"/>
      <c r="E12343" s="214"/>
      <c r="F12343" s="224"/>
      <c r="G12343" s="216"/>
      <c r="H12343" s="227"/>
      <c r="I12343" s="214"/>
      <c r="J12343" s="214"/>
      <c r="K12343" s="218"/>
    </row>
    <row r="12344" customHeight="1" spans="1:11">
      <c r="A12344" s="228"/>
      <c r="B12344" s="219"/>
      <c r="C12344" s="220"/>
      <c r="D12344" s="220"/>
      <c r="E12344" s="220"/>
      <c r="F12344" s="225"/>
      <c r="G12344" s="222"/>
      <c r="H12344" s="229"/>
      <c r="I12344" s="220"/>
      <c r="J12344" s="220"/>
      <c r="K12344" s="223"/>
    </row>
    <row r="12345" customHeight="1" spans="1:11">
      <c r="A12345" s="226"/>
      <c r="B12345" s="213"/>
      <c r="C12345" s="214"/>
      <c r="D12345" s="214"/>
      <c r="E12345" s="214"/>
      <c r="F12345" s="224"/>
      <c r="G12345" s="216"/>
      <c r="H12345" s="227"/>
      <c r="I12345" s="214"/>
      <c r="J12345" s="214"/>
      <c r="K12345" s="218"/>
    </row>
    <row r="12346" customHeight="1" spans="1:11">
      <c r="A12346" s="228"/>
      <c r="B12346" s="219"/>
      <c r="C12346" s="220"/>
      <c r="D12346" s="220"/>
      <c r="E12346" s="220"/>
      <c r="F12346" s="225"/>
      <c r="G12346" s="222"/>
      <c r="H12346" s="229"/>
      <c r="I12346" s="220"/>
      <c r="J12346" s="220"/>
      <c r="K12346" s="223"/>
    </row>
    <row r="12347" customHeight="1" spans="1:11">
      <c r="A12347" s="226"/>
      <c r="B12347" s="213"/>
      <c r="C12347" s="214"/>
      <c r="D12347" s="214"/>
      <c r="E12347" s="214"/>
      <c r="F12347" s="224"/>
      <c r="G12347" s="216"/>
      <c r="H12347" s="227"/>
      <c r="I12347" s="214"/>
      <c r="J12347" s="214"/>
      <c r="K12347" s="218"/>
    </row>
    <row r="12348" customHeight="1" spans="1:11">
      <c r="A12348" s="228"/>
      <c r="B12348" s="219"/>
      <c r="C12348" s="220"/>
      <c r="D12348" s="220"/>
      <c r="E12348" s="220"/>
      <c r="F12348" s="225"/>
      <c r="G12348" s="222"/>
      <c r="H12348" s="229"/>
      <c r="I12348" s="220"/>
      <c r="J12348" s="220"/>
      <c r="K12348" s="223"/>
    </row>
    <row r="12349" customHeight="1" spans="1:11">
      <c r="A12349" s="226"/>
      <c r="B12349" s="213"/>
      <c r="C12349" s="214"/>
      <c r="D12349" s="214"/>
      <c r="E12349" s="214"/>
      <c r="F12349" s="224"/>
      <c r="G12349" s="216"/>
      <c r="H12349" s="227"/>
      <c r="I12349" s="214"/>
      <c r="J12349" s="214"/>
      <c r="K12349" s="218"/>
    </row>
    <row r="12350" customHeight="1" spans="1:11">
      <c r="A12350" s="228"/>
      <c r="B12350" s="219"/>
      <c r="C12350" s="220"/>
      <c r="D12350" s="220"/>
      <c r="E12350" s="220"/>
      <c r="F12350" s="225"/>
      <c r="G12350" s="222"/>
      <c r="H12350" s="229"/>
      <c r="I12350" s="220"/>
      <c r="J12350" s="220"/>
      <c r="K12350" s="223"/>
    </row>
    <row r="12351" customHeight="1" spans="1:11">
      <c r="A12351" s="226"/>
      <c r="B12351" s="213"/>
      <c r="C12351" s="214"/>
      <c r="D12351" s="214"/>
      <c r="E12351" s="214"/>
      <c r="F12351" s="224"/>
      <c r="G12351" s="216"/>
      <c r="H12351" s="227"/>
      <c r="I12351" s="214"/>
      <c r="J12351" s="214"/>
      <c r="K12351" s="218"/>
    </row>
    <row r="12352" customHeight="1" spans="1:11">
      <c r="A12352" s="228"/>
      <c r="B12352" s="219"/>
      <c r="C12352" s="220"/>
      <c r="D12352" s="220"/>
      <c r="E12352" s="220"/>
      <c r="F12352" s="225"/>
      <c r="G12352" s="222"/>
      <c r="H12352" s="229"/>
      <c r="I12352" s="220"/>
      <c r="J12352" s="220"/>
      <c r="K12352" s="223"/>
    </row>
    <row r="12353" customHeight="1" spans="1:11">
      <c r="A12353" s="226"/>
      <c r="B12353" s="213"/>
      <c r="C12353" s="214"/>
      <c r="D12353" s="214"/>
      <c r="E12353" s="214"/>
      <c r="F12353" s="224"/>
      <c r="G12353" s="216"/>
      <c r="H12353" s="227"/>
      <c r="I12353" s="214"/>
      <c r="J12353" s="214"/>
      <c r="K12353" s="218"/>
    </row>
    <row r="12354" customHeight="1" spans="1:11">
      <c r="A12354" s="228"/>
      <c r="B12354" s="219"/>
      <c r="C12354" s="220"/>
      <c r="D12354" s="220"/>
      <c r="E12354" s="220"/>
      <c r="F12354" s="225"/>
      <c r="G12354" s="222"/>
      <c r="H12354" s="229"/>
      <c r="I12354" s="220"/>
      <c r="J12354" s="220"/>
      <c r="K12354" s="223"/>
    </row>
    <row r="12355" customHeight="1" spans="1:11">
      <c r="A12355" s="226"/>
      <c r="B12355" s="213"/>
      <c r="C12355" s="214"/>
      <c r="D12355" s="214"/>
      <c r="E12355" s="214"/>
      <c r="F12355" s="224"/>
      <c r="G12355" s="216"/>
      <c r="H12355" s="227"/>
      <c r="I12355" s="214"/>
      <c r="J12355" s="214"/>
      <c r="K12355" s="218"/>
    </row>
    <row r="12356" customHeight="1" spans="1:11">
      <c r="A12356" s="228"/>
      <c r="B12356" s="219"/>
      <c r="C12356" s="220"/>
      <c r="D12356" s="220"/>
      <c r="E12356" s="220"/>
      <c r="F12356" s="225"/>
      <c r="G12356" s="222"/>
      <c r="H12356" s="229"/>
      <c r="I12356" s="220"/>
      <c r="J12356" s="220"/>
      <c r="K12356" s="223"/>
    </row>
    <row r="12357" customHeight="1" spans="1:11">
      <c r="A12357" s="226"/>
      <c r="B12357" s="213"/>
      <c r="C12357" s="214"/>
      <c r="D12357" s="214"/>
      <c r="E12357" s="214"/>
      <c r="F12357" s="224"/>
      <c r="G12357" s="216"/>
      <c r="H12357" s="227"/>
      <c r="I12357" s="214"/>
      <c r="J12357" s="214"/>
      <c r="K12357" s="218"/>
    </row>
    <row r="12358" customHeight="1" spans="1:11">
      <c r="A12358" s="228"/>
      <c r="B12358" s="219"/>
      <c r="C12358" s="220"/>
      <c r="D12358" s="220"/>
      <c r="E12358" s="220"/>
      <c r="F12358" s="225"/>
      <c r="G12358" s="222"/>
      <c r="H12358" s="229"/>
      <c r="I12358" s="220"/>
      <c r="J12358" s="220"/>
      <c r="K12358" s="223"/>
    </row>
    <row r="12359" customHeight="1" spans="1:11">
      <c r="A12359" s="226"/>
      <c r="B12359" s="213"/>
      <c r="C12359" s="214"/>
      <c r="D12359" s="214"/>
      <c r="E12359" s="214"/>
      <c r="F12359" s="224"/>
      <c r="G12359" s="216"/>
      <c r="H12359" s="227"/>
      <c r="I12359" s="214"/>
      <c r="J12359" s="214"/>
      <c r="K12359" s="218"/>
    </row>
    <row r="12360" customHeight="1" spans="1:11">
      <c r="A12360" s="228"/>
      <c r="B12360" s="219"/>
      <c r="C12360" s="220"/>
      <c r="D12360" s="220"/>
      <c r="E12360" s="220"/>
      <c r="F12360" s="225"/>
      <c r="G12360" s="222"/>
      <c r="H12360" s="229"/>
      <c r="I12360" s="220"/>
      <c r="J12360" s="220"/>
      <c r="K12360" s="223"/>
    </row>
    <row r="12361" customHeight="1" spans="1:11">
      <c r="A12361" s="226"/>
      <c r="B12361" s="213"/>
      <c r="C12361" s="214"/>
      <c r="D12361" s="214"/>
      <c r="E12361" s="214"/>
      <c r="F12361" s="224"/>
      <c r="G12361" s="216"/>
      <c r="H12361" s="227"/>
      <c r="I12361" s="214"/>
      <c r="J12361" s="214"/>
      <c r="K12361" s="218"/>
    </row>
    <row r="12362" customHeight="1" spans="1:11">
      <c r="A12362" s="228"/>
      <c r="B12362" s="219"/>
      <c r="C12362" s="220"/>
      <c r="D12362" s="220"/>
      <c r="E12362" s="220"/>
      <c r="F12362" s="225"/>
      <c r="G12362" s="222"/>
      <c r="H12362" s="229"/>
      <c r="I12362" s="220"/>
      <c r="J12362" s="220"/>
      <c r="K12362" s="223"/>
    </row>
    <row r="12363" customHeight="1" spans="1:11">
      <c r="A12363" s="226"/>
      <c r="B12363" s="213"/>
      <c r="C12363" s="214"/>
      <c r="D12363" s="214"/>
      <c r="E12363" s="214"/>
      <c r="F12363" s="224"/>
      <c r="G12363" s="216"/>
      <c r="H12363" s="227"/>
      <c r="I12363" s="214"/>
      <c r="J12363" s="214"/>
      <c r="K12363" s="218"/>
    </row>
    <row r="12364" customHeight="1" spans="1:11">
      <c r="A12364" s="228"/>
      <c r="B12364" s="219"/>
      <c r="C12364" s="220"/>
      <c r="D12364" s="220"/>
      <c r="E12364" s="220"/>
      <c r="F12364" s="225"/>
      <c r="G12364" s="222"/>
      <c r="H12364" s="229"/>
      <c r="I12364" s="220"/>
      <c r="J12364" s="220"/>
      <c r="K12364" s="223"/>
    </row>
    <row r="12365" customHeight="1" spans="1:11">
      <c r="A12365" s="226"/>
      <c r="B12365" s="213"/>
      <c r="C12365" s="214"/>
      <c r="D12365" s="214"/>
      <c r="E12365" s="214"/>
      <c r="F12365" s="224"/>
      <c r="G12365" s="216"/>
      <c r="H12365" s="227"/>
      <c r="I12365" s="214"/>
      <c r="J12365" s="214"/>
      <c r="K12365" s="218"/>
    </row>
    <row r="12366" customHeight="1" spans="1:11">
      <c r="A12366" s="228"/>
      <c r="B12366" s="219"/>
      <c r="C12366" s="220"/>
      <c r="D12366" s="220"/>
      <c r="E12366" s="220"/>
      <c r="F12366" s="225"/>
      <c r="G12366" s="222"/>
      <c r="H12366" s="229"/>
      <c r="I12366" s="220"/>
      <c r="J12366" s="220"/>
      <c r="K12366" s="223"/>
    </row>
    <row r="12367" customHeight="1" spans="1:11">
      <c r="A12367" s="226"/>
      <c r="B12367" s="213"/>
      <c r="C12367" s="214"/>
      <c r="D12367" s="214"/>
      <c r="E12367" s="214"/>
      <c r="F12367" s="224"/>
      <c r="G12367" s="216"/>
      <c r="H12367" s="227"/>
      <c r="I12367" s="214"/>
      <c r="J12367" s="214"/>
      <c r="K12367" s="218"/>
    </row>
    <row r="12368" customHeight="1" spans="1:11">
      <c r="A12368" s="228"/>
      <c r="B12368" s="219"/>
      <c r="C12368" s="220"/>
      <c r="D12368" s="220"/>
      <c r="E12368" s="220"/>
      <c r="F12368" s="225"/>
      <c r="G12368" s="222"/>
      <c r="H12368" s="229"/>
      <c r="I12368" s="220"/>
      <c r="J12368" s="220"/>
      <c r="K12368" s="223"/>
    </row>
    <row r="12369" customHeight="1" spans="1:11">
      <c r="A12369" s="226"/>
      <c r="B12369" s="213"/>
      <c r="C12369" s="214"/>
      <c r="D12369" s="214"/>
      <c r="E12369" s="214"/>
      <c r="F12369" s="224"/>
      <c r="G12369" s="216"/>
      <c r="H12369" s="227"/>
      <c r="I12369" s="214"/>
      <c r="J12369" s="214"/>
      <c r="K12369" s="218"/>
    </row>
    <row r="12370" customHeight="1" spans="1:11">
      <c r="A12370" s="228"/>
      <c r="B12370" s="219"/>
      <c r="C12370" s="220"/>
      <c r="D12370" s="220"/>
      <c r="E12370" s="220"/>
      <c r="F12370" s="225"/>
      <c r="G12370" s="222"/>
      <c r="H12370" s="229"/>
      <c r="I12370" s="220"/>
      <c r="J12370" s="220"/>
      <c r="K12370" s="223"/>
    </row>
    <row r="12371" customHeight="1" spans="1:11">
      <c r="A12371" s="226"/>
      <c r="B12371" s="213"/>
      <c r="C12371" s="214"/>
      <c r="D12371" s="214"/>
      <c r="E12371" s="214"/>
      <c r="F12371" s="224"/>
      <c r="G12371" s="216"/>
      <c r="H12371" s="227"/>
      <c r="I12371" s="214"/>
      <c r="J12371" s="214"/>
      <c r="K12371" s="218"/>
    </row>
    <row r="12372" customHeight="1" spans="1:11">
      <c r="A12372" s="228"/>
      <c r="B12372" s="219"/>
      <c r="C12372" s="220"/>
      <c r="D12372" s="220"/>
      <c r="E12372" s="220"/>
      <c r="F12372" s="225"/>
      <c r="G12372" s="222"/>
      <c r="H12372" s="229"/>
      <c r="I12372" s="220"/>
      <c r="J12372" s="220"/>
      <c r="K12372" s="223"/>
    </row>
    <row r="12373" customHeight="1" spans="1:11">
      <c r="A12373" s="226"/>
      <c r="B12373" s="213"/>
      <c r="C12373" s="214"/>
      <c r="D12373" s="214"/>
      <c r="E12373" s="214"/>
      <c r="F12373" s="224"/>
      <c r="G12373" s="216"/>
      <c r="H12373" s="227"/>
      <c r="I12373" s="214"/>
      <c r="J12373" s="214"/>
      <c r="K12373" s="218"/>
    </row>
    <row r="12374" customHeight="1" spans="1:11">
      <c r="A12374" s="228"/>
      <c r="B12374" s="219"/>
      <c r="C12374" s="220"/>
      <c r="D12374" s="220"/>
      <c r="E12374" s="220"/>
      <c r="F12374" s="225"/>
      <c r="G12374" s="222"/>
      <c r="H12374" s="229"/>
      <c r="I12374" s="220"/>
      <c r="J12374" s="220"/>
      <c r="K12374" s="223"/>
    </row>
    <row r="12375" customHeight="1" spans="1:11">
      <c r="A12375" s="226"/>
      <c r="B12375" s="213"/>
      <c r="C12375" s="214"/>
      <c r="D12375" s="214"/>
      <c r="E12375" s="214"/>
      <c r="F12375" s="224"/>
      <c r="G12375" s="216"/>
      <c r="H12375" s="227"/>
      <c r="I12375" s="214"/>
      <c r="J12375" s="214"/>
      <c r="K12375" s="218"/>
    </row>
    <row r="12376" customHeight="1" spans="1:11">
      <c r="A12376" s="228"/>
      <c r="B12376" s="219"/>
      <c r="C12376" s="220"/>
      <c r="D12376" s="220"/>
      <c r="E12376" s="220"/>
      <c r="F12376" s="225"/>
      <c r="G12376" s="222"/>
      <c r="H12376" s="229"/>
      <c r="I12376" s="220"/>
      <c r="J12376" s="220"/>
      <c r="K12376" s="223"/>
    </row>
    <row r="12377" customHeight="1" spans="1:11">
      <c r="A12377" s="226"/>
      <c r="B12377" s="213"/>
      <c r="C12377" s="214"/>
      <c r="D12377" s="214"/>
      <c r="E12377" s="214"/>
      <c r="F12377" s="224"/>
      <c r="G12377" s="216"/>
      <c r="H12377" s="227"/>
      <c r="I12377" s="214"/>
      <c r="J12377" s="214"/>
      <c r="K12377" s="218"/>
    </row>
    <row r="12378" customHeight="1" spans="1:11">
      <c r="A12378" s="228"/>
      <c r="B12378" s="219"/>
      <c r="C12378" s="220"/>
      <c r="D12378" s="220"/>
      <c r="E12378" s="220"/>
      <c r="F12378" s="225"/>
      <c r="G12378" s="222"/>
      <c r="H12378" s="229"/>
      <c r="I12378" s="220"/>
      <c r="J12378" s="220"/>
      <c r="K12378" s="223"/>
    </row>
    <row r="12379" customHeight="1" spans="1:11">
      <c r="A12379" s="226"/>
      <c r="B12379" s="213"/>
      <c r="C12379" s="214"/>
      <c r="D12379" s="214"/>
      <c r="E12379" s="214"/>
      <c r="F12379" s="224"/>
      <c r="G12379" s="216"/>
      <c r="H12379" s="227"/>
      <c r="I12379" s="214"/>
      <c r="J12379" s="214"/>
      <c r="K12379" s="218"/>
    </row>
    <row r="12380" customHeight="1" spans="1:11">
      <c r="A12380" s="228"/>
      <c r="B12380" s="219"/>
      <c r="C12380" s="220"/>
      <c r="D12380" s="220"/>
      <c r="E12380" s="220"/>
      <c r="F12380" s="225"/>
      <c r="G12380" s="222"/>
      <c r="H12380" s="229"/>
      <c r="I12380" s="220"/>
      <c r="J12380" s="220"/>
      <c r="K12380" s="223"/>
    </row>
    <row r="12381" customHeight="1" spans="1:11">
      <c r="A12381" s="226"/>
      <c r="B12381" s="213"/>
      <c r="C12381" s="214"/>
      <c r="D12381" s="214"/>
      <c r="E12381" s="214"/>
      <c r="F12381" s="224"/>
      <c r="G12381" s="216"/>
      <c r="H12381" s="227"/>
      <c r="I12381" s="214"/>
      <c r="J12381" s="214"/>
      <c r="K12381" s="218"/>
    </row>
    <row r="12382" customHeight="1" spans="1:11">
      <c r="A12382" s="228"/>
      <c r="B12382" s="219"/>
      <c r="C12382" s="220"/>
      <c r="D12382" s="220"/>
      <c r="E12382" s="220"/>
      <c r="F12382" s="225"/>
      <c r="G12382" s="222"/>
      <c r="H12382" s="229"/>
      <c r="I12382" s="220"/>
      <c r="J12382" s="220"/>
      <c r="K12382" s="223"/>
    </row>
    <row r="12383" customHeight="1" spans="1:11">
      <c r="A12383" s="226"/>
      <c r="B12383" s="213"/>
      <c r="C12383" s="214"/>
      <c r="D12383" s="214"/>
      <c r="E12383" s="214"/>
      <c r="F12383" s="224"/>
      <c r="G12383" s="216"/>
      <c r="H12383" s="227"/>
      <c r="I12383" s="214"/>
      <c r="J12383" s="214"/>
      <c r="K12383" s="218"/>
    </row>
    <row r="12384" customHeight="1" spans="1:11">
      <c r="A12384" s="228"/>
      <c r="B12384" s="219"/>
      <c r="C12384" s="220"/>
      <c r="D12384" s="220"/>
      <c r="E12384" s="220"/>
      <c r="F12384" s="225"/>
      <c r="G12384" s="222"/>
      <c r="H12384" s="229"/>
      <c r="I12384" s="220"/>
      <c r="J12384" s="220"/>
      <c r="K12384" s="223"/>
    </row>
    <row r="12385" customHeight="1" spans="1:11">
      <c r="A12385" s="226"/>
      <c r="B12385" s="213"/>
      <c r="C12385" s="214"/>
      <c r="D12385" s="214"/>
      <c r="E12385" s="214"/>
      <c r="F12385" s="224"/>
      <c r="G12385" s="216"/>
      <c r="H12385" s="227"/>
      <c r="I12385" s="214"/>
      <c r="J12385" s="214"/>
      <c r="K12385" s="218"/>
    </row>
    <row r="12386" customHeight="1" spans="1:11">
      <c r="A12386" s="228"/>
      <c r="B12386" s="219"/>
      <c r="C12386" s="220"/>
      <c r="D12386" s="220"/>
      <c r="E12386" s="220"/>
      <c r="F12386" s="225"/>
      <c r="G12386" s="222"/>
      <c r="H12386" s="229"/>
      <c r="I12386" s="220"/>
      <c r="J12386" s="220"/>
      <c r="K12386" s="223"/>
    </row>
    <row r="12387" customHeight="1" spans="1:11">
      <c r="A12387" s="226"/>
      <c r="B12387" s="213"/>
      <c r="C12387" s="214"/>
      <c r="D12387" s="214"/>
      <c r="E12387" s="214"/>
      <c r="F12387" s="224"/>
      <c r="G12387" s="216"/>
      <c r="H12387" s="227"/>
      <c r="I12387" s="214"/>
      <c r="J12387" s="214"/>
      <c r="K12387" s="218"/>
    </row>
    <row r="12388" customHeight="1" spans="1:11">
      <c r="A12388" s="228"/>
      <c r="B12388" s="219"/>
      <c r="C12388" s="220"/>
      <c r="D12388" s="220"/>
      <c r="E12388" s="220"/>
      <c r="F12388" s="225"/>
      <c r="G12388" s="222"/>
      <c r="H12388" s="229"/>
      <c r="I12388" s="220"/>
      <c r="J12388" s="220"/>
      <c r="K12388" s="223"/>
    </row>
    <row r="12389" customHeight="1" spans="1:11">
      <c r="A12389" s="226"/>
      <c r="B12389" s="213"/>
      <c r="C12389" s="214"/>
      <c r="D12389" s="214"/>
      <c r="E12389" s="214"/>
      <c r="F12389" s="224"/>
      <c r="G12389" s="216"/>
      <c r="H12389" s="227"/>
      <c r="I12389" s="214"/>
      <c r="J12389" s="214"/>
      <c r="K12389" s="218"/>
    </row>
    <row r="12390" customHeight="1" spans="1:11">
      <c r="A12390" s="228"/>
      <c r="B12390" s="219"/>
      <c r="C12390" s="220"/>
      <c r="D12390" s="220"/>
      <c r="E12390" s="220"/>
      <c r="F12390" s="225"/>
      <c r="G12390" s="222"/>
      <c r="H12390" s="229"/>
      <c r="I12390" s="220"/>
      <c r="J12390" s="220"/>
      <c r="K12390" s="223"/>
    </row>
    <row r="12391" customHeight="1" spans="1:11">
      <c r="A12391" s="226"/>
      <c r="B12391" s="213"/>
      <c r="C12391" s="214"/>
      <c r="D12391" s="214"/>
      <c r="E12391" s="214"/>
      <c r="F12391" s="224"/>
      <c r="G12391" s="216"/>
      <c r="H12391" s="227"/>
      <c r="I12391" s="214"/>
      <c r="J12391" s="214"/>
      <c r="K12391" s="218"/>
    </row>
    <row r="12392" customHeight="1" spans="1:11">
      <c r="A12392" s="228"/>
      <c r="B12392" s="219"/>
      <c r="C12392" s="220"/>
      <c r="D12392" s="220"/>
      <c r="E12392" s="220"/>
      <c r="F12392" s="225"/>
      <c r="G12392" s="222"/>
      <c r="H12392" s="229"/>
      <c r="I12392" s="220"/>
      <c r="J12392" s="220"/>
      <c r="K12392" s="223"/>
    </row>
    <row r="12393" customHeight="1" spans="1:11">
      <c r="A12393" s="226"/>
      <c r="B12393" s="213"/>
      <c r="C12393" s="214"/>
      <c r="D12393" s="214"/>
      <c r="E12393" s="214"/>
      <c r="F12393" s="224"/>
      <c r="G12393" s="216"/>
      <c r="H12393" s="227"/>
      <c r="I12393" s="214"/>
      <c r="J12393" s="214"/>
      <c r="K12393" s="218"/>
    </row>
    <row r="12394" customHeight="1" spans="1:11">
      <c r="A12394" s="228"/>
      <c r="B12394" s="219"/>
      <c r="C12394" s="220"/>
      <c r="D12394" s="220"/>
      <c r="E12394" s="220"/>
      <c r="F12394" s="225"/>
      <c r="G12394" s="222"/>
      <c r="H12394" s="229"/>
      <c r="I12394" s="220"/>
      <c r="J12394" s="220"/>
      <c r="K12394" s="223"/>
    </row>
    <row r="12395" customHeight="1" spans="1:11">
      <c r="A12395" s="226"/>
      <c r="B12395" s="213"/>
      <c r="C12395" s="214"/>
      <c r="D12395" s="214"/>
      <c r="E12395" s="214"/>
      <c r="F12395" s="224"/>
      <c r="G12395" s="216"/>
      <c r="H12395" s="227"/>
      <c r="I12395" s="214"/>
      <c r="J12395" s="214"/>
      <c r="K12395" s="218"/>
    </row>
    <row r="12396" customHeight="1" spans="1:11">
      <c r="A12396" s="228"/>
      <c r="B12396" s="219"/>
      <c r="C12396" s="220"/>
      <c r="D12396" s="220"/>
      <c r="E12396" s="220"/>
      <c r="F12396" s="225"/>
      <c r="G12396" s="222"/>
      <c r="H12396" s="229"/>
      <c r="I12396" s="220"/>
      <c r="J12396" s="220"/>
      <c r="K12396" s="223"/>
    </row>
    <row r="12397" customHeight="1" spans="1:11">
      <c r="A12397" s="226"/>
      <c r="B12397" s="213"/>
      <c r="C12397" s="214"/>
      <c r="D12397" s="214"/>
      <c r="E12397" s="214"/>
      <c r="F12397" s="224"/>
      <c r="G12397" s="216"/>
      <c r="H12397" s="227"/>
      <c r="I12397" s="214"/>
      <c r="J12397" s="214"/>
      <c r="K12397" s="218"/>
    </row>
    <row r="12398" customHeight="1" spans="1:11">
      <c r="A12398" s="228"/>
      <c r="B12398" s="219"/>
      <c r="C12398" s="220"/>
      <c r="D12398" s="220"/>
      <c r="E12398" s="220"/>
      <c r="F12398" s="225"/>
      <c r="G12398" s="222"/>
      <c r="H12398" s="229"/>
      <c r="I12398" s="220"/>
      <c r="J12398" s="220"/>
      <c r="K12398" s="223"/>
    </row>
    <row r="12399" customHeight="1" spans="1:11">
      <c r="A12399" s="226"/>
      <c r="B12399" s="213"/>
      <c r="C12399" s="214"/>
      <c r="D12399" s="214"/>
      <c r="E12399" s="214"/>
      <c r="F12399" s="224"/>
      <c r="G12399" s="216"/>
      <c r="H12399" s="227"/>
      <c r="I12399" s="214"/>
      <c r="J12399" s="214"/>
      <c r="K12399" s="218"/>
    </row>
    <row r="12400" customHeight="1" spans="1:11">
      <c r="A12400" s="228"/>
      <c r="B12400" s="219"/>
      <c r="C12400" s="220"/>
      <c r="D12400" s="220"/>
      <c r="E12400" s="220"/>
      <c r="F12400" s="225"/>
      <c r="G12400" s="222"/>
      <c r="H12400" s="229"/>
      <c r="I12400" s="220"/>
      <c r="J12400" s="220"/>
      <c r="K12400" s="223"/>
    </row>
    <row r="12401" customHeight="1" spans="1:11">
      <c r="A12401" s="226"/>
      <c r="B12401" s="213"/>
      <c r="C12401" s="214"/>
      <c r="D12401" s="214"/>
      <c r="E12401" s="214"/>
      <c r="F12401" s="224"/>
      <c r="G12401" s="216"/>
      <c r="H12401" s="227"/>
      <c r="I12401" s="214"/>
      <c r="J12401" s="214"/>
      <c r="K12401" s="218"/>
    </row>
    <row r="12402" customHeight="1" spans="1:11">
      <c r="A12402" s="228"/>
      <c r="B12402" s="219"/>
      <c r="C12402" s="220"/>
      <c r="D12402" s="220"/>
      <c r="E12402" s="220"/>
      <c r="F12402" s="225"/>
      <c r="G12402" s="222"/>
      <c r="H12402" s="229"/>
      <c r="I12402" s="220"/>
      <c r="J12402" s="220"/>
      <c r="K12402" s="223"/>
    </row>
    <row r="12403" customHeight="1" spans="1:11">
      <c r="A12403" s="226"/>
      <c r="B12403" s="213"/>
      <c r="C12403" s="214"/>
      <c r="D12403" s="214"/>
      <c r="E12403" s="214"/>
      <c r="F12403" s="224"/>
      <c r="G12403" s="216"/>
      <c r="H12403" s="227"/>
      <c r="I12403" s="214"/>
      <c r="J12403" s="214"/>
      <c r="K12403" s="218"/>
    </row>
    <row r="12404" customHeight="1" spans="1:11">
      <c r="A12404" s="228"/>
      <c r="B12404" s="219"/>
      <c r="C12404" s="220"/>
      <c r="D12404" s="220"/>
      <c r="E12404" s="220"/>
      <c r="F12404" s="225"/>
      <c r="G12404" s="222"/>
      <c r="H12404" s="229"/>
      <c r="I12404" s="220"/>
      <c r="J12404" s="220"/>
      <c r="K12404" s="223"/>
    </row>
    <row r="12405" customHeight="1" spans="1:11">
      <c r="A12405" s="226"/>
      <c r="B12405" s="213"/>
      <c r="C12405" s="214"/>
      <c r="D12405" s="214"/>
      <c r="E12405" s="214"/>
      <c r="F12405" s="224"/>
      <c r="G12405" s="216"/>
      <c r="H12405" s="227"/>
      <c r="I12405" s="214"/>
      <c r="J12405" s="214"/>
      <c r="K12405" s="218"/>
    </row>
    <row r="12406" customHeight="1" spans="1:11">
      <c r="A12406" s="228"/>
      <c r="B12406" s="219"/>
      <c r="C12406" s="220"/>
      <c r="D12406" s="220"/>
      <c r="E12406" s="220"/>
      <c r="F12406" s="225"/>
      <c r="G12406" s="222"/>
      <c r="H12406" s="229"/>
      <c r="I12406" s="220"/>
      <c r="J12406" s="220"/>
      <c r="K12406" s="223"/>
    </row>
    <row r="12407" customHeight="1" spans="1:11">
      <c r="A12407" s="226"/>
      <c r="B12407" s="213"/>
      <c r="C12407" s="214"/>
      <c r="D12407" s="214"/>
      <c r="E12407" s="214"/>
      <c r="F12407" s="224"/>
      <c r="G12407" s="216"/>
      <c r="H12407" s="227"/>
      <c r="I12407" s="214"/>
      <c r="J12407" s="214"/>
      <c r="K12407" s="218"/>
    </row>
    <row r="12408" customHeight="1" spans="1:11">
      <c r="A12408" s="228"/>
      <c r="B12408" s="219"/>
      <c r="C12408" s="220"/>
      <c r="D12408" s="220"/>
      <c r="E12408" s="220"/>
      <c r="F12408" s="225"/>
      <c r="G12408" s="222"/>
      <c r="H12408" s="229"/>
      <c r="I12408" s="220"/>
      <c r="J12408" s="220"/>
      <c r="K12408" s="223"/>
    </row>
    <row r="12409" customHeight="1" spans="1:11">
      <c r="A12409" s="226"/>
      <c r="B12409" s="213"/>
      <c r="C12409" s="214"/>
      <c r="D12409" s="214"/>
      <c r="E12409" s="214"/>
      <c r="F12409" s="224"/>
      <c r="G12409" s="216"/>
      <c r="H12409" s="227"/>
      <c r="I12409" s="214"/>
      <c r="J12409" s="214"/>
      <c r="K12409" s="218"/>
    </row>
    <row r="12410" customHeight="1" spans="1:11">
      <c r="A12410" s="228"/>
      <c r="B12410" s="219"/>
      <c r="C12410" s="220"/>
      <c r="D12410" s="220"/>
      <c r="E12410" s="220"/>
      <c r="F12410" s="225"/>
      <c r="G12410" s="222"/>
      <c r="H12410" s="229"/>
      <c r="I12410" s="220"/>
      <c r="J12410" s="220"/>
      <c r="K12410" s="223"/>
    </row>
    <row r="12411" customHeight="1" spans="1:11">
      <c r="A12411" s="226"/>
      <c r="B12411" s="213"/>
      <c r="C12411" s="214"/>
      <c r="D12411" s="214"/>
      <c r="E12411" s="214"/>
      <c r="F12411" s="224"/>
      <c r="G12411" s="216"/>
      <c r="H12411" s="227"/>
      <c r="I12411" s="214"/>
      <c r="J12411" s="214"/>
      <c r="K12411" s="218"/>
    </row>
    <row r="12412" customHeight="1" spans="1:11">
      <c r="A12412" s="228"/>
      <c r="B12412" s="219"/>
      <c r="C12412" s="220"/>
      <c r="D12412" s="220"/>
      <c r="E12412" s="220"/>
      <c r="F12412" s="225"/>
      <c r="G12412" s="222"/>
      <c r="H12412" s="229"/>
      <c r="I12412" s="220"/>
      <c r="J12412" s="220"/>
      <c r="K12412" s="223"/>
    </row>
    <row r="12413" customHeight="1" spans="1:11">
      <c r="A12413" s="226"/>
      <c r="B12413" s="213"/>
      <c r="C12413" s="214"/>
      <c r="D12413" s="214"/>
      <c r="E12413" s="214"/>
      <c r="F12413" s="224"/>
      <c r="G12413" s="216"/>
      <c r="H12413" s="227"/>
      <c r="I12413" s="214"/>
      <c r="J12413" s="214"/>
      <c r="K12413" s="218"/>
    </row>
    <row r="12414" customHeight="1" spans="1:11">
      <c r="A12414" s="228"/>
      <c r="B12414" s="219"/>
      <c r="C12414" s="220"/>
      <c r="D12414" s="220"/>
      <c r="E12414" s="220"/>
      <c r="F12414" s="225"/>
      <c r="G12414" s="222"/>
      <c r="H12414" s="229"/>
      <c r="I12414" s="220"/>
      <c r="J12414" s="220"/>
      <c r="K12414" s="223"/>
    </row>
    <row r="12415" customHeight="1" spans="1:11">
      <c r="A12415" s="226"/>
      <c r="B12415" s="213"/>
      <c r="C12415" s="214"/>
      <c r="D12415" s="214"/>
      <c r="E12415" s="214"/>
      <c r="F12415" s="224"/>
      <c r="G12415" s="216"/>
      <c r="H12415" s="227"/>
      <c r="I12415" s="214"/>
      <c r="J12415" s="214"/>
      <c r="K12415" s="218"/>
    </row>
    <row r="12416" customHeight="1" spans="1:11">
      <c r="A12416" s="228"/>
      <c r="B12416" s="219"/>
      <c r="C12416" s="220"/>
      <c r="D12416" s="220"/>
      <c r="E12416" s="220"/>
      <c r="F12416" s="225"/>
      <c r="G12416" s="222"/>
      <c r="H12416" s="229"/>
      <c r="I12416" s="220"/>
      <c r="J12416" s="220"/>
      <c r="K12416" s="223"/>
    </row>
    <row r="12417" customHeight="1" spans="1:11">
      <c r="A12417" s="226"/>
      <c r="B12417" s="213"/>
      <c r="C12417" s="214"/>
      <c r="D12417" s="214"/>
      <c r="E12417" s="214"/>
      <c r="F12417" s="224"/>
      <c r="G12417" s="216"/>
      <c r="H12417" s="227"/>
      <c r="I12417" s="214"/>
      <c r="J12417" s="214"/>
      <c r="K12417" s="218"/>
    </row>
    <row r="12418" customHeight="1" spans="1:11">
      <c r="A12418" s="228"/>
      <c r="B12418" s="219"/>
      <c r="C12418" s="220"/>
      <c r="D12418" s="220"/>
      <c r="E12418" s="220"/>
      <c r="F12418" s="225"/>
      <c r="G12418" s="222"/>
      <c r="H12418" s="229"/>
      <c r="I12418" s="220"/>
      <c r="J12418" s="220"/>
      <c r="K12418" s="223"/>
    </row>
    <row r="12419" customHeight="1" spans="1:11">
      <c r="A12419" s="226"/>
      <c r="B12419" s="213"/>
      <c r="C12419" s="214"/>
      <c r="D12419" s="214"/>
      <c r="E12419" s="214"/>
      <c r="F12419" s="224"/>
      <c r="G12419" s="216"/>
      <c r="H12419" s="227"/>
      <c r="I12419" s="214"/>
      <c r="J12419" s="214"/>
      <c r="K12419" s="218"/>
    </row>
    <row r="12420" customHeight="1" spans="1:11">
      <c r="A12420" s="228"/>
      <c r="B12420" s="219"/>
      <c r="C12420" s="220"/>
      <c r="D12420" s="220"/>
      <c r="E12420" s="220"/>
      <c r="F12420" s="225"/>
      <c r="G12420" s="222"/>
      <c r="H12420" s="229"/>
      <c r="I12420" s="220"/>
      <c r="J12420" s="220"/>
      <c r="K12420" s="223"/>
    </row>
    <row r="12421" customHeight="1" spans="1:11">
      <c r="A12421" s="226"/>
      <c r="B12421" s="213"/>
      <c r="C12421" s="214"/>
      <c r="D12421" s="214"/>
      <c r="E12421" s="214"/>
      <c r="F12421" s="224"/>
      <c r="G12421" s="216"/>
      <c r="H12421" s="227"/>
      <c r="I12421" s="214"/>
      <c r="J12421" s="214"/>
      <c r="K12421" s="218"/>
    </row>
    <row r="12422" customHeight="1" spans="1:11">
      <c r="A12422" s="228"/>
      <c r="B12422" s="219"/>
      <c r="C12422" s="220"/>
      <c r="D12422" s="220"/>
      <c r="E12422" s="220"/>
      <c r="F12422" s="225"/>
      <c r="G12422" s="222"/>
      <c r="H12422" s="229"/>
      <c r="I12422" s="220"/>
      <c r="J12422" s="220"/>
      <c r="K12422" s="223"/>
    </row>
    <row r="12423" customHeight="1" spans="1:11">
      <c r="A12423" s="226"/>
      <c r="B12423" s="213"/>
      <c r="C12423" s="214"/>
      <c r="D12423" s="214"/>
      <c r="E12423" s="214"/>
      <c r="F12423" s="224"/>
      <c r="G12423" s="216"/>
      <c r="H12423" s="227"/>
      <c r="I12423" s="214"/>
      <c r="J12423" s="214"/>
      <c r="K12423" s="218"/>
    </row>
    <row r="12424" customHeight="1" spans="1:11">
      <c r="A12424" s="228"/>
      <c r="B12424" s="219"/>
      <c r="C12424" s="220"/>
      <c r="D12424" s="220"/>
      <c r="E12424" s="220"/>
      <c r="F12424" s="225"/>
      <c r="G12424" s="222"/>
      <c r="H12424" s="229"/>
      <c r="I12424" s="220"/>
      <c r="J12424" s="220"/>
      <c r="K12424" s="223"/>
    </row>
    <row r="12425" customHeight="1" spans="1:11">
      <c r="A12425" s="226"/>
      <c r="B12425" s="213"/>
      <c r="C12425" s="214"/>
      <c r="D12425" s="214"/>
      <c r="E12425" s="214"/>
      <c r="F12425" s="224"/>
      <c r="G12425" s="216"/>
      <c r="H12425" s="227"/>
      <c r="I12425" s="214"/>
      <c r="J12425" s="214"/>
      <c r="K12425" s="218"/>
    </row>
    <row r="12426" customHeight="1" spans="1:11">
      <c r="A12426" s="228"/>
      <c r="B12426" s="219"/>
      <c r="C12426" s="220"/>
      <c r="D12426" s="220"/>
      <c r="E12426" s="220"/>
      <c r="F12426" s="225"/>
      <c r="G12426" s="222"/>
      <c r="H12426" s="229"/>
      <c r="I12426" s="220"/>
      <c r="J12426" s="220"/>
      <c r="K12426" s="223"/>
    </row>
    <row r="12427" customHeight="1" spans="1:11">
      <c r="A12427" s="226"/>
      <c r="B12427" s="213"/>
      <c r="C12427" s="214"/>
      <c r="D12427" s="214"/>
      <c r="E12427" s="214"/>
      <c r="F12427" s="224"/>
      <c r="G12427" s="216"/>
      <c r="H12427" s="227"/>
      <c r="I12427" s="214"/>
      <c r="J12427" s="214"/>
      <c r="K12427" s="218"/>
    </row>
    <row r="12428" customHeight="1" spans="1:11">
      <c r="A12428" s="228"/>
      <c r="B12428" s="219"/>
      <c r="C12428" s="220"/>
      <c r="D12428" s="220"/>
      <c r="E12428" s="220"/>
      <c r="F12428" s="225"/>
      <c r="G12428" s="222"/>
      <c r="H12428" s="229"/>
      <c r="I12428" s="220"/>
      <c r="J12428" s="220"/>
      <c r="K12428" s="223"/>
    </row>
    <row r="12429" customHeight="1" spans="1:11">
      <c r="A12429" s="226"/>
      <c r="B12429" s="213"/>
      <c r="C12429" s="214"/>
      <c r="D12429" s="214"/>
      <c r="E12429" s="214"/>
      <c r="F12429" s="224"/>
      <c r="G12429" s="216"/>
      <c r="H12429" s="227"/>
      <c r="I12429" s="214"/>
      <c r="J12429" s="214"/>
      <c r="K12429" s="218"/>
    </row>
    <row r="12430" customHeight="1" spans="1:11">
      <c r="A12430" s="228"/>
      <c r="B12430" s="219"/>
      <c r="C12430" s="220"/>
      <c r="D12430" s="220"/>
      <c r="E12430" s="220"/>
      <c r="F12430" s="225"/>
      <c r="G12430" s="222"/>
      <c r="H12430" s="229"/>
      <c r="I12430" s="220"/>
      <c r="J12430" s="220"/>
      <c r="K12430" s="223"/>
    </row>
    <row r="12431" customHeight="1" spans="1:11">
      <c r="A12431" s="226"/>
      <c r="B12431" s="213"/>
      <c r="C12431" s="214"/>
      <c r="D12431" s="214"/>
      <c r="E12431" s="214"/>
      <c r="F12431" s="224"/>
      <c r="G12431" s="216"/>
      <c r="H12431" s="227"/>
      <c r="I12431" s="214"/>
      <c r="J12431" s="214"/>
      <c r="K12431" s="218"/>
    </row>
    <row r="12432" customHeight="1" spans="1:11">
      <c r="A12432" s="228"/>
      <c r="B12432" s="219"/>
      <c r="C12432" s="220"/>
      <c r="D12432" s="220"/>
      <c r="E12432" s="220"/>
      <c r="F12432" s="225"/>
      <c r="G12432" s="222"/>
      <c r="H12432" s="229"/>
      <c r="I12432" s="220"/>
      <c r="J12432" s="220"/>
      <c r="K12432" s="223"/>
    </row>
    <row r="12433" customHeight="1" spans="1:11">
      <c r="A12433" s="226"/>
      <c r="B12433" s="213"/>
      <c r="C12433" s="214"/>
      <c r="D12433" s="214"/>
      <c r="E12433" s="214"/>
      <c r="F12433" s="224"/>
      <c r="G12433" s="216"/>
      <c r="H12433" s="227"/>
      <c r="I12433" s="214"/>
      <c r="J12433" s="214"/>
      <c r="K12433" s="218"/>
    </row>
    <row r="12434" customHeight="1" spans="1:11">
      <c r="A12434" s="228"/>
      <c r="B12434" s="219"/>
      <c r="C12434" s="220"/>
      <c r="D12434" s="220"/>
      <c r="E12434" s="220"/>
      <c r="F12434" s="225"/>
      <c r="G12434" s="222"/>
      <c r="H12434" s="229"/>
      <c r="I12434" s="220"/>
      <c r="J12434" s="220"/>
      <c r="K12434" s="223"/>
    </row>
    <row r="12435" customHeight="1" spans="1:11">
      <c r="A12435" s="226"/>
      <c r="B12435" s="213"/>
      <c r="C12435" s="214"/>
      <c r="D12435" s="214"/>
      <c r="E12435" s="214"/>
      <c r="F12435" s="224"/>
      <c r="G12435" s="216"/>
      <c r="H12435" s="227"/>
      <c r="I12435" s="214"/>
      <c r="J12435" s="214"/>
      <c r="K12435" s="218"/>
    </row>
    <row r="12436" customHeight="1" spans="1:11">
      <c r="A12436" s="228"/>
      <c r="B12436" s="219"/>
      <c r="C12436" s="220"/>
      <c r="D12436" s="220"/>
      <c r="E12436" s="220"/>
      <c r="F12436" s="225"/>
      <c r="G12436" s="222"/>
      <c r="H12436" s="229"/>
      <c r="I12436" s="220"/>
      <c r="J12436" s="220"/>
      <c r="K12436" s="223"/>
    </row>
    <row r="12437" customHeight="1" spans="1:11">
      <c r="A12437" s="226"/>
      <c r="B12437" s="213"/>
      <c r="C12437" s="214"/>
      <c r="D12437" s="214"/>
      <c r="E12437" s="214"/>
      <c r="F12437" s="224"/>
      <c r="G12437" s="216"/>
      <c r="H12437" s="227"/>
      <c r="I12437" s="214"/>
      <c r="J12437" s="214"/>
      <c r="K12437" s="218"/>
    </row>
    <row r="12438" customHeight="1" spans="1:11">
      <c r="A12438" s="228"/>
      <c r="B12438" s="219"/>
      <c r="C12438" s="220"/>
      <c r="D12438" s="220"/>
      <c r="E12438" s="220"/>
      <c r="F12438" s="225"/>
      <c r="G12438" s="222"/>
      <c r="H12438" s="229"/>
      <c r="I12438" s="220"/>
      <c r="J12438" s="220"/>
      <c r="K12438" s="223"/>
    </row>
    <row r="12439" customHeight="1" spans="1:11">
      <c r="A12439" s="226"/>
      <c r="B12439" s="213"/>
      <c r="C12439" s="214"/>
      <c r="D12439" s="214"/>
      <c r="E12439" s="214"/>
      <c r="F12439" s="224"/>
      <c r="G12439" s="216"/>
      <c r="H12439" s="227"/>
      <c r="I12439" s="214"/>
      <c r="J12439" s="214"/>
      <c r="K12439" s="218"/>
    </row>
    <row r="12440" customHeight="1" spans="1:11">
      <c r="A12440" s="228"/>
      <c r="B12440" s="219"/>
      <c r="C12440" s="220"/>
      <c r="D12440" s="220"/>
      <c r="E12440" s="220"/>
      <c r="F12440" s="225"/>
      <c r="G12440" s="222"/>
      <c r="H12440" s="229"/>
      <c r="I12440" s="220"/>
      <c r="J12440" s="220"/>
      <c r="K12440" s="223"/>
    </row>
    <row r="12441" customHeight="1" spans="1:11">
      <c r="A12441" s="226"/>
      <c r="B12441" s="213"/>
      <c r="C12441" s="214"/>
      <c r="D12441" s="214"/>
      <c r="E12441" s="214"/>
      <c r="F12441" s="224"/>
      <c r="G12441" s="216"/>
      <c r="H12441" s="227"/>
      <c r="I12441" s="214"/>
      <c r="J12441" s="214"/>
      <c r="K12441" s="218"/>
    </row>
    <row r="12442" customHeight="1" spans="1:11">
      <c r="A12442" s="228"/>
      <c r="B12442" s="219"/>
      <c r="C12442" s="220"/>
      <c r="D12442" s="220"/>
      <c r="E12442" s="220"/>
      <c r="F12442" s="225"/>
      <c r="G12442" s="222"/>
      <c r="H12442" s="229"/>
      <c r="I12442" s="220"/>
      <c r="J12442" s="220"/>
      <c r="K12442" s="223"/>
    </row>
    <row r="12443" customHeight="1" spans="1:11">
      <c r="A12443" s="226"/>
      <c r="B12443" s="213"/>
      <c r="C12443" s="214"/>
      <c r="D12443" s="214"/>
      <c r="E12443" s="214"/>
      <c r="F12443" s="224"/>
      <c r="G12443" s="216"/>
      <c r="H12443" s="227"/>
      <c r="I12443" s="214"/>
      <c r="J12443" s="214"/>
      <c r="K12443" s="218"/>
    </row>
    <row r="12444" customHeight="1" spans="1:11">
      <c r="A12444" s="228"/>
      <c r="B12444" s="219"/>
      <c r="C12444" s="220"/>
      <c r="D12444" s="220"/>
      <c r="E12444" s="220"/>
      <c r="F12444" s="225"/>
      <c r="G12444" s="222"/>
      <c r="H12444" s="229"/>
      <c r="I12444" s="220"/>
      <c r="J12444" s="220"/>
      <c r="K12444" s="223"/>
    </row>
    <row r="12445" customHeight="1" spans="1:11">
      <c r="A12445" s="226"/>
      <c r="B12445" s="213"/>
      <c r="C12445" s="214"/>
      <c r="D12445" s="214"/>
      <c r="E12445" s="214"/>
      <c r="F12445" s="224"/>
      <c r="G12445" s="216"/>
      <c r="H12445" s="227"/>
      <c r="I12445" s="214"/>
      <c r="J12445" s="214"/>
      <c r="K12445" s="218"/>
    </row>
    <row r="12446" customHeight="1" spans="1:11">
      <c r="A12446" s="228"/>
      <c r="B12446" s="219"/>
      <c r="C12446" s="220"/>
      <c r="D12446" s="220"/>
      <c r="E12446" s="220"/>
      <c r="F12446" s="225"/>
      <c r="G12446" s="222"/>
      <c r="H12446" s="229"/>
      <c r="I12446" s="220"/>
      <c r="J12446" s="220"/>
      <c r="K12446" s="223"/>
    </row>
    <row r="12447" customHeight="1" spans="1:11">
      <c r="A12447" s="226"/>
      <c r="B12447" s="213"/>
      <c r="C12447" s="214"/>
      <c r="D12447" s="214"/>
      <c r="E12447" s="214"/>
      <c r="F12447" s="224"/>
      <c r="G12447" s="216"/>
      <c r="H12447" s="227"/>
      <c r="I12447" s="214"/>
      <c r="J12447" s="214"/>
      <c r="K12447" s="218"/>
    </row>
    <row r="12448" customHeight="1" spans="1:11">
      <c r="A12448" s="228"/>
      <c r="B12448" s="219"/>
      <c r="C12448" s="220"/>
      <c r="D12448" s="220"/>
      <c r="E12448" s="220"/>
      <c r="F12448" s="225"/>
      <c r="G12448" s="222"/>
      <c r="H12448" s="229"/>
      <c r="I12448" s="220"/>
      <c r="J12448" s="220"/>
      <c r="K12448" s="223"/>
    </row>
    <row r="12449" customHeight="1" spans="1:11">
      <c r="A12449" s="226"/>
      <c r="B12449" s="213"/>
      <c r="C12449" s="214"/>
      <c r="D12449" s="214"/>
      <c r="E12449" s="214"/>
      <c r="F12449" s="224"/>
      <c r="G12449" s="216"/>
      <c r="H12449" s="227"/>
      <c r="I12449" s="214"/>
      <c r="J12449" s="214"/>
      <c r="K12449" s="218"/>
    </row>
    <row r="12450" customHeight="1" spans="1:11">
      <c r="A12450" s="228"/>
      <c r="B12450" s="219"/>
      <c r="C12450" s="220"/>
      <c r="D12450" s="220"/>
      <c r="E12450" s="220"/>
      <c r="F12450" s="225"/>
      <c r="G12450" s="222"/>
      <c r="H12450" s="229"/>
      <c r="I12450" s="220"/>
      <c r="J12450" s="220"/>
      <c r="K12450" s="223"/>
    </row>
    <row r="12451" customHeight="1" spans="1:11">
      <c r="A12451" s="226"/>
      <c r="B12451" s="213"/>
      <c r="C12451" s="214"/>
      <c r="D12451" s="214"/>
      <c r="E12451" s="214"/>
      <c r="F12451" s="224"/>
      <c r="G12451" s="216"/>
      <c r="H12451" s="227"/>
      <c r="I12451" s="214"/>
      <c r="J12451" s="214"/>
      <c r="K12451" s="218"/>
    </row>
    <row r="12452" customHeight="1" spans="1:11">
      <c r="A12452" s="228"/>
      <c r="B12452" s="219"/>
      <c r="C12452" s="220"/>
      <c r="D12452" s="220"/>
      <c r="E12452" s="220"/>
      <c r="F12452" s="225"/>
      <c r="G12452" s="222"/>
      <c r="H12452" s="229"/>
      <c r="I12452" s="220"/>
      <c r="J12452" s="220"/>
      <c r="K12452" s="223"/>
    </row>
    <row r="12453" customHeight="1" spans="1:11">
      <c r="A12453" s="226"/>
      <c r="B12453" s="213"/>
      <c r="C12453" s="214"/>
      <c r="D12453" s="214"/>
      <c r="E12453" s="214"/>
      <c r="F12453" s="224"/>
      <c r="G12453" s="216"/>
      <c r="H12453" s="227"/>
      <c r="I12453" s="214"/>
      <c r="J12453" s="214"/>
      <c r="K12453" s="218"/>
    </row>
    <row r="12454" customHeight="1" spans="1:11">
      <c r="A12454" s="228"/>
      <c r="B12454" s="219"/>
      <c r="C12454" s="220"/>
      <c r="D12454" s="220"/>
      <c r="E12454" s="220"/>
      <c r="F12454" s="225"/>
      <c r="G12454" s="222"/>
      <c r="H12454" s="229"/>
      <c r="I12454" s="220"/>
      <c r="J12454" s="220"/>
      <c r="K12454" s="223"/>
    </row>
    <row r="12455" customHeight="1" spans="1:11">
      <c r="A12455" s="226"/>
      <c r="B12455" s="213"/>
      <c r="C12455" s="214"/>
      <c r="D12455" s="214"/>
      <c r="E12455" s="214"/>
      <c r="F12455" s="224"/>
      <c r="G12455" s="216"/>
      <c r="H12455" s="227"/>
      <c r="I12455" s="214"/>
      <c r="J12455" s="214"/>
      <c r="K12455" s="218"/>
    </row>
    <row r="12456" customHeight="1" spans="1:11">
      <c r="A12456" s="228"/>
      <c r="B12456" s="219"/>
      <c r="C12456" s="220"/>
      <c r="D12456" s="220"/>
      <c r="E12456" s="220"/>
      <c r="F12456" s="225"/>
      <c r="G12456" s="222"/>
      <c r="H12456" s="229"/>
      <c r="I12456" s="220"/>
      <c r="J12456" s="220"/>
      <c r="K12456" s="223"/>
    </row>
    <row r="12457" customHeight="1" spans="1:11">
      <c r="A12457" s="226"/>
      <c r="B12457" s="213"/>
      <c r="C12457" s="214"/>
      <c r="D12457" s="214"/>
      <c r="E12457" s="214"/>
      <c r="F12457" s="224"/>
      <c r="G12457" s="216"/>
      <c r="H12457" s="227"/>
      <c r="I12457" s="214"/>
      <c r="J12457" s="214"/>
      <c r="K12457" s="218"/>
    </row>
    <row r="12458" customHeight="1" spans="1:11">
      <c r="A12458" s="228"/>
      <c r="B12458" s="219"/>
      <c r="C12458" s="220"/>
      <c r="D12458" s="220"/>
      <c r="E12458" s="220"/>
      <c r="F12458" s="225"/>
      <c r="G12458" s="222"/>
      <c r="H12458" s="229"/>
      <c r="I12458" s="220"/>
      <c r="J12458" s="220"/>
      <c r="K12458" s="223"/>
    </row>
    <row r="12459" customHeight="1" spans="1:11">
      <c r="A12459" s="226"/>
      <c r="B12459" s="213"/>
      <c r="C12459" s="214"/>
      <c r="D12459" s="214"/>
      <c r="E12459" s="214"/>
      <c r="F12459" s="224"/>
      <c r="G12459" s="216"/>
      <c r="H12459" s="227"/>
      <c r="I12459" s="214"/>
      <c r="J12459" s="214"/>
      <c r="K12459" s="218"/>
    </row>
    <row r="12460" customHeight="1" spans="1:11">
      <c r="A12460" s="228"/>
      <c r="B12460" s="219"/>
      <c r="C12460" s="220"/>
      <c r="D12460" s="220"/>
      <c r="E12460" s="220"/>
      <c r="F12460" s="225"/>
      <c r="G12460" s="222"/>
      <c r="H12460" s="229"/>
      <c r="I12460" s="220"/>
      <c r="J12460" s="220"/>
      <c r="K12460" s="223"/>
    </row>
    <row r="12461" customHeight="1" spans="1:11">
      <c r="A12461" s="226"/>
      <c r="B12461" s="213"/>
      <c r="C12461" s="214"/>
      <c r="D12461" s="214"/>
      <c r="E12461" s="214"/>
      <c r="F12461" s="224"/>
      <c r="G12461" s="216"/>
      <c r="H12461" s="227"/>
      <c r="I12461" s="214"/>
      <c r="J12461" s="214"/>
      <c r="K12461" s="218"/>
    </row>
    <row r="12462" customHeight="1" spans="1:11">
      <c r="A12462" s="228"/>
      <c r="B12462" s="219"/>
      <c r="C12462" s="220"/>
      <c r="D12462" s="220"/>
      <c r="E12462" s="220"/>
      <c r="F12462" s="225"/>
      <c r="G12462" s="222"/>
      <c r="H12462" s="229"/>
      <c r="I12462" s="220"/>
      <c r="J12462" s="220"/>
      <c r="K12462" s="223"/>
    </row>
    <row r="12463" customHeight="1" spans="1:11">
      <c r="A12463" s="226"/>
      <c r="B12463" s="213"/>
      <c r="C12463" s="214"/>
      <c r="D12463" s="214"/>
      <c r="E12463" s="214"/>
      <c r="F12463" s="224"/>
      <c r="G12463" s="216"/>
      <c r="H12463" s="227"/>
      <c r="I12463" s="214"/>
      <c r="J12463" s="214"/>
      <c r="K12463" s="218"/>
    </row>
    <row r="12464" customHeight="1" spans="1:11">
      <c r="A12464" s="228"/>
      <c r="B12464" s="219"/>
      <c r="C12464" s="220"/>
      <c r="D12464" s="220"/>
      <c r="E12464" s="220"/>
      <c r="F12464" s="225"/>
      <c r="G12464" s="222"/>
      <c r="H12464" s="229"/>
      <c r="I12464" s="220"/>
      <c r="J12464" s="220"/>
      <c r="K12464" s="223"/>
    </row>
    <row r="12465" customHeight="1" spans="1:11">
      <c r="A12465" s="226"/>
      <c r="B12465" s="213"/>
      <c r="C12465" s="214"/>
      <c r="D12465" s="214"/>
      <c r="E12465" s="214"/>
      <c r="F12465" s="224"/>
      <c r="G12465" s="216"/>
      <c r="H12465" s="227"/>
      <c r="I12465" s="214"/>
      <c r="J12465" s="214"/>
      <c r="K12465" s="218"/>
    </row>
    <row r="12466" customHeight="1" spans="1:11">
      <c r="A12466" s="228"/>
      <c r="B12466" s="219"/>
      <c r="C12466" s="220"/>
      <c r="D12466" s="220"/>
      <c r="E12466" s="220"/>
      <c r="F12466" s="225"/>
      <c r="G12466" s="222"/>
      <c r="H12466" s="229"/>
      <c r="I12466" s="220"/>
      <c r="J12466" s="220"/>
      <c r="K12466" s="223"/>
    </row>
    <row r="12467" customHeight="1" spans="1:11">
      <c r="A12467" s="226"/>
      <c r="B12467" s="213"/>
      <c r="C12467" s="214"/>
      <c r="D12467" s="214"/>
      <c r="E12467" s="214"/>
      <c r="F12467" s="224"/>
      <c r="G12467" s="216"/>
      <c r="H12467" s="227"/>
      <c r="I12467" s="214"/>
      <c r="J12467" s="214"/>
      <c r="K12467" s="218"/>
    </row>
    <row r="12468" customHeight="1" spans="1:11">
      <c r="A12468" s="228"/>
      <c r="B12468" s="219"/>
      <c r="C12468" s="220"/>
      <c r="D12468" s="220"/>
      <c r="E12468" s="220"/>
      <c r="F12468" s="225"/>
      <c r="G12468" s="222"/>
      <c r="H12468" s="229"/>
      <c r="I12468" s="220"/>
      <c r="J12468" s="220"/>
      <c r="K12468" s="223"/>
    </row>
    <row r="12469" customHeight="1" spans="1:11">
      <c r="A12469" s="226"/>
      <c r="B12469" s="213"/>
      <c r="C12469" s="214"/>
      <c r="D12469" s="214"/>
      <c r="E12469" s="214"/>
      <c r="F12469" s="224"/>
      <c r="G12469" s="216"/>
      <c r="H12469" s="227"/>
      <c r="I12469" s="214"/>
      <c r="J12469" s="214"/>
      <c r="K12469" s="218"/>
    </row>
    <row r="12470" customHeight="1" spans="1:11">
      <c r="A12470" s="228"/>
      <c r="B12470" s="219"/>
      <c r="C12470" s="220"/>
      <c r="D12470" s="220"/>
      <c r="E12470" s="220"/>
      <c r="F12470" s="225"/>
      <c r="G12470" s="222"/>
      <c r="H12470" s="229"/>
      <c r="I12470" s="220"/>
      <c r="J12470" s="220"/>
      <c r="K12470" s="223"/>
    </row>
    <row r="12471" customHeight="1" spans="1:11">
      <c r="A12471" s="226"/>
      <c r="B12471" s="213"/>
      <c r="C12471" s="214"/>
      <c r="D12471" s="214"/>
      <c r="E12471" s="214"/>
      <c r="F12471" s="224"/>
      <c r="G12471" s="216"/>
      <c r="H12471" s="227"/>
      <c r="I12471" s="214"/>
      <c r="J12471" s="214"/>
      <c r="K12471" s="218"/>
    </row>
    <row r="12472" customHeight="1" spans="1:11">
      <c r="A12472" s="228"/>
      <c r="B12472" s="219"/>
      <c r="C12472" s="220"/>
      <c r="D12472" s="220"/>
      <c r="E12472" s="220"/>
      <c r="F12472" s="225"/>
      <c r="G12472" s="222"/>
      <c r="H12472" s="229"/>
      <c r="I12472" s="220"/>
      <c r="J12472" s="220"/>
      <c r="K12472" s="223"/>
    </row>
    <row r="12473" customHeight="1" spans="1:11">
      <c r="A12473" s="226"/>
      <c r="B12473" s="213"/>
      <c r="C12473" s="214"/>
      <c r="D12473" s="214"/>
      <c r="E12473" s="214"/>
      <c r="F12473" s="224"/>
      <c r="G12473" s="216"/>
      <c r="H12473" s="227"/>
      <c r="I12473" s="214"/>
      <c r="J12473" s="214"/>
      <c r="K12473" s="218"/>
    </row>
    <row r="12474" customHeight="1" spans="1:11">
      <c r="A12474" s="228"/>
      <c r="B12474" s="219"/>
      <c r="C12474" s="220"/>
      <c r="D12474" s="220"/>
      <c r="E12474" s="220"/>
      <c r="F12474" s="225"/>
      <c r="G12474" s="222"/>
      <c r="H12474" s="229"/>
      <c r="I12474" s="220"/>
      <c r="J12474" s="220"/>
      <c r="K12474" s="223"/>
    </row>
    <row r="12475" customHeight="1" spans="1:11">
      <c r="A12475" s="226"/>
      <c r="B12475" s="213"/>
      <c r="C12475" s="214"/>
      <c r="D12475" s="214"/>
      <c r="E12475" s="214"/>
      <c r="F12475" s="224"/>
      <c r="G12475" s="216"/>
      <c r="H12475" s="227"/>
      <c r="I12475" s="214"/>
      <c r="J12475" s="214"/>
      <c r="K12475" s="218"/>
    </row>
    <row r="12476" customHeight="1" spans="1:11">
      <c r="A12476" s="228"/>
      <c r="B12476" s="219"/>
      <c r="C12476" s="220"/>
      <c r="D12476" s="220"/>
      <c r="E12476" s="220"/>
      <c r="F12476" s="225"/>
      <c r="G12476" s="222"/>
      <c r="H12476" s="229"/>
      <c r="I12476" s="220"/>
      <c r="J12476" s="220"/>
      <c r="K12476" s="223"/>
    </row>
    <row r="12477" customHeight="1" spans="1:11">
      <c r="A12477" s="226"/>
      <c r="B12477" s="213"/>
      <c r="C12477" s="214"/>
      <c r="D12477" s="214"/>
      <c r="E12477" s="214"/>
      <c r="F12477" s="224"/>
      <c r="G12477" s="216"/>
      <c r="H12477" s="227"/>
      <c r="I12477" s="214"/>
      <c r="J12477" s="214"/>
      <c r="K12477" s="218"/>
    </row>
    <row r="12478" customHeight="1" spans="1:11">
      <c r="A12478" s="228"/>
      <c r="B12478" s="219"/>
      <c r="C12478" s="220"/>
      <c r="D12478" s="220"/>
      <c r="E12478" s="220"/>
      <c r="F12478" s="225"/>
      <c r="G12478" s="222"/>
      <c r="H12478" s="229"/>
      <c r="I12478" s="220"/>
      <c r="J12478" s="220"/>
      <c r="K12478" s="223"/>
    </row>
    <row r="12479" customHeight="1" spans="1:11">
      <c r="A12479" s="226"/>
      <c r="B12479" s="213"/>
      <c r="C12479" s="214"/>
      <c r="D12479" s="214"/>
      <c r="E12479" s="214"/>
      <c r="F12479" s="224"/>
      <c r="G12479" s="216"/>
      <c r="H12479" s="227"/>
      <c r="I12479" s="214"/>
      <c r="J12479" s="214"/>
      <c r="K12479" s="218"/>
    </row>
    <row r="12480" customHeight="1" spans="1:11">
      <c r="A12480" s="228"/>
      <c r="B12480" s="219"/>
      <c r="C12480" s="220"/>
      <c r="D12480" s="220"/>
      <c r="E12480" s="220"/>
      <c r="F12480" s="225"/>
      <c r="G12480" s="222"/>
      <c r="H12480" s="229"/>
      <c r="I12480" s="220"/>
      <c r="J12480" s="220"/>
      <c r="K12480" s="223"/>
    </row>
    <row r="12481" customHeight="1" spans="1:11">
      <c r="A12481" s="226"/>
      <c r="B12481" s="213"/>
      <c r="C12481" s="214"/>
      <c r="D12481" s="214"/>
      <c r="E12481" s="214"/>
      <c r="F12481" s="224"/>
      <c r="G12481" s="216"/>
      <c r="H12481" s="227"/>
      <c r="I12481" s="214"/>
      <c r="J12481" s="214"/>
      <c r="K12481" s="218"/>
    </row>
    <row r="12482" customHeight="1" spans="1:11">
      <c r="A12482" s="228"/>
      <c r="B12482" s="219"/>
      <c r="C12482" s="220"/>
      <c r="D12482" s="220"/>
      <c r="E12482" s="220"/>
      <c r="F12482" s="225"/>
      <c r="G12482" s="222"/>
      <c r="H12482" s="229"/>
      <c r="I12482" s="220"/>
      <c r="J12482" s="220"/>
      <c r="K12482" s="223"/>
    </row>
    <row r="12483" customHeight="1" spans="1:11">
      <c r="A12483" s="226"/>
      <c r="B12483" s="213"/>
      <c r="C12483" s="214"/>
      <c r="D12483" s="214"/>
      <c r="E12483" s="214"/>
      <c r="F12483" s="224"/>
      <c r="G12483" s="216"/>
      <c r="H12483" s="227"/>
      <c r="I12483" s="214"/>
      <c r="J12483" s="214"/>
      <c r="K12483" s="218"/>
    </row>
    <row r="12484" customHeight="1" spans="1:11">
      <c r="A12484" s="228"/>
      <c r="B12484" s="219"/>
      <c r="C12484" s="220"/>
      <c r="D12484" s="220"/>
      <c r="E12484" s="220"/>
      <c r="F12484" s="225"/>
      <c r="G12484" s="222"/>
      <c r="H12484" s="229"/>
      <c r="I12484" s="220"/>
      <c r="J12484" s="220"/>
      <c r="K12484" s="223"/>
    </row>
    <row r="12485" customHeight="1" spans="1:11">
      <c r="A12485" s="226"/>
      <c r="B12485" s="213"/>
      <c r="C12485" s="214"/>
      <c r="D12485" s="214"/>
      <c r="E12485" s="214"/>
      <c r="F12485" s="224"/>
      <c r="G12485" s="216"/>
      <c r="H12485" s="227"/>
      <c r="I12485" s="214"/>
      <c r="J12485" s="214"/>
      <c r="K12485" s="218"/>
    </row>
    <row r="12486" customHeight="1" spans="1:11">
      <c r="A12486" s="228"/>
      <c r="B12486" s="219"/>
      <c r="C12486" s="220"/>
      <c r="D12486" s="220"/>
      <c r="E12486" s="220"/>
      <c r="F12486" s="225"/>
      <c r="G12486" s="222"/>
      <c r="H12486" s="229"/>
      <c r="I12486" s="220"/>
      <c r="J12486" s="220"/>
      <c r="K12486" s="223"/>
    </row>
    <row r="12487" customHeight="1" spans="1:11">
      <c r="A12487" s="226"/>
      <c r="B12487" s="213"/>
      <c r="C12487" s="214"/>
      <c r="D12487" s="214"/>
      <c r="E12487" s="214"/>
      <c r="F12487" s="224"/>
      <c r="G12487" s="216"/>
      <c r="H12487" s="227"/>
      <c r="I12487" s="214"/>
      <c r="J12487" s="214"/>
      <c r="K12487" s="218"/>
    </row>
    <row r="12488" customHeight="1" spans="1:11">
      <c r="A12488" s="228"/>
      <c r="B12488" s="219"/>
      <c r="C12488" s="220"/>
      <c r="D12488" s="220"/>
      <c r="E12488" s="220"/>
      <c r="F12488" s="225"/>
      <c r="G12488" s="222"/>
      <c r="H12488" s="229"/>
      <c r="I12488" s="220"/>
      <c r="J12488" s="220"/>
      <c r="K12488" s="223"/>
    </row>
    <row r="12489" customHeight="1" spans="1:11">
      <c r="A12489" s="226"/>
      <c r="B12489" s="213"/>
      <c r="C12489" s="214"/>
      <c r="D12489" s="214"/>
      <c r="E12489" s="214"/>
      <c r="F12489" s="224"/>
      <c r="G12489" s="216"/>
      <c r="H12489" s="227"/>
      <c r="I12489" s="214"/>
      <c r="J12489" s="214"/>
      <c r="K12489" s="218"/>
    </row>
    <row r="12490" customHeight="1" spans="1:11">
      <c r="A12490" s="228"/>
      <c r="B12490" s="219"/>
      <c r="C12490" s="220"/>
      <c r="D12490" s="220"/>
      <c r="E12490" s="220"/>
      <c r="F12490" s="225"/>
      <c r="G12490" s="222"/>
      <c r="H12490" s="229"/>
      <c r="I12490" s="220"/>
      <c r="J12490" s="220"/>
      <c r="K12490" s="223"/>
    </row>
    <row r="12491" customHeight="1" spans="1:11">
      <c r="A12491" s="226"/>
      <c r="B12491" s="213"/>
      <c r="C12491" s="214"/>
      <c r="D12491" s="214"/>
      <c r="E12491" s="214"/>
      <c r="F12491" s="224"/>
      <c r="G12491" s="216"/>
      <c r="H12491" s="227"/>
      <c r="I12491" s="214"/>
      <c r="J12491" s="214"/>
      <c r="K12491" s="218"/>
    </row>
    <row r="12492" customHeight="1" spans="1:11">
      <c r="A12492" s="228"/>
      <c r="B12492" s="219"/>
      <c r="C12492" s="220"/>
      <c r="D12492" s="220"/>
      <c r="E12492" s="220"/>
      <c r="F12492" s="225"/>
      <c r="G12492" s="222"/>
      <c r="H12492" s="229"/>
      <c r="I12492" s="220"/>
      <c r="J12492" s="220"/>
      <c r="K12492" s="223"/>
    </row>
    <row r="12493" customHeight="1" spans="1:11">
      <c r="A12493" s="226"/>
      <c r="B12493" s="213"/>
      <c r="C12493" s="214"/>
      <c r="D12493" s="214"/>
      <c r="E12493" s="214"/>
      <c r="F12493" s="224"/>
      <c r="G12493" s="216"/>
      <c r="H12493" s="227"/>
      <c r="I12493" s="214"/>
      <c r="J12493" s="214"/>
      <c r="K12493" s="218"/>
    </row>
    <row r="12494" customHeight="1" spans="1:11">
      <c r="A12494" s="228"/>
      <c r="B12494" s="219"/>
      <c r="C12494" s="220"/>
      <c r="D12494" s="220"/>
      <c r="E12494" s="220"/>
      <c r="F12494" s="225"/>
      <c r="G12494" s="222"/>
      <c r="H12494" s="229"/>
      <c r="I12494" s="220"/>
      <c r="J12494" s="220"/>
      <c r="K12494" s="223"/>
    </row>
    <row r="12495" customHeight="1" spans="1:11">
      <c r="A12495" s="226"/>
      <c r="B12495" s="213"/>
      <c r="C12495" s="214"/>
      <c r="D12495" s="214"/>
      <c r="E12495" s="214"/>
      <c r="F12495" s="224"/>
      <c r="G12495" s="216"/>
      <c r="H12495" s="227"/>
      <c r="I12495" s="214"/>
      <c r="J12495" s="214"/>
      <c r="K12495" s="218"/>
    </row>
    <row r="12496" customHeight="1" spans="1:11">
      <c r="A12496" s="228"/>
      <c r="B12496" s="219"/>
      <c r="C12496" s="220"/>
      <c r="D12496" s="220"/>
      <c r="E12496" s="220"/>
      <c r="F12496" s="225"/>
      <c r="G12496" s="222"/>
      <c r="H12496" s="229"/>
      <c r="I12496" s="220"/>
      <c r="J12496" s="220"/>
      <c r="K12496" s="223"/>
    </row>
    <row r="12497" customHeight="1" spans="1:11">
      <c r="A12497" s="226"/>
      <c r="B12497" s="213"/>
      <c r="C12497" s="214"/>
      <c r="D12497" s="214"/>
      <c r="E12497" s="214"/>
      <c r="F12497" s="224"/>
      <c r="G12497" s="216"/>
      <c r="H12497" s="227"/>
      <c r="I12497" s="214"/>
      <c r="J12497" s="214"/>
      <c r="K12497" s="218"/>
    </row>
    <row r="12498" customHeight="1" spans="1:11">
      <c r="A12498" s="228"/>
      <c r="B12498" s="219"/>
      <c r="C12498" s="220"/>
      <c r="D12498" s="220"/>
      <c r="E12498" s="220"/>
      <c r="F12498" s="225"/>
      <c r="G12498" s="222"/>
      <c r="H12498" s="229"/>
      <c r="I12498" s="220"/>
      <c r="J12498" s="220"/>
      <c r="K12498" s="223"/>
    </row>
    <row r="12499" customHeight="1" spans="1:11">
      <c r="A12499" s="226"/>
      <c r="B12499" s="213"/>
      <c r="C12499" s="214"/>
      <c r="D12499" s="214"/>
      <c r="E12499" s="214"/>
      <c r="F12499" s="224"/>
      <c r="G12499" s="216"/>
      <c r="H12499" s="227"/>
      <c r="I12499" s="214"/>
      <c r="J12499" s="214"/>
      <c r="K12499" s="218"/>
    </row>
    <row r="12500" customHeight="1" spans="1:11">
      <c r="A12500" s="228"/>
      <c r="B12500" s="219"/>
      <c r="C12500" s="220"/>
      <c r="D12500" s="220"/>
      <c r="E12500" s="220"/>
      <c r="F12500" s="225"/>
      <c r="G12500" s="222"/>
      <c r="H12500" s="229"/>
      <c r="I12500" s="220"/>
      <c r="J12500" s="220"/>
      <c r="K12500" s="223"/>
    </row>
    <row r="12501" customHeight="1" spans="1:11">
      <c r="A12501" s="226"/>
      <c r="B12501" s="213"/>
      <c r="C12501" s="214"/>
      <c r="D12501" s="214"/>
      <c r="E12501" s="214"/>
      <c r="F12501" s="224"/>
      <c r="G12501" s="216"/>
      <c r="H12501" s="227"/>
      <c r="I12501" s="214"/>
      <c r="J12501" s="214"/>
      <c r="K12501" s="218"/>
    </row>
    <row r="12502" customHeight="1" spans="1:11">
      <c r="A12502" s="228"/>
      <c r="B12502" s="219"/>
      <c r="C12502" s="220"/>
      <c r="D12502" s="220"/>
      <c r="E12502" s="220"/>
      <c r="F12502" s="225"/>
      <c r="G12502" s="222"/>
      <c r="H12502" s="229"/>
      <c r="I12502" s="220"/>
      <c r="J12502" s="220"/>
      <c r="K12502" s="223"/>
    </row>
    <row r="12503" customHeight="1" spans="1:11">
      <c r="A12503" s="226"/>
      <c r="B12503" s="213"/>
      <c r="C12503" s="214"/>
      <c r="D12503" s="214"/>
      <c r="E12503" s="214"/>
      <c r="F12503" s="224"/>
      <c r="G12503" s="216"/>
      <c r="H12503" s="227"/>
      <c r="I12503" s="214"/>
      <c r="J12503" s="214"/>
      <c r="K12503" s="218"/>
    </row>
    <row r="12504" customHeight="1" spans="1:11">
      <c r="A12504" s="228"/>
      <c r="B12504" s="219"/>
      <c r="C12504" s="220"/>
      <c r="D12504" s="220"/>
      <c r="E12504" s="220"/>
      <c r="F12504" s="225"/>
      <c r="G12504" s="222"/>
      <c r="H12504" s="229"/>
      <c r="I12504" s="220"/>
      <c r="J12504" s="220"/>
      <c r="K12504" s="223"/>
    </row>
    <row r="12505" customHeight="1" spans="1:11">
      <c r="A12505" s="226"/>
      <c r="B12505" s="213"/>
      <c r="C12505" s="214"/>
      <c r="D12505" s="214"/>
      <c r="E12505" s="214"/>
      <c r="F12505" s="224"/>
      <c r="G12505" s="216"/>
      <c r="H12505" s="227"/>
      <c r="I12505" s="214"/>
      <c r="J12505" s="214"/>
      <c r="K12505" s="218"/>
    </row>
    <row r="12506" customHeight="1" spans="1:11">
      <c r="A12506" s="228"/>
      <c r="B12506" s="219"/>
      <c r="C12506" s="220"/>
      <c r="D12506" s="220"/>
      <c r="E12506" s="220"/>
      <c r="F12506" s="225"/>
      <c r="G12506" s="222"/>
      <c r="H12506" s="229"/>
      <c r="I12506" s="220"/>
      <c r="J12506" s="220"/>
      <c r="K12506" s="223"/>
    </row>
    <row r="12507" customHeight="1" spans="1:11">
      <c r="A12507" s="226"/>
      <c r="B12507" s="213"/>
      <c r="C12507" s="214"/>
      <c r="D12507" s="214"/>
      <c r="E12507" s="214"/>
      <c r="F12507" s="224"/>
      <c r="G12507" s="216"/>
      <c r="H12507" s="227"/>
      <c r="I12507" s="214"/>
      <c r="J12507" s="214"/>
      <c r="K12507" s="218"/>
    </row>
    <row r="12508" customHeight="1" spans="1:11">
      <c r="A12508" s="228"/>
      <c r="B12508" s="219"/>
      <c r="C12508" s="220"/>
      <c r="D12508" s="220"/>
      <c r="E12508" s="220"/>
      <c r="F12508" s="225"/>
      <c r="G12508" s="222"/>
      <c r="H12508" s="229"/>
      <c r="I12508" s="220"/>
      <c r="J12508" s="220"/>
      <c r="K12508" s="223"/>
    </row>
    <row r="12509" customHeight="1" spans="1:11">
      <c r="A12509" s="226"/>
      <c r="B12509" s="213"/>
      <c r="C12509" s="214"/>
      <c r="D12509" s="214"/>
      <c r="E12509" s="214"/>
      <c r="F12509" s="224"/>
      <c r="G12509" s="216"/>
      <c r="H12509" s="227"/>
      <c r="I12509" s="214"/>
      <c r="J12509" s="214"/>
      <c r="K12509" s="218"/>
    </row>
    <row r="12510" customHeight="1" spans="1:11">
      <c r="A12510" s="228"/>
      <c r="B12510" s="219"/>
      <c r="C12510" s="220"/>
      <c r="D12510" s="220"/>
      <c r="E12510" s="220"/>
      <c r="F12510" s="225"/>
      <c r="G12510" s="222"/>
      <c r="H12510" s="229"/>
      <c r="I12510" s="220"/>
      <c r="J12510" s="220"/>
      <c r="K12510" s="223"/>
    </row>
    <row r="12511" customHeight="1" spans="1:11">
      <c r="A12511" s="226"/>
      <c r="B12511" s="213"/>
      <c r="C12511" s="214"/>
      <c r="D12511" s="214"/>
      <c r="E12511" s="214"/>
      <c r="F12511" s="224"/>
      <c r="G12511" s="216"/>
      <c r="H12511" s="227"/>
      <c r="I12511" s="214"/>
      <c r="J12511" s="214"/>
      <c r="K12511" s="218"/>
    </row>
    <row r="12512" customHeight="1" spans="1:11">
      <c r="A12512" s="228"/>
      <c r="B12512" s="219"/>
      <c r="C12512" s="220"/>
      <c r="D12512" s="220"/>
      <c r="E12512" s="220"/>
      <c r="F12512" s="225"/>
      <c r="G12512" s="222"/>
      <c r="H12512" s="229"/>
      <c r="I12512" s="220"/>
      <c r="J12512" s="220"/>
      <c r="K12512" s="223"/>
    </row>
    <row r="12513" customHeight="1" spans="1:11">
      <c r="A12513" s="226"/>
      <c r="B12513" s="213"/>
      <c r="C12513" s="214"/>
      <c r="D12513" s="214"/>
      <c r="E12513" s="214"/>
      <c r="F12513" s="224"/>
      <c r="G12513" s="216"/>
      <c r="H12513" s="227"/>
      <c r="I12513" s="214"/>
      <c r="J12513" s="214"/>
      <c r="K12513" s="218"/>
    </row>
    <row r="12514" customHeight="1" spans="1:11">
      <c r="A12514" s="228"/>
      <c r="B12514" s="219"/>
      <c r="C12514" s="220"/>
      <c r="D12514" s="220"/>
      <c r="E12514" s="220"/>
      <c r="F12514" s="225"/>
      <c r="G12514" s="222"/>
      <c r="H12514" s="229"/>
      <c r="I12514" s="220"/>
      <c r="J12514" s="220"/>
      <c r="K12514" s="223"/>
    </row>
    <row r="12515" customHeight="1" spans="1:11">
      <c r="A12515" s="226"/>
      <c r="B12515" s="213"/>
      <c r="C12515" s="214"/>
      <c r="D12515" s="214"/>
      <c r="E12515" s="214"/>
      <c r="F12515" s="224"/>
      <c r="G12515" s="216"/>
      <c r="H12515" s="227"/>
      <c r="I12515" s="214"/>
      <c r="J12515" s="214"/>
      <c r="K12515" s="218"/>
    </row>
    <row r="12516" customHeight="1" spans="1:11">
      <c r="A12516" s="228"/>
      <c r="B12516" s="219"/>
      <c r="C12516" s="220"/>
      <c r="D12516" s="220"/>
      <c r="E12516" s="220"/>
      <c r="F12516" s="225"/>
      <c r="G12516" s="222"/>
      <c r="H12516" s="229"/>
      <c r="I12516" s="220"/>
      <c r="J12516" s="220"/>
      <c r="K12516" s="223"/>
    </row>
    <row r="12517" customHeight="1" spans="1:11">
      <c r="A12517" s="226"/>
      <c r="B12517" s="213"/>
      <c r="C12517" s="214"/>
      <c r="D12517" s="214"/>
      <c r="E12517" s="214"/>
      <c r="F12517" s="224"/>
      <c r="G12517" s="216"/>
      <c r="H12517" s="227"/>
      <c r="I12517" s="214"/>
      <c r="J12517" s="214"/>
      <c r="K12517" s="218"/>
    </row>
    <row r="12518" customHeight="1" spans="1:11">
      <c r="A12518" s="228"/>
      <c r="B12518" s="219"/>
      <c r="C12518" s="220"/>
      <c r="D12518" s="220"/>
      <c r="E12518" s="220"/>
      <c r="F12518" s="225"/>
      <c r="G12518" s="222"/>
      <c r="H12518" s="229"/>
      <c r="I12518" s="220"/>
      <c r="J12518" s="220"/>
      <c r="K12518" s="223"/>
    </row>
    <row r="12519" customHeight="1" spans="1:11">
      <c r="A12519" s="226"/>
      <c r="B12519" s="213"/>
      <c r="C12519" s="214"/>
      <c r="D12519" s="214"/>
      <c r="E12519" s="214"/>
      <c r="F12519" s="224"/>
      <c r="G12519" s="216"/>
      <c r="H12519" s="227"/>
      <c r="I12519" s="214"/>
      <c r="J12519" s="214"/>
      <c r="K12519" s="218"/>
    </row>
    <row r="12520" customHeight="1" spans="1:11">
      <c r="A12520" s="228"/>
      <c r="B12520" s="219"/>
      <c r="C12520" s="220"/>
      <c r="D12520" s="220"/>
      <c r="E12520" s="220"/>
      <c r="F12520" s="225"/>
      <c r="G12520" s="222"/>
      <c r="H12520" s="229"/>
      <c r="I12520" s="220"/>
      <c r="J12520" s="220"/>
      <c r="K12520" s="223"/>
    </row>
    <row r="12521" customHeight="1" spans="1:11">
      <c r="A12521" s="226"/>
      <c r="B12521" s="213"/>
      <c r="C12521" s="214"/>
      <c r="D12521" s="214"/>
      <c r="E12521" s="214"/>
      <c r="F12521" s="224"/>
      <c r="G12521" s="216"/>
      <c r="H12521" s="227"/>
      <c r="I12521" s="214"/>
      <c r="J12521" s="214"/>
      <c r="K12521" s="218"/>
    </row>
    <row r="12522" customHeight="1" spans="1:11">
      <c r="A12522" s="228"/>
      <c r="B12522" s="219"/>
      <c r="C12522" s="220"/>
      <c r="D12522" s="220"/>
      <c r="E12522" s="220"/>
      <c r="F12522" s="225"/>
      <c r="G12522" s="222"/>
      <c r="H12522" s="229"/>
      <c r="I12522" s="220"/>
      <c r="J12522" s="220"/>
      <c r="K12522" s="223"/>
    </row>
    <row r="12523" customHeight="1" spans="1:11">
      <c r="A12523" s="226"/>
      <c r="B12523" s="213"/>
      <c r="C12523" s="214"/>
      <c r="D12523" s="214"/>
      <c r="E12523" s="214"/>
      <c r="F12523" s="224"/>
      <c r="G12523" s="216"/>
      <c r="H12523" s="227"/>
      <c r="I12523" s="214"/>
      <c r="J12523" s="214"/>
      <c r="K12523" s="218"/>
    </row>
    <row r="12524" customHeight="1" spans="1:11">
      <c r="A12524" s="228"/>
      <c r="B12524" s="219"/>
      <c r="C12524" s="220"/>
      <c r="D12524" s="220"/>
      <c r="E12524" s="220"/>
      <c r="F12524" s="225"/>
      <c r="G12524" s="222"/>
      <c r="H12524" s="229"/>
      <c r="I12524" s="220"/>
      <c r="J12524" s="220"/>
      <c r="K12524" s="223"/>
    </row>
    <row r="12525" customHeight="1" spans="1:11">
      <c r="A12525" s="226"/>
      <c r="B12525" s="213"/>
      <c r="C12525" s="214"/>
      <c r="D12525" s="214"/>
      <c r="E12525" s="214"/>
      <c r="F12525" s="224"/>
      <c r="G12525" s="216"/>
      <c r="H12525" s="227"/>
      <c r="I12525" s="214"/>
      <c r="J12525" s="214"/>
      <c r="K12525" s="218"/>
    </row>
    <row r="12526" customHeight="1" spans="1:11">
      <c r="A12526" s="228"/>
      <c r="B12526" s="219"/>
      <c r="C12526" s="220"/>
      <c r="D12526" s="220"/>
      <c r="E12526" s="220"/>
      <c r="F12526" s="225"/>
      <c r="G12526" s="222"/>
      <c r="H12526" s="229"/>
      <c r="I12526" s="220"/>
      <c r="J12526" s="220"/>
      <c r="K12526" s="223"/>
    </row>
    <row r="12527" customHeight="1" spans="1:11">
      <c r="A12527" s="226"/>
      <c r="B12527" s="213"/>
      <c r="C12527" s="214"/>
      <c r="D12527" s="214"/>
      <c r="E12527" s="214"/>
      <c r="F12527" s="224"/>
      <c r="G12527" s="216"/>
      <c r="H12527" s="227"/>
      <c r="I12527" s="214"/>
      <c r="J12527" s="214"/>
      <c r="K12527" s="218"/>
    </row>
    <row r="12528" customHeight="1" spans="1:11">
      <c r="A12528" s="228"/>
      <c r="B12528" s="219"/>
      <c r="C12528" s="220"/>
      <c r="D12528" s="220"/>
      <c r="E12528" s="220"/>
      <c r="F12528" s="225"/>
      <c r="G12528" s="222"/>
      <c r="H12528" s="229"/>
      <c r="I12528" s="220"/>
      <c r="J12528" s="220"/>
      <c r="K12528" s="223"/>
    </row>
    <row r="12529" customHeight="1" spans="1:11">
      <c r="A12529" s="226"/>
      <c r="B12529" s="213"/>
      <c r="C12529" s="214"/>
      <c r="D12529" s="214"/>
      <c r="E12529" s="214"/>
      <c r="F12529" s="224"/>
      <c r="G12529" s="216"/>
      <c r="H12529" s="227"/>
      <c r="I12529" s="214"/>
      <c r="J12529" s="214"/>
      <c r="K12529" s="218"/>
    </row>
    <row r="12530" customHeight="1" spans="1:11">
      <c r="A12530" s="228"/>
      <c r="B12530" s="219"/>
      <c r="C12530" s="220"/>
      <c r="D12530" s="220"/>
      <c r="E12530" s="220"/>
      <c r="F12530" s="225"/>
      <c r="G12530" s="222"/>
      <c r="H12530" s="229"/>
      <c r="I12530" s="220"/>
      <c r="J12530" s="220"/>
      <c r="K12530" s="223"/>
    </row>
    <row r="12531" customHeight="1" spans="1:11">
      <c r="A12531" s="226"/>
      <c r="B12531" s="213"/>
      <c r="C12531" s="214"/>
      <c r="D12531" s="214"/>
      <c r="E12531" s="214"/>
      <c r="F12531" s="224"/>
      <c r="G12531" s="216"/>
      <c r="H12531" s="227"/>
      <c r="I12531" s="214"/>
      <c r="J12531" s="214"/>
      <c r="K12531" s="218"/>
    </row>
    <row r="12532" customHeight="1" spans="1:11">
      <c r="A12532" s="228"/>
      <c r="B12532" s="219"/>
      <c r="C12532" s="220"/>
      <c r="D12532" s="220"/>
      <c r="E12532" s="220"/>
      <c r="F12532" s="225"/>
      <c r="G12532" s="222"/>
      <c r="H12532" s="229"/>
      <c r="I12532" s="220"/>
      <c r="J12532" s="220"/>
      <c r="K12532" s="223"/>
    </row>
    <row r="12533" customHeight="1" spans="1:11">
      <c r="A12533" s="226"/>
      <c r="B12533" s="213"/>
      <c r="C12533" s="214"/>
      <c r="D12533" s="214"/>
      <c r="E12533" s="214"/>
      <c r="F12533" s="224"/>
      <c r="G12533" s="216"/>
      <c r="H12533" s="227"/>
      <c r="I12533" s="214"/>
      <c r="J12533" s="214"/>
      <c r="K12533" s="218"/>
    </row>
    <row r="12534" customHeight="1" spans="1:11">
      <c r="A12534" s="228"/>
      <c r="B12534" s="219"/>
      <c r="C12534" s="220"/>
      <c r="D12534" s="220"/>
      <c r="E12534" s="220"/>
      <c r="F12534" s="225"/>
      <c r="G12534" s="222"/>
      <c r="H12534" s="229"/>
      <c r="I12534" s="220"/>
      <c r="J12534" s="220"/>
      <c r="K12534" s="223"/>
    </row>
    <row r="12535" customHeight="1" spans="1:11">
      <c r="A12535" s="226"/>
      <c r="B12535" s="213"/>
      <c r="C12535" s="214"/>
      <c r="D12535" s="214"/>
      <c r="E12535" s="214"/>
      <c r="F12535" s="224"/>
      <c r="G12535" s="216"/>
      <c r="H12535" s="227"/>
      <c r="I12535" s="214"/>
      <c r="J12535" s="214"/>
      <c r="K12535" s="218"/>
    </row>
    <row r="12536" customHeight="1" spans="1:11">
      <c r="A12536" s="228"/>
      <c r="B12536" s="219"/>
      <c r="C12536" s="220"/>
      <c r="D12536" s="220"/>
      <c r="E12536" s="220"/>
      <c r="F12536" s="225"/>
      <c r="G12536" s="222"/>
      <c r="H12536" s="229"/>
      <c r="I12536" s="220"/>
      <c r="J12536" s="220"/>
      <c r="K12536" s="223"/>
    </row>
    <row r="12537" customHeight="1" spans="1:11">
      <c r="A12537" s="226"/>
      <c r="B12537" s="213"/>
      <c r="C12537" s="214"/>
      <c r="D12537" s="214"/>
      <c r="E12537" s="214"/>
      <c r="F12537" s="224"/>
      <c r="G12537" s="216"/>
      <c r="H12537" s="227"/>
      <c r="I12537" s="214"/>
      <c r="J12537" s="214"/>
      <c r="K12537" s="218"/>
    </row>
    <row r="12538" customHeight="1" spans="1:11">
      <c r="A12538" s="228"/>
      <c r="B12538" s="219"/>
      <c r="C12538" s="220"/>
      <c r="D12538" s="220"/>
      <c r="E12538" s="220"/>
      <c r="F12538" s="225"/>
      <c r="G12538" s="222"/>
      <c r="H12538" s="229"/>
      <c r="I12538" s="220"/>
      <c r="J12538" s="220"/>
      <c r="K12538" s="223"/>
    </row>
    <row r="12539" customHeight="1" spans="1:11">
      <c r="A12539" s="226"/>
      <c r="B12539" s="213"/>
      <c r="C12539" s="214"/>
      <c r="D12539" s="214"/>
      <c r="E12539" s="214"/>
      <c r="F12539" s="224"/>
      <c r="G12539" s="216"/>
      <c r="H12539" s="227"/>
      <c r="I12539" s="214"/>
      <c r="J12539" s="214"/>
      <c r="K12539" s="218"/>
    </row>
    <row r="12540" customHeight="1" spans="1:11">
      <c r="A12540" s="228"/>
      <c r="B12540" s="219"/>
      <c r="C12540" s="220"/>
      <c r="D12540" s="220"/>
      <c r="E12540" s="220"/>
      <c r="F12540" s="225"/>
      <c r="G12540" s="222"/>
      <c r="H12540" s="229"/>
      <c r="I12540" s="220"/>
      <c r="J12540" s="220"/>
      <c r="K12540" s="223"/>
    </row>
    <row r="12541" customHeight="1" spans="1:11">
      <c r="A12541" s="226"/>
      <c r="B12541" s="213"/>
      <c r="C12541" s="214"/>
      <c r="D12541" s="214"/>
      <c r="E12541" s="214"/>
      <c r="F12541" s="224"/>
      <c r="G12541" s="216"/>
      <c r="H12541" s="227"/>
      <c r="I12541" s="214"/>
      <c r="J12541" s="214"/>
      <c r="K12541" s="218"/>
    </row>
    <row r="12542" customHeight="1" spans="1:11">
      <c r="A12542" s="228"/>
      <c r="B12542" s="219"/>
      <c r="C12542" s="220"/>
      <c r="D12542" s="220"/>
      <c r="E12542" s="220"/>
      <c r="F12542" s="225"/>
      <c r="G12542" s="222"/>
      <c r="H12542" s="229"/>
      <c r="I12542" s="220"/>
      <c r="J12542" s="220"/>
      <c r="K12542" s="223"/>
    </row>
    <row r="12543" customHeight="1" spans="1:11">
      <c r="A12543" s="226"/>
      <c r="B12543" s="213"/>
      <c r="C12543" s="214"/>
      <c r="D12543" s="214"/>
      <c r="E12543" s="214"/>
      <c r="F12543" s="224"/>
      <c r="G12543" s="216"/>
      <c r="H12543" s="227"/>
      <c r="I12543" s="214"/>
      <c r="J12543" s="214"/>
      <c r="K12543" s="218"/>
    </row>
    <row r="12544" customHeight="1" spans="1:11">
      <c r="A12544" s="228"/>
      <c r="B12544" s="219"/>
      <c r="C12544" s="220"/>
      <c r="D12544" s="220"/>
      <c r="E12544" s="220"/>
      <c r="F12544" s="225"/>
      <c r="G12544" s="222"/>
      <c r="H12544" s="229"/>
      <c r="I12544" s="220"/>
      <c r="J12544" s="220"/>
      <c r="K12544" s="223"/>
    </row>
    <row r="12545" customHeight="1" spans="1:11">
      <c r="A12545" s="226"/>
      <c r="B12545" s="213"/>
      <c r="C12545" s="214"/>
      <c r="D12545" s="214"/>
      <c r="E12545" s="214"/>
      <c r="F12545" s="224"/>
      <c r="G12545" s="216"/>
      <c r="H12545" s="227"/>
      <c r="I12545" s="214"/>
      <c r="J12545" s="214"/>
      <c r="K12545" s="218"/>
    </row>
    <row r="12546" customHeight="1" spans="1:11">
      <c r="A12546" s="228"/>
      <c r="B12546" s="219"/>
      <c r="C12546" s="220"/>
      <c r="D12546" s="220"/>
      <c r="E12546" s="220"/>
      <c r="F12546" s="225"/>
      <c r="G12546" s="222"/>
      <c r="H12546" s="229"/>
      <c r="I12546" s="220"/>
      <c r="J12546" s="220"/>
      <c r="K12546" s="223"/>
    </row>
    <row r="12547" customHeight="1" spans="1:11">
      <c r="A12547" s="226"/>
      <c r="B12547" s="213"/>
      <c r="C12547" s="214"/>
      <c r="D12547" s="214"/>
      <c r="E12547" s="214"/>
      <c r="F12547" s="224"/>
      <c r="G12547" s="216"/>
      <c r="H12547" s="227"/>
      <c r="I12547" s="214"/>
      <c r="J12547" s="214"/>
      <c r="K12547" s="218"/>
    </row>
    <row r="12548" customHeight="1" spans="1:11">
      <c r="A12548" s="228"/>
      <c r="B12548" s="219"/>
      <c r="C12548" s="220"/>
      <c r="D12548" s="220"/>
      <c r="E12548" s="220"/>
      <c r="F12548" s="225"/>
      <c r="G12548" s="222"/>
      <c r="H12548" s="229"/>
      <c r="I12548" s="220"/>
      <c r="J12548" s="220"/>
      <c r="K12548" s="223"/>
    </row>
    <row r="12549" customHeight="1" spans="1:11">
      <c r="A12549" s="226"/>
      <c r="B12549" s="213"/>
      <c r="C12549" s="214"/>
      <c r="D12549" s="214"/>
      <c r="E12549" s="214"/>
      <c r="F12549" s="224"/>
      <c r="G12549" s="216"/>
      <c r="H12549" s="227"/>
      <c r="I12549" s="214"/>
      <c r="J12549" s="214"/>
      <c r="K12549" s="218"/>
    </row>
    <row r="12550" customHeight="1" spans="1:11">
      <c r="A12550" s="228"/>
      <c r="B12550" s="219"/>
      <c r="C12550" s="220"/>
      <c r="D12550" s="220"/>
      <c r="E12550" s="220"/>
      <c r="F12550" s="225"/>
      <c r="G12550" s="222"/>
      <c r="H12550" s="229"/>
      <c r="I12550" s="220"/>
      <c r="J12550" s="220"/>
      <c r="K12550" s="223"/>
    </row>
    <row r="12551" customHeight="1" spans="1:11">
      <c r="A12551" s="226"/>
      <c r="B12551" s="213"/>
      <c r="C12551" s="214"/>
      <c r="D12551" s="214"/>
      <c r="E12551" s="214"/>
      <c r="F12551" s="224"/>
      <c r="G12551" s="216"/>
      <c r="H12551" s="227"/>
      <c r="I12551" s="214"/>
      <c r="J12551" s="214"/>
      <c r="K12551" s="218"/>
    </row>
    <row r="12552" customHeight="1" spans="1:11">
      <c r="A12552" s="228"/>
      <c r="B12552" s="219"/>
      <c r="C12552" s="220"/>
      <c r="D12552" s="220"/>
      <c r="E12552" s="220"/>
      <c r="F12552" s="225"/>
      <c r="G12552" s="222"/>
      <c r="H12552" s="229"/>
      <c r="I12552" s="220"/>
      <c r="J12552" s="220"/>
      <c r="K12552" s="223"/>
    </row>
    <row r="12553" customHeight="1" spans="1:11">
      <c r="A12553" s="226"/>
      <c r="B12553" s="213"/>
      <c r="C12553" s="214"/>
      <c r="D12553" s="214"/>
      <c r="E12553" s="214"/>
      <c r="F12553" s="224"/>
      <c r="G12553" s="216"/>
      <c r="H12553" s="227"/>
      <c r="I12553" s="214"/>
      <c r="J12553" s="214"/>
      <c r="K12553" s="218"/>
    </row>
    <row r="12554" customHeight="1" spans="1:11">
      <c r="A12554" s="228"/>
      <c r="B12554" s="219"/>
      <c r="C12554" s="220"/>
      <c r="D12554" s="220"/>
      <c r="E12554" s="220"/>
      <c r="F12554" s="225"/>
      <c r="G12554" s="222"/>
      <c r="H12554" s="229"/>
      <c r="I12554" s="220"/>
      <c r="J12554" s="220"/>
      <c r="K12554" s="223"/>
    </row>
    <row r="12555" customHeight="1" spans="1:11">
      <c r="A12555" s="226"/>
      <c r="B12555" s="213"/>
      <c r="C12555" s="214"/>
      <c r="D12555" s="214"/>
      <c r="E12555" s="214"/>
      <c r="F12555" s="224"/>
      <c r="G12555" s="216"/>
      <c r="H12555" s="227"/>
      <c r="I12555" s="214"/>
      <c r="J12555" s="214"/>
      <c r="K12555" s="218"/>
    </row>
    <row r="12556" customHeight="1" spans="1:11">
      <c r="A12556" s="228"/>
      <c r="B12556" s="219"/>
      <c r="C12556" s="220"/>
      <c r="D12556" s="220"/>
      <c r="E12556" s="220"/>
      <c r="F12556" s="225"/>
      <c r="G12556" s="222"/>
      <c r="H12556" s="229"/>
      <c r="I12556" s="220"/>
      <c r="J12556" s="220"/>
      <c r="K12556" s="223"/>
    </row>
    <row r="12557" customHeight="1" spans="1:11">
      <c r="A12557" s="226"/>
      <c r="B12557" s="213"/>
      <c r="C12557" s="214"/>
      <c r="D12557" s="214"/>
      <c r="E12557" s="214"/>
      <c r="F12557" s="224"/>
      <c r="G12557" s="216"/>
      <c r="H12557" s="227"/>
      <c r="I12557" s="214"/>
      <c r="J12557" s="214"/>
      <c r="K12557" s="218"/>
    </row>
    <row r="12558" customHeight="1" spans="1:11">
      <c r="A12558" s="228"/>
      <c r="B12558" s="219"/>
      <c r="C12558" s="220"/>
      <c r="D12558" s="220"/>
      <c r="E12558" s="220"/>
      <c r="F12558" s="225"/>
      <c r="G12558" s="222"/>
      <c r="H12558" s="229"/>
      <c r="I12558" s="220"/>
      <c r="J12558" s="220"/>
      <c r="K12558" s="223"/>
    </row>
    <row r="12559" customHeight="1" spans="1:11">
      <c r="A12559" s="226"/>
      <c r="B12559" s="213"/>
      <c r="C12559" s="214"/>
      <c r="D12559" s="214"/>
      <c r="E12559" s="214"/>
      <c r="F12559" s="224"/>
      <c r="G12559" s="216"/>
      <c r="H12559" s="227"/>
      <c r="I12559" s="214"/>
      <c r="J12559" s="214"/>
      <c r="K12559" s="218"/>
    </row>
    <row r="12560" customHeight="1" spans="1:11">
      <c r="A12560" s="228"/>
      <c r="B12560" s="219"/>
      <c r="C12560" s="220"/>
      <c r="D12560" s="220"/>
      <c r="E12560" s="220"/>
      <c r="F12560" s="225"/>
      <c r="G12560" s="222"/>
      <c r="H12560" s="229"/>
      <c r="I12560" s="220"/>
      <c r="J12560" s="220"/>
      <c r="K12560" s="223"/>
    </row>
    <row r="12561" customHeight="1" spans="1:11">
      <c r="A12561" s="226"/>
      <c r="B12561" s="213"/>
      <c r="C12561" s="214"/>
      <c r="D12561" s="214"/>
      <c r="E12561" s="214"/>
      <c r="F12561" s="224"/>
      <c r="G12561" s="216"/>
      <c r="H12561" s="227"/>
      <c r="I12561" s="214"/>
      <c r="J12561" s="214"/>
      <c r="K12561" s="218"/>
    </row>
    <row r="12562" customHeight="1" spans="1:11">
      <c r="A12562" s="228"/>
      <c r="B12562" s="219"/>
      <c r="C12562" s="220"/>
      <c r="D12562" s="220"/>
      <c r="E12562" s="220"/>
      <c r="F12562" s="225"/>
      <c r="G12562" s="222"/>
      <c r="H12562" s="229"/>
      <c r="I12562" s="220"/>
      <c r="J12562" s="220"/>
      <c r="K12562" s="223"/>
    </row>
    <row r="12563" customHeight="1" spans="1:11">
      <c r="A12563" s="226"/>
      <c r="B12563" s="213"/>
      <c r="C12563" s="214"/>
      <c r="D12563" s="214"/>
      <c r="E12563" s="214"/>
      <c r="F12563" s="224"/>
      <c r="G12563" s="216"/>
      <c r="H12563" s="227"/>
      <c r="I12563" s="214"/>
      <c r="J12563" s="214"/>
      <c r="K12563" s="218"/>
    </row>
    <row r="12564" customHeight="1" spans="1:11">
      <c r="A12564" s="228"/>
      <c r="B12564" s="219"/>
      <c r="C12564" s="220"/>
      <c r="D12564" s="220"/>
      <c r="E12564" s="220"/>
      <c r="F12564" s="225"/>
      <c r="G12564" s="222"/>
      <c r="H12564" s="229"/>
      <c r="I12564" s="220"/>
      <c r="J12564" s="220"/>
      <c r="K12564" s="223"/>
    </row>
    <row r="12565" customHeight="1" spans="1:11">
      <c r="A12565" s="226"/>
      <c r="B12565" s="213"/>
      <c r="C12565" s="214"/>
      <c r="D12565" s="214"/>
      <c r="E12565" s="214"/>
      <c r="F12565" s="224"/>
      <c r="G12565" s="216"/>
      <c r="H12565" s="227"/>
      <c r="I12565" s="214"/>
      <c r="J12565" s="214"/>
      <c r="K12565" s="218"/>
    </row>
    <row r="12566" customHeight="1" spans="1:11">
      <c r="A12566" s="228"/>
      <c r="B12566" s="219"/>
      <c r="C12566" s="220"/>
      <c r="D12566" s="220"/>
      <c r="E12566" s="220"/>
      <c r="F12566" s="225"/>
      <c r="G12566" s="222"/>
      <c r="H12566" s="229"/>
      <c r="I12566" s="220"/>
      <c r="J12566" s="220"/>
      <c r="K12566" s="223"/>
    </row>
    <row r="12567" customHeight="1" spans="1:11">
      <c r="A12567" s="226"/>
      <c r="B12567" s="213"/>
      <c r="C12567" s="214"/>
      <c r="D12567" s="214"/>
      <c r="E12567" s="214"/>
      <c r="F12567" s="224"/>
      <c r="G12567" s="216"/>
      <c r="H12567" s="227"/>
      <c r="I12567" s="214"/>
      <c r="J12567" s="214"/>
      <c r="K12567" s="218"/>
    </row>
    <row r="12568" customHeight="1" spans="1:11">
      <c r="A12568" s="228"/>
      <c r="B12568" s="219"/>
      <c r="C12568" s="220"/>
      <c r="D12568" s="220"/>
      <c r="E12568" s="220"/>
      <c r="F12568" s="225"/>
      <c r="G12568" s="222"/>
      <c r="H12568" s="229"/>
      <c r="I12568" s="220"/>
      <c r="J12568" s="220"/>
      <c r="K12568" s="223"/>
    </row>
    <row r="12569" customHeight="1" spans="1:11">
      <c r="A12569" s="226"/>
      <c r="B12569" s="213"/>
      <c r="C12569" s="214"/>
      <c r="D12569" s="214"/>
      <c r="E12569" s="214"/>
      <c r="F12569" s="224"/>
      <c r="G12569" s="216"/>
      <c r="H12569" s="227"/>
      <c r="I12569" s="214"/>
      <c r="J12569" s="214"/>
      <c r="K12569" s="218"/>
    </row>
    <row r="12570" customHeight="1" spans="1:11">
      <c r="A12570" s="228"/>
      <c r="B12570" s="219"/>
      <c r="C12570" s="220"/>
      <c r="D12570" s="220"/>
      <c r="E12570" s="220"/>
      <c r="F12570" s="225"/>
      <c r="G12570" s="222"/>
      <c r="H12570" s="229"/>
      <c r="I12570" s="220"/>
      <c r="J12570" s="220"/>
      <c r="K12570" s="223"/>
    </row>
    <row r="12571" customHeight="1" spans="1:11">
      <c r="A12571" s="226"/>
      <c r="B12571" s="213"/>
      <c r="C12571" s="214"/>
      <c r="D12571" s="214"/>
      <c r="E12571" s="214"/>
      <c r="F12571" s="224"/>
      <c r="G12571" s="216"/>
      <c r="H12571" s="227"/>
      <c r="I12571" s="214"/>
      <c r="J12571" s="214"/>
      <c r="K12571" s="218"/>
    </row>
    <row r="12572" customHeight="1" spans="1:11">
      <c r="A12572" s="228"/>
      <c r="B12572" s="219"/>
      <c r="C12572" s="220"/>
      <c r="D12572" s="220"/>
      <c r="E12572" s="220"/>
      <c r="F12572" s="225"/>
      <c r="G12572" s="222"/>
      <c r="H12572" s="229"/>
      <c r="I12572" s="220"/>
      <c r="J12572" s="220"/>
      <c r="K12572" s="223"/>
    </row>
    <row r="12573" customHeight="1" spans="1:11">
      <c r="A12573" s="226"/>
      <c r="B12573" s="213"/>
      <c r="C12573" s="214"/>
      <c r="D12573" s="214"/>
      <c r="E12573" s="214"/>
      <c r="F12573" s="224"/>
      <c r="G12573" s="216"/>
      <c r="H12573" s="227"/>
      <c r="I12573" s="214"/>
      <c r="J12573" s="214"/>
      <c r="K12573" s="218"/>
    </row>
    <row r="12574" customHeight="1" spans="1:11">
      <c r="A12574" s="228"/>
      <c r="B12574" s="219"/>
      <c r="C12574" s="220"/>
      <c r="D12574" s="220"/>
      <c r="E12574" s="220"/>
      <c r="F12574" s="225"/>
      <c r="G12574" s="222"/>
      <c r="H12574" s="229"/>
      <c r="I12574" s="220"/>
      <c r="J12574" s="220"/>
      <c r="K12574" s="223"/>
    </row>
    <row r="12575" customHeight="1" spans="1:11">
      <c r="A12575" s="226"/>
      <c r="B12575" s="213"/>
      <c r="C12575" s="214"/>
      <c r="D12575" s="214"/>
      <c r="E12575" s="214"/>
      <c r="F12575" s="224"/>
      <c r="G12575" s="216"/>
      <c r="H12575" s="227"/>
      <c r="I12575" s="214"/>
      <c r="J12575" s="214"/>
      <c r="K12575" s="218"/>
    </row>
    <row r="12576" customHeight="1" spans="1:11">
      <c r="A12576" s="228"/>
      <c r="B12576" s="219"/>
      <c r="C12576" s="220"/>
      <c r="D12576" s="220"/>
      <c r="E12576" s="220"/>
      <c r="F12576" s="225"/>
      <c r="G12576" s="222"/>
      <c r="H12576" s="229"/>
      <c r="I12576" s="220"/>
      <c r="J12576" s="220"/>
      <c r="K12576" s="223"/>
    </row>
    <row r="12577" customHeight="1" spans="1:11">
      <c r="A12577" s="226"/>
      <c r="B12577" s="213"/>
      <c r="C12577" s="214"/>
      <c r="D12577" s="214"/>
      <c r="E12577" s="214"/>
      <c r="F12577" s="224"/>
      <c r="G12577" s="216"/>
      <c r="H12577" s="227"/>
      <c r="I12577" s="214"/>
      <c r="J12577" s="214"/>
      <c r="K12577" s="218"/>
    </row>
    <row r="12578" customHeight="1" spans="1:11">
      <c r="A12578" s="228"/>
      <c r="B12578" s="219"/>
      <c r="C12578" s="220"/>
      <c r="D12578" s="220"/>
      <c r="E12578" s="220"/>
      <c r="F12578" s="225"/>
      <c r="G12578" s="222"/>
      <c r="H12578" s="229"/>
      <c r="I12578" s="220"/>
      <c r="J12578" s="220"/>
      <c r="K12578" s="223"/>
    </row>
    <row r="12579" customHeight="1" spans="1:11">
      <c r="A12579" s="226"/>
      <c r="B12579" s="213"/>
      <c r="C12579" s="214"/>
      <c r="D12579" s="214"/>
      <c r="E12579" s="214"/>
      <c r="F12579" s="224"/>
      <c r="G12579" s="216"/>
      <c r="H12579" s="227"/>
      <c r="I12579" s="214"/>
      <c r="J12579" s="214"/>
      <c r="K12579" s="218"/>
    </row>
    <row r="12580" customHeight="1" spans="1:11">
      <c r="A12580" s="228"/>
      <c r="B12580" s="219"/>
      <c r="C12580" s="220"/>
      <c r="D12580" s="220"/>
      <c r="E12580" s="220"/>
      <c r="F12580" s="225"/>
      <c r="G12580" s="222"/>
      <c r="H12580" s="229"/>
      <c r="I12580" s="220"/>
      <c r="J12580" s="220"/>
      <c r="K12580" s="223"/>
    </row>
    <row r="12581" customHeight="1" spans="1:11">
      <c r="A12581" s="226"/>
      <c r="B12581" s="213"/>
      <c r="C12581" s="214"/>
      <c r="D12581" s="214"/>
      <c r="E12581" s="214"/>
      <c r="F12581" s="224"/>
      <c r="G12581" s="216"/>
      <c r="H12581" s="227"/>
      <c r="I12581" s="214"/>
      <c r="J12581" s="214"/>
      <c r="K12581" s="218"/>
    </row>
    <row r="12582" customHeight="1" spans="1:11">
      <c r="A12582" s="228"/>
      <c r="B12582" s="219"/>
      <c r="C12582" s="220"/>
      <c r="D12582" s="220"/>
      <c r="E12582" s="220"/>
      <c r="F12582" s="225"/>
      <c r="G12582" s="222"/>
      <c r="H12582" s="229"/>
      <c r="I12582" s="220"/>
      <c r="J12582" s="220"/>
      <c r="K12582" s="223"/>
    </row>
    <row r="12583" customHeight="1" spans="1:11">
      <c r="A12583" s="226"/>
      <c r="B12583" s="213"/>
      <c r="C12583" s="214"/>
      <c r="D12583" s="214"/>
      <c r="E12583" s="214"/>
      <c r="F12583" s="224"/>
      <c r="G12583" s="216"/>
      <c r="H12583" s="227"/>
      <c r="I12583" s="214"/>
      <c r="J12583" s="214"/>
      <c r="K12583" s="218"/>
    </row>
    <row r="12584" customHeight="1" spans="1:11">
      <c r="A12584" s="228"/>
      <c r="B12584" s="219"/>
      <c r="C12584" s="220"/>
      <c r="D12584" s="220"/>
      <c r="E12584" s="220"/>
      <c r="F12584" s="225"/>
      <c r="G12584" s="222"/>
      <c r="H12584" s="229"/>
      <c r="I12584" s="220"/>
      <c r="J12584" s="220"/>
      <c r="K12584" s="223"/>
    </row>
    <row r="12585" customHeight="1" spans="1:11">
      <c r="A12585" s="226"/>
      <c r="B12585" s="213"/>
      <c r="C12585" s="214"/>
      <c r="D12585" s="214"/>
      <c r="E12585" s="214"/>
      <c r="F12585" s="224"/>
      <c r="G12585" s="216"/>
      <c r="H12585" s="227"/>
      <c r="I12585" s="214"/>
      <c r="J12585" s="214"/>
      <c r="K12585" s="218"/>
    </row>
    <row r="12586" customHeight="1" spans="1:11">
      <c r="A12586" s="228"/>
      <c r="B12586" s="219"/>
      <c r="C12586" s="220"/>
      <c r="D12586" s="220"/>
      <c r="E12586" s="220"/>
      <c r="F12586" s="225"/>
      <c r="G12586" s="222"/>
      <c r="H12586" s="229"/>
      <c r="I12586" s="220"/>
      <c r="J12586" s="220"/>
      <c r="K12586" s="223"/>
    </row>
    <row r="12587" customHeight="1" spans="1:11">
      <c r="A12587" s="226"/>
      <c r="B12587" s="213"/>
      <c r="C12587" s="214"/>
      <c r="D12587" s="214"/>
      <c r="E12587" s="214"/>
      <c r="F12587" s="224"/>
      <c r="G12587" s="216"/>
      <c r="H12587" s="227"/>
      <c r="I12587" s="214"/>
      <c r="J12587" s="214"/>
      <c r="K12587" s="218"/>
    </row>
    <row r="12588" customHeight="1" spans="1:11">
      <c r="A12588" s="228"/>
      <c r="B12588" s="219"/>
      <c r="C12588" s="220"/>
      <c r="D12588" s="220"/>
      <c r="E12588" s="220"/>
      <c r="F12588" s="225"/>
      <c r="G12588" s="222"/>
      <c r="H12588" s="229"/>
      <c r="I12588" s="220"/>
      <c r="J12588" s="220"/>
      <c r="K12588" s="223"/>
    </row>
    <row r="12589" customHeight="1" spans="1:11">
      <c r="A12589" s="226"/>
      <c r="B12589" s="213"/>
      <c r="C12589" s="214"/>
      <c r="D12589" s="214"/>
      <c r="E12589" s="214"/>
      <c r="F12589" s="224"/>
      <c r="G12589" s="216"/>
      <c r="H12589" s="227"/>
      <c r="I12589" s="214"/>
      <c r="J12589" s="214"/>
      <c r="K12589" s="218"/>
    </row>
    <row r="12590" customHeight="1" spans="1:11">
      <c r="A12590" s="228"/>
      <c r="B12590" s="219"/>
      <c r="C12590" s="220"/>
      <c r="D12590" s="220"/>
      <c r="E12590" s="220"/>
      <c r="F12590" s="225"/>
      <c r="G12590" s="222"/>
      <c r="H12590" s="229"/>
      <c r="I12590" s="220"/>
      <c r="J12590" s="220"/>
      <c r="K12590" s="223"/>
    </row>
    <row r="12591" customHeight="1" spans="1:11">
      <c r="A12591" s="226"/>
      <c r="B12591" s="213"/>
      <c r="C12591" s="214"/>
      <c r="D12591" s="214"/>
      <c r="E12591" s="214"/>
      <c r="F12591" s="224"/>
      <c r="G12591" s="216"/>
      <c r="H12591" s="227"/>
      <c r="I12591" s="214"/>
      <c r="J12591" s="214"/>
      <c r="K12591" s="218"/>
    </row>
    <row r="12592" customHeight="1" spans="1:11">
      <c r="A12592" s="228"/>
      <c r="B12592" s="219"/>
      <c r="C12592" s="220"/>
      <c r="D12592" s="220"/>
      <c r="E12592" s="220"/>
      <c r="F12592" s="225"/>
      <c r="G12592" s="222"/>
      <c r="H12592" s="229"/>
      <c r="I12592" s="220"/>
      <c r="J12592" s="220"/>
      <c r="K12592" s="223"/>
    </row>
    <row r="12593" customHeight="1" spans="1:11">
      <c r="A12593" s="226"/>
      <c r="B12593" s="213"/>
      <c r="C12593" s="214"/>
      <c r="D12593" s="214"/>
      <c r="E12593" s="214"/>
      <c r="F12593" s="224"/>
      <c r="G12593" s="216"/>
      <c r="H12593" s="227"/>
      <c r="I12593" s="214"/>
      <c r="J12593" s="214"/>
      <c r="K12593" s="218"/>
    </row>
    <row r="12594" customHeight="1" spans="1:11">
      <c r="A12594" s="228"/>
      <c r="B12594" s="219"/>
      <c r="C12594" s="220"/>
      <c r="D12594" s="220"/>
      <c r="E12594" s="220"/>
      <c r="F12594" s="225"/>
      <c r="G12594" s="222"/>
      <c r="H12594" s="229"/>
      <c r="I12594" s="220"/>
      <c r="J12594" s="220"/>
      <c r="K12594" s="223"/>
    </row>
    <row r="12595" customHeight="1" spans="1:11">
      <c r="A12595" s="226"/>
      <c r="B12595" s="213"/>
      <c r="C12595" s="214"/>
      <c r="D12595" s="214"/>
      <c r="E12595" s="214"/>
      <c r="F12595" s="224"/>
      <c r="G12595" s="216"/>
      <c r="H12595" s="227"/>
      <c r="I12595" s="214"/>
      <c r="J12595" s="214"/>
      <c r="K12595" s="218"/>
    </row>
    <row r="12596" customHeight="1" spans="1:11">
      <c r="A12596" s="228"/>
      <c r="B12596" s="219"/>
      <c r="C12596" s="220"/>
      <c r="D12596" s="220"/>
      <c r="E12596" s="220"/>
      <c r="F12596" s="225"/>
      <c r="G12596" s="222"/>
      <c r="H12596" s="229"/>
      <c r="I12596" s="220"/>
      <c r="J12596" s="220"/>
      <c r="K12596" s="223"/>
    </row>
    <row r="12597" customHeight="1" spans="1:11">
      <c r="A12597" s="226"/>
      <c r="B12597" s="213"/>
      <c r="C12597" s="214"/>
      <c r="D12597" s="214"/>
      <c r="E12597" s="214"/>
      <c r="F12597" s="224"/>
      <c r="G12597" s="216"/>
      <c r="H12597" s="227"/>
      <c r="I12597" s="214"/>
      <c r="J12597" s="214"/>
      <c r="K12597" s="218"/>
    </row>
    <row r="12598" customHeight="1" spans="1:11">
      <c r="A12598" s="228"/>
      <c r="B12598" s="219"/>
      <c r="C12598" s="220"/>
      <c r="D12598" s="220"/>
      <c r="E12598" s="220"/>
      <c r="F12598" s="225"/>
      <c r="G12598" s="222"/>
      <c r="H12598" s="229"/>
      <c r="I12598" s="220"/>
      <c r="J12598" s="220"/>
      <c r="K12598" s="223"/>
    </row>
    <row r="12599" customHeight="1" spans="1:11">
      <c r="A12599" s="226"/>
      <c r="B12599" s="213"/>
      <c r="C12599" s="214"/>
      <c r="D12599" s="214"/>
      <c r="E12599" s="214"/>
      <c r="F12599" s="224"/>
      <c r="G12599" s="216"/>
      <c r="H12599" s="227"/>
      <c r="I12599" s="214"/>
      <c r="J12599" s="214"/>
      <c r="K12599" s="218"/>
    </row>
    <row r="12600" customHeight="1" spans="1:11">
      <c r="A12600" s="228"/>
      <c r="B12600" s="219"/>
      <c r="C12600" s="220"/>
      <c r="D12600" s="220"/>
      <c r="E12600" s="220"/>
      <c r="F12600" s="225"/>
      <c r="G12600" s="222"/>
      <c r="H12600" s="229"/>
      <c r="I12600" s="220"/>
      <c r="J12600" s="220"/>
      <c r="K12600" s="223"/>
    </row>
    <row r="12601" customHeight="1" spans="1:11">
      <c r="A12601" s="226"/>
      <c r="B12601" s="213"/>
      <c r="C12601" s="214"/>
      <c r="D12601" s="214"/>
      <c r="E12601" s="214"/>
      <c r="F12601" s="224"/>
      <c r="G12601" s="216"/>
      <c r="H12601" s="227"/>
      <c r="I12601" s="214"/>
      <c r="J12601" s="214"/>
      <c r="K12601" s="218"/>
    </row>
    <row r="12602" customHeight="1" spans="1:11">
      <c r="A12602" s="228"/>
      <c r="B12602" s="219"/>
      <c r="C12602" s="220"/>
      <c r="D12602" s="220"/>
      <c r="E12602" s="220"/>
      <c r="F12602" s="225"/>
      <c r="G12602" s="222"/>
      <c r="H12602" s="229"/>
      <c r="I12602" s="220"/>
      <c r="J12602" s="220"/>
      <c r="K12602" s="223"/>
    </row>
    <row r="12603" customHeight="1" spans="1:11">
      <c r="A12603" s="226"/>
      <c r="B12603" s="213"/>
      <c r="C12603" s="214"/>
      <c r="D12603" s="214"/>
      <c r="E12603" s="214"/>
      <c r="F12603" s="224"/>
      <c r="G12603" s="216"/>
      <c r="H12603" s="227"/>
      <c r="I12603" s="214"/>
      <c r="J12603" s="214"/>
      <c r="K12603" s="218"/>
    </row>
    <row r="12604" customHeight="1" spans="1:11">
      <c r="A12604" s="228"/>
      <c r="B12604" s="219"/>
      <c r="C12604" s="220"/>
      <c r="D12604" s="220"/>
      <c r="E12604" s="220"/>
      <c r="F12604" s="225"/>
      <c r="G12604" s="222"/>
      <c r="H12604" s="229"/>
      <c r="I12604" s="220"/>
      <c r="J12604" s="220"/>
      <c r="K12604" s="223"/>
    </row>
    <row r="12605" customHeight="1" spans="1:11">
      <c r="A12605" s="226"/>
      <c r="B12605" s="213"/>
      <c r="C12605" s="214"/>
      <c r="D12605" s="214"/>
      <c r="E12605" s="214"/>
      <c r="F12605" s="224"/>
      <c r="G12605" s="216"/>
      <c r="H12605" s="227"/>
      <c r="I12605" s="214"/>
      <c r="J12605" s="214"/>
      <c r="K12605" s="218"/>
    </row>
    <row r="12606" customHeight="1" spans="1:11">
      <c r="A12606" s="228"/>
      <c r="B12606" s="219"/>
      <c r="C12606" s="220"/>
      <c r="D12606" s="220"/>
      <c r="E12606" s="220"/>
      <c r="F12606" s="225"/>
      <c r="G12606" s="222"/>
      <c r="H12606" s="229"/>
      <c r="I12606" s="220"/>
      <c r="J12606" s="220"/>
      <c r="K12606" s="223"/>
    </row>
    <row r="12607" customHeight="1" spans="1:11">
      <c r="A12607" s="226"/>
      <c r="B12607" s="213"/>
      <c r="C12607" s="214"/>
      <c r="D12607" s="214"/>
      <c r="E12607" s="214"/>
      <c r="F12607" s="224"/>
      <c r="G12607" s="216"/>
      <c r="H12607" s="227"/>
      <c r="I12607" s="214"/>
      <c r="J12607" s="214"/>
      <c r="K12607" s="218"/>
    </row>
    <row r="12608" customHeight="1" spans="1:11">
      <c r="A12608" s="228"/>
      <c r="B12608" s="219"/>
      <c r="C12608" s="220"/>
      <c r="D12608" s="220"/>
      <c r="E12608" s="220"/>
      <c r="F12608" s="225"/>
      <c r="G12608" s="222"/>
      <c r="H12608" s="229"/>
      <c r="I12608" s="220"/>
      <c r="J12608" s="220"/>
      <c r="K12608" s="223"/>
    </row>
    <row r="12609" customHeight="1" spans="1:11">
      <c r="A12609" s="226"/>
      <c r="B12609" s="213"/>
      <c r="C12609" s="214"/>
      <c r="D12609" s="214"/>
      <c r="E12609" s="214"/>
      <c r="F12609" s="224"/>
      <c r="G12609" s="216"/>
      <c r="H12609" s="227"/>
      <c r="I12609" s="214"/>
      <c r="J12609" s="214"/>
      <c r="K12609" s="218"/>
    </row>
    <row r="12610" customHeight="1" spans="1:11">
      <c r="A12610" s="228"/>
      <c r="B12610" s="219"/>
      <c r="C12610" s="220"/>
      <c r="D12610" s="220"/>
      <c r="E12610" s="220"/>
      <c r="F12610" s="225"/>
      <c r="G12610" s="222"/>
      <c r="H12610" s="229"/>
      <c r="I12610" s="220"/>
      <c r="J12610" s="220"/>
      <c r="K12610" s="223"/>
    </row>
    <row r="12611" customHeight="1" spans="1:11">
      <c r="A12611" s="226"/>
      <c r="B12611" s="213"/>
      <c r="C12611" s="214"/>
      <c r="D12611" s="214"/>
      <c r="E12611" s="214"/>
      <c r="F12611" s="224"/>
      <c r="G12611" s="216"/>
      <c r="H12611" s="227"/>
      <c r="I12611" s="214"/>
      <c r="J12611" s="214"/>
      <c r="K12611" s="218"/>
    </row>
    <row r="12612" customHeight="1" spans="1:11">
      <c r="A12612" s="228"/>
      <c r="B12612" s="219"/>
      <c r="C12612" s="220"/>
      <c r="D12612" s="220"/>
      <c r="E12612" s="220"/>
      <c r="F12612" s="225"/>
      <c r="G12612" s="222"/>
      <c r="H12612" s="229"/>
      <c r="I12612" s="220"/>
      <c r="J12612" s="220"/>
      <c r="K12612" s="223"/>
    </row>
    <row r="12613" customHeight="1" spans="1:11">
      <c r="A12613" s="226"/>
      <c r="B12613" s="213"/>
      <c r="C12613" s="214"/>
      <c r="D12613" s="214"/>
      <c r="E12613" s="214"/>
      <c r="F12613" s="224"/>
      <c r="G12613" s="216"/>
      <c r="H12613" s="227"/>
      <c r="I12613" s="214"/>
      <c r="J12613" s="214"/>
      <c r="K12613" s="218"/>
    </row>
    <row r="12614" customHeight="1" spans="1:11">
      <c r="A12614" s="228"/>
      <c r="B12614" s="219"/>
      <c r="C12614" s="220"/>
      <c r="D12614" s="220"/>
      <c r="E12614" s="220"/>
      <c r="F12614" s="225"/>
      <c r="G12614" s="222"/>
      <c r="H12614" s="229"/>
      <c r="I12614" s="220"/>
      <c r="J12614" s="220"/>
      <c r="K12614" s="223"/>
    </row>
    <row r="12615" customHeight="1" spans="1:11">
      <c r="A12615" s="226"/>
      <c r="B12615" s="213"/>
      <c r="C12615" s="214"/>
      <c r="D12615" s="214"/>
      <c r="E12615" s="214"/>
      <c r="F12615" s="224"/>
      <c r="G12615" s="216"/>
      <c r="H12615" s="227"/>
      <c r="I12615" s="214"/>
      <c r="J12615" s="214"/>
      <c r="K12615" s="218"/>
    </row>
    <row r="12616" customHeight="1" spans="1:11">
      <c r="A12616" s="228"/>
      <c r="B12616" s="219"/>
      <c r="C12616" s="220"/>
      <c r="D12616" s="220"/>
      <c r="E12616" s="220"/>
      <c r="F12616" s="225"/>
      <c r="G12616" s="222"/>
      <c r="H12616" s="229"/>
      <c r="I12616" s="220"/>
      <c r="J12616" s="220"/>
      <c r="K12616" s="223"/>
    </row>
    <row r="12617" customHeight="1" spans="1:11">
      <c r="A12617" s="226"/>
      <c r="B12617" s="213"/>
      <c r="C12617" s="214"/>
      <c r="D12617" s="214"/>
      <c r="E12617" s="214"/>
      <c r="F12617" s="224"/>
      <c r="G12617" s="216"/>
      <c r="H12617" s="227"/>
      <c r="I12617" s="214"/>
      <c r="J12617" s="214"/>
      <c r="K12617" s="218"/>
    </row>
    <row r="12618" customHeight="1" spans="1:11">
      <c r="A12618" s="228"/>
      <c r="B12618" s="219"/>
      <c r="C12618" s="220"/>
      <c r="D12618" s="220"/>
      <c r="E12618" s="220"/>
      <c r="F12618" s="225"/>
      <c r="G12618" s="222"/>
      <c r="H12618" s="229"/>
      <c r="I12618" s="220"/>
      <c r="J12618" s="220"/>
      <c r="K12618" s="223"/>
    </row>
    <row r="12619" customHeight="1" spans="1:11">
      <c r="A12619" s="226"/>
      <c r="B12619" s="213"/>
      <c r="C12619" s="214"/>
      <c r="D12619" s="214"/>
      <c r="E12619" s="214"/>
      <c r="F12619" s="224"/>
      <c r="G12619" s="216"/>
      <c r="H12619" s="227"/>
      <c r="I12619" s="214"/>
      <c r="J12619" s="214"/>
      <c r="K12619" s="218"/>
    </row>
    <row r="12620" customHeight="1" spans="1:11">
      <c r="A12620" s="228"/>
      <c r="B12620" s="219"/>
      <c r="C12620" s="220"/>
      <c r="D12620" s="220"/>
      <c r="E12620" s="220"/>
      <c r="F12620" s="225"/>
      <c r="G12620" s="222"/>
      <c r="H12620" s="229"/>
      <c r="I12620" s="220"/>
      <c r="J12620" s="220"/>
      <c r="K12620" s="223"/>
    </row>
    <row r="12621" customHeight="1" spans="1:11">
      <c r="A12621" s="226"/>
      <c r="B12621" s="213"/>
      <c r="C12621" s="214"/>
      <c r="D12621" s="214"/>
      <c r="E12621" s="214"/>
      <c r="F12621" s="224"/>
      <c r="G12621" s="216"/>
      <c r="H12621" s="227"/>
      <c r="I12621" s="214"/>
      <c r="J12621" s="214"/>
      <c r="K12621" s="218"/>
    </row>
    <row r="12622" customHeight="1" spans="1:11">
      <c r="A12622" s="228"/>
      <c r="B12622" s="219"/>
      <c r="C12622" s="220"/>
      <c r="D12622" s="220"/>
      <c r="E12622" s="220"/>
      <c r="F12622" s="225"/>
      <c r="G12622" s="222"/>
      <c r="H12622" s="229"/>
      <c r="I12622" s="220"/>
      <c r="J12622" s="220"/>
      <c r="K12622" s="223"/>
    </row>
    <row r="12623" customHeight="1" spans="1:11">
      <c r="A12623" s="226"/>
      <c r="B12623" s="213"/>
      <c r="C12623" s="214"/>
      <c r="D12623" s="214"/>
      <c r="E12623" s="214"/>
      <c r="F12623" s="224"/>
      <c r="G12623" s="216"/>
      <c r="H12623" s="227"/>
      <c r="I12623" s="214"/>
      <c r="J12623" s="214"/>
      <c r="K12623" s="218"/>
    </row>
    <row r="12624" customHeight="1" spans="1:11">
      <c r="A12624" s="228"/>
      <c r="B12624" s="219"/>
      <c r="C12624" s="220"/>
      <c r="D12624" s="220"/>
      <c r="E12624" s="220"/>
      <c r="F12624" s="225"/>
      <c r="G12624" s="222"/>
      <c r="H12624" s="229"/>
      <c r="I12624" s="220"/>
      <c r="J12624" s="220"/>
      <c r="K12624" s="223"/>
    </row>
    <row r="12625" customHeight="1" spans="1:11">
      <c r="A12625" s="226"/>
      <c r="B12625" s="213"/>
      <c r="C12625" s="214"/>
      <c r="D12625" s="214"/>
      <c r="E12625" s="214"/>
      <c r="F12625" s="224"/>
      <c r="G12625" s="216"/>
      <c r="H12625" s="227"/>
      <c r="I12625" s="214"/>
      <c r="J12625" s="214"/>
      <c r="K12625" s="218"/>
    </row>
    <row r="12626" customHeight="1" spans="1:11">
      <c r="A12626" s="228"/>
      <c r="B12626" s="219"/>
      <c r="C12626" s="220"/>
      <c r="D12626" s="220"/>
      <c r="E12626" s="220"/>
      <c r="F12626" s="225"/>
      <c r="G12626" s="222"/>
      <c r="H12626" s="229"/>
      <c r="I12626" s="220"/>
      <c r="J12626" s="220"/>
      <c r="K12626" s="223"/>
    </row>
    <row r="12627" customHeight="1" spans="1:11">
      <c r="A12627" s="226"/>
      <c r="B12627" s="213"/>
      <c r="C12627" s="214"/>
      <c r="D12627" s="214"/>
      <c r="E12627" s="214"/>
      <c r="F12627" s="224"/>
      <c r="G12627" s="216"/>
      <c r="H12627" s="227"/>
      <c r="I12627" s="214"/>
      <c r="J12627" s="214"/>
      <c r="K12627" s="218"/>
    </row>
    <row r="12628" customHeight="1" spans="1:11">
      <c r="A12628" s="228"/>
      <c r="B12628" s="219"/>
      <c r="C12628" s="220"/>
      <c r="D12628" s="220"/>
      <c r="E12628" s="220"/>
      <c r="F12628" s="225"/>
      <c r="G12628" s="222"/>
      <c r="H12628" s="229"/>
      <c r="I12628" s="220"/>
      <c r="J12628" s="220"/>
      <c r="K12628" s="223"/>
    </row>
    <row r="12629" customHeight="1" spans="1:11">
      <c r="A12629" s="226"/>
      <c r="B12629" s="213"/>
      <c r="C12629" s="214"/>
      <c r="D12629" s="214"/>
      <c r="E12629" s="214"/>
      <c r="F12629" s="224"/>
      <c r="G12629" s="216"/>
      <c r="H12629" s="227"/>
      <c r="I12629" s="214"/>
      <c r="J12629" s="214"/>
      <c r="K12629" s="218"/>
    </row>
    <row r="12630" customHeight="1" spans="1:11">
      <c r="A12630" s="228"/>
      <c r="B12630" s="219"/>
      <c r="C12630" s="220"/>
      <c r="D12630" s="220"/>
      <c r="E12630" s="220"/>
      <c r="F12630" s="225"/>
      <c r="G12630" s="222"/>
      <c r="H12630" s="229"/>
      <c r="I12630" s="220"/>
      <c r="J12630" s="220"/>
      <c r="K12630" s="223"/>
    </row>
    <row r="12631" customHeight="1" spans="1:11">
      <c r="A12631" s="226"/>
      <c r="B12631" s="213"/>
      <c r="C12631" s="214"/>
      <c r="D12631" s="214"/>
      <c r="E12631" s="214"/>
      <c r="F12631" s="224"/>
      <c r="G12631" s="216"/>
      <c r="H12631" s="227"/>
      <c r="I12631" s="214"/>
      <c r="J12631" s="214"/>
      <c r="K12631" s="218"/>
    </row>
    <row r="12632" customHeight="1" spans="1:11">
      <c r="A12632" s="228"/>
      <c r="B12632" s="219"/>
      <c r="C12632" s="220"/>
      <c r="D12632" s="220"/>
      <c r="E12632" s="220"/>
      <c r="F12632" s="225"/>
      <c r="G12632" s="222"/>
      <c r="H12632" s="229"/>
      <c r="I12632" s="220"/>
      <c r="J12632" s="220"/>
      <c r="K12632" s="223"/>
    </row>
    <row r="12633" customHeight="1" spans="1:11">
      <c r="A12633" s="226"/>
      <c r="B12633" s="213"/>
      <c r="C12633" s="214"/>
      <c r="D12633" s="214"/>
      <c r="E12633" s="214"/>
      <c r="F12633" s="224"/>
      <c r="G12633" s="216"/>
      <c r="H12633" s="227"/>
      <c r="I12633" s="214"/>
      <c r="J12633" s="214"/>
      <c r="K12633" s="218"/>
    </row>
    <row r="12634" customHeight="1" spans="1:11">
      <c r="A12634" s="228"/>
      <c r="B12634" s="219"/>
      <c r="C12634" s="220"/>
      <c r="D12634" s="220"/>
      <c r="E12634" s="220"/>
      <c r="F12634" s="225"/>
      <c r="G12634" s="222"/>
      <c r="H12634" s="229"/>
      <c r="I12634" s="220"/>
      <c r="J12634" s="220"/>
      <c r="K12634" s="223"/>
    </row>
    <row r="12635" customHeight="1" spans="1:11">
      <c r="A12635" s="226"/>
      <c r="B12635" s="213"/>
      <c r="C12635" s="214"/>
      <c r="D12635" s="214"/>
      <c r="E12635" s="214"/>
      <c r="F12635" s="224"/>
      <c r="G12635" s="216"/>
      <c r="H12635" s="227"/>
      <c r="I12635" s="214"/>
      <c r="J12635" s="214"/>
      <c r="K12635" s="218"/>
    </row>
    <row r="12636" customHeight="1" spans="1:11">
      <c r="A12636" s="228"/>
      <c r="B12636" s="219"/>
      <c r="C12636" s="220"/>
      <c r="D12636" s="220"/>
      <c r="E12636" s="220"/>
      <c r="F12636" s="225"/>
      <c r="G12636" s="222"/>
      <c r="H12636" s="229"/>
      <c r="I12636" s="220"/>
      <c r="J12636" s="220"/>
      <c r="K12636" s="223"/>
    </row>
    <row r="12637" customHeight="1" spans="1:11">
      <c r="A12637" s="226"/>
      <c r="B12637" s="213"/>
      <c r="C12637" s="214"/>
      <c r="D12637" s="214"/>
      <c r="E12637" s="214"/>
      <c r="F12637" s="224"/>
      <c r="G12637" s="216"/>
      <c r="H12637" s="227"/>
      <c r="I12637" s="214"/>
      <c r="J12637" s="214"/>
      <c r="K12637" s="218"/>
    </row>
    <row r="12638" customHeight="1" spans="1:11">
      <c r="A12638" s="228"/>
      <c r="B12638" s="219"/>
      <c r="C12638" s="220"/>
      <c r="D12638" s="220"/>
      <c r="E12638" s="220"/>
      <c r="F12638" s="225"/>
      <c r="G12638" s="222"/>
      <c r="H12638" s="229"/>
      <c r="I12638" s="220"/>
      <c r="J12638" s="220"/>
      <c r="K12638" s="223"/>
    </row>
    <row r="12639" customHeight="1" spans="1:11">
      <c r="A12639" s="226"/>
      <c r="B12639" s="213"/>
      <c r="C12639" s="214"/>
      <c r="D12639" s="214"/>
      <c r="E12639" s="214"/>
      <c r="F12639" s="224"/>
      <c r="G12639" s="216"/>
      <c r="H12639" s="227"/>
      <c r="I12639" s="214"/>
      <c r="J12639" s="214"/>
      <c r="K12639" s="218"/>
    </row>
    <row r="12640" customHeight="1" spans="1:11">
      <c r="A12640" s="228"/>
      <c r="B12640" s="219"/>
      <c r="C12640" s="220"/>
      <c r="D12640" s="220"/>
      <c r="E12640" s="220"/>
      <c r="F12640" s="225"/>
      <c r="G12640" s="222"/>
      <c r="H12640" s="229"/>
      <c r="I12640" s="220"/>
      <c r="J12640" s="220"/>
      <c r="K12640" s="223"/>
    </row>
    <row r="12641" customHeight="1" spans="1:11">
      <c r="A12641" s="226"/>
      <c r="B12641" s="213"/>
      <c r="C12641" s="214"/>
      <c r="D12641" s="214"/>
      <c r="E12641" s="214"/>
      <c r="F12641" s="224"/>
      <c r="G12641" s="216"/>
      <c r="H12641" s="227"/>
      <c r="I12641" s="214"/>
      <c r="J12641" s="214"/>
      <c r="K12641" s="218"/>
    </row>
    <row r="12642" customHeight="1" spans="1:11">
      <c r="A12642" s="228"/>
      <c r="B12642" s="219"/>
      <c r="C12642" s="220"/>
      <c r="D12642" s="220"/>
      <c r="E12642" s="220"/>
      <c r="F12642" s="225"/>
      <c r="G12642" s="222"/>
      <c r="H12642" s="229"/>
      <c r="I12642" s="220"/>
      <c r="J12642" s="220"/>
      <c r="K12642" s="223"/>
    </row>
    <row r="12643" customHeight="1" spans="1:11">
      <c r="A12643" s="226"/>
      <c r="B12643" s="213"/>
      <c r="C12643" s="214"/>
      <c r="D12643" s="214"/>
      <c r="E12643" s="214"/>
      <c r="F12643" s="224"/>
      <c r="G12643" s="216"/>
      <c r="H12643" s="227"/>
      <c r="I12643" s="214"/>
      <c r="J12643" s="214"/>
      <c r="K12643" s="218"/>
    </row>
    <row r="12644" customHeight="1" spans="1:11">
      <c r="A12644" s="228"/>
      <c r="B12644" s="219"/>
      <c r="C12644" s="220"/>
      <c r="D12644" s="220"/>
      <c r="E12644" s="220"/>
      <c r="F12644" s="225"/>
      <c r="G12644" s="222"/>
      <c r="H12644" s="229"/>
      <c r="I12644" s="220"/>
      <c r="J12644" s="220"/>
      <c r="K12644" s="223"/>
    </row>
    <row r="12645" customHeight="1" spans="1:11">
      <c r="A12645" s="226"/>
      <c r="B12645" s="213"/>
      <c r="C12645" s="214"/>
      <c r="D12645" s="214"/>
      <c r="E12645" s="214"/>
      <c r="F12645" s="224"/>
      <c r="G12645" s="216"/>
      <c r="H12645" s="227"/>
      <c r="I12645" s="214"/>
      <c r="J12645" s="214"/>
      <c r="K12645" s="218"/>
    </row>
    <row r="12646" customHeight="1" spans="1:11">
      <c r="A12646" s="228"/>
      <c r="B12646" s="219"/>
      <c r="C12646" s="220"/>
      <c r="D12646" s="220"/>
      <c r="E12646" s="220"/>
      <c r="F12646" s="225"/>
      <c r="G12646" s="222"/>
      <c r="H12646" s="229"/>
      <c r="I12646" s="220"/>
      <c r="J12646" s="220"/>
      <c r="K12646" s="223"/>
    </row>
    <row r="12647" customHeight="1" spans="1:11">
      <c r="A12647" s="226"/>
      <c r="B12647" s="213"/>
      <c r="C12647" s="214"/>
      <c r="D12647" s="214"/>
      <c r="E12647" s="214"/>
      <c r="F12647" s="224"/>
      <c r="G12647" s="216"/>
      <c r="H12647" s="227"/>
      <c r="I12647" s="214"/>
      <c r="J12647" s="214"/>
      <c r="K12647" s="218"/>
    </row>
    <row r="12648" customHeight="1" spans="1:11">
      <c r="A12648" s="228"/>
      <c r="B12648" s="219"/>
      <c r="C12648" s="220"/>
      <c r="D12648" s="220"/>
      <c r="E12648" s="220"/>
      <c r="F12648" s="225"/>
      <c r="G12648" s="222"/>
      <c r="H12648" s="229"/>
      <c r="I12648" s="220"/>
      <c r="J12648" s="220"/>
      <c r="K12648" s="223"/>
    </row>
    <row r="12649" customHeight="1" spans="1:11">
      <c r="A12649" s="226"/>
      <c r="B12649" s="213"/>
      <c r="C12649" s="214"/>
      <c r="D12649" s="214"/>
      <c r="E12649" s="214"/>
      <c r="F12649" s="224"/>
      <c r="G12649" s="216"/>
      <c r="H12649" s="227"/>
      <c r="I12649" s="214"/>
      <c r="J12649" s="214"/>
      <c r="K12649" s="218"/>
    </row>
    <row r="12650" customHeight="1" spans="1:11">
      <c r="A12650" s="228"/>
      <c r="B12650" s="219"/>
      <c r="C12650" s="220"/>
      <c r="D12650" s="220"/>
      <c r="E12650" s="220"/>
      <c r="F12650" s="225"/>
      <c r="G12650" s="222"/>
      <c r="H12650" s="229"/>
      <c r="I12650" s="220"/>
      <c r="J12650" s="220"/>
      <c r="K12650" s="223"/>
    </row>
    <row r="12651" customHeight="1" spans="1:11">
      <c r="A12651" s="226"/>
      <c r="B12651" s="213"/>
      <c r="C12651" s="214"/>
      <c r="D12651" s="214"/>
      <c r="E12651" s="214"/>
      <c r="F12651" s="224"/>
      <c r="G12651" s="216"/>
      <c r="H12651" s="227"/>
      <c r="I12651" s="214"/>
      <c r="J12651" s="214"/>
      <c r="K12651" s="218"/>
    </row>
    <row r="12652" customHeight="1" spans="1:11">
      <c r="A12652" s="228"/>
      <c r="B12652" s="219"/>
      <c r="C12652" s="220"/>
      <c r="D12652" s="220"/>
      <c r="E12652" s="220"/>
      <c r="F12652" s="225"/>
      <c r="G12652" s="222"/>
      <c r="H12652" s="229"/>
      <c r="I12652" s="220"/>
      <c r="J12652" s="220"/>
      <c r="K12652" s="223"/>
    </row>
    <row r="12653" customHeight="1" spans="1:11">
      <c r="A12653" s="226"/>
      <c r="B12653" s="213"/>
      <c r="C12653" s="214"/>
      <c r="D12653" s="214"/>
      <c r="E12653" s="214"/>
      <c r="F12653" s="224"/>
      <c r="G12653" s="216"/>
      <c r="H12653" s="227"/>
      <c r="I12653" s="214"/>
      <c r="J12653" s="214"/>
      <c r="K12653" s="218"/>
    </row>
    <row r="12654" customHeight="1" spans="1:11">
      <c r="A12654" s="228"/>
      <c r="B12654" s="219"/>
      <c r="C12654" s="220"/>
      <c r="D12654" s="220"/>
      <c r="E12654" s="220"/>
      <c r="F12654" s="225"/>
      <c r="G12654" s="222"/>
      <c r="H12654" s="229"/>
      <c r="I12654" s="220"/>
      <c r="J12654" s="220"/>
      <c r="K12654" s="223"/>
    </row>
    <row r="12655" customHeight="1" spans="1:11">
      <c r="A12655" s="226"/>
      <c r="B12655" s="213"/>
      <c r="C12655" s="214"/>
      <c r="D12655" s="214"/>
      <c r="E12655" s="214"/>
      <c r="F12655" s="224"/>
      <c r="G12655" s="216"/>
      <c r="H12655" s="227"/>
      <c r="I12655" s="214"/>
      <c r="J12655" s="214"/>
      <c r="K12655" s="218"/>
    </row>
    <row r="12656" customHeight="1" spans="1:11">
      <c r="A12656" s="228"/>
      <c r="B12656" s="219"/>
      <c r="C12656" s="220"/>
      <c r="D12656" s="220"/>
      <c r="E12656" s="220"/>
      <c r="F12656" s="225"/>
      <c r="G12656" s="222"/>
      <c r="H12656" s="229"/>
      <c r="I12656" s="220"/>
      <c r="J12656" s="220"/>
      <c r="K12656" s="223"/>
    </row>
    <row r="12657" customHeight="1" spans="1:11">
      <c r="A12657" s="226"/>
      <c r="B12657" s="213"/>
      <c r="C12657" s="214"/>
      <c r="D12657" s="214"/>
      <c r="E12657" s="214"/>
      <c r="F12657" s="224"/>
      <c r="G12657" s="216"/>
      <c r="H12657" s="227"/>
      <c r="I12657" s="214"/>
      <c r="J12657" s="214"/>
      <c r="K12657" s="218"/>
    </row>
    <row r="12658" customHeight="1" spans="1:11">
      <c r="A12658" s="228"/>
      <c r="B12658" s="219"/>
      <c r="C12658" s="220"/>
      <c r="D12658" s="220"/>
      <c r="E12658" s="220"/>
      <c r="F12658" s="225"/>
      <c r="G12658" s="222"/>
      <c r="H12658" s="229"/>
      <c r="I12658" s="220"/>
      <c r="J12658" s="220"/>
      <c r="K12658" s="223"/>
    </row>
    <row r="12659" customHeight="1" spans="1:11">
      <c r="A12659" s="226"/>
      <c r="B12659" s="213"/>
      <c r="C12659" s="214"/>
      <c r="D12659" s="214"/>
      <c r="E12659" s="214"/>
      <c r="F12659" s="224"/>
      <c r="G12659" s="216"/>
      <c r="H12659" s="227"/>
      <c r="I12659" s="214"/>
      <c r="J12659" s="214"/>
      <c r="K12659" s="218"/>
    </row>
    <row r="12660" customHeight="1" spans="1:11">
      <c r="A12660" s="228"/>
      <c r="B12660" s="219"/>
      <c r="C12660" s="220"/>
      <c r="D12660" s="220"/>
      <c r="E12660" s="220"/>
      <c r="F12660" s="225"/>
      <c r="G12660" s="222"/>
      <c r="H12660" s="229"/>
      <c r="I12660" s="220"/>
      <c r="J12660" s="220"/>
      <c r="K12660" s="223"/>
    </row>
    <row r="12661" customHeight="1" spans="1:11">
      <c r="A12661" s="226"/>
      <c r="B12661" s="213"/>
      <c r="C12661" s="214"/>
      <c r="D12661" s="214"/>
      <c r="E12661" s="214"/>
      <c r="F12661" s="224"/>
      <c r="G12661" s="216"/>
      <c r="H12661" s="227"/>
      <c r="I12661" s="214"/>
      <c r="J12661" s="214"/>
      <c r="K12661" s="218"/>
    </row>
    <row r="12662" customHeight="1" spans="1:11">
      <c r="A12662" s="228"/>
      <c r="B12662" s="219"/>
      <c r="C12662" s="220"/>
      <c r="D12662" s="220"/>
      <c r="E12662" s="220"/>
      <c r="F12662" s="225"/>
      <c r="G12662" s="222"/>
      <c r="H12662" s="229"/>
      <c r="I12662" s="220"/>
      <c r="J12662" s="220"/>
      <c r="K12662" s="223"/>
    </row>
    <row r="12663" customHeight="1" spans="1:11">
      <c r="A12663" s="226"/>
      <c r="B12663" s="213"/>
      <c r="C12663" s="214"/>
      <c r="D12663" s="214"/>
      <c r="E12663" s="214"/>
      <c r="F12663" s="224"/>
      <c r="G12663" s="216"/>
      <c r="H12663" s="227"/>
      <c r="I12663" s="214"/>
      <c r="J12663" s="214"/>
      <c r="K12663" s="218"/>
    </row>
    <row r="12664" customHeight="1" spans="1:11">
      <c r="A12664" s="228"/>
      <c r="B12664" s="219"/>
      <c r="C12664" s="220"/>
      <c r="D12664" s="220"/>
      <c r="E12664" s="220"/>
      <c r="F12664" s="225"/>
      <c r="G12664" s="222"/>
      <c r="H12664" s="229"/>
      <c r="I12664" s="220"/>
      <c r="J12664" s="220"/>
      <c r="K12664" s="223"/>
    </row>
    <row r="12665" customHeight="1" spans="1:11">
      <c r="A12665" s="226"/>
      <c r="B12665" s="213"/>
      <c r="C12665" s="214"/>
      <c r="D12665" s="214"/>
      <c r="E12665" s="214"/>
      <c r="F12665" s="224"/>
      <c r="G12665" s="216"/>
      <c r="H12665" s="227"/>
      <c r="I12665" s="214"/>
      <c r="J12665" s="214"/>
      <c r="K12665" s="218"/>
    </row>
    <row r="12666" customHeight="1" spans="1:11">
      <c r="A12666" s="228"/>
      <c r="B12666" s="219"/>
      <c r="C12666" s="220"/>
      <c r="D12666" s="220"/>
      <c r="E12666" s="220"/>
      <c r="F12666" s="225"/>
      <c r="G12666" s="222"/>
      <c r="H12666" s="229"/>
      <c r="I12666" s="220"/>
      <c r="J12666" s="220"/>
      <c r="K12666" s="223"/>
    </row>
    <row r="12667" customHeight="1" spans="1:11">
      <c r="A12667" s="226"/>
      <c r="B12667" s="213"/>
      <c r="C12667" s="214"/>
      <c r="D12667" s="214"/>
      <c r="E12667" s="214"/>
      <c r="F12667" s="224"/>
      <c r="G12667" s="216"/>
      <c r="H12667" s="227"/>
      <c r="I12667" s="214"/>
      <c r="J12667" s="214"/>
      <c r="K12667" s="218"/>
    </row>
    <row r="12668" customHeight="1" spans="1:11">
      <c r="A12668" s="228"/>
      <c r="B12668" s="219"/>
      <c r="C12668" s="220"/>
      <c r="D12668" s="220"/>
      <c r="E12668" s="220"/>
      <c r="F12668" s="225"/>
      <c r="G12668" s="222"/>
      <c r="H12668" s="229"/>
      <c r="I12668" s="220"/>
      <c r="J12668" s="220"/>
      <c r="K12668" s="223"/>
    </row>
    <row r="12669" customHeight="1" spans="1:11">
      <c r="A12669" s="226"/>
      <c r="B12669" s="213"/>
      <c r="C12669" s="214"/>
      <c r="D12669" s="214"/>
      <c r="E12669" s="214"/>
      <c r="F12669" s="224"/>
      <c r="G12669" s="216"/>
      <c r="H12669" s="227"/>
      <c r="I12669" s="214"/>
      <c r="J12669" s="214"/>
      <c r="K12669" s="218"/>
    </row>
    <row r="12670" customHeight="1" spans="1:11">
      <c r="A12670" s="228"/>
      <c r="B12670" s="219"/>
      <c r="C12670" s="220"/>
      <c r="D12670" s="220"/>
      <c r="E12670" s="220"/>
      <c r="F12670" s="225"/>
      <c r="G12670" s="222"/>
      <c r="H12670" s="229"/>
      <c r="I12670" s="220"/>
      <c r="J12670" s="220"/>
      <c r="K12670" s="223"/>
    </row>
    <row r="12671" customHeight="1" spans="1:11">
      <c r="A12671" s="226"/>
      <c r="B12671" s="213"/>
      <c r="C12671" s="214"/>
      <c r="D12671" s="214"/>
      <c r="E12671" s="214"/>
      <c r="F12671" s="224"/>
      <c r="G12671" s="216"/>
      <c r="H12671" s="227"/>
      <c r="I12671" s="214"/>
      <c r="J12671" s="214"/>
      <c r="K12671" s="218"/>
    </row>
    <row r="12672" customHeight="1" spans="1:11">
      <c r="A12672" s="228"/>
      <c r="B12672" s="219"/>
      <c r="C12672" s="220"/>
      <c r="D12672" s="220"/>
      <c r="E12672" s="220"/>
      <c r="F12672" s="225"/>
      <c r="G12672" s="222"/>
      <c r="H12672" s="229"/>
      <c r="I12672" s="220"/>
      <c r="J12672" s="220"/>
      <c r="K12672" s="223"/>
    </row>
    <row r="12673" customHeight="1" spans="1:11">
      <c r="A12673" s="226"/>
      <c r="B12673" s="213"/>
      <c r="C12673" s="214"/>
      <c r="D12673" s="214"/>
      <c r="E12673" s="214"/>
      <c r="F12673" s="224"/>
      <c r="G12673" s="216"/>
      <c r="H12673" s="227"/>
      <c r="I12673" s="214"/>
      <c r="J12673" s="214"/>
      <c r="K12673" s="218"/>
    </row>
    <row r="12674" customHeight="1" spans="1:11">
      <c r="A12674" s="228"/>
      <c r="B12674" s="219"/>
      <c r="C12674" s="220"/>
      <c r="D12674" s="220"/>
      <c r="E12674" s="220"/>
      <c r="F12674" s="225"/>
      <c r="G12674" s="222"/>
      <c r="H12674" s="229"/>
      <c r="I12674" s="220"/>
      <c r="J12674" s="220"/>
      <c r="K12674" s="223"/>
    </row>
    <row r="12675" customHeight="1" spans="1:11">
      <c r="A12675" s="226"/>
      <c r="B12675" s="213"/>
      <c r="C12675" s="214"/>
      <c r="D12675" s="214"/>
      <c r="E12675" s="214"/>
      <c r="F12675" s="224"/>
      <c r="G12675" s="216"/>
      <c r="H12675" s="227"/>
      <c r="I12675" s="214"/>
      <c r="J12675" s="214"/>
      <c r="K12675" s="218"/>
    </row>
    <row r="12676" customHeight="1" spans="1:11">
      <c r="A12676" s="228"/>
      <c r="B12676" s="219"/>
      <c r="C12676" s="220"/>
      <c r="D12676" s="220"/>
      <c r="E12676" s="220"/>
      <c r="F12676" s="225"/>
      <c r="G12676" s="222"/>
      <c r="H12676" s="229"/>
      <c r="I12676" s="220"/>
      <c r="J12676" s="220"/>
      <c r="K12676" s="223"/>
    </row>
    <row r="12677" customHeight="1" spans="1:11">
      <c r="A12677" s="226"/>
      <c r="B12677" s="213"/>
      <c r="C12677" s="214"/>
      <c r="D12677" s="214"/>
      <c r="E12677" s="214"/>
      <c r="F12677" s="224"/>
      <c r="G12677" s="216"/>
      <c r="H12677" s="227"/>
      <c r="I12677" s="214"/>
      <c r="J12677" s="214"/>
      <c r="K12677" s="218"/>
    </row>
    <row r="12678" customHeight="1" spans="1:11">
      <c r="A12678" s="228"/>
      <c r="B12678" s="219"/>
      <c r="C12678" s="220"/>
      <c r="D12678" s="220"/>
      <c r="E12678" s="220"/>
      <c r="F12678" s="225"/>
      <c r="G12678" s="222"/>
      <c r="H12678" s="229"/>
      <c r="I12678" s="220"/>
      <c r="J12678" s="220"/>
      <c r="K12678" s="223"/>
    </row>
    <row r="12679" customHeight="1" spans="1:11">
      <c r="A12679" s="226"/>
      <c r="B12679" s="213"/>
      <c r="C12679" s="214"/>
      <c r="D12679" s="214"/>
      <c r="E12679" s="214"/>
      <c r="F12679" s="224"/>
      <c r="G12679" s="216"/>
      <c r="H12679" s="227"/>
      <c r="I12679" s="214"/>
      <c r="J12679" s="214"/>
      <c r="K12679" s="218"/>
    </row>
    <row r="12680" customHeight="1" spans="1:11">
      <c r="A12680" s="228"/>
      <c r="B12680" s="219"/>
      <c r="C12680" s="220"/>
      <c r="D12680" s="220"/>
      <c r="E12680" s="220"/>
      <c r="F12680" s="225"/>
      <c r="G12680" s="222"/>
      <c r="H12680" s="229"/>
      <c r="I12680" s="220"/>
      <c r="J12680" s="220"/>
      <c r="K12680" s="223"/>
    </row>
    <row r="12681" customHeight="1" spans="1:11">
      <c r="A12681" s="226"/>
      <c r="B12681" s="213"/>
      <c r="C12681" s="214"/>
      <c r="D12681" s="214"/>
      <c r="E12681" s="214"/>
      <c r="F12681" s="224"/>
      <c r="G12681" s="216"/>
      <c r="H12681" s="227"/>
      <c r="I12681" s="214"/>
      <c r="J12681" s="214"/>
      <c r="K12681" s="218"/>
    </row>
    <row r="12682" customHeight="1" spans="1:11">
      <c r="A12682" s="228"/>
      <c r="B12682" s="219"/>
      <c r="C12682" s="220"/>
      <c r="D12682" s="220"/>
      <c r="E12682" s="220"/>
      <c r="F12682" s="225"/>
      <c r="G12682" s="222"/>
      <c r="H12682" s="229"/>
      <c r="I12682" s="220"/>
      <c r="J12682" s="220"/>
      <c r="K12682" s="223"/>
    </row>
    <row r="12683" customHeight="1" spans="1:11">
      <c r="A12683" s="226"/>
      <c r="B12683" s="213"/>
      <c r="C12683" s="214"/>
      <c r="D12683" s="214"/>
      <c r="E12683" s="214"/>
      <c r="F12683" s="224"/>
      <c r="G12683" s="216"/>
      <c r="H12683" s="227"/>
      <c r="I12683" s="214"/>
      <c r="J12683" s="214"/>
      <c r="K12683" s="218"/>
    </row>
    <row r="12684" customHeight="1" spans="1:11">
      <c r="A12684" s="228"/>
      <c r="B12684" s="219"/>
      <c r="C12684" s="220"/>
      <c r="D12684" s="220"/>
      <c r="E12684" s="220"/>
      <c r="F12684" s="225"/>
      <c r="G12684" s="222"/>
      <c r="H12684" s="229"/>
      <c r="I12684" s="220"/>
      <c r="J12684" s="220"/>
      <c r="K12684" s="223"/>
    </row>
    <row r="12685" customHeight="1" spans="1:11">
      <c r="A12685" s="226"/>
      <c r="B12685" s="213"/>
      <c r="C12685" s="214"/>
      <c r="D12685" s="214"/>
      <c r="E12685" s="214"/>
      <c r="F12685" s="224"/>
      <c r="G12685" s="216"/>
      <c r="H12685" s="227"/>
      <c r="I12685" s="214"/>
      <c r="J12685" s="214"/>
      <c r="K12685" s="218"/>
    </row>
    <row r="12686" customHeight="1" spans="1:11">
      <c r="A12686" s="228"/>
      <c r="B12686" s="219"/>
      <c r="C12686" s="220"/>
      <c r="D12686" s="220"/>
      <c r="E12686" s="220"/>
      <c r="F12686" s="225"/>
      <c r="G12686" s="222"/>
      <c r="H12686" s="229"/>
      <c r="I12686" s="220"/>
      <c r="J12686" s="220"/>
      <c r="K12686" s="223"/>
    </row>
    <row r="12687" customHeight="1" spans="1:11">
      <c r="A12687" s="226"/>
      <c r="B12687" s="213"/>
      <c r="C12687" s="214"/>
      <c r="D12687" s="214"/>
      <c r="E12687" s="214"/>
      <c r="F12687" s="224"/>
      <c r="G12687" s="216"/>
      <c r="H12687" s="227"/>
      <c r="I12687" s="214"/>
      <c r="J12687" s="214"/>
      <c r="K12687" s="218"/>
    </row>
    <row r="12688" customHeight="1" spans="1:11">
      <c r="A12688" s="228"/>
      <c r="B12688" s="219"/>
      <c r="C12688" s="220"/>
      <c r="D12688" s="220"/>
      <c r="E12688" s="220"/>
      <c r="F12688" s="225"/>
      <c r="G12688" s="222"/>
      <c r="H12688" s="229"/>
      <c r="I12688" s="220"/>
      <c r="J12688" s="220"/>
      <c r="K12688" s="223"/>
    </row>
    <row r="12689" customHeight="1" spans="1:11">
      <c r="A12689" s="226"/>
      <c r="B12689" s="213"/>
      <c r="C12689" s="214"/>
      <c r="D12689" s="214"/>
      <c r="E12689" s="214"/>
      <c r="F12689" s="224"/>
      <c r="G12689" s="216"/>
      <c r="H12689" s="227"/>
      <c r="I12689" s="214"/>
      <c r="J12689" s="214"/>
      <c r="K12689" s="218"/>
    </row>
    <row r="12690" customHeight="1" spans="1:11">
      <c r="A12690" s="228"/>
      <c r="B12690" s="219"/>
      <c r="C12690" s="220"/>
      <c r="D12690" s="220"/>
      <c r="E12690" s="220"/>
      <c r="F12690" s="225"/>
      <c r="G12690" s="222"/>
      <c r="H12690" s="229"/>
      <c r="I12690" s="220"/>
      <c r="J12690" s="220"/>
      <c r="K12690" s="223"/>
    </row>
    <row r="12691" customHeight="1" spans="1:11">
      <c r="A12691" s="226"/>
      <c r="B12691" s="213"/>
      <c r="C12691" s="214"/>
      <c r="D12691" s="214"/>
      <c r="E12691" s="214"/>
      <c r="F12691" s="224"/>
      <c r="G12691" s="216"/>
      <c r="H12691" s="227"/>
      <c r="I12691" s="214"/>
      <c r="J12691" s="214"/>
      <c r="K12691" s="218"/>
    </row>
    <row r="12692" customHeight="1" spans="1:11">
      <c r="A12692" s="228"/>
      <c r="B12692" s="219"/>
      <c r="C12692" s="220"/>
      <c r="D12692" s="220"/>
      <c r="E12692" s="220"/>
      <c r="F12692" s="225"/>
      <c r="G12692" s="222"/>
      <c r="H12692" s="229"/>
      <c r="I12692" s="220"/>
      <c r="J12692" s="220"/>
      <c r="K12692" s="223"/>
    </row>
    <row r="12693" customHeight="1" spans="1:11">
      <c r="A12693" s="226"/>
      <c r="B12693" s="213"/>
      <c r="C12693" s="214"/>
      <c r="D12693" s="214"/>
      <c r="E12693" s="214"/>
      <c r="F12693" s="224"/>
      <c r="G12693" s="216"/>
      <c r="H12693" s="227"/>
      <c r="I12693" s="214"/>
      <c r="J12693" s="214"/>
      <c r="K12693" s="218"/>
    </row>
    <row r="12694" customHeight="1" spans="1:11">
      <c r="A12694" s="228"/>
      <c r="B12694" s="219"/>
      <c r="C12694" s="220"/>
      <c r="D12694" s="220"/>
      <c r="E12694" s="220"/>
      <c r="F12694" s="225"/>
      <c r="G12694" s="222"/>
      <c r="H12694" s="229"/>
      <c r="I12694" s="220"/>
      <c r="J12694" s="220"/>
      <c r="K12694" s="223"/>
    </row>
    <row r="12695" customHeight="1" spans="1:11">
      <c r="A12695" s="226"/>
      <c r="B12695" s="213"/>
      <c r="C12695" s="214"/>
      <c r="D12695" s="214"/>
      <c r="E12695" s="214"/>
      <c r="F12695" s="224"/>
      <c r="G12695" s="216"/>
      <c r="H12695" s="227"/>
      <c r="I12695" s="214"/>
      <c r="J12695" s="214"/>
      <c r="K12695" s="218"/>
    </row>
    <row r="12696" customHeight="1" spans="1:11">
      <c r="A12696" s="228"/>
      <c r="B12696" s="219"/>
      <c r="C12696" s="220"/>
      <c r="D12696" s="220"/>
      <c r="E12696" s="220"/>
      <c r="F12696" s="225"/>
      <c r="G12696" s="222"/>
      <c r="H12696" s="229"/>
      <c r="I12696" s="220"/>
      <c r="J12696" s="220"/>
      <c r="K12696" s="223"/>
    </row>
    <row r="12697" customHeight="1" spans="1:11">
      <c r="A12697" s="226"/>
      <c r="B12697" s="213"/>
      <c r="C12697" s="214"/>
      <c r="D12697" s="214"/>
      <c r="E12697" s="214"/>
      <c r="F12697" s="224"/>
      <c r="G12697" s="216"/>
      <c r="H12697" s="227"/>
      <c r="I12697" s="214"/>
      <c r="J12697" s="214"/>
      <c r="K12697" s="218"/>
    </row>
    <row r="12698" customHeight="1" spans="1:11">
      <c r="A12698" s="228"/>
      <c r="B12698" s="219"/>
      <c r="C12698" s="220"/>
      <c r="D12698" s="220"/>
      <c r="E12698" s="220"/>
      <c r="F12698" s="225"/>
      <c r="G12698" s="222"/>
      <c r="H12698" s="229"/>
      <c r="I12698" s="220"/>
      <c r="J12698" s="220"/>
      <c r="K12698" s="223"/>
    </row>
    <row r="12699" customHeight="1" spans="1:11">
      <c r="A12699" s="226"/>
      <c r="B12699" s="213"/>
      <c r="C12699" s="214"/>
      <c r="D12699" s="214"/>
      <c r="E12699" s="214"/>
      <c r="F12699" s="224"/>
      <c r="G12699" s="216"/>
      <c r="H12699" s="227"/>
      <c r="I12699" s="214"/>
      <c r="J12699" s="214"/>
      <c r="K12699" s="218"/>
    </row>
    <row r="12700" customHeight="1" spans="1:11">
      <c r="A12700" s="228"/>
      <c r="B12700" s="219"/>
      <c r="C12700" s="220"/>
      <c r="D12700" s="220"/>
      <c r="E12700" s="220"/>
      <c r="F12700" s="225"/>
      <c r="G12700" s="222"/>
      <c r="H12700" s="229"/>
      <c r="I12700" s="220"/>
      <c r="J12700" s="220"/>
      <c r="K12700" s="223"/>
    </row>
    <row r="12701" customHeight="1" spans="1:11">
      <c r="A12701" s="226"/>
      <c r="B12701" s="213"/>
      <c r="C12701" s="214"/>
      <c r="D12701" s="214"/>
      <c r="E12701" s="214"/>
      <c r="F12701" s="224"/>
      <c r="G12701" s="216"/>
      <c r="H12701" s="227"/>
      <c r="I12701" s="214"/>
      <c r="J12701" s="214"/>
      <c r="K12701" s="218"/>
    </row>
    <row r="12702" customHeight="1" spans="1:11">
      <c r="A12702" s="228"/>
      <c r="B12702" s="219"/>
      <c r="C12702" s="220"/>
      <c r="D12702" s="220"/>
      <c r="E12702" s="220"/>
      <c r="F12702" s="225"/>
      <c r="G12702" s="222"/>
      <c r="H12702" s="229"/>
      <c r="I12702" s="220"/>
      <c r="J12702" s="220"/>
      <c r="K12702" s="223"/>
    </row>
    <row r="12703" customHeight="1" spans="1:11">
      <c r="A12703" s="226"/>
      <c r="B12703" s="213"/>
      <c r="C12703" s="214"/>
      <c r="D12703" s="214"/>
      <c r="E12703" s="214"/>
      <c r="F12703" s="224"/>
      <c r="G12703" s="216"/>
      <c r="H12703" s="227"/>
      <c r="I12703" s="214"/>
      <c r="J12703" s="214"/>
      <c r="K12703" s="218"/>
    </row>
    <row r="12704" customHeight="1" spans="1:11">
      <c r="A12704" s="228"/>
      <c r="B12704" s="219"/>
      <c r="C12704" s="220"/>
      <c r="D12704" s="220"/>
      <c r="E12704" s="220"/>
      <c r="F12704" s="225"/>
      <c r="G12704" s="222"/>
      <c r="H12704" s="229"/>
      <c r="I12704" s="220"/>
      <c r="J12704" s="220"/>
      <c r="K12704" s="223"/>
    </row>
    <row r="12705" customHeight="1" spans="1:11">
      <c r="A12705" s="226"/>
      <c r="B12705" s="213"/>
      <c r="C12705" s="214"/>
      <c r="D12705" s="214"/>
      <c r="E12705" s="214"/>
      <c r="F12705" s="224"/>
      <c r="G12705" s="216"/>
      <c r="H12705" s="227"/>
      <c r="I12705" s="214"/>
      <c r="J12705" s="214"/>
      <c r="K12705" s="218"/>
    </row>
    <row r="12706" customHeight="1" spans="1:11">
      <c r="A12706" s="228"/>
      <c r="B12706" s="219"/>
      <c r="C12706" s="220"/>
      <c r="D12706" s="220"/>
      <c r="E12706" s="220"/>
      <c r="F12706" s="225"/>
      <c r="G12706" s="222"/>
      <c r="H12706" s="229"/>
      <c r="I12706" s="220"/>
      <c r="J12706" s="220"/>
      <c r="K12706" s="223"/>
    </row>
    <row r="12707" customHeight="1" spans="1:11">
      <c r="A12707" s="226"/>
      <c r="B12707" s="213"/>
      <c r="C12707" s="214"/>
      <c r="D12707" s="214"/>
      <c r="E12707" s="214"/>
      <c r="F12707" s="224"/>
      <c r="G12707" s="216"/>
      <c r="H12707" s="227"/>
      <c r="I12707" s="214"/>
      <c r="J12707" s="214"/>
      <c r="K12707" s="218"/>
    </row>
    <row r="12708" customHeight="1" spans="1:11">
      <c r="A12708" s="228"/>
      <c r="B12708" s="219"/>
      <c r="C12708" s="220"/>
      <c r="D12708" s="220"/>
      <c r="E12708" s="220"/>
      <c r="F12708" s="225"/>
      <c r="G12708" s="222"/>
      <c r="H12708" s="229"/>
      <c r="I12708" s="220"/>
      <c r="J12708" s="220"/>
      <c r="K12708" s="223"/>
    </row>
    <row r="12709" customHeight="1" spans="1:11">
      <c r="A12709" s="226"/>
      <c r="B12709" s="213"/>
      <c r="C12709" s="214"/>
      <c r="D12709" s="214"/>
      <c r="E12709" s="214"/>
      <c r="F12709" s="224"/>
      <c r="G12709" s="216"/>
      <c r="H12709" s="227"/>
      <c r="I12709" s="214"/>
      <c r="J12709" s="214"/>
      <c r="K12709" s="218"/>
    </row>
    <row r="12710" customHeight="1" spans="1:11">
      <c r="A12710" s="228"/>
      <c r="B12710" s="219"/>
      <c r="C12710" s="220"/>
      <c r="D12710" s="220"/>
      <c r="E12710" s="220"/>
      <c r="F12710" s="225"/>
      <c r="G12710" s="222"/>
      <c r="H12710" s="229"/>
      <c r="I12710" s="220"/>
      <c r="J12710" s="220"/>
      <c r="K12710" s="223"/>
    </row>
    <row r="12711" customHeight="1" spans="1:11">
      <c r="A12711" s="226"/>
      <c r="B12711" s="213"/>
      <c r="C12711" s="214"/>
      <c r="D12711" s="214"/>
      <c r="E12711" s="214"/>
      <c r="F12711" s="224"/>
      <c r="G12711" s="216"/>
      <c r="H12711" s="227"/>
      <c r="I12711" s="214"/>
      <c r="J12711" s="214"/>
      <c r="K12711" s="218"/>
    </row>
    <row r="12712" customHeight="1" spans="1:11">
      <c r="A12712" s="228"/>
      <c r="B12712" s="219"/>
      <c r="C12712" s="220"/>
      <c r="D12712" s="220"/>
      <c r="E12712" s="220"/>
      <c r="F12712" s="225"/>
      <c r="G12712" s="222"/>
      <c r="H12712" s="229"/>
      <c r="I12712" s="220"/>
      <c r="J12712" s="220"/>
      <c r="K12712" s="223"/>
    </row>
    <row r="12713" customHeight="1" spans="1:11">
      <c r="A12713" s="226"/>
      <c r="B12713" s="213"/>
      <c r="C12713" s="214"/>
      <c r="D12713" s="214"/>
      <c r="E12713" s="214"/>
      <c r="F12713" s="224"/>
      <c r="G12713" s="216"/>
      <c r="H12713" s="227"/>
      <c r="I12713" s="214"/>
      <c r="J12713" s="214"/>
      <c r="K12713" s="218"/>
    </row>
    <row r="12714" customHeight="1" spans="1:11">
      <c r="A12714" s="228"/>
      <c r="B12714" s="219"/>
      <c r="C12714" s="220"/>
      <c r="D12714" s="220"/>
      <c r="E12714" s="220"/>
      <c r="F12714" s="225"/>
      <c r="G12714" s="222"/>
      <c r="H12714" s="229"/>
      <c r="I12714" s="220"/>
      <c r="J12714" s="220"/>
      <c r="K12714" s="223"/>
    </row>
    <row r="12715" customHeight="1" spans="1:11">
      <c r="A12715" s="226"/>
      <c r="B12715" s="213"/>
      <c r="C12715" s="214"/>
      <c r="D12715" s="214"/>
      <c r="E12715" s="214"/>
      <c r="F12715" s="224"/>
      <c r="G12715" s="216"/>
      <c r="H12715" s="227"/>
      <c r="I12715" s="214"/>
      <c r="J12715" s="214"/>
      <c r="K12715" s="218"/>
    </row>
    <row r="12716" customHeight="1" spans="1:11">
      <c r="A12716" s="228"/>
      <c r="B12716" s="219"/>
      <c r="C12716" s="220"/>
      <c r="D12716" s="220"/>
      <c r="E12716" s="220"/>
      <c r="F12716" s="225"/>
      <c r="G12716" s="222"/>
      <c r="H12716" s="229"/>
      <c r="I12716" s="220"/>
      <c r="J12716" s="220"/>
      <c r="K12716" s="223"/>
    </row>
    <row r="12717" customHeight="1" spans="1:11">
      <c r="A12717" s="226"/>
      <c r="B12717" s="213"/>
      <c r="C12717" s="214"/>
      <c r="D12717" s="214"/>
      <c r="E12717" s="214"/>
      <c r="F12717" s="224"/>
      <c r="G12717" s="216"/>
      <c r="H12717" s="227"/>
      <c r="I12717" s="214"/>
      <c r="J12717" s="214"/>
      <c r="K12717" s="218"/>
    </row>
    <row r="12718" customHeight="1" spans="1:11">
      <c r="A12718" s="228"/>
      <c r="B12718" s="219"/>
      <c r="C12718" s="220"/>
      <c r="D12718" s="220"/>
      <c r="E12718" s="220"/>
      <c r="F12718" s="225"/>
      <c r="G12718" s="222"/>
      <c r="H12718" s="229"/>
      <c r="I12718" s="220"/>
      <c r="J12718" s="220"/>
      <c r="K12718" s="223"/>
    </row>
    <row r="12719" customHeight="1" spans="1:11">
      <c r="A12719" s="226"/>
      <c r="B12719" s="213"/>
      <c r="C12719" s="214"/>
      <c r="D12719" s="214"/>
      <c r="E12719" s="214"/>
      <c r="F12719" s="224"/>
      <c r="G12719" s="216"/>
      <c r="H12719" s="227"/>
      <c r="I12719" s="214"/>
      <c r="J12719" s="214"/>
      <c r="K12719" s="218"/>
    </row>
    <row r="12720" customHeight="1" spans="1:11">
      <c r="A12720" s="228"/>
      <c r="B12720" s="219"/>
      <c r="C12720" s="220"/>
      <c r="D12720" s="220"/>
      <c r="E12720" s="220"/>
      <c r="F12720" s="225"/>
      <c r="G12720" s="222"/>
      <c r="H12720" s="229"/>
      <c r="I12720" s="220"/>
      <c r="J12720" s="220"/>
      <c r="K12720" s="223"/>
    </row>
    <row r="12721" customHeight="1" spans="1:11">
      <c r="A12721" s="226"/>
      <c r="B12721" s="213"/>
      <c r="C12721" s="214"/>
      <c r="D12721" s="214"/>
      <c r="E12721" s="214"/>
      <c r="F12721" s="224"/>
      <c r="G12721" s="216"/>
      <c r="H12721" s="227"/>
      <c r="I12721" s="214"/>
      <c r="J12721" s="214"/>
      <c r="K12721" s="218"/>
    </row>
    <row r="12722" customHeight="1" spans="1:11">
      <c r="A12722" s="228"/>
      <c r="B12722" s="219"/>
      <c r="C12722" s="220"/>
      <c r="D12722" s="220"/>
      <c r="E12722" s="220"/>
      <c r="F12722" s="225"/>
      <c r="G12722" s="222"/>
      <c r="H12722" s="229"/>
      <c r="I12722" s="220"/>
      <c r="J12722" s="220"/>
      <c r="K12722" s="223"/>
    </row>
    <row r="12723" customHeight="1" spans="1:11">
      <c r="A12723" s="226"/>
      <c r="B12723" s="213"/>
      <c r="C12723" s="214"/>
      <c r="D12723" s="214"/>
      <c r="E12723" s="214"/>
      <c r="F12723" s="224"/>
      <c r="G12723" s="216"/>
      <c r="H12723" s="227"/>
      <c r="I12723" s="214"/>
      <c r="J12723" s="214"/>
      <c r="K12723" s="218"/>
    </row>
    <row r="12724" customHeight="1" spans="1:11">
      <c r="A12724" s="228"/>
      <c r="B12724" s="219"/>
      <c r="C12724" s="220"/>
      <c r="D12724" s="220"/>
      <c r="E12724" s="220"/>
      <c r="F12724" s="225"/>
      <c r="G12724" s="222"/>
      <c r="H12724" s="229"/>
      <c r="I12724" s="220"/>
      <c r="J12724" s="220"/>
      <c r="K12724" s="223"/>
    </row>
    <row r="12725" customHeight="1" spans="1:11">
      <c r="A12725" s="226"/>
      <c r="B12725" s="213"/>
      <c r="C12725" s="214"/>
      <c r="D12725" s="214"/>
      <c r="E12725" s="214"/>
      <c r="F12725" s="224"/>
      <c r="G12725" s="216"/>
      <c r="H12725" s="227"/>
      <c r="I12725" s="214"/>
      <c r="J12725" s="214"/>
      <c r="K12725" s="218"/>
    </row>
    <row r="12726" customHeight="1" spans="1:11">
      <c r="A12726" s="228"/>
      <c r="B12726" s="219"/>
      <c r="C12726" s="220"/>
      <c r="D12726" s="220"/>
      <c r="E12726" s="220"/>
      <c r="F12726" s="225"/>
      <c r="G12726" s="222"/>
      <c r="H12726" s="229"/>
      <c r="I12726" s="220"/>
      <c r="J12726" s="220"/>
      <c r="K12726" s="223"/>
    </row>
    <row r="12727" customHeight="1" spans="1:11">
      <c r="A12727" s="226"/>
      <c r="B12727" s="213"/>
      <c r="C12727" s="214"/>
      <c r="D12727" s="214"/>
      <c r="E12727" s="214"/>
      <c r="F12727" s="224"/>
      <c r="G12727" s="216"/>
      <c r="H12727" s="227"/>
      <c r="I12727" s="214"/>
      <c r="J12727" s="214"/>
      <c r="K12727" s="218"/>
    </row>
    <row r="12728" customHeight="1" spans="1:11">
      <c r="A12728" s="228"/>
      <c r="B12728" s="219"/>
      <c r="C12728" s="220"/>
      <c r="D12728" s="220"/>
      <c r="E12728" s="220"/>
      <c r="F12728" s="225"/>
      <c r="G12728" s="222"/>
      <c r="H12728" s="229"/>
      <c r="I12728" s="220"/>
      <c r="J12728" s="220"/>
      <c r="K12728" s="223"/>
    </row>
    <row r="12729" customHeight="1" spans="1:11">
      <c r="A12729" s="226"/>
      <c r="B12729" s="213"/>
      <c r="C12729" s="214"/>
      <c r="D12729" s="214"/>
      <c r="E12729" s="214"/>
      <c r="F12729" s="224"/>
      <c r="G12729" s="216"/>
      <c r="H12729" s="227"/>
      <c r="I12729" s="214"/>
      <c r="J12729" s="214"/>
      <c r="K12729" s="218"/>
    </row>
    <row r="12730" customHeight="1" spans="1:11">
      <c r="A12730" s="228"/>
      <c r="B12730" s="219"/>
      <c r="C12730" s="220"/>
      <c r="D12730" s="220"/>
      <c r="E12730" s="220"/>
      <c r="F12730" s="225"/>
      <c r="G12730" s="222"/>
      <c r="H12730" s="229"/>
      <c r="I12730" s="220"/>
      <c r="J12730" s="220"/>
      <c r="K12730" s="223"/>
    </row>
    <row r="12731" customHeight="1" spans="1:11">
      <c r="A12731" s="226"/>
      <c r="B12731" s="213"/>
      <c r="C12731" s="214"/>
      <c r="D12731" s="214"/>
      <c r="E12731" s="214"/>
      <c r="F12731" s="224"/>
      <c r="G12731" s="216"/>
      <c r="H12731" s="227"/>
      <c r="I12731" s="214"/>
      <c r="J12731" s="214"/>
      <c r="K12731" s="218"/>
    </row>
    <row r="12732" customHeight="1" spans="1:11">
      <c r="A12732" s="228"/>
      <c r="B12732" s="219"/>
      <c r="C12732" s="220"/>
      <c r="D12732" s="220"/>
      <c r="E12732" s="220"/>
      <c r="F12732" s="225"/>
      <c r="G12732" s="222"/>
      <c r="H12732" s="229"/>
      <c r="I12732" s="220"/>
      <c r="J12732" s="220"/>
      <c r="K12732" s="223"/>
    </row>
    <row r="12733" customHeight="1" spans="1:11">
      <c r="A12733" s="226"/>
      <c r="B12733" s="213"/>
      <c r="C12733" s="214"/>
      <c r="D12733" s="214"/>
      <c r="E12733" s="214"/>
      <c r="F12733" s="224"/>
      <c r="G12733" s="216"/>
      <c r="H12733" s="227"/>
      <c r="I12733" s="214"/>
      <c r="J12733" s="214"/>
      <c r="K12733" s="218"/>
    </row>
    <row r="12734" customHeight="1" spans="1:11">
      <c r="A12734" s="228"/>
      <c r="B12734" s="219"/>
      <c r="C12734" s="220"/>
      <c r="D12734" s="220"/>
      <c r="E12734" s="220"/>
      <c r="F12734" s="225"/>
      <c r="G12734" s="222"/>
      <c r="H12734" s="229"/>
      <c r="I12734" s="220"/>
      <c r="J12734" s="220"/>
      <c r="K12734" s="223"/>
    </row>
    <row r="12735" customHeight="1" spans="1:11">
      <c r="A12735" s="226"/>
      <c r="B12735" s="213"/>
      <c r="C12735" s="214"/>
      <c r="D12735" s="214"/>
      <c r="E12735" s="214"/>
      <c r="F12735" s="224"/>
      <c r="G12735" s="216"/>
      <c r="H12735" s="227"/>
      <c r="I12735" s="214"/>
      <c r="J12735" s="214"/>
      <c r="K12735" s="218"/>
    </row>
    <row r="12736" customHeight="1" spans="1:11">
      <c r="A12736" s="228"/>
      <c r="B12736" s="219"/>
      <c r="C12736" s="220"/>
      <c r="D12736" s="220"/>
      <c r="E12736" s="220"/>
      <c r="F12736" s="225"/>
      <c r="G12736" s="222"/>
      <c r="H12736" s="229"/>
      <c r="I12736" s="220"/>
      <c r="J12736" s="220"/>
      <c r="K12736" s="223"/>
    </row>
    <row r="12737" customHeight="1" spans="1:11">
      <c r="A12737" s="226"/>
      <c r="B12737" s="213"/>
      <c r="C12737" s="214"/>
      <c r="D12737" s="214"/>
      <c r="E12737" s="214"/>
      <c r="F12737" s="224"/>
      <c r="G12737" s="216"/>
      <c r="H12737" s="227"/>
      <c r="I12737" s="214"/>
      <c r="J12737" s="214"/>
      <c r="K12737" s="218"/>
    </row>
    <row r="12738" customHeight="1" spans="1:11">
      <c r="A12738" s="228"/>
      <c r="B12738" s="219"/>
      <c r="C12738" s="220"/>
      <c r="D12738" s="220"/>
      <c r="E12738" s="220"/>
      <c r="F12738" s="225"/>
      <c r="G12738" s="222"/>
      <c r="H12738" s="229"/>
      <c r="I12738" s="220"/>
      <c r="J12738" s="220"/>
      <c r="K12738" s="223"/>
    </row>
    <row r="12739" customHeight="1" spans="1:11">
      <c r="A12739" s="226"/>
      <c r="B12739" s="213"/>
      <c r="C12739" s="214"/>
      <c r="D12739" s="214"/>
      <c r="E12739" s="214"/>
      <c r="F12739" s="224"/>
      <c r="G12739" s="216"/>
      <c r="H12739" s="227"/>
      <c r="I12739" s="214"/>
      <c r="J12739" s="214"/>
      <c r="K12739" s="218"/>
    </row>
    <row r="12740" customHeight="1" spans="1:11">
      <c r="A12740" s="228"/>
      <c r="B12740" s="219"/>
      <c r="C12740" s="220"/>
      <c r="D12740" s="220"/>
      <c r="E12740" s="220"/>
      <c r="F12740" s="225"/>
      <c r="G12740" s="222"/>
      <c r="H12740" s="229"/>
      <c r="I12740" s="220"/>
      <c r="J12740" s="220"/>
      <c r="K12740" s="223"/>
    </row>
    <row r="12741" customHeight="1" spans="1:11">
      <c r="A12741" s="226"/>
      <c r="B12741" s="213"/>
      <c r="C12741" s="214"/>
      <c r="D12741" s="214"/>
      <c r="E12741" s="214"/>
      <c r="F12741" s="224"/>
      <c r="G12741" s="216"/>
      <c r="H12741" s="227"/>
      <c r="I12741" s="214"/>
      <c r="J12741" s="214"/>
      <c r="K12741" s="218"/>
    </row>
    <row r="12742" customHeight="1" spans="1:11">
      <c r="A12742" s="228"/>
      <c r="B12742" s="219"/>
      <c r="C12742" s="220"/>
      <c r="D12742" s="220"/>
      <c r="E12742" s="220"/>
      <c r="F12742" s="225"/>
      <c r="G12742" s="222"/>
      <c r="H12742" s="229"/>
      <c r="I12742" s="220"/>
      <c r="J12742" s="220"/>
      <c r="K12742" s="223"/>
    </row>
    <row r="12743" customHeight="1" spans="1:11">
      <c r="A12743" s="226"/>
      <c r="B12743" s="213"/>
      <c r="C12743" s="214"/>
      <c r="D12743" s="214"/>
      <c r="E12743" s="214"/>
      <c r="F12743" s="224"/>
      <c r="G12743" s="216"/>
      <c r="H12743" s="227"/>
      <c r="I12743" s="214"/>
      <c r="J12743" s="214"/>
      <c r="K12743" s="218"/>
    </row>
    <row r="12744" customHeight="1" spans="1:11">
      <c r="A12744" s="228"/>
      <c r="B12744" s="219"/>
      <c r="C12744" s="220"/>
      <c r="D12744" s="220"/>
      <c r="E12744" s="220"/>
      <c r="F12744" s="225"/>
      <c r="G12744" s="222"/>
      <c r="H12744" s="229"/>
      <c r="I12744" s="220"/>
      <c r="J12744" s="220"/>
      <c r="K12744" s="223"/>
    </row>
    <row r="12745" customHeight="1" spans="1:11">
      <c r="A12745" s="226"/>
      <c r="B12745" s="213"/>
      <c r="C12745" s="214"/>
      <c r="D12745" s="214"/>
      <c r="E12745" s="214"/>
      <c r="F12745" s="224"/>
      <c r="G12745" s="216"/>
      <c r="H12745" s="227"/>
      <c r="I12745" s="214"/>
      <c r="J12745" s="214"/>
      <c r="K12745" s="218"/>
    </row>
    <row r="12746" customHeight="1" spans="1:11">
      <c r="A12746" s="228"/>
      <c r="B12746" s="219"/>
      <c r="C12746" s="220"/>
      <c r="D12746" s="220"/>
      <c r="E12746" s="220"/>
      <c r="F12746" s="225"/>
      <c r="G12746" s="222"/>
      <c r="H12746" s="229"/>
      <c r="I12746" s="220"/>
      <c r="J12746" s="220"/>
      <c r="K12746" s="223"/>
    </row>
    <row r="12747" customHeight="1" spans="1:11">
      <c r="A12747" s="226"/>
      <c r="B12747" s="213"/>
      <c r="C12747" s="214"/>
      <c r="D12747" s="214"/>
      <c r="E12747" s="214"/>
      <c r="F12747" s="224"/>
      <c r="G12747" s="216"/>
      <c r="H12747" s="227"/>
      <c r="I12747" s="214"/>
      <c r="J12747" s="214"/>
      <c r="K12747" s="218"/>
    </row>
    <row r="12748" customHeight="1" spans="1:11">
      <c r="A12748" s="228"/>
      <c r="B12748" s="219"/>
      <c r="C12748" s="220"/>
      <c r="D12748" s="220"/>
      <c r="E12748" s="220"/>
      <c r="F12748" s="225"/>
      <c r="G12748" s="222"/>
      <c r="H12748" s="229"/>
      <c r="I12748" s="220"/>
      <c r="J12748" s="220"/>
      <c r="K12748" s="223"/>
    </row>
    <row r="12749" customHeight="1" spans="1:11">
      <c r="A12749" s="226"/>
      <c r="B12749" s="213"/>
      <c r="C12749" s="214"/>
      <c r="D12749" s="214"/>
      <c r="E12749" s="214"/>
      <c r="F12749" s="224"/>
      <c r="G12749" s="216"/>
      <c r="H12749" s="227"/>
      <c r="I12749" s="214"/>
      <c r="J12749" s="214"/>
      <c r="K12749" s="218"/>
    </row>
    <row r="12750" customHeight="1" spans="1:11">
      <c r="A12750" s="228"/>
      <c r="B12750" s="219"/>
      <c r="C12750" s="220"/>
      <c r="D12750" s="220"/>
      <c r="E12750" s="220"/>
      <c r="F12750" s="225"/>
      <c r="G12750" s="222"/>
      <c r="H12750" s="229"/>
      <c r="I12750" s="220"/>
      <c r="J12750" s="220"/>
      <c r="K12750" s="223"/>
    </row>
    <row r="12751" customHeight="1" spans="1:11">
      <c r="A12751" s="226"/>
      <c r="B12751" s="213"/>
      <c r="C12751" s="214"/>
      <c r="D12751" s="214"/>
      <c r="E12751" s="214"/>
      <c r="F12751" s="224"/>
      <c r="G12751" s="216"/>
      <c r="H12751" s="227"/>
      <c r="I12751" s="214"/>
      <c r="J12751" s="214"/>
      <c r="K12751" s="218"/>
    </row>
    <row r="12752" customHeight="1" spans="1:11">
      <c r="A12752" s="228"/>
      <c r="B12752" s="219"/>
      <c r="C12752" s="220"/>
      <c r="D12752" s="220"/>
      <c r="E12752" s="220"/>
      <c r="F12752" s="225"/>
      <c r="G12752" s="222"/>
      <c r="H12752" s="229"/>
      <c r="I12752" s="220"/>
      <c r="J12752" s="220"/>
      <c r="K12752" s="223"/>
    </row>
    <row r="12753" customHeight="1" spans="1:11">
      <c r="A12753" s="226"/>
      <c r="B12753" s="213"/>
      <c r="C12753" s="214"/>
      <c r="D12753" s="214"/>
      <c r="E12753" s="214"/>
      <c r="F12753" s="224"/>
      <c r="G12753" s="216"/>
      <c r="H12753" s="227"/>
      <c r="I12753" s="214"/>
      <c r="J12753" s="214"/>
      <c r="K12753" s="218"/>
    </row>
    <row r="12754" customHeight="1" spans="1:11">
      <c r="A12754" s="228"/>
      <c r="B12754" s="219"/>
      <c r="C12754" s="220"/>
      <c r="D12754" s="220"/>
      <c r="E12754" s="220"/>
      <c r="F12754" s="225"/>
      <c r="G12754" s="222"/>
      <c r="H12754" s="229"/>
      <c r="I12754" s="220"/>
      <c r="J12754" s="220"/>
      <c r="K12754" s="223"/>
    </row>
    <row r="12755" customHeight="1" spans="1:11">
      <c r="A12755" s="226"/>
      <c r="B12755" s="213"/>
      <c r="C12755" s="214"/>
      <c r="D12755" s="214"/>
      <c r="E12755" s="214"/>
      <c r="F12755" s="224"/>
      <c r="G12755" s="216"/>
      <c r="H12755" s="227"/>
      <c r="I12755" s="214"/>
      <c r="J12755" s="214"/>
      <c r="K12755" s="218"/>
    </row>
    <row r="12756" customHeight="1" spans="1:11">
      <c r="A12756" s="228"/>
      <c r="B12756" s="219"/>
      <c r="C12756" s="220"/>
      <c r="D12756" s="220"/>
      <c r="E12756" s="220"/>
      <c r="F12756" s="225"/>
      <c r="G12756" s="222"/>
      <c r="H12756" s="229"/>
      <c r="I12756" s="220"/>
      <c r="J12756" s="220"/>
      <c r="K12756" s="223"/>
    </row>
    <row r="12757" customHeight="1" spans="1:11">
      <c r="A12757" s="226"/>
      <c r="B12757" s="213"/>
      <c r="C12757" s="214"/>
      <c r="D12757" s="214"/>
      <c r="E12757" s="214"/>
      <c r="F12757" s="224"/>
      <c r="G12757" s="216"/>
      <c r="H12757" s="227"/>
      <c r="I12757" s="214"/>
      <c r="J12757" s="214"/>
      <c r="K12757" s="218"/>
    </row>
    <row r="12758" customHeight="1" spans="1:11">
      <c r="A12758" s="228"/>
      <c r="B12758" s="219"/>
      <c r="C12758" s="220"/>
      <c r="D12758" s="220"/>
      <c r="E12758" s="220"/>
      <c r="F12758" s="225"/>
      <c r="G12758" s="222"/>
      <c r="H12758" s="229"/>
      <c r="I12758" s="220"/>
      <c r="J12758" s="220"/>
      <c r="K12758" s="223"/>
    </row>
    <row r="12759" customHeight="1" spans="1:11">
      <c r="A12759" s="226"/>
      <c r="B12759" s="213"/>
      <c r="C12759" s="214"/>
      <c r="D12759" s="214"/>
      <c r="E12759" s="214"/>
      <c r="F12759" s="224"/>
      <c r="G12759" s="216"/>
      <c r="H12759" s="227"/>
      <c r="I12759" s="214"/>
      <c r="J12759" s="214"/>
      <c r="K12759" s="218"/>
    </row>
    <row r="12760" customHeight="1" spans="1:11">
      <c r="A12760" s="228"/>
      <c r="B12760" s="219"/>
      <c r="C12760" s="220"/>
      <c r="D12760" s="220"/>
      <c r="E12760" s="220"/>
      <c r="F12760" s="225"/>
      <c r="G12760" s="222"/>
      <c r="H12760" s="229"/>
      <c r="I12760" s="220"/>
      <c r="J12760" s="220"/>
      <c r="K12760" s="223"/>
    </row>
    <row r="12761" customHeight="1" spans="1:11">
      <c r="A12761" s="226"/>
      <c r="B12761" s="213"/>
      <c r="C12761" s="214"/>
      <c r="D12761" s="214"/>
      <c r="E12761" s="214"/>
      <c r="F12761" s="224"/>
      <c r="G12761" s="216"/>
      <c r="H12761" s="227"/>
      <c r="I12761" s="214"/>
      <c r="J12761" s="214"/>
      <c r="K12761" s="218"/>
    </row>
    <row r="12762" customHeight="1" spans="1:11">
      <c r="A12762" s="228"/>
      <c r="B12762" s="219"/>
      <c r="C12762" s="220"/>
      <c r="D12762" s="220"/>
      <c r="E12762" s="220"/>
      <c r="F12762" s="225"/>
      <c r="G12762" s="222"/>
      <c r="H12762" s="229"/>
      <c r="I12762" s="220"/>
      <c r="J12762" s="220"/>
      <c r="K12762" s="223"/>
    </row>
    <row r="12763" customHeight="1" spans="1:11">
      <c r="A12763" s="226"/>
      <c r="B12763" s="213"/>
      <c r="C12763" s="214"/>
      <c r="D12763" s="214"/>
      <c r="E12763" s="214"/>
      <c r="F12763" s="224"/>
      <c r="G12763" s="216"/>
      <c r="H12763" s="227"/>
      <c r="I12763" s="214"/>
      <c r="J12763" s="214"/>
      <c r="K12763" s="218"/>
    </row>
    <row r="12764" customHeight="1" spans="1:11">
      <c r="A12764" s="228"/>
      <c r="B12764" s="219"/>
      <c r="C12764" s="220"/>
      <c r="D12764" s="220"/>
      <c r="E12764" s="220"/>
      <c r="F12764" s="225"/>
      <c r="G12764" s="222"/>
      <c r="H12764" s="229"/>
      <c r="I12764" s="220"/>
      <c r="J12764" s="220"/>
      <c r="K12764" s="223"/>
    </row>
    <row r="12765" customHeight="1" spans="1:11">
      <c r="A12765" s="226"/>
      <c r="B12765" s="213"/>
      <c r="C12765" s="214"/>
      <c r="D12765" s="214"/>
      <c r="E12765" s="214"/>
      <c r="F12765" s="224"/>
      <c r="G12765" s="216"/>
      <c r="H12765" s="227"/>
      <c r="I12765" s="214"/>
      <c r="J12765" s="214"/>
      <c r="K12765" s="218"/>
    </row>
    <row r="12766" customHeight="1" spans="1:11">
      <c r="A12766" s="228"/>
      <c r="B12766" s="219"/>
      <c r="C12766" s="220"/>
      <c r="D12766" s="220"/>
      <c r="E12766" s="220"/>
      <c r="F12766" s="225"/>
      <c r="G12766" s="222"/>
      <c r="H12766" s="229"/>
      <c r="I12766" s="220"/>
      <c r="J12766" s="220"/>
      <c r="K12766" s="223"/>
    </row>
    <row r="12767" customHeight="1" spans="1:11">
      <c r="A12767" s="226"/>
      <c r="B12767" s="213"/>
      <c r="C12767" s="214"/>
      <c r="D12767" s="214"/>
      <c r="E12767" s="214"/>
      <c r="F12767" s="224"/>
      <c r="G12767" s="216"/>
      <c r="H12767" s="227"/>
      <c r="I12767" s="214"/>
      <c r="J12767" s="214"/>
      <c r="K12767" s="218"/>
    </row>
    <row r="12768" customHeight="1" spans="1:11">
      <c r="A12768" s="228"/>
      <c r="B12768" s="219"/>
      <c r="C12768" s="220"/>
      <c r="D12768" s="220"/>
      <c r="E12768" s="220"/>
      <c r="F12768" s="225"/>
      <c r="G12768" s="222"/>
      <c r="H12768" s="229"/>
      <c r="I12768" s="220"/>
      <c r="J12768" s="220"/>
      <c r="K12768" s="223"/>
    </row>
    <row r="12769" customHeight="1" spans="1:11">
      <c r="A12769" s="226"/>
      <c r="B12769" s="213"/>
      <c r="C12769" s="214"/>
      <c r="D12769" s="214"/>
      <c r="E12769" s="214"/>
      <c r="F12769" s="224"/>
      <c r="G12769" s="216"/>
      <c r="H12769" s="227"/>
      <c r="I12769" s="214"/>
      <c r="J12769" s="214"/>
      <c r="K12769" s="218"/>
    </row>
    <row r="12770" customHeight="1" spans="1:11">
      <c r="A12770" s="228"/>
      <c r="B12770" s="219"/>
      <c r="C12770" s="220"/>
      <c r="D12770" s="220"/>
      <c r="E12770" s="220"/>
      <c r="F12770" s="225"/>
      <c r="G12770" s="222"/>
      <c r="H12770" s="229"/>
      <c r="I12770" s="220"/>
      <c r="J12770" s="220"/>
      <c r="K12770" s="223"/>
    </row>
    <row r="12771" customHeight="1" spans="1:11">
      <c r="A12771" s="226"/>
      <c r="B12771" s="213"/>
      <c r="C12771" s="214"/>
      <c r="D12771" s="214"/>
      <c r="E12771" s="214"/>
      <c r="F12771" s="224"/>
      <c r="G12771" s="216"/>
      <c r="H12771" s="227"/>
      <c r="I12771" s="214"/>
      <c r="J12771" s="214"/>
      <c r="K12771" s="218"/>
    </row>
    <row r="12772" customHeight="1" spans="1:11">
      <c r="A12772" s="228"/>
      <c r="B12772" s="219"/>
      <c r="C12772" s="220"/>
      <c r="D12772" s="220"/>
      <c r="E12772" s="220"/>
      <c r="F12772" s="225"/>
      <c r="G12772" s="222"/>
      <c r="H12772" s="229"/>
      <c r="I12772" s="220"/>
      <c r="J12772" s="220"/>
      <c r="K12772" s="223"/>
    </row>
    <row r="12773" customHeight="1" spans="1:11">
      <c r="A12773" s="226"/>
      <c r="B12773" s="213"/>
      <c r="C12773" s="214"/>
      <c r="D12773" s="214"/>
      <c r="E12773" s="214"/>
      <c r="F12773" s="224"/>
      <c r="G12773" s="216"/>
      <c r="H12773" s="227"/>
      <c r="I12773" s="214"/>
      <c r="J12773" s="214"/>
      <c r="K12773" s="218"/>
    </row>
    <row r="12774" customHeight="1" spans="1:11">
      <c r="A12774" s="228"/>
      <c r="B12774" s="219"/>
      <c r="C12774" s="220"/>
      <c r="D12774" s="220"/>
      <c r="E12774" s="220"/>
      <c r="F12774" s="225"/>
      <c r="G12774" s="222"/>
      <c r="H12774" s="229"/>
      <c r="I12774" s="220"/>
      <c r="J12774" s="220"/>
      <c r="K12774" s="223"/>
    </row>
    <row r="12775" customHeight="1" spans="1:11">
      <c r="A12775" s="226"/>
      <c r="B12775" s="213"/>
      <c r="C12775" s="214"/>
      <c r="D12775" s="214"/>
      <c r="E12775" s="214"/>
      <c r="F12775" s="224"/>
      <c r="G12775" s="216"/>
      <c r="H12775" s="227"/>
      <c r="I12775" s="214"/>
      <c r="J12775" s="214"/>
      <c r="K12775" s="218"/>
    </row>
    <row r="12776" customHeight="1" spans="1:11">
      <c r="A12776" s="228"/>
      <c r="B12776" s="219"/>
      <c r="C12776" s="220"/>
      <c r="D12776" s="220"/>
      <c r="E12776" s="220"/>
      <c r="F12776" s="225"/>
      <c r="G12776" s="222"/>
      <c r="H12776" s="229"/>
      <c r="I12776" s="220"/>
      <c r="J12776" s="220"/>
      <c r="K12776" s="223"/>
    </row>
    <row r="12777" customHeight="1" spans="1:11">
      <c r="A12777" s="226"/>
      <c r="B12777" s="213"/>
      <c r="C12777" s="214"/>
      <c r="D12777" s="214"/>
      <c r="E12777" s="214"/>
      <c r="F12777" s="224"/>
      <c r="G12777" s="216"/>
      <c r="H12777" s="227"/>
      <c r="I12777" s="214"/>
      <c r="J12777" s="214"/>
      <c r="K12777" s="218"/>
    </row>
    <row r="12778" customHeight="1" spans="1:11">
      <c r="A12778" s="228"/>
      <c r="B12778" s="219"/>
      <c r="C12778" s="220"/>
      <c r="D12778" s="220"/>
      <c r="E12778" s="220"/>
      <c r="F12778" s="225"/>
      <c r="G12778" s="222"/>
      <c r="H12778" s="229"/>
      <c r="I12778" s="220"/>
      <c r="J12778" s="220"/>
      <c r="K12778" s="223"/>
    </row>
    <row r="12779" customHeight="1" spans="1:11">
      <c r="A12779" s="226"/>
      <c r="B12779" s="213"/>
      <c r="C12779" s="214"/>
      <c r="D12779" s="214"/>
      <c r="E12779" s="214"/>
      <c r="F12779" s="224"/>
      <c r="G12779" s="216"/>
      <c r="H12779" s="227"/>
      <c r="I12779" s="214"/>
      <c r="J12779" s="214"/>
      <c r="K12779" s="218"/>
    </row>
    <row r="12780" customHeight="1" spans="1:11">
      <c r="A12780" s="228"/>
      <c r="B12780" s="219"/>
      <c r="C12780" s="220"/>
      <c r="D12780" s="220"/>
      <c r="E12780" s="220"/>
      <c r="F12780" s="225"/>
      <c r="G12780" s="222"/>
      <c r="H12780" s="229"/>
      <c r="I12780" s="220"/>
      <c r="J12780" s="220"/>
      <c r="K12780" s="223"/>
    </row>
    <row r="12781" customHeight="1" spans="1:11">
      <c r="A12781" s="226"/>
      <c r="B12781" s="213"/>
      <c r="C12781" s="214"/>
      <c r="D12781" s="214"/>
      <c r="E12781" s="214"/>
      <c r="F12781" s="224"/>
      <c r="G12781" s="216"/>
      <c r="H12781" s="227"/>
      <c r="I12781" s="214"/>
      <c r="J12781" s="214"/>
      <c r="K12781" s="218"/>
    </row>
    <row r="12782" customHeight="1" spans="1:11">
      <c r="A12782" s="228"/>
      <c r="B12782" s="219"/>
      <c r="C12782" s="220"/>
      <c r="D12782" s="220"/>
      <c r="E12782" s="220"/>
      <c r="F12782" s="225"/>
      <c r="G12782" s="222"/>
      <c r="H12782" s="229"/>
      <c r="I12782" s="220"/>
      <c r="J12782" s="220"/>
      <c r="K12782" s="223"/>
    </row>
    <row r="12783" customHeight="1" spans="1:11">
      <c r="A12783" s="226"/>
      <c r="B12783" s="213"/>
      <c r="C12783" s="214"/>
      <c r="D12783" s="214"/>
      <c r="E12783" s="214"/>
      <c r="F12783" s="224"/>
      <c r="G12783" s="216"/>
      <c r="H12783" s="227"/>
      <c r="I12783" s="214"/>
      <c r="J12783" s="214"/>
      <c r="K12783" s="218"/>
    </row>
    <row r="12784" customHeight="1" spans="1:11">
      <c r="A12784" s="228"/>
      <c r="B12784" s="219"/>
      <c r="C12784" s="220"/>
      <c r="D12784" s="220"/>
      <c r="E12784" s="220"/>
      <c r="F12784" s="225"/>
      <c r="G12784" s="222"/>
      <c r="H12784" s="229"/>
      <c r="I12784" s="220"/>
      <c r="J12784" s="220"/>
      <c r="K12784" s="223"/>
    </row>
    <row r="12785" customHeight="1" spans="1:11">
      <c r="A12785" s="226"/>
      <c r="B12785" s="213"/>
      <c r="C12785" s="214"/>
      <c r="D12785" s="214"/>
      <c r="E12785" s="214"/>
      <c r="F12785" s="224"/>
      <c r="G12785" s="216"/>
      <c r="H12785" s="227"/>
      <c r="I12785" s="214"/>
      <c r="J12785" s="214"/>
      <c r="K12785" s="218"/>
    </row>
    <row r="12786" customHeight="1" spans="1:11">
      <c r="A12786" s="228"/>
      <c r="B12786" s="219"/>
      <c r="C12786" s="220"/>
      <c r="D12786" s="220"/>
      <c r="E12786" s="220"/>
      <c r="F12786" s="225"/>
      <c r="G12786" s="222"/>
      <c r="H12786" s="229"/>
      <c r="I12786" s="220"/>
      <c r="J12786" s="220"/>
      <c r="K12786" s="223"/>
    </row>
    <row r="12787" customHeight="1" spans="1:11">
      <c r="A12787" s="226"/>
      <c r="B12787" s="213"/>
      <c r="C12787" s="214"/>
      <c r="D12787" s="214"/>
      <c r="E12787" s="214"/>
      <c r="F12787" s="224"/>
      <c r="G12787" s="216"/>
      <c r="H12787" s="227"/>
      <c r="I12787" s="214"/>
      <c r="J12787" s="214"/>
      <c r="K12787" s="218"/>
    </row>
    <row r="12788" customHeight="1" spans="1:11">
      <c r="A12788" s="228"/>
      <c r="B12788" s="219"/>
      <c r="C12788" s="220"/>
      <c r="D12788" s="220"/>
      <c r="E12788" s="220"/>
      <c r="F12788" s="225"/>
      <c r="G12788" s="222"/>
      <c r="H12788" s="229"/>
      <c r="I12788" s="220"/>
      <c r="J12788" s="220"/>
      <c r="K12788" s="223"/>
    </row>
    <row r="12789" customHeight="1" spans="1:11">
      <c r="A12789" s="226"/>
      <c r="B12789" s="213"/>
      <c r="C12789" s="214"/>
      <c r="D12789" s="214"/>
      <c r="E12789" s="214"/>
      <c r="F12789" s="224"/>
      <c r="G12789" s="216"/>
      <c r="H12789" s="227"/>
      <c r="I12789" s="214"/>
      <c r="J12789" s="214"/>
      <c r="K12789" s="218"/>
    </row>
    <row r="12790" customHeight="1" spans="1:11">
      <c r="A12790" s="228"/>
      <c r="B12790" s="219"/>
      <c r="C12790" s="220"/>
      <c r="D12790" s="220"/>
      <c r="E12790" s="220"/>
      <c r="F12790" s="225"/>
      <c r="G12790" s="222"/>
      <c r="H12790" s="229"/>
      <c r="I12790" s="220"/>
      <c r="J12790" s="220"/>
      <c r="K12790" s="223"/>
    </row>
    <row r="12791" customHeight="1" spans="1:11">
      <c r="A12791" s="226"/>
      <c r="B12791" s="213"/>
      <c r="C12791" s="214"/>
      <c r="D12791" s="214"/>
      <c r="E12791" s="214"/>
      <c r="F12791" s="224"/>
      <c r="G12791" s="216"/>
      <c r="H12791" s="227"/>
      <c r="I12791" s="214"/>
      <c r="J12791" s="214"/>
      <c r="K12791" s="218"/>
    </row>
    <row r="12792" customHeight="1" spans="1:11">
      <c r="A12792" s="228"/>
      <c r="B12792" s="219"/>
      <c r="C12792" s="220"/>
      <c r="D12792" s="220"/>
      <c r="E12792" s="220"/>
      <c r="F12792" s="225"/>
      <c r="G12792" s="222"/>
      <c r="H12792" s="229"/>
      <c r="I12792" s="220"/>
      <c r="J12792" s="220"/>
      <c r="K12792" s="223"/>
    </row>
    <row r="12793" customHeight="1" spans="1:11">
      <c r="A12793" s="226"/>
      <c r="B12793" s="213"/>
      <c r="C12793" s="214"/>
      <c r="D12793" s="214"/>
      <c r="E12793" s="214"/>
      <c r="F12793" s="224"/>
      <c r="G12793" s="216"/>
      <c r="H12793" s="227"/>
      <c r="I12793" s="214"/>
      <c r="J12793" s="214"/>
      <c r="K12793" s="218"/>
    </row>
    <row r="12794" customHeight="1" spans="1:11">
      <c r="A12794" s="228"/>
      <c r="B12794" s="219"/>
      <c r="C12794" s="220"/>
      <c r="D12794" s="220"/>
      <c r="E12794" s="220"/>
      <c r="F12794" s="225"/>
      <c r="G12794" s="222"/>
      <c r="H12794" s="229"/>
      <c r="I12794" s="220"/>
      <c r="J12794" s="220"/>
      <c r="K12794" s="223"/>
    </row>
    <row r="12795" customHeight="1" spans="1:11">
      <c r="A12795" s="226"/>
      <c r="B12795" s="213"/>
      <c r="C12795" s="214"/>
      <c r="D12795" s="214"/>
      <c r="E12795" s="214"/>
      <c r="F12795" s="224"/>
      <c r="G12795" s="216"/>
      <c r="H12795" s="227"/>
      <c r="I12795" s="214"/>
      <c r="J12795" s="214"/>
      <c r="K12795" s="218"/>
    </row>
    <row r="12796" customHeight="1" spans="1:11">
      <c r="A12796" s="228"/>
      <c r="B12796" s="219"/>
      <c r="C12796" s="220"/>
      <c r="D12796" s="220"/>
      <c r="E12796" s="220"/>
      <c r="F12796" s="225"/>
      <c r="G12796" s="222"/>
      <c r="H12796" s="229"/>
      <c r="I12796" s="220"/>
      <c r="J12796" s="220"/>
      <c r="K12796" s="223"/>
    </row>
    <row r="12797" customHeight="1" spans="1:11">
      <c r="A12797" s="226"/>
      <c r="B12797" s="213"/>
      <c r="C12797" s="214"/>
      <c r="D12797" s="214"/>
      <c r="E12797" s="214"/>
      <c r="F12797" s="224"/>
      <c r="G12797" s="216"/>
      <c r="H12797" s="227"/>
      <c r="I12797" s="214"/>
      <c r="J12797" s="214"/>
      <c r="K12797" s="218"/>
    </row>
    <row r="12798" customHeight="1" spans="1:11">
      <c r="A12798" s="228"/>
      <c r="B12798" s="219"/>
      <c r="C12798" s="220"/>
      <c r="D12798" s="220"/>
      <c r="E12798" s="220"/>
      <c r="F12798" s="225"/>
      <c r="G12798" s="222"/>
      <c r="H12798" s="229"/>
      <c r="I12798" s="220"/>
      <c r="J12798" s="220"/>
      <c r="K12798" s="223"/>
    </row>
    <row r="12799" customHeight="1" spans="1:11">
      <c r="A12799" s="226"/>
      <c r="B12799" s="213"/>
      <c r="C12799" s="214"/>
      <c r="D12799" s="214"/>
      <c r="E12799" s="214"/>
      <c r="F12799" s="224"/>
      <c r="G12799" s="216"/>
      <c r="H12799" s="227"/>
      <c r="I12799" s="214"/>
      <c r="J12799" s="214"/>
      <c r="K12799" s="218"/>
    </row>
    <row r="12800" customHeight="1" spans="1:11">
      <c r="A12800" s="228"/>
      <c r="B12800" s="219"/>
      <c r="C12800" s="220"/>
      <c r="D12800" s="220"/>
      <c r="E12800" s="220"/>
      <c r="F12800" s="225"/>
      <c r="G12800" s="222"/>
      <c r="H12800" s="229"/>
      <c r="I12800" s="220"/>
      <c r="J12800" s="220"/>
      <c r="K12800" s="223"/>
    </row>
    <row r="12801" customHeight="1" spans="1:11">
      <c r="A12801" s="226"/>
      <c r="B12801" s="213"/>
      <c r="C12801" s="214"/>
      <c r="D12801" s="214"/>
      <c r="E12801" s="214"/>
      <c r="F12801" s="224"/>
      <c r="G12801" s="216"/>
      <c r="H12801" s="227"/>
      <c r="I12801" s="214"/>
      <c r="J12801" s="214"/>
      <c r="K12801" s="218"/>
    </row>
    <row r="12802" customHeight="1" spans="1:11">
      <c r="A12802" s="228"/>
      <c r="B12802" s="219"/>
      <c r="C12802" s="220"/>
      <c r="D12802" s="220"/>
      <c r="E12802" s="220"/>
      <c r="F12802" s="225"/>
      <c r="G12802" s="222"/>
      <c r="H12802" s="229"/>
      <c r="I12802" s="220"/>
      <c r="J12802" s="220"/>
      <c r="K12802" s="223"/>
    </row>
    <row r="12803" customHeight="1" spans="1:11">
      <c r="A12803" s="226"/>
      <c r="B12803" s="213"/>
      <c r="C12803" s="214"/>
      <c r="D12803" s="214"/>
      <c r="E12803" s="214"/>
      <c r="F12803" s="224"/>
      <c r="G12803" s="216"/>
      <c r="H12803" s="227"/>
      <c r="I12803" s="214"/>
      <c r="J12803" s="214"/>
      <c r="K12803" s="218"/>
    </row>
    <row r="12804" customHeight="1" spans="1:11">
      <c r="A12804" s="228"/>
      <c r="B12804" s="219"/>
      <c r="C12804" s="220"/>
      <c r="D12804" s="220"/>
      <c r="E12804" s="220"/>
      <c r="F12804" s="225"/>
      <c r="G12804" s="222"/>
      <c r="H12804" s="229"/>
      <c r="I12804" s="220"/>
      <c r="J12804" s="220"/>
      <c r="K12804" s="223"/>
    </row>
    <row r="12805" customHeight="1" spans="1:11">
      <c r="A12805" s="226"/>
      <c r="B12805" s="213"/>
      <c r="C12805" s="214"/>
      <c r="D12805" s="214"/>
      <c r="E12805" s="214"/>
      <c r="F12805" s="224"/>
      <c r="G12805" s="216"/>
      <c r="H12805" s="227"/>
      <c r="I12805" s="214"/>
      <c r="J12805" s="214"/>
      <c r="K12805" s="218"/>
    </row>
    <row r="12806" customHeight="1" spans="1:11">
      <c r="A12806" s="228"/>
      <c r="B12806" s="219"/>
      <c r="C12806" s="220"/>
      <c r="D12806" s="220"/>
      <c r="E12806" s="220"/>
      <c r="F12806" s="225"/>
      <c r="G12806" s="222"/>
      <c r="H12806" s="229"/>
      <c r="I12806" s="220"/>
      <c r="J12806" s="220"/>
      <c r="K12806" s="223"/>
    </row>
    <row r="12807" customHeight="1" spans="1:11">
      <c r="A12807" s="226"/>
      <c r="B12807" s="213"/>
      <c r="C12807" s="214"/>
      <c r="D12807" s="214"/>
      <c r="E12807" s="214"/>
      <c r="F12807" s="224"/>
      <c r="G12807" s="216"/>
      <c r="H12807" s="227"/>
      <c r="I12807" s="214"/>
      <c r="J12807" s="214"/>
      <c r="K12807" s="218"/>
    </row>
    <row r="12808" customHeight="1" spans="1:11">
      <c r="A12808" s="228"/>
      <c r="B12808" s="219"/>
      <c r="C12808" s="220"/>
      <c r="D12808" s="220"/>
      <c r="E12808" s="220"/>
      <c r="F12808" s="225"/>
      <c r="G12808" s="222"/>
      <c r="H12808" s="229"/>
      <c r="I12808" s="220"/>
      <c r="J12808" s="220"/>
      <c r="K12808" s="223"/>
    </row>
    <row r="12809" customHeight="1" spans="1:11">
      <c r="A12809" s="226"/>
      <c r="B12809" s="213"/>
      <c r="C12809" s="214"/>
      <c r="D12809" s="214"/>
      <c r="E12809" s="214"/>
      <c r="F12809" s="224"/>
      <c r="G12809" s="216"/>
      <c r="H12809" s="227"/>
      <c r="I12809" s="214"/>
      <c r="J12809" s="214"/>
      <c r="K12809" s="218"/>
    </row>
    <row r="12810" customHeight="1" spans="1:11">
      <c r="A12810" s="228"/>
      <c r="B12810" s="219"/>
      <c r="C12810" s="220"/>
      <c r="D12810" s="220"/>
      <c r="E12810" s="220"/>
      <c r="F12810" s="225"/>
      <c r="G12810" s="222"/>
      <c r="H12810" s="229"/>
      <c r="I12810" s="220"/>
      <c r="J12810" s="220"/>
      <c r="K12810" s="223"/>
    </row>
    <row r="12811" customHeight="1" spans="1:11">
      <c r="A12811" s="226"/>
      <c r="B12811" s="213"/>
      <c r="C12811" s="214"/>
      <c r="D12811" s="214"/>
      <c r="E12811" s="214"/>
      <c r="F12811" s="224"/>
      <c r="G12811" s="216"/>
      <c r="H12811" s="227"/>
      <c r="I12811" s="214"/>
      <c r="J12811" s="214"/>
      <c r="K12811" s="218"/>
    </row>
    <row r="12812" customHeight="1" spans="1:11">
      <c r="A12812" s="228"/>
      <c r="B12812" s="219"/>
      <c r="C12812" s="220"/>
      <c r="D12812" s="220"/>
      <c r="E12812" s="220"/>
      <c r="F12812" s="225"/>
      <c r="G12812" s="222"/>
      <c r="H12812" s="229"/>
      <c r="I12812" s="220"/>
      <c r="J12812" s="220"/>
      <c r="K12812" s="223"/>
    </row>
    <row r="12813" customHeight="1" spans="1:11">
      <c r="A12813" s="226"/>
      <c r="B12813" s="213"/>
      <c r="C12813" s="214"/>
      <c r="D12813" s="214"/>
      <c r="E12813" s="214"/>
      <c r="F12813" s="224"/>
      <c r="G12813" s="216"/>
      <c r="H12813" s="227"/>
      <c r="I12813" s="214"/>
      <c r="J12813" s="214"/>
      <c r="K12813" s="218"/>
    </row>
    <row r="12814" customHeight="1" spans="1:11">
      <c r="A12814" s="228"/>
      <c r="B12814" s="219"/>
      <c r="C12814" s="220"/>
      <c r="D12814" s="220"/>
      <c r="E12814" s="220"/>
      <c r="F12814" s="225"/>
      <c r="G12814" s="222"/>
      <c r="H12814" s="229"/>
      <c r="I12814" s="220"/>
      <c r="J12814" s="220"/>
      <c r="K12814" s="223"/>
    </row>
    <row r="12815" customHeight="1" spans="1:11">
      <c r="A12815" s="226"/>
      <c r="B12815" s="213"/>
      <c r="C12815" s="214"/>
      <c r="D12815" s="214"/>
      <c r="E12815" s="214"/>
      <c r="F12815" s="224"/>
      <c r="G12815" s="216"/>
      <c r="H12815" s="227"/>
      <c r="I12815" s="214"/>
      <c r="J12815" s="214"/>
      <c r="K12815" s="218"/>
    </row>
    <row r="12816" customHeight="1" spans="1:11">
      <c r="A12816" s="228"/>
      <c r="B12816" s="219"/>
      <c r="C12816" s="220"/>
      <c r="D12816" s="220"/>
      <c r="E12816" s="220"/>
      <c r="F12816" s="225"/>
      <c r="G12816" s="222"/>
      <c r="H12816" s="229"/>
      <c r="I12816" s="220"/>
      <c r="J12816" s="220"/>
      <c r="K12816" s="223"/>
    </row>
    <row r="12817" customHeight="1" spans="1:11">
      <c r="A12817" s="226"/>
      <c r="B12817" s="213"/>
      <c r="C12817" s="214"/>
      <c r="D12817" s="214"/>
      <c r="E12817" s="214"/>
      <c r="F12817" s="224"/>
      <c r="G12817" s="216"/>
      <c r="H12817" s="227"/>
      <c r="I12817" s="214"/>
      <c r="J12817" s="214"/>
      <c r="K12817" s="218"/>
    </row>
    <row r="12818" customHeight="1" spans="1:11">
      <c r="A12818" s="228"/>
      <c r="B12818" s="219"/>
      <c r="C12818" s="220"/>
      <c r="D12818" s="220"/>
      <c r="E12818" s="220"/>
      <c r="F12818" s="225"/>
      <c r="G12818" s="222"/>
      <c r="H12818" s="229"/>
      <c r="I12818" s="220"/>
      <c r="J12818" s="220"/>
      <c r="K12818" s="223"/>
    </row>
    <row r="12819" customHeight="1" spans="1:11">
      <c r="A12819" s="226"/>
      <c r="B12819" s="213"/>
      <c r="C12819" s="214"/>
      <c r="D12819" s="214"/>
      <c r="E12819" s="214"/>
      <c r="F12819" s="224"/>
      <c r="G12819" s="216"/>
      <c r="H12819" s="227"/>
      <c r="I12819" s="214"/>
      <c r="J12819" s="214"/>
      <c r="K12819" s="218"/>
    </row>
    <row r="12820" customHeight="1" spans="1:11">
      <c r="A12820" s="228"/>
      <c r="B12820" s="219"/>
      <c r="C12820" s="220"/>
      <c r="D12820" s="220"/>
      <c r="E12820" s="220"/>
      <c r="F12820" s="225"/>
      <c r="G12820" s="222"/>
      <c r="H12820" s="229"/>
      <c r="I12820" s="220"/>
      <c r="J12820" s="220"/>
      <c r="K12820" s="223"/>
    </row>
    <row r="12821" customHeight="1" spans="1:11">
      <c r="A12821" s="226"/>
      <c r="B12821" s="213"/>
      <c r="C12821" s="214"/>
      <c r="D12821" s="214"/>
      <c r="E12821" s="214"/>
      <c r="F12821" s="224"/>
      <c r="G12821" s="216"/>
      <c r="H12821" s="227"/>
      <c r="I12821" s="214"/>
      <c r="J12821" s="214"/>
      <c r="K12821" s="218"/>
    </row>
    <row r="12822" customHeight="1" spans="1:11">
      <c r="A12822" s="228"/>
      <c r="B12822" s="219"/>
      <c r="C12822" s="220"/>
      <c r="D12822" s="220"/>
      <c r="E12822" s="220"/>
      <c r="F12822" s="225"/>
      <c r="G12822" s="222"/>
      <c r="H12822" s="229"/>
      <c r="I12822" s="220"/>
      <c r="J12822" s="220"/>
      <c r="K12822" s="223"/>
    </row>
    <row r="12823" customHeight="1" spans="1:11">
      <c r="A12823" s="226"/>
      <c r="B12823" s="213"/>
      <c r="C12823" s="214"/>
      <c r="D12823" s="214"/>
      <c r="E12823" s="214"/>
      <c r="F12823" s="224"/>
      <c r="G12823" s="216"/>
      <c r="H12823" s="227"/>
      <c r="I12823" s="214"/>
      <c r="J12823" s="214"/>
      <c r="K12823" s="218"/>
    </row>
    <row r="12824" customHeight="1" spans="1:11">
      <c r="A12824" s="228"/>
      <c r="B12824" s="219"/>
      <c r="C12824" s="220"/>
      <c r="D12824" s="220"/>
      <c r="E12824" s="220"/>
      <c r="F12824" s="225"/>
      <c r="G12824" s="222"/>
      <c r="H12824" s="229"/>
      <c r="I12824" s="220"/>
      <c r="J12824" s="220"/>
      <c r="K12824" s="223"/>
    </row>
    <row r="12825" customHeight="1" spans="1:11">
      <c r="A12825" s="226"/>
      <c r="B12825" s="213"/>
      <c r="C12825" s="214"/>
      <c r="D12825" s="214"/>
      <c r="E12825" s="214"/>
      <c r="F12825" s="224"/>
      <c r="G12825" s="216"/>
      <c r="H12825" s="227"/>
      <c r="I12825" s="214"/>
      <c r="J12825" s="214"/>
      <c r="K12825" s="218"/>
    </row>
    <row r="12826" customHeight="1" spans="1:11">
      <c r="A12826" s="228"/>
      <c r="B12826" s="219"/>
      <c r="C12826" s="220"/>
      <c r="D12826" s="220"/>
      <c r="E12826" s="220"/>
      <c r="F12826" s="225"/>
      <c r="G12826" s="222"/>
      <c r="H12826" s="229"/>
      <c r="I12826" s="220"/>
      <c r="J12826" s="220"/>
      <c r="K12826" s="223"/>
    </row>
    <row r="12827" customHeight="1" spans="1:11">
      <c r="A12827" s="226"/>
      <c r="B12827" s="213"/>
      <c r="C12827" s="214"/>
      <c r="D12827" s="214"/>
      <c r="E12827" s="214"/>
      <c r="F12827" s="224"/>
      <c r="G12827" s="216"/>
      <c r="H12827" s="227"/>
      <c r="I12827" s="214"/>
      <c r="J12827" s="214"/>
      <c r="K12827" s="218"/>
    </row>
    <row r="12828" customHeight="1" spans="1:11">
      <c r="A12828" s="228"/>
      <c r="B12828" s="219"/>
      <c r="C12828" s="220"/>
      <c r="D12828" s="220"/>
      <c r="E12828" s="220"/>
      <c r="F12828" s="225"/>
      <c r="G12828" s="222"/>
      <c r="H12828" s="229"/>
      <c r="I12828" s="220"/>
      <c r="J12828" s="220"/>
      <c r="K12828" s="223"/>
    </row>
    <row r="12829" customHeight="1" spans="1:11">
      <c r="A12829" s="226"/>
      <c r="B12829" s="213"/>
      <c r="C12829" s="214"/>
      <c r="D12829" s="214"/>
      <c r="E12829" s="214"/>
      <c r="F12829" s="224"/>
      <c r="G12829" s="216"/>
      <c r="H12829" s="227"/>
      <c r="I12829" s="214"/>
      <c r="J12829" s="214"/>
      <c r="K12829" s="218"/>
    </row>
    <row r="12830" customHeight="1" spans="1:11">
      <c r="A12830" s="228"/>
      <c r="B12830" s="219"/>
      <c r="C12830" s="220"/>
      <c r="D12830" s="220"/>
      <c r="E12830" s="220"/>
      <c r="F12830" s="225"/>
      <c r="G12830" s="222"/>
      <c r="H12830" s="229"/>
      <c r="I12830" s="220"/>
      <c r="J12830" s="220"/>
      <c r="K12830" s="223"/>
    </row>
    <row r="12831" customHeight="1" spans="1:11">
      <c r="A12831" s="226"/>
      <c r="B12831" s="213"/>
      <c r="C12831" s="214"/>
      <c r="D12831" s="214"/>
      <c r="E12831" s="214"/>
      <c r="F12831" s="224"/>
      <c r="G12831" s="216"/>
      <c r="H12831" s="227"/>
      <c r="I12831" s="214"/>
      <c r="J12831" s="214"/>
      <c r="K12831" s="218"/>
    </row>
    <row r="12832" customHeight="1" spans="1:11">
      <c r="A12832" s="228"/>
      <c r="B12832" s="219"/>
      <c r="C12832" s="220"/>
      <c r="D12832" s="220"/>
      <c r="E12832" s="220"/>
      <c r="F12832" s="225"/>
      <c r="G12832" s="222"/>
      <c r="H12832" s="229"/>
      <c r="I12832" s="220"/>
      <c r="J12832" s="220"/>
      <c r="K12832" s="223"/>
    </row>
    <row r="12833" customHeight="1" spans="1:11">
      <c r="A12833" s="226"/>
      <c r="B12833" s="213"/>
      <c r="C12833" s="214"/>
      <c r="D12833" s="214"/>
      <c r="E12833" s="214"/>
      <c r="F12833" s="224"/>
      <c r="G12833" s="216"/>
      <c r="H12833" s="227"/>
      <c r="I12833" s="214"/>
      <c r="J12833" s="214"/>
      <c r="K12833" s="218"/>
    </row>
    <row r="12834" customHeight="1" spans="1:11">
      <c r="A12834" s="228"/>
      <c r="B12834" s="219"/>
      <c r="C12834" s="220"/>
      <c r="D12834" s="220"/>
      <c r="E12834" s="220"/>
      <c r="F12834" s="225"/>
      <c r="G12834" s="222"/>
      <c r="H12834" s="229"/>
      <c r="I12834" s="220"/>
      <c r="J12834" s="220"/>
      <c r="K12834" s="223"/>
    </row>
    <row r="12835" customHeight="1" spans="1:11">
      <c r="A12835" s="226"/>
      <c r="B12835" s="213"/>
      <c r="C12835" s="214"/>
      <c r="D12835" s="214"/>
      <c r="E12835" s="214"/>
      <c r="F12835" s="224"/>
      <c r="G12835" s="216"/>
      <c r="H12835" s="227"/>
      <c r="I12835" s="214"/>
      <c r="J12835" s="214"/>
      <c r="K12835" s="218"/>
    </row>
    <row r="12836" customHeight="1" spans="1:11">
      <c r="A12836" s="228"/>
      <c r="B12836" s="219"/>
      <c r="C12836" s="220"/>
      <c r="D12836" s="220"/>
      <c r="E12836" s="220"/>
      <c r="F12836" s="225"/>
      <c r="G12836" s="222"/>
      <c r="H12836" s="229"/>
      <c r="I12836" s="220"/>
      <c r="J12836" s="220"/>
      <c r="K12836" s="223"/>
    </row>
    <row r="12837" customHeight="1" spans="1:11">
      <c r="A12837" s="226"/>
      <c r="B12837" s="213"/>
      <c r="C12837" s="214"/>
      <c r="D12837" s="214"/>
      <c r="E12837" s="214"/>
      <c r="F12837" s="224"/>
      <c r="G12837" s="216"/>
      <c r="H12837" s="227"/>
      <c r="I12837" s="214"/>
      <c r="J12837" s="214"/>
      <c r="K12837" s="218"/>
    </row>
    <row r="12838" customHeight="1" spans="1:11">
      <c r="A12838" s="228"/>
      <c r="B12838" s="219"/>
      <c r="C12838" s="220"/>
      <c r="D12838" s="220"/>
      <c r="E12838" s="220"/>
      <c r="F12838" s="225"/>
      <c r="G12838" s="222"/>
      <c r="H12838" s="229"/>
      <c r="I12838" s="220"/>
      <c r="J12838" s="220"/>
      <c r="K12838" s="223"/>
    </row>
    <row r="12839" customHeight="1" spans="1:11">
      <c r="A12839" s="226"/>
      <c r="B12839" s="213"/>
      <c r="C12839" s="214"/>
      <c r="D12839" s="214"/>
      <c r="E12839" s="214"/>
      <c r="F12839" s="224"/>
      <c r="G12839" s="216"/>
      <c r="H12839" s="227"/>
      <c r="I12839" s="214"/>
      <c r="J12839" s="214"/>
      <c r="K12839" s="218"/>
    </row>
    <row r="12840" customHeight="1" spans="1:11">
      <c r="A12840" s="228"/>
      <c r="B12840" s="219"/>
      <c r="C12840" s="220"/>
      <c r="D12840" s="220"/>
      <c r="E12840" s="220"/>
      <c r="F12840" s="225"/>
      <c r="G12840" s="222"/>
      <c r="H12840" s="229"/>
      <c r="I12840" s="220"/>
      <c r="J12840" s="220"/>
      <c r="K12840" s="223"/>
    </row>
    <row r="12841" customHeight="1" spans="1:11">
      <c r="A12841" s="226"/>
      <c r="B12841" s="213"/>
      <c r="C12841" s="214"/>
      <c r="D12841" s="214"/>
      <c r="E12841" s="214"/>
      <c r="F12841" s="224"/>
      <c r="G12841" s="216"/>
      <c r="H12841" s="227"/>
      <c r="I12841" s="214"/>
      <c r="J12841" s="214"/>
      <c r="K12841" s="218"/>
    </row>
    <row r="12842" customHeight="1" spans="1:11">
      <c r="A12842" s="228"/>
      <c r="B12842" s="219"/>
      <c r="C12842" s="220"/>
      <c r="D12842" s="220"/>
      <c r="E12842" s="220"/>
      <c r="F12842" s="225"/>
      <c r="G12842" s="222"/>
      <c r="H12842" s="229"/>
      <c r="I12842" s="220"/>
      <c r="J12842" s="220"/>
      <c r="K12842" s="223"/>
    </row>
    <row r="12843" customHeight="1" spans="1:11">
      <c r="A12843" s="226"/>
      <c r="B12843" s="213"/>
      <c r="C12843" s="214"/>
      <c r="D12843" s="214"/>
      <c r="E12843" s="214"/>
      <c r="F12843" s="224"/>
      <c r="G12843" s="216"/>
      <c r="H12843" s="227"/>
      <c r="I12843" s="214"/>
      <c r="J12843" s="214"/>
      <c r="K12843" s="218"/>
    </row>
    <row r="12844" customHeight="1" spans="1:11">
      <c r="A12844" s="228"/>
      <c r="B12844" s="219"/>
      <c r="C12844" s="220"/>
      <c r="D12844" s="220"/>
      <c r="E12844" s="220"/>
      <c r="F12844" s="225"/>
      <c r="G12844" s="222"/>
      <c r="H12844" s="229"/>
      <c r="I12844" s="220"/>
      <c r="J12844" s="220"/>
      <c r="K12844" s="223"/>
    </row>
    <row r="12845" customHeight="1" spans="1:11">
      <c r="A12845" s="226"/>
      <c r="B12845" s="213"/>
      <c r="C12845" s="214"/>
      <c r="D12845" s="214"/>
      <c r="E12845" s="214"/>
      <c r="F12845" s="224"/>
      <c r="G12845" s="216"/>
      <c r="H12845" s="227"/>
      <c r="I12845" s="214"/>
      <c r="J12845" s="214"/>
      <c r="K12845" s="218"/>
    </row>
    <row r="12846" customHeight="1" spans="1:11">
      <c r="A12846" s="228"/>
      <c r="B12846" s="219"/>
      <c r="C12846" s="220"/>
      <c r="D12846" s="220"/>
      <c r="E12846" s="220"/>
      <c r="F12846" s="225"/>
      <c r="G12846" s="222"/>
      <c r="H12846" s="229"/>
      <c r="I12846" s="220"/>
      <c r="J12846" s="220"/>
      <c r="K12846" s="223"/>
    </row>
    <row r="12847" customHeight="1" spans="1:11">
      <c r="A12847" s="226"/>
      <c r="B12847" s="213"/>
      <c r="C12847" s="214"/>
      <c r="D12847" s="214"/>
      <c r="E12847" s="214"/>
      <c r="F12847" s="224"/>
      <c r="G12847" s="216"/>
      <c r="H12847" s="227"/>
      <c r="I12847" s="214"/>
      <c r="J12847" s="214"/>
      <c r="K12847" s="218"/>
    </row>
    <row r="12848" customHeight="1" spans="1:11">
      <c r="A12848" s="228"/>
      <c r="B12848" s="219"/>
      <c r="C12848" s="220"/>
      <c r="D12848" s="220"/>
      <c r="E12848" s="220"/>
      <c r="F12848" s="225"/>
      <c r="G12848" s="222"/>
      <c r="H12848" s="229"/>
      <c r="I12848" s="220"/>
      <c r="J12848" s="220"/>
      <c r="K12848" s="223"/>
    </row>
    <row r="12849" customHeight="1" spans="1:11">
      <c r="A12849" s="226"/>
      <c r="B12849" s="213"/>
      <c r="C12849" s="214"/>
      <c r="D12849" s="214"/>
      <c r="E12849" s="214"/>
      <c r="F12849" s="224"/>
      <c r="G12849" s="216"/>
      <c r="H12849" s="227"/>
      <c r="I12849" s="214"/>
      <c r="J12849" s="214"/>
      <c r="K12849" s="218"/>
    </row>
    <row r="12850" customHeight="1" spans="1:11">
      <c r="A12850" s="228"/>
      <c r="B12850" s="219"/>
      <c r="C12850" s="220"/>
      <c r="D12850" s="220"/>
      <c r="E12850" s="220"/>
      <c r="F12850" s="225"/>
      <c r="G12850" s="222"/>
      <c r="H12850" s="229"/>
      <c r="I12850" s="220"/>
      <c r="J12850" s="220"/>
      <c r="K12850" s="223"/>
    </row>
    <row r="12851" customHeight="1" spans="1:11">
      <c r="A12851" s="226"/>
      <c r="B12851" s="213"/>
      <c r="C12851" s="214"/>
      <c r="D12851" s="214"/>
      <c r="E12851" s="214"/>
      <c r="F12851" s="224"/>
      <c r="G12851" s="216"/>
      <c r="H12851" s="227"/>
      <c r="I12851" s="214"/>
      <c r="J12851" s="214"/>
      <c r="K12851" s="218"/>
    </row>
    <row r="12852" customHeight="1" spans="1:11">
      <c r="A12852" s="228"/>
      <c r="B12852" s="219"/>
      <c r="C12852" s="220"/>
      <c r="D12852" s="220"/>
      <c r="E12852" s="220"/>
      <c r="F12852" s="225"/>
      <c r="G12852" s="222"/>
      <c r="H12852" s="229"/>
      <c r="I12852" s="220"/>
      <c r="J12852" s="220"/>
      <c r="K12852" s="223"/>
    </row>
    <row r="12853" customHeight="1" spans="1:11">
      <c r="A12853" s="226"/>
      <c r="B12853" s="213"/>
      <c r="C12853" s="214"/>
      <c r="D12853" s="214"/>
      <c r="E12853" s="214"/>
      <c r="F12853" s="224"/>
      <c r="G12853" s="216"/>
      <c r="H12853" s="227"/>
      <c r="I12853" s="214"/>
      <c r="J12853" s="214"/>
      <c r="K12853" s="218"/>
    </row>
    <row r="12854" customHeight="1" spans="1:11">
      <c r="A12854" s="228"/>
      <c r="B12854" s="219"/>
      <c r="C12854" s="220"/>
      <c r="D12854" s="220"/>
      <c r="E12854" s="220"/>
      <c r="F12854" s="225"/>
      <c r="G12854" s="222"/>
      <c r="H12854" s="229"/>
      <c r="I12854" s="220"/>
      <c r="J12854" s="220"/>
      <c r="K12854" s="223"/>
    </row>
    <row r="12855" customHeight="1" spans="1:11">
      <c r="A12855" s="226"/>
      <c r="B12855" s="213"/>
      <c r="C12855" s="214"/>
      <c r="D12855" s="214"/>
      <c r="E12855" s="214"/>
      <c r="F12855" s="224"/>
      <c r="G12855" s="216"/>
      <c r="H12855" s="227"/>
      <c r="I12855" s="214"/>
      <c r="J12855" s="214"/>
      <c r="K12855" s="218"/>
    </row>
    <row r="12856" customHeight="1" spans="1:11">
      <c r="A12856" s="228"/>
      <c r="B12856" s="219"/>
      <c r="C12856" s="220"/>
      <c r="D12856" s="220"/>
      <c r="E12856" s="220"/>
      <c r="F12856" s="225"/>
      <c r="G12856" s="222"/>
      <c r="H12856" s="229"/>
      <c r="I12856" s="220"/>
      <c r="J12856" s="220"/>
      <c r="K12856" s="223"/>
    </row>
    <row r="12857" customHeight="1" spans="1:11">
      <c r="A12857" s="226"/>
      <c r="B12857" s="213"/>
      <c r="C12857" s="214"/>
      <c r="D12857" s="214"/>
      <c r="E12857" s="214"/>
      <c r="F12857" s="224"/>
      <c r="G12857" s="216"/>
      <c r="H12857" s="227"/>
      <c r="I12857" s="214"/>
      <c r="J12857" s="214"/>
      <c r="K12857" s="218"/>
    </row>
    <row r="12858" customHeight="1" spans="1:11">
      <c r="A12858" s="228"/>
      <c r="B12858" s="219"/>
      <c r="C12858" s="220"/>
      <c r="D12858" s="220"/>
      <c r="E12858" s="220"/>
      <c r="F12858" s="225"/>
      <c r="G12858" s="222"/>
      <c r="H12858" s="229"/>
      <c r="I12858" s="220"/>
      <c r="J12858" s="220"/>
      <c r="K12858" s="223"/>
    </row>
    <row r="12859" customHeight="1" spans="1:11">
      <c r="A12859" s="226"/>
      <c r="B12859" s="213"/>
      <c r="C12859" s="214"/>
      <c r="D12859" s="214"/>
      <c r="E12859" s="214"/>
      <c r="F12859" s="224"/>
      <c r="G12859" s="216"/>
      <c r="H12859" s="227"/>
      <c r="I12859" s="214"/>
      <c r="J12859" s="214"/>
      <c r="K12859" s="218"/>
    </row>
    <row r="12860" customHeight="1" spans="1:11">
      <c r="A12860" s="228"/>
      <c r="B12860" s="219"/>
      <c r="C12860" s="220"/>
      <c r="D12860" s="220"/>
      <c r="E12860" s="220"/>
      <c r="F12860" s="225"/>
      <c r="G12860" s="222"/>
      <c r="H12860" s="229"/>
      <c r="I12860" s="220"/>
      <c r="J12860" s="220"/>
      <c r="K12860" s="223"/>
    </row>
    <row r="12861" customHeight="1" spans="1:11">
      <c r="A12861" s="226"/>
      <c r="B12861" s="213"/>
      <c r="C12861" s="214"/>
      <c r="D12861" s="214"/>
      <c r="E12861" s="214"/>
      <c r="F12861" s="224"/>
      <c r="G12861" s="216"/>
      <c r="H12861" s="227"/>
      <c r="I12861" s="214"/>
      <c r="J12861" s="214"/>
      <c r="K12861" s="218"/>
    </row>
    <row r="12862" customHeight="1" spans="1:11">
      <c r="A12862" s="228"/>
      <c r="B12862" s="219"/>
      <c r="C12862" s="220"/>
      <c r="D12862" s="220"/>
      <c r="E12862" s="220"/>
      <c r="F12862" s="225"/>
      <c r="G12862" s="222"/>
      <c r="H12862" s="229"/>
      <c r="I12862" s="220"/>
      <c r="J12862" s="220"/>
      <c r="K12862" s="223"/>
    </row>
    <row r="12863" customHeight="1" spans="1:11">
      <c r="A12863" s="226"/>
      <c r="B12863" s="213"/>
      <c r="C12863" s="214"/>
      <c r="D12863" s="214"/>
      <c r="E12863" s="214"/>
      <c r="F12863" s="224"/>
      <c r="G12863" s="216"/>
      <c r="H12863" s="227"/>
      <c r="I12863" s="214"/>
      <c r="J12863" s="214"/>
      <c r="K12863" s="218"/>
    </row>
    <row r="12864" customHeight="1" spans="1:11">
      <c r="A12864" s="228"/>
      <c r="B12864" s="219"/>
      <c r="C12864" s="220"/>
      <c r="D12864" s="220"/>
      <c r="E12864" s="220"/>
      <c r="F12864" s="225"/>
      <c r="G12864" s="222"/>
      <c r="H12864" s="229"/>
      <c r="I12864" s="220"/>
      <c r="J12864" s="220"/>
      <c r="K12864" s="223"/>
    </row>
    <row r="12865" customHeight="1" spans="1:11">
      <c r="A12865" s="226"/>
      <c r="B12865" s="213"/>
      <c r="C12865" s="214"/>
      <c r="D12865" s="214"/>
      <c r="E12865" s="214"/>
      <c r="F12865" s="224"/>
      <c r="G12865" s="216"/>
      <c r="H12865" s="227"/>
      <c r="I12865" s="214"/>
      <c r="J12865" s="214"/>
      <c r="K12865" s="218"/>
    </row>
    <row r="12866" customHeight="1" spans="1:11">
      <c r="A12866" s="228"/>
      <c r="B12866" s="219"/>
      <c r="C12866" s="220"/>
      <c r="D12866" s="220"/>
      <c r="E12866" s="220"/>
      <c r="F12866" s="225"/>
      <c r="G12866" s="222"/>
      <c r="H12866" s="229"/>
      <c r="I12866" s="220"/>
      <c r="J12866" s="220"/>
      <c r="K12866" s="223"/>
    </row>
    <row r="12867" customHeight="1" spans="1:11">
      <c r="A12867" s="226"/>
      <c r="B12867" s="213"/>
      <c r="C12867" s="214"/>
      <c r="D12867" s="214"/>
      <c r="E12867" s="214"/>
      <c r="F12867" s="224"/>
      <c r="G12867" s="216"/>
      <c r="H12867" s="227"/>
      <c r="I12867" s="214"/>
      <c r="J12867" s="214"/>
      <c r="K12867" s="218"/>
    </row>
    <row r="12868" customHeight="1" spans="1:11">
      <c r="A12868" s="228"/>
      <c r="B12868" s="219"/>
      <c r="C12868" s="220"/>
      <c r="D12868" s="220"/>
      <c r="E12868" s="220"/>
      <c r="F12868" s="225"/>
      <c r="G12868" s="222"/>
      <c r="H12868" s="229"/>
      <c r="I12868" s="220"/>
      <c r="J12868" s="220"/>
      <c r="K12868" s="223"/>
    </row>
    <row r="12869" customHeight="1" spans="1:11">
      <c r="A12869" s="226"/>
      <c r="B12869" s="213"/>
      <c r="C12869" s="214"/>
      <c r="D12869" s="214"/>
      <c r="E12869" s="214"/>
      <c r="F12869" s="224"/>
      <c r="G12869" s="216"/>
      <c r="H12869" s="227"/>
      <c r="I12869" s="214"/>
      <c r="J12869" s="214"/>
      <c r="K12869" s="218"/>
    </row>
    <row r="12870" customHeight="1" spans="1:11">
      <c r="A12870" s="228"/>
      <c r="B12870" s="219"/>
      <c r="C12870" s="220"/>
      <c r="D12870" s="220"/>
      <c r="E12870" s="220"/>
      <c r="F12870" s="225"/>
      <c r="G12870" s="222"/>
      <c r="H12870" s="229"/>
      <c r="I12870" s="220"/>
      <c r="J12870" s="220"/>
      <c r="K12870" s="223"/>
    </row>
    <row r="12871" customHeight="1" spans="1:11">
      <c r="A12871" s="226"/>
      <c r="B12871" s="213"/>
      <c r="C12871" s="214"/>
      <c r="D12871" s="214"/>
      <c r="E12871" s="214"/>
      <c r="F12871" s="224"/>
      <c r="G12871" s="216"/>
      <c r="H12871" s="227"/>
      <c r="I12871" s="214"/>
      <c r="J12871" s="214"/>
      <c r="K12871" s="218"/>
    </row>
    <row r="12872" customHeight="1" spans="1:11">
      <c r="A12872" s="228"/>
      <c r="B12872" s="219"/>
      <c r="C12872" s="220"/>
      <c r="D12872" s="220"/>
      <c r="E12872" s="220"/>
      <c r="F12872" s="225"/>
      <c r="G12872" s="222"/>
      <c r="H12872" s="229"/>
      <c r="I12872" s="220"/>
      <c r="J12872" s="220"/>
      <c r="K12872" s="223"/>
    </row>
    <row r="12873" customHeight="1" spans="1:11">
      <c r="A12873" s="226"/>
      <c r="B12873" s="213"/>
      <c r="C12873" s="214"/>
      <c r="D12873" s="214"/>
      <c r="E12873" s="214"/>
      <c r="F12873" s="224"/>
      <c r="G12873" s="216"/>
      <c r="H12873" s="227"/>
      <c r="I12873" s="214"/>
      <c r="J12873" s="214"/>
      <c r="K12873" s="218"/>
    </row>
    <row r="12874" customHeight="1" spans="1:11">
      <c r="A12874" s="228"/>
      <c r="B12874" s="219"/>
      <c r="C12874" s="220"/>
      <c r="D12874" s="220"/>
      <c r="E12874" s="220"/>
      <c r="F12874" s="225"/>
      <c r="G12874" s="222"/>
      <c r="H12874" s="229"/>
      <c r="I12874" s="220"/>
      <c r="J12874" s="220"/>
      <c r="K12874" s="223"/>
    </row>
    <row r="12875" customHeight="1" spans="1:11">
      <c r="A12875" s="226"/>
      <c r="B12875" s="213"/>
      <c r="C12875" s="214"/>
      <c r="D12875" s="214"/>
      <c r="E12875" s="214"/>
      <c r="F12875" s="224"/>
      <c r="G12875" s="216"/>
      <c r="H12875" s="227"/>
      <c r="I12875" s="214"/>
      <c r="J12875" s="214"/>
      <c r="K12875" s="218"/>
    </row>
    <row r="12876" customHeight="1" spans="1:11">
      <c r="A12876" s="228"/>
      <c r="B12876" s="219"/>
      <c r="C12876" s="220"/>
      <c r="D12876" s="220"/>
      <c r="E12876" s="220"/>
      <c r="F12876" s="225"/>
      <c r="G12876" s="222"/>
      <c r="H12876" s="229"/>
      <c r="I12876" s="220"/>
      <c r="J12876" s="220"/>
      <c r="K12876" s="223"/>
    </row>
    <row r="12877" customHeight="1" spans="1:11">
      <c r="A12877" s="226"/>
      <c r="B12877" s="213"/>
      <c r="C12877" s="214"/>
      <c r="D12877" s="214"/>
      <c r="E12877" s="214"/>
      <c r="F12877" s="224"/>
      <c r="G12877" s="216"/>
      <c r="H12877" s="227"/>
      <c r="I12877" s="214"/>
      <c r="J12877" s="214"/>
      <c r="K12877" s="218"/>
    </row>
    <row r="12878" customHeight="1" spans="1:11">
      <c r="A12878" s="228"/>
      <c r="B12878" s="219"/>
      <c r="C12878" s="220"/>
      <c r="D12878" s="220"/>
      <c r="E12878" s="220"/>
      <c r="F12878" s="225"/>
      <c r="G12878" s="222"/>
      <c r="H12878" s="229"/>
      <c r="I12878" s="220"/>
      <c r="J12878" s="220"/>
      <c r="K12878" s="223"/>
    </row>
    <row r="12879" customHeight="1" spans="1:11">
      <c r="A12879" s="226"/>
      <c r="B12879" s="213"/>
      <c r="C12879" s="214"/>
      <c r="D12879" s="214"/>
      <c r="E12879" s="214"/>
      <c r="F12879" s="224"/>
      <c r="G12879" s="216"/>
      <c r="H12879" s="227"/>
      <c r="I12879" s="214"/>
      <c r="J12879" s="214"/>
      <c r="K12879" s="218"/>
    </row>
    <row r="12880" customHeight="1" spans="1:11">
      <c r="A12880" s="228"/>
      <c r="B12880" s="219"/>
      <c r="C12880" s="220"/>
      <c r="D12880" s="220"/>
      <c r="E12880" s="220"/>
      <c r="F12880" s="225"/>
      <c r="G12880" s="222"/>
      <c r="H12880" s="229"/>
      <c r="I12880" s="220"/>
      <c r="J12880" s="220"/>
      <c r="K12880" s="223"/>
    </row>
    <row r="12881" customHeight="1" spans="1:11">
      <c r="A12881" s="226"/>
      <c r="B12881" s="213"/>
      <c r="C12881" s="214"/>
      <c r="D12881" s="214"/>
      <c r="E12881" s="214"/>
      <c r="F12881" s="224"/>
      <c r="G12881" s="216"/>
      <c r="H12881" s="227"/>
      <c r="I12881" s="214"/>
      <c r="J12881" s="214"/>
      <c r="K12881" s="218"/>
    </row>
    <row r="12882" customHeight="1" spans="1:11">
      <c r="A12882" s="228"/>
      <c r="B12882" s="219"/>
      <c r="C12882" s="220"/>
      <c r="D12882" s="220"/>
      <c r="E12882" s="220"/>
      <c r="F12882" s="225"/>
      <c r="G12882" s="222"/>
      <c r="H12882" s="229"/>
      <c r="I12882" s="220"/>
      <c r="J12882" s="220"/>
      <c r="K12882" s="223"/>
    </row>
    <row r="12883" customHeight="1" spans="1:11">
      <c r="A12883" s="226"/>
      <c r="B12883" s="213"/>
      <c r="C12883" s="214"/>
      <c r="D12883" s="214"/>
      <c r="E12883" s="214"/>
      <c r="F12883" s="224"/>
      <c r="G12883" s="216"/>
      <c r="H12883" s="227"/>
      <c r="I12883" s="214"/>
      <c r="J12883" s="214"/>
      <c r="K12883" s="218"/>
    </row>
    <row r="12884" customHeight="1" spans="1:11">
      <c r="A12884" s="228"/>
      <c r="B12884" s="219"/>
      <c r="C12884" s="220"/>
      <c r="D12884" s="220"/>
      <c r="E12884" s="220"/>
      <c r="F12884" s="225"/>
      <c r="G12884" s="222"/>
      <c r="H12884" s="229"/>
      <c r="I12884" s="220"/>
      <c r="J12884" s="220"/>
      <c r="K12884" s="223"/>
    </row>
    <row r="12885" customHeight="1" spans="1:11">
      <c r="A12885" s="226"/>
      <c r="B12885" s="213"/>
      <c r="C12885" s="214"/>
      <c r="D12885" s="214"/>
      <c r="E12885" s="214"/>
      <c r="F12885" s="224"/>
      <c r="G12885" s="216"/>
      <c r="H12885" s="227"/>
      <c r="I12885" s="214"/>
      <c r="J12885" s="214"/>
      <c r="K12885" s="218"/>
    </row>
    <row r="12886" customHeight="1" spans="1:11">
      <c r="A12886" s="228"/>
      <c r="B12886" s="219"/>
      <c r="C12886" s="220"/>
      <c r="D12886" s="220"/>
      <c r="E12886" s="220"/>
      <c r="F12886" s="225"/>
      <c r="G12886" s="222"/>
      <c r="H12886" s="229"/>
      <c r="I12886" s="220"/>
      <c r="J12886" s="220"/>
      <c r="K12886" s="223"/>
    </row>
    <row r="12887" customHeight="1" spans="1:11">
      <c r="A12887" s="226"/>
      <c r="B12887" s="213"/>
      <c r="C12887" s="214"/>
      <c r="D12887" s="214"/>
      <c r="E12887" s="214"/>
      <c r="F12887" s="224"/>
      <c r="G12887" s="216"/>
      <c r="H12887" s="227"/>
      <c r="I12887" s="214"/>
      <c r="J12887" s="214"/>
      <c r="K12887" s="218"/>
    </row>
    <row r="12888" customHeight="1" spans="1:11">
      <c r="A12888" s="228"/>
      <c r="B12888" s="219"/>
      <c r="C12888" s="220"/>
      <c r="D12888" s="220"/>
      <c r="E12888" s="220"/>
      <c r="F12888" s="225"/>
      <c r="G12888" s="222"/>
      <c r="H12888" s="229"/>
      <c r="I12888" s="220"/>
      <c r="J12888" s="220"/>
      <c r="K12888" s="223"/>
    </row>
    <row r="12889" customHeight="1" spans="1:11">
      <c r="A12889" s="226"/>
      <c r="B12889" s="213"/>
      <c r="C12889" s="214"/>
      <c r="D12889" s="214"/>
      <c r="E12889" s="214"/>
      <c r="F12889" s="224"/>
      <c r="G12889" s="216"/>
      <c r="H12889" s="227"/>
      <c r="I12889" s="214"/>
      <c r="J12889" s="214"/>
      <c r="K12889" s="218"/>
    </row>
    <row r="12890" customHeight="1" spans="1:11">
      <c r="A12890" s="228"/>
      <c r="B12890" s="219"/>
      <c r="C12890" s="220"/>
      <c r="D12890" s="220"/>
      <c r="E12890" s="220"/>
      <c r="F12890" s="225"/>
      <c r="G12890" s="222"/>
      <c r="H12890" s="229"/>
      <c r="I12890" s="220"/>
      <c r="J12890" s="220"/>
      <c r="K12890" s="223"/>
    </row>
    <row r="12891" customHeight="1" spans="1:11">
      <c r="A12891" s="226"/>
      <c r="B12891" s="213"/>
      <c r="C12891" s="214"/>
      <c r="D12891" s="214"/>
      <c r="E12891" s="214"/>
      <c r="F12891" s="224"/>
      <c r="G12891" s="216"/>
      <c r="H12891" s="227"/>
      <c r="I12891" s="214"/>
      <c r="J12891" s="214"/>
      <c r="K12891" s="218"/>
    </row>
    <row r="12892" customHeight="1" spans="1:11">
      <c r="A12892" s="228"/>
      <c r="B12892" s="219"/>
      <c r="C12892" s="220"/>
      <c r="D12892" s="220"/>
      <c r="E12892" s="220"/>
      <c r="F12892" s="225"/>
      <c r="G12892" s="222"/>
      <c r="H12892" s="229"/>
      <c r="I12892" s="220"/>
      <c r="J12892" s="220"/>
      <c r="K12892" s="223"/>
    </row>
    <row r="12893" customHeight="1" spans="1:11">
      <c r="A12893" s="226"/>
      <c r="B12893" s="213"/>
      <c r="C12893" s="214"/>
      <c r="D12893" s="214"/>
      <c r="E12893" s="214"/>
      <c r="F12893" s="224"/>
      <c r="G12893" s="216"/>
      <c r="H12893" s="227"/>
      <c r="I12893" s="214"/>
      <c r="J12893" s="214"/>
      <c r="K12893" s="218"/>
    </row>
    <row r="12894" customHeight="1" spans="1:11">
      <c r="A12894" s="228"/>
      <c r="B12894" s="219"/>
      <c r="C12894" s="220"/>
      <c r="D12894" s="220"/>
      <c r="E12894" s="220"/>
      <c r="F12894" s="225"/>
      <c r="G12894" s="222"/>
      <c r="H12894" s="229"/>
      <c r="I12894" s="220"/>
      <c r="J12894" s="220"/>
      <c r="K12894" s="223"/>
    </row>
    <row r="12895" customHeight="1" spans="1:11">
      <c r="A12895" s="226"/>
      <c r="B12895" s="213"/>
      <c r="C12895" s="214"/>
      <c r="D12895" s="214"/>
      <c r="E12895" s="214"/>
      <c r="F12895" s="224"/>
      <c r="G12895" s="216"/>
      <c r="H12895" s="227"/>
      <c r="I12895" s="214"/>
      <c r="J12895" s="214"/>
      <c r="K12895" s="218"/>
    </row>
    <row r="12896" customHeight="1" spans="1:11">
      <c r="A12896" s="228"/>
      <c r="B12896" s="219"/>
      <c r="C12896" s="220"/>
      <c r="D12896" s="220"/>
      <c r="E12896" s="220"/>
      <c r="F12896" s="225"/>
      <c r="G12896" s="222"/>
      <c r="H12896" s="229"/>
      <c r="I12896" s="220"/>
      <c r="J12896" s="220"/>
      <c r="K12896" s="223"/>
    </row>
    <row r="12897" customHeight="1" spans="1:11">
      <c r="A12897" s="226"/>
      <c r="B12897" s="213"/>
      <c r="C12897" s="214"/>
      <c r="D12897" s="214"/>
      <c r="E12897" s="214"/>
      <c r="F12897" s="224"/>
      <c r="G12897" s="216"/>
      <c r="H12897" s="227"/>
      <c r="I12897" s="214"/>
      <c r="J12897" s="214"/>
      <c r="K12897" s="218"/>
    </row>
    <row r="12898" customHeight="1" spans="1:11">
      <c r="A12898" s="228"/>
      <c r="B12898" s="219"/>
      <c r="C12898" s="220"/>
      <c r="D12898" s="220"/>
      <c r="E12898" s="220"/>
      <c r="F12898" s="225"/>
      <c r="G12898" s="222"/>
      <c r="H12898" s="229"/>
      <c r="I12898" s="220"/>
      <c r="J12898" s="220"/>
      <c r="K12898" s="223"/>
    </row>
    <row r="12899" customHeight="1" spans="1:11">
      <c r="A12899" s="226"/>
      <c r="B12899" s="213"/>
      <c r="C12899" s="214"/>
      <c r="D12899" s="214"/>
      <c r="E12899" s="214"/>
      <c r="F12899" s="224"/>
      <c r="G12899" s="216"/>
      <c r="H12899" s="227"/>
      <c r="I12899" s="214"/>
      <c r="J12899" s="214"/>
      <c r="K12899" s="218"/>
    </row>
    <row r="12900" customHeight="1" spans="1:11">
      <c r="A12900" s="228"/>
      <c r="B12900" s="219"/>
      <c r="C12900" s="220"/>
      <c r="D12900" s="220"/>
      <c r="E12900" s="220"/>
      <c r="F12900" s="225"/>
      <c r="G12900" s="222"/>
      <c r="H12900" s="229"/>
      <c r="I12900" s="220"/>
      <c r="J12900" s="220"/>
      <c r="K12900" s="223"/>
    </row>
    <row r="12901" customHeight="1" spans="1:11">
      <c r="A12901" s="226"/>
      <c r="B12901" s="213"/>
      <c r="C12901" s="214"/>
      <c r="D12901" s="214"/>
      <c r="E12901" s="214"/>
      <c r="F12901" s="224"/>
      <c r="G12901" s="216"/>
      <c r="H12901" s="227"/>
      <c r="I12901" s="214"/>
      <c r="J12901" s="214"/>
      <c r="K12901" s="218"/>
    </row>
    <row r="12902" customHeight="1" spans="1:11">
      <c r="A12902" s="228"/>
      <c r="B12902" s="219"/>
      <c r="C12902" s="220"/>
      <c r="D12902" s="220"/>
      <c r="E12902" s="220"/>
      <c r="F12902" s="225"/>
      <c r="G12902" s="222"/>
      <c r="H12902" s="229"/>
      <c r="I12902" s="220"/>
      <c r="J12902" s="220"/>
      <c r="K12902" s="223"/>
    </row>
    <row r="12903" customHeight="1" spans="1:11">
      <c r="A12903" s="226"/>
      <c r="B12903" s="213"/>
      <c r="C12903" s="214"/>
      <c r="D12903" s="214"/>
      <c r="E12903" s="214"/>
      <c r="F12903" s="224"/>
      <c r="G12903" s="216"/>
      <c r="H12903" s="227"/>
      <c r="I12903" s="214"/>
      <c r="J12903" s="214"/>
      <c r="K12903" s="218"/>
    </row>
    <row r="12904" customHeight="1" spans="1:11">
      <c r="A12904" s="228"/>
      <c r="B12904" s="219"/>
      <c r="C12904" s="220"/>
      <c r="D12904" s="220"/>
      <c r="E12904" s="220"/>
      <c r="F12904" s="225"/>
      <c r="G12904" s="222"/>
      <c r="H12904" s="229"/>
      <c r="I12904" s="220"/>
      <c r="J12904" s="220"/>
      <c r="K12904" s="223"/>
    </row>
    <row r="12905" customHeight="1" spans="1:11">
      <c r="A12905" s="226"/>
      <c r="B12905" s="213"/>
      <c r="C12905" s="214"/>
      <c r="D12905" s="214"/>
      <c r="E12905" s="214"/>
      <c r="F12905" s="224"/>
      <c r="G12905" s="216"/>
      <c r="H12905" s="227"/>
      <c r="I12905" s="214"/>
      <c r="J12905" s="214"/>
      <c r="K12905" s="218"/>
    </row>
    <row r="12906" customHeight="1" spans="1:11">
      <c r="A12906" s="228"/>
      <c r="B12906" s="219"/>
      <c r="C12906" s="220"/>
      <c r="D12906" s="220"/>
      <c r="E12906" s="220"/>
      <c r="F12906" s="225"/>
      <c r="G12906" s="222"/>
      <c r="H12906" s="229"/>
      <c r="I12906" s="220"/>
      <c r="J12906" s="220"/>
      <c r="K12906" s="223"/>
    </row>
    <row r="12907" customHeight="1" spans="1:11">
      <c r="A12907" s="226"/>
      <c r="B12907" s="213"/>
      <c r="C12907" s="214"/>
      <c r="D12907" s="214"/>
      <c r="E12907" s="214"/>
      <c r="F12907" s="224"/>
      <c r="G12907" s="216"/>
      <c r="H12907" s="227"/>
      <c r="I12907" s="214"/>
      <c r="J12907" s="214"/>
      <c r="K12907" s="218"/>
    </row>
    <row r="12908" customHeight="1" spans="1:11">
      <c r="A12908" s="228"/>
      <c r="B12908" s="219"/>
      <c r="C12908" s="220"/>
      <c r="D12908" s="220"/>
      <c r="E12908" s="220"/>
      <c r="F12908" s="225"/>
      <c r="G12908" s="222"/>
      <c r="H12908" s="229"/>
      <c r="I12908" s="220"/>
      <c r="J12908" s="220"/>
      <c r="K12908" s="223"/>
    </row>
    <row r="12909" customHeight="1" spans="1:11">
      <c r="A12909" s="226"/>
      <c r="B12909" s="213"/>
      <c r="C12909" s="214"/>
      <c r="D12909" s="214"/>
      <c r="E12909" s="214"/>
      <c r="F12909" s="224"/>
      <c r="G12909" s="216"/>
      <c r="H12909" s="227"/>
      <c r="I12909" s="214"/>
      <c r="J12909" s="214"/>
      <c r="K12909" s="218"/>
    </row>
    <row r="12910" customHeight="1" spans="1:11">
      <c r="A12910" s="228"/>
      <c r="B12910" s="219"/>
      <c r="C12910" s="220"/>
      <c r="D12910" s="220"/>
      <c r="E12910" s="220"/>
      <c r="F12910" s="225"/>
      <c r="G12910" s="222"/>
      <c r="H12910" s="229"/>
      <c r="I12910" s="220"/>
      <c r="J12910" s="220"/>
      <c r="K12910" s="223"/>
    </row>
    <row r="12911" customHeight="1" spans="1:11">
      <c r="A12911" s="226"/>
      <c r="B12911" s="213"/>
      <c r="C12911" s="214"/>
      <c r="D12911" s="214"/>
      <c r="E12911" s="214"/>
      <c r="F12911" s="224"/>
      <c r="G12911" s="216"/>
      <c r="H12911" s="227"/>
      <c r="I12911" s="214"/>
      <c r="J12911" s="214"/>
      <c r="K12911" s="218"/>
    </row>
    <row r="12912" customHeight="1" spans="1:11">
      <c r="A12912" s="228"/>
      <c r="B12912" s="219"/>
      <c r="C12912" s="220"/>
      <c r="D12912" s="220"/>
      <c r="E12912" s="220"/>
      <c r="F12912" s="225"/>
      <c r="G12912" s="222"/>
      <c r="H12912" s="229"/>
      <c r="I12912" s="220"/>
      <c r="J12912" s="220"/>
      <c r="K12912" s="223"/>
    </row>
    <row r="12913" customHeight="1" spans="1:11">
      <c r="A12913" s="226"/>
      <c r="B12913" s="213"/>
      <c r="C12913" s="214"/>
      <c r="D12913" s="214"/>
      <c r="E12913" s="214"/>
      <c r="F12913" s="224"/>
      <c r="G12913" s="216"/>
      <c r="H12913" s="227"/>
      <c r="I12913" s="214"/>
      <c r="J12913" s="214"/>
      <c r="K12913" s="218"/>
    </row>
    <row r="12914" customHeight="1" spans="1:11">
      <c r="A12914" s="228"/>
      <c r="B12914" s="219"/>
      <c r="C12914" s="220"/>
      <c r="D12914" s="220"/>
      <c r="E12914" s="220"/>
      <c r="F12914" s="225"/>
      <c r="G12914" s="222"/>
      <c r="H12914" s="229"/>
      <c r="I12914" s="220"/>
      <c r="J12914" s="220"/>
      <c r="K12914" s="223"/>
    </row>
    <row r="12915" customHeight="1" spans="1:11">
      <c r="A12915" s="226"/>
      <c r="B12915" s="213"/>
      <c r="C12915" s="214"/>
      <c r="D12915" s="214"/>
      <c r="E12915" s="214"/>
      <c r="F12915" s="224"/>
      <c r="G12915" s="216"/>
      <c r="H12915" s="227"/>
      <c r="I12915" s="214"/>
      <c r="J12915" s="214"/>
      <c r="K12915" s="218"/>
    </row>
    <row r="12916" customHeight="1" spans="1:11">
      <c r="A12916" s="228"/>
      <c r="B12916" s="219"/>
      <c r="C12916" s="220"/>
      <c r="D12916" s="220"/>
      <c r="E12916" s="220"/>
      <c r="F12916" s="225"/>
      <c r="G12916" s="222"/>
      <c r="H12916" s="229"/>
      <c r="I12916" s="220"/>
      <c r="J12916" s="220"/>
      <c r="K12916" s="223"/>
    </row>
    <row r="12917" customHeight="1" spans="1:11">
      <c r="A12917" s="226"/>
      <c r="B12917" s="213"/>
      <c r="C12917" s="214"/>
      <c r="D12917" s="214"/>
      <c r="E12917" s="214"/>
      <c r="F12917" s="224"/>
      <c r="G12917" s="216"/>
      <c r="H12917" s="227"/>
      <c r="I12917" s="214"/>
      <c r="J12917" s="214"/>
      <c r="K12917" s="218"/>
    </row>
    <row r="12918" customHeight="1" spans="1:11">
      <c r="A12918" s="228"/>
      <c r="B12918" s="219"/>
      <c r="C12918" s="220"/>
      <c r="D12918" s="220"/>
      <c r="E12918" s="220"/>
      <c r="F12918" s="225"/>
      <c r="G12918" s="222"/>
      <c r="H12918" s="229"/>
      <c r="I12918" s="220"/>
      <c r="J12918" s="220"/>
      <c r="K12918" s="223"/>
    </row>
    <row r="12919" customHeight="1" spans="1:11">
      <c r="A12919" s="226"/>
      <c r="B12919" s="213"/>
      <c r="C12919" s="214"/>
      <c r="D12919" s="214"/>
      <c r="E12919" s="214"/>
      <c r="F12919" s="224"/>
      <c r="G12919" s="216"/>
      <c r="H12919" s="227"/>
      <c r="I12919" s="214"/>
      <c r="J12919" s="214"/>
      <c r="K12919" s="218"/>
    </row>
    <row r="12920" customHeight="1" spans="1:11">
      <c r="A12920" s="228"/>
      <c r="B12920" s="219"/>
      <c r="C12920" s="220"/>
      <c r="D12920" s="220"/>
      <c r="E12920" s="220"/>
      <c r="F12920" s="225"/>
      <c r="G12920" s="222"/>
      <c r="H12920" s="229"/>
      <c r="I12920" s="220"/>
      <c r="J12920" s="220"/>
      <c r="K12920" s="223"/>
    </row>
    <row r="12921" customHeight="1" spans="1:11">
      <c r="A12921" s="226"/>
      <c r="B12921" s="213"/>
      <c r="C12921" s="214"/>
      <c r="D12921" s="214"/>
      <c r="E12921" s="214"/>
      <c r="F12921" s="224"/>
      <c r="G12921" s="216"/>
      <c r="H12921" s="227"/>
      <c r="I12921" s="214"/>
      <c r="J12921" s="214"/>
      <c r="K12921" s="218"/>
    </row>
    <row r="12922" customHeight="1" spans="1:11">
      <c r="A12922" s="228"/>
      <c r="B12922" s="219"/>
      <c r="C12922" s="220"/>
      <c r="D12922" s="220"/>
      <c r="E12922" s="220"/>
      <c r="F12922" s="225"/>
      <c r="G12922" s="222"/>
      <c r="H12922" s="229"/>
      <c r="I12922" s="220"/>
      <c r="J12922" s="220"/>
      <c r="K12922" s="223"/>
    </row>
    <row r="12923" customHeight="1" spans="1:11">
      <c r="A12923" s="226"/>
      <c r="B12923" s="213"/>
      <c r="C12923" s="214"/>
      <c r="D12923" s="214"/>
      <c r="E12923" s="214"/>
      <c r="F12923" s="224"/>
      <c r="G12923" s="216"/>
      <c r="H12923" s="227"/>
      <c r="I12923" s="214"/>
      <c r="J12923" s="214"/>
      <c r="K12923" s="218"/>
    </row>
    <row r="12924" customHeight="1" spans="1:11">
      <c r="A12924" s="228"/>
      <c r="B12924" s="219"/>
      <c r="C12924" s="220"/>
      <c r="D12924" s="220"/>
      <c r="E12924" s="220"/>
      <c r="F12924" s="225"/>
      <c r="G12924" s="222"/>
      <c r="H12924" s="229"/>
      <c r="I12924" s="220"/>
      <c r="J12924" s="220"/>
      <c r="K12924" s="223"/>
    </row>
    <row r="12925" customHeight="1" spans="1:11">
      <c r="A12925" s="226"/>
      <c r="B12925" s="213"/>
      <c r="C12925" s="214"/>
      <c r="D12925" s="214"/>
      <c r="E12925" s="214"/>
      <c r="F12925" s="224"/>
      <c r="G12925" s="216"/>
      <c r="H12925" s="227"/>
      <c r="I12925" s="214"/>
      <c r="J12925" s="214"/>
      <c r="K12925" s="218"/>
    </row>
    <row r="12926" customHeight="1" spans="1:11">
      <c r="A12926" s="228"/>
      <c r="B12926" s="219"/>
      <c r="C12926" s="220"/>
      <c r="D12926" s="220"/>
      <c r="E12926" s="220"/>
      <c r="F12926" s="225"/>
      <c r="G12926" s="222"/>
      <c r="H12926" s="229"/>
      <c r="I12926" s="220"/>
      <c r="J12926" s="220"/>
      <c r="K12926" s="223"/>
    </row>
    <row r="12927" customHeight="1" spans="1:11">
      <c r="A12927" s="226"/>
      <c r="B12927" s="213"/>
      <c r="C12927" s="214"/>
      <c r="D12927" s="214"/>
      <c r="E12927" s="214"/>
      <c r="F12927" s="224"/>
      <c r="G12927" s="216"/>
      <c r="H12927" s="227"/>
      <c r="I12927" s="214"/>
      <c r="J12927" s="214"/>
      <c r="K12927" s="218"/>
    </row>
    <row r="12928" customHeight="1" spans="1:11">
      <c r="A12928" s="228"/>
      <c r="B12928" s="219"/>
      <c r="C12928" s="220"/>
      <c r="D12928" s="220"/>
      <c r="E12928" s="220"/>
      <c r="F12928" s="225"/>
      <c r="G12928" s="222"/>
      <c r="H12928" s="229"/>
      <c r="I12928" s="220"/>
      <c r="J12928" s="220"/>
      <c r="K12928" s="223"/>
    </row>
    <row r="12929" customHeight="1" spans="1:11">
      <c r="A12929" s="226"/>
      <c r="B12929" s="213"/>
      <c r="C12929" s="214"/>
      <c r="D12929" s="214"/>
      <c r="E12929" s="214"/>
      <c r="F12929" s="224"/>
      <c r="G12929" s="216"/>
      <c r="H12929" s="227"/>
      <c r="I12929" s="214"/>
      <c r="J12929" s="214"/>
      <c r="K12929" s="218"/>
    </row>
    <row r="12930" customHeight="1" spans="1:11">
      <c r="A12930" s="228"/>
      <c r="B12930" s="219"/>
      <c r="C12930" s="220"/>
      <c r="D12930" s="220"/>
      <c r="E12930" s="220"/>
      <c r="F12930" s="225"/>
      <c r="G12930" s="222"/>
      <c r="H12930" s="229"/>
      <c r="I12930" s="220"/>
      <c r="J12930" s="220"/>
      <c r="K12930" s="223"/>
    </row>
    <row r="12931" customHeight="1" spans="1:11">
      <c r="A12931" s="226"/>
      <c r="B12931" s="213"/>
      <c r="C12931" s="214"/>
      <c r="D12931" s="214"/>
      <c r="E12931" s="214"/>
      <c r="F12931" s="224"/>
      <c r="G12931" s="216"/>
      <c r="H12931" s="227"/>
      <c r="I12931" s="214"/>
      <c r="J12931" s="214"/>
      <c r="K12931" s="218"/>
    </row>
    <row r="12932" customHeight="1" spans="1:11">
      <c r="A12932" s="228"/>
      <c r="B12932" s="219"/>
      <c r="C12932" s="220"/>
      <c r="D12932" s="220"/>
      <c r="E12932" s="220"/>
      <c r="F12932" s="225"/>
      <c r="G12932" s="222"/>
      <c r="H12932" s="229"/>
      <c r="I12932" s="220"/>
      <c r="J12932" s="220"/>
      <c r="K12932" s="223"/>
    </row>
    <row r="12933" customHeight="1" spans="1:11">
      <c r="A12933" s="226"/>
      <c r="B12933" s="213"/>
      <c r="C12933" s="214"/>
      <c r="D12933" s="214"/>
      <c r="E12933" s="214"/>
      <c r="F12933" s="224"/>
      <c r="G12933" s="216"/>
      <c r="H12933" s="227"/>
      <c r="I12933" s="214"/>
      <c r="J12933" s="214"/>
      <c r="K12933" s="218"/>
    </row>
    <row r="12934" customHeight="1" spans="1:11">
      <c r="A12934" s="228"/>
      <c r="B12934" s="219"/>
      <c r="C12934" s="220"/>
      <c r="D12934" s="220"/>
      <c r="E12934" s="220"/>
      <c r="F12934" s="225"/>
      <c r="G12934" s="222"/>
      <c r="H12934" s="229"/>
      <c r="I12934" s="220"/>
      <c r="J12934" s="220"/>
      <c r="K12934" s="223"/>
    </row>
    <row r="12935" customHeight="1" spans="1:11">
      <c r="A12935" s="226"/>
      <c r="B12935" s="213"/>
      <c r="C12935" s="214"/>
      <c r="D12935" s="214"/>
      <c r="E12935" s="214"/>
      <c r="F12935" s="224"/>
      <c r="G12935" s="216"/>
      <c r="H12935" s="227"/>
      <c r="I12935" s="214"/>
      <c r="J12935" s="214"/>
      <c r="K12935" s="218"/>
    </row>
    <row r="12936" customHeight="1" spans="1:11">
      <c r="A12936" s="228"/>
      <c r="B12936" s="219"/>
      <c r="C12936" s="220"/>
      <c r="D12936" s="220"/>
      <c r="E12936" s="220"/>
      <c r="F12936" s="225"/>
      <c r="G12936" s="222"/>
      <c r="H12936" s="229"/>
      <c r="I12936" s="220"/>
      <c r="J12936" s="220"/>
      <c r="K12936" s="223"/>
    </row>
    <row r="12937" customHeight="1" spans="1:11">
      <c r="A12937" s="226"/>
      <c r="B12937" s="213"/>
      <c r="C12937" s="214"/>
      <c r="D12937" s="214"/>
      <c r="E12937" s="214"/>
      <c r="F12937" s="224"/>
      <c r="G12937" s="216"/>
      <c r="H12937" s="227"/>
      <c r="I12937" s="214"/>
      <c r="J12937" s="214"/>
      <c r="K12937" s="218"/>
    </row>
    <row r="12938" customHeight="1" spans="1:11">
      <c r="A12938" s="228"/>
      <c r="B12938" s="219"/>
      <c r="C12938" s="220"/>
      <c r="D12938" s="220"/>
      <c r="E12938" s="220"/>
      <c r="F12938" s="225"/>
      <c r="G12938" s="222"/>
      <c r="H12938" s="229"/>
      <c r="I12938" s="220"/>
      <c r="J12938" s="220"/>
      <c r="K12938" s="223"/>
    </row>
    <row r="12939" customHeight="1" spans="1:11">
      <c r="A12939" s="226"/>
      <c r="B12939" s="213"/>
      <c r="C12939" s="214"/>
      <c r="D12939" s="214"/>
      <c r="E12939" s="214"/>
      <c r="F12939" s="224"/>
      <c r="G12939" s="216"/>
      <c r="H12939" s="227"/>
      <c r="I12939" s="214"/>
      <c r="J12939" s="214"/>
      <c r="K12939" s="218"/>
    </row>
    <row r="12940" customHeight="1" spans="1:11">
      <c r="A12940" s="228"/>
      <c r="B12940" s="219"/>
      <c r="C12940" s="220"/>
      <c r="D12940" s="220"/>
      <c r="E12940" s="220"/>
      <c r="F12940" s="225"/>
      <c r="G12940" s="222"/>
      <c r="H12940" s="229"/>
      <c r="I12940" s="220"/>
      <c r="J12940" s="220"/>
      <c r="K12940" s="223"/>
    </row>
    <row r="12941" customHeight="1" spans="1:11">
      <c r="A12941" s="226"/>
      <c r="B12941" s="213"/>
      <c r="C12941" s="214"/>
      <c r="D12941" s="214"/>
      <c r="E12941" s="214"/>
      <c r="F12941" s="224"/>
      <c r="G12941" s="216"/>
      <c r="H12941" s="227"/>
      <c r="I12941" s="214"/>
      <c r="J12941" s="214"/>
      <c r="K12941" s="218"/>
    </row>
    <row r="12942" customHeight="1" spans="1:11">
      <c r="A12942" s="228"/>
      <c r="B12942" s="219"/>
      <c r="C12942" s="220"/>
      <c r="D12942" s="220"/>
      <c r="E12942" s="220"/>
      <c r="F12942" s="225"/>
      <c r="G12942" s="222"/>
      <c r="H12942" s="229"/>
      <c r="I12942" s="220"/>
      <c r="J12942" s="220"/>
      <c r="K12942" s="223"/>
    </row>
    <row r="12943" customHeight="1" spans="1:11">
      <c r="A12943" s="226"/>
      <c r="B12943" s="213"/>
      <c r="C12943" s="214"/>
      <c r="D12943" s="214"/>
      <c r="E12943" s="214"/>
      <c r="F12943" s="224"/>
      <c r="G12943" s="216"/>
      <c r="H12943" s="227"/>
      <c r="I12943" s="214"/>
      <c r="J12943" s="214"/>
      <c r="K12943" s="218"/>
    </row>
    <row r="12944" customHeight="1" spans="1:11">
      <c r="A12944" s="228"/>
      <c r="B12944" s="219"/>
      <c r="C12944" s="220"/>
      <c r="D12944" s="220"/>
      <c r="E12944" s="220"/>
      <c r="F12944" s="225"/>
      <c r="G12944" s="222"/>
      <c r="H12944" s="229"/>
      <c r="I12944" s="220"/>
      <c r="J12944" s="220"/>
      <c r="K12944" s="223"/>
    </row>
    <row r="12945" customHeight="1" spans="1:11">
      <c r="A12945" s="226"/>
      <c r="B12945" s="213"/>
      <c r="C12945" s="214"/>
      <c r="D12945" s="214"/>
      <c r="E12945" s="214"/>
      <c r="F12945" s="224"/>
      <c r="G12945" s="216"/>
      <c r="H12945" s="227"/>
      <c r="I12945" s="214"/>
      <c r="J12945" s="214"/>
      <c r="K12945" s="218"/>
    </row>
    <row r="12946" customHeight="1" spans="1:11">
      <c r="A12946" s="228"/>
      <c r="B12946" s="219"/>
      <c r="C12946" s="220"/>
      <c r="D12946" s="220"/>
      <c r="E12946" s="220"/>
      <c r="F12946" s="225"/>
      <c r="G12946" s="222"/>
      <c r="H12946" s="229"/>
      <c r="I12946" s="220"/>
      <c r="J12946" s="220"/>
      <c r="K12946" s="223"/>
    </row>
    <row r="12947" customHeight="1" spans="1:11">
      <c r="A12947" s="226"/>
      <c r="B12947" s="213"/>
      <c r="C12947" s="214"/>
      <c r="D12947" s="214"/>
      <c r="E12947" s="214"/>
      <c r="F12947" s="224"/>
      <c r="G12947" s="216"/>
      <c r="H12947" s="227"/>
      <c r="I12947" s="214"/>
      <c r="J12947" s="214"/>
      <c r="K12947" s="218"/>
    </row>
    <row r="12948" customHeight="1" spans="1:11">
      <c r="A12948" s="228"/>
      <c r="B12948" s="219"/>
      <c r="C12948" s="220"/>
      <c r="D12948" s="220"/>
      <c r="E12948" s="220"/>
      <c r="F12948" s="225"/>
      <c r="G12948" s="222"/>
      <c r="H12948" s="229"/>
      <c r="I12948" s="220"/>
      <c r="J12948" s="220"/>
      <c r="K12948" s="223"/>
    </row>
    <row r="12949" customHeight="1" spans="1:11">
      <c r="A12949" s="226"/>
      <c r="B12949" s="213"/>
      <c r="C12949" s="214"/>
      <c r="D12949" s="214"/>
      <c r="E12949" s="214"/>
      <c r="F12949" s="224"/>
      <c r="G12949" s="216"/>
      <c r="H12949" s="227"/>
      <c r="I12949" s="214"/>
      <c r="J12949" s="214"/>
      <c r="K12949" s="218"/>
    </row>
    <row r="12950" customHeight="1" spans="1:11">
      <c r="A12950" s="228"/>
      <c r="B12950" s="219"/>
      <c r="C12950" s="220"/>
      <c r="D12950" s="220"/>
      <c r="E12950" s="220"/>
      <c r="F12950" s="225"/>
      <c r="G12950" s="222"/>
      <c r="H12950" s="229"/>
      <c r="I12950" s="220"/>
      <c r="J12950" s="220"/>
      <c r="K12950" s="223"/>
    </row>
    <row r="12951" customHeight="1" spans="1:11">
      <c r="A12951" s="226"/>
      <c r="B12951" s="213"/>
      <c r="C12951" s="214"/>
      <c r="D12951" s="214"/>
      <c r="E12951" s="214"/>
      <c r="F12951" s="224"/>
      <c r="G12951" s="216"/>
      <c r="H12951" s="227"/>
      <c r="I12951" s="214"/>
      <c r="J12951" s="214"/>
      <c r="K12951" s="218"/>
    </row>
    <row r="12952" customHeight="1" spans="1:11">
      <c r="A12952" s="228"/>
      <c r="B12952" s="219"/>
      <c r="C12952" s="220"/>
      <c r="D12952" s="220"/>
      <c r="E12952" s="220"/>
      <c r="F12952" s="225"/>
      <c r="G12952" s="222"/>
      <c r="H12952" s="229"/>
      <c r="I12952" s="220"/>
      <c r="J12952" s="220"/>
      <c r="K12952" s="223"/>
    </row>
    <row r="12953" customHeight="1" spans="1:11">
      <c r="A12953" s="226"/>
      <c r="B12953" s="213"/>
      <c r="C12953" s="214"/>
      <c r="D12953" s="214"/>
      <c r="E12953" s="214"/>
      <c r="F12953" s="224"/>
      <c r="G12953" s="216"/>
      <c r="H12953" s="227"/>
      <c r="I12953" s="214"/>
      <c r="J12953" s="214"/>
      <c r="K12953" s="218"/>
    </row>
    <row r="12954" customHeight="1" spans="1:11">
      <c r="A12954" s="228"/>
      <c r="B12954" s="219"/>
      <c r="C12954" s="220"/>
      <c r="D12954" s="220"/>
      <c r="E12954" s="220"/>
      <c r="F12954" s="225"/>
      <c r="G12954" s="222"/>
      <c r="H12954" s="229"/>
      <c r="I12954" s="220"/>
      <c r="J12954" s="220"/>
      <c r="K12954" s="223"/>
    </row>
    <row r="12955" customHeight="1" spans="1:11">
      <c r="A12955" s="226"/>
      <c r="B12955" s="213"/>
      <c r="C12955" s="214"/>
      <c r="D12955" s="214"/>
      <c r="E12955" s="214"/>
      <c r="F12955" s="224"/>
      <c r="G12955" s="216"/>
      <c r="H12955" s="227"/>
      <c r="I12955" s="214"/>
      <c r="J12955" s="214"/>
      <c r="K12955" s="218"/>
    </row>
    <row r="12956" customHeight="1" spans="1:11">
      <c r="A12956" s="228"/>
      <c r="B12956" s="219"/>
      <c r="C12956" s="220"/>
      <c r="D12956" s="220"/>
      <c r="E12956" s="220"/>
      <c r="F12956" s="225"/>
      <c r="G12956" s="222"/>
      <c r="H12956" s="229"/>
      <c r="I12956" s="220"/>
      <c r="J12956" s="220"/>
      <c r="K12956" s="223"/>
    </row>
    <row r="12957" customHeight="1" spans="1:11">
      <c r="A12957" s="226"/>
      <c r="B12957" s="213"/>
      <c r="C12957" s="214"/>
      <c r="D12957" s="214"/>
      <c r="E12957" s="214"/>
      <c r="F12957" s="224"/>
      <c r="G12957" s="216"/>
      <c r="H12957" s="227"/>
      <c r="I12957" s="214"/>
      <c r="J12957" s="214"/>
      <c r="K12957" s="218"/>
    </row>
    <row r="12958" customHeight="1" spans="1:11">
      <c r="A12958" s="228"/>
      <c r="B12958" s="219"/>
      <c r="C12958" s="220"/>
      <c r="D12958" s="220"/>
      <c r="E12958" s="220"/>
      <c r="F12958" s="225"/>
      <c r="G12958" s="222"/>
      <c r="H12958" s="229"/>
      <c r="I12958" s="220"/>
      <c r="J12958" s="220"/>
      <c r="K12958" s="223"/>
    </row>
    <row r="12959" customHeight="1" spans="1:11">
      <c r="A12959" s="226"/>
      <c r="B12959" s="213"/>
      <c r="C12959" s="214"/>
      <c r="D12959" s="214"/>
      <c r="E12959" s="214"/>
      <c r="F12959" s="224"/>
      <c r="G12959" s="216"/>
      <c r="H12959" s="227"/>
      <c r="I12959" s="214"/>
      <c r="J12959" s="214"/>
      <c r="K12959" s="218"/>
    </row>
    <row r="12960" customHeight="1" spans="1:11">
      <c r="A12960" s="228"/>
      <c r="B12960" s="219"/>
      <c r="C12960" s="220"/>
      <c r="D12960" s="220"/>
      <c r="E12960" s="220"/>
      <c r="F12960" s="225"/>
      <c r="G12960" s="222"/>
      <c r="H12960" s="229"/>
      <c r="I12960" s="220"/>
      <c r="J12960" s="220"/>
      <c r="K12960" s="223"/>
    </row>
    <row r="12961" customHeight="1" spans="1:11">
      <c r="A12961" s="226"/>
      <c r="B12961" s="213"/>
      <c r="C12961" s="214"/>
      <c r="D12961" s="214"/>
      <c r="E12961" s="214"/>
      <c r="F12961" s="224"/>
      <c r="G12961" s="216"/>
      <c r="H12961" s="227"/>
      <c r="I12961" s="214"/>
      <c r="J12961" s="214"/>
      <c r="K12961" s="218"/>
    </row>
    <row r="12962" customHeight="1" spans="1:11">
      <c r="A12962" s="228"/>
      <c r="B12962" s="219"/>
      <c r="C12962" s="220"/>
      <c r="D12962" s="220"/>
      <c r="E12962" s="220"/>
      <c r="F12962" s="225"/>
      <c r="G12962" s="222"/>
      <c r="H12962" s="229"/>
      <c r="I12962" s="220"/>
      <c r="J12962" s="220"/>
      <c r="K12962" s="223"/>
    </row>
    <row r="12963" customHeight="1" spans="1:11">
      <c r="A12963" s="226"/>
      <c r="B12963" s="213"/>
      <c r="C12963" s="214"/>
      <c r="D12963" s="214"/>
      <c r="E12963" s="214"/>
      <c r="F12963" s="224"/>
      <c r="G12963" s="216"/>
      <c r="H12963" s="227"/>
      <c r="I12963" s="214"/>
      <c r="J12963" s="214"/>
      <c r="K12963" s="218"/>
    </row>
    <row r="12964" customHeight="1" spans="1:11">
      <c r="A12964" s="228"/>
      <c r="B12964" s="219"/>
      <c r="C12964" s="220"/>
      <c r="D12964" s="220"/>
      <c r="E12964" s="220"/>
      <c r="F12964" s="225"/>
      <c r="G12964" s="222"/>
      <c r="H12964" s="229"/>
      <c r="I12964" s="220"/>
      <c r="J12964" s="220"/>
      <c r="K12964" s="223"/>
    </row>
    <row r="12965" customHeight="1" spans="1:11">
      <c r="A12965" s="226"/>
      <c r="B12965" s="213"/>
      <c r="C12965" s="214"/>
      <c r="D12965" s="214"/>
      <c r="E12965" s="214"/>
      <c r="F12965" s="224"/>
      <c r="G12965" s="216"/>
      <c r="H12965" s="227"/>
      <c r="I12965" s="214"/>
      <c r="J12965" s="214"/>
      <c r="K12965" s="218"/>
    </row>
    <row r="12966" customHeight="1" spans="1:11">
      <c r="A12966" s="228"/>
      <c r="B12966" s="219"/>
      <c r="C12966" s="220"/>
      <c r="D12966" s="220"/>
      <c r="E12966" s="220"/>
      <c r="F12966" s="225"/>
      <c r="G12966" s="222"/>
      <c r="H12966" s="229"/>
      <c r="I12966" s="220"/>
      <c r="J12966" s="220"/>
      <c r="K12966" s="223"/>
    </row>
    <row r="12967" customHeight="1" spans="1:11">
      <c r="A12967" s="226"/>
      <c r="B12967" s="213"/>
      <c r="C12967" s="214"/>
      <c r="D12967" s="214"/>
      <c r="E12967" s="214"/>
      <c r="F12967" s="224"/>
      <c r="G12967" s="216"/>
      <c r="H12967" s="227"/>
      <c r="I12967" s="214"/>
      <c r="J12967" s="214"/>
      <c r="K12967" s="218"/>
    </row>
    <row r="12968" customHeight="1" spans="1:11">
      <c r="A12968" s="228"/>
      <c r="B12968" s="219"/>
      <c r="C12968" s="220"/>
      <c r="D12968" s="220"/>
      <c r="E12968" s="220"/>
      <c r="F12968" s="225"/>
      <c r="G12968" s="222"/>
      <c r="H12968" s="229"/>
      <c r="I12968" s="220"/>
      <c r="J12968" s="220"/>
      <c r="K12968" s="223"/>
    </row>
    <row r="12969" customHeight="1" spans="1:11">
      <c r="A12969" s="226"/>
      <c r="B12969" s="213"/>
      <c r="C12969" s="214"/>
      <c r="D12969" s="214"/>
      <c r="E12969" s="214"/>
      <c r="F12969" s="224"/>
      <c r="G12969" s="216"/>
      <c r="H12969" s="227"/>
      <c r="I12969" s="214"/>
      <c r="J12969" s="214"/>
      <c r="K12969" s="218"/>
    </row>
    <row r="12970" customHeight="1" spans="1:11">
      <c r="A12970" s="228"/>
      <c r="B12970" s="219"/>
      <c r="C12970" s="220"/>
      <c r="D12970" s="220"/>
      <c r="E12970" s="220"/>
      <c r="F12970" s="225"/>
      <c r="G12970" s="222"/>
      <c r="H12970" s="229"/>
      <c r="I12970" s="220"/>
      <c r="J12970" s="220"/>
      <c r="K12970" s="223"/>
    </row>
    <row r="12971" customHeight="1" spans="1:11">
      <c r="A12971" s="226"/>
      <c r="B12971" s="213"/>
      <c r="C12971" s="214"/>
      <c r="D12971" s="214"/>
      <c r="E12971" s="214"/>
      <c r="F12971" s="224"/>
      <c r="G12971" s="216"/>
      <c r="H12971" s="227"/>
      <c r="I12971" s="214"/>
      <c r="J12971" s="214"/>
      <c r="K12971" s="218"/>
    </row>
    <row r="12972" customHeight="1" spans="1:11">
      <c r="A12972" s="228"/>
      <c r="B12972" s="219"/>
      <c r="C12972" s="220"/>
      <c r="D12972" s="220"/>
      <c r="E12972" s="220"/>
      <c r="F12972" s="225"/>
      <c r="G12972" s="222"/>
      <c r="H12972" s="229"/>
      <c r="I12972" s="220"/>
      <c r="J12972" s="220"/>
      <c r="K12972" s="223"/>
    </row>
    <row r="12973" customHeight="1" spans="1:11">
      <c r="A12973" s="226"/>
      <c r="B12973" s="213"/>
      <c r="C12973" s="214"/>
      <c r="D12973" s="214"/>
      <c r="E12973" s="214"/>
      <c r="F12973" s="224"/>
      <c r="G12973" s="216"/>
      <c r="H12973" s="227"/>
      <c r="I12973" s="214"/>
      <c r="J12973" s="214"/>
      <c r="K12973" s="218"/>
    </row>
    <row r="12974" customHeight="1" spans="1:11">
      <c r="A12974" s="228"/>
      <c r="B12974" s="219"/>
      <c r="C12974" s="220"/>
      <c r="D12974" s="220"/>
      <c r="E12974" s="220"/>
      <c r="F12974" s="225"/>
      <c r="G12974" s="222"/>
      <c r="H12974" s="229"/>
      <c r="I12974" s="220"/>
      <c r="J12974" s="220"/>
      <c r="K12974" s="223"/>
    </row>
    <row r="12975" customHeight="1" spans="1:11">
      <c r="A12975" s="226"/>
      <c r="B12975" s="213"/>
      <c r="C12975" s="214"/>
      <c r="D12975" s="214"/>
      <c r="E12975" s="214"/>
      <c r="F12975" s="224"/>
      <c r="G12975" s="216"/>
      <c r="H12975" s="227"/>
      <c r="I12975" s="214"/>
      <c r="J12975" s="214"/>
      <c r="K12975" s="218"/>
    </row>
    <row r="12976" customHeight="1" spans="1:11">
      <c r="A12976" s="228"/>
      <c r="B12976" s="219"/>
      <c r="C12976" s="220"/>
      <c r="D12976" s="220"/>
      <c r="E12976" s="220"/>
      <c r="F12976" s="225"/>
      <c r="G12976" s="222"/>
      <c r="H12976" s="229"/>
      <c r="I12976" s="220"/>
      <c r="J12976" s="220"/>
      <c r="K12976" s="223"/>
    </row>
    <row r="12977" customHeight="1" spans="1:11">
      <c r="A12977" s="226"/>
      <c r="B12977" s="213"/>
      <c r="C12977" s="214"/>
      <c r="D12977" s="214"/>
      <c r="E12977" s="214"/>
      <c r="F12977" s="224"/>
      <c r="G12977" s="216"/>
      <c r="H12977" s="227"/>
      <c r="I12977" s="214"/>
      <c r="J12977" s="214"/>
      <c r="K12977" s="218"/>
    </row>
    <row r="12978" customHeight="1" spans="1:11">
      <c r="A12978" s="228"/>
      <c r="B12978" s="219"/>
      <c r="C12978" s="220"/>
      <c r="D12978" s="220"/>
      <c r="E12978" s="220"/>
      <c r="F12978" s="225"/>
      <c r="G12978" s="222"/>
      <c r="H12978" s="229"/>
      <c r="I12978" s="220"/>
      <c r="J12978" s="220"/>
      <c r="K12978" s="223"/>
    </row>
    <row r="12979" customHeight="1" spans="1:11">
      <c r="A12979" s="226"/>
      <c r="B12979" s="213"/>
      <c r="C12979" s="214"/>
      <c r="D12979" s="214"/>
      <c r="E12979" s="214"/>
      <c r="F12979" s="224"/>
      <c r="G12979" s="216"/>
      <c r="H12979" s="227"/>
      <c r="I12979" s="214"/>
      <c r="J12979" s="214"/>
      <c r="K12979" s="218"/>
    </row>
    <row r="12980" customHeight="1" spans="1:11">
      <c r="A12980" s="228"/>
      <c r="B12980" s="219"/>
      <c r="C12980" s="220"/>
      <c r="D12980" s="220"/>
      <c r="E12980" s="220"/>
      <c r="F12980" s="225"/>
      <c r="G12980" s="222"/>
      <c r="H12980" s="229"/>
      <c r="I12980" s="220"/>
      <c r="J12980" s="220"/>
      <c r="K12980" s="223"/>
    </row>
    <row r="12981" customHeight="1" spans="1:11">
      <c r="A12981" s="226"/>
      <c r="B12981" s="213"/>
      <c r="C12981" s="214"/>
      <c r="D12981" s="214"/>
      <c r="E12981" s="214"/>
      <c r="F12981" s="224"/>
      <c r="G12981" s="216"/>
      <c r="H12981" s="227"/>
      <c r="I12981" s="214"/>
      <c r="J12981" s="214"/>
      <c r="K12981" s="218"/>
    </row>
    <row r="12982" customHeight="1" spans="1:11">
      <c r="A12982" s="228"/>
      <c r="B12982" s="219"/>
      <c r="C12982" s="220"/>
      <c r="D12982" s="220"/>
      <c r="E12982" s="220"/>
      <c r="F12982" s="225"/>
      <c r="G12982" s="222"/>
      <c r="H12982" s="229"/>
      <c r="I12982" s="220"/>
      <c r="J12982" s="220"/>
      <c r="K12982" s="223"/>
    </row>
    <row r="12983" customHeight="1" spans="1:11">
      <c r="A12983" s="226"/>
      <c r="B12983" s="213"/>
      <c r="C12983" s="214"/>
      <c r="D12983" s="214"/>
      <c r="E12983" s="214"/>
      <c r="F12983" s="224"/>
      <c r="G12983" s="216"/>
      <c r="H12983" s="227"/>
      <c r="I12983" s="214"/>
      <c r="J12983" s="214"/>
      <c r="K12983" s="218"/>
    </row>
    <row r="12984" customHeight="1" spans="1:11">
      <c r="A12984" s="228"/>
      <c r="B12984" s="219"/>
      <c r="C12984" s="220"/>
      <c r="D12984" s="220"/>
      <c r="E12984" s="220"/>
      <c r="F12984" s="225"/>
      <c r="G12984" s="222"/>
      <c r="H12984" s="229"/>
      <c r="I12984" s="220"/>
      <c r="J12984" s="220"/>
      <c r="K12984" s="223"/>
    </row>
    <row r="12985" customHeight="1" spans="1:11">
      <c r="A12985" s="226"/>
      <c r="B12985" s="213"/>
      <c r="C12985" s="214"/>
      <c r="D12985" s="214"/>
      <c r="E12985" s="214"/>
      <c r="F12985" s="224"/>
      <c r="G12985" s="216"/>
      <c r="H12985" s="227"/>
      <c r="I12985" s="214"/>
      <c r="J12985" s="214"/>
      <c r="K12985" s="218"/>
    </row>
    <row r="12986" customHeight="1" spans="1:11">
      <c r="A12986" s="228"/>
      <c r="B12986" s="219"/>
      <c r="C12986" s="220"/>
      <c r="D12986" s="220"/>
      <c r="E12986" s="220"/>
      <c r="F12986" s="225"/>
      <c r="G12986" s="222"/>
      <c r="H12986" s="229"/>
      <c r="I12986" s="220"/>
      <c r="J12986" s="220"/>
      <c r="K12986" s="223"/>
    </row>
    <row r="12987" customHeight="1" spans="1:11">
      <c r="A12987" s="226"/>
      <c r="B12987" s="213"/>
      <c r="C12987" s="214"/>
      <c r="D12987" s="214"/>
      <c r="E12987" s="214"/>
      <c r="F12987" s="224"/>
      <c r="G12987" s="216"/>
      <c r="H12987" s="227"/>
      <c r="I12987" s="214"/>
      <c r="J12987" s="214"/>
      <c r="K12987" s="218"/>
    </row>
    <row r="12988" customHeight="1" spans="1:11">
      <c r="A12988" s="228"/>
      <c r="B12988" s="219"/>
      <c r="C12988" s="220"/>
      <c r="D12988" s="220"/>
      <c r="E12988" s="220"/>
      <c r="F12988" s="225"/>
      <c r="G12988" s="222"/>
      <c r="H12988" s="229"/>
      <c r="I12988" s="220"/>
      <c r="J12988" s="220"/>
      <c r="K12988" s="223"/>
    </row>
    <row r="12989" customHeight="1" spans="1:11">
      <c r="A12989" s="226"/>
      <c r="B12989" s="213"/>
      <c r="C12989" s="214"/>
      <c r="D12989" s="214"/>
      <c r="E12989" s="214"/>
      <c r="F12989" s="224"/>
      <c r="G12989" s="216"/>
      <c r="H12989" s="227"/>
      <c r="I12989" s="214"/>
      <c r="J12989" s="214"/>
      <c r="K12989" s="218"/>
    </row>
    <row r="12990" customHeight="1" spans="1:11">
      <c r="A12990" s="228"/>
      <c r="B12990" s="219"/>
      <c r="C12990" s="220"/>
      <c r="D12990" s="220"/>
      <c r="E12990" s="220"/>
      <c r="F12990" s="225"/>
      <c r="G12990" s="222"/>
      <c r="H12990" s="229"/>
      <c r="I12990" s="220"/>
      <c r="J12990" s="220"/>
      <c r="K12990" s="223"/>
    </row>
    <row r="12991" customHeight="1" spans="1:11">
      <c r="A12991" s="226"/>
      <c r="B12991" s="213"/>
      <c r="C12991" s="214"/>
      <c r="D12991" s="214"/>
      <c r="E12991" s="214"/>
      <c r="F12991" s="224"/>
      <c r="G12991" s="216"/>
      <c r="H12991" s="227"/>
      <c r="I12991" s="214"/>
      <c r="J12991" s="214"/>
      <c r="K12991" s="218"/>
    </row>
    <row r="12992" customHeight="1" spans="1:11">
      <c r="A12992" s="228"/>
      <c r="B12992" s="219"/>
      <c r="C12992" s="220"/>
      <c r="D12992" s="220"/>
      <c r="E12992" s="220"/>
      <c r="F12992" s="225"/>
      <c r="G12992" s="222"/>
      <c r="H12992" s="229"/>
      <c r="I12992" s="220"/>
      <c r="J12992" s="220"/>
      <c r="K12992" s="223"/>
    </row>
    <row r="12993" customHeight="1" spans="1:11">
      <c r="A12993" s="226"/>
      <c r="B12993" s="213"/>
      <c r="C12993" s="214"/>
      <c r="D12993" s="214"/>
      <c r="E12993" s="214"/>
      <c r="F12993" s="224"/>
      <c r="G12993" s="216"/>
      <c r="H12993" s="227"/>
      <c r="I12993" s="214"/>
      <c r="J12993" s="214"/>
      <c r="K12993" s="218"/>
    </row>
    <row r="12994" customHeight="1" spans="1:11">
      <c r="A12994" s="228"/>
      <c r="B12994" s="219"/>
      <c r="C12994" s="220"/>
      <c r="D12994" s="220"/>
      <c r="E12994" s="220"/>
      <c r="F12994" s="225"/>
      <c r="G12994" s="222"/>
      <c r="H12994" s="229"/>
      <c r="I12994" s="220"/>
      <c r="J12994" s="220"/>
      <c r="K12994" s="223"/>
    </row>
    <row r="12995" customHeight="1" spans="1:11">
      <c r="A12995" s="226"/>
      <c r="B12995" s="213"/>
      <c r="C12995" s="214"/>
      <c r="D12995" s="214"/>
      <c r="E12995" s="214"/>
      <c r="F12995" s="224"/>
      <c r="G12995" s="216"/>
      <c r="H12995" s="227"/>
      <c r="I12995" s="214"/>
      <c r="J12995" s="214"/>
      <c r="K12995" s="218"/>
    </row>
    <row r="12996" customHeight="1" spans="1:11">
      <c r="A12996" s="228"/>
      <c r="B12996" s="219"/>
      <c r="C12996" s="220"/>
      <c r="D12996" s="220"/>
      <c r="E12996" s="220"/>
      <c r="F12996" s="225"/>
      <c r="G12996" s="222"/>
      <c r="H12996" s="229"/>
      <c r="I12996" s="220"/>
      <c r="J12996" s="220"/>
      <c r="K12996" s="223"/>
    </row>
    <row r="12997" customHeight="1" spans="1:11">
      <c r="A12997" s="226"/>
      <c r="B12997" s="213"/>
      <c r="C12997" s="214"/>
      <c r="D12997" s="214"/>
      <c r="E12997" s="214"/>
      <c r="F12997" s="224"/>
      <c r="G12997" s="216"/>
      <c r="H12997" s="227"/>
      <c r="I12997" s="214"/>
      <c r="J12997" s="214"/>
      <c r="K12997" s="218"/>
    </row>
    <row r="12998" customHeight="1" spans="1:11">
      <c r="A12998" s="228"/>
      <c r="B12998" s="219"/>
      <c r="C12998" s="220"/>
      <c r="D12998" s="220"/>
      <c r="E12998" s="220"/>
      <c r="F12998" s="225"/>
      <c r="G12998" s="222"/>
      <c r="H12998" s="229"/>
      <c r="I12998" s="220"/>
      <c r="J12998" s="220"/>
      <c r="K12998" s="223"/>
    </row>
    <row r="12999" customHeight="1" spans="1:11">
      <c r="A12999" s="226"/>
      <c r="B12999" s="213"/>
      <c r="C12999" s="214"/>
      <c r="D12999" s="214"/>
      <c r="E12999" s="214"/>
      <c r="F12999" s="224"/>
      <c r="G12999" s="216"/>
      <c r="H12999" s="227"/>
      <c r="I12999" s="214"/>
      <c r="J12999" s="214"/>
      <c r="K12999" s="218"/>
    </row>
    <row r="13000" customHeight="1" spans="1:11">
      <c r="A13000" s="228"/>
      <c r="B13000" s="219"/>
      <c r="C13000" s="220"/>
      <c r="D13000" s="220"/>
      <c r="E13000" s="220"/>
      <c r="F13000" s="225"/>
      <c r="G13000" s="222"/>
      <c r="H13000" s="229"/>
      <c r="I13000" s="220"/>
      <c r="J13000" s="220"/>
      <c r="K13000" s="223"/>
    </row>
    <row r="13001" customHeight="1" spans="1:11">
      <c r="A13001" s="226"/>
      <c r="B13001" s="213"/>
      <c r="C13001" s="214"/>
      <c r="D13001" s="214"/>
      <c r="E13001" s="214"/>
      <c r="F13001" s="224"/>
      <c r="G13001" s="216"/>
      <c r="H13001" s="227"/>
      <c r="I13001" s="214"/>
      <c r="J13001" s="214"/>
      <c r="K13001" s="218"/>
    </row>
    <row r="13002" customHeight="1" spans="1:11">
      <c r="A13002" s="228"/>
      <c r="B13002" s="219"/>
      <c r="C13002" s="220"/>
      <c r="D13002" s="220"/>
      <c r="E13002" s="220"/>
      <c r="F13002" s="225"/>
      <c r="G13002" s="222"/>
      <c r="H13002" s="229"/>
      <c r="I13002" s="220"/>
      <c r="J13002" s="220"/>
      <c r="K13002" s="223"/>
    </row>
    <row r="13003" customHeight="1" spans="1:11">
      <c r="A13003" s="226"/>
      <c r="B13003" s="213"/>
      <c r="C13003" s="214"/>
      <c r="D13003" s="214"/>
      <c r="E13003" s="214"/>
      <c r="F13003" s="224"/>
      <c r="G13003" s="216"/>
      <c r="H13003" s="227"/>
      <c r="I13003" s="214"/>
      <c r="J13003" s="214"/>
      <c r="K13003" s="218"/>
    </row>
    <row r="13004" customHeight="1" spans="1:11">
      <c r="A13004" s="228"/>
      <c r="B13004" s="219"/>
      <c r="C13004" s="220"/>
      <c r="D13004" s="220"/>
      <c r="E13004" s="220"/>
      <c r="F13004" s="225"/>
      <c r="G13004" s="222"/>
      <c r="H13004" s="229"/>
      <c r="I13004" s="220"/>
      <c r="J13004" s="220"/>
      <c r="K13004" s="223"/>
    </row>
    <row r="13005" customHeight="1" spans="1:11">
      <c r="A13005" s="226"/>
      <c r="B13005" s="213"/>
      <c r="C13005" s="214"/>
      <c r="D13005" s="214"/>
      <c r="E13005" s="214"/>
      <c r="F13005" s="224"/>
      <c r="G13005" s="216"/>
      <c r="H13005" s="227"/>
      <c r="I13005" s="214"/>
      <c r="J13005" s="214"/>
      <c r="K13005" s="218"/>
    </row>
    <row r="13006" customHeight="1" spans="1:11">
      <c r="A13006" s="228"/>
      <c r="B13006" s="219"/>
      <c r="C13006" s="220"/>
      <c r="D13006" s="220"/>
      <c r="E13006" s="220"/>
      <c r="F13006" s="225"/>
      <c r="G13006" s="222"/>
      <c r="H13006" s="229"/>
      <c r="I13006" s="220"/>
      <c r="J13006" s="220"/>
      <c r="K13006" s="223"/>
    </row>
    <row r="13007" customHeight="1" spans="1:11">
      <c r="A13007" s="226"/>
      <c r="B13007" s="213"/>
      <c r="C13007" s="214"/>
      <c r="D13007" s="214"/>
      <c r="E13007" s="214"/>
      <c r="F13007" s="224"/>
      <c r="G13007" s="216"/>
      <c r="H13007" s="227"/>
      <c r="I13007" s="214"/>
      <c r="J13007" s="214"/>
      <c r="K13007" s="218"/>
    </row>
    <row r="13008" customHeight="1" spans="1:11">
      <c r="A13008" s="228"/>
      <c r="B13008" s="219"/>
      <c r="C13008" s="220"/>
      <c r="D13008" s="220"/>
      <c r="E13008" s="220"/>
      <c r="F13008" s="225"/>
      <c r="G13008" s="222"/>
      <c r="H13008" s="229"/>
      <c r="I13008" s="220"/>
      <c r="J13008" s="220"/>
      <c r="K13008" s="223"/>
    </row>
    <row r="13009" customHeight="1" spans="1:11">
      <c r="A13009" s="226"/>
      <c r="B13009" s="213"/>
      <c r="C13009" s="214"/>
      <c r="D13009" s="214"/>
      <c r="E13009" s="214"/>
      <c r="F13009" s="224"/>
      <c r="G13009" s="216"/>
      <c r="H13009" s="227"/>
      <c r="I13009" s="214"/>
      <c r="J13009" s="214"/>
      <c r="K13009" s="218"/>
    </row>
    <row r="13010" customHeight="1" spans="1:11">
      <c r="A13010" s="228"/>
      <c r="B13010" s="219"/>
      <c r="C13010" s="220"/>
      <c r="D13010" s="220"/>
      <c r="E13010" s="220"/>
      <c r="F13010" s="225"/>
      <c r="G13010" s="222"/>
      <c r="H13010" s="229"/>
      <c r="I13010" s="220"/>
      <c r="J13010" s="220"/>
      <c r="K13010" s="223"/>
    </row>
    <row r="13011" customHeight="1" spans="1:11">
      <c r="A13011" s="226"/>
      <c r="B13011" s="213"/>
      <c r="C13011" s="214"/>
      <c r="D13011" s="214"/>
      <c r="E13011" s="214"/>
      <c r="F13011" s="224"/>
      <c r="G13011" s="216"/>
      <c r="H13011" s="227"/>
      <c r="I13011" s="214"/>
      <c r="J13011" s="214"/>
      <c r="K13011" s="218"/>
    </row>
    <row r="13012" customHeight="1" spans="1:11">
      <c r="A13012" s="228"/>
      <c r="B13012" s="219"/>
      <c r="C13012" s="220"/>
      <c r="D13012" s="220"/>
      <c r="E13012" s="220"/>
      <c r="F13012" s="225"/>
      <c r="G13012" s="222"/>
      <c r="H13012" s="229"/>
      <c r="I13012" s="220"/>
      <c r="J13012" s="220"/>
      <c r="K13012" s="223"/>
    </row>
    <row r="13013" customHeight="1" spans="1:11">
      <c r="A13013" s="226"/>
      <c r="B13013" s="213"/>
      <c r="C13013" s="214"/>
      <c r="D13013" s="214"/>
      <c r="E13013" s="214"/>
      <c r="F13013" s="224"/>
      <c r="G13013" s="216"/>
      <c r="H13013" s="227"/>
      <c r="I13013" s="214"/>
      <c r="J13013" s="214"/>
      <c r="K13013" s="218"/>
    </row>
    <row r="13014" customHeight="1" spans="1:11">
      <c r="A13014" s="228"/>
      <c r="B13014" s="219"/>
      <c r="C13014" s="220"/>
      <c r="D13014" s="220"/>
      <c r="E13014" s="220"/>
      <c r="F13014" s="225"/>
      <c r="G13014" s="222"/>
      <c r="H13014" s="229"/>
      <c r="I13014" s="220"/>
      <c r="J13014" s="220"/>
      <c r="K13014" s="223"/>
    </row>
    <row r="13015" customHeight="1" spans="1:11">
      <c r="A13015" s="226"/>
      <c r="B13015" s="213"/>
      <c r="C13015" s="214"/>
      <c r="D13015" s="214"/>
      <c r="E13015" s="214"/>
      <c r="F13015" s="224"/>
      <c r="G13015" s="216"/>
      <c r="H13015" s="227"/>
      <c r="I13015" s="214"/>
      <c r="J13015" s="214"/>
      <c r="K13015" s="218"/>
    </row>
    <row r="13016" customHeight="1" spans="1:11">
      <c r="A13016" s="228"/>
      <c r="B13016" s="219"/>
      <c r="C13016" s="220"/>
      <c r="D13016" s="220"/>
      <c r="E13016" s="220"/>
      <c r="F13016" s="225"/>
      <c r="G13016" s="222"/>
      <c r="H13016" s="229"/>
      <c r="I13016" s="220"/>
      <c r="J13016" s="220"/>
      <c r="K13016" s="223"/>
    </row>
    <row r="13017" customHeight="1" spans="1:11">
      <c r="A13017" s="226"/>
      <c r="B13017" s="213"/>
      <c r="C13017" s="214"/>
      <c r="D13017" s="214"/>
      <c r="E13017" s="214"/>
      <c r="F13017" s="224"/>
      <c r="G13017" s="216"/>
      <c r="H13017" s="227"/>
      <c r="I13017" s="214"/>
      <c r="J13017" s="214"/>
      <c r="K13017" s="218"/>
    </row>
    <row r="13018" customHeight="1" spans="1:11">
      <c r="A13018" s="228"/>
      <c r="B13018" s="219"/>
      <c r="C13018" s="220"/>
      <c r="D13018" s="220"/>
      <c r="E13018" s="220"/>
      <c r="F13018" s="225"/>
      <c r="G13018" s="222"/>
      <c r="H13018" s="229"/>
      <c r="I13018" s="220"/>
      <c r="J13018" s="220"/>
      <c r="K13018" s="223"/>
    </row>
    <row r="13019" customHeight="1" spans="1:11">
      <c r="A13019" s="226"/>
      <c r="B13019" s="213"/>
      <c r="C13019" s="214"/>
      <c r="D13019" s="214"/>
      <c r="E13019" s="214"/>
      <c r="F13019" s="224"/>
      <c r="G13019" s="216"/>
      <c r="H13019" s="227"/>
      <c r="I13019" s="214"/>
      <c r="J13019" s="214"/>
      <c r="K13019" s="218"/>
    </row>
    <row r="13020" customHeight="1" spans="1:11">
      <c r="A13020" s="228"/>
      <c r="B13020" s="219"/>
      <c r="C13020" s="220"/>
      <c r="D13020" s="220"/>
      <c r="E13020" s="220"/>
      <c r="F13020" s="225"/>
      <c r="G13020" s="222"/>
      <c r="H13020" s="229"/>
      <c r="I13020" s="220"/>
      <c r="J13020" s="220"/>
      <c r="K13020" s="223"/>
    </row>
    <row r="13021" customHeight="1" spans="1:11">
      <c r="A13021" s="226"/>
      <c r="B13021" s="213"/>
      <c r="C13021" s="214"/>
      <c r="D13021" s="214"/>
      <c r="E13021" s="214"/>
      <c r="F13021" s="224"/>
      <c r="G13021" s="216"/>
      <c r="H13021" s="227"/>
      <c r="I13021" s="214"/>
      <c r="J13021" s="214"/>
      <c r="K13021" s="218"/>
    </row>
    <row r="13022" customHeight="1" spans="1:11">
      <c r="A13022" s="228"/>
      <c r="B13022" s="219"/>
      <c r="C13022" s="220"/>
      <c r="D13022" s="220"/>
      <c r="E13022" s="220"/>
      <c r="F13022" s="225"/>
      <c r="G13022" s="222"/>
      <c r="H13022" s="229"/>
      <c r="I13022" s="220"/>
      <c r="J13022" s="220"/>
      <c r="K13022" s="223"/>
    </row>
    <row r="13023" customHeight="1" spans="1:11">
      <c r="A13023" s="226"/>
      <c r="B13023" s="213"/>
      <c r="C13023" s="214"/>
      <c r="D13023" s="214"/>
      <c r="E13023" s="214"/>
      <c r="F13023" s="224"/>
      <c r="G13023" s="216"/>
      <c r="H13023" s="227"/>
      <c r="I13023" s="214"/>
      <c r="J13023" s="214"/>
      <c r="K13023" s="218"/>
    </row>
    <row r="13024" customHeight="1" spans="1:11">
      <c r="A13024" s="228"/>
      <c r="B13024" s="219"/>
      <c r="C13024" s="220"/>
      <c r="D13024" s="220"/>
      <c r="E13024" s="220"/>
      <c r="F13024" s="225"/>
      <c r="G13024" s="222"/>
      <c r="H13024" s="229"/>
      <c r="I13024" s="220"/>
      <c r="J13024" s="220"/>
      <c r="K13024" s="223"/>
    </row>
    <row r="13025" customHeight="1" spans="1:11">
      <c r="A13025" s="226"/>
      <c r="B13025" s="213"/>
      <c r="C13025" s="214"/>
      <c r="D13025" s="214"/>
      <c r="E13025" s="214"/>
      <c r="F13025" s="224"/>
      <c r="G13025" s="216"/>
      <c r="H13025" s="227"/>
      <c r="I13025" s="214"/>
      <c r="J13025" s="214"/>
      <c r="K13025" s="218"/>
    </row>
    <row r="13026" customHeight="1" spans="1:11">
      <c r="A13026" s="228"/>
      <c r="B13026" s="219"/>
      <c r="C13026" s="220"/>
      <c r="D13026" s="220"/>
      <c r="E13026" s="220"/>
      <c r="F13026" s="225"/>
      <c r="G13026" s="222"/>
      <c r="H13026" s="229"/>
      <c r="I13026" s="220"/>
      <c r="J13026" s="220"/>
      <c r="K13026" s="223"/>
    </row>
    <row r="13027" customHeight="1" spans="1:11">
      <c r="A13027" s="226"/>
      <c r="B13027" s="213"/>
      <c r="C13027" s="214"/>
      <c r="D13027" s="214"/>
      <c r="E13027" s="214"/>
      <c r="F13027" s="224"/>
      <c r="G13027" s="216"/>
      <c r="H13027" s="227"/>
      <c r="I13027" s="214"/>
      <c r="J13027" s="214"/>
      <c r="K13027" s="218"/>
    </row>
    <row r="13028" customHeight="1" spans="1:11">
      <c r="A13028" s="228"/>
      <c r="B13028" s="219"/>
      <c r="C13028" s="220"/>
      <c r="D13028" s="220"/>
      <c r="E13028" s="220"/>
      <c r="F13028" s="225"/>
      <c r="G13028" s="222"/>
      <c r="H13028" s="229"/>
      <c r="I13028" s="220"/>
      <c r="J13028" s="220"/>
      <c r="K13028" s="223"/>
    </row>
    <row r="13029" customHeight="1" spans="1:11">
      <c r="A13029" s="226"/>
      <c r="B13029" s="213"/>
      <c r="C13029" s="214"/>
      <c r="D13029" s="214"/>
      <c r="E13029" s="214"/>
      <c r="F13029" s="224"/>
      <c r="G13029" s="216"/>
      <c r="H13029" s="227"/>
      <c r="I13029" s="214"/>
      <c r="J13029" s="214"/>
      <c r="K13029" s="218"/>
    </row>
    <row r="13030" customHeight="1" spans="1:11">
      <c r="A13030" s="228"/>
      <c r="B13030" s="219"/>
      <c r="C13030" s="220"/>
      <c r="D13030" s="220"/>
      <c r="E13030" s="220"/>
      <c r="F13030" s="225"/>
      <c r="G13030" s="222"/>
      <c r="H13030" s="229"/>
      <c r="I13030" s="220"/>
      <c r="J13030" s="220"/>
      <c r="K13030" s="223"/>
    </row>
    <row r="13031" customHeight="1" spans="1:11">
      <c r="A13031" s="226"/>
      <c r="B13031" s="213"/>
      <c r="C13031" s="214"/>
      <c r="D13031" s="214"/>
      <c r="E13031" s="214"/>
      <c r="F13031" s="224"/>
      <c r="G13031" s="216"/>
      <c r="H13031" s="227"/>
      <c r="I13031" s="214"/>
      <c r="J13031" s="214"/>
      <c r="K13031" s="218"/>
    </row>
    <row r="13032" customHeight="1" spans="1:11">
      <c r="A13032" s="228"/>
      <c r="B13032" s="219"/>
      <c r="C13032" s="220"/>
      <c r="D13032" s="220"/>
      <c r="E13032" s="220"/>
      <c r="F13032" s="225"/>
      <c r="G13032" s="222"/>
      <c r="H13032" s="229"/>
      <c r="I13032" s="220"/>
      <c r="J13032" s="220"/>
      <c r="K13032" s="223"/>
    </row>
    <row r="13033" customHeight="1" spans="1:11">
      <c r="A13033" s="226"/>
      <c r="B13033" s="213"/>
      <c r="C13033" s="214"/>
      <c r="D13033" s="214"/>
      <c r="E13033" s="214"/>
      <c r="F13033" s="224"/>
      <c r="G13033" s="216"/>
      <c r="H13033" s="227"/>
      <c r="I13033" s="214"/>
      <c r="J13033" s="214"/>
      <c r="K13033" s="218"/>
    </row>
    <row r="13034" customHeight="1" spans="1:11">
      <c r="A13034" s="228"/>
      <c r="B13034" s="219"/>
      <c r="C13034" s="220"/>
      <c r="D13034" s="220"/>
      <c r="E13034" s="220"/>
      <c r="F13034" s="225"/>
      <c r="G13034" s="222"/>
      <c r="H13034" s="229"/>
      <c r="I13034" s="220"/>
      <c r="J13034" s="220"/>
      <c r="K13034" s="223"/>
    </row>
    <row r="13035" customHeight="1" spans="1:11">
      <c r="A13035" s="226"/>
      <c r="B13035" s="213"/>
      <c r="C13035" s="214"/>
      <c r="D13035" s="214"/>
      <c r="E13035" s="214"/>
      <c r="F13035" s="224"/>
      <c r="G13035" s="216"/>
      <c r="H13035" s="227"/>
      <c r="I13035" s="214"/>
      <c r="J13035" s="214"/>
      <c r="K13035" s="218"/>
    </row>
    <row r="13036" customHeight="1" spans="1:11">
      <c r="A13036" s="228"/>
      <c r="B13036" s="219"/>
      <c r="C13036" s="220"/>
      <c r="D13036" s="220"/>
      <c r="E13036" s="220"/>
      <c r="F13036" s="225"/>
      <c r="G13036" s="222"/>
      <c r="H13036" s="229"/>
      <c r="I13036" s="220"/>
      <c r="J13036" s="220"/>
      <c r="K13036" s="223"/>
    </row>
    <row r="13037" customHeight="1" spans="1:11">
      <c r="A13037" s="226"/>
      <c r="B13037" s="213"/>
      <c r="C13037" s="214"/>
      <c r="D13037" s="214"/>
      <c r="E13037" s="214"/>
      <c r="F13037" s="224"/>
      <c r="G13037" s="216"/>
      <c r="H13037" s="227"/>
      <c r="I13037" s="214"/>
      <c r="J13037" s="214"/>
      <c r="K13037" s="218"/>
    </row>
    <row r="13038" customHeight="1" spans="1:11">
      <c r="A13038" s="228"/>
      <c r="B13038" s="219"/>
      <c r="C13038" s="220"/>
      <c r="D13038" s="220"/>
      <c r="E13038" s="220"/>
      <c r="F13038" s="225"/>
      <c r="G13038" s="222"/>
      <c r="H13038" s="229"/>
      <c r="I13038" s="220"/>
      <c r="J13038" s="220"/>
      <c r="K13038" s="223"/>
    </row>
    <row r="13039" customHeight="1" spans="1:11">
      <c r="A13039" s="226"/>
      <c r="B13039" s="213"/>
      <c r="C13039" s="214"/>
      <c r="D13039" s="214"/>
      <c r="E13039" s="214"/>
      <c r="F13039" s="224"/>
      <c r="G13039" s="216"/>
      <c r="H13039" s="227"/>
      <c r="I13039" s="214"/>
      <c r="J13039" s="214"/>
      <c r="K13039" s="218"/>
    </row>
    <row r="13040" customHeight="1" spans="1:11">
      <c r="A13040" s="228"/>
      <c r="B13040" s="219"/>
      <c r="C13040" s="220"/>
      <c r="D13040" s="220"/>
      <c r="E13040" s="220"/>
      <c r="F13040" s="225"/>
      <c r="G13040" s="222"/>
      <c r="H13040" s="229"/>
      <c r="I13040" s="220"/>
      <c r="J13040" s="220"/>
      <c r="K13040" s="223"/>
    </row>
    <row r="13041" customHeight="1" spans="1:11">
      <c r="A13041" s="226"/>
      <c r="B13041" s="213"/>
      <c r="C13041" s="214"/>
      <c r="D13041" s="214"/>
      <c r="E13041" s="214"/>
      <c r="F13041" s="224"/>
      <c r="G13041" s="216"/>
      <c r="H13041" s="227"/>
      <c r="I13041" s="214"/>
      <c r="J13041" s="214"/>
      <c r="K13041" s="218"/>
    </row>
    <row r="13042" customHeight="1" spans="1:11">
      <c r="A13042" s="228"/>
      <c r="B13042" s="219"/>
      <c r="C13042" s="220"/>
      <c r="D13042" s="220"/>
      <c r="E13042" s="220"/>
      <c r="F13042" s="225"/>
      <c r="G13042" s="222"/>
      <c r="H13042" s="229"/>
      <c r="I13042" s="220"/>
      <c r="J13042" s="220"/>
      <c r="K13042" s="223"/>
    </row>
    <row r="13043" customHeight="1" spans="1:11">
      <c r="A13043" s="226"/>
      <c r="B13043" s="213"/>
      <c r="C13043" s="214"/>
      <c r="D13043" s="214"/>
      <c r="E13043" s="214"/>
      <c r="F13043" s="224"/>
      <c r="G13043" s="216"/>
      <c r="H13043" s="227"/>
      <c r="I13043" s="214"/>
      <c r="J13043" s="214"/>
      <c r="K13043" s="218"/>
    </row>
    <row r="13044" customHeight="1" spans="1:11">
      <c r="A13044" s="228"/>
      <c r="B13044" s="219"/>
      <c r="C13044" s="220"/>
      <c r="D13044" s="220"/>
      <c r="E13044" s="220"/>
      <c r="F13044" s="225"/>
      <c r="G13044" s="222"/>
      <c r="H13044" s="229"/>
      <c r="I13044" s="220"/>
      <c r="J13044" s="220"/>
      <c r="K13044" s="223"/>
    </row>
    <row r="13045" customHeight="1" spans="1:11">
      <c r="A13045" s="226"/>
      <c r="B13045" s="213"/>
      <c r="C13045" s="214"/>
      <c r="D13045" s="214"/>
      <c r="E13045" s="214"/>
      <c r="F13045" s="224"/>
      <c r="G13045" s="216"/>
      <c r="H13045" s="227"/>
      <c r="I13045" s="214"/>
      <c r="J13045" s="214"/>
      <c r="K13045" s="218"/>
    </row>
    <row r="13046" customHeight="1" spans="1:11">
      <c r="A13046" s="228"/>
      <c r="B13046" s="219"/>
      <c r="C13046" s="220"/>
      <c r="D13046" s="220"/>
      <c r="E13046" s="220"/>
      <c r="F13046" s="225"/>
      <c r="G13046" s="222"/>
      <c r="H13046" s="229"/>
      <c r="I13046" s="220"/>
      <c r="J13046" s="220"/>
      <c r="K13046" s="223"/>
    </row>
    <row r="13047" customHeight="1" spans="1:11">
      <c r="A13047" s="226"/>
      <c r="B13047" s="213"/>
      <c r="C13047" s="214"/>
      <c r="D13047" s="214"/>
      <c r="E13047" s="214"/>
      <c r="F13047" s="224"/>
      <c r="G13047" s="216"/>
      <c r="H13047" s="227"/>
      <c r="I13047" s="214"/>
      <c r="J13047" s="214"/>
      <c r="K13047" s="218"/>
    </row>
    <row r="13048" customHeight="1" spans="1:11">
      <c r="A13048" s="228"/>
      <c r="B13048" s="219"/>
      <c r="C13048" s="220"/>
      <c r="D13048" s="220"/>
      <c r="E13048" s="220"/>
      <c r="F13048" s="225"/>
      <c r="G13048" s="222"/>
      <c r="H13048" s="229"/>
      <c r="I13048" s="220"/>
      <c r="J13048" s="220"/>
      <c r="K13048" s="223"/>
    </row>
    <row r="13049" customHeight="1" spans="1:11">
      <c r="A13049" s="226"/>
      <c r="B13049" s="213"/>
      <c r="C13049" s="214"/>
      <c r="D13049" s="214"/>
      <c r="E13049" s="214"/>
      <c r="F13049" s="224"/>
      <c r="G13049" s="216"/>
      <c r="H13049" s="227"/>
      <c r="I13049" s="214"/>
      <c r="J13049" s="214"/>
      <c r="K13049" s="218"/>
    </row>
    <row r="13050" customHeight="1" spans="1:11">
      <c r="A13050" s="228"/>
      <c r="B13050" s="219"/>
      <c r="C13050" s="220"/>
      <c r="D13050" s="220"/>
      <c r="E13050" s="220"/>
      <c r="F13050" s="225"/>
      <c r="G13050" s="222"/>
      <c r="H13050" s="229"/>
      <c r="I13050" s="220"/>
      <c r="J13050" s="220"/>
      <c r="K13050" s="223"/>
    </row>
    <row r="13051" customHeight="1" spans="1:11">
      <c r="A13051" s="226"/>
      <c r="B13051" s="213"/>
      <c r="C13051" s="214"/>
      <c r="D13051" s="214"/>
      <c r="E13051" s="214"/>
      <c r="F13051" s="224"/>
      <c r="G13051" s="216"/>
      <c r="H13051" s="227"/>
      <c r="I13051" s="214"/>
      <c r="J13051" s="214"/>
      <c r="K13051" s="218"/>
    </row>
    <row r="13052" customHeight="1" spans="1:11">
      <c r="A13052" s="228"/>
      <c r="B13052" s="219"/>
      <c r="C13052" s="220"/>
      <c r="D13052" s="220"/>
      <c r="E13052" s="220"/>
      <c r="F13052" s="225"/>
      <c r="G13052" s="222"/>
      <c r="H13052" s="229"/>
      <c r="I13052" s="220"/>
      <c r="J13052" s="220"/>
      <c r="K13052" s="223"/>
    </row>
    <row r="13053" customHeight="1" spans="1:11">
      <c r="A13053" s="226"/>
      <c r="B13053" s="213"/>
      <c r="C13053" s="214"/>
      <c r="D13053" s="214"/>
      <c r="E13053" s="214"/>
      <c r="F13053" s="224"/>
      <c r="G13053" s="216"/>
      <c r="H13053" s="227"/>
      <c r="I13053" s="214"/>
      <c r="J13053" s="214"/>
      <c r="K13053" s="218"/>
    </row>
    <row r="13054" customHeight="1" spans="1:11">
      <c r="A13054" s="228"/>
      <c r="B13054" s="219"/>
      <c r="C13054" s="220"/>
      <c r="D13054" s="220"/>
      <c r="E13054" s="220"/>
      <c r="F13054" s="225"/>
      <c r="G13054" s="222"/>
      <c r="H13054" s="229"/>
      <c r="I13054" s="220"/>
      <c r="J13054" s="220"/>
      <c r="K13054" s="223"/>
    </row>
    <row r="13055" customHeight="1" spans="1:11">
      <c r="A13055" s="226"/>
      <c r="B13055" s="213"/>
      <c r="C13055" s="214"/>
      <c r="D13055" s="214"/>
      <c r="E13055" s="214"/>
      <c r="F13055" s="224"/>
      <c r="G13055" s="216"/>
      <c r="H13055" s="227"/>
      <c r="I13055" s="214"/>
      <c r="J13055" s="214"/>
      <c r="K13055" s="218"/>
    </row>
    <row r="13056" customHeight="1" spans="1:11">
      <c r="A13056" s="228"/>
      <c r="B13056" s="219"/>
      <c r="C13056" s="220"/>
      <c r="D13056" s="220"/>
      <c r="E13056" s="220"/>
      <c r="F13056" s="225"/>
      <c r="G13056" s="222"/>
      <c r="H13056" s="229"/>
      <c r="I13056" s="220"/>
      <c r="J13056" s="220"/>
      <c r="K13056" s="223"/>
    </row>
    <row r="13057" customHeight="1" spans="1:11">
      <c r="A13057" s="226"/>
      <c r="B13057" s="213"/>
      <c r="C13057" s="214"/>
      <c r="D13057" s="214"/>
      <c r="E13057" s="214"/>
      <c r="F13057" s="224"/>
      <c r="G13057" s="216"/>
      <c r="H13057" s="227"/>
      <c r="I13057" s="214"/>
      <c r="J13057" s="214"/>
      <c r="K13057" s="218"/>
    </row>
    <row r="13058" customHeight="1" spans="1:11">
      <c r="A13058" s="228"/>
      <c r="B13058" s="219"/>
      <c r="C13058" s="220"/>
      <c r="D13058" s="220"/>
      <c r="E13058" s="220"/>
      <c r="F13058" s="225"/>
      <c r="G13058" s="222"/>
      <c r="H13058" s="229"/>
      <c r="I13058" s="220"/>
      <c r="J13058" s="220"/>
      <c r="K13058" s="223"/>
    </row>
    <row r="13059" customHeight="1" spans="1:11">
      <c r="A13059" s="226"/>
      <c r="B13059" s="213"/>
      <c r="C13059" s="214"/>
      <c r="D13059" s="214"/>
      <c r="E13059" s="214"/>
      <c r="F13059" s="224"/>
      <c r="G13059" s="216"/>
      <c r="H13059" s="227"/>
      <c r="I13059" s="214"/>
      <c r="J13059" s="214"/>
      <c r="K13059" s="218"/>
    </row>
    <row r="13060" customHeight="1" spans="1:11">
      <c r="A13060" s="228"/>
      <c r="B13060" s="219"/>
      <c r="C13060" s="220"/>
      <c r="D13060" s="220"/>
      <c r="E13060" s="220"/>
      <c r="F13060" s="225"/>
      <c r="G13060" s="222"/>
      <c r="H13060" s="229"/>
      <c r="I13060" s="220"/>
      <c r="J13060" s="220"/>
      <c r="K13060" s="223"/>
    </row>
    <row r="13061" customHeight="1" spans="1:11">
      <c r="A13061" s="226"/>
      <c r="B13061" s="213"/>
      <c r="C13061" s="214"/>
      <c r="D13061" s="214"/>
      <c r="E13061" s="214"/>
      <c r="F13061" s="224"/>
      <c r="G13061" s="216"/>
      <c r="H13061" s="227"/>
      <c r="I13061" s="214"/>
      <c r="J13061" s="214"/>
      <c r="K13061" s="218"/>
    </row>
    <row r="13062" customHeight="1" spans="1:11">
      <c r="A13062" s="228"/>
      <c r="B13062" s="219"/>
      <c r="C13062" s="220"/>
      <c r="D13062" s="220"/>
      <c r="E13062" s="220"/>
      <c r="F13062" s="225"/>
      <c r="G13062" s="222"/>
      <c r="H13062" s="229"/>
      <c r="I13062" s="220"/>
      <c r="J13062" s="220"/>
      <c r="K13062" s="223"/>
    </row>
    <row r="13063" customHeight="1" spans="1:11">
      <c r="A13063" s="226"/>
      <c r="B13063" s="213"/>
      <c r="C13063" s="214"/>
      <c r="D13063" s="214"/>
      <c r="E13063" s="214"/>
      <c r="F13063" s="224"/>
      <c r="G13063" s="216"/>
      <c r="H13063" s="227"/>
      <c r="I13063" s="214"/>
      <c r="J13063" s="214"/>
      <c r="K13063" s="218"/>
    </row>
    <row r="13064" customHeight="1" spans="1:11">
      <c r="A13064" s="228"/>
      <c r="B13064" s="219"/>
      <c r="C13064" s="220"/>
      <c r="D13064" s="220"/>
      <c r="E13064" s="220"/>
      <c r="F13064" s="225"/>
      <c r="G13064" s="222"/>
      <c r="H13064" s="229"/>
      <c r="I13064" s="220"/>
      <c r="J13064" s="220"/>
      <c r="K13064" s="223"/>
    </row>
    <row r="13065" customHeight="1" spans="1:11">
      <c r="A13065" s="226"/>
      <c r="B13065" s="213"/>
      <c r="C13065" s="214"/>
      <c r="D13065" s="214"/>
      <c r="E13065" s="214"/>
      <c r="F13065" s="224"/>
      <c r="G13065" s="216"/>
      <c r="H13065" s="227"/>
      <c r="I13065" s="214"/>
      <c r="J13065" s="214"/>
      <c r="K13065" s="218"/>
    </row>
    <row r="13066" customHeight="1" spans="1:11">
      <c r="A13066" s="228"/>
      <c r="B13066" s="219"/>
      <c r="C13066" s="220"/>
      <c r="D13066" s="220"/>
      <c r="E13066" s="220"/>
      <c r="F13066" s="225"/>
      <c r="G13066" s="222"/>
      <c r="H13066" s="229"/>
      <c r="I13066" s="220"/>
      <c r="J13066" s="220"/>
      <c r="K13066" s="223"/>
    </row>
    <row r="13067" customHeight="1" spans="1:11">
      <c r="A13067" s="226"/>
      <c r="B13067" s="213"/>
      <c r="C13067" s="214"/>
      <c r="D13067" s="214"/>
      <c r="E13067" s="214"/>
      <c r="F13067" s="224"/>
      <c r="G13067" s="216"/>
      <c r="H13067" s="227"/>
      <c r="I13067" s="214"/>
      <c r="J13067" s="214"/>
      <c r="K13067" s="218"/>
    </row>
    <row r="13068" customHeight="1" spans="1:11">
      <c r="A13068" s="228"/>
      <c r="B13068" s="219"/>
      <c r="C13068" s="220"/>
      <c r="D13068" s="220"/>
      <c r="E13068" s="220"/>
      <c r="F13068" s="225"/>
      <c r="G13068" s="222"/>
      <c r="H13068" s="229"/>
      <c r="I13068" s="220"/>
      <c r="J13068" s="220"/>
      <c r="K13068" s="223"/>
    </row>
    <row r="13069" customHeight="1" spans="1:11">
      <c r="A13069" s="226"/>
      <c r="B13069" s="213"/>
      <c r="C13069" s="214"/>
      <c r="D13069" s="214"/>
      <c r="E13069" s="214"/>
      <c r="F13069" s="224"/>
      <c r="G13069" s="216"/>
      <c r="H13069" s="227"/>
      <c r="I13069" s="214"/>
      <c r="J13069" s="214"/>
      <c r="K13069" s="218"/>
    </row>
    <row r="13070" customHeight="1" spans="1:11">
      <c r="A13070" s="228"/>
      <c r="B13070" s="219"/>
      <c r="C13070" s="220"/>
      <c r="D13070" s="220"/>
      <c r="E13070" s="220"/>
      <c r="F13070" s="225"/>
      <c r="G13070" s="222"/>
      <c r="H13070" s="229"/>
      <c r="I13070" s="220"/>
      <c r="J13070" s="220"/>
      <c r="K13070" s="223"/>
    </row>
    <row r="13071" customHeight="1" spans="1:11">
      <c r="A13071" s="226"/>
      <c r="B13071" s="213"/>
      <c r="C13071" s="214"/>
      <c r="D13071" s="214"/>
      <c r="E13071" s="214"/>
      <c r="F13071" s="224"/>
      <c r="G13071" s="216"/>
      <c r="H13071" s="227"/>
      <c r="I13071" s="214"/>
      <c r="J13071" s="214"/>
      <c r="K13071" s="218"/>
    </row>
    <row r="13072" customHeight="1" spans="1:11">
      <c r="A13072" s="228"/>
      <c r="B13072" s="219"/>
      <c r="C13072" s="220"/>
      <c r="D13072" s="220"/>
      <c r="E13072" s="220"/>
      <c r="F13072" s="225"/>
      <c r="G13072" s="222"/>
      <c r="H13072" s="229"/>
      <c r="I13072" s="220"/>
      <c r="J13072" s="220"/>
      <c r="K13072" s="223"/>
    </row>
    <row r="13073" customHeight="1" spans="1:11">
      <c r="A13073" s="226"/>
      <c r="B13073" s="213"/>
      <c r="C13073" s="214"/>
      <c r="D13073" s="214"/>
      <c r="E13073" s="214"/>
      <c r="F13073" s="224"/>
      <c r="G13073" s="216"/>
      <c r="H13073" s="227"/>
      <c r="I13073" s="214"/>
      <c r="J13073" s="214"/>
      <c r="K13073" s="218"/>
    </row>
    <row r="13074" customHeight="1" spans="1:11">
      <c r="A13074" s="228"/>
      <c r="B13074" s="219"/>
      <c r="C13074" s="220"/>
      <c r="D13074" s="220"/>
      <c r="E13074" s="220"/>
      <c r="F13074" s="225"/>
      <c r="G13074" s="222"/>
      <c r="H13074" s="229"/>
      <c r="I13074" s="220"/>
      <c r="J13074" s="220"/>
      <c r="K13074" s="223"/>
    </row>
    <row r="13075" customHeight="1" spans="1:11">
      <c r="A13075" s="226"/>
      <c r="B13075" s="213"/>
      <c r="C13075" s="214"/>
      <c r="D13075" s="214"/>
      <c r="E13075" s="214"/>
      <c r="F13075" s="224"/>
      <c r="G13075" s="216"/>
      <c r="H13075" s="227"/>
      <c r="I13075" s="214"/>
      <c r="J13075" s="214"/>
      <c r="K13075" s="218"/>
    </row>
    <row r="13076" customHeight="1" spans="1:11">
      <c r="A13076" s="228"/>
      <c r="B13076" s="219"/>
      <c r="C13076" s="220"/>
      <c r="D13076" s="220"/>
      <c r="E13076" s="220"/>
      <c r="F13076" s="225"/>
      <c r="G13076" s="222"/>
      <c r="H13076" s="229"/>
      <c r="I13076" s="220"/>
      <c r="J13076" s="220"/>
      <c r="K13076" s="223"/>
    </row>
    <row r="13077" customHeight="1" spans="1:11">
      <c r="A13077" s="226"/>
      <c r="B13077" s="213"/>
      <c r="C13077" s="214"/>
      <c r="D13077" s="214"/>
      <c r="E13077" s="214"/>
      <c r="F13077" s="224"/>
      <c r="G13077" s="216"/>
      <c r="H13077" s="227"/>
      <c r="I13077" s="214"/>
      <c r="J13077" s="214"/>
      <c r="K13077" s="218"/>
    </row>
    <row r="13078" customHeight="1" spans="1:11">
      <c r="A13078" s="228"/>
      <c r="B13078" s="219"/>
      <c r="C13078" s="220"/>
      <c r="D13078" s="220"/>
      <c r="E13078" s="220"/>
      <c r="F13078" s="225"/>
      <c r="G13078" s="222"/>
      <c r="H13078" s="229"/>
      <c r="I13078" s="220"/>
      <c r="J13078" s="220"/>
      <c r="K13078" s="223"/>
    </row>
    <row r="13079" customHeight="1" spans="1:11">
      <c r="A13079" s="226"/>
      <c r="B13079" s="213"/>
      <c r="C13079" s="214"/>
      <c r="D13079" s="214"/>
      <c r="E13079" s="214"/>
      <c r="F13079" s="224"/>
      <c r="G13079" s="216"/>
      <c r="H13079" s="227"/>
      <c r="I13079" s="214"/>
      <c r="J13079" s="214"/>
      <c r="K13079" s="218"/>
    </row>
    <row r="13080" customHeight="1" spans="1:11">
      <c r="A13080" s="228"/>
      <c r="B13080" s="219"/>
      <c r="C13080" s="220"/>
      <c r="D13080" s="220"/>
      <c r="E13080" s="220"/>
      <c r="F13080" s="225"/>
      <c r="G13080" s="222"/>
      <c r="H13080" s="229"/>
      <c r="I13080" s="220"/>
      <c r="J13080" s="220"/>
      <c r="K13080" s="223"/>
    </row>
    <row r="13081" customHeight="1" spans="1:11">
      <c r="A13081" s="226"/>
      <c r="B13081" s="213"/>
      <c r="C13081" s="214"/>
      <c r="D13081" s="214"/>
      <c r="E13081" s="214"/>
      <c r="F13081" s="224"/>
      <c r="G13081" s="216"/>
      <c r="H13081" s="227"/>
      <c r="I13081" s="214"/>
      <c r="J13081" s="214"/>
      <c r="K13081" s="218"/>
    </row>
    <row r="13082" customHeight="1" spans="1:11">
      <c r="A13082" s="228"/>
      <c r="B13082" s="219"/>
      <c r="C13082" s="220"/>
      <c r="D13082" s="220"/>
      <c r="E13082" s="220"/>
      <c r="F13082" s="225"/>
      <c r="G13082" s="222"/>
      <c r="H13082" s="229"/>
      <c r="I13082" s="220"/>
      <c r="J13082" s="220"/>
      <c r="K13082" s="223"/>
    </row>
    <row r="13083" customHeight="1" spans="1:11">
      <c r="A13083" s="226"/>
      <c r="B13083" s="213"/>
      <c r="C13083" s="214"/>
      <c r="D13083" s="214"/>
      <c r="E13083" s="214"/>
      <c r="F13083" s="224"/>
      <c r="G13083" s="216"/>
      <c r="H13083" s="227"/>
      <c r="I13083" s="214"/>
      <c r="J13083" s="214"/>
      <c r="K13083" s="218"/>
    </row>
    <row r="13084" customHeight="1" spans="1:11">
      <c r="A13084" s="228"/>
      <c r="B13084" s="219"/>
      <c r="C13084" s="220"/>
      <c r="D13084" s="220"/>
      <c r="E13084" s="220"/>
      <c r="F13084" s="225"/>
      <c r="G13084" s="222"/>
      <c r="H13084" s="229"/>
      <c r="I13084" s="220"/>
      <c r="J13084" s="220"/>
      <c r="K13084" s="223"/>
    </row>
    <row r="13085" customHeight="1" spans="1:11">
      <c r="A13085" s="226"/>
      <c r="B13085" s="213"/>
      <c r="C13085" s="214"/>
      <c r="D13085" s="214"/>
      <c r="E13085" s="214"/>
      <c r="F13085" s="224"/>
      <c r="G13085" s="216"/>
      <c r="H13085" s="227"/>
      <c r="I13085" s="214"/>
      <c r="J13085" s="214"/>
      <c r="K13085" s="218"/>
    </row>
    <row r="13086" customHeight="1" spans="1:11">
      <c r="A13086" s="228"/>
      <c r="B13086" s="219"/>
      <c r="C13086" s="220"/>
      <c r="D13086" s="220"/>
      <c r="E13086" s="220"/>
      <c r="F13086" s="225"/>
      <c r="G13086" s="222"/>
      <c r="H13086" s="229"/>
      <c r="I13086" s="220"/>
      <c r="J13086" s="220"/>
      <c r="K13086" s="223"/>
    </row>
    <row r="13087" customHeight="1" spans="1:11">
      <c r="A13087" s="226"/>
      <c r="B13087" s="213"/>
      <c r="C13087" s="214"/>
      <c r="D13087" s="214"/>
      <c r="E13087" s="214"/>
      <c r="F13087" s="224"/>
      <c r="G13087" s="216"/>
      <c r="H13087" s="227"/>
      <c r="I13087" s="214"/>
      <c r="J13087" s="214"/>
      <c r="K13087" s="218"/>
    </row>
    <row r="13088" customHeight="1" spans="1:11">
      <c r="A13088" s="228"/>
      <c r="B13088" s="219"/>
      <c r="C13088" s="220"/>
      <c r="D13088" s="220"/>
      <c r="E13088" s="220"/>
      <c r="F13088" s="225"/>
      <c r="G13088" s="222"/>
      <c r="H13088" s="229"/>
      <c r="I13088" s="220"/>
      <c r="J13088" s="220"/>
      <c r="K13088" s="223"/>
    </row>
    <row r="13089" customHeight="1" spans="1:11">
      <c r="A13089" s="226"/>
      <c r="B13089" s="213"/>
      <c r="C13089" s="214"/>
      <c r="D13089" s="214"/>
      <c r="E13089" s="214"/>
      <c r="F13089" s="224"/>
      <c r="G13089" s="216"/>
      <c r="H13089" s="227"/>
      <c r="I13089" s="214"/>
      <c r="J13089" s="214"/>
      <c r="K13089" s="218"/>
    </row>
    <row r="13090" customHeight="1" spans="1:11">
      <c r="A13090" s="228"/>
      <c r="B13090" s="219"/>
      <c r="C13090" s="220"/>
      <c r="D13090" s="220"/>
      <c r="E13090" s="220"/>
      <c r="F13090" s="225"/>
      <c r="G13090" s="222"/>
      <c r="H13090" s="229"/>
      <c r="I13090" s="220"/>
      <c r="J13090" s="220"/>
      <c r="K13090" s="223"/>
    </row>
    <row r="13091" customHeight="1" spans="1:11">
      <c r="A13091" s="226"/>
      <c r="B13091" s="213"/>
      <c r="C13091" s="214"/>
      <c r="D13091" s="214"/>
      <c r="E13091" s="214"/>
      <c r="F13091" s="224"/>
      <c r="G13091" s="216"/>
      <c r="H13091" s="227"/>
      <c r="I13091" s="214"/>
      <c r="J13091" s="214"/>
      <c r="K13091" s="218"/>
    </row>
    <row r="13092" customHeight="1" spans="1:11">
      <c r="A13092" s="228"/>
      <c r="B13092" s="219"/>
      <c r="C13092" s="220"/>
      <c r="D13092" s="220"/>
      <c r="E13092" s="220"/>
      <c r="F13092" s="225"/>
      <c r="G13092" s="222"/>
      <c r="H13092" s="229"/>
      <c r="I13092" s="220"/>
      <c r="J13092" s="220"/>
      <c r="K13092" s="223"/>
    </row>
    <row r="13093" customHeight="1" spans="1:11">
      <c r="A13093" s="226"/>
      <c r="B13093" s="213"/>
      <c r="C13093" s="214"/>
      <c r="D13093" s="214"/>
      <c r="E13093" s="214"/>
      <c r="F13093" s="224"/>
      <c r="G13093" s="216"/>
      <c r="H13093" s="227"/>
      <c r="I13093" s="214"/>
      <c r="J13093" s="214"/>
      <c r="K13093" s="218"/>
    </row>
    <row r="13094" customHeight="1" spans="1:11">
      <c r="A13094" s="228"/>
      <c r="B13094" s="219"/>
      <c r="C13094" s="220"/>
      <c r="D13094" s="220"/>
      <c r="E13094" s="220"/>
      <c r="F13094" s="225"/>
      <c r="G13094" s="222"/>
      <c r="H13094" s="229"/>
      <c r="I13094" s="220"/>
      <c r="J13094" s="220"/>
      <c r="K13094" s="223"/>
    </row>
    <row r="13095" customHeight="1" spans="1:11">
      <c r="A13095" s="226"/>
      <c r="B13095" s="213"/>
      <c r="C13095" s="214"/>
      <c r="D13095" s="214"/>
      <c r="E13095" s="214"/>
      <c r="F13095" s="224"/>
      <c r="G13095" s="216"/>
      <c r="H13095" s="227"/>
      <c r="I13095" s="214"/>
      <c r="J13095" s="214"/>
      <c r="K13095" s="218"/>
    </row>
    <row r="13096" customHeight="1" spans="1:11">
      <c r="A13096" s="228"/>
      <c r="B13096" s="219"/>
      <c r="C13096" s="220"/>
      <c r="D13096" s="220"/>
      <c r="E13096" s="220"/>
      <c r="F13096" s="225"/>
      <c r="G13096" s="222"/>
      <c r="H13096" s="229"/>
      <c r="I13096" s="220"/>
      <c r="J13096" s="220"/>
      <c r="K13096" s="223"/>
    </row>
    <row r="13097" customHeight="1" spans="1:11">
      <c r="A13097" s="226"/>
      <c r="B13097" s="213"/>
      <c r="C13097" s="214"/>
      <c r="D13097" s="214"/>
      <c r="E13097" s="214"/>
      <c r="F13097" s="224"/>
      <c r="G13097" s="216"/>
      <c r="H13097" s="227"/>
      <c r="I13097" s="214"/>
      <c r="J13097" s="214"/>
      <c r="K13097" s="218"/>
    </row>
    <row r="13098" customHeight="1" spans="1:11">
      <c r="A13098" s="228"/>
      <c r="B13098" s="219"/>
      <c r="C13098" s="220"/>
      <c r="D13098" s="220"/>
      <c r="E13098" s="220"/>
      <c r="F13098" s="225"/>
      <c r="G13098" s="222"/>
      <c r="H13098" s="229"/>
      <c r="I13098" s="220"/>
      <c r="J13098" s="220"/>
      <c r="K13098" s="223"/>
    </row>
    <row r="13099" customHeight="1" spans="1:11">
      <c r="A13099" s="226"/>
      <c r="B13099" s="213"/>
      <c r="C13099" s="214"/>
      <c r="D13099" s="214"/>
      <c r="E13099" s="214"/>
      <c r="F13099" s="224"/>
      <c r="G13099" s="216"/>
      <c r="H13099" s="227"/>
      <c r="I13099" s="214"/>
      <c r="J13099" s="214"/>
      <c r="K13099" s="218"/>
    </row>
    <row r="13100" customHeight="1" spans="1:11">
      <c r="A13100" s="228"/>
      <c r="B13100" s="219"/>
      <c r="C13100" s="220"/>
      <c r="D13100" s="220"/>
      <c r="E13100" s="220"/>
      <c r="F13100" s="225"/>
      <c r="G13100" s="222"/>
      <c r="H13100" s="229"/>
      <c r="I13100" s="220"/>
      <c r="J13100" s="220"/>
      <c r="K13100" s="223"/>
    </row>
    <row r="13101" customHeight="1" spans="1:11">
      <c r="A13101" s="226"/>
      <c r="B13101" s="213"/>
      <c r="C13101" s="214"/>
      <c r="D13101" s="214"/>
      <c r="E13101" s="214"/>
      <c r="F13101" s="224"/>
      <c r="G13101" s="216"/>
      <c r="H13101" s="227"/>
      <c r="I13101" s="214"/>
      <c r="J13101" s="214"/>
      <c r="K13101" s="218"/>
    </row>
    <row r="13102" customHeight="1" spans="1:11">
      <c r="A13102" s="228"/>
      <c r="B13102" s="219"/>
      <c r="C13102" s="220"/>
      <c r="D13102" s="220"/>
      <c r="E13102" s="220"/>
      <c r="F13102" s="225"/>
      <c r="G13102" s="222"/>
      <c r="H13102" s="229"/>
      <c r="I13102" s="220"/>
      <c r="J13102" s="220"/>
      <c r="K13102" s="223"/>
    </row>
    <row r="13103" customHeight="1" spans="1:11">
      <c r="A13103" s="226"/>
      <c r="B13103" s="213"/>
      <c r="C13103" s="214"/>
      <c r="D13103" s="214"/>
      <c r="E13103" s="214"/>
      <c r="F13103" s="224"/>
      <c r="G13103" s="216"/>
      <c r="H13103" s="227"/>
      <c r="I13103" s="214"/>
      <c r="J13103" s="214"/>
      <c r="K13103" s="218"/>
    </row>
    <row r="13104" customHeight="1" spans="1:11">
      <c r="A13104" s="228"/>
      <c r="B13104" s="219"/>
      <c r="C13104" s="220"/>
      <c r="D13104" s="220"/>
      <c r="E13104" s="220"/>
      <c r="F13104" s="225"/>
      <c r="G13104" s="222"/>
      <c r="H13104" s="229"/>
      <c r="I13104" s="220"/>
      <c r="J13104" s="220"/>
      <c r="K13104" s="223"/>
    </row>
    <row r="13105" customHeight="1" spans="1:11">
      <c r="A13105" s="226"/>
      <c r="B13105" s="213"/>
      <c r="C13105" s="214"/>
      <c r="D13105" s="214"/>
      <c r="E13105" s="214"/>
      <c r="F13105" s="224"/>
      <c r="G13105" s="216"/>
      <c r="H13105" s="227"/>
      <c r="I13105" s="214"/>
      <c r="J13105" s="214"/>
      <c r="K13105" s="218"/>
    </row>
    <row r="13106" customHeight="1" spans="1:11">
      <c r="A13106" s="228"/>
      <c r="B13106" s="219"/>
      <c r="C13106" s="220"/>
      <c r="D13106" s="220"/>
      <c r="E13106" s="220"/>
      <c r="F13106" s="225"/>
      <c r="G13106" s="222"/>
      <c r="H13106" s="229"/>
      <c r="I13106" s="220"/>
      <c r="J13106" s="220"/>
      <c r="K13106" s="223"/>
    </row>
    <row r="13107" customHeight="1" spans="1:11">
      <c r="A13107" s="226"/>
      <c r="B13107" s="213"/>
      <c r="C13107" s="214"/>
      <c r="D13107" s="214"/>
      <c r="E13107" s="214"/>
      <c r="F13107" s="224"/>
      <c r="G13107" s="216"/>
      <c r="H13107" s="227"/>
      <c r="I13107" s="214"/>
      <c r="J13107" s="214"/>
      <c r="K13107" s="218"/>
    </row>
    <row r="13108" customHeight="1" spans="1:11">
      <c r="A13108" s="228"/>
      <c r="B13108" s="219"/>
      <c r="C13108" s="220"/>
      <c r="D13108" s="220"/>
      <c r="E13108" s="220"/>
      <c r="F13108" s="225"/>
      <c r="G13108" s="222"/>
      <c r="H13108" s="229"/>
      <c r="I13108" s="220"/>
      <c r="J13108" s="220"/>
      <c r="K13108" s="223"/>
    </row>
    <row r="13109" customHeight="1" spans="1:11">
      <c r="A13109" s="226"/>
      <c r="B13109" s="213"/>
      <c r="C13109" s="214"/>
      <c r="D13109" s="214"/>
      <c r="E13109" s="214"/>
      <c r="F13109" s="224"/>
      <c r="G13109" s="216"/>
      <c r="H13109" s="227"/>
      <c r="I13109" s="214"/>
      <c r="J13109" s="214"/>
      <c r="K13109" s="218"/>
    </row>
    <row r="13110" customHeight="1" spans="1:11">
      <c r="A13110" s="228"/>
      <c r="B13110" s="219"/>
      <c r="C13110" s="220"/>
      <c r="D13110" s="220"/>
      <c r="E13110" s="220"/>
      <c r="F13110" s="225"/>
      <c r="G13110" s="222"/>
      <c r="H13110" s="229"/>
      <c r="I13110" s="220"/>
      <c r="J13110" s="220"/>
      <c r="K13110" s="223"/>
    </row>
    <row r="13111" customHeight="1" spans="1:11">
      <c r="A13111" s="226"/>
      <c r="B13111" s="213"/>
      <c r="C13111" s="214"/>
      <c r="D13111" s="214"/>
      <c r="E13111" s="214"/>
      <c r="F13111" s="224"/>
      <c r="G13111" s="216"/>
      <c r="H13111" s="227"/>
      <c r="I13111" s="214"/>
      <c r="J13111" s="214"/>
      <c r="K13111" s="218"/>
    </row>
    <row r="13112" customHeight="1" spans="1:11">
      <c r="A13112" s="228"/>
      <c r="B13112" s="219"/>
      <c r="C13112" s="220"/>
      <c r="D13112" s="220"/>
      <c r="E13112" s="220"/>
      <c r="F13112" s="225"/>
      <c r="G13112" s="222"/>
      <c r="H13112" s="229"/>
      <c r="I13112" s="220"/>
      <c r="J13112" s="220"/>
      <c r="K13112" s="223"/>
    </row>
    <row r="13113" customHeight="1" spans="1:11">
      <c r="A13113" s="226"/>
      <c r="B13113" s="213"/>
      <c r="C13113" s="214"/>
      <c r="D13113" s="214"/>
      <c r="E13113" s="214"/>
      <c r="F13113" s="224"/>
      <c r="G13113" s="216"/>
      <c r="H13113" s="227"/>
      <c r="I13113" s="214"/>
      <c r="J13113" s="214"/>
      <c r="K13113" s="218"/>
    </row>
    <row r="13114" customHeight="1" spans="1:11">
      <c r="A13114" s="228"/>
      <c r="B13114" s="219"/>
      <c r="C13114" s="220"/>
      <c r="D13114" s="220"/>
      <c r="E13114" s="220"/>
      <c r="F13114" s="225"/>
      <c r="G13114" s="222"/>
      <c r="H13114" s="229"/>
      <c r="I13114" s="220"/>
      <c r="J13114" s="220"/>
      <c r="K13114" s="223"/>
    </row>
    <row r="13115" customHeight="1" spans="1:11">
      <c r="A13115" s="226"/>
      <c r="B13115" s="213"/>
      <c r="C13115" s="214"/>
      <c r="D13115" s="214"/>
      <c r="E13115" s="214"/>
      <c r="F13115" s="224"/>
      <c r="G13115" s="216"/>
      <c r="H13115" s="227"/>
      <c r="I13115" s="214"/>
      <c r="J13115" s="214"/>
      <c r="K13115" s="218"/>
    </row>
    <row r="13116" customHeight="1" spans="1:11">
      <c r="A13116" s="228"/>
      <c r="B13116" s="219"/>
      <c r="C13116" s="220"/>
      <c r="D13116" s="220"/>
      <c r="E13116" s="220"/>
      <c r="F13116" s="225"/>
      <c r="G13116" s="222"/>
      <c r="H13116" s="229"/>
      <c r="I13116" s="220"/>
      <c r="J13116" s="220"/>
      <c r="K13116" s="223"/>
    </row>
    <row r="13117" customHeight="1" spans="1:11">
      <c r="A13117" s="226"/>
      <c r="B13117" s="213"/>
      <c r="C13117" s="214"/>
      <c r="D13117" s="214"/>
      <c r="E13117" s="214"/>
      <c r="F13117" s="224"/>
      <c r="G13117" s="216"/>
      <c r="H13117" s="227"/>
      <c r="I13117" s="214"/>
      <c r="J13117" s="214"/>
      <c r="K13117" s="218"/>
    </row>
    <row r="13118" customHeight="1" spans="1:11">
      <c r="A13118" s="228"/>
      <c r="B13118" s="219"/>
      <c r="C13118" s="220"/>
      <c r="D13118" s="220"/>
      <c r="E13118" s="220"/>
      <c r="F13118" s="225"/>
      <c r="G13118" s="222"/>
      <c r="H13118" s="229"/>
      <c r="I13118" s="220"/>
      <c r="J13118" s="220"/>
      <c r="K13118" s="223"/>
    </row>
    <row r="13119" customHeight="1" spans="1:11">
      <c r="A13119" s="226"/>
      <c r="B13119" s="213"/>
      <c r="C13119" s="214"/>
      <c r="D13119" s="214"/>
      <c r="E13119" s="214"/>
      <c r="F13119" s="224"/>
      <c r="G13119" s="216"/>
      <c r="H13119" s="227"/>
      <c r="I13119" s="214"/>
      <c r="J13119" s="214"/>
      <c r="K13119" s="218"/>
    </row>
    <row r="13120" customHeight="1" spans="1:11">
      <c r="A13120" s="228"/>
      <c r="B13120" s="219"/>
      <c r="C13120" s="220"/>
      <c r="D13120" s="220"/>
      <c r="E13120" s="220"/>
      <c r="F13120" s="225"/>
      <c r="G13120" s="222"/>
      <c r="H13120" s="229"/>
      <c r="I13120" s="220"/>
      <c r="J13120" s="220"/>
      <c r="K13120" s="223"/>
    </row>
    <row r="13121" customHeight="1" spans="1:11">
      <c r="A13121" s="226"/>
      <c r="B13121" s="213"/>
      <c r="C13121" s="214"/>
      <c r="D13121" s="214"/>
      <c r="E13121" s="214"/>
      <c r="F13121" s="224"/>
      <c r="G13121" s="216"/>
      <c r="H13121" s="227"/>
      <c r="I13121" s="214"/>
      <c r="J13121" s="214"/>
      <c r="K13121" s="218"/>
    </row>
    <row r="13122" customHeight="1" spans="1:11">
      <c r="A13122" s="228"/>
      <c r="B13122" s="219"/>
      <c r="C13122" s="220"/>
      <c r="D13122" s="220"/>
      <c r="E13122" s="220"/>
      <c r="F13122" s="225"/>
      <c r="G13122" s="222"/>
      <c r="H13122" s="229"/>
      <c r="I13122" s="220"/>
      <c r="J13122" s="220"/>
      <c r="K13122" s="223"/>
    </row>
    <row r="13123" customHeight="1" spans="1:11">
      <c r="A13123" s="226"/>
      <c r="B13123" s="213"/>
      <c r="C13123" s="214"/>
      <c r="D13123" s="214"/>
      <c r="E13123" s="214"/>
      <c r="F13123" s="224"/>
      <c r="G13123" s="216"/>
      <c r="H13123" s="227"/>
      <c r="I13123" s="214"/>
      <c r="J13123" s="214"/>
      <c r="K13123" s="218"/>
    </row>
    <row r="13124" customHeight="1" spans="1:11">
      <c r="A13124" s="228"/>
      <c r="B13124" s="219"/>
      <c r="C13124" s="220"/>
      <c r="D13124" s="220"/>
      <c r="E13124" s="220"/>
      <c r="F13124" s="225"/>
      <c r="G13124" s="222"/>
      <c r="H13124" s="229"/>
      <c r="I13124" s="220"/>
      <c r="J13124" s="220"/>
      <c r="K13124" s="223"/>
    </row>
    <row r="13125" customHeight="1" spans="1:11">
      <c r="A13125" s="226"/>
      <c r="B13125" s="213"/>
      <c r="C13125" s="214"/>
      <c r="D13125" s="214"/>
      <c r="E13125" s="214"/>
      <c r="F13125" s="224"/>
      <c r="G13125" s="216"/>
      <c r="H13125" s="227"/>
      <c r="I13125" s="214"/>
      <c r="J13125" s="214"/>
      <c r="K13125" s="218"/>
    </row>
    <row r="13126" customHeight="1" spans="1:11">
      <c r="A13126" s="228"/>
      <c r="B13126" s="219"/>
      <c r="C13126" s="220"/>
      <c r="D13126" s="220"/>
      <c r="E13126" s="220"/>
      <c r="F13126" s="225"/>
      <c r="G13126" s="222"/>
      <c r="H13126" s="229"/>
      <c r="I13126" s="220"/>
      <c r="J13126" s="220"/>
      <c r="K13126" s="223"/>
    </row>
    <row r="13127" customHeight="1" spans="1:11">
      <c r="A13127" s="226"/>
      <c r="B13127" s="213"/>
      <c r="C13127" s="214"/>
      <c r="D13127" s="214"/>
      <c r="E13127" s="214"/>
      <c r="F13127" s="224"/>
      <c r="G13127" s="216"/>
      <c r="H13127" s="227"/>
      <c r="I13127" s="214"/>
      <c r="J13127" s="214"/>
      <c r="K13127" s="218"/>
    </row>
    <row r="13128" customHeight="1" spans="1:11">
      <c r="A13128" s="228"/>
      <c r="B13128" s="219"/>
      <c r="C13128" s="220"/>
      <c r="D13128" s="220"/>
      <c r="E13128" s="220"/>
      <c r="F13128" s="225"/>
      <c r="G13128" s="222"/>
      <c r="H13128" s="229"/>
      <c r="I13128" s="220"/>
      <c r="J13128" s="220"/>
      <c r="K13128" s="223"/>
    </row>
    <row r="13129" customHeight="1" spans="1:11">
      <c r="A13129" s="226"/>
      <c r="B13129" s="213"/>
      <c r="C13129" s="214"/>
      <c r="D13129" s="214"/>
      <c r="E13129" s="214"/>
      <c r="F13129" s="224"/>
      <c r="G13129" s="216"/>
      <c r="H13129" s="227"/>
      <c r="I13129" s="214"/>
      <c r="J13129" s="214"/>
      <c r="K13129" s="218"/>
    </row>
    <row r="13130" customHeight="1" spans="1:11">
      <c r="A13130" s="228"/>
      <c r="B13130" s="219"/>
      <c r="C13130" s="220"/>
      <c r="D13130" s="220"/>
      <c r="E13130" s="220"/>
      <c r="F13130" s="225"/>
      <c r="G13130" s="222"/>
      <c r="H13130" s="229"/>
      <c r="I13130" s="220"/>
      <c r="J13130" s="220"/>
      <c r="K13130" s="223"/>
    </row>
    <row r="13131" customHeight="1" spans="1:11">
      <c r="A13131" s="226"/>
      <c r="B13131" s="213"/>
      <c r="C13131" s="214"/>
      <c r="D13131" s="214"/>
      <c r="E13131" s="214"/>
      <c r="F13131" s="224"/>
      <c r="G13131" s="216"/>
      <c r="H13131" s="227"/>
      <c r="I13131" s="214"/>
      <c r="J13131" s="214"/>
      <c r="K13131" s="218"/>
    </row>
    <row r="13132" customHeight="1" spans="1:11">
      <c r="A13132" s="228"/>
      <c r="B13132" s="219"/>
      <c r="C13132" s="220"/>
      <c r="D13132" s="220"/>
      <c r="E13132" s="220"/>
      <c r="F13132" s="225"/>
      <c r="G13132" s="222"/>
      <c r="H13132" s="229"/>
      <c r="I13132" s="220"/>
      <c r="J13132" s="220"/>
      <c r="K13132" s="223"/>
    </row>
    <row r="13133" customHeight="1" spans="1:11">
      <c r="A13133" s="226"/>
      <c r="B13133" s="213"/>
      <c r="C13133" s="214"/>
      <c r="D13133" s="214"/>
      <c r="E13133" s="214"/>
      <c r="F13133" s="224"/>
      <c r="G13133" s="216"/>
      <c r="H13133" s="227"/>
      <c r="I13133" s="214"/>
      <c r="J13133" s="214"/>
      <c r="K13133" s="218"/>
    </row>
    <row r="13134" customHeight="1" spans="1:11">
      <c r="A13134" s="228"/>
      <c r="B13134" s="219"/>
      <c r="C13134" s="220"/>
      <c r="D13134" s="220"/>
      <c r="E13134" s="220"/>
      <c r="F13134" s="225"/>
      <c r="G13134" s="222"/>
      <c r="H13134" s="229"/>
      <c r="I13134" s="220"/>
      <c r="J13134" s="220"/>
      <c r="K13134" s="223"/>
    </row>
    <row r="13135" customHeight="1" spans="1:11">
      <c r="A13135" s="226"/>
      <c r="B13135" s="213"/>
      <c r="C13135" s="214"/>
      <c r="D13135" s="214"/>
      <c r="E13135" s="214"/>
      <c r="F13135" s="224"/>
      <c r="G13135" s="216"/>
      <c r="H13135" s="227"/>
      <c r="I13135" s="214"/>
      <c r="J13135" s="214"/>
      <c r="K13135" s="218"/>
    </row>
    <row r="13136" customHeight="1" spans="1:11">
      <c r="A13136" s="228"/>
      <c r="B13136" s="219"/>
      <c r="C13136" s="220"/>
      <c r="D13136" s="220"/>
      <c r="E13136" s="220"/>
      <c r="F13136" s="225"/>
      <c r="G13136" s="222"/>
      <c r="H13136" s="229"/>
      <c r="I13136" s="220"/>
      <c r="J13136" s="220"/>
      <c r="K13136" s="223"/>
    </row>
    <row r="13137" customHeight="1" spans="1:11">
      <c r="A13137" s="226"/>
      <c r="B13137" s="213"/>
      <c r="C13137" s="214"/>
      <c r="D13137" s="214"/>
      <c r="E13137" s="214"/>
      <c r="F13137" s="224"/>
      <c r="G13137" s="216"/>
      <c r="H13137" s="227"/>
      <c r="I13137" s="214"/>
      <c r="J13137" s="214"/>
      <c r="K13137" s="218"/>
    </row>
    <row r="13138" customHeight="1" spans="1:11">
      <c r="A13138" s="228"/>
      <c r="B13138" s="219"/>
      <c r="C13138" s="220"/>
      <c r="D13138" s="220"/>
      <c r="E13138" s="220"/>
      <c r="F13138" s="225"/>
      <c r="G13138" s="222"/>
      <c r="H13138" s="229"/>
      <c r="I13138" s="220"/>
      <c r="J13138" s="220"/>
      <c r="K13138" s="223"/>
    </row>
    <row r="13139" customHeight="1" spans="1:11">
      <c r="A13139" s="226"/>
      <c r="B13139" s="213"/>
      <c r="C13139" s="214"/>
      <c r="D13139" s="214"/>
      <c r="E13139" s="214"/>
      <c r="F13139" s="224"/>
      <c r="G13139" s="216"/>
      <c r="H13139" s="227"/>
      <c r="I13139" s="214"/>
      <c r="J13139" s="214"/>
      <c r="K13139" s="218"/>
    </row>
    <row r="13140" customHeight="1" spans="1:11">
      <c r="A13140" s="228"/>
      <c r="B13140" s="219"/>
      <c r="C13140" s="220"/>
      <c r="D13140" s="220"/>
      <c r="E13140" s="220"/>
      <c r="F13140" s="225"/>
      <c r="G13140" s="222"/>
      <c r="H13140" s="229"/>
      <c r="I13140" s="220"/>
      <c r="J13140" s="220"/>
      <c r="K13140" s="223"/>
    </row>
    <row r="13141" customHeight="1" spans="1:11">
      <c r="A13141" s="226"/>
      <c r="B13141" s="213"/>
      <c r="C13141" s="214"/>
      <c r="D13141" s="214"/>
      <c r="E13141" s="214"/>
      <c r="F13141" s="224"/>
      <c r="G13141" s="216"/>
      <c r="H13141" s="227"/>
      <c r="I13141" s="214"/>
      <c r="J13141" s="214"/>
      <c r="K13141" s="218"/>
    </row>
    <row r="13142" customHeight="1" spans="1:11">
      <c r="A13142" s="228"/>
      <c r="B13142" s="219"/>
      <c r="C13142" s="220"/>
      <c r="D13142" s="220"/>
      <c r="E13142" s="220"/>
      <c r="F13142" s="225"/>
      <c r="G13142" s="222"/>
      <c r="H13142" s="229"/>
      <c r="I13142" s="220"/>
      <c r="J13142" s="220"/>
      <c r="K13142" s="223"/>
    </row>
    <row r="13143" customHeight="1" spans="1:11">
      <c r="A13143" s="226"/>
      <c r="B13143" s="213"/>
      <c r="C13143" s="214"/>
      <c r="D13143" s="214"/>
      <c r="E13143" s="214"/>
      <c r="F13143" s="224"/>
      <c r="G13143" s="216"/>
      <c r="H13143" s="227"/>
      <c r="I13143" s="214"/>
      <c r="J13143" s="214"/>
      <c r="K13143" s="218"/>
    </row>
    <row r="13144" customHeight="1" spans="1:11">
      <c r="A13144" s="228"/>
      <c r="B13144" s="219"/>
      <c r="C13144" s="220"/>
      <c r="D13144" s="220"/>
      <c r="E13144" s="220"/>
      <c r="F13144" s="225"/>
      <c r="G13144" s="222"/>
      <c r="H13144" s="229"/>
      <c r="I13144" s="220"/>
      <c r="J13144" s="220"/>
      <c r="K13144" s="223"/>
    </row>
    <row r="13145" customHeight="1" spans="1:11">
      <c r="A13145" s="226"/>
      <c r="B13145" s="213"/>
      <c r="C13145" s="214"/>
      <c r="D13145" s="214"/>
      <c r="E13145" s="214"/>
      <c r="F13145" s="224"/>
      <c r="G13145" s="216"/>
      <c r="H13145" s="227"/>
      <c r="I13145" s="214"/>
      <c r="J13145" s="214"/>
      <c r="K13145" s="218"/>
    </row>
    <row r="13146" customHeight="1" spans="1:11">
      <c r="A13146" s="228"/>
      <c r="B13146" s="219"/>
      <c r="C13146" s="220"/>
      <c r="D13146" s="220"/>
      <c r="E13146" s="220"/>
      <c r="F13146" s="225"/>
      <c r="G13146" s="222"/>
      <c r="H13146" s="229"/>
      <c r="I13146" s="220"/>
      <c r="J13146" s="220"/>
      <c r="K13146" s="223"/>
    </row>
    <row r="13147" customHeight="1" spans="1:11">
      <c r="A13147" s="226"/>
      <c r="B13147" s="213"/>
      <c r="C13147" s="214"/>
      <c r="D13147" s="214"/>
      <c r="E13147" s="214"/>
      <c r="F13147" s="224"/>
      <c r="G13147" s="216"/>
      <c r="H13147" s="227"/>
      <c r="I13147" s="214"/>
      <c r="J13147" s="214"/>
      <c r="K13147" s="218"/>
    </row>
    <row r="13148" customHeight="1" spans="1:11">
      <c r="A13148" s="228"/>
      <c r="B13148" s="219"/>
      <c r="C13148" s="220"/>
      <c r="D13148" s="220"/>
      <c r="E13148" s="220"/>
      <c r="F13148" s="225"/>
      <c r="G13148" s="222"/>
      <c r="H13148" s="229"/>
      <c r="I13148" s="220"/>
      <c r="J13148" s="220"/>
      <c r="K13148" s="223"/>
    </row>
    <row r="13149" customHeight="1" spans="1:11">
      <c r="A13149" s="226"/>
      <c r="B13149" s="213"/>
      <c r="C13149" s="214"/>
      <c r="D13149" s="214"/>
      <c r="E13149" s="214"/>
      <c r="F13149" s="224"/>
      <c r="G13149" s="216"/>
      <c r="H13149" s="227"/>
      <c r="I13149" s="214"/>
      <c r="J13149" s="214"/>
      <c r="K13149" s="218"/>
    </row>
    <row r="13150" customHeight="1" spans="1:11">
      <c r="A13150" s="228"/>
      <c r="B13150" s="219"/>
      <c r="C13150" s="220"/>
      <c r="D13150" s="220"/>
      <c r="E13150" s="220"/>
      <c r="F13150" s="225"/>
      <c r="G13150" s="222"/>
      <c r="H13150" s="229"/>
      <c r="I13150" s="220"/>
      <c r="J13150" s="220"/>
      <c r="K13150" s="223"/>
    </row>
    <row r="13151" customHeight="1" spans="1:11">
      <c r="A13151" s="226"/>
      <c r="B13151" s="213"/>
      <c r="C13151" s="214"/>
      <c r="D13151" s="214"/>
      <c r="E13151" s="214"/>
      <c r="F13151" s="224"/>
      <c r="G13151" s="216"/>
      <c r="H13151" s="227"/>
      <c r="I13151" s="214"/>
      <c r="J13151" s="214"/>
      <c r="K13151" s="218"/>
    </row>
    <row r="13152" customHeight="1" spans="1:11">
      <c r="A13152" s="228"/>
      <c r="B13152" s="219"/>
      <c r="C13152" s="220"/>
      <c r="D13152" s="220"/>
      <c r="E13152" s="220"/>
      <c r="F13152" s="225"/>
      <c r="G13152" s="222"/>
      <c r="H13152" s="229"/>
      <c r="I13152" s="220"/>
      <c r="J13152" s="220"/>
      <c r="K13152" s="223"/>
    </row>
    <row r="13153" customHeight="1" spans="1:11">
      <c r="A13153" s="226"/>
      <c r="B13153" s="213"/>
      <c r="C13153" s="214"/>
      <c r="D13153" s="214"/>
      <c r="E13153" s="214"/>
      <c r="F13153" s="224"/>
      <c r="G13153" s="216"/>
      <c r="H13153" s="227"/>
      <c r="I13153" s="214"/>
      <c r="J13153" s="214"/>
      <c r="K13153" s="218"/>
    </row>
    <row r="13154" customHeight="1" spans="1:11">
      <c r="A13154" s="228"/>
      <c r="B13154" s="219"/>
      <c r="C13154" s="220"/>
      <c r="D13154" s="220"/>
      <c r="E13154" s="220"/>
      <c r="F13154" s="225"/>
      <c r="G13154" s="222"/>
      <c r="H13154" s="229"/>
      <c r="I13154" s="220"/>
      <c r="J13154" s="220"/>
      <c r="K13154" s="223"/>
    </row>
    <row r="13155" customHeight="1" spans="1:11">
      <c r="A13155" s="226"/>
      <c r="B13155" s="213"/>
      <c r="C13155" s="214"/>
      <c r="D13155" s="214"/>
      <c r="E13155" s="214"/>
      <c r="F13155" s="224"/>
      <c r="G13155" s="216"/>
      <c r="H13155" s="227"/>
      <c r="I13155" s="214"/>
      <c r="J13155" s="214"/>
      <c r="K13155" s="218"/>
    </row>
    <row r="13156" customHeight="1" spans="1:11">
      <c r="A13156" s="228"/>
      <c r="B13156" s="219"/>
      <c r="C13156" s="220"/>
      <c r="D13156" s="220"/>
      <c r="E13156" s="220"/>
      <c r="F13156" s="225"/>
      <c r="G13156" s="222"/>
      <c r="H13156" s="229"/>
      <c r="I13156" s="220"/>
      <c r="J13156" s="220"/>
      <c r="K13156" s="223"/>
    </row>
    <row r="13157" customHeight="1" spans="1:11">
      <c r="A13157" s="226"/>
      <c r="B13157" s="213"/>
      <c r="C13157" s="214"/>
      <c r="D13157" s="214"/>
      <c r="E13157" s="214"/>
      <c r="F13157" s="224"/>
      <c r="G13157" s="216"/>
      <c r="H13157" s="227"/>
      <c r="I13157" s="214"/>
      <c r="J13157" s="214"/>
      <c r="K13157" s="218"/>
    </row>
    <row r="13158" customHeight="1" spans="1:11">
      <c r="A13158" s="228"/>
      <c r="B13158" s="219"/>
      <c r="C13158" s="220"/>
      <c r="D13158" s="220"/>
      <c r="E13158" s="220"/>
      <c r="F13158" s="225"/>
      <c r="G13158" s="222"/>
      <c r="H13158" s="229"/>
      <c r="I13158" s="220"/>
      <c r="J13158" s="220"/>
      <c r="K13158" s="223"/>
    </row>
    <row r="13159" customHeight="1" spans="1:11">
      <c r="A13159" s="226"/>
      <c r="B13159" s="213"/>
      <c r="C13159" s="214"/>
      <c r="D13159" s="214"/>
      <c r="E13159" s="214"/>
      <c r="F13159" s="224"/>
      <c r="G13159" s="216"/>
      <c r="H13159" s="227"/>
      <c r="I13159" s="214"/>
      <c r="J13159" s="214"/>
      <c r="K13159" s="218"/>
    </row>
    <row r="13160" customHeight="1" spans="1:11">
      <c r="A13160" s="228"/>
      <c r="B13160" s="219"/>
      <c r="C13160" s="220"/>
      <c r="D13160" s="220"/>
      <c r="E13160" s="220"/>
      <c r="F13160" s="225"/>
      <c r="G13160" s="222"/>
      <c r="H13160" s="229"/>
      <c r="I13160" s="220"/>
      <c r="J13160" s="220"/>
      <c r="K13160" s="223"/>
    </row>
    <row r="13161" customHeight="1" spans="1:11">
      <c r="A13161" s="226"/>
      <c r="B13161" s="213"/>
      <c r="C13161" s="214"/>
      <c r="D13161" s="214"/>
      <c r="E13161" s="214"/>
      <c r="F13161" s="224"/>
      <c r="G13161" s="216"/>
      <c r="H13161" s="227"/>
      <c r="I13161" s="214"/>
      <c r="J13161" s="214"/>
      <c r="K13161" s="218"/>
    </row>
    <row r="13162" customHeight="1" spans="1:11">
      <c r="A13162" s="228"/>
      <c r="B13162" s="219"/>
      <c r="C13162" s="220"/>
      <c r="D13162" s="220"/>
      <c r="E13162" s="220"/>
      <c r="F13162" s="225"/>
      <c r="G13162" s="222"/>
      <c r="H13162" s="229"/>
      <c r="I13162" s="220"/>
      <c r="J13162" s="220"/>
      <c r="K13162" s="223"/>
    </row>
    <row r="13163" customHeight="1" spans="1:11">
      <c r="A13163" s="226"/>
      <c r="B13163" s="213"/>
      <c r="C13163" s="214"/>
      <c r="D13163" s="214"/>
      <c r="E13163" s="214"/>
      <c r="F13163" s="224"/>
      <c r="G13163" s="216"/>
      <c r="H13163" s="227"/>
      <c r="I13163" s="214"/>
      <c r="J13163" s="214"/>
      <c r="K13163" s="218"/>
    </row>
    <row r="13164" customHeight="1" spans="1:11">
      <c r="A13164" s="228"/>
      <c r="B13164" s="219"/>
      <c r="C13164" s="220"/>
      <c r="D13164" s="220"/>
      <c r="E13164" s="220"/>
      <c r="F13164" s="225"/>
      <c r="G13164" s="222"/>
      <c r="H13164" s="229"/>
      <c r="I13164" s="220"/>
      <c r="J13164" s="220"/>
      <c r="K13164" s="223"/>
    </row>
    <row r="13165" customHeight="1" spans="1:11">
      <c r="A13165" s="226"/>
      <c r="B13165" s="213"/>
      <c r="C13165" s="214"/>
      <c r="D13165" s="214"/>
      <c r="E13165" s="214"/>
      <c r="F13165" s="224"/>
      <c r="G13165" s="216"/>
      <c r="H13165" s="227"/>
      <c r="I13165" s="214"/>
      <c r="J13165" s="214"/>
      <c r="K13165" s="218"/>
    </row>
    <row r="13166" customHeight="1" spans="1:11">
      <c r="A13166" s="228"/>
      <c r="B13166" s="219"/>
      <c r="C13166" s="220"/>
      <c r="D13166" s="220"/>
      <c r="E13166" s="220"/>
      <c r="F13166" s="225"/>
      <c r="G13166" s="222"/>
      <c r="H13166" s="229"/>
      <c r="I13166" s="220"/>
      <c r="J13166" s="220"/>
      <c r="K13166" s="223"/>
    </row>
    <row r="13167" customHeight="1" spans="1:11">
      <c r="A13167" s="226"/>
      <c r="B13167" s="213"/>
      <c r="C13167" s="214"/>
      <c r="D13167" s="214"/>
      <c r="E13167" s="214"/>
      <c r="F13167" s="224"/>
      <c r="G13167" s="216"/>
      <c r="H13167" s="227"/>
      <c r="I13167" s="214"/>
      <c r="J13167" s="214"/>
      <c r="K13167" s="218"/>
    </row>
    <row r="13168" customHeight="1" spans="1:11">
      <c r="A13168" s="228"/>
      <c r="B13168" s="219"/>
      <c r="C13168" s="220"/>
      <c r="D13168" s="220"/>
      <c r="E13168" s="220"/>
      <c r="F13168" s="225"/>
      <c r="G13168" s="222"/>
      <c r="H13168" s="229"/>
      <c r="I13168" s="220"/>
      <c r="J13168" s="220"/>
      <c r="K13168" s="223"/>
    </row>
    <row r="13169" customHeight="1" spans="1:11">
      <c r="A13169" s="226"/>
      <c r="B13169" s="213"/>
      <c r="C13169" s="214"/>
      <c r="D13169" s="214"/>
      <c r="E13169" s="214"/>
      <c r="F13169" s="224"/>
      <c r="G13169" s="216"/>
      <c r="H13169" s="227"/>
      <c r="I13169" s="214"/>
      <c r="J13169" s="214"/>
      <c r="K13169" s="218"/>
    </row>
    <row r="13170" customHeight="1" spans="1:11">
      <c r="A13170" s="228"/>
      <c r="B13170" s="219"/>
      <c r="C13170" s="220"/>
      <c r="D13170" s="220"/>
      <c r="E13170" s="220"/>
      <c r="F13170" s="225"/>
      <c r="G13170" s="222"/>
      <c r="H13170" s="229"/>
      <c r="I13170" s="220"/>
      <c r="J13170" s="220"/>
      <c r="K13170" s="223"/>
    </row>
    <row r="13171" customHeight="1" spans="1:11">
      <c r="A13171" s="226"/>
      <c r="B13171" s="213"/>
      <c r="C13171" s="214"/>
      <c r="D13171" s="214"/>
      <c r="E13171" s="214"/>
      <c r="F13171" s="224"/>
      <c r="G13171" s="216"/>
      <c r="H13171" s="227"/>
      <c r="I13171" s="214"/>
      <c r="J13171" s="214"/>
      <c r="K13171" s="218"/>
    </row>
    <row r="13172" customHeight="1" spans="1:11">
      <c r="A13172" s="228"/>
      <c r="B13172" s="219"/>
      <c r="C13172" s="220"/>
      <c r="D13172" s="220"/>
      <c r="E13172" s="220"/>
      <c r="F13172" s="225"/>
      <c r="G13172" s="222"/>
      <c r="H13172" s="229"/>
      <c r="I13172" s="220"/>
      <c r="J13172" s="220"/>
      <c r="K13172" s="223"/>
    </row>
    <row r="13173" customHeight="1" spans="1:11">
      <c r="A13173" s="226"/>
      <c r="B13173" s="213"/>
      <c r="C13173" s="214"/>
      <c r="D13173" s="214"/>
      <c r="E13173" s="214"/>
      <c r="F13173" s="224"/>
      <c r="G13173" s="216"/>
      <c r="H13173" s="227"/>
      <c r="I13173" s="214"/>
      <c r="J13173" s="214"/>
      <c r="K13173" s="218"/>
    </row>
    <row r="13174" customHeight="1" spans="1:11">
      <c r="A13174" s="228"/>
      <c r="B13174" s="219"/>
      <c r="C13174" s="220"/>
      <c r="D13174" s="220"/>
      <c r="E13174" s="220"/>
      <c r="F13174" s="225"/>
      <c r="G13174" s="222"/>
      <c r="H13174" s="229"/>
      <c r="I13174" s="220"/>
      <c r="J13174" s="220"/>
      <c r="K13174" s="223"/>
    </row>
    <row r="13175" customHeight="1" spans="1:11">
      <c r="A13175" s="226"/>
      <c r="B13175" s="213"/>
      <c r="C13175" s="214"/>
      <c r="D13175" s="214"/>
      <c r="E13175" s="214"/>
      <c r="F13175" s="224"/>
      <c r="G13175" s="216"/>
      <c r="H13175" s="227"/>
      <c r="I13175" s="214"/>
      <c r="J13175" s="214"/>
      <c r="K13175" s="218"/>
    </row>
    <row r="13176" customHeight="1" spans="1:11">
      <c r="A13176" s="228"/>
      <c r="B13176" s="219"/>
      <c r="C13176" s="220"/>
      <c r="D13176" s="220"/>
      <c r="E13176" s="220"/>
      <c r="F13176" s="225"/>
      <c r="G13176" s="222"/>
      <c r="H13176" s="229"/>
      <c r="I13176" s="220"/>
      <c r="J13176" s="220"/>
      <c r="K13176" s="223"/>
    </row>
    <row r="13177" customHeight="1" spans="1:11">
      <c r="A13177" s="226"/>
      <c r="B13177" s="213"/>
      <c r="C13177" s="214"/>
      <c r="D13177" s="214"/>
      <c r="E13177" s="214"/>
      <c r="F13177" s="224"/>
      <c r="G13177" s="216"/>
      <c r="H13177" s="227"/>
      <c r="I13177" s="214"/>
      <c r="J13177" s="214"/>
      <c r="K13177" s="218"/>
    </row>
    <row r="13178" customHeight="1" spans="1:11">
      <c r="A13178" s="228"/>
      <c r="B13178" s="219"/>
      <c r="C13178" s="220"/>
      <c r="D13178" s="220"/>
      <c r="E13178" s="220"/>
      <c r="F13178" s="225"/>
      <c r="G13178" s="222"/>
      <c r="H13178" s="229"/>
      <c r="I13178" s="220"/>
      <c r="J13178" s="220"/>
      <c r="K13178" s="223"/>
    </row>
    <row r="13179" customHeight="1" spans="1:11">
      <c r="A13179" s="226"/>
      <c r="B13179" s="213"/>
      <c r="C13179" s="214"/>
      <c r="D13179" s="214"/>
      <c r="E13179" s="214"/>
      <c r="F13179" s="224"/>
      <c r="G13179" s="216"/>
      <c r="H13179" s="227"/>
      <c r="I13179" s="214"/>
      <c r="J13179" s="214"/>
      <c r="K13179" s="218"/>
    </row>
    <row r="13180" customHeight="1" spans="1:11">
      <c r="A13180" s="228"/>
      <c r="B13180" s="219"/>
      <c r="C13180" s="220"/>
      <c r="D13180" s="220"/>
      <c r="E13180" s="220"/>
      <c r="F13180" s="225"/>
      <c r="G13180" s="222"/>
      <c r="H13180" s="229"/>
      <c r="I13180" s="220"/>
      <c r="J13180" s="220"/>
      <c r="K13180" s="223"/>
    </row>
    <row r="13181" customHeight="1" spans="1:11">
      <c r="A13181" s="226"/>
      <c r="B13181" s="213"/>
      <c r="C13181" s="214"/>
      <c r="D13181" s="214"/>
      <c r="E13181" s="214"/>
      <c r="F13181" s="224"/>
      <c r="G13181" s="216"/>
      <c r="H13181" s="227"/>
      <c r="I13181" s="214"/>
      <c r="J13181" s="214"/>
      <c r="K13181" s="218"/>
    </row>
    <row r="13182" customHeight="1" spans="1:11">
      <c r="A13182" s="228"/>
      <c r="B13182" s="219"/>
      <c r="C13182" s="220"/>
      <c r="D13182" s="220"/>
      <c r="E13182" s="220"/>
      <c r="F13182" s="225"/>
      <c r="G13182" s="222"/>
      <c r="H13182" s="229"/>
      <c r="I13182" s="220"/>
      <c r="J13182" s="220"/>
      <c r="K13182" s="223"/>
    </row>
    <row r="13183" customHeight="1" spans="1:11">
      <c r="A13183" s="226"/>
      <c r="B13183" s="213"/>
      <c r="C13183" s="214"/>
      <c r="D13183" s="214"/>
      <c r="E13183" s="214"/>
      <c r="F13183" s="224"/>
      <c r="G13183" s="216"/>
      <c r="H13183" s="227"/>
      <c r="I13183" s="214"/>
      <c r="J13183" s="214"/>
      <c r="K13183" s="218"/>
    </row>
    <row r="13184" customHeight="1" spans="1:11">
      <c r="A13184" s="228"/>
      <c r="B13184" s="219"/>
      <c r="C13184" s="220"/>
      <c r="D13184" s="220"/>
      <c r="E13184" s="220"/>
      <c r="F13184" s="225"/>
      <c r="G13184" s="222"/>
      <c r="H13184" s="229"/>
      <c r="I13184" s="220"/>
      <c r="J13184" s="220"/>
      <c r="K13184" s="223"/>
    </row>
    <row r="13185" customHeight="1" spans="1:11">
      <c r="A13185" s="226"/>
      <c r="B13185" s="213"/>
      <c r="C13185" s="214"/>
      <c r="D13185" s="214"/>
      <c r="E13185" s="214"/>
      <c r="F13185" s="224"/>
      <c r="G13185" s="216"/>
      <c r="H13185" s="227"/>
      <c r="I13185" s="214"/>
      <c r="J13185" s="214"/>
      <c r="K13185" s="218"/>
    </row>
    <row r="13186" customHeight="1" spans="1:11">
      <c r="A13186" s="228"/>
      <c r="B13186" s="219"/>
      <c r="C13186" s="220"/>
      <c r="D13186" s="220"/>
      <c r="E13186" s="220"/>
      <c r="F13186" s="225"/>
      <c r="G13186" s="222"/>
      <c r="H13186" s="229"/>
      <c r="I13186" s="220"/>
      <c r="J13186" s="220"/>
      <c r="K13186" s="223"/>
    </row>
    <row r="13187" customHeight="1" spans="1:11">
      <c r="A13187" s="226"/>
      <c r="B13187" s="213"/>
      <c r="C13187" s="214"/>
      <c r="D13187" s="214"/>
      <c r="E13187" s="214"/>
      <c r="F13187" s="224"/>
      <c r="G13187" s="216"/>
      <c r="H13187" s="227"/>
      <c r="I13187" s="214"/>
      <c r="J13187" s="214"/>
      <c r="K13187" s="218"/>
    </row>
    <row r="13188" customHeight="1" spans="1:11">
      <c r="A13188" s="228"/>
      <c r="B13188" s="219"/>
      <c r="C13188" s="220"/>
      <c r="D13188" s="220"/>
      <c r="E13188" s="220"/>
      <c r="F13188" s="225"/>
      <c r="G13188" s="222"/>
      <c r="H13188" s="229"/>
      <c r="I13188" s="220"/>
      <c r="J13188" s="220"/>
      <c r="K13188" s="223"/>
    </row>
    <row r="13189" customHeight="1" spans="1:11">
      <c r="A13189" s="226"/>
      <c r="B13189" s="213"/>
      <c r="C13189" s="214"/>
      <c r="D13189" s="214"/>
      <c r="E13189" s="214"/>
      <c r="F13189" s="224"/>
      <c r="G13189" s="216"/>
      <c r="H13189" s="227"/>
      <c r="I13189" s="214"/>
      <c r="J13189" s="214"/>
      <c r="K13189" s="218"/>
    </row>
    <row r="13190" customHeight="1" spans="1:11">
      <c r="A13190" s="228"/>
      <c r="B13190" s="219"/>
      <c r="C13190" s="220"/>
      <c r="D13190" s="220"/>
      <c r="E13190" s="220"/>
      <c r="F13190" s="225"/>
      <c r="G13190" s="222"/>
      <c r="H13190" s="229"/>
      <c r="I13190" s="220"/>
      <c r="J13190" s="220"/>
      <c r="K13190" s="223"/>
    </row>
    <row r="13191" customHeight="1" spans="1:11">
      <c r="A13191" s="226"/>
      <c r="B13191" s="213"/>
      <c r="C13191" s="214"/>
      <c r="D13191" s="214"/>
      <c r="E13191" s="214"/>
      <c r="F13191" s="224"/>
      <c r="G13191" s="216"/>
      <c r="H13191" s="227"/>
      <c r="I13191" s="214"/>
      <c r="J13191" s="214"/>
      <c r="K13191" s="218"/>
    </row>
    <row r="13192" customHeight="1" spans="1:11">
      <c r="A13192" s="228"/>
      <c r="B13192" s="219"/>
      <c r="C13192" s="220"/>
      <c r="D13192" s="220"/>
      <c r="E13192" s="220"/>
      <c r="F13192" s="225"/>
      <c r="G13192" s="222"/>
      <c r="H13192" s="229"/>
      <c r="I13192" s="220"/>
      <c r="J13192" s="220"/>
      <c r="K13192" s="223"/>
    </row>
    <row r="13193" customHeight="1" spans="1:11">
      <c r="A13193" s="226"/>
      <c r="B13193" s="213"/>
      <c r="C13193" s="214"/>
      <c r="D13193" s="214"/>
      <c r="E13193" s="214"/>
      <c r="F13193" s="224"/>
      <c r="G13193" s="216"/>
      <c r="H13193" s="227"/>
      <c r="I13193" s="214"/>
      <c r="J13193" s="214"/>
      <c r="K13193" s="218"/>
    </row>
    <row r="13194" customHeight="1" spans="1:11">
      <c r="A13194" s="228"/>
      <c r="B13194" s="219"/>
      <c r="C13194" s="220"/>
      <c r="D13194" s="220"/>
      <c r="E13194" s="220"/>
      <c r="F13194" s="225"/>
      <c r="G13194" s="222"/>
      <c r="H13194" s="229"/>
      <c r="I13194" s="220"/>
      <c r="J13194" s="220"/>
      <c r="K13194" s="223"/>
    </row>
    <row r="13195" customHeight="1" spans="1:11">
      <c r="A13195" s="226"/>
      <c r="B13195" s="213"/>
      <c r="C13195" s="214"/>
      <c r="D13195" s="214"/>
      <c r="E13195" s="214"/>
      <c r="F13195" s="224"/>
      <c r="G13195" s="216"/>
      <c r="H13195" s="227"/>
      <c r="I13195" s="214"/>
      <c r="J13195" s="214"/>
      <c r="K13195" s="218"/>
    </row>
    <row r="13196" customHeight="1" spans="1:11">
      <c r="A13196" s="228"/>
      <c r="B13196" s="219"/>
      <c r="C13196" s="220"/>
      <c r="D13196" s="220"/>
      <c r="E13196" s="220"/>
      <c r="F13196" s="225"/>
      <c r="G13196" s="222"/>
      <c r="H13196" s="229"/>
      <c r="I13196" s="220"/>
      <c r="J13196" s="220"/>
      <c r="K13196" s="223"/>
    </row>
    <row r="13197" customHeight="1" spans="1:11">
      <c r="A13197" s="226"/>
      <c r="B13197" s="213"/>
      <c r="C13197" s="214"/>
      <c r="D13197" s="214"/>
      <c r="E13197" s="214"/>
      <c r="F13197" s="224"/>
      <c r="G13197" s="216"/>
      <c r="H13197" s="227"/>
      <c r="I13197" s="214"/>
      <c r="J13197" s="214"/>
      <c r="K13197" s="218"/>
    </row>
    <row r="13198" customHeight="1" spans="1:11">
      <c r="A13198" s="228"/>
      <c r="B13198" s="219"/>
      <c r="C13198" s="220"/>
      <c r="D13198" s="220"/>
      <c r="E13198" s="220"/>
      <c r="F13198" s="225"/>
      <c r="G13198" s="222"/>
      <c r="H13198" s="229"/>
      <c r="I13198" s="220"/>
      <c r="J13198" s="220"/>
      <c r="K13198" s="223"/>
    </row>
    <row r="13199" customHeight="1" spans="1:11">
      <c r="A13199" s="226"/>
      <c r="B13199" s="213"/>
      <c r="C13199" s="214"/>
      <c r="D13199" s="214"/>
      <c r="E13199" s="214"/>
      <c r="F13199" s="224"/>
      <c r="G13199" s="216"/>
      <c r="H13199" s="227"/>
      <c r="I13199" s="214"/>
      <c r="J13199" s="214"/>
      <c r="K13199" s="218"/>
    </row>
    <row r="13200" customHeight="1" spans="1:11">
      <c r="A13200" s="228"/>
      <c r="B13200" s="219"/>
      <c r="C13200" s="220"/>
      <c r="D13200" s="220"/>
      <c r="E13200" s="220"/>
      <c r="F13200" s="225"/>
      <c r="G13200" s="222"/>
      <c r="H13200" s="229"/>
      <c r="I13200" s="220"/>
      <c r="J13200" s="220"/>
      <c r="K13200" s="223"/>
    </row>
    <row r="13201" customHeight="1" spans="1:11">
      <c r="A13201" s="226"/>
      <c r="B13201" s="213"/>
      <c r="C13201" s="214"/>
      <c r="D13201" s="214"/>
      <c r="E13201" s="214"/>
      <c r="F13201" s="224"/>
      <c r="G13201" s="216"/>
      <c r="H13201" s="227"/>
      <c r="I13201" s="214"/>
      <c r="J13201" s="214"/>
      <c r="K13201" s="218"/>
    </row>
    <row r="13202" customHeight="1" spans="1:11">
      <c r="A13202" s="228"/>
      <c r="B13202" s="219"/>
      <c r="C13202" s="220"/>
      <c r="D13202" s="220"/>
      <c r="E13202" s="220"/>
      <c r="F13202" s="225"/>
      <c r="G13202" s="222"/>
      <c r="H13202" s="229"/>
      <c r="I13202" s="220"/>
      <c r="J13202" s="220"/>
      <c r="K13202" s="223"/>
    </row>
    <row r="13203" customHeight="1" spans="1:11">
      <c r="A13203" s="226"/>
      <c r="B13203" s="213"/>
      <c r="C13203" s="214"/>
      <c r="D13203" s="214"/>
      <c r="E13203" s="214"/>
      <c r="F13203" s="224"/>
      <c r="G13203" s="216"/>
      <c r="H13203" s="227"/>
      <c r="I13203" s="214"/>
      <c r="J13203" s="214"/>
      <c r="K13203" s="218"/>
    </row>
    <row r="13204" customHeight="1" spans="1:11">
      <c r="A13204" s="228"/>
      <c r="B13204" s="219"/>
      <c r="C13204" s="220"/>
      <c r="D13204" s="220"/>
      <c r="E13204" s="220"/>
      <c r="F13204" s="225"/>
      <c r="G13204" s="222"/>
      <c r="H13204" s="229"/>
      <c r="I13204" s="220"/>
      <c r="J13204" s="220"/>
      <c r="K13204" s="223"/>
    </row>
    <row r="13205" customHeight="1" spans="1:11">
      <c r="A13205" s="226"/>
      <c r="B13205" s="213"/>
      <c r="C13205" s="214"/>
      <c r="D13205" s="214"/>
      <c r="E13205" s="214"/>
      <c r="F13205" s="224"/>
      <c r="G13205" s="216"/>
      <c r="H13205" s="227"/>
      <c r="I13205" s="214"/>
      <c r="J13205" s="214"/>
      <c r="K13205" s="218"/>
    </row>
    <row r="13206" customHeight="1" spans="1:11">
      <c r="A13206" s="228"/>
      <c r="B13206" s="219"/>
      <c r="C13206" s="220"/>
      <c r="D13206" s="220"/>
      <c r="E13206" s="220"/>
      <c r="F13206" s="225"/>
      <c r="G13206" s="222"/>
      <c r="H13206" s="229"/>
      <c r="I13206" s="220"/>
      <c r="J13206" s="220"/>
      <c r="K13206" s="223"/>
    </row>
    <row r="13207" customHeight="1" spans="1:11">
      <c r="A13207" s="226"/>
      <c r="B13207" s="213"/>
      <c r="C13207" s="214"/>
      <c r="D13207" s="214"/>
      <c r="E13207" s="214"/>
      <c r="F13207" s="224"/>
      <c r="G13207" s="216"/>
      <c r="H13207" s="227"/>
      <c r="I13207" s="214"/>
      <c r="J13207" s="214"/>
      <c r="K13207" s="218"/>
    </row>
    <row r="13208" customHeight="1" spans="1:11">
      <c r="A13208" s="228"/>
      <c r="B13208" s="219"/>
      <c r="C13208" s="220"/>
      <c r="D13208" s="220"/>
      <c r="E13208" s="220"/>
      <c r="F13208" s="225"/>
      <c r="G13208" s="222"/>
      <c r="H13208" s="229"/>
      <c r="I13208" s="220"/>
      <c r="J13208" s="220"/>
      <c r="K13208" s="223"/>
    </row>
    <row r="13209" customHeight="1" spans="1:11">
      <c r="A13209" s="226"/>
      <c r="B13209" s="213"/>
      <c r="C13209" s="214"/>
      <c r="D13209" s="214"/>
      <c r="E13209" s="214"/>
      <c r="F13209" s="224"/>
      <c r="G13209" s="216"/>
      <c r="H13209" s="227"/>
      <c r="I13209" s="214"/>
      <c r="J13209" s="214"/>
      <c r="K13209" s="218"/>
    </row>
    <row r="13210" customHeight="1" spans="1:11">
      <c r="A13210" s="228"/>
      <c r="B13210" s="219"/>
      <c r="C13210" s="220"/>
      <c r="D13210" s="220"/>
      <c r="E13210" s="220"/>
      <c r="F13210" s="225"/>
      <c r="G13210" s="222"/>
      <c r="H13210" s="229"/>
      <c r="I13210" s="220"/>
      <c r="J13210" s="220"/>
      <c r="K13210" s="223"/>
    </row>
    <row r="13211" customHeight="1" spans="1:11">
      <c r="A13211" s="226"/>
      <c r="B13211" s="213"/>
      <c r="C13211" s="214"/>
      <c r="D13211" s="214"/>
      <c r="E13211" s="214"/>
      <c r="F13211" s="224"/>
      <c r="G13211" s="216"/>
      <c r="H13211" s="227"/>
      <c r="I13211" s="214"/>
      <c r="J13211" s="214"/>
      <c r="K13211" s="218"/>
    </row>
    <row r="13212" customHeight="1" spans="1:11">
      <c r="A13212" s="228"/>
      <c r="B13212" s="219"/>
      <c r="C13212" s="220"/>
      <c r="D13212" s="220"/>
      <c r="E13212" s="220"/>
      <c r="F13212" s="225"/>
      <c r="G13212" s="222"/>
      <c r="H13212" s="229"/>
      <c r="I13212" s="220"/>
      <c r="J13212" s="220"/>
      <c r="K13212" s="223"/>
    </row>
    <row r="13213" customHeight="1" spans="1:11">
      <c r="A13213" s="226"/>
      <c r="B13213" s="213"/>
      <c r="C13213" s="214"/>
      <c r="D13213" s="214"/>
      <c r="E13213" s="214"/>
      <c r="F13213" s="224"/>
      <c r="G13213" s="216"/>
      <c r="H13213" s="227"/>
      <c r="I13213" s="214"/>
      <c r="J13213" s="214"/>
      <c r="K13213" s="218"/>
    </row>
    <row r="13214" customHeight="1" spans="1:11">
      <c r="A13214" s="228"/>
      <c r="B13214" s="219"/>
      <c r="C13214" s="220"/>
      <c r="D13214" s="220"/>
      <c r="E13214" s="220"/>
      <c r="F13214" s="225"/>
      <c r="G13214" s="222"/>
      <c r="H13214" s="229"/>
      <c r="I13214" s="220"/>
      <c r="J13214" s="220"/>
      <c r="K13214" s="223"/>
    </row>
    <row r="13215" customHeight="1" spans="1:11">
      <c r="A13215" s="226"/>
      <c r="B13215" s="213"/>
      <c r="C13215" s="214"/>
      <c r="D13215" s="214"/>
      <c r="E13215" s="214"/>
      <c r="F13215" s="224"/>
      <c r="G13215" s="216"/>
      <c r="H13215" s="227"/>
      <c r="I13215" s="214"/>
      <c r="J13215" s="214"/>
      <c r="K13215" s="218"/>
    </row>
    <row r="13216" customHeight="1" spans="1:11">
      <c r="A13216" s="228"/>
      <c r="B13216" s="219"/>
      <c r="C13216" s="220"/>
      <c r="D13216" s="220"/>
      <c r="E13216" s="220"/>
      <c r="F13216" s="225"/>
      <c r="G13216" s="222"/>
      <c r="H13216" s="229"/>
      <c r="I13216" s="220"/>
      <c r="J13216" s="220"/>
      <c r="K13216" s="223"/>
    </row>
    <row r="13217" customHeight="1" spans="1:11">
      <c r="A13217" s="226"/>
      <c r="B13217" s="213"/>
      <c r="C13217" s="214"/>
      <c r="D13217" s="214"/>
      <c r="E13217" s="214"/>
      <c r="F13217" s="224"/>
      <c r="G13217" s="216"/>
      <c r="H13217" s="227"/>
      <c r="I13217" s="214"/>
      <c r="J13217" s="214"/>
      <c r="K13217" s="218"/>
    </row>
    <row r="13218" customHeight="1" spans="1:11">
      <c r="A13218" s="228"/>
      <c r="B13218" s="219"/>
      <c r="C13218" s="220"/>
      <c r="D13218" s="220"/>
      <c r="E13218" s="220"/>
      <c r="F13218" s="225"/>
      <c r="G13218" s="222"/>
      <c r="H13218" s="229"/>
      <c r="I13218" s="220"/>
      <c r="J13218" s="220"/>
      <c r="K13218" s="223"/>
    </row>
    <row r="13219" customHeight="1" spans="1:11">
      <c r="A13219" s="226"/>
      <c r="B13219" s="213"/>
      <c r="C13219" s="214"/>
      <c r="D13219" s="214"/>
      <c r="E13219" s="214"/>
      <c r="F13219" s="224"/>
      <c r="G13219" s="216"/>
      <c r="H13219" s="227"/>
      <c r="I13219" s="214"/>
      <c r="J13219" s="214"/>
      <c r="K13219" s="218"/>
    </row>
    <row r="13220" customHeight="1" spans="1:11">
      <c r="A13220" s="228"/>
      <c r="B13220" s="219"/>
      <c r="C13220" s="220"/>
      <c r="D13220" s="220"/>
      <c r="E13220" s="220"/>
      <c r="F13220" s="225"/>
      <c r="G13220" s="222"/>
      <c r="H13220" s="229"/>
      <c r="I13220" s="220"/>
      <c r="J13220" s="220"/>
      <c r="K13220" s="223"/>
    </row>
    <row r="13221" customHeight="1" spans="1:11">
      <c r="A13221" s="226"/>
      <c r="B13221" s="213"/>
      <c r="C13221" s="214"/>
      <c r="D13221" s="214"/>
      <c r="E13221" s="214"/>
      <c r="F13221" s="224"/>
      <c r="G13221" s="216"/>
      <c r="H13221" s="227"/>
      <c r="I13221" s="214"/>
      <c r="J13221" s="214"/>
      <c r="K13221" s="218"/>
    </row>
    <row r="13222" customHeight="1" spans="1:11">
      <c r="A13222" s="228"/>
      <c r="B13222" s="219"/>
      <c r="C13222" s="220"/>
      <c r="D13222" s="220"/>
      <c r="E13222" s="220"/>
      <c r="F13222" s="225"/>
      <c r="G13222" s="222"/>
      <c r="H13222" s="229"/>
      <c r="I13222" s="220"/>
      <c r="J13222" s="220"/>
      <c r="K13222" s="223"/>
    </row>
    <row r="13223" customHeight="1" spans="1:11">
      <c r="A13223" s="226"/>
      <c r="B13223" s="213"/>
      <c r="C13223" s="214"/>
      <c r="D13223" s="214"/>
      <c r="E13223" s="214"/>
      <c r="F13223" s="224"/>
      <c r="G13223" s="216"/>
      <c r="H13223" s="227"/>
      <c r="I13223" s="214"/>
      <c r="J13223" s="214"/>
      <c r="K13223" s="218"/>
    </row>
    <row r="13224" customHeight="1" spans="1:11">
      <c r="A13224" s="228"/>
      <c r="B13224" s="219"/>
      <c r="C13224" s="220"/>
      <c r="D13224" s="220"/>
      <c r="E13224" s="220"/>
      <c r="F13224" s="225"/>
      <c r="G13224" s="222"/>
      <c r="H13224" s="229"/>
      <c r="I13224" s="220"/>
      <c r="J13224" s="220"/>
      <c r="K13224" s="223"/>
    </row>
    <row r="13225" customHeight="1" spans="1:11">
      <c r="A13225" s="226"/>
      <c r="B13225" s="213"/>
      <c r="C13225" s="214"/>
      <c r="D13225" s="214"/>
      <c r="E13225" s="214"/>
      <c r="F13225" s="224"/>
      <c r="G13225" s="216"/>
      <c r="H13225" s="227"/>
      <c r="I13225" s="214"/>
      <c r="J13225" s="214"/>
      <c r="K13225" s="218"/>
    </row>
    <row r="13226" customHeight="1" spans="1:11">
      <c r="A13226" s="228"/>
      <c r="B13226" s="219"/>
      <c r="C13226" s="220"/>
      <c r="D13226" s="220"/>
      <c r="E13226" s="220"/>
      <c r="F13226" s="225"/>
      <c r="G13226" s="222"/>
      <c r="H13226" s="229"/>
      <c r="I13226" s="220"/>
      <c r="J13226" s="220"/>
      <c r="K13226" s="223"/>
    </row>
    <row r="13227" customHeight="1" spans="1:11">
      <c r="A13227" s="226"/>
      <c r="B13227" s="213"/>
      <c r="C13227" s="214"/>
      <c r="D13227" s="214"/>
      <c r="E13227" s="214"/>
      <c r="F13227" s="224"/>
      <c r="G13227" s="216"/>
      <c r="H13227" s="227"/>
      <c r="I13227" s="214"/>
      <c r="J13227" s="214"/>
      <c r="K13227" s="218"/>
    </row>
    <row r="13228" customHeight="1" spans="1:11">
      <c r="A13228" s="228"/>
      <c r="B13228" s="219"/>
      <c r="C13228" s="220"/>
      <c r="D13228" s="220"/>
      <c r="E13228" s="220"/>
      <c r="F13228" s="225"/>
      <c r="G13228" s="222"/>
      <c r="H13228" s="229"/>
      <c r="I13228" s="220"/>
      <c r="J13228" s="220"/>
      <c r="K13228" s="223"/>
    </row>
    <row r="13229" customHeight="1" spans="1:11">
      <c r="A13229" s="226"/>
      <c r="B13229" s="213"/>
      <c r="C13229" s="214"/>
      <c r="D13229" s="214"/>
      <c r="E13229" s="214"/>
      <c r="F13229" s="224"/>
      <c r="G13229" s="216"/>
      <c r="H13229" s="227"/>
      <c r="I13229" s="214"/>
      <c r="J13229" s="214"/>
      <c r="K13229" s="218"/>
    </row>
    <row r="13230" customHeight="1" spans="1:11">
      <c r="A13230" s="228"/>
      <c r="B13230" s="219"/>
      <c r="C13230" s="220"/>
      <c r="D13230" s="220"/>
      <c r="E13230" s="220"/>
      <c r="F13230" s="225"/>
      <c r="G13230" s="222"/>
      <c r="H13230" s="229"/>
      <c r="I13230" s="220"/>
      <c r="J13230" s="220"/>
      <c r="K13230" s="223"/>
    </row>
    <row r="13231" customHeight="1" spans="1:11">
      <c r="A13231" s="226"/>
      <c r="B13231" s="213"/>
      <c r="C13231" s="214"/>
      <c r="D13231" s="214"/>
      <c r="E13231" s="214"/>
      <c r="F13231" s="224"/>
      <c r="G13231" s="216"/>
      <c r="H13231" s="227"/>
      <c r="I13231" s="214"/>
      <c r="J13231" s="214"/>
      <c r="K13231" s="218"/>
    </row>
    <row r="13232" customHeight="1" spans="1:11">
      <c r="A13232" s="228"/>
      <c r="B13232" s="219"/>
      <c r="C13232" s="220"/>
      <c r="D13232" s="220"/>
      <c r="E13232" s="220"/>
      <c r="F13232" s="225"/>
      <c r="G13232" s="222"/>
      <c r="H13232" s="229"/>
      <c r="I13232" s="220"/>
      <c r="J13232" s="220"/>
      <c r="K13232" s="223"/>
    </row>
    <row r="13233" customHeight="1" spans="1:11">
      <c r="A13233" s="226"/>
      <c r="B13233" s="213"/>
      <c r="C13233" s="214"/>
      <c r="D13233" s="214"/>
      <c r="E13233" s="214"/>
      <c r="F13233" s="224"/>
      <c r="G13233" s="216"/>
      <c r="H13233" s="227"/>
      <c r="I13233" s="214"/>
      <c r="J13233" s="214"/>
      <c r="K13233" s="218"/>
    </row>
    <row r="13234" customHeight="1" spans="1:11">
      <c r="A13234" s="228"/>
      <c r="B13234" s="219"/>
      <c r="C13234" s="220"/>
      <c r="D13234" s="220"/>
      <c r="E13234" s="220"/>
      <c r="F13234" s="225"/>
      <c r="G13234" s="222"/>
      <c r="H13234" s="229"/>
      <c r="I13234" s="220"/>
      <c r="J13234" s="220"/>
      <c r="K13234" s="223"/>
    </row>
    <row r="13235" customHeight="1" spans="1:11">
      <c r="A13235" s="226"/>
      <c r="B13235" s="213"/>
      <c r="C13235" s="214"/>
      <c r="D13235" s="214"/>
      <c r="E13235" s="214"/>
      <c r="F13235" s="224"/>
      <c r="G13235" s="216"/>
      <c r="H13235" s="227"/>
      <c r="I13235" s="214"/>
      <c r="J13235" s="214"/>
      <c r="K13235" s="218"/>
    </row>
    <row r="13236" customHeight="1" spans="1:11">
      <c r="A13236" s="228"/>
      <c r="B13236" s="219"/>
      <c r="C13236" s="220"/>
      <c r="D13236" s="220"/>
      <c r="E13236" s="220"/>
      <c r="F13236" s="225"/>
      <c r="G13236" s="222"/>
      <c r="H13236" s="229"/>
      <c r="I13236" s="220"/>
      <c r="J13236" s="220"/>
      <c r="K13236" s="223"/>
    </row>
    <row r="13237" customHeight="1" spans="1:11">
      <c r="A13237" s="226"/>
      <c r="B13237" s="213"/>
      <c r="C13237" s="214"/>
      <c r="D13237" s="214"/>
      <c r="E13237" s="214"/>
      <c r="F13237" s="224"/>
      <c r="G13237" s="216"/>
      <c r="H13237" s="227"/>
      <c r="I13237" s="214"/>
      <c r="J13237" s="214"/>
      <c r="K13237" s="218"/>
    </row>
    <row r="13238" customHeight="1" spans="1:11">
      <c r="A13238" s="228"/>
      <c r="B13238" s="219"/>
      <c r="C13238" s="220"/>
      <c r="D13238" s="220"/>
      <c r="E13238" s="220"/>
      <c r="F13238" s="225"/>
      <c r="G13238" s="222"/>
      <c r="H13238" s="229"/>
      <c r="I13238" s="220"/>
      <c r="J13238" s="220"/>
      <c r="K13238" s="223"/>
    </row>
    <row r="13239" customHeight="1" spans="1:11">
      <c r="A13239" s="226"/>
      <c r="B13239" s="213"/>
      <c r="C13239" s="214"/>
      <c r="D13239" s="214"/>
      <c r="E13239" s="214"/>
      <c r="F13239" s="224"/>
      <c r="G13239" s="216"/>
      <c r="H13239" s="227"/>
      <c r="I13239" s="214"/>
      <c r="J13239" s="214"/>
      <c r="K13239" s="218"/>
    </row>
    <row r="13240" customHeight="1" spans="1:11">
      <c r="A13240" s="228"/>
      <c r="B13240" s="219"/>
      <c r="C13240" s="220"/>
      <c r="D13240" s="220"/>
      <c r="E13240" s="220"/>
      <c r="F13240" s="225"/>
      <c r="G13240" s="222"/>
      <c r="H13240" s="229"/>
      <c r="I13240" s="220"/>
      <c r="J13240" s="220"/>
      <c r="K13240" s="223"/>
    </row>
    <row r="13241" customHeight="1" spans="1:11">
      <c r="A13241" s="226"/>
      <c r="B13241" s="213"/>
      <c r="C13241" s="214"/>
      <c r="D13241" s="214"/>
      <c r="E13241" s="214"/>
      <c r="F13241" s="224"/>
      <c r="G13241" s="216"/>
      <c r="H13241" s="227"/>
      <c r="I13241" s="214"/>
      <c r="J13241" s="214"/>
      <c r="K13241" s="218"/>
    </row>
    <row r="13242" customHeight="1" spans="1:11">
      <c r="A13242" s="228"/>
      <c r="B13242" s="219"/>
      <c r="C13242" s="220"/>
      <c r="D13242" s="220"/>
      <c r="E13242" s="220"/>
      <c r="F13242" s="225"/>
      <c r="G13242" s="222"/>
      <c r="H13242" s="229"/>
      <c r="I13242" s="220"/>
      <c r="J13242" s="220"/>
      <c r="K13242" s="223"/>
    </row>
    <row r="13243" customHeight="1" spans="1:11">
      <c r="A13243" s="226"/>
      <c r="B13243" s="213"/>
      <c r="C13243" s="214"/>
      <c r="D13243" s="214"/>
      <c r="E13243" s="214"/>
      <c r="F13243" s="224"/>
      <c r="G13243" s="216"/>
      <c r="H13243" s="227"/>
      <c r="I13243" s="214"/>
      <c r="J13243" s="214"/>
      <c r="K13243" s="218"/>
    </row>
    <row r="13244" customHeight="1" spans="1:11">
      <c r="A13244" s="228"/>
      <c r="B13244" s="219"/>
      <c r="C13244" s="220"/>
      <c r="D13244" s="220"/>
      <c r="E13244" s="220"/>
      <c r="F13244" s="225"/>
      <c r="G13244" s="222"/>
      <c r="H13244" s="229"/>
      <c r="I13244" s="220"/>
      <c r="J13244" s="220"/>
      <c r="K13244" s="223"/>
    </row>
    <row r="13245" customHeight="1" spans="1:11">
      <c r="A13245" s="226"/>
      <c r="B13245" s="213"/>
      <c r="C13245" s="214"/>
      <c r="D13245" s="214"/>
      <c r="E13245" s="214"/>
      <c r="F13245" s="224"/>
      <c r="G13245" s="216"/>
      <c r="H13245" s="227"/>
      <c r="I13245" s="214"/>
      <c r="J13245" s="214"/>
      <c r="K13245" s="218"/>
    </row>
    <row r="13246" customHeight="1" spans="1:11">
      <c r="A13246" s="228"/>
      <c r="B13246" s="219"/>
      <c r="C13246" s="220"/>
      <c r="D13246" s="220"/>
      <c r="E13246" s="220"/>
      <c r="F13246" s="225"/>
      <c r="G13246" s="222"/>
      <c r="H13246" s="229"/>
      <c r="I13246" s="220"/>
      <c r="J13246" s="220"/>
      <c r="K13246" s="223"/>
    </row>
    <row r="13247" customHeight="1" spans="1:11">
      <c r="A13247" s="226"/>
      <c r="B13247" s="213"/>
      <c r="C13247" s="214"/>
      <c r="D13247" s="214"/>
      <c r="E13247" s="214"/>
      <c r="F13247" s="224"/>
      <c r="G13247" s="216"/>
      <c r="H13247" s="227"/>
      <c r="I13247" s="214"/>
      <c r="J13247" s="214"/>
      <c r="K13247" s="218"/>
    </row>
    <row r="13248" customHeight="1" spans="1:11">
      <c r="A13248" s="228"/>
      <c r="B13248" s="219"/>
      <c r="C13248" s="220"/>
      <c r="D13248" s="220"/>
      <c r="E13248" s="220"/>
      <c r="F13248" s="225"/>
      <c r="G13248" s="222"/>
      <c r="H13248" s="229"/>
      <c r="I13248" s="220"/>
      <c r="J13248" s="220"/>
      <c r="K13248" s="223"/>
    </row>
    <row r="13249" customHeight="1" spans="1:11">
      <c r="A13249" s="226"/>
      <c r="B13249" s="213"/>
      <c r="C13249" s="214"/>
      <c r="D13249" s="214"/>
      <c r="E13249" s="214"/>
      <c r="F13249" s="224"/>
      <c r="G13249" s="216"/>
      <c r="H13249" s="227"/>
      <c r="I13249" s="214"/>
      <c r="J13249" s="214"/>
      <c r="K13249" s="218"/>
    </row>
    <row r="13250" customHeight="1" spans="1:11">
      <c r="A13250" s="228"/>
      <c r="B13250" s="219"/>
      <c r="C13250" s="220"/>
      <c r="D13250" s="220"/>
      <c r="E13250" s="220"/>
      <c r="F13250" s="225"/>
      <c r="G13250" s="222"/>
      <c r="H13250" s="229"/>
      <c r="I13250" s="220"/>
      <c r="J13250" s="220"/>
      <c r="K13250" s="223"/>
    </row>
    <row r="13251" customHeight="1" spans="1:11">
      <c r="A13251" s="226"/>
      <c r="B13251" s="213"/>
      <c r="C13251" s="214"/>
      <c r="D13251" s="214"/>
      <c r="E13251" s="214"/>
      <c r="F13251" s="224"/>
      <c r="G13251" s="216"/>
      <c r="H13251" s="227"/>
      <c r="I13251" s="214"/>
      <c r="J13251" s="214"/>
      <c r="K13251" s="218"/>
    </row>
    <row r="13252" customHeight="1" spans="1:11">
      <c r="A13252" s="228"/>
      <c r="B13252" s="219"/>
      <c r="C13252" s="220"/>
      <c r="D13252" s="220"/>
      <c r="E13252" s="220"/>
      <c r="F13252" s="225"/>
      <c r="G13252" s="222"/>
      <c r="H13252" s="229"/>
      <c r="I13252" s="220"/>
      <c r="J13252" s="220"/>
      <c r="K13252" s="223"/>
    </row>
    <row r="13253" customHeight="1" spans="1:11">
      <c r="A13253" s="226"/>
      <c r="B13253" s="213"/>
      <c r="C13253" s="214"/>
      <c r="D13253" s="214"/>
      <c r="E13253" s="214"/>
      <c r="F13253" s="224"/>
      <c r="G13253" s="216"/>
      <c r="H13253" s="227"/>
      <c r="I13253" s="214"/>
      <c r="J13253" s="214"/>
      <c r="K13253" s="218"/>
    </row>
    <row r="13254" customHeight="1" spans="1:11">
      <c r="A13254" s="228"/>
      <c r="B13254" s="219"/>
      <c r="C13254" s="220"/>
      <c r="D13254" s="220"/>
      <c r="E13254" s="220"/>
      <c r="F13254" s="225"/>
      <c r="G13254" s="222"/>
      <c r="H13254" s="229"/>
      <c r="I13254" s="220"/>
      <c r="J13254" s="220"/>
      <c r="K13254" s="223"/>
    </row>
    <row r="13255" customHeight="1" spans="1:11">
      <c r="A13255" s="226"/>
      <c r="B13255" s="213"/>
      <c r="C13255" s="214"/>
      <c r="D13255" s="214"/>
      <c r="E13255" s="214"/>
      <c r="F13255" s="224"/>
      <c r="G13255" s="216"/>
      <c r="H13255" s="227"/>
      <c r="I13255" s="214"/>
      <c r="J13255" s="214"/>
      <c r="K13255" s="218"/>
    </row>
    <row r="13256" customHeight="1" spans="1:11">
      <c r="A13256" s="228"/>
      <c r="B13256" s="219"/>
      <c r="C13256" s="220"/>
      <c r="D13256" s="220"/>
      <c r="E13256" s="220"/>
      <c r="F13256" s="225"/>
      <c r="G13256" s="222"/>
      <c r="H13256" s="229"/>
      <c r="I13256" s="220"/>
      <c r="J13256" s="220"/>
      <c r="K13256" s="223"/>
    </row>
    <row r="13257" customHeight="1" spans="1:11">
      <c r="A13257" s="226"/>
      <c r="B13257" s="213"/>
      <c r="C13257" s="214"/>
      <c r="D13257" s="214"/>
      <c r="E13257" s="214"/>
      <c r="F13257" s="224"/>
      <c r="G13257" s="216"/>
      <c r="H13257" s="227"/>
      <c r="I13257" s="214"/>
      <c r="J13257" s="214"/>
      <c r="K13257" s="218"/>
    </row>
    <row r="13258" customHeight="1" spans="1:11">
      <c r="A13258" s="228"/>
      <c r="B13258" s="219"/>
      <c r="C13258" s="220"/>
      <c r="D13258" s="220"/>
      <c r="E13258" s="220"/>
      <c r="F13258" s="225"/>
      <c r="G13258" s="222"/>
      <c r="H13258" s="229"/>
      <c r="I13258" s="220"/>
      <c r="J13258" s="220"/>
      <c r="K13258" s="223"/>
    </row>
    <row r="13259" customHeight="1" spans="1:11">
      <c r="A13259" s="226"/>
      <c r="B13259" s="213"/>
      <c r="C13259" s="214"/>
      <c r="D13259" s="214"/>
      <c r="E13259" s="214"/>
      <c r="F13259" s="224"/>
      <c r="G13259" s="216"/>
      <c r="H13259" s="227"/>
      <c r="I13259" s="214"/>
      <c r="J13259" s="214"/>
      <c r="K13259" s="218"/>
    </row>
    <row r="13260" customHeight="1" spans="1:11">
      <c r="A13260" s="228"/>
      <c r="B13260" s="219"/>
      <c r="C13260" s="220"/>
      <c r="D13260" s="220"/>
      <c r="E13260" s="220"/>
      <c r="F13260" s="225"/>
      <c r="G13260" s="222"/>
      <c r="H13260" s="229"/>
      <c r="I13260" s="220"/>
      <c r="J13260" s="220"/>
      <c r="K13260" s="223"/>
    </row>
    <row r="13261" customHeight="1" spans="1:11">
      <c r="A13261" s="226"/>
      <c r="B13261" s="213"/>
      <c r="C13261" s="214"/>
      <c r="D13261" s="214"/>
      <c r="E13261" s="214"/>
      <c r="F13261" s="224"/>
      <c r="G13261" s="216"/>
      <c r="H13261" s="227"/>
      <c r="I13261" s="214"/>
      <c r="J13261" s="214"/>
      <c r="K13261" s="218"/>
    </row>
    <row r="13262" customHeight="1" spans="1:11">
      <c r="A13262" s="228"/>
      <c r="B13262" s="219"/>
      <c r="C13262" s="220"/>
      <c r="D13262" s="220"/>
      <c r="E13262" s="220"/>
      <c r="F13262" s="225"/>
      <c r="G13262" s="222"/>
      <c r="H13262" s="229"/>
      <c r="I13262" s="220"/>
      <c r="J13262" s="220"/>
      <c r="K13262" s="223"/>
    </row>
    <row r="13263" customHeight="1" spans="1:11">
      <c r="A13263" s="226"/>
      <c r="B13263" s="213"/>
      <c r="C13263" s="214"/>
      <c r="D13263" s="214"/>
      <c r="E13263" s="214"/>
      <c r="F13263" s="224"/>
      <c r="G13263" s="216"/>
      <c r="H13263" s="227"/>
      <c r="I13263" s="214"/>
      <c r="J13263" s="214"/>
      <c r="K13263" s="218"/>
    </row>
    <row r="13264" customHeight="1" spans="1:11">
      <c r="A13264" s="228"/>
      <c r="B13264" s="219"/>
      <c r="C13264" s="220"/>
      <c r="D13264" s="220"/>
      <c r="E13264" s="220"/>
      <c r="F13264" s="225"/>
      <c r="G13264" s="222"/>
      <c r="H13264" s="229"/>
      <c r="I13264" s="220"/>
      <c r="J13264" s="220"/>
      <c r="K13264" s="223"/>
    </row>
    <row r="13265" customHeight="1" spans="1:11">
      <c r="A13265" s="226"/>
      <c r="B13265" s="213"/>
      <c r="C13265" s="214"/>
      <c r="D13265" s="214"/>
      <c r="E13265" s="214"/>
      <c r="F13265" s="224"/>
      <c r="G13265" s="216"/>
      <c r="H13265" s="227"/>
      <c r="I13265" s="214"/>
      <c r="J13265" s="214"/>
      <c r="K13265" s="218"/>
    </row>
    <row r="13266" customHeight="1" spans="1:11">
      <c r="A13266" s="228"/>
      <c r="B13266" s="219"/>
      <c r="C13266" s="220"/>
      <c r="D13266" s="220"/>
      <c r="E13266" s="220"/>
      <c r="F13266" s="225"/>
      <c r="G13266" s="222"/>
      <c r="H13266" s="229"/>
      <c r="I13266" s="220"/>
      <c r="J13266" s="220"/>
      <c r="K13266" s="223"/>
    </row>
    <row r="13267" customHeight="1" spans="1:11">
      <c r="A13267" s="226"/>
      <c r="B13267" s="213"/>
      <c r="C13267" s="214"/>
      <c r="D13267" s="214"/>
      <c r="E13267" s="214"/>
      <c r="F13267" s="224"/>
      <c r="G13267" s="216"/>
      <c r="H13267" s="227"/>
      <c r="I13267" s="214"/>
      <c r="J13267" s="214"/>
      <c r="K13267" s="218"/>
    </row>
    <row r="13268" customHeight="1" spans="1:11">
      <c r="A13268" s="228"/>
      <c r="B13268" s="219"/>
      <c r="C13268" s="220"/>
      <c r="D13268" s="220"/>
      <c r="E13268" s="220"/>
      <c r="F13268" s="225"/>
      <c r="G13268" s="222"/>
      <c r="H13268" s="229"/>
      <c r="I13268" s="220"/>
      <c r="J13268" s="220"/>
      <c r="K13268" s="223"/>
    </row>
    <row r="13269" customHeight="1" spans="1:11">
      <c r="A13269" s="226"/>
      <c r="B13269" s="213"/>
      <c r="C13269" s="214"/>
      <c r="D13269" s="214"/>
      <c r="E13269" s="214"/>
      <c r="F13269" s="224"/>
      <c r="G13269" s="216"/>
      <c r="H13269" s="227"/>
      <c r="I13269" s="214"/>
      <c r="J13269" s="214"/>
      <c r="K13269" s="218"/>
    </row>
    <row r="13270" customHeight="1" spans="1:11">
      <c r="A13270" s="228"/>
      <c r="B13270" s="219"/>
      <c r="C13270" s="220"/>
      <c r="D13270" s="220"/>
      <c r="E13270" s="220"/>
      <c r="F13270" s="225"/>
      <c r="G13270" s="222"/>
      <c r="H13270" s="229"/>
      <c r="I13270" s="220"/>
      <c r="J13270" s="220"/>
      <c r="K13270" s="223"/>
    </row>
    <row r="13271" customHeight="1" spans="1:11">
      <c r="A13271" s="226"/>
      <c r="B13271" s="213"/>
      <c r="C13271" s="214"/>
      <c r="D13271" s="214"/>
      <c r="E13271" s="214"/>
      <c r="F13271" s="224"/>
      <c r="G13271" s="216"/>
      <c r="H13271" s="227"/>
      <c r="I13271" s="214"/>
      <c r="J13271" s="214"/>
      <c r="K13271" s="218"/>
    </row>
    <row r="13272" customHeight="1" spans="1:11">
      <c r="A13272" s="228"/>
      <c r="B13272" s="219"/>
      <c r="C13272" s="220"/>
      <c r="D13272" s="220"/>
      <c r="E13272" s="220"/>
      <c r="F13272" s="225"/>
      <c r="G13272" s="222"/>
      <c r="H13272" s="229"/>
      <c r="I13272" s="220"/>
      <c r="J13272" s="220"/>
      <c r="K13272" s="223"/>
    </row>
    <row r="13273" customHeight="1" spans="1:11">
      <c r="A13273" s="226"/>
      <c r="B13273" s="213"/>
      <c r="C13273" s="214"/>
      <c r="D13273" s="214"/>
      <c r="E13273" s="214"/>
      <c r="F13273" s="224"/>
      <c r="G13273" s="216"/>
      <c r="H13273" s="227"/>
      <c r="I13273" s="214"/>
      <c r="J13273" s="214"/>
      <c r="K13273" s="218"/>
    </row>
    <row r="13274" customHeight="1" spans="1:11">
      <c r="A13274" s="228"/>
      <c r="B13274" s="219"/>
      <c r="C13274" s="220"/>
      <c r="D13274" s="220"/>
      <c r="E13274" s="220"/>
      <c r="F13274" s="225"/>
      <c r="G13274" s="222"/>
      <c r="H13274" s="229"/>
      <c r="I13274" s="220"/>
      <c r="J13274" s="220"/>
      <c r="K13274" s="223"/>
    </row>
    <row r="13275" customHeight="1" spans="1:11">
      <c r="A13275" s="226"/>
      <c r="B13275" s="213"/>
      <c r="C13275" s="214"/>
      <c r="D13275" s="214"/>
      <c r="E13275" s="214"/>
      <c r="F13275" s="224"/>
      <c r="G13275" s="216"/>
      <c r="H13275" s="227"/>
      <c r="I13275" s="214"/>
      <c r="J13275" s="214"/>
      <c r="K13275" s="218"/>
    </row>
    <row r="13276" customHeight="1" spans="1:11">
      <c r="A13276" s="228"/>
      <c r="B13276" s="219"/>
      <c r="C13276" s="220"/>
      <c r="D13276" s="220"/>
      <c r="E13276" s="220"/>
      <c r="F13276" s="225"/>
      <c r="G13276" s="222"/>
      <c r="H13276" s="229"/>
      <c r="I13276" s="220"/>
      <c r="J13276" s="220"/>
      <c r="K13276" s="223"/>
    </row>
    <row r="13277" customHeight="1" spans="1:11">
      <c r="A13277" s="226"/>
      <c r="B13277" s="213"/>
      <c r="C13277" s="214"/>
      <c r="D13277" s="214"/>
      <c r="E13277" s="214"/>
      <c r="F13277" s="224"/>
      <c r="G13277" s="216"/>
      <c r="H13277" s="227"/>
      <c r="I13277" s="214"/>
      <c r="J13277" s="214"/>
      <c r="K13277" s="218"/>
    </row>
    <row r="13278" customHeight="1" spans="1:11">
      <c r="A13278" s="228"/>
      <c r="B13278" s="219"/>
      <c r="C13278" s="220"/>
      <c r="D13278" s="220"/>
      <c r="E13278" s="220"/>
      <c r="F13278" s="225"/>
      <c r="G13278" s="222"/>
      <c r="H13278" s="229"/>
      <c r="I13278" s="220"/>
      <c r="J13278" s="220"/>
      <c r="K13278" s="223"/>
    </row>
    <row r="13279" customHeight="1" spans="1:11">
      <c r="A13279" s="226"/>
      <c r="B13279" s="213"/>
      <c r="C13279" s="214"/>
      <c r="D13279" s="214"/>
      <c r="E13279" s="214"/>
      <c r="F13279" s="224"/>
      <c r="G13279" s="216"/>
      <c r="H13279" s="227"/>
      <c r="I13279" s="214"/>
      <c r="J13279" s="214"/>
      <c r="K13279" s="218"/>
    </row>
    <row r="13280" customHeight="1" spans="1:11">
      <c r="A13280" s="228"/>
      <c r="B13280" s="219"/>
      <c r="C13280" s="220"/>
      <c r="D13280" s="220"/>
      <c r="E13280" s="220"/>
      <c r="F13280" s="225"/>
      <c r="G13280" s="222"/>
      <c r="H13280" s="229"/>
      <c r="I13280" s="220"/>
      <c r="J13280" s="220"/>
      <c r="K13280" s="223"/>
    </row>
    <row r="13281" customHeight="1" spans="1:11">
      <c r="A13281" s="226"/>
      <c r="B13281" s="213"/>
      <c r="C13281" s="214"/>
      <c r="D13281" s="214"/>
      <c r="E13281" s="214"/>
      <c r="F13281" s="224"/>
      <c r="G13281" s="216"/>
      <c r="H13281" s="227"/>
      <c r="I13281" s="214"/>
      <c r="J13281" s="214"/>
      <c r="K13281" s="218"/>
    </row>
    <row r="13282" customHeight="1" spans="1:11">
      <c r="A13282" s="228"/>
      <c r="B13282" s="219"/>
      <c r="C13282" s="220"/>
      <c r="D13282" s="220"/>
      <c r="E13282" s="220"/>
      <c r="F13282" s="225"/>
      <c r="G13282" s="222"/>
      <c r="H13282" s="229"/>
      <c r="I13282" s="220"/>
      <c r="J13282" s="220"/>
      <c r="K13282" s="223"/>
    </row>
    <row r="13283" customHeight="1" spans="1:11">
      <c r="A13283" s="226"/>
      <c r="B13283" s="213"/>
      <c r="C13283" s="214"/>
      <c r="D13283" s="214"/>
      <c r="E13283" s="214"/>
      <c r="F13283" s="224"/>
      <c r="G13283" s="216"/>
      <c r="H13283" s="227"/>
      <c r="I13283" s="214"/>
      <c r="J13283" s="214"/>
      <c r="K13283" s="218"/>
    </row>
    <row r="13284" customHeight="1" spans="1:11">
      <c r="A13284" s="228"/>
      <c r="B13284" s="219"/>
      <c r="C13284" s="220"/>
      <c r="D13284" s="220"/>
      <c r="E13284" s="220"/>
      <c r="F13284" s="225"/>
      <c r="G13284" s="222"/>
      <c r="H13284" s="229"/>
      <c r="I13284" s="220"/>
      <c r="J13284" s="220"/>
      <c r="K13284" s="223"/>
    </row>
    <row r="13285" customHeight="1" spans="1:11">
      <c r="A13285" s="226"/>
      <c r="B13285" s="213"/>
      <c r="C13285" s="214"/>
      <c r="D13285" s="214"/>
      <c r="E13285" s="214"/>
      <c r="F13285" s="224"/>
      <c r="G13285" s="216"/>
      <c r="H13285" s="227"/>
      <c r="I13285" s="214"/>
      <c r="J13285" s="214"/>
      <c r="K13285" s="218"/>
    </row>
    <row r="13286" customHeight="1" spans="1:11">
      <c r="A13286" s="228"/>
      <c r="B13286" s="219"/>
      <c r="C13286" s="220"/>
      <c r="D13286" s="220"/>
      <c r="E13286" s="220"/>
      <c r="F13286" s="225"/>
      <c r="G13286" s="222"/>
      <c r="H13286" s="229"/>
      <c r="I13286" s="220"/>
      <c r="J13286" s="220"/>
      <c r="K13286" s="223"/>
    </row>
    <row r="13287" customHeight="1" spans="1:11">
      <c r="A13287" s="226"/>
      <c r="B13287" s="213"/>
      <c r="C13287" s="214"/>
      <c r="D13287" s="214"/>
      <c r="E13287" s="214"/>
      <c r="F13287" s="224"/>
      <c r="G13287" s="216"/>
      <c r="H13287" s="227"/>
      <c r="I13287" s="214"/>
      <c r="J13287" s="214"/>
      <c r="K13287" s="218"/>
    </row>
    <row r="13288" customHeight="1" spans="1:11">
      <c r="A13288" s="228"/>
      <c r="B13288" s="219"/>
      <c r="C13288" s="220"/>
      <c r="D13288" s="220"/>
      <c r="E13288" s="220"/>
      <c r="F13288" s="225"/>
      <c r="G13288" s="222"/>
      <c r="H13288" s="229"/>
      <c r="I13288" s="220"/>
      <c r="J13288" s="220"/>
      <c r="K13288" s="223"/>
    </row>
    <row r="13289" customHeight="1" spans="1:11">
      <c r="A13289" s="226"/>
      <c r="B13289" s="213"/>
      <c r="C13289" s="214"/>
      <c r="D13289" s="214"/>
      <c r="E13289" s="214"/>
      <c r="F13289" s="224"/>
      <c r="G13289" s="216"/>
      <c r="H13289" s="227"/>
      <c r="I13289" s="214"/>
      <c r="J13289" s="214"/>
      <c r="K13289" s="218"/>
    </row>
    <row r="13290" customHeight="1" spans="1:11">
      <c r="A13290" s="228"/>
      <c r="B13290" s="219"/>
      <c r="C13290" s="220"/>
      <c r="D13290" s="220"/>
      <c r="E13290" s="220"/>
      <c r="F13290" s="225"/>
      <c r="G13290" s="222"/>
      <c r="H13290" s="229"/>
      <c r="I13290" s="220"/>
      <c r="J13290" s="220"/>
      <c r="K13290" s="223"/>
    </row>
    <row r="13291" customHeight="1" spans="1:11">
      <c r="A13291" s="226"/>
      <c r="B13291" s="213"/>
      <c r="C13291" s="214"/>
      <c r="D13291" s="214"/>
      <c r="E13291" s="214"/>
      <c r="F13291" s="224"/>
      <c r="G13291" s="216"/>
      <c r="H13291" s="227"/>
      <c r="I13291" s="214"/>
      <c r="J13291" s="214"/>
      <c r="K13291" s="218"/>
    </row>
    <row r="13292" customHeight="1" spans="1:11">
      <c r="A13292" s="228"/>
      <c r="B13292" s="219"/>
      <c r="C13292" s="220"/>
      <c r="D13292" s="220"/>
      <c r="E13292" s="220"/>
      <c r="F13292" s="225"/>
      <c r="G13292" s="222"/>
      <c r="H13292" s="229"/>
      <c r="I13292" s="220"/>
      <c r="J13292" s="220"/>
      <c r="K13292" s="223"/>
    </row>
    <row r="13293" customHeight="1" spans="1:11">
      <c r="A13293" s="226"/>
      <c r="B13293" s="213"/>
      <c r="C13293" s="214"/>
      <c r="D13293" s="214"/>
      <c r="E13293" s="214"/>
      <c r="F13293" s="224"/>
      <c r="G13293" s="216"/>
      <c r="H13293" s="227"/>
      <c r="I13293" s="214"/>
      <c r="J13293" s="214"/>
      <c r="K13293" s="218"/>
    </row>
    <row r="13294" customHeight="1" spans="1:11">
      <c r="A13294" s="228"/>
      <c r="B13294" s="219"/>
      <c r="C13294" s="220"/>
      <c r="D13294" s="220"/>
      <c r="E13294" s="220"/>
      <c r="F13294" s="225"/>
      <c r="G13294" s="222"/>
      <c r="H13294" s="229"/>
      <c r="I13294" s="220"/>
      <c r="J13294" s="220"/>
      <c r="K13294" s="223"/>
    </row>
    <row r="13295" customHeight="1" spans="1:11">
      <c r="A13295" s="226"/>
      <c r="B13295" s="213"/>
      <c r="C13295" s="214"/>
      <c r="D13295" s="214"/>
      <c r="E13295" s="214"/>
      <c r="F13295" s="224"/>
      <c r="G13295" s="216"/>
      <c r="H13295" s="227"/>
      <c r="I13295" s="214"/>
      <c r="J13295" s="214"/>
      <c r="K13295" s="218"/>
    </row>
    <row r="13296" customHeight="1" spans="1:11">
      <c r="A13296" s="228"/>
      <c r="B13296" s="219"/>
      <c r="C13296" s="220"/>
      <c r="D13296" s="220"/>
      <c r="E13296" s="220"/>
      <c r="F13296" s="225"/>
      <c r="G13296" s="222"/>
      <c r="H13296" s="229"/>
      <c r="I13296" s="220"/>
      <c r="J13296" s="220"/>
      <c r="K13296" s="223"/>
    </row>
    <row r="13297" customHeight="1" spans="1:11">
      <c r="A13297" s="226"/>
      <c r="B13297" s="213"/>
      <c r="C13297" s="214"/>
      <c r="D13297" s="214"/>
      <c r="E13297" s="214"/>
      <c r="F13297" s="224"/>
      <c r="G13297" s="216"/>
      <c r="H13297" s="227"/>
      <c r="I13297" s="214"/>
      <c r="J13297" s="214"/>
      <c r="K13297" s="218"/>
    </row>
    <row r="13298" customHeight="1" spans="1:11">
      <c r="A13298" s="228"/>
      <c r="B13298" s="219"/>
      <c r="C13298" s="220"/>
      <c r="D13298" s="220"/>
      <c r="E13298" s="220"/>
      <c r="F13298" s="225"/>
      <c r="G13298" s="222"/>
      <c r="H13298" s="229"/>
      <c r="I13298" s="220"/>
      <c r="J13298" s="220"/>
      <c r="K13298" s="223"/>
    </row>
    <row r="13299" customHeight="1" spans="1:11">
      <c r="A13299" s="226"/>
      <c r="B13299" s="213"/>
      <c r="C13299" s="214"/>
      <c r="D13299" s="214"/>
      <c r="E13299" s="214"/>
      <c r="F13299" s="224"/>
      <c r="G13299" s="216"/>
      <c r="H13299" s="227"/>
      <c r="I13299" s="214"/>
      <c r="J13299" s="214"/>
      <c r="K13299" s="218"/>
    </row>
    <row r="13300" customHeight="1" spans="1:11">
      <c r="A13300" s="228"/>
      <c r="B13300" s="219"/>
      <c r="C13300" s="220"/>
      <c r="D13300" s="220"/>
      <c r="E13300" s="220"/>
      <c r="F13300" s="225"/>
      <c r="G13300" s="222"/>
      <c r="H13300" s="229"/>
      <c r="I13300" s="220"/>
      <c r="J13300" s="220"/>
      <c r="K13300" s="223"/>
    </row>
    <row r="13301" customHeight="1" spans="1:11">
      <c r="A13301" s="226"/>
      <c r="B13301" s="213"/>
      <c r="C13301" s="214"/>
      <c r="D13301" s="214"/>
      <c r="E13301" s="214"/>
      <c r="F13301" s="224"/>
      <c r="G13301" s="216"/>
      <c r="H13301" s="227"/>
      <c r="I13301" s="214"/>
      <c r="J13301" s="214"/>
      <c r="K13301" s="218"/>
    </row>
    <row r="13302" customHeight="1" spans="1:11">
      <c r="A13302" s="228"/>
      <c r="B13302" s="219"/>
      <c r="C13302" s="220"/>
      <c r="D13302" s="220"/>
      <c r="E13302" s="220"/>
      <c r="F13302" s="225"/>
      <c r="G13302" s="222"/>
      <c r="H13302" s="229"/>
      <c r="I13302" s="220"/>
      <c r="J13302" s="220"/>
      <c r="K13302" s="223"/>
    </row>
    <row r="13303" customHeight="1" spans="1:11">
      <c r="A13303" s="226"/>
      <c r="B13303" s="213"/>
      <c r="C13303" s="214"/>
      <c r="D13303" s="214"/>
      <c r="E13303" s="214"/>
      <c r="F13303" s="224"/>
      <c r="G13303" s="216"/>
      <c r="H13303" s="227"/>
      <c r="I13303" s="214"/>
      <c r="J13303" s="214"/>
      <c r="K13303" s="218"/>
    </row>
    <row r="13304" customHeight="1" spans="1:11">
      <c r="A13304" s="228"/>
      <c r="B13304" s="219"/>
      <c r="C13304" s="220"/>
      <c r="D13304" s="220"/>
      <c r="E13304" s="220"/>
      <c r="F13304" s="225"/>
      <c r="G13304" s="222"/>
      <c r="H13304" s="229"/>
      <c r="I13304" s="220"/>
      <c r="J13304" s="220"/>
      <c r="K13304" s="223"/>
    </row>
    <row r="13305" customHeight="1" spans="1:11">
      <c r="A13305" s="226"/>
      <c r="B13305" s="213"/>
      <c r="C13305" s="214"/>
      <c r="D13305" s="214"/>
      <c r="E13305" s="214"/>
      <c r="F13305" s="224"/>
      <c r="G13305" s="216"/>
      <c r="H13305" s="227"/>
      <c r="I13305" s="214"/>
      <c r="J13305" s="214"/>
      <c r="K13305" s="218"/>
    </row>
    <row r="13306" customHeight="1" spans="1:11">
      <c r="A13306" s="228"/>
      <c r="B13306" s="219"/>
      <c r="C13306" s="220"/>
      <c r="D13306" s="220"/>
      <c r="E13306" s="220"/>
      <c r="F13306" s="225"/>
      <c r="G13306" s="222"/>
      <c r="H13306" s="229"/>
      <c r="I13306" s="220"/>
      <c r="J13306" s="220"/>
      <c r="K13306" s="223"/>
    </row>
    <row r="13307" customHeight="1" spans="1:11">
      <c r="A13307" s="226"/>
      <c r="B13307" s="213"/>
      <c r="C13307" s="214"/>
      <c r="D13307" s="214"/>
      <c r="E13307" s="214"/>
      <c r="F13307" s="224"/>
      <c r="G13307" s="216"/>
      <c r="H13307" s="227"/>
      <c r="I13307" s="214"/>
      <c r="J13307" s="214"/>
      <c r="K13307" s="218"/>
    </row>
    <row r="13308" customHeight="1" spans="1:11">
      <c r="A13308" s="228"/>
      <c r="B13308" s="219"/>
      <c r="C13308" s="220"/>
      <c r="D13308" s="220"/>
      <c r="E13308" s="220"/>
      <c r="F13308" s="225"/>
      <c r="G13308" s="222"/>
      <c r="H13308" s="229"/>
      <c r="I13308" s="220"/>
      <c r="J13308" s="220"/>
      <c r="K13308" s="223"/>
    </row>
    <row r="13309" customHeight="1" spans="1:11">
      <c r="A13309" s="226"/>
      <c r="B13309" s="213"/>
      <c r="C13309" s="214"/>
      <c r="D13309" s="214"/>
      <c r="E13309" s="214"/>
      <c r="F13309" s="224"/>
      <c r="G13309" s="216"/>
      <c r="H13309" s="227"/>
      <c r="I13309" s="214"/>
      <c r="J13309" s="214"/>
      <c r="K13309" s="218"/>
    </row>
    <row r="13310" customHeight="1" spans="1:11">
      <c r="A13310" s="228"/>
      <c r="B13310" s="219"/>
      <c r="C13310" s="220"/>
      <c r="D13310" s="220"/>
      <c r="E13310" s="220"/>
      <c r="F13310" s="225"/>
      <c r="G13310" s="222"/>
      <c r="H13310" s="229"/>
      <c r="I13310" s="220"/>
      <c r="J13310" s="220"/>
      <c r="K13310" s="223"/>
    </row>
    <row r="13311" customHeight="1" spans="1:11">
      <c r="A13311" s="226"/>
      <c r="B13311" s="213"/>
      <c r="C13311" s="214"/>
      <c r="D13311" s="214"/>
      <c r="E13311" s="214"/>
      <c r="F13311" s="224"/>
      <c r="G13311" s="216"/>
      <c r="H13311" s="227"/>
      <c r="I13311" s="214"/>
      <c r="J13311" s="214"/>
      <c r="K13311" s="218"/>
    </row>
    <row r="13312" customHeight="1" spans="1:11">
      <c r="A13312" s="228"/>
      <c r="B13312" s="219"/>
      <c r="C13312" s="220"/>
      <c r="D13312" s="220"/>
      <c r="E13312" s="220"/>
      <c r="F13312" s="225"/>
      <c r="G13312" s="222"/>
      <c r="H13312" s="229"/>
      <c r="I13312" s="220"/>
      <c r="J13312" s="220"/>
      <c r="K13312" s="223"/>
    </row>
    <row r="13313" customHeight="1" spans="1:11">
      <c r="A13313" s="226"/>
      <c r="B13313" s="213"/>
      <c r="C13313" s="214"/>
      <c r="D13313" s="214"/>
      <c r="E13313" s="214"/>
      <c r="F13313" s="224"/>
      <c r="G13313" s="216"/>
      <c r="H13313" s="227"/>
      <c r="I13313" s="214"/>
      <c r="J13313" s="214"/>
      <c r="K13313" s="218"/>
    </row>
    <row r="13314" customHeight="1" spans="1:11">
      <c r="A13314" s="228"/>
      <c r="B13314" s="219"/>
      <c r="C13314" s="220"/>
      <c r="D13314" s="220"/>
      <c r="E13314" s="220"/>
      <c r="F13314" s="225"/>
      <c r="G13314" s="222"/>
      <c r="H13314" s="229"/>
      <c r="I13314" s="220"/>
      <c r="J13314" s="220"/>
      <c r="K13314" s="223"/>
    </row>
    <row r="13315" customHeight="1" spans="1:11">
      <c r="A13315" s="226"/>
      <c r="B13315" s="213"/>
      <c r="C13315" s="214"/>
      <c r="D13315" s="214"/>
      <c r="E13315" s="214"/>
      <c r="F13315" s="224"/>
      <c r="G13315" s="216"/>
      <c r="H13315" s="227"/>
      <c r="I13315" s="214"/>
      <c r="J13315" s="214"/>
      <c r="K13315" s="218"/>
    </row>
    <row r="13316" customHeight="1" spans="1:11">
      <c r="A13316" s="228"/>
      <c r="B13316" s="219"/>
      <c r="C13316" s="220"/>
      <c r="D13316" s="220"/>
      <c r="E13316" s="220"/>
      <c r="F13316" s="225"/>
      <c r="G13316" s="222"/>
      <c r="H13316" s="229"/>
      <c r="I13316" s="220"/>
      <c r="J13316" s="220"/>
      <c r="K13316" s="223"/>
    </row>
    <row r="13317" customHeight="1" spans="1:11">
      <c r="A13317" s="226"/>
      <c r="B13317" s="213"/>
      <c r="C13317" s="214"/>
      <c r="D13317" s="214"/>
      <c r="E13317" s="214"/>
      <c r="F13317" s="224"/>
      <c r="G13317" s="216"/>
      <c r="H13317" s="227"/>
      <c r="I13317" s="214"/>
      <c r="J13317" s="214"/>
      <c r="K13317" s="218"/>
    </row>
    <row r="13318" customHeight="1" spans="1:11">
      <c r="A13318" s="228"/>
      <c r="B13318" s="219"/>
      <c r="C13318" s="220"/>
      <c r="D13318" s="220"/>
      <c r="E13318" s="220"/>
      <c r="F13318" s="225"/>
      <c r="G13318" s="222"/>
      <c r="H13318" s="229"/>
      <c r="I13318" s="220"/>
      <c r="J13318" s="220"/>
      <c r="K13318" s="223"/>
    </row>
    <row r="13319" customHeight="1" spans="1:11">
      <c r="A13319" s="226"/>
      <c r="B13319" s="213"/>
      <c r="C13319" s="214"/>
      <c r="D13319" s="214"/>
      <c r="E13319" s="214"/>
      <c r="F13319" s="224"/>
      <c r="G13319" s="216"/>
      <c r="H13319" s="227"/>
      <c r="I13319" s="214"/>
      <c r="J13319" s="214"/>
      <c r="K13319" s="218"/>
    </row>
    <row r="13320" customHeight="1" spans="1:11">
      <c r="A13320" s="228"/>
      <c r="B13320" s="219"/>
      <c r="C13320" s="220"/>
      <c r="D13320" s="220"/>
      <c r="E13320" s="220"/>
      <c r="F13320" s="225"/>
      <c r="G13320" s="222"/>
      <c r="H13320" s="229"/>
      <c r="I13320" s="220"/>
      <c r="J13320" s="220"/>
      <c r="K13320" s="223"/>
    </row>
    <row r="13321" customHeight="1" spans="1:11">
      <c r="A13321" s="226"/>
      <c r="B13321" s="213"/>
      <c r="C13321" s="214"/>
      <c r="D13321" s="214"/>
      <c r="E13321" s="214"/>
      <c r="F13321" s="224"/>
      <c r="G13321" s="216"/>
      <c r="H13321" s="227"/>
      <c r="I13321" s="214"/>
      <c r="J13321" s="214"/>
      <c r="K13321" s="218"/>
    </row>
    <row r="13322" customHeight="1" spans="1:11">
      <c r="A13322" s="228"/>
      <c r="B13322" s="219"/>
      <c r="C13322" s="220"/>
      <c r="D13322" s="220"/>
      <c r="E13322" s="220"/>
      <c r="F13322" s="225"/>
      <c r="G13322" s="222"/>
      <c r="H13322" s="229"/>
      <c r="I13322" s="220"/>
      <c r="J13322" s="220"/>
      <c r="K13322" s="223"/>
    </row>
    <row r="13323" customHeight="1" spans="1:11">
      <c r="A13323" s="226"/>
      <c r="B13323" s="213"/>
      <c r="C13323" s="214"/>
      <c r="D13323" s="214"/>
      <c r="E13323" s="214"/>
      <c r="F13323" s="224"/>
      <c r="G13323" s="216"/>
      <c r="H13323" s="227"/>
      <c r="I13323" s="214"/>
      <c r="J13323" s="214"/>
      <c r="K13323" s="218"/>
    </row>
    <row r="13324" customHeight="1" spans="1:11">
      <c r="A13324" s="228"/>
      <c r="B13324" s="219"/>
      <c r="C13324" s="220"/>
      <c r="D13324" s="220"/>
      <c r="E13324" s="220"/>
      <c r="F13324" s="225"/>
      <c r="G13324" s="222"/>
      <c r="H13324" s="229"/>
      <c r="I13324" s="220"/>
      <c r="J13324" s="220"/>
      <c r="K13324" s="223"/>
    </row>
    <row r="13325" customHeight="1" spans="1:11">
      <c r="A13325" s="226"/>
      <c r="B13325" s="213"/>
      <c r="C13325" s="214"/>
      <c r="D13325" s="214"/>
      <c r="E13325" s="214"/>
      <c r="F13325" s="224"/>
      <c r="G13325" s="216"/>
      <c r="H13325" s="227"/>
      <c r="I13325" s="214"/>
      <c r="J13325" s="214"/>
      <c r="K13325" s="218"/>
    </row>
    <row r="13326" customHeight="1" spans="1:11">
      <c r="A13326" s="228"/>
      <c r="B13326" s="219"/>
      <c r="C13326" s="220"/>
      <c r="D13326" s="220"/>
      <c r="E13326" s="220"/>
      <c r="F13326" s="225"/>
      <c r="G13326" s="222"/>
      <c r="H13326" s="229"/>
      <c r="I13326" s="220"/>
      <c r="J13326" s="220"/>
      <c r="K13326" s="223"/>
    </row>
    <row r="13327" customHeight="1" spans="1:11">
      <c r="A13327" s="226"/>
      <c r="B13327" s="213"/>
      <c r="C13327" s="214"/>
      <c r="D13327" s="214"/>
      <c r="E13327" s="214"/>
      <c r="F13327" s="224"/>
      <c r="G13327" s="216"/>
      <c r="H13327" s="227"/>
      <c r="I13327" s="214"/>
      <c r="J13327" s="214"/>
      <c r="K13327" s="218"/>
    </row>
    <row r="13328" customHeight="1" spans="1:11">
      <c r="A13328" s="228"/>
      <c r="B13328" s="219"/>
      <c r="C13328" s="220"/>
      <c r="D13328" s="220"/>
      <c r="E13328" s="220"/>
      <c r="F13328" s="225"/>
      <c r="G13328" s="222"/>
      <c r="H13328" s="229"/>
      <c r="I13328" s="220"/>
      <c r="J13328" s="220"/>
      <c r="K13328" s="223"/>
    </row>
    <row r="13329" customHeight="1" spans="1:11">
      <c r="A13329" s="226"/>
      <c r="B13329" s="213"/>
      <c r="C13329" s="214"/>
      <c r="D13329" s="214"/>
      <c r="E13329" s="214"/>
      <c r="F13329" s="224"/>
      <c r="G13329" s="216"/>
      <c r="H13329" s="227"/>
      <c r="I13329" s="214"/>
      <c r="J13329" s="214"/>
      <c r="K13329" s="218"/>
    </row>
    <row r="13330" customHeight="1" spans="1:11">
      <c r="A13330" s="228"/>
      <c r="B13330" s="219"/>
      <c r="C13330" s="220"/>
      <c r="D13330" s="220"/>
      <c r="E13330" s="220"/>
      <c r="F13330" s="225"/>
      <c r="G13330" s="222"/>
      <c r="H13330" s="229"/>
      <c r="I13330" s="220"/>
      <c r="J13330" s="220"/>
      <c r="K13330" s="223"/>
    </row>
    <row r="13331" customHeight="1" spans="1:11">
      <c r="A13331" s="226"/>
      <c r="B13331" s="213"/>
      <c r="C13331" s="214"/>
      <c r="D13331" s="214"/>
      <c r="E13331" s="214"/>
      <c r="F13331" s="224"/>
      <c r="G13331" s="216"/>
      <c r="H13331" s="227"/>
      <c r="I13331" s="214"/>
      <c r="J13331" s="214"/>
      <c r="K13331" s="218"/>
    </row>
    <row r="13332" customHeight="1" spans="1:11">
      <c r="A13332" s="228"/>
      <c r="B13332" s="219"/>
      <c r="C13332" s="220"/>
      <c r="D13332" s="220"/>
      <c r="E13332" s="220"/>
      <c r="F13332" s="225"/>
      <c r="G13332" s="222"/>
      <c r="H13332" s="229"/>
      <c r="I13332" s="220"/>
      <c r="J13332" s="220"/>
      <c r="K13332" s="223"/>
    </row>
    <row r="13333" customHeight="1" spans="1:11">
      <c r="A13333" s="226"/>
      <c r="B13333" s="213"/>
      <c r="C13333" s="214"/>
      <c r="D13333" s="214"/>
      <c r="E13333" s="214"/>
      <c r="F13333" s="224"/>
      <c r="G13333" s="216"/>
      <c r="H13333" s="227"/>
      <c r="I13333" s="214"/>
      <c r="J13333" s="214"/>
      <c r="K13333" s="218"/>
    </row>
    <row r="13334" customHeight="1" spans="1:11">
      <c r="A13334" s="228"/>
      <c r="B13334" s="219"/>
      <c r="C13334" s="220"/>
      <c r="D13334" s="220"/>
      <c r="E13334" s="220"/>
      <c r="F13334" s="225"/>
      <c r="G13334" s="222"/>
      <c r="H13334" s="229"/>
      <c r="I13334" s="220"/>
      <c r="J13334" s="220"/>
      <c r="K13334" s="223"/>
    </row>
    <row r="13335" customHeight="1" spans="1:11">
      <c r="A13335" s="226"/>
      <c r="B13335" s="213"/>
      <c r="C13335" s="214"/>
      <c r="D13335" s="214"/>
      <c r="E13335" s="214"/>
      <c r="F13335" s="224"/>
      <c r="G13335" s="216"/>
      <c r="H13335" s="227"/>
      <c r="I13335" s="214"/>
      <c r="J13335" s="214"/>
      <c r="K13335" s="218"/>
    </row>
    <row r="13336" customHeight="1" spans="1:11">
      <c r="A13336" s="228"/>
      <c r="B13336" s="219"/>
      <c r="C13336" s="220"/>
      <c r="D13336" s="220"/>
      <c r="E13336" s="220"/>
      <c r="F13336" s="225"/>
      <c r="G13336" s="222"/>
      <c r="H13336" s="229"/>
      <c r="I13336" s="220"/>
      <c r="J13336" s="220"/>
      <c r="K13336" s="223"/>
    </row>
    <row r="13337" customHeight="1" spans="1:11">
      <c r="A13337" s="226"/>
      <c r="B13337" s="213"/>
      <c r="C13337" s="214"/>
      <c r="D13337" s="214"/>
      <c r="E13337" s="214"/>
      <c r="F13337" s="224"/>
      <c r="G13337" s="216"/>
      <c r="H13337" s="227"/>
      <c r="I13337" s="214"/>
      <c r="J13337" s="214"/>
      <c r="K13337" s="218"/>
    </row>
    <row r="13338" customHeight="1" spans="1:11">
      <c r="A13338" s="228"/>
      <c r="B13338" s="219"/>
      <c r="C13338" s="220"/>
      <c r="D13338" s="220"/>
      <c r="E13338" s="220"/>
      <c r="F13338" s="225"/>
      <c r="G13338" s="222"/>
      <c r="H13338" s="229"/>
      <c r="I13338" s="220"/>
      <c r="J13338" s="220"/>
      <c r="K13338" s="223"/>
    </row>
    <row r="13339" customHeight="1" spans="1:11">
      <c r="A13339" s="226"/>
      <c r="B13339" s="213"/>
      <c r="C13339" s="214"/>
      <c r="D13339" s="214"/>
      <c r="E13339" s="214"/>
      <c r="F13339" s="224"/>
      <c r="G13339" s="216"/>
      <c r="H13339" s="227"/>
      <c r="I13339" s="214"/>
      <c r="J13339" s="214"/>
      <c r="K13339" s="218"/>
    </row>
    <row r="13340" customHeight="1" spans="1:11">
      <c r="A13340" s="228"/>
      <c r="B13340" s="219"/>
      <c r="C13340" s="220"/>
      <c r="D13340" s="220"/>
      <c r="E13340" s="220"/>
      <c r="F13340" s="225"/>
      <c r="G13340" s="222"/>
      <c r="H13340" s="229"/>
      <c r="I13340" s="220"/>
      <c r="J13340" s="220"/>
      <c r="K13340" s="223"/>
    </row>
    <row r="13341" customHeight="1" spans="1:11">
      <c r="A13341" s="226"/>
      <c r="B13341" s="213"/>
      <c r="C13341" s="214"/>
      <c r="D13341" s="214"/>
      <c r="E13341" s="214"/>
      <c r="F13341" s="224"/>
      <c r="G13341" s="216"/>
      <c r="H13341" s="227"/>
      <c r="I13341" s="214"/>
      <c r="J13341" s="214"/>
      <c r="K13341" s="218"/>
    </row>
    <row r="13342" customHeight="1" spans="1:11">
      <c r="A13342" s="228"/>
      <c r="B13342" s="219"/>
      <c r="C13342" s="220"/>
      <c r="D13342" s="220"/>
      <c r="E13342" s="220"/>
      <c r="F13342" s="225"/>
      <c r="G13342" s="222"/>
      <c r="H13342" s="229"/>
      <c r="I13342" s="220"/>
      <c r="J13342" s="220"/>
      <c r="K13342" s="223"/>
    </row>
    <row r="13343" customHeight="1" spans="1:11">
      <c r="A13343" s="226"/>
      <c r="B13343" s="213"/>
      <c r="C13343" s="214"/>
      <c r="D13343" s="214"/>
      <c r="E13343" s="214"/>
      <c r="F13343" s="224"/>
      <c r="G13343" s="216"/>
      <c r="H13343" s="227"/>
      <c r="I13343" s="214"/>
      <c r="J13343" s="214"/>
      <c r="K13343" s="218"/>
    </row>
    <row r="13344" customHeight="1" spans="1:11">
      <c r="A13344" s="228"/>
      <c r="B13344" s="219"/>
      <c r="C13344" s="220"/>
      <c r="D13344" s="220"/>
      <c r="E13344" s="220"/>
      <c r="F13344" s="225"/>
      <c r="G13344" s="222"/>
      <c r="H13344" s="229"/>
      <c r="I13344" s="220"/>
      <c r="J13344" s="220"/>
      <c r="K13344" s="223"/>
    </row>
    <row r="13345" customHeight="1" spans="1:11">
      <c r="A13345" s="226"/>
      <c r="B13345" s="213"/>
      <c r="C13345" s="214"/>
      <c r="D13345" s="214"/>
      <c r="E13345" s="214"/>
      <c r="F13345" s="224"/>
      <c r="G13345" s="216"/>
      <c r="H13345" s="227"/>
      <c r="I13345" s="214"/>
      <c r="J13345" s="214"/>
      <c r="K13345" s="218"/>
    </row>
    <row r="13346" customHeight="1" spans="1:11">
      <c r="A13346" s="228"/>
      <c r="B13346" s="219"/>
      <c r="C13346" s="220"/>
      <c r="D13346" s="220"/>
      <c r="E13346" s="220"/>
      <c r="F13346" s="225"/>
      <c r="G13346" s="222"/>
      <c r="H13346" s="229"/>
      <c r="I13346" s="220"/>
      <c r="J13346" s="220"/>
      <c r="K13346" s="223"/>
    </row>
    <row r="13347" customHeight="1" spans="1:11">
      <c r="A13347" s="226"/>
      <c r="B13347" s="213"/>
      <c r="C13347" s="214"/>
      <c r="D13347" s="214"/>
      <c r="E13347" s="214"/>
      <c r="F13347" s="224"/>
      <c r="G13347" s="216"/>
      <c r="H13347" s="227"/>
      <c r="I13347" s="214"/>
      <c r="J13347" s="214"/>
      <c r="K13347" s="218"/>
    </row>
    <row r="13348" customHeight="1" spans="1:11">
      <c r="A13348" s="228"/>
      <c r="B13348" s="219"/>
      <c r="C13348" s="220"/>
      <c r="D13348" s="220"/>
      <c r="E13348" s="220"/>
      <c r="F13348" s="225"/>
      <c r="G13348" s="222"/>
      <c r="H13348" s="229"/>
      <c r="I13348" s="220"/>
      <c r="J13348" s="220"/>
      <c r="K13348" s="223"/>
    </row>
    <row r="13349" customHeight="1" spans="1:11">
      <c r="A13349" s="226"/>
      <c r="B13349" s="213"/>
      <c r="C13349" s="214"/>
      <c r="D13349" s="214"/>
      <c r="E13349" s="214"/>
      <c r="F13349" s="224"/>
      <c r="G13349" s="216"/>
      <c r="H13349" s="227"/>
      <c r="I13349" s="214"/>
      <c r="J13349" s="214"/>
      <c r="K13349" s="218"/>
    </row>
    <row r="13350" customHeight="1" spans="1:11">
      <c r="A13350" s="228"/>
      <c r="B13350" s="219"/>
      <c r="C13350" s="220"/>
      <c r="D13350" s="220"/>
      <c r="E13350" s="220"/>
      <c r="F13350" s="225"/>
      <c r="G13350" s="222"/>
      <c r="H13350" s="229"/>
      <c r="I13350" s="220"/>
      <c r="J13350" s="220"/>
      <c r="K13350" s="223"/>
    </row>
    <row r="13351" customHeight="1" spans="1:11">
      <c r="A13351" s="226"/>
      <c r="B13351" s="213"/>
      <c r="C13351" s="214"/>
      <c r="D13351" s="214"/>
      <c r="E13351" s="214"/>
      <c r="F13351" s="224"/>
      <c r="G13351" s="216"/>
      <c r="H13351" s="227"/>
      <c r="I13351" s="214"/>
      <c r="J13351" s="214"/>
      <c r="K13351" s="218"/>
    </row>
    <row r="13352" customHeight="1" spans="1:11">
      <c r="A13352" s="228"/>
      <c r="B13352" s="219"/>
      <c r="C13352" s="220"/>
      <c r="D13352" s="220"/>
      <c r="E13352" s="220"/>
      <c r="F13352" s="225"/>
      <c r="G13352" s="222"/>
      <c r="H13352" s="229"/>
      <c r="I13352" s="220"/>
      <c r="J13352" s="220"/>
      <c r="K13352" s="223"/>
    </row>
    <row r="13353" customHeight="1" spans="1:11">
      <c r="A13353" s="226"/>
      <c r="B13353" s="213"/>
      <c r="C13353" s="214"/>
      <c r="D13353" s="214"/>
      <c r="E13353" s="214"/>
      <c r="F13353" s="224"/>
      <c r="G13353" s="216"/>
      <c r="H13353" s="227"/>
      <c r="I13353" s="214"/>
      <c r="J13353" s="214"/>
      <c r="K13353" s="218"/>
    </row>
    <row r="13354" customHeight="1" spans="1:11">
      <c r="A13354" s="228"/>
      <c r="B13354" s="219"/>
      <c r="C13354" s="220"/>
      <c r="D13354" s="220"/>
      <c r="E13354" s="220"/>
      <c r="F13354" s="225"/>
      <c r="G13354" s="222"/>
      <c r="H13354" s="229"/>
      <c r="I13354" s="220"/>
      <c r="J13354" s="220"/>
      <c r="K13354" s="223"/>
    </row>
    <row r="13355" customHeight="1" spans="1:11">
      <c r="A13355" s="226"/>
      <c r="B13355" s="213"/>
      <c r="C13355" s="214"/>
      <c r="D13355" s="214"/>
      <c r="E13355" s="214"/>
      <c r="F13355" s="224"/>
      <c r="G13355" s="216"/>
      <c r="H13355" s="227"/>
      <c r="I13355" s="214"/>
      <c r="J13355" s="214"/>
      <c r="K13355" s="218"/>
    </row>
    <row r="13356" customHeight="1" spans="1:11">
      <c r="A13356" s="228"/>
      <c r="B13356" s="219"/>
      <c r="C13356" s="220"/>
      <c r="D13356" s="220"/>
      <c r="E13356" s="220"/>
      <c r="F13356" s="225"/>
      <c r="G13356" s="222"/>
      <c r="H13356" s="229"/>
      <c r="I13356" s="220"/>
      <c r="J13356" s="220"/>
      <c r="K13356" s="223"/>
    </row>
    <row r="13357" customHeight="1" spans="1:11">
      <c r="A13357" s="226"/>
      <c r="B13357" s="213"/>
      <c r="C13357" s="214"/>
      <c r="D13357" s="214"/>
      <c r="E13357" s="214"/>
      <c r="F13357" s="224"/>
      <c r="G13357" s="216"/>
      <c r="H13357" s="227"/>
      <c r="I13357" s="214"/>
      <c r="J13357" s="214"/>
      <c r="K13357" s="218"/>
    </row>
    <row r="13358" customHeight="1" spans="1:11">
      <c r="A13358" s="228"/>
      <c r="B13358" s="219"/>
      <c r="C13358" s="220"/>
      <c r="D13358" s="220"/>
      <c r="E13358" s="220"/>
      <c r="F13358" s="225"/>
      <c r="G13358" s="222"/>
      <c r="H13358" s="229"/>
      <c r="I13358" s="220"/>
      <c r="J13358" s="220"/>
      <c r="K13358" s="223"/>
    </row>
    <row r="13359" customHeight="1" spans="1:11">
      <c r="A13359" s="226"/>
      <c r="B13359" s="213"/>
      <c r="C13359" s="214"/>
      <c r="D13359" s="214"/>
      <c r="E13359" s="214"/>
      <c r="F13359" s="224"/>
      <c r="G13359" s="216"/>
      <c r="H13359" s="227"/>
      <c r="I13359" s="214"/>
      <c r="J13359" s="214"/>
      <c r="K13359" s="218"/>
    </row>
    <row r="13360" customHeight="1" spans="1:11">
      <c r="A13360" s="228"/>
      <c r="B13360" s="219"/>
      <c r="C13360" s="220"/>
      <c r="D13360" s="220"/>
      <c r="E13360" s="220"/>
      <c r="F13360" s="225"/>
      <c r="G13360" s="222"/>
      <c r="H13360" s="229"/>
      <c r="I13360" s="220"/>
      <c r="J13360" s="220"/>
      <c r="K13360" s="223"/>
    </row>
    <row r="13361" customHeight="1" spans="1:11">
      <c r="A13361" s="226"/>
      <c r="B13361" s="213"/>
      <c r="C13361" s="214"/>
      <c r="D13361" s="214"/>
      <c r="E13361" s="214"/>
      <c r="F13361" s="224"/>
      <c r="G13361" s="216"/>
      <c r="H13361" s="227"/>
      <c r="I13361" s="214"/>
      <c r="J13361" s="214"/>
      <c r="K13361" s="218"/>
    </row>
    <row r="13362" customHeight="1" spans="1:11">
      <c r="A13362" s="228"/>
      <c r="B13362" s="219"/>
      <c r="C13362" s="220"/>
      <c r="D13362" s="220"/>
      <c r="E13362" s="220"/>
      <c r="F13362" s="225"/>
      <c r="G13362" s="222"/>
      <c r="H13362" s="229"/>
      <c r="I13362" s="220"/>
      <c r="J13362" s="220"/>
      <c r="K13362" s="223"/>
    </row>
    <row r="13363" customHeight="1" spans="1:11">
      <c r="A13363" s="226"/>
      <c r="B13363" s="213"/>
      <c r="C13363" s="214"/>
      <c r="D13363" s="214"/>
      <c r="E13363" s="214"/>
      <c r="F13363" s="224"/>
      <c r="G13363" s="216"/>
      <c r="H13363" s="227"/>
      <c r="I13363" s="214"/>
      <c r="J13363" s="214"/>
      <c r="K13363" s="218"/>
    </row>
    <row r="13364" customHeight="1" spans="1:11">
      <c r="A13364" s="228"/>
      <c r="B13364" s="219"/>
      <c r="C13364" s="220"/>
      <c r="D13364" s="220"/>
      <c r="E13364" s="220"/>
      <c r="F13364" s="225"/>
      <c r="G13364" s="222"/>
      <c r="H13364" s="229"/>
      <c r="I13364" s="220"/>
      <c r="J13364" s="220"/>
      <c r="K13364" s="223"/>
    </row>
    <row r="13365" customHeight="1" spans="1:11">
      <c r="A13365" s="226"/>
      <c r="B13365" s="213"/>
      <c r="C13365" s="214"/>
      <c r="D13365" s="214"/>
      <c r="E13365" s="214"/>
      <c r="F13365" s="224"/>
      <c r="G13365" s="216"/>
      <c r="H13365" s="227"/>
      <c r="I13365" s="214"/>
      <c r="J13365" s="214"/>
      <c r="K13365" s="218"/>
    </row>
    <row r="13366" customHeight="1" spans="1:11">
      <c r="A13366" s="228"/>
      <c r="B13366" s="219"/>
      <c r="C13366" s="220"/>
      <c r="D13366" s="220"/>
      <c r="E13366" s="220"/>
      <c r="F13366" s="225"/>
      <c r="G13366" s="222"/>
      <c r="H13366" s="229"/>
      <c r="I13366" s="220"/>
      <c r="J13366" s="220"/>
      <c r="K13366" s="223"/>
    </row>
    <row r="13367" customHeight="1" spans="1:11">
      <c r="A13367" s="226"/>
      <c r="B13367" s="213"/>
      <c r="C13367" s="214"/>
      <c r="D13367" s="214"/>
      <c r="E13367" s="214"/>
      <c r="F13367" s="224"/>
      <c r="G13367" s="216"/>
      <c r="H13367" s="227"/>
      <c r="I13367" s="214"/>
      <c r="J13367" s="214"/>
      <c r="K13367" s="218"/>
    </row>
    <row r="13368" customHeight="1" spans="1:11">
      <c r="A13368" s="228"/>
      <c r="B13368" s="219"/>
      <c r="C13368" s="220"/>
      <c r="D13368" s="220"/>
      <c r="E13368" s="220"/>
      <c r="F13368" s="225"/>
      <c r="G13368" s="222"/>
      <c r="H13368" s="229"/>
      <c r="I13368" s="220"/>
      <c r="J13368" s="220"/>
      <c r="K13368" s="223"/>
    </row>
    <row r="13369" customHeight="1" spans="1:11">
      <c r="A13369" s="226"/>
      <c r="B13369" s="213"/>
      <c r="C13369" s="214"/>
      <c r="D13369" s="214"/>
      <c r="E13369" s="214"/>
      <c r="F13369" s="224"/>
      <c r="G13369" s="216"/>
      <c r="H13369" s="227"/>
      <c r="I13369" s="214"/>
      <c r="J13369" s="214"/>
      <c r="K13369" s="218"/>
    </row>
    <row r="13370" customHeight="1" spans="1:11">
      <c r="A13370" s="228"/>
      <c r="B13370" s="219"/>
      <c r="C13370" s="220"/>
      <c r="D13370" s="220"/>
      <c r="E13370" s="220"/>
      <c r="F13370" s="225"/>
      <c r="G13370" s="222"/>
      <c r="H13370" s="229"/>
      <c r="I13370" s="220"/>
      <c r="J13370" s="220"/>
      <c r="K13370" s="223"/>
    </row>
    <row r="13371" customHeight="1" spans="1:11">
      <c r="A13371" s="226"/>
      <c r="B13371" s="213"/>
      <c r="C13371" s="214"/>
      <c r="D13371" s="214"/>
      <c r="E13371" s="214"/>
      <c r="F13371" s="224"/>
      <c r="G13371" s="216"/>
      <c r="H13371" s="227"/>
      <c r="I13371" s="214"/>
      <c r="J13371" s="214"/>
      <c r="K13371" s="218"/>
    </row>
    <row r="13372" customHeight="1" spans="1:11">
      <c r="A13372" s="228"/>
      <c r="B13372" s="219"/>
      <c r="C13372" s="220"/>
      <c r="D13372" s="220"/>
      <c r="E13372" s="220"/>
      <c r="F13372" s="225"/>
      <c r="G13372" s="222"/>
      <c r="H13372" s="229"/>
      <c r="I13372" s="220"/>
      <c r="J13372" s="220"/>
      <c r="K13372" s="223"/>
    </row>
    <row r="13373" customHeight="1" spans="1:11">
      <c r="A13373" s="226"/>
      <c r="B13373" s="213"/>
      <c r="C13373" s="214"/>
      <c r="D13373" s="214"/>
      <c r="E13373" s="214"/>
      <c r="F13373" s="224"/>
      <c r="G13373" s="216"/>
      <c r="H13373" s="227"/>
      <c r="I13373" s="214"/>
      <c r="J13373" s="214"/>
      <c r="K13373" s="218"/>
    </row>
    <row r="13374" customHeight="1" spans="1:11">
      <c r="A13374" s="228"/>
      <c r="B13374" s="219"/>
      <c r="C13374" s="220"/>
      <c r="D13374" s="220"/>
      <c r="E13374" s="220"/>
      <c r="F13374" s="225"/>
      <c r="G13374" s="222"/>
      <c r="H13374" s="229"/>
      <c r="I13374" s="220"/>
      <c r="J13374" s="220"/>
      <c r="K13374" s="223"/>
    </row>
    <row r="13375" customHeight="1" spans="1:11">
      <c r="A13375" s="226"/>
      <c r="B13375" s="213"/>
      <c r="C13375" s="214"/>
      <c r="D13375" s="214"/>
      <c r="E13375" s="214"/>
      <c r="F13375" s="224"/>
      <c r="G13375" s="216"/>
      <c r="H13375" s="227"/>
      <c r="I13375" s="214"/>
      <c r="J13375" s="214"/>
      <c r="K13375" s="218"/>
    </row>
    <row r="13376" customHeight="1" spans="1:11">
      <c r="A13376" s="228"/>
      <c r="B13376" s="219"/>
      <c r="C13376" s="220"/>
      <c r="D13376" s="220"/>
      <c r="E13376" s="220"/>
      <c r="F13376" s="225"/>
      <c r="G13376" s="222"/>
      <c r="H13376" s="229"/>
      <c r="I13376" s="220"/>
      <c r="J13376" s="220"/>
      <c r="K13376" s="223"/>
    </row>
    <row r="13377" customHeight="1" spans="1:11">
      <c r="A13377" s="226"/>
      <c r="B13377" s="213"/>
      <c r="C13377" s="214"/>
      <c r="D13377" s="214"/>
      <c r="E13377" s="214"/>
      <c r="F13377" s="224"/>
      <c r="G13377" s="216"/>
      <c r="H13377" s="227"/>
      <c r="I13377" s="214"/>
      <c r="J13377" s="214"/>
      <c r="K13377" s="218"/>
    </row>
    <row r="13378" customHeight="1" spans="1:11">
      <c r="A13378" s="228"/>
      <c r="B13378" s="219"/>
      <c r="C13378" s="220"/>
      <c r="D13378" s="220"/>
      <c r="E13378" s="220"/>
      <c r="F13378" s="225"/>
      <c r="G13378" s="222"/>
      <c r="H13378" s="229"/>
      <c r="I13378" s="220"/>
      <c r="J13378" s="220"/>
      <c r="K13378" s="223"/>
    </row>
    <row r="13379" customHeight="1" spans="1:11">
      <c r="A13379" s="226"/>
      <c r="B13379" s="213"/>
      <c r="C13379" s="214"/>
      <c r="D13379" s="214"/>
      <c r="E13379" s="214"/>
      <c r="F13379" s="224"/>
      <c r="G13379" s="216"/>
      <c r="H13379" s="227"/>
      <c r="I13379" s="214"/>
      <c r="J13379" s="214"/>
      <c r="K13379" s="218"/>
    </row>
    <row r="13380" customHeight="1" spans="1:11">
      <c r="A13380" s="228"/>
      <c r="B13380" s="219"/>
      <c r="C13380" s="220"/>
      <c r="D13380" s="220"/>
      <c r="E13380" s="220"/>
      <c r="F13380" s="225"/>
      <c r="G13380" s="222"/>
      <c r="H13380" s="229"/>
      <c r="I13380" s="220"/>
      <c r="J13380" s="220"/>
      <c r="K13380" s="223"/>
    </row>
    <row r="13381" customHeight="1" spans="1:11">
      <c r="A13381" s="226"/>
      <c r="B13381" s="213"/>
      <c r="C13381" s="214"/>
      <c r="D13381" s="214"/>
      <c r="E13381" s="214"/>
      <c r="F13381" s="224"/>
      <c r="G13381" s="216"/>
      <c r="H13381" s="227"/>
      <c r="I13381" s="214"/>
      <c r="J13381" s="214"/>
      <c r="K13381" s="218"/>
    </row>
    <row r="13382" customHeight="1" spans="1:11">
      <c r="A13382" s="228"/>
      <c r="B13382" s="219"/>
      <c r="C13382" s="220"/>
      <c r="D13382" s="220"/>
      <c r="E13382" s="220"/>
      <c r="F13382" s="225"/>
      <c r="G13382" s="222"/>
      <c r="H13382" s="229"/>
      <c r="I13382" s="220"/>
      <c r="J13382" s="220"/>
      <c r="K13382" s="223"/>
    </row>
    <row r="13383" customHeight="1" spans="1:11">
      <c r="A13383" s="226"/>
      <c r="B13383" s="213"/>
      <c r="C13383" s="214"/>
      <c r="D13383" s="214"/>
      <c r="E13383" s="214"/>
      <c r="F13383" s="224"/>
      <c r="G13383" s="216"/>
      <c r="H13383" s="227"/>
      <c r="I13383" s="214"/>
      <c r="J13383" s="214"/>
      <c r="K13383" s="218"/>
    </row>
    <row r="13384" customHeight="1" spans="1:11">
      <c r="A13384" s="228"/>
      <c r="B13384" s="219"/>
      <c r="C13384" s="220"/>
      <c r="D13384" s="220"/>
      <c r="E13384" s="220"/>
      <c r="F13384" s="225"/>
      <c r="G13384" s="222"/>
      <c r="H13384" s="229"/>
      <c r="I13384" s="220"/>
      <c r="J13384" s="220"/>
      <c r="K13384" s="223"/>
    </row>
    <row r="13385" customHeight="1" spans="1:11">
      <c r="A13385" s="226"/>
      <c r="B13385" s="213"/>
      <c r="C13385" s="214"/>
      <c r="D13385" s="214"/>
      <c r="E13385" s="214"/>
      <c r="F13385" s="224"/>
      <c r="G13385" s="216"/>
      <c r="H13385" s="227"/>
      <c r="I13385" s="214"/>
      <c r="J13385" s="214"/>
      <c r="K13385" s="218"/>
    </row>
    <row r="13386" customHeight="1" spans="1:11">
      <c r="A13386" s="228"/>
      <c r="B13386" s="219"/>
      <c r="C13386" s="220"/>
      <c r="D13386" s="220"/>
      <c r="E13386" s="220"/>
      <c r="F13386" s="225"/>
      <c r="G13386" s="222"/>
      <c r="H13386" s="229"/>
      <c r="I13386" s="220"/>
      <c r="J13386" s="220"/>
      <c r="K13386" s="223"/>
    </row>
    <row r="13387" customHeight="1" spans="1:11">
      <c r="A13387" s="226"/>
      <c r="B13387" s="213"/>
      <c r="C13387" s="214"/>
      <c r="D13387" s="214"/>
      <c r="E13387" s="214"/>
      <c r="F13387" s="224"/>
      <c r="G13387" s="216"/>
      <c r="H13387" s="227"/>
      <c r="I13387" s="214"/>
      <c r="J13387" s="214"/>
      <c r="K13387" s="218"/>
    </row>
    <row r="13388" customHeight="1" spans="1:11">
      <c r="A13388" s="228"/>
      <c r="B13388" s="219"/>
      <c r="C13388" s="220"/>
      <c r="D13388" s="220"/>
      <c r="E13388" s="220"/>
      <c r="F13388" s="225"/>
      <c r="G13388" s="222"/>
      <c r="H13388" s="229"/>
      <c r="I13388" s="220"/>
      <c r="J13388" s="220"/>
      <c r="K13388" s="223"/>
    </row>
    <row r="13389" customHeight="1" spans="1:11">
      <c r="A13389" s="226"/>
      <c r="B13389" s="213"/>
      <c r="C13389" s="214"/>
      <c r="D13389" s="214"/>
      <c r="E13389" s="214"/>
      <c r="F13389" s="224"/>
      <c r="G13389" s="216"/>
      <c r="H13389" s="227"/>
      <c r="I13389" s="214"/>
      <c r="J13389" s="214"/>
      <c r="K13389" s="218"/>
    </row>
    <row r="13390" customHeight="1" spans="1:11">
      <c r="A13390" s="228"/>
      <c r="B13390" s="219"/>
      <c r="C13390" s="220"/>
      <c r="D13390" s="220"/>
      <c r="E13390" s="220"/>
      <c r="F13390" s="225"/>
      <c r="G13390" s="222"/>
      <c r="H13390" s="229"/>
      <c r="I13390" s="220"/>
      <c r="J13390" s="220"/>
      <c r="K13390" s="223"/>
    </row>
    <row r="13391" customHeight="1" spans="1:11">
      <c r="A13391" s="226"/>
      <c r="B13391" s="213"/>
      <c r="C13391" s="214"/>
      <c r="D13391" s="214"/>
      <c r="E13391" s="214"/>
      <c r="F13391" s="224"/>
      <c r="G13391" s="216"/>
      <c r="H13391" s="227"/>
      <c r="I13391" s="214"/>
      <c r="J13391" s="214"/>
      <c r="K13391" s="218"/>
    </row>
    <row r="13392" customHeight="1" spans="1:11">
      <c r="A13392" s="228"/>
      <c r="B13392" s="219"/>
      <c r="C13392" s="220"/>
      <c r="D13392" s="220"/>
      <c r="E13392" s="220"/>
      <c r="F13392" s="225"/>
      <c r="G13392" s="222"/>
      <c r="H13392" s="229"/>
      <c r="I13392" s="220"/>
      <c r="J13392" s="220"/>
      <c r="K13392" s="223"/>
    </row>
    <row r="13393" customHeight="1" spans="1:11">
      <c r="A13393" s="226"/>
      <c r="B13393" s="213"/>
      <c r="C13393" s="214"/>
      <c r="D13393" s="214"/>
      <c r="E13393" s="214"/>
      <c r="F13393" s="224"/>
      <c r="G13393" s="216"/>
      <c r="H13393" s="227"/>
      <c r="I13393" s="214"/>
      <c r="J13393" s="214"/>
      <c r="K13393" s="218"/>
    </row>
    <row r="13394" customHeight="1" spans="1:11">
      <c r="A13394" s="228"/>
      <c r="B13394" s="219"/>
      <c r="C13394" s="220"/>
      <c r="D13394" s="220"/>
      <c r="E13394" s="220"/>
      <c r="F13394" s="225"/>
      <c r="G13394" s="222"/>
      <c r="H13394" s="229"/>
      <c r="I13394" s="220"/>
      <c r="J13394" s="220"/>
      <c r="K13394" s="223"/>
    </row>
    <row r="13395" customHeight="1" spans="1:11">
      <c r="A13395" s="226"/>
      <c r="B13395" s="213"/>
      <c r="C13395" s="214"/>
      <c r="D13395" s="214"/>
      <c r="E13395" s="214"/>
      <c r="F13395" s="224"/>
      <c r="G13395" s="216"/>
      <c r="H13395" s="227"/>
      <c r="I13395" s="214"/>
      <c r="J13395" s="214"/>
      <c r="K13395" s="218"/>
    </row>
    <row r="13396" customHeight="1" spans="1:11">
      <c r="A13396" s="228"/>
      <c r="B13396" s="219"/>
      <c r="C13396" s="220"/>
      <c r="D13396" s="220"/>
      <c r="E13396" s="220"/>
      <c r="F13396" s="225"/>
      <c r="G13396" s="222"/>
      <c r="H13396" s="229"/>
      <c r="I13396" s="220"/>
      <c r="J13396" s="220"/>
      <c r="K13396" s="223"/>
    </row>
    <row r="13397" customHeight="1" spans="1:11">
      <c r="A13397" s="226"/>
      <c r="B13397" s="213"/>
      <c r="C13397" s="214"/>
      <c r="D13397" s="214"/>
      <c r="E13397" s="214"/>
      <c r="F13397" s="224"/>
      <c r="G13397" s="216"/>
      <c r="H13397" s="227"/>
      <c r="I13397" s="214"/>
      <c r="J13397" s="214"/>
      <c r="K13397" s="218"/>
    </row>
    <row r="13398" customHeight="1" spans="1:11">
      <c r="A13398" s="228"/>
      <c r="B13398" s="219"/>
      <c r="C13398" s="220"/>
      <c r="D13398" s="220"/>
      <c r="E13398" s="220"/>
      <c r="F13398" s="225"/>
      <c r="G13398" s="222"/>
      <c r="H13398" s="229"/>
      <c r="I13398" s="220"/>
      <c r="J13398" s="220"/>
      <c r="K13398" s="223"/>
    </row>
    <row r="13399" customHeight="1" spans="1:11">
      <c r="A13399" s="226"/>
      <c r="B13399" s="213"/>
      <c r="C13399" s="214"/>
      <c r="D13399" s="214"/>
      <c r="E13399" s="214"/>
      <c r="F13399" s="224"/>
      <c r="G13399" s="216"/>
      <c r="H13399" s="227"/>
      <c r="I13399" s="214"/>
      <c r="J13399" s="214"/>
      <c r="K13399" s="218"/>
    </row>
    <row r="13400" customHeight="1" spans="1:11">
      <c r="A13400" s="228"/>
      <c r="B13400" s="219"/>
      <c r="C13400" s="220"/>
      <c r="D13400" s="220"/>
      <c r="E13400" s="220"/>
      <c r="F13400" s="225"/>
      <c r="G13400" s="222"/>
      <c r="H13400" s="229"/>
      <c r="I13400" s="220"/>
      <c r="J13400" s="220"/>
      <c r="K13400" s="223"/>
    </row>
    <row r="13401" customHeight="1" spans="1:11">
      <c r="A13401" s="226"/>
      <c r="B13401" s="213"/>
      <c r="C13401" s="214"/>
      <c r="D13401" s="214"/>
      <c r="E13401" s="214"/>
      <c r="F13401" s="224"/>
      <c r="G13401" s="216"/>
      <c r="H13401" s="227"/>
      <c r="I13401" s="214"/>
      <c r="J13401" s="214"/>
      <c r="K13401" s="218"/>
    </row>
    <row r="13402" customHeight="1" spans="1:11">
      <c r="A13402" s="228"/>
      <c r="B13402" s="219"/>
      <c r="C13402" s="220"/>
      <c r="D13402" s="220"/>
      <c r="E13402" s="220"/>
      <c r="F13402" s="225"/>
      <c r="G13402" s="222"/>
      <c r="H13402" s="229"/>
      <c r="I13402" s="220"/>
      <c r="J13402" s="220"/>
      <c r="K13402" s="223"/>
    </row>
    <row r="13403" customHeight="1" spans="1:11">
      <c r="A13403" s="226"/>
      <c r="B13403" s="213"/>
      <c r="C13403" s="214"/>
      <c r="D13403" s="214"/>
      <c r="E13403" s="214"/>
      <c r="F13403" s="224"/>
      <c r="G13403" s="216"/>
      <c r="H13403" s="227"/>
      <c r="I13403" s="214"/>
      <c r="J13403" s="214"/>
      <c r="K13403" s="218"/>
    </row>
    <row r="13404" customHeight="1" spans="1:11">
      <c r="A13404" s="228"/>
      <c r="B13404" s="219"/>
      <c r="C13404" s="220"/>
      <c r="D13404" s="220"/>
      <c r="E13404" s="220"/>
      <c r="F13404" s="225"/>
      <c r="G13404" s="222"/>
      <c r="H13404" s="229"/>
      <c r="I13404" s="220"/>
      <c r="J13404" s="220"/>
      <c r="K13404" s="223"/>
    </row>
    <row r="13405" customHeight="1" spans="1:11">
      <c r="A13405" s="226"/>
      <c r="B13405" s="213"/>
      <c r="C13405" s="214"/>
      <c r="D13405" s="214"/>
      <c r="E13405" s="214"/>
      <c r="F13405" s="224"/>
      <c r="G13405" s="216"/>
      <c r="H13405" s="227"/>
      <c r="I13405" s="214"/>
      <c r="J13405" s="214"/>
      <c r="K13405" s="218"/>
    </row>
    <row r="13406" customHeight="1" spans="1:11">
      <c r="A13406" s="228"/>
      <c r="B13406" s="219"/>
      <c r="C13406" s="220"/>
      <c r="D13406" s="220"/>
      <c r="E13406" s="220"/>
      <c r="F13406" s="225"/>
      <c r="G13406" s="222"/>
      <c r="H13406" s="229"/>
      <c r="I13406" s="220"/>
      <c r="J13406" s="220"/>
      <c r="K13406" s="223"/>
    </row>
    <row r="13407" customHeight="1" spans="1:11">
      <c r="A13407" s="226"/>
      <c r="B13407" s="213"/>
      <c r="C13407" s="214"/>
      <c r="D13407" s="214"/>
      <c r="E13407" s="214"/>
      <c r="F13407" s="224"/>
      <c r="G13407" s="216"/>
      <c r="H13407" s="227"/>
      <c r="I13407" s="214"/>
      <c r="J13407" s="214"/>
      <c r="K13407" s="218"/>
    </row>
    <row r="13408" customHeight="1" spans="1:11">
      <c r="A13408" s="228"/>
      <c r="B13408" s="219"/>
      <c r="C13408" s="220"/>
      <c r="D13408" s="220"/>
      <c r="E13408" s="220"/>
      <c r="F13408" s="225"/>
      <c r="G13408" s="222"/>
      <c r="H13408" s="229"/>
      <c r="I13408" s="220"/>
      <c r="J13408" s="220"/>
      <c r="K13408" s="223"/>
    </row>
    <row r="13409" customHeight="1" spans="1:11">
      <c r="A13409" s="226"/>
      <c r="B13409" s="213"/>
      <c r="C13409" s="214"/>
      <c r="D13409" s="214"/>
      <c r="E13409" s="214"/>
      <c r="F13409" s="224"/>
      <c r="G13409" s="216"/>
      <c r="H13409" s="227"/>
      <c r="I13409" s="214"/>
      <c r="J13409" s="214"/>
      <c r="K13409" s="218"/>
    </row>
    <row r="13410" customHeight="1" spans="1:11">
      <c r="A13410" s="228"/>
      <c r="B13410" s="219"/>
      <c r="C13410" s="220"/>
      <c r="D13410" s="220"/>
      <c r="E13410" s="220"/>
      <c r="F13410" s="225"/>
      <c r="G13410" s="222"/>
      <c r="H13410" s="229"/>
      <c r="I13410" s="220"/>
      <c r="J13410" s="220"/>
      <c r="K13410" s="223"/>
    </row>
    <row r="13411" customHeight="1" spans="1:11">
      <c r="A13411" s="226"/>
      <c r="B13411" s="213"/>
      <c r="C13411" s="214"/>
      <c r="D13411" s="214"/>
      <c r="E13411" s="214"/>
      <c r="F13411" s="224"/>
      <c r="G13411" s="216"/>
      <c r="H13411" s="227"/>
      <c r="I13411" s="214"/>
      <c r="J13411" s="214"/>
      <c r="K13411" s="218"/>
    </row>
    <row r="13412" customHeight="1" spans="1:11">
      <c r="A13412" s="228"/>
      <c r="B13412" s="219"/>
      <c r="C13412" s="220"/>
      <c r="D13412" s="220"/>
      <c r="E13412" s="220"/>
      <c r="F13412" s="225"/>
      <c r="G13412" s="222"/>
      <c r="H13412" s="229"/>
      <c r="I13412" s="220"/>
      <c r="J13412" s="220"/>
      <c r="K13412" s="223"/>
    </row>
    <row r="13413" customHeight="1" spans="1:11">
      <c r="A13413" s="226"/>
      <c r="B13413" s="213"/>
      <c r="C13413" s="214"/>
      <c r="D13413" s="214"/>
      <c r="E13413" s="214"/>
      <c r="F13413" s="224"/>
      <c r="G13413" s="216"/>
      <c r="H13413" s="227"/>
      <c r="I13413" s="214"/>
      <c r="J13413" s="214"/>
      <c r="K13413" s="218"/>
    </row>
    <row r="13414" customHeight="1" spans="1:11">
      <c r="A13414" s="228"/>
      <c r="B13414" s="219"/>
      <c r="C13414" s="220"/>
      <c r="D13414" s="220"/>
      <c r="E13414" s="220"/>
      <c r="F13414" s="225"/>
      <c r="G13414" s="222"/>
      <c r="H13414" s="229"/>
      <c r="I13414" s="220"/>
      <c r="J13414" s="220"/>
      <c r="K13414" s="223"/>
    </row>
    <row r="13415" customHeight="1" spans="1:11">
      <c r="A13415" s="226"/>
      <c r="B13415" s="213"/>
      <c r="C13415" s="214"/>
      <c r="D13415" s="214"/>
      <c r="E13415" s="214"/>
      <c r="F13415" s="224"/>
      <c r="G13415" s="216"/>
      <c r="H13415" s="227"/>
      <c r="I13415" s="214"/>
      <c r="J13415" s="214"/>
      <c r="K13415" s="218"/>
    </row>
    <row r="13416" customHeight="1" spans="1:11">
      <c r="A13416" s="228"/>
      <c r="B13416" s="219"/>
      <c r="C13416" s="220"/>
      <c r="D13416" s="220"/>
      <c r="E13416" s="220"/>
      <c r="F13416" s="225"/>
      <c r="G13416" s="222"/>
      <c r="H13416" s="229"/>
      <c r="I13416" s="220"/>
      <c r="J13416" s="220"/>
      <c r="K13416" s="223"/>
    </row>
    <row r="13417" customHeight="1" spans="1:11">
      <c r="A13417" s="226"/>
      <c r="B13417" s="213"/>
      <c r="C13417" s="214"/>
      <c r="D13417" s="214"/>
      <c r="E13417" s="214"/>
      <c r="F13417" s="224"/>
      <c r="G13417" s="216"/>
      <c r="H13417" s="227"/>
      <c r="I13417" s="214"/>
      <c r="J13417" s="214"/>
      <c r="K13417" s="218"/>
    </row>
    <row r="13418" customHeight="1" spans="1:11">
      <c r="A13418" s="228"/>
      <c r="B13418" s="219"/>
      <c r="C13418" s="220"/>
      <c r="D13418" s="220"/>
      <c r="E13418" s="220"/>
      <c r="F13418" s="225"/>
      <c r="G13418" s="222"/>
      <c r="H13418" s="229"/>
      <c r="I13418" s="220"/>
      <c r="J13418" s="220"/>
      <c r="K13418" s="223"/>
    </row>
    <row r="13419" customHeight="1" spans="1:11">
      <c r="A13419" s="226"/>
      <c r="B13419" s="213"/>
      <c r="C13419" s="214"/>
      <c r="D13419" s="214"/>
      <c r="E13419" s="214"/>
      <c r="F13419" s="224"/>
      <c r="G13419" s="216"/>
      <c r="H13419" s="227"/>
      <c r="I13419" s="214"/>
      <c r="J13419" s="214"/>
      <c r="K13419" s="218"/>
    </row>
    <row r="13420" customHeight="1" spans="1:11">
      <c r="A13420" s="228"/>
      <c r="B13420" s="219"/>
      <c r="C13420" s="220"/>
      <c r="D13420" s="220"/>
      <c r="E13420" s="220"/>
      <c r="F13420" s="225"/>
      <c r="G13420" s="222"/>
      <c r="H13420" s="229"/>
      <c r="I13420" s="220"/>
      <c r="J13420" s="220"/>
      <c r="K13420" s="223"/>
    </row>
    <row r="13421" customHeight="1" spans="1:11">
      <c r="A13421" s="226"/>
      <c r="B13421" s="213"/>
      <c r="C13421" s="214"/>
      <c r="D13421" s="214"/>
      <c r="E13421" s="214"/>
      <c r="F13421" s="224"/>
      <c r="G13421" s="216"/>
      <c r="H13421" s="227"/>
      <c r="I13421" s="214"/>
      <c r="J13421" s="214"/>
      <c r="K13421" s="218"/>
    </row>
    <row r="13422" customHeight="1" spans="1:11">
      <c r="A13422" s="228"/>
      <c r="B13422" s="219"/>
      <c r="C13422" s="220"/>
      <c r="D13422" s="220"/>
      <c r="E13422" s="220"/>
      <c r="F13422" s="225"/>
      <c r="G13422" s="222"/>
      <c r="H13422" s="229"/>
      <c r="I13422" s="220"/>
      <c r="J13422" s="220"/>
      <c r="K13422" s="223"/>
    </row>
    <row r="13423" customHeight="1" spans="1:11">
      <c r="A13423" s="226"/>
      <c r="B13423" s="213"/>
      <c r="C13423" s="214"/>
      <c r="D13423" s="214"/>
      <c r="E13423" s="214"/>
      <c r="F13423" s="224"/>
      <c r="G13423" s="216"/>
      <c r="H13423" s="227"/>
      <c r="I13423" s="214"/>
      <c r="J13423" s="214"/>
      <c r="K13423" s="218"/>
    </row>
    <row r="13424" customHeight="1" spans="1:11">
      <c r="A13424" s="228"/>
      <c r="B13424" s="219"/>
      <c r="C13424" s="220"/>
      <c r="D13424" s="220"/>
      <c r="E13424" s="220"/>
      <c r="F13424" s="225"/>
      <c r="G13424" s="222"/>
      <c r="H13424" s="229"/>
      <c r="I13424" s="220"/>
      <c r="J13424" s="220"/>
      <c r="K13424" s="223"/>
    </row>
    <row r="13425" customHeight="1" spans="1:11">
      <c r="A13425" s="226"/>
      <c r="B13425" s="213"/>
      <c r="C13425" s="214"/>
      <c r="D13425" s="214"/>
      <c r="E13425" s="214"/>
      <c r="F13425" s="224"/>
      <c r="G13425" s="216"/>
      <c r="H13425" s="227"/>
      <c r="I13425" s="214"/>
      <c r="J13425" s="214"/>
      <c r="K13425" s="218"/>
    </row>
    <row r="13426" customHeight="1" spans="1:11">
      <c r="A13426" s="228"/>
      <c r="B13426" s="219"/>
      <c r="C13426" s="220"/>
      <c r="D13426" s="220"/>
      <c r="E13426" s="220"/>
      <c r="F13426" s="225"/>
      <c r="G13426" s="222"/>
      <c r="H13426" s="229"/>
      <c r="I13426" s="220"/>
      <c r="J13426" s="220"/>
      <c r="K13426" s="223"/>
    </row>
    <row r="13427" customHeight="1" spans="1:11">
      <c r="A13427" s="226"/>
      <c r="B13427" s="213"/>
      <c r="C13427" s="214"/>
      <c r="D13427" s="214"/>
      <c r="E13427" s="214"/>
      <c r="F13427" s="224"/>
      <c r="G13427" s="216"/>
      <c r="H13427" s="227"/>
      <c r="I13427" s="214"/>
      <c r="J13427" s="214"/>
      <c r="K13427" s="218"/>
    </row>
    <row r="13428" customHeight="1" spans="1:11">
      <c r="A13428" s="228"/>
      <c r="B13428" s="219"/>
      <c r="C13428" s="220"/>
      <c r="D13428" s="220"/>
      <c r="E13428" s="220"/>
      <c r="F13428" s="225"/>
      <c r="G13428" s="222"/>
      <c r="H13428" s="229"/>
      <c r="I13428" s="220"/>
      <c r="J13428" s="220"/>
      <c r="K13428" s="223"/>
    </row>
    <row r="13429" customHeight="1" spans="1:11">
      <c r="A13429" s="226"/>
      <c r="B13429" s="213"/>
      <c r="C13429" s="214"/>
      <c r="D13429" s="214"/>
      <c r="E13429" s="214"/>
      <c r="F13429" s="224"/>
      <c r="G13429" s="216"/>
      <c r="H13429" s="227"/>
      <c r="I13429" s="214"/>
      <c r="J13429" s="214"/>
      <c r="K13429" s="218"/>
    </row>
    <row r="13430" customHeight="1" spans="1:11">
      <c r="A13430" s="228"/>
      <c r="B13430" s="219"/>
      <c r="C13430" s="220"/>
      <c r="D13430" s="220"/>
      <c r="E13430" s="220"/>
      <c r="F13430" s="225"/>
      <c r="G13430" s="222"/>
      <c r="H13430" s="229"/>
      <c r="I13430" s="220"/>
      <c r="J13430" s="220"/>
      <c r="K13430" s="223"/>
    </row>
    <row r="13431" customHeight="1" spans="1:11">
      <c r="A13431" s="226"/>
      <c r="B13431" s="213"/>
      <c r="C13431" s="214"/>
      <c r="D13431" s="214"/>
      <c r="E13431" s="214"/>
      <c r="F13431" s="224"/>
      <c r="G13431" s="216"/>
      <c r="H13431" s="227"/>
      <c r="I13431" s="214"/>
      <c r="J13431" s="214"/>
      <c r="K13431" s="218"/>
    </row>
    <row r="13432" customHeight="1" spans="1:11">
      <c r="A13432" s="228"/>
      <c r="B13432" s="219"/>
      <c r="C13432" s="220"/>
      <c r="D13432" s="220"/>
      <c r="E13432" s="220"/>
      <c r="F13432" s="225"/>
      <c r="G13432" s="222"/>
      <c r="H13432" s="229"/>
      <c r="I13432" s="220"/>
      <c r="J13432" s="220"/>
      <c r="K13432" s="223"/>
    </row>
    <row r="13433" customHeight="1" spans="1:11">
      <c r="A13433" s="226"/>
      <c r="B13433" s="213"/>
      <c r="C13433" s="214"/>
      <c r="D13433" s="214"/>
      <c r="E13433" s="214"/>
      <c r="F13433" s="224"/>
      <c r="G13433" s="216"/>
      <c r="H13433" s="227"/>
      <c r="I13433" s="214"/>
      <c r="J13433" s="214"/>
      <c r="K13433" s="218"/>
    </row>
    <row r="13434" customHeight="1" spans="1:11">
      <c r="A13434" s="228"/>
      <c r="B13434" s="219"/>
      <c r="C13434" s="220"/>
      <c r="D13434" s="220"/>
      <c r="E13434" s="220"/>
      <c r="F13434" s="225"/>
      <c r="G13434" s="222"/>
      <c r="H13434" s="229"/>
      <c r="I13434" s="220"/>
      <c r="J13434" s="220"/>
      <c r="K13434" s="223"/>
    </row>
    <row r="13435" customHeight="1" spans="1:11">
      <c r="A13435" s="226"/>
      <c r="B13435" s="213"/>
      <c r="C13435" s="214"/>
      <c r="D13435" s="214"/>
      <c r="E13435" s="214"/>
      <c r="F13435" s="224"/>
      <c r="G13435" s="216"/>
      <c r="H13435" s="227"/>
      <c r="I13435" s="214"/>
      <c r="J13435" s="214"/>
      <c r="K13435" s="218"/>
    </row>
    <row r="13436" customHeight="1" spans="1:11">
      <c r="A13436" s="228"/>
      <c r="B13436" s="219"/>
      <c r="C13436" s="220"/>
      <c r="D13436" s="220"/>
      <c r="E13436" s="220"/>
      <c r="F13436" s="225"/>
      <c r="G13436" s="222"/>
      <c r="H13436" s="229"/>
      <c r="I13436" s="220"/>
      <c r="J13436" s="220"/>
      <c r="K13436" s="223"/>
    </row>
    <row r="13437" customHeight="1" spans="1:11">
      <c r="A13437" s="226"/>
      <c r="B13437" s="213"/>
      <c r="C13437" s="214"/>
      <c r="D13437" s="214"/>
      <c r="E13437" s="214"/>
      <c r="F13437" s="224"/>
      <c r="G13437" s="216"/>
      <c r="H13437" s="227"/>
      <c r="I13437" s="214"/>
      <c r="J13437" s="214"/>
      <c r="K13437" s="218"/>
    </row>
    <row r="13438" customHeight="1" spans="1:11">
      <c r="A13438" s="228"/>
      <c r="B13438" s="219"/>
      <c r="C13438" s="220"/>
      <c r="D13438" s="220"/>
      <c r="E13438" s="220"/>
      <c r="F13438" s="225"/>
      <c r="G13438" s="222"/>
      <c r="H13438" s="229"/>
      <c r="I13438" s="220"/>
      <c r="J13438" s="220"/>
      <c r="K13438" s="223"/>
    </row>
    <row r="13439" customHeight="1" spans="1:11">
      <c r="A13439" s="226"/>
      <c r="B13439" s="213"/>
      <c r="C13439" s="214"/>
      <c r="D13439" s="214"/>
      <c r="E13439" s="214"/>
      <c r="F13439" s="224"/>
      <c r="G13439" s="216"/>
      <c r="H13439" s="227"/>
      <c r="I13439" s="214"/>
      <c r="J13439" s="214"/>
      <c r="K13439" s="218"/>
    </row>
    <row r="13440" customHeight="1" spans="1:11">
      <c r="A13440" s="228"/>
      <c r="B13440" s="219"/>
      <c r="C13440" s="220"/>
      <c r="D13440" s="220"/>
      <c r="E13440" s="220"/>
      <c r="F13440" s="225"/>
      <c r="G13440" s="222"/>
      <c r="H13440" s="229"/>
      <c r="I13440" s="220"/>
      <c r="J13440" s="220"/>
      <c r="K13440" s="223"/>
    </row>
    <row r="13441" customHeight="1" spans="1:11">
      <c r="A13441" s="226"/>
      <c r="B13441" s="213"/>
      <c r="C13441" s="214"/>
      <c r="D13441" s="214"/>
      <c r="E13441" s="214"/>
      <c r="F13441" s="224"/>
      <c r="G13441" s="216"/>
      <c r="H13441" s="227"/>
      <c r="I13441" s="214"/>
      <c r="J13441" s="214"/>
      <c r="K13441" s="218"/>
    </row>
    <row r="13442" customHeight="1" spans="1:11">
      <c r="A13442" s="228"/>
      <c r="B13442" s="219"/>
      <c r="C13442" s="220"/>
      <c r="D13442" s="220"/>
      <c r="E13442" s="220"/>
      <c r="F13442" s="225"/>
      <c r="G13442" s="222"/>
      <c r="H13442" s="229"/>
      <c r="I13442" s="220"/>
      <c r="J13442" s="220"/>
      <c r="K13442" s="223"/>
    </row>
    <row r="13443" customHeight="1" spans="1:11">
      <c r="A13443" s="226"/>
      <c r="B13443" s="213"/>
      <c r="C13443" s="214"/>
      <c r="D13443" s="214"/>
      <c r="E13443" s="214"/>
      <c r="F13443" s="224"/>
      <c r="G13443" s="216"/>
      <c r="H13443" s="227"/>
      <c r="I13443" s="214"/>
      <c r="J13443" s="214"/>
      <c r="K13443" s="218"/>
    </row>
    <row r="13444" customHeight="1" spans="1:11">
      <c r="A13444" s="228"/>
      <c r="B13444" s="219"/>
      <c r="C13444" s="220"/>
      <c r="D13444" s="220"/>
      <c r="E13444" s="220"/>
      <c r="F13444" s="225"/>
      <c r="G13444" s="222"/>
      <c r="H13444" s="229"/>
      <c r="I13444" s="220"/>
      <c r="J13444" s="220"/>
      <c r="K13444" s="223"/>
    </row>
    <row r="13445" customHeight="1" spans="1:11">
      <c r="A13445" s="226"/>
      <c r="B13445" s="213"/>
      <c r="C13445" s="214"/>
      <c r="D13445" s="214"/>
      <c r="E13445" s="214"/>
      <c r="F13445" s="224"/>
      <c r="G13445" s="216"/>
      <c r="H13445" s="227"/>
      <c r="I13445" s="214"/>
      <c r="J13445" s="214"/>
      <c r="K13445" s="218"/>
    </row>
    <row r="13446" customHeight="1" spans="1:11">
      <c r="A13446" s="228"/>
      <c r="B13446" s="219"/>
      <c r="C13446" s="220"/>
      <c r="D13446" s="220"/>
      <c r="E13446" s="220"/>
      <c r="F13446" s="225"/>
      <c r="G13446" s="222"/>
      <c r="H13446" s="229"/>
      <c r="I13446" s="220"/>
      <c r="J13446" s="220"/>
      <c r="K13446" s="223"/>
    </row>
    <row r="13447" customHeight="1" spans="1:11">
      <c r="A13447" s="226"/>
      <c r="B13447" s="213"/>
      <c r="C13447" s="214"/>
      <c r="D13447" s="214"/>
      <c r="E13447" s="214"/>
      <c r="F13447" s="224"/>
      <c r="G13447" s="216"/>
      <c r="H13447" s="227"/>
      <c r="I13447" s="214"/>
      <c r="J13447" s="214"/>
      <c r="K13447" s="218"/>
    </row>
    <row r="13448" customHeight="1" spans="1:11">
      <c r="A13448" s="228"/>
      <c r="B13448" s="219"/>
      <c r="C13448" s="220"/>
      <c r="D13448" s="220"/>
      <c r="E13448" s="220"/>
      <c r="F13448" s="225"/>
      <c r="G13448" s="222"/>
      <c r="H13448" s="229"/>
      <c r="I13448" s="220"/>
      <c r="J13448" s="220"/>
      <c r="K13448" s="223"/>
    </row>
    <row r="13449" customHeight="1" spans="1:11">
      <c r="A13449" s="226"/>
      <c r="B13449" s="213"/>
      <c r="C13449" s="214"/>
      <c r="D13449" s="214"/>
      <c r="E13449" s="214"/>
      <c r="F13449" s="224"/>
      <c r="G13449" s="216"/>
      <c r="H13449" s="227"/>
      <c r="I13449" s="214"/>
      <c r="J13449" s="214"/>
      <c r="K13449" s="218"/>
    </row>
    <row r="13450" customHeight="1" spans="1:11">
      <c r="A13450" s="228"/>
      <c r="B13450" s="219"/>
      <c r="C13450" s="220"/>
      <c r="D13450" s="220"/>
      <c r="E13450" s="220"/>
      <c r="F13450" s="225"/>
      <c r="G13450" s="222"/>
      <c r="H13450" s="229"/>
      <c r="I13450" s="220"/>
      <c r="J13450" s="220"/>
      <c r="K13450" s="223"/>
    </row>
    <row r="13451" customHeight="1" spans="1:11">
      <c r="A13451" s="226"/>
      <c r="B13451" s="213"/>
      <c r="C13451" s="214"/>
      <c r="D13451" s="214"/>
      <c r="E13451" s="214"/>
      <c r="F13451" s="224"/>
      <c r="G13451" s="216"/>
      <c r="H13451" s="227"/>
      <c r="I13451" s="214"/>
      <c r="J13451" s="214"/>
      <c r="K13451" s="218"/>
    </row>
    <row r="13452" customHeight="1" spans="1:11">
      <c r="A13452" s="228"/>
      <c r="B13452" s="219"/>
      <c r="C13452" s="220"/>
      <c r="D13452" s="220"/>
      <c r="E13452" s="220"/>
      <c r="F13452" s="225"/>
      <c r="G13452" s="222"/>
      <c r="H13452" s="229"/>
      <c r="I13452" s="220"/>
      <c r="J13452" s="220"/>
      <c r="K13452" s="223"/>
    </row>
    <row r="13453" customHeight="1" spans="1:11">
      <c r="A13453" s="226"/>
      <c r="B13453" s="213"/>
      <c r="C13453" s="214"/>
      <c r="D13453" s="214"/>
      <c r="E13453" s="214"/>
      <c r="F13453" s="224"/>
      <c r="G13453" s="216"/>
      <c r="H13453" s="227"/>
      <c r="I13453" s="214"/>
      <c r="J13453" s="214"/>
      <c r="K13453" s="218"/>
    </row>
    <row r="13454" customHeight="1" spans="1:11">
      <c r="A13454" s="228"/>
      <c r="B13454" s="219"/>
      <c r="C13454" s="220"/>
      <c r="D13454" s="220"/>
      <c r="E13454" s="220"/>
      <c r="F13454" s="225"/>
      <c r="G13454" s="222"/>
      <c r="H13454" s="229"/>
      <c r="I13454" s="220"/>
      <c r="J13454" s="220"/>
      <c r="K13454" s="223"/>
    </row>
    <row r="13455" customHeight="1" spans="1:11">
      <c r="A13455" s="226"/>
      <c r="B13455" s="213"/>
      <c r="C13455" s="214"/>
      <c r="D13455" s="214"/>
      <c r="E13455" s="214"/>
      <c r="F13455" s="224"/>
      <c r="G13455" s="216"/>
      <c r="H13455" s="227"/>
      <c r="I13455" s="214"/>
      <c r="J13455" s="214"/>
      <c r="K13455" s="218"/>
    </row>
    <row r="13456" customHeight="1" spans="1:11">
      <c r="A13456" s="228"/>
      <c r="B13456" s="219"/>
      <c r="C13456" s="220"/>
      <c r="D13456" s="220"/>
      <c r="E13456" s="220"/>
      <c r="F13456" s="225"/>
      <c r="G13456" s="222"/>
      <c r="H13456" s="229"/>
      <c r="I13456" s="220"/>
      <c r="J13456" s="220"/>
      <c r="K13456" s="223"/>
    </row>
    <row r="13457" customHeight="1" spans="1:11">
      <c r="A13457" s="226"/>
      <c r="B13457" s="213"/>
      <c r="C13457" s="214"/>
      <c r="D13457" s="214"/>
      <c r="E13457" s="214"/>
      <c r="F13457" s="224"/>
      <c r="G13457" s="216"/>
      <c r="H13457" s="227"/>
      <c r="I13457" s="214"/>
      <c r="J13457" s="214"/>
      <c r="K13457" s="218"/>
    </row>
    <row r="13458" customHeight="1" spans="1:11">
      <c r="A13458" s="228"/>
      <c r="B13458" s="219"/>
      <c r="C13458" s="220"/>
      <c r="D13458" s="220"/>
      <c r="E13458" s="220"/>
      <c r="F13458" s="225"/>
      <c r="G13458" s="222"/>
      <c r="H13458" s="229"/>
      <c r="I13458" s="220"/>
      <c r="J13458" s="220"/>
      <c r="K13458" s="223"/>
    </row>
    <row r="13459" customHeight="1" spans="1:11">
      <c r="A13459" s="226"/>
      <c r="B13459" s="213"/>
      <c r="C13459" s="214"/>
      <c r="D13459" s="214"/>
      <c r="E13459" s="214"/>
      <c r="F13459" s="224"/>
      <c r="G13459" s="216"/>
      <c r="H13459" s="227"/>
      <c r="I13459" s="214"/>
      <c r="J13459" s="214"/>
      <c r="K13459" s="218"/>
    </row>
    <row r="13460" customHeight="1" spans="1:11">
      <c r="A13460" s="228"/>
      <c r="B13460" s="219"/>
      <c r="C13460" s="220"/>
      <c r="D13460" s="220"/>
      <c r="E13460" s="220"/>
      <c r="F13460" s="225"/>
      <c r="G13460" s="222"/>
      <c r="H13460" s="229"/>
      <c r="I13460" s="220"/>
      <c r="J13460" s="220"/>
      <c r="K13460" s="223"/>
    </row>
    <row r="13461" customHeight="1" spans="1:11">
      <c r="A13461" s="226"/>
      <c r="B13461" s="213"/>
      <c r="C13461" s="214"/>
      <c r="D13461" s="214"/>
      <c r="E13461" s="214"/>
      <c r="F13461" s="224"/>
      <c r="G13461" s="216"/>
      <c r="H13461" s="227"/>
      <c r="I13461" s="214"/>
      <c r="J13461" s="214"/>
      <c r="K13461" s="218"/>
    </row>
    <row r="13462" customHeight="1" spans="1:11">
      <c r="A13462" s="228"/>
      <c r="B13462" s="219"/>
      <c r="C13462" s="220"/>
      <c r="D13462" s="220"/>
      <c r="E13462" s="220"/>
      <c r="F13462" s="225"/>
      <c r="G13462" s="222"/>
      <c r="H13462" s="229"/>
      <c r="I13462" s="220"/>
      <c r="J13462" s="220"/>
      <c r="K13462" s="223"/>
    </row>
    <row r="13463" customHeight="1" spans="1:11">
      <c r="A13463" s="226"/>
      <c r="B13463" s="213"/>
      <c r="C13463" s="214"/>
      <c r="D13463" s="214"/>
      <c r="E13463" s="214"/>
      <c r="F13463" s="224"/>
      <c r="G13463" s="216"/>
      <c r="H13463" s="227"/>
      <c r="I13463" s="214"/>
      <c r="J13463" s="214"/>
      <c r="K13463" s="218"/>
    </row>
    <row r="13464" customHeight="1" spans="1:11">
      <c r="A13464" s="228"/>
      <c r="B13464" s="219"/>
      <c r="C13464" s="220"/>
      <c r="D13464" s="220"/>
      <c r="E13464" s="220"/>
      <c r="F13464" s="225"/>
      <c r="G13464" s="222"/>
      <c r="H13464" s="229"/>
      <c r="I13464" s="220"/>
      <c r="J13464" s="220"/>
      <c r="K13464" s="223"/>
    </row>
    <row r="13465" customHeight="1" spans="1:11">
      <c r="A13465" s="226"/>
      <c r="B13465" s="213"/>
      <c r="C13465" s="214"/>
      <c r="D13465" s="214"/>
      <c r="E13465" s="214"/>
      <c r="F13465" s="224"/>
      <c r="G13465" s="216"/>
      <c r="H13465" s="227"/>
      <c r="I13465" s="214"/>
      <c r="J13465" s="214"/>
      <c r="K13465" s="218"/>
    </row>
    <row r="13466" customHeight="1" spans="1:11">
      <c r="A13466" s="228"/>
      <c r="B13466" s="219"/>
      <c r="C13466" s="220"/>
      <c r="D13466" s="220"/>
      <c r="E13466" s="220"/>
      <c r="F13466" s="225"/>
      <c r="G13466" s="222"/>
      <c r="H13466" s="229"/>
      <c r="I13466" s="220"/>
      <c r="J13466" s="220"/>
      <c r="K13466" s="223"/>
    </row>
    <row r="13467" customHeight="1" spans="1:11">
      <c r="A13467" s="226"/>
      <c r="B13467" s="213"/>
      <c r="C13467" s="214"/>
      <c r="D13467" s="214"/>
      <c r="E13467" s="214"/>
      <c r="F13467" s="224"/>
      <c r="G13467" s="216"/>
      <c r="H13467" s="227"/>
      <c r="I13467" s="214"/>
      <c r="J13467" s="214"/>
      <c r="K13467" s="218"/>
    </row>
    <row r="13468" customHeight="1" spans="1:11">
      <c r="A13468" s="228"/>
      <c r="B13468" s="219"/>
      <c r="C13468" s="220"/>
      <c r="D13468" s="220"/>
      <c r="E13468" s="220"/>
      <c r="F13468" s="225"/>
      <c r="G13468" s="222"/>
      <c r="H13468" s="229"/>
      <c r="I13468" s="220"/>
      <c r="J13468" s="220"/>
      <c r="K13468" s="223"/>
    </row>
    <row r="13469" customHeight="1" spans="1:11">
      <c r="A13469" s="226"/>
      <c r="B13469" s="213"/>
      <c r="C13469" s="214"/>
      <c r="D13469" s="214"/>
      <c r="E13469" s="214"/>
      <c r="F13469" s="224"/>
      <c r="G13469" s="216"/>
      <c r="H13469" s="227"/>
      <c r="I13469" s="214"/>
      <c r="J13469" s="214"/>
      <c r="K13469" s="218"/>
    </row>
    <row r="13470" customHeight="1" spans="1:11">
      <c r="A13470" s="228"/>
      <c r="B13470" s="219"/>
      <c r="C13470" s="220"/>
      <c r="D13470" s="220"/>
      <c r="E13470" s="220"/>
      <c r="F13470" s="225"/>
      <c r="G13470" s="222"/>
      <c r="H13470" s="229"/>
      <c r="I13470" s="220"/>
      <c r="J13470" s="220"/>
      <c r="K13470" s="223"/>
    </row>
    <row r="13471" customHeight="1" spans="1:11">
      <c r="A13471" s="226"/>
      <c r="B13471" s="213"/>
      <c r="C13471" s="214"/>
      <c r="D13471" s="214"/>
      <c r="E13471" s="214"/>
      <c r="F13471" s="224"/>
      <c r="G13471" s="216"/>
      <c r="H13471" s="227"/>
      <c r="I13471" s="214"/>
      <c r="J13471" s="214"/>
      <c r="K13471" s="218"/>
    </row>
    <row r="13472" customHeight="1" spans="1:11">
      <c r="A13472" s="228"/>
      <c r="B13472" s="219"/>
      <c r="C13472" s="220"/>
      <c r="D13472" s="220"/>
      <c r="E13472" s="220"/>
      <c r="F13472" s="225"/>
      <c r="G13472" s="222"/>
      <c r="H13472" s="229"/>
      <c r="I13472" s="220"/>
      <c r="J13472" s="220"/>
      <c r="K13472" s="223"/>
    </row>
    <row r="13473" customHeight="1" spans="1:11">
      <c r="A13473" s="226"/>
      <c r="B13473" s="213"/>
      <c r="C13473" s="214"/>
      <c r="D13473" s="214"/>
      <c r="E13473" s="214"/>
      <c r="F13473" s="224"/>
      <c r="G13473" s="216"/>
      <c r="H13473" s="227"/>
      <c r="I13473" s="214"/>
      <c r="J13473" s="214"/>
      <c r="K13473" s="218"/>
    </row>
    <row r="13474" customHeight="1" spans="1:11">
      <c r="A13474" s="228"/>
      <c r="B13474" s="219"/>
      <c r="C13474" s="220"/>
      <c r="D13474" s="220"/>
      <c r="E13474" s="220"/>
      <c r="F13474" s="225"/>
      <c r="G13474" s="222"/>
      <c r="H13474" s="229"/>
      <c r="I13474" s="220"/>
      <c r="J13474" s="220"/>
      <c r="K13474" s="223"/>
    </row>
    <row r="13475" customHeight="1" spans="1:11">
      <c r="A13475" s="226"/>
      <c r="B13475" s="213"/>
      <c r="C13475" s="214"/>
      <c r="D13475" s="214"/>
      <c r="E13475" s="214"/>
      <c r="F13475" s="224"/>
      <c r="G13475" s="216"/>
      <c r="H13475" s="227"/>
      <c r="I13475" s="214"/>
      <c r="J13475" s="214"/>
      <c r="K13475" s="218"/>
    </row>
    <row r="13476" customHeight="1" spans="1:11">
      <c r="A13476" s="228"/>
      <c r="B13476" s="219"/>
      <c r="C13476" s="220"/>
      <c r="D13476" s="220"/>
      <c r="E13476" s="220"/>
      <c r="F13476" s="225"/>
      <c r="G13476" s="222"/>
      <c r="H13476" s="229"/>
      <c r="I13476" s="220"/>
      <c r="J13476" s="220"/>
      <c r="K13476" s="223"/>
    </row>
    <row r="13477" customHeight="1" spans="1:11">
      <c r="A13477" s="226"/>
      <c r="B13477" s="213"/>
      <c r="C13477" s="214"/>
      <c r="D13477" s="214"/>
      <c r="E13477" s="214"/>
      <c r="F13477" s="224"/>
      <c r="G13477" s="216"/>
      <c r="H13477" s="227"/>
      <c r="I13477" s="214"/>
      <c r="J13477" s="214"/>
      <c r="K13477" s="218"/>
    </row>
    <row r="13478" customHeight="1" spans="1:11">
      <c r="A13478" s="228"/>
      <c r="B13478" s="219"/>
      <c r="C13478" s="220"/>
      <c r="D13478" s="220"/>
      <c r="E13478" s="220"/>
      <c r="F13478" s="225"/>
      <c r="G13478" s="222"/>
      <c r="H13478" s="229"/>
      <c r="I13478" s="220"/>
      <c r="J13478" s="220"/>
      <c r="K13478" s="223"/>
    </row>
    <row r="13479" customHeight="1" spans="1:11">
      <c r="A13479" s="226"/>
      <c r="B13479" s="213"/>
      <c r="C13479" s="214"/>
      <c r="D13479" s="214"/>
      <c r="E13479" s="214"/>
      <c r="F13479" s="224"/>
      <c r="G13479" s="216"/>
      <c r="H13479" s="227"/>
      <c r="I13479" s="214"/>
      <c r="J13479" s="214"/>
      <c r="K13479" s="218"/>
    </row>
    <row r="13480" customHeight="1" spans="1:11">
      <c r="A13480" s="228"/>
      <c r="B13480" s="219"/>
      <c r="C13480" s="220"/>
      <c r="D13480" s="220"/>
      <c r="E13480" s="220"/>
      <c r="F13480" s="225"/>
      <c r="G13480" s="222"/>
      <c r="H13480" s="229"/>
      <c r="I13480" s="220"/>
      <c r="J13480" s="220"/>
      <c r="K13480" s="223"/>
    </row>
    <row r="13481" customHeight="1" spans="1:11">
      <c r="A13481" s="226"/>
      <c r="B13481" s="213"/>
      <c r="C13481" s="214"/>
      <c r="D13481" s="214"/>
      <c r="E13481" s="214"/>
      <c r="F13481" s="224"/>
      <c r="G13481" s="216"/>
      <c r="H13481" s="227"/>
      <c r="I13481" s="214"/>
      <c r="J13481" s="214"/>
      <c r="K13481" s="218"/>
    </row>
    <row r="13482" customHeight="1" spans="1:11">
      <c r="A13482" s="228"/>
      <c r="B13482" s="219"/>
      <c r="C13482" s="220"/>
      <c r="D13482" s="220"/>
      <c r="E13482" s="220"/>
      <c r="F13482" s="225"/>
      <c r="G13482" s="222"/>
      <c r="H13482" s="229"/>
      <c r="I13482" s="220"/>
      <c r="J13482" s="220"/>
      <c r="K13482" s="223"/>
    </row>
    <row r="13483" customHeight="1" spans="1:11">
      <c r="A13483" s="226"/>
      <c r="B13483" s="213"/>
      <c r="C13483" s="214"/>
      <c r="D13483" s="214"/>
      <c r="E13483" s="214"/>
      <c r="F13483" s="224"/>
      <c r="G13483" s="216"/>
      <c r="H13483" s="227"/>
      <c r="I13483" s="214"/>
      <c r="J13483" s="214"/>
      <c r="K13483" s="218"/>
    </row>
    <row r="13484" customHeight="1" spans="1:11">
      <c r="A13484" s="228"/>
      <c r="B13484" s="219"/>
      <c r="C13484" s="220"/>
      <c r="D13484" s="220"/>
      <c r="E13484" s="220"/>
      <c r="F13484" s="225"/>
      <c r="G13484" s="222"/>
      <c r="H13484" s="229"/>
      <c r="I13484" s="220"/>
      <c r="J13484" s="220"/>
      <c r="K13484" s="223"/>
    </row>
    <row r="13485" customHeight="1" spans="1:11">
      <c r="A13485" s="226"/>
      <c r="B13485" s="213"/>
      <c r="C13485" s="214"/>
      <c r="D13485" s="214"/>
      <c r="E13485" s="214"/>
      <c r="F13485" s="224"/>
      <c r="G13485" s="216"/>
      <c r="H13485" s="227"/>
      <c r="I13485" s="214"/>
      <c r="J13485" s="214"/>
      <c r="K13485" s="218"/>
    </row>
    <row r="13486" customHeight="1" spans="1:11">
      <c r="A13486" s="228"/>
      <c r="B13486" s="219"/>
      <c r="C13486" s="220"/>
      <c r="D13486" s="220"/>
      <c r="E13486" s="220"/>
      <c r="F13486" s="225"/>
      <c r="G13486" s="222"/>
      <c r="H13486" s="229"/>
      <c r="I13486" s="220"/>
      <c r="J13486" s="220"/>
      <c r="K13486" s="223"/>
    </row>
    <row r="13487" customHeight="1" spans="1:11">
      <c r="A13487" s="226"/>
      <c r="B13487" s="213"/>
      <c r="C13487" s="214"/>
      <c r="D13487" s="214"/>
      <c r="E13487" s="214"/>
      <c r="F13487" s="224"/>
      <c r="G13487" s="216"/>
      <c r="H13487" s="227"/>
      <c r="I13487" s="214"/>
      <c r="J13487" s="214"/>
      <c r="K13487" s="218"/>
    </row>
    <row r="13488" customHeight="1" spans="1:11">
      <c r="A13488" s="228"/>
      <c r="B13488" s="219"/>
      <c r="C13488" s="220"/>
      <c r="D13488" s="220"/>
      <c r="E13488" s="220"/>
      <c r="F13488" s="225"/>
      <c r="G13488" s="222"/>
      <c r="H13488" s="229"/>
      <c r="I13488" s="220"/>
      <c r="J13488" s="220"/>
      <c r="K13488" s="223"/>
    </row>
    <row r="13489" customHeight="1" spans="1:11">
      <c r="A13489" s="226"/>
      <c r="B13489" s="213"/>
      <c r="C13489" s="214"/>
      <c r="D13489" s="214"/>
      <c r="E13489" s="214"/>
      <c r="F13489" s="224"/>
      <c r="G13489" s="216"/>
      <c r="H13489" s="227"/>
      <c r="I13489" s="214"/>
      <c r="J13489" s="214"/>
      <c r="K13489" s="218"/>
    </row>
    <row r="13490" customHeight="1" spans="1:11">
      <c r="A13490" s="228"/>
      <c r="B13490" s="219"/>
      <c r="C13490" s="220"/>
      <c r="D13490" s="220"/>
      <c r="E13490" s="220"/>
      <c r="F13490" s="225"/>
      <c r="G13490" s="222"/>
      <c r="H13490" s="229"/>
      <c r="I13490" s="220"/>
      <c r="J13490" s="220"/>
      <c r="K13490" s="223"/>
    </row>
    <row r="13491" customHeight="1" spans="1:11">
      <c r="A13491" s="226"/>
      <c r="B13491" s="213"/>
      <c r="C13491" s="214"/>
      <c r="D13491" s="214"/>
      <c r="E13491" s="214"/>
      <c r="F13491" s="224"/>
      <c r="G13491" s="216"/>
      <c r="H13491" s="227"/>
      <c r="I13491" s="214"/>
      <c r="J13491" s="214"/>
      <c r="K13491" s="218"/>
    </row>
    <row r="13492" customHeight="1" spans="1:11">
      <c r="A13492" s="228"/>
      <c r="B13492" s="219"/>
      <c r="C13492" s="220"/>
      <c r="D13492" s="220"/>
      <c r="E13492" s="220"/>
      <c r="F13492" s="225"/>
      <c r="G13492" s="222"/>
      <c r="H13492" s="229"/>
      <c r="I13492" s="220"/>
      <c r="J13492" s="220"/>
      <c r="K13492" s="223"/>
    </row>
    <row r="13493" customHeight="1" spans="1:11">
      <c r="A13493" s="226"/>
      <c r="B13493" s="213"/>
      <c r="C13493" s="214"/>
      <c r="D13493" s="214"/>
      <c r="E13493" s="214"/>
      <c r="F13493" s="224"/>
      <c r="G13493" s="216"/>
      <c r="H13493" s="227"/>
      <c r="I13493" s="214"/>
      <c r="J13493" s="214"/>
      <c r="K13493" s="218"/>
    </row>
    <row r="13494" customHeight="1" spans="1:11">
      <c r="A13494" s="228"/>
      <c r="B13494" s="219"/>
      <c r="C13494" s="220"/>
      <c r="D13494" s="220"/>
      <c r="E13494" s="220"/>
      <c r="F13494" s="225"/>
      <c r="G13494" s="222"/>
      <c r="H13494" s="229"/>
      <c r="I13494" s="220"/>
      <c r="J13494" s="220"/>
      <c r="K13494" s="223"/>
    </row>
    <row r="13495" customHeight="1" spans="1:11">
      <c r="A13495" s="226"/>
      <c r="B13495" s="213"/>
      <c r="C13495" s="214"/>
      <c r="D13495" s="214"/>
      <c r="E13495" s="214"/>
      <c r="F13495" s="224"/>
      <c r="G13495" s="216"/>
      <c r="H13495" s="227"/>
      <c r="I13495" s="214"/>
      <c r="J13495" s="214"/>
      <c r="K13495" s="218"/>
    </row>
    <row r="13496" customHeight="1" spans="1:11">
      <c r="A13496" s="228"/>
      <c r="B13496" s="219"/>
      <c r="C13496" s="220"/>
      <c r="D13496" s="220"/>
      <c r="E13496" s="220"/>
      <c r="F13496" s="225"/>
      <c r="G13496" s="222"/>
      <c r="H13496" s="229"/>
      <c r="I13496" s="220"/>
      <c r="J13496" s="220"/>
      <c r="K13496" s="223"/>
    </row>
    <row r="13497" customHeight="1" spans="1:11">
      <c r="A13497" s="226"/>
      <c r="B13497" s="213"/>
      <c r="C13497" s="214"/>
      <c r="D13497" s="214"/>
      <c r="E13497" s="214"/>
      <c r="F13497" s="224"/>
      <c r="G13497" s="216"/>
      <c r="H13497" s="227"/>
      <c r="I13497" s="214"/>
      <c r="J13497" s="214"/>
      <c r="K13497" s="218"/>
    </row>
    <row r="13498" customHeight="1" spans="1:11">
      <c r="A13498" s="228"/>
      <c r="B13498" s="219"/>
      <c r="C13498" s="220"/>
      <c r="D13498" s="220"/>
      <c r="E13498" s="220"/>
      <c r="F13498" s="225"/>
      <c r="G13498" s="222"/>
      <c r="H13498" s="229"/>
      <c r="I13498" s="220"/>
      <c r="J13498" s="220"/>
      <c r="K13498" s="223"/>
    </row>
    <row r="13499" customHeight="1" spans="1:11">
      <c r="A13499" s="226"/>
      <c r="B13499" s="213"/>
      <c r="C13499" s="214"/>
      <c r="D13499" s="214"/>
      <c r="E13499" s="214"/>
      <c r="F13499" s="224"/>
      <c r="G13499" s="216"/>
      <c r="H13499" s="227"/>
      <c r="I13499" s="214"/>
      <c r="J13499" s="214"/>
      <c r="K13499" s="218"/>
    </row>
    <row r="13500" customHeight="1" spans="1:11">
      <c r="A13500" s="228"/>
      <c r="B13500" s="219"/>
      <c r="C13500" s="220"/>
      <c r="D13500" s="220"/>
      <c r="E13500" s="220"/>
      <c r="F13500" s="225"/>
      <c r="G13500" s="222"/>
      <c r="H13500" s="229"/>
      <c r="I13500" s="220"/>
      <c r="J13500" s="220"/>
      <c r="K13500" s="223"/>
    </row>
    <row r="13501" customHeight="1" spans="1:11">
      <c r="A13501" s="226"/>
      <c r="B13501" s="213"/>
      <c r="C13501" s="214"/>
      <c r="D13501" s="214"/>
      <c r="E13501" s="214"/>
      <c r="F13501" s="224"/>
      <c r="G13501" s="216"/>
      <c r="H13501" s="227"/>
      <c r="I13501" s="214"/>
      <c r="J13501" s="214"/>
      <c r="K13501" s="218"/>
    </row>
    <row r="13502" customHeight="1" spans="1:11">
      <c r="A13502" s="228"/>
      <c r="B13502" s="219"/>
      <c r="C13502" s="220"/>
      <c r="D13502" s="220"/>
      <c r="E13502" s="220"/>
      <c r="F13502" s="225"/>
      <c r="G13502" s="222"/>
      <c r="H13502" s="229"/>
      <c r="I13502" s="220"/>
      <c r="J13502" s="220"/>
      <c r="K13502" s="223"/>
    </row>
    <row r="13503" customHeight="1" spans="1:11">
      <c r="A13503" s="226"/>
      <c r="B13503" s="213"/>
      <c r="C13503" s="214"/>
      <c r="D13503" s="214"/>
      <c r="E13503" s="214"/>
      <c r="F13503" s="224"/>
      <c r="G13503" s="216"/>
      <c r="H13503" s="227"/>
      <c r="I13503" s="214"/>
      <c r="J13503" s="214"/>
      <c r="K13503" s="218"/>
    </row>
    <row r="13504" customHeight="1" spans="1:11">
      <c r="A13504" s="228"/>
      <c r="B13504" s="219"/>
      <c r="C13504" s="220"/>
      <c r="D13504" s="220"/>
      <c r="E13504" s="220"/>
      <c r="F13504" s="225"/>
      <c r="G13504" s="222"/>
      <c r="H13504" s="229"/>
      <c r="I13504" s="220"/>
      <c r="J13504" s="220"/>
      <c r="K13504" s="223"/>
    </row>
    <row r="13505" customHeight="1" spans="1:11">
      <c r="A13505" s="226"/>
      <c r="B13505" s="213"/>
      <c r="C13505" s="214"/>
      <c r="D13505" s="214"/>
      <c r="E13505" s="214"/>
      <c r="F13505" s="224"/>
      <c r="G13505" s="216"/>
      <c r="H13505" s="227"/>
      <c r="I13505" s="214"/>
      <c r="J13505" s="214"/>
      <c r="K13505" s="218"/>
    </row>
    <row r="13506" customHeight="1" spans="1:11">
      <c r="A13506" s="228"/>
      <c r="B13506" s="219"/>
      <c r="C13506" s="220"/>
      <c r="D13506" s="220"/>
      <c r="E13506" s="220"/>
      <c r="F13506" s="225"/>
      <c r="G13506" s="222"/>
      <c r="H13506" s="229"/>
      <c r="I13506" s="220"/>
      <c r="J13506" s="220"/>
      <c r="K13506" s="223"/>
    </row>
    <row r="13507" customHeight="1" spans="1:11">
      <c r="A13507" s="226"/>
      <c r="B13507" s="213"/>
      <c r="C13507" s="214"/>
      <c r="D13507" s="214"/>
      <c r="E13507" s="214"/>
      <c r="F13507" s="224"/>
      <c r="G13507" s="216"/>
      <c r="H13507" s="227"/>
      <c r="I13507" s="214"/>
      <c r="J13507" s="214"/>
      <c r="K13507" s="218"/>
    </row>
    <row r="13508" customHeight="1" spans="1:11">
      <c r="A13508" s="228"/>
      <c r="B13508" s="219"/>
      <c r="C13508" s="220"/>
      <c r="D13508" s="220"/>
      <c r="E13508" s="220"/>
      <c r="F13508" s="225"/>
      <c r="G13508" s="222"/>
      <c r="H13508" s="229"/>
      <c r="I13508" s="220"/>
      <c r="J13508" s="220"/>
      <c r="K13508" s="223"/>
    </row>
    <row r="13509" customHeight="1" spans="1:11">
      <c r="A13509" s="226"/>
      <c r="B13509" s="213"/>
      <c r="C13509" s="214"/>
      <c r="D13509" s="214"/>
      <c r="E13509" s="214"/>
      <c r="F13509" s="224"/>
      <c r="G13509" s="216"/>
      <c r="H13509" s="227"/>
      <c r="I13509" s="214"/>
      <c r="J13509" s="214"/>
      <c r="K13509" s="218"/>
    </row>
    <row r="13510" customHeight="1" spans="1:11">
      <c r="A13510" s="228"/>
      <c r="B13510" s="219"/>
      <c r="C13510" s="220"/>
      <c r="D13510" s="220"/>
      <c r="E13510" s="220"/>
      <c r="F13510" s="225"/>
      <c r="G13510" s="222"/>
      <c r="H13510" s="229"/>
      <c r="I13510" s="220"/>
      <c r="J13510" s="220"/>
      <c r="K13510" s="223"/>
    </row>
    <row r="13511" customHeight="1" spans="1:11">
      <c r="A13511" s="226"/>
      <c r="B13511" s="213"/>
      <c r="C13511" s="214"/>
      <c r="D13511" s="214"/>
      <c r="E13511" s="214"/>
      <c r="F13511" s="224"/>
      <c r="G13511" s="216"/>
      <c r="H13511" s="227"/>
      <c r="I13511" s="214"/>
      <c r="J13511" s="214"/>
      <c r="K13511" s="218"/>
    </row>
    <row r="13512" customHeight="1" spans="1:11">
      <c r="A13512" s="228"/>
      <c r="B13512" s="219"/>
      <c r="C13512" s="220"/>
      <c r="D13512" s="220"/>
      <c r="E13512" s="220"/>
      <c r="F13512" s="225"/>
      <c r="G13512" s="222"/>
      <c r="H13512" s="229"/>
      <c r="I13512" s="220"/>
      <c r="J13512" s="220"/>
      <c r="K13512" s="223"/>
    </row>
    <row r="13513" customHeight="1" spans="1:11">
      <c r="A13513" s="226"/>
      <c r="B13513" s="213"/>
      <c r="C13513" s="214"/>
      <c r="D13513" s="214"/>
      <c r="E13513" s="214"/>
      <c r="F13513" s="224"/>
      <c r="G13513" s="216"/>
      <c r="H13513" s="227"/>
      <c r="I13513" s="214"/>
      <c r="J13513" s="214"/>
      <c r="K13513" s="218"/>
    </row>
    <row r="13514" customHeight="1" spans="1:11">
      <c r="A13514" s="228"/>
      <c r="B13514" s="219"/>
      <c r="C13514" s="220"/>
      <c r="D13514" s="220"/>
      <c r="E13514" s="220"/>
      <c r="F13514" s="225"/>
      <c r="G13514" s="222"/>
      <c r="H13514" s="229"/>
      <c r="I13514" s="220"/>
      <c r="J13514" s="220"/>
      <c r="K13514" s="223"/>
    </row>
    <row r="13515" customHeight="1" spans="1:11">
      <c r="A13515" s="226"/>
      <c r="B13515" s="213"/>
      <c r="C13515" s="214"/>
      <c r="D13515" s="214"/>
      <c r="E13515" s="214"/>
      <c r="F13515" s="224"/>
      <c r="G13515" s="216"/>
      <c r="H13515" s="227"/>
      <c r="I13515" s="214"/>
      <c r="J13515" s="214"/>
      <c r="K13515" s="218"/>
    </row>
    <row r="13516" customHeight="1" spans="1:11">
      <c r="A13516" s="228"/>
      <c r="B13516" s="219"/>
      <c r="C13516" s="220"/>
      <c r="D13516" s="220"/>
      <c r="E13516" s="220"/>
      <c r="F13516" s="225"/>
      <c r="G13516" s="222"/>
      <c r="H13516" s="229"/>
      <c r="I13516" s="220"/>
      <c r="J13516" s="220"/>
      <c r="K13516" s="223"/>
    </row>
    <row r="13517" customHeight="1" spans="1:11">
      <c r="A13517" s="226"/>
      <c r="B13517" s="213"/>
      <c r="C13517" s="214"/>
      <c r="D13517" s="214"/>
      <c r="E13517" s="214"/>
      <c r="F13517" s="224"/>
      <c r="G13517" s="216"/>
      <c r="H13517" s="227"/>
      <c r="I13517" s="214"/>
      <c r="J13517" s="214"/>
      <c r="K13517" s="218"/>
    </row>
    <row r="13518" customHeight="1" spans="1:11">
      <c r="A13518" s="228"/>
      <c r="B13518" s="219"/>
      <c r="C13518" s="220"/>
      <c r="D13518" s="220"/>
      <c r="E13518" s="220"/>
      <c r="F13518" s="225"/>
      <c r="G13518" s="222"/>
      <c r="H13518" s="229"/>
      <c r="I13518" s="220"/>
      <c r="J13518" s="220"/>
      <c r="K13518" s="223"/>
    </row>
    <row r="13519" customHeight="1" spans="1:11">
      <c r="A13519" s="226"/>
      <c r="B13519" s="213"/>
      <c r="C13519" s="214"/>
      <c r="D13519" s="214"/>
      <c r="E13519" s="214"/>
      <c r="F13519" s="224"/>
      <c r="G13519" s="216"/>
      <c r="H13519" s="227"/>
      <c r="I13519" s="214"/>
      <c r="J13519" s="214"/>
      <c r="K13519" s="218"/>
    </row>
    <row r="13520" customHeight="1" spans="1:11">
      <c r="A13520" s="228"/>
      <c r="B13520" s="219"/>
      <c r="C13520" s="220"/>
      <c r="D13520" s="220"/>
      <c r="E13520" s="220"/>
      <c r="F13520" s="225"/>
      <c r="G13520" s="222"/>
      <c r="H13520" s="229"/>
      <c r="I13520" s="220"/>
      <c r="J13520" s="220"/>
      <c r="K13520" s="223"/>
    </row>
    <row r="13521" customHeight="1" spans="1:11">
      <c r="A13521" s="226"/>
      <c r="B13521" s="213"/>
      <c r="C13521" s="214"/>
      <c r="D13521" s="214"/>
      <c r="E13521" s="214"/>
      <c r="F13521" s="224"/>
      <c r="G13521" s="216"/>
      <c r="H13521" s="227"/>
      <c r="I13521" s="214"/>
      <c r="J13521" s="214"/>
      <c r="K13521" s="218"/>
    </row>
    <row r="13522" customHeight="1" spans="1:11">
      <c r="A13522" s="228"/>
      <c r="B13522" s="219"/>
      <c r="C13522" s="220"/>
      <c r="D13522" s="220"/>
      <c r="E13522" s="220"/>
      <c r="F13522" s="225"/>
      <c r="G13522" s="222"/>
      <c r="H13522" s="229"/>
      <c r="I13522" s="220"/>
      <c r="J13522" s="220"/>
      <c r="K13522" s="223"/>
    </row>
    <row r="13523" customHeight="1" spans="1:11">
      <c r="A13523" s="226"/>
      <c r="B13523" s="213"/>
      <c r="C13523" s="214"/>
      <c r="D13523" s="214"/>
      <c r="E13523" s="214"/>
      <c r="F13523" s="224"/>
      <c r="G13523" s="216"/>
      <c r="H13523" s="227"/>
      <c r="I13523" s="214"/>
      <c r="J13523" s="214"/>
      <c r="K13523" s="218"/>
    </row>
    <row r="13524" customHeight="1" spans="1:11">
      <c r="A13524" s="228"/>
      <c r="B13524" s="219"/>
      <c r="C13524" s="220"/>
      <c r="D13524" s="220"/>
      <c r="E13524" s="220"/>
      <c r="F13524" s="225"/>
      <c r="G13524" s="222"/>
      <c r="H13524" s="229"/>
      <c r="I13524" s="220"/>
      <c r="J13524" s="220"/>
      <c r="K13524" s="223"/>
    </row>
    <row r="13525" customHeight="1" spans="1:11">
      <c r="A13525" s="226"/>
      <c r="B13525" s="213"/>
      <c r="C13525" s="214"/>
      <c r="D13525" s="214"/>
      <c r="E13525" s="214"/>
      <c r="F13525" s="224"/>
      <c r="G13525" s="216"/>
      <c r="H13525" s="227"/>
      <c r="I13525" s="214"/>
      <c r="J13525" s="214"/>
      <c r="K13525" s="218"/>
    </row>
    <row r="13526" customHeight="1" spans="1:11">
      <c r="A13526" s="228"/>
      <c r="B13526" s="219"/>
      <c r="C13526" s="220"/>
      <c r="D13526" s="220"/>
      <c r="E13526" s="220"/>
      <c r="F13526" s="225"/>
      <c r="G13526" s="222"/>
      <c r="H13526" s="229"/>
      <c r="I13526" s="220"/>
      <c r="J13526" s="220"/>
      <c r="K13526" s="223"/>
    </row>
    <row r="13527" customHeight="1" spans="1:11">
      <c r="A13527" s="226"/>
      <c r="B13527" s="213"/>
      <c r="C13527" s="214"/>
      <c r="D13527" s="214"/>
      <c r="E13527" s="214"/>
      <c r="F13527" s="224"/>
      <c r="G13527" s="216"/>
      <c r="H13527" s="227"/>
      <c r="I13527" s="214"/>
      <c r="J13527" s="214"/>
      <c r="K13527" s="218"/>
    </row>
    <row r="13528" customHeight="1" spans="1:11">
      <c r="A13528" s="228"/>
      <c r="B13528" s="219"/>
      <c r="C13528" s="220"/>
      <c r="D13528" s="220"/>
      <c r="E13528" s="220"/>
      <c r="F13528" s="225"/>
      <c r="G13528" s="222"/>
      <c r="H13528" s="229"/>
      <c r="I13528" s="220"/>
      <c r="J13528" s="220"/>
      <c r="K13528" s="223"/>
    </row>
    <row r="13529" customHeight="1" spans="1:11">
      <c r="A13529" s="226"/>
      <c r="B13529" s="213"/>
      <c r="C13529" s="214"/>
      <c r="D13529" s="214"/>
      <c r="E13529" s="214"/>
      <c r="F13529" s="224"/>
      <c r="G13529" s="216"/>
      <c r="H13529" s="227"/>
      <c r="I13529" s="214"/>
      <c r="J13529" s="214"/>
      <c r="K13529" s="218"/>
    </row>
    <row r="13530" customHeight="1" spans="1:11">
      <c r="A13530" s="228"/>
      <c r="B13530" s="219"/>
      <c r="C13530" s="220"/>
      <c r="D13530" s="220"/>
      <c r="E13530" s="220"/>
      <c r="F13530" s="225"/>
      <c r="G13530" s="222"/>
      <c r="H13530" s="229"/>
      <c r="I13530" s="220"/>
      <c r="J13530" s="220"/>
      <c r="K13530" s="223"/>
    </row>
    <row r="13531" customHeight="1" spans="1:11">
      <c r="A13531" s="226"/>
      <c r="B13531" s="213"/>
      <c r="C13531" s="214"/>
      <c r="D13531" s="214"/>
      <c r="E13531" s="214"/>
      <c r="F13531" s="224"/>
      <c r="G13531" s="216"/>
      <c r="H13531" s="227"/>
      <c r="I13531" s="214"/>
      <c r="J13531" s="214"/>
      <c r="K13531" s="218"/>
    </row>
    <row r="13532" customHeight="1" spans="1:11">
      <c r="A13532" s="228"/>
      <c r="B13532" s="219"/>
      <c r="C13532" s="220"/>
      <c r="D13532" s="220"/>
      <c r="E13532" s="220"/>
      <c r="F13532" s="225"/>
      <c r="G13532" s="222"/>
      <c r="H13532" s="229"/>
      <c r="I13532" s="220"/>
      <c r="J13532" s="220"/>
      <c r="K13532" s="223"/>
    </row>
    <row r="13533" customHeight="1" spans="1:11">
      <c r="A13533" s="226"/>
      <c r="B13533" s="213"/>
      <c r="C13533" s="214"/>
      <c r="D13533" s="214"/>
      <c r="E13533" s="214"/>
      <c r="F13533" s="224"/>
      <c r="G13533" s="216"/>
      <c r="H13533" s="227"/>
      <c r="I13533" s="214"/>
      <c r="J13533" s="214"/>
      <c r="K13533" s="218"/>
    </row>
    <row r="13534" customHeight="1" spans="1:11">
      <c r="A13534" s="228"/>
      <c r="B13534" s="219"/>
      <c r="C13534" s="220"/>
      <c r="D13534" s="220"/>
      <c r="E13534" s="220"/>
      <c r="F13534" s="225"/>
      <c r="G13534" s="222"/>
      <c r="H13534" s="229"/>
      <c r="I13534" s="220"/>
      <c r="J13534" s="220"/>
      <c r="K13534" s="223"/>
    </row>
    <row r="13535" customHeight="1" spans="1:11">
      <c r="A13535" s="226"/>
      <c r="B13535" s="213"/>
      <c r="C13535" s="214"/>
      <c r="D13535" s="214"/>
      <c r="E13535" s="214"/>
      <c r="F13535" s="224"/>
      <c r="G13535" s="216"/>
      <c r="H13535" s="227"/>
      <c r="I13535" s="214"/>
      <c r="J13535" s="214"/>
      <c r="K13535" s="218"/>
    </row>
    <row r="13536" customHeight="1" spans="1:11">
      <c r="A13536" s="228"/>
      <c r="B13536" s="219"/>
      <c r="C13536" s="220"/>
      <c r="D13536" s="220"/>
      <c r="E13536" s="220"/>
      <c r="F13536" s="225"/>
      <c r="G13536" s="222"/>
      <c r="H13536" s="229"/>
      <c r="I13536" s="220"/>
      <c r="J13536" s="220"/>
      <c r="K13536" s="223"/>
    </row>
    <row r="13537" customHeight="1" spans="1:11">
      <c r="A13537" s="226"/>
      <c r="B13537" s="213"/>
      <c r="C13537" s="214"/>
      <c r="D13537" s="214"/>
      <c r="E13537" s="214"/>
      <c r="F13537" s="224"/>
      <c r="G13537" s="216"/>
      <c r="H13537" s="227"/>
      <c r="I13537" s="214"/>
      <c r="J13537" s="214"/>
      <c r="K13537" s="218"/>
    </row>
    <row r="13538" customHeight="1" spans="1:11">
      <c r="A13538" s="228"/>
      <c r="B13538" s="219"/>
      <c r="C13538" s="220"/>
      <c r="D13538" s="220"/>
      <c r="E13538" s="220"/>
      <c r="F13538" s="225"/>
      <c r="G13538" s="222"/>
      <c r="H13538" s="229"/>
      <c r="I13538" s="220"/>
      <c r="J13538" s="220"/>
      <c r="K13538" s="223"/>
    </row>
    <row r="13539" customHeight="1" spans="1:11">
      <c r="A13539" s="226"/>
      <c r="B13539" s="213"/>
      <c r="C13539" s="214"/>
      <c r="D13539" s="214"/>
      <c r="E13539" s="214"/>
      <c r="F13539" s="224"/>
      <c r="G13539" s="216"/>
      <c r="H13539" s="227"/>
      <c r="I13539" s="214"/>
      <c r="J13539" s="214"/>
      <c r="K13539" s="218"/>
    </row>
    <row r="13540" customHeight="1" spans="1:11">
      <c r="A13540" s="228"/>
      <c r="B13540" s="219"/>
      <c r="C13540" s="220"/>
      <c r="D13540" s="220"/>
      <c r="E13540" s="220"/>
      <c r="F13540" s="225"/>
      <c r="G13540" s="222"/>
      <c r="H13540" s="229"/>
      <c r="I13540" s="220"/>
      <c r="J13540" s="220"/>
      <c r="K13540" s="223"/>
    </row>
    <row r="13541" customHeight="1" spans="1:11">
      <c r="A13541" s="226"/>
      <c r="B13541" s="213"/>
      <c r="C13541" s="214"/>
      <c r="D13541" s="214"/>
      <c r="E13541" s="214"/>
      <c r="F13541" s="224"/>
      <c r="G13541" s="216"/>
      <c r="H13541" s="227"/>
      <c r="I13541" s="214"/>
      <c r="J13541" s="214"/>
      <c r="K13541" s="218"/>
    </row>
    <row r="13542" customHeight="1" spans="1:11">
      <c r="A13542" s="228"/>
      <c r="B13542" s="219"/>
      <c r="C13542" s="220"/>
      <c r="D13542" s="220"/>
      <c r="E13542" s="220"/>
      <c r="F13542" s="225"/>
      <c r="G13542" s="222"/>
      <c r="H13542" s="229"/>
      <c r="I13542" s="220"/>
      <c r="J13542" s="220"/>
      <c r="K13542" s="223"/>
    </row>
    <row r="13543" customHeight="1" spans="1:11">
      <c r="A13543" s="226"/>
      <c r="B13543" s="213"/>
      <c r="C13543" s="214"/>
      <c r="D13543" s="214"/>
      <c r="E13543" s="214"/>
      <c r="F13543" s="224"/>
      <c r="G13543" s="216"/>
      <c r="H13543" s="227"/>
      <c r="I13543" s="214"/>
      <c r="J13543" s="214"/>
      <c r="K13543" s="218"/>
    </row>
    <row r="13544" customHeight="1" spans="1:11">
      <c r="A13544" s="228"/>
      <c r="B13544" s="219"/>
      <c r="C13544" s="220"/>
      <c r="D13544" s="220"/>
      <c r="E13544" s="220"/>
      <c r="F13544" s="225"/>
      <c r="G13544" s="222"/>
      <c r="H13544" s="229"/>
      <c r="I13544" s="220"/>
      <c r="J13544" s="220"/>
      <c r="K13544" s="223"/>
    </row>
    <row r="13545" customHeight="1" spans="1:11">
      <c r="A13545" s="226"/>
      <c r="B13545" s="213"/>
      <c r="C13545" s="214"/>
      <c r="D13545" s="214"/>
      <c r="E13545" s="214"/>
      <c r="F13545" s="224"/>
      <c r="G13545" s="216"/>
      <c r="H13545" s="227"/>
      <c r="I13545" s="214"/>
      <c r="J13545" s="214"/>
      <c r="K13545" s="218"/>
    </row>
    <row r="13546" customHeight="1" spans="1:11">
      <c r="A13546" s="228"/>
      <c r="B13546" s="219"/>
      <c r="C13546" s="220"/>
      <c r="D13546" s="220"/>
      <c r="E13546" s="220"/>
      <c r="F13546" s="225"/>
      <c r="G13546" s="222"/>
      <c r="H13546" s="229"/>
      <c r="I13546" s="220"/>
      <c r="J13546" s="220"/>
      <c r="K13546" s="223"/>
    </row>
    <row r="13547" customHeight="1" spans="1:11">
      <c r="A13547" s="226"/>
      <c r="B13547" s="213"/>
      <c r="C13547" s="214"/>
      <c r="D13547" s="214"/>
      <c r="E13547" s="214"/>
      <c r="F13547" s="224"/>
      <c r="G13547" s="216"/>
      <c r="H13547" s="227"/>
      <c r="I13547" s="214"/>
      <c r="J13547" s="214"/>
      <c r="K13547" s="218"/>
    </row>
    <row r="13548" customHeight="1" spans="1:11">
      <c r="A13548" s="228"/>
      <c r="B13548" s="219"/>
      <c r="C13548" s="220"/>
      <c r="D13548" s="220"/>
      <c r="E13548" s="220"/>
      <c r="F13548" s="225"/>
      <c r="G13548" s="222"/>
      <c r="H13548" s="229"/>
      <c r="I13548" s="220"/>
      <c r="J13548" s="220"/>
      <c r="K13548" s="223"/>
    </row>
    <row r="13549" customHeight="1" spans="1:11">
      <c r="A13549" s="226"/>
      <c r="B13549" s="213"/>
      <c r="C13549" s="214"/>
      <c r="D13549" s="214"/>
      <c r="E13549" s="214"/>
      <c r="F13549" s="224"/>
      <c r="G13549" s="216"/>
      <c r="H13549" s="227"/>
      <c r="I13549" s="214"/>
      <c r="J13549" s="214"/>
      <c r="K13549" s="218"/>
    </row>
    <row r="13550" customHeight="1" spans="1:11">
      <c r="A13550" s="228"/>
      <c r="B13550" s="219"/>
      <c r="C13550" s="220"/>
      <c r="D13550" s="220"/>
      <c r="E13550" s="220"/>
      <c r="F13550" s="225"/>
      <c r="G13550" s="222"/>
      <c r="H13550" s="229"/>
      <c r="I13550" s="220"/>
      <c r="J13550" s="220"/>
      <c r="K13550" s="223"/>
    </row>
    <row r="13551" customHeight="1" spans="1:11">
      <c r="A13551" s="226"/>
      <c r="B13551" s="213"/>
      <c r="C13551" s="214"/>
      <c r="D13551" s="214"/>
      <c r="E13551" s="214"/>
      <c r="F13551" s="224"/>
      <c r="G13551" s="216"/>
      <c r="H13551" s="227"/>
      <c r="I13551" s="214"/>
      <c r="J13551" s="214"/>
      <c r="K13551" s="218"/>
    </row>
    <row r="13552" customHeight="1" spans="1:11">
      <c r="A13552" s="228"/>
      <c r="B13552" s="219"/>
      <c r="C13552" s="220"/>
      <c r="D13552" s="220"/>
      <c r="E13552" s="220"/>
      <c r="F13552" s="225"/>
      <c r="G13552" s="222"/>
      <c r="H13552" s="229"/>
      <c r="I13552" s="220"/>
      <c r="J13552" s="220"/>
      <c r="K13552" s="223"/>
    </row>
    <row r="13553" customHeight="1" spans="1:11">
      <c r="A13553" s="226"/>
      <c r="B13553" s="213"/>
      <c r="C13553" s="214"/>
      <c r="D13553" s="214"/>
      <c r="E13553" s="214"/>
      <c r="F13553" s="224"/>
      <c r="G13553" s="216"/>
      <c r="H13553" s="227"/>
      <c r="I13553" s="214"/>
      <c r="J13553" s="214"/>
      <c r="K13553" s="218"/>
    </row>
    <row r="13554" customHeight="1" spans="1:11">
      <c r="A13554" s="228"/>
      <c r="B13554" s="219"/>
      <c r="C13554" s="220"/>
      <c r="D13554" s="220"/>
      <c r="E13554" s="220"/>
      <c r="F13554" s="225"/>
      <c r="G13554" s="222"/>
      <c r="H13554" s="229"/>
      <c r="I13554" s="220"/>
      <c r="J13554" s="220"/>
      <c r="K13554" s="223"/>
    </row>
    <row r="13555" customHeight="1" spans="1:11">
      <c r="A13555" s="226"/>
      <c r="B13555" s="213"/>
      <c r="C13555" s="214"/>
      <c r="D13555" s="214"/>
      <c r="E13555" s="214"/>
      <c r="F13555" s="224"/>
      <c r="G13555" s="216"/>
      <c r="H13555" s="227"/>
      <c r="I13555" s="214"/>
      <c r="J13555" s="214"/>
      <c r="K13555" s="218"/>
    </row>
    <row r="13556" customHeight="1" spans="1:11">
      <c r="A13556" s="228"/>
      <c r="B13556" s="219"/>
      <c r="C13556" s="220"/>
      <c r="D13556" s="220"/>
      <c r="E13556" s="220"/>
      <c r="F13556" s="225"/>
      <c r="G13556" s="222"/>
      <c r="H13556" s="229"/>
      <c r="I13556" s="220"/>
      <c r="J13556" s="220"/>
      <c r="K13556" s="223"/>
    </row>
    <row r="13557" customHeight="1" spans="1:11">
      <c r="A13557" s="226"/>
      <c r="B13557" s="213"/>
      <c r="C13557" s="214"/>
      <c r="D13557" s="214"/>
      <c r="E13557" s="214"/>
      <c r="F13557" s="224"/>
      <c r="G13557" s="216"/>
      <c r="H13557" s="227"/>
      <c r="I13557" s="214"/>
      <c r="J13557" s="214"/>
      <c r="K13557" s="218"/>
    </row>
    <row r="13558" customHeight="1" spans="1:11">
      <c r="A13558" s="228"/>
      <c r="B13558" s="219"/>
      <c r="C13558" s="220"/>
      <c r="D13558" s="220"/>
      <c r="E13558" s="220"/>
      <c r="F13558" s="225"/>
      <c r="G13558" s="222"/>
      <c r="H13558" s="229"/>
      <c r="I13558" s="220"/>
      <c r="J13558" s="220"/>
      <c r="K13558" s="223"/>
    </row>
    <row r="13559" customHeight="1" spans="1:11">
      <c r="A13559" s="226"/>
      <c r="B13559" s="213"/>
      <c r="C13559" s="214"/>
      <c r="D13559" s="214"/>
      <c r="E13559" s="214"/>
      <c r="F13559" s="224"/>
      <c r="G13559" s="216"/>
      <c r="H13559" s="227"/>
      <c r="I13559" s="214"/>
      <c r="J13559" s="214"/>
      <c r="K13559" s="218"/>
    </row>
    <row r="13560" customHeight="1" spans="1:11">
      <c r="A13560" s="228"/>
      <c r="B13560" s="219"/>
      <c r="C13560" s="220"/>
      <c r="D13560" s="220"/>
      <c r="E13560" s="220"/>
      <c r="F13560" s="225"/>
      <c r="G13560" s="222"/>
      <c r="H13560" s="229"/>
      <c r="I13560" s="220"/>
      <c r="J13560" s="220"/>
      <c r="K13560" s="223"/>
    </row>
    <row r="13561" customHeight="1" spans="1:11">
      <c r="A13561" s="226"/>
      <c r="B13561" s="213"/>
      <c r="C13561" s="214"/>
      <c r="D13561" s="214"/>
      <c r="E13561" s="214"/>
      <c r="F13561" s="224"/>
      <c r="G13561" s="216"/>
      <c r="H13561" s="227"/>
      <c r="I13561" s="214"/>
      <c r="J13561" s="214"/>
      <c r="K13561" s="218"/>
    </row>
    <row r="13562" customHeight="1" spans="1:11">
      <c r="A13562" s="228"/>
      <c r="B13562" s="219"/>
      <c r="C13562" s="220"/>
      <c r="D13562" s="220"/>
      <c r="E13562" s="220"/>
      <c r="F13562" s="225"/>
      <c r="G13562" s="222"/>
      <c r="H13562" s="229"/>
      <c r="I13562" s="220"/>
      <c r="J13562" s="220"/>
      <c r="K13562" s="223"/>
    </row>
    <row r="13563" customHeight="1" spans="1:11">
      <c r="A13563" s="226"/>
      <c r="B13563" s="213"/>
      <c r="C13563" s="214"/>
      <c r="D13563" s="214"/>
      <c r="E13563" s="214"/>
      <c r="F13563" s="224"/>
      <c r="G13563" s="216"/>
      <c r="H13563" s="227"/>
      <c r="I13563" s="214"/>
      <c r="J13563" s="214"/>
      <c r="K13563" s="218"/>
    </row>
    <row r="13564" customHeight="1" spans="1:11">
      <c r="A13564" s="228"/>
      <c r="B13564" s="219"/>
      <c r="C13564" s="220"/>
      <c r="D13564" s="220"/>
      <c r="E13564" s="220"/>
      <c r="F13564" s="225"/>
      <c r="G13564" s="222"/>
      <c r="H13564" s="229"/>
      <c r="I13564" s="220"/>
      <c r="J13564" s="220"/>
      <c r="K13564" s="223"/>
    </row>
    <row r="13565" customHeight="1" spans="1:11">
      <c r="A13565" s="226"/>
      <c r="B13565" s="213"/>
      <c r="C13565" s="214"/>
      <c r="D13565" s="214"/>
      <c r="E13565" s="214"/>
      <c r="F13565" s="224"/>
      <c r="G13565" s="216"/>
      <c r="H13565" s="227"/>
      <c r="I13565" s="214"/>
      <c r="J13565" s="214"/>
      <c r="K13565" s="218"/>
    </row>
    <row r="13566" customHeight="1" spans="1:11">
      <c r="A13566" s="228"/>
      <c r="B13566" s="219"/>
      <c r="C13566" s="220"/>
      <c r="D13566" s="220"/>
      <c r="E13566" s="220"/>
      <c r="F13566" s="225"/>
      <c r="G13566" s="222"/>
      <c r="H13566" s="229"/>
      <c r="I13566" s="220"/>
      <c r="J13566" s="220"/>
      <c r="K13566" s="223"/>
    </row>
    <row r="13567" customHeight="1" spans="1:11">
      <c r="A13567" s="226"/>
      <c r="B13567" s="213"/>
      <c r="C13567" s="214"/>
      <c r="D13567" s="214"/>
      <c r="E13567" s="214"/>
      <c r="F13567" s="224"/>
      <c r="G13567" s="216"/>
      <c r="H13567" s="227"/>
      <c r="I13567" s="214"/>
      <c r="J13567" s="214"/>
      <c r="K13567" s="218"/>
    </row>
    <row r="13568" customHeight="1" spans="1:11">
      <c r="A13568" s="228"/>
      <c r="B13568" s="219"/>
      <c r="C13568" s="220"/>
      <c r="D13568" s="220"/>
      <c r="E13568" s="220"/>
      <c r="F13568" s="225"/>
      <c r="G13568" s="222"/>
      <c r="H13568" s="229"/>
      <c r="I13568" s="220"/>
      <c r="J13568" s="220"/>
      <c r="K13568" s="223"/>
    </row>
    <row r="13569" customHeight="1" spans="1:11">
      <c r="A13569" s="226"/>
      <c r="B13569" s="213"/>
      <c r="C13569" s="214"/>
      <c r="D13569" s="214"/>
      <c r="E13569" s="214"/>
      <c r="F13569" s="224"/>
      <c r="G13569" s="216"/>
      <c r="H13569" s="227"/>
      <c r="I13569" s="214"/>
      <c r="J13569" s="214"/>
      <c r="K13569" s="218"/>
    </row>
    <row r="13570" customHeight="1" spans="1:11">
      <c r="A13570" s="228"/>
      <c r="B13570" s="219"/>
      <c r="C13570" s="220"/>
      <c r="D13570" s="220"/>
      <c r="E13570" s="220"/>
      <c r="F13570" s="225"/>
      <c r="G13570" s="222"/>
      <c r="H13570" s="229"/>
      <c r="I13570" s="220"/>
      <c r="J13570" s="220"/>
      <c r="K13570" s="223"/>
    </row>
    <row r="13571" customHeight="1" spans="1:11">
      <c r="A13571" s="226"/>
      <c r="B13571" s="213"/>
      <c r="C13571" s="214"/>
      <c r="D13571" s="214"/>
      <c r="E13571" s="214"/>
      <c r="F13571" s="224"/>
      <c r="G13571" s="216"/>
      <c r="H13571" s="227"/>
      <c r="I13571" s="214"/>
      <c r="J13571" s="214"/>
      <c r="K13571" s="218"/>
    </row>
    <row r="13572" customHeight="1" spans="1:11">
      <c r="A13572" s="228"/>
      <c r="B13572" s="219"/>
      <c r="C13572" s="220"/>
      <c r="D13572" s="220"/>
      <c r="E13572" s="220"/>
      <c r="F13572" s="225"/>
      <c r="G13572" s="222"/>
      <c r="H13572" s="229"/>
      <c r="I13572" s="220"/>
      <c r="J13572" s="220"/>
      <c r="K13572" s="223"/>
    </row>
    <row r="13573" customHeight="1" spans="1:11">
      <c r="A13573" s="226"/>
      <c r="B13573" s="213"/>
      <c r="C13573" s="214"/>
      <c r="D13573" s="214"/>
      <c r="E13573" s="214"/>
      <c r="F13573" s="224"/>
      <c r="G13573" s="216"/>
      <c r="H13573" s="227"/>
      <c r="I13573" s="214"/>
      <c r="J13573" s="214"/>
      <c r="K13573" s="218"/>
    </row>
    <row r="13574" customHeight="1" spans="1:11">
      <c r="A13574" s="228"/>
      <c r="B13574" s="219"/>
      <c r="C13574" s="220"/>
      <c r="D13574" s="220"/>
      <c r="E13574" s="220"/>
      <c r="F13574" s="225"/>
      <c r="G13574" s="222"/>
      <c r="H13574" s="229"/>
      <c r="I13574" s="220"/>
      <c r="J13574" s="220"/>
      <c r="K13574" s="223"/>
    </row>
    <row r="13575" customHeight="1" spans="1:11">
      <c r="A13575" s="226"/>
      <c r="B13575" s="213"/>
      <c r="C13575" s="214"/>
      <c r="D13575" s="214"/>
      <c r="E13575" s="214"/>
      <c r="F13575" s="224"/>
      <c r="G13575" s="216"/>
      <c r="H13575" s="227"/>
      <c r="I13575" s="214"/>
      <c r="J13575" s="214"/>
      <c r="K13575" s="218"/>
    </row>
    <row r="13576" customHeight="1" spans="1:11">
      <c r="A13576" s="228"/>
      <c r="B13576" s="219"/>
      <c r="C13576" s="220"/>
      <c r="D13576" s="220"/>
      <c r="E13576" s="220"/>
      <c r="F13576" s="225"/>
      <c r="G13576" s="222"/>
      <c r="H13576" s="229"/>
      <c r="I13576" s="220"/>
      <c r="J13576" s="220"/>
      <c r="K13576" s="223"/>
    </row>
    <row r="13577" customHeight="1" spans="1:11">
      <c r="A13577" s="226"/>
      <c r="B13577" s="213"/>
      <c r="C13577" s="214"/>
      <c r="D13577" s="214"/>
      <c r="E13577" s="214"/>
      <c r="F13577" s="224"/>
      <c r="G13577" s="216"/>
      <c r="H13577" s="227"/>
      <c r="I13577" s="214"/>
      <c r="J13577" s="214"/>
      <c r="K13577" s="218"/>
    </row>
    <row r="13578" customHeight="1" spans="1:11">
      <c r="A13578" s="228"/>
      <c r="B13578" s="219"/>
      <c r="C13578" s="220"/>
      <c r="D13578" s="220"/>
      <c r="E13578" s="220"/>
      <c r="F13578" s="225"/>
      <c r="G13578" s="222"/>
      <c r="H13578" s="229"/>
      <c r="I13578" s="220"/>
      <c r="J13578" s="220"/>
      <c r="K13578" s="223"/>
    </row>
    <row r="13579" customHeight="1" spans="1:11">
      <c r="A13579" s="226"/>
      <c r="B13579" s="213"/>
      <c r="C13579" s="214"/>
      <c r="D13579" s="214"/>
      <c r="E13579" s="214"/>
      <c r="F13579" s="224"/>
      <c r="G13579" s="216"/>
      <c r="H13579" s="227"/>
      <c r="I13579" s="214"/>
      <c r="J13579" s="214"/>
      <c r="K13579" s="218"/>
    </row>
    <row r="13580" customHeight="1" spans="1:11">
      <c r="A13580" s="228"/>
      <c r="B13580" s="219"/>
      <c r="C13580" s="220"/>
      <c r="D13580" s="220"/>
      <c r="E13580" s="220"/>
      <c r="F13580" s="225"/>
      <c r="G13580" s="222"/>
      <c r="H13580" s="229"/>
      <c r="I13580" s="220"/>
      <c r="J13580" s="220"/>
      <c r="K13580" s="223"/>
    </row>
    <row r="13581" customHeight="1" spans="1:11">
      <c r="A13581" s="226"/>
      <c r="B13581" s="213"/>
      <c r="C13581" s="214"/>
      <c r="D13581" s="214"/>
      <c r="E13581" s="214"/>
      <c r="F13581" s="224"/>
      <c r="G13581" s="216"/>
      <c r="H13581" s="227"/>
      <c r="I13581" s="214"/>
      <c r="J13581" s="214"/>
      <c r="K13581" s="218"/>
    </row>
    <row r="13582" customHeight="1" spans="1:11">
      <c r="A13582" s="228"/>
      <c r="B13582" s="219"/>
      <c r="C13582" s="220"/>
      <c r="D13582" s="220"/>
      <c r="E13582" s="220"/>
      <c r="F13582" s="225"/>
      <c r="G13582" s="222"/>
      <c r="H13582" s="229"/>
      <c r="I13582" s="220"/>
      <c r="J13582" s="220"/>
      <c r="K13582" s="223"/>
    </row>
    <row r="13583" customHeight="1" spans="1:11">
      <c r="A13583" s="226"/>
      <c r="B13583" s="213"/>
      <c r="C13583" s="214"/>
      <c r="D13583" s="214"/>
      <c r="E13583" s="214"/>
      <c r="F13583" s="224"/>
      <c r="G13583" s="216"/>
      <c r="H13583" s="227"/>
      <c r="I13583" s="214"/>
      <c r="J13583" s="214"/>
      <c r="K13583" s="218"/>
    </row>
    <row r="13584" customHeight="1" spans="1:11">
      <c r="A13584" s="228"/>
      <c r="B13584" s="219"/>
      <c r="C13584" s="220"/>
      <c r="D13584" s="220"/>
      <c r="E13584" s="220"/>
      <c r="F13584" s="225"/>
      <c r="G13584" s="222"/>
      <c r="H13584" s="229"/>
      <c r="I13584" s="220"/>
      <c r="J13584" s="220"/>
      <c r="K13584" s="223"/>
    </row>
    <row r="13585" customHeight="1" spans="1:11">
      <c r="A13585" s="226"/>
      <c r="B13585" s="213"/>
      <c r="C13585" s="214"/>
      <c r="D13585" s="214"/>
      <c r="E13585" s="214"/>
      <c r="F13585" s="224"/>
      <c r="G13585" s="216"/>
      <c r="H13585" s="227"/>
      <c r="I13585" s="214"/>
      <c r="J13585" s="214"/>
      <c r="K13585" s="218"/>
    </row>
    <row r="13586" customHeight="1" spans="1:11">
      <c r="A13586" s="228"/>
      <c r="B13586" s="219"/>
      <c r="C13586" s="220"/>
      <c r="D13586" s="220"/>
      <c r="E13586" s="220"/>
      <c r="F13586" s="225"/>
      <c r="G13586" s="222"/>
      <c r="H13586" s="229"/>
      <c r="I13586" s="220"/>
      <c r="J13586" s="220"/>
      <c r="K13586" s="223"/>
    </row>
    <row r="13587" customHeight="1" spans="1:11">
      <c r="A13587" s="226"/>
      <c r="B13587" s="213"/>
      <c r="C13587" s="214"/>
      <c r="D13587" s="214"/>
      <c r="E13587" s="214"/>
      <c r="F13587" s="224"/>
      <c r="G13587" s="216"/>
      <c r="H13587" s="227"/>
      <c r="I13587" s="214"/>
      <c r="J13587" s="214"/>
      <c r="K13587" s="218"/>
    </row>
    <row r="13588" customHeight="1" spans="1:11">
      <c r="A13588" s="228"/>
      <c r="B13588" s="219"/>
      <c r="C13588" s="220"/>
      <c r="D13588" s="220"/>
      <c r="E13588" s="220"/>
      <c r="F13588" s="225"/>
      <c r="G13588" s="222"/>
      <c r="H13588" s="229"/>
      <c r="I13588" s="220"/>
      <c r="J13588" s="220"/>
      <c r="K13588" s="223"/>
    </row>
    <row r="13589" customHeight="1" spans="1:11">
      <c r="A13589" s="226"/>
      <c r="B13589" s="213"/>
      <c r="C13589" s="214"/>
      <c r="D13589" s="214"/>
      <c r="E13589" s="214"/>
      <c r="F13589" s="224"/>
      <c r="G13589" s="216"/>
      <c r="H13589" s="227"/>
      <c r="I13589" s="214"/>
      <c r="J13589" s="214"/>
      <c r="K13589" s="218"/>
    </row>
    <row r="13590" customHeight="1" spans="1:11">
      <c r="A13590" s="228"/>
      <c r="B13590" s="219"/>
      <c r="C13590" s="220"/>
      <c r="D13590" s="220"/>
      <c r="E13590" s="220"/>
      <c r="F13590" s="225"/>
      <c r="G13590" s="222"/>
      <c r="H13590" s="229"/>
      <c r="I13590" s="220"/>
      <c r="J13590" s="220"/>
      <c r="K13590" s="223"/>
    </row>
    <row r="13591" customHeight="1" spans="1:11">
      <c r="A13591" s="226"/>
      <c r="B13591" s="213"/>
      <c r="C13591" s="214"/>
      <c r="D13591" s="214"/>
      <c r="E13591" s="214"/>
      <c r="F13591" s="224"/>
      <c r="G13591" s="216"/>
      <c r="H13591" s="227"/>
      <c r="I13591" s="214"/>
      <c r="J13591" s="214"/>
      <c r="K13591" s="218"/>
    </row>
    <row r="13592" customHeight="1" spans="1:11">
      <c r="A13592" s="228"/>
      <c r="B13592" s="219"/>
      <c r="C13592" s="220"/>
      <c r="D13592" s="220"/>
      <c r="E13592" s="220"/>
      <c r="F13592" s="225"/>
      <c r="G13592" s="222"/>
      <c r="H13592" s="229"/>
      <c r="I13592" s="220"/>
      <c r="J13592" s="220"/>
      <c r="K13592" s="223"/>
    </row>
    <row r="13593" customHeight="1" spans="1:11">
      <c r="A13593" s="226"/>
      <c r="B13593" s="213"/>
      <c r="C13593" s="214"/>
      <c r="D13593" s="214"/>
      <c r="E13593" s="214"/>
      <c r="F13593" s="224"/>
      <c r="G13593" s="216"/>
      <c r="H13593" s="227"/>
      <c r="I13593" s="214"/>
      <c r="J13593" s="214"/>
      <c r="K13593" s="218"/>
    </row>
    <row r="13594" customHeight="1" spans="1:11">
      <c r="A13594" s="228"/>
      <c r="B13594" s="219"/>
      <c r="C13594" s="220"/>
      <c r="D13594" s="220"/>
      <c r="E13594" s="220"/>
      <c r="F13594" s="225"/>
      <c r="G13594" s="222"/>
      <c r="H13594" s="229"/>
      <c r="I13594" s="220"/>
      <c r="J13594" s="220"/>
      <c r="K13594" s="223"/>
    </row>
    <row r="13595" customHeight="1" spans="1:11">
      <c r="A13595" s="226"/>
      <c r="B13595" s="213"/>
      <c r="C13595" s="214"/>
      <c r="D13595" s="214"/>
      <c r="E13595" s="214"/>
      <c r="F13595" s="224"/>
      <c r="G13595" s="216"/>
      <c r="H13595" s="227"/>
      <c r="I13595" s="214"/>
      <c r="J13595" s="214"/>
      <c r="K13595" s="218"/>
    </row>
    <row r="13596" customHeight="1" spans="1:11">
      <c r="A13596" s="228"/>
      <c r="B13596" s="219"/>
      <c r="C13596" s="220"/>
      <c r="D13596" s="220"/>
      <c r="E13596" s="220"/>
      <c r="F13596" s="225"/>
      <c r="G13596" s="222"/>
      <c r="H13596" s="229"/>
      <c r="I13596" s="220"/>
      <c r="J13596" s="220"/>
      <c r="K13596" s="223"/>
    </row>
    <row r="13597" customHeight="1" spans="1:11">
      <c r="A13597" s="226"/>
      <c r="B13597" s="213"/>
      <c r="C13597" s="214"/>
      <c r="D13597" s="214"/>
      <c r="E13597" s="214"/>
      <c r="F13597" s="224"/>
      <c r="G13597" s="216"/>
      <c r="H13597" s="227"/>
      <c r="I13597" s="214"/>
      <c r="J13597" s="214"/>
      <c r="K13597" s="218"/>
    </row>
    <row r="13598" customHeight="1" spans="1:11">
      <c r="A13598" s="228"/>
      <c r="B13598" s="219"/>
      <c r="C13598" s="220"/>
      <c r="D13598" s="220"/>
      <c r="E13598" s="220"/>
      <c r="F13598" s="225"/>
      <c r="G13598" s="222"/>
      <c r="H13598" s="229"/>
      <c r="I13598" s="220"/>
      <c r="J13598" s="220"/>
      <c r="K13598" s="223"/>
    </row>
    <row r="13599" customHeight="1" spans="1:11">
      <c r="A13599" s="226"/>
      <c r="B13599" s="213"/>
      <c r="C13599" s="214"/>
      <c r="D13599" s="214"/>
      <c r="E13599" s="214"/>
      <c r="F13599" s="224"/>
      <c r="G13599" s="216"/>
      <c r="H13599" s="227"/>
      <c r="I13599" s="214"/>
      <c r="J13599" s="214"/>
      <c r="K13599" s="218"/>
    </row>
    <row r="13600" customHeight="1" spans="1:11">
      <c r="A13600" s="228"/>
      <c r="B13600" s="219"/>
      <c r="C13600" s="220"/>
      <c r="D13600" s="220"/>
      <c r="E13600" s="220"/>
      <c r="F13600" s="225"/>
      <c r="G13600" s="222"/>
      <c r="H13600" s="229"/>
      <c r="I13600" s="220"/>
      <c r="J13600" s="220"/>
      <c r="K13600" s="223"/>
    </row>
    <row r="13601" customHeight="1" spans="1:11">
      <c r="A13601" s="226"/>
      <c r="B13601" s="213"/>
      <c r="C13601" s="214"/>
      <c r="D13601" s="214"/>
      <c r="E13601" s="214"/>
      <c r="F13601" s="224"/>
      <c r="G13601" s="216"/>
      <c r="H13601" s="227"/>
      <c r="I13601" s="214"/>
      <c r="J13601" s="214"/>
      <c r="K13601" s="218"/>
    </row>
    <row r="13602" customHeight="1" spans="1:11">
      <c r="A13602" s="228"/>
      <c r="B13602" s="219"/>
      <c r="C13602" s="220"/>
      <c r="D13602" s="220"/>
      <c r="E13602" s="220"/>
      <c r="F13602" s="225"/>
      <c r="G13602" s="222"/>
      <c r="H13602" s="229"/>
      <c r="I13602" s="220"/>
      <c r="J13602" s="220"/>
      <c r="K13602" s="223"/>
    </row>
    <row r="13603" customHeight="1" spans="1:11">
      <c r="A13603" s="226"/>
      <c r="B13603" s="213"/>
      <c r="C13603" s="214"/>
      <c r="D13603" s="214"/>
      <c r="E13603" s="214"/>
      <c r="F13603" s="224"/>
      <c r="G13603" s="216"/>
      <c r="H13603" s="227"/>
      <c r="I13603" s="214"/>
      <c r="J13603" s="214"/>
      <c r="K13603" s="218"/>
    </row>
    <row r="13604" customHeight="1" spans="1:11">
      <c r="A13604" s="228"/>
      <c r="B13604" s="219"/>
      <c r="C13604" s="220"/>
      <c r="D13604" s="220"/>
      <c r="E13604" s="220"/>
      <c r="F13604" s="225"/>
      <c r="G13604" s="222"/>
      <c r="H13604" s="229"/>
      <c r="I13604" s="220"/>
      <c r="J13604" s="220"/>
      <c r="K13604" s="223"/>
    </row>
    <row r="13605" customHeight="1" spans="1:11">
      <c r="A13605" s="226"/>
      <c r="B13605" s="213"/>
      <c r="C13605" s="214"/>
      <c r="D13605" s="214"/>
      <c r="E13605" s="214"/>
      <c r="F13605" s="224"/>
      <c r="G13605" s="216"/>
      <c r="H13605" s="227"/>
      <c r="I13605" s="214"/>
      <c r="J13605" s="214"/>
      <c r="K13605" s="218"/>
    </row>
    <row r="13606" customHeight="1" spans="1:11">
      <c r="A13606" s="228"/>
      <c r="B13606" s="219"/>
      <c r="C13606" s="220"/>
      <c r="D13606" s="220"/>
      <c r="E13606" s="220"/>
      <c r="F13606" s="225"/>
      <c r="G13606" s="222"/>
      <c r="H13606" s="229"/>
      <c r="I13606" s="220"/>
      <c r="J13606" s="220"/>
      <c r="K13606" s="223"/>
    </row>
    <row r="13607" customHeight="1" spans="1:11">
      <c r="A13607" s="226"/>
      <c r="B13607" s="213"/>
      <c r="C13607" s="214"/>
      <c r="D13607" s="214"/>
      <c r="E13607" s="214"/>
      <c r="F13607" s="224"/>
      <c r="G13607" s="216"/>
      <c r="H13607" s="227"/>
      <c r="I13607" s="214"/>
      <c r="J13607" s="214"/>
      <c r="K13607" s="218"/>
    </row>
    <row r="13608" customHeight="1" spans="1:11">
      <c r="A13608" s="228"/>
      <c r="B13608" s="219"/>
      <c r="C13608" s="220"/>
      <c r="D13608" s="220"/>
      <c r="E13608" s="220"/>
      <c r="F13608" s="225"/>
      <c r="G13608" s="222"/>
      <c r="H13608" s="229"/>
      <c r="I13608" s="220"/>
      <c r="J13608" s="220"/>
      <c r="K13608" s="223"/>
    </row>
    <row r="13609" customHeight="1" spans="1:11">
      <c r="A13609" s="226"/>
      <c r="B13609" s="213"/>
      <c r="C13609" s="214"/>
      <c r="D13609" s="214"/>
      <c r="E13609" s="214"/>
      <c r="F13609" s="224"/>
      <c r="G13609" s="216"/>
      <c r="H13609" s="227"/>
      <c r="I13609" s="214"/>
      <c r="J13609" s="214"/>
      <c r="K13609" s="218"/>
    </row>
    <row r="13610" customHeight="1" spans="1:11">
      <c r="A13610" s="228"/>
      <c r="B13610" s="219"/>
      <c r="C13610" s="220"/>
      <c r="D13610" s="220"/>
      <c r="E13610" s="220"/>
      <c r="F13610" s="225"/>
      <c r="G13610" s="222"/>
      <c r="H13610" s="229"/>
      <c r="I13610" s="220"/>
      <c r="J13610" s="220"/>
      <c r="K13610" s="223"/>
    </row>
    <row r="13611" customHeight="1" spans="1:11">
      <c r="A13611" s="226"/>
      <c r="B13611" s="213"/>
      <c r="C13611" s="214"/>
      <c r="D13611" s="214"/>
      <c r="E13611" s="214"/>
      <c r="F13611" s="224"/>
      <c r="G13611" s="216"/>
      <c r="H13611" s="227"/>
      <c r="I13611" s="214"/>
      <c r="J13611" s="214"/>
      <c r="K13611" s="218"/>
    </row>
    <row r="13612" customHeight="1" spans="1:11">
      <c r="A13612" s="228"/>
      <c r="B13612" s="219"/>
      <c r="C13612" s="220"/>
      <c r="D13612" s="220"/>
      <c r="E13612" s="220"/>
      <c r="F13612" s="225"/>
      <c r="G13612" s="222"/>
      <c r="H13612" s="229"/>
      <c r="I13612" s="220"/>
      <c r="J13612" s="220"/>
      <c r="K13612" s="223"/>
    </row>
    <row r="13613" customHeight="1" spans="1:11">
      <c r="A13613" s="226"/>
      <c r="B13613" s="213"/>
      <c r="C13613" s="214"/>
      <c r="D13613" s="214"/>
      <c r="E13613" s="214"/>
      <c r="F13613" s="224"/>
      <c r="G13613" s="216"/>
      <c r="H13613" s="227"/>
      <c r="I13613" s="214"/>
      <c r="J13613" s="214"/>
      <c r="K13613" s="218"/>
    </row>
    <row r="13614" customHeight="1" spans="1:11">
      <c r="A13614" s="228"/>
      <c r="B13614" s="219"/>
      <c r="C13614" s="220"/>
      <c r="D13614" s="220"/>
      <c r="E13614" s="220"/>
      <c r="F13614" s="225"/>
      <c r="G13614" s="222"/>
      <c r="H13614" s="229"/>
      <c r="I13614" s="220"/>
      <c r="J13614" s="220"/>
      <c r="K13614" s="223"/>
    </row>
    <row r="13615" customHeight="1" spans="1:11">
      <c r="A13615" s="226"/>
      <c r="B13615" s="213"/>
      <c r="C13615" s="214"/>
      <c r="D13615" s="214"/>
      <c r="E13615" s="214"/>
      <c r="F13615" s="224"/>
      <c r="G13615" s="216"/>
      <c r="H13615" s="227"/>
      <c r="I13615" s="214"/>
      <c r="J13615" s="214"/>
      <c r="K13615" s="218"/>
    </row>
    <row r="13616" customHeight="1" spans="1:11">
      <c r="A13616" s="228"/>
      <c r="B13616" s="219"/>
      <c r="C13616" s="220"/>
      <c r="D13616" s="220"/>
      <c r="E13616" s="220"/>
      <c r="F13616" s="225"/>
      <c r="G13616" s="222"/>
      <c r="H13616" s="229"/>
      <c r="I13616" s="220"/>
      <c r="J13616" s="220"/>
      <c r="K13616" s="223"/>
    </row>
    <row r="13617" customHeight="1" spans="1:11">
      <c r="A13617" s="226"/>
      <c r="B13617" s="213"/>
      <c r="C13617" s="214"/>
      <c r="D13617" s="214"/>
      <c r="E13617" s="214"/>
      <c r="F13617" s="224"/>
      <c r="G13617" s="216"/>
      <c r="H13617" s="227"/>
      <c r="I13617" s="214"/>
      <c r="J13617" s="214"/>
      <c r="K13617" s="218"/>
    </row>
    <row r="13618" customHeight="1" spans="1:11">
      <c r="A13618" s="228"/>
      <c r="B13618" s="219"/>
      <c r="C13618" s="220"/>
      <c r="D13618" s="220"/>
      <c r="E13618" s="220"/>
      <c r="F13618" s="225"/>
      <c r="G13618" s="222"/>
      <c r="H13618" s="229"/>
      <c r="I13618" s="220"/>
      <c r="J13618" s="220"/>
      <c r="K13618" s="223"/>
    </row>
    <row r="13619" customHeight="1" spans="1:11">
      <c r="A13619" s="226"/>
      <c r="B13619" s="213"/>
      <c r="C13619" s="214"/>
      <c r="D13619" s="214"/>
      <c r="E13619" s="214"/>
      <c r="F13619" s="224"/>
      <c r="G13619" s="216"/>
      <c r="H13619" s="227"/>
      <c r="I13619" s="214"/>
      <c r="J13619" s="214"/>
      <c r="K13619" s="218"/>
    </row>
    <row r="13620" customHeight="1" spans="1:11">
      <c r="A13620" s="228"/>
      <c r="B13620" s="219"/>
      <c r="C13620" s="220"/>
      <c r="D13620" s="220"/>
      <c r="E13620" s="220"/>
      <c r="F13620" s="225"/>
      <c r="G13620" s="222"/>
      <c r="H13620" s="229"/>
      <c r="I13620" s="220"/>
      <c r="J13620" s="220"/>
      <c r="K13620" s="223"/>
    </row>
    <row r="13621" customHeight="1" spans="1:11">
      <c r="A13621" s="226"/>
      <c r="B13621" s="213"/>
      <c r="C13621" s="214"/>
      <c r="D13621" s="214"/>
      <c r="E13621" s="214"/>
      <c r="F13621" s="224"/>
      <c r="G13621" s="216"/>
      <c r="H13621" s="227"/>
      <c r="I13621" s="214"/>
      <c r="J13621" s="214"/>
      <c r="K13621" s="218"/>
    </row>
    <row r="13622" customHeight="1" spans="1:11">
      <c r="A13622" s="228"/>
      <c r="B13622" s="219"/>
      <c r="C13622" s="220"/>
      <c r="D13622" s="220"/>
      <c r="E13622" s="220"/>
      <c r="F13622" s="225"/>
      <c r="G13622" s="222"/>
      <c r="H13622" s="229"/>
      <c r="I13622" s="220"/>
      <c r="J13622" s="220"/>
      <c r="K13622" s="223"/>
    </row>
    <row r="13623" customHeight="1" spans="1:11">
      <c r="A13623" s="226"/>
      <c r="B13623" s="213"/>
      <c r="C13623" s="214"/>
      <c r="D13623" s="214"/>
      <c r="E13623" s="214"/>
      <c r="F13623" s="224"/>
      <c r="G13623" s="216"/>
      <c r="H13623" s="227"/>
      <c r="I13623" s="214"/>
      <c r="J13623" s="214"/>
      <c r="K13623" s="218"/>
    </row>
    <row r="13624" customHeight="1" spans="1:11">
      <c r="A13624" s="228"/>
      <c r="B13624" s="219"/>
      <c r="C13624" s="220"/>
      <c r="D13624" s="220"/>
      <c r="E13624" s="220"/>
      <c r="F13624" s="225"/>
      <c r="G13624" s="222"/>
      <c r="H13624" s="229"/>
      <c r="I13624" s="220"/>
      <c r="J13624" s="220"/>
      <c r="K13624" s="223"/>
    </row>
    <row r="13625" customHeight="1" spans="1:11">
      <c r="A13625" s="226"/>
      <c r="B13625" s="213"/>
      <c r="C13625" s="214"/>
      <c r="D13625" s="214"/>
      <c r="E13625" s="214"/>
      <c r="F13625" s="224"/>
      <c r="G13625" s="216"/>
      <c r="H13625" s="227"/>
      <c r="I13625" s="214"/>
      <c r="J13625" s="214"/>
      <c r="K13625" s="218"/>
    </row>
    <row r="13626" customHeight="1" spans="1:11">
      <c r="A13626" s="228"/>
      <c r="B13626" s="219"/>
      <c r="C13626" s="220"/>
      <c r="D13626" s="220"/>
      <c r="E13626" s="220"/>
      <c r="F13626" s="225"/>
      <c r="G13626" s="222"/>
      <c r="H13626" s="229"/>
      <c r="I13626" s="220"/>
      <c r="J13626" s="220"/>
      <c r="K13626" s="223"/>
    </row>
    <row r="13627" customHeight="1" spans="1:11">
      <c r="A13627" s="226"/>
      <c r="B13627" s="213"/>
      <c r="C13627" s="214"/>
      <c r="D13627" s="214"/>
      <c r="E13627" s="214"/>
      <c r="F13627" s="224"/>
      <c r="G13627" s="216"/>
      <c r="H13627" s="227"/>
      <c r="I13627" s="214"/>
      <c r="J13627" s="214"/>
      <c r="K13627" s="218"/>
    </row>
    <row r="13628" customHeight="1" spans="1:11">
      <c r="A13628" s="228"/>
      <c r="B13628" s="219"/>
      <c r="C13628" s="220"/>
      <c r="D13628" s="220"/>
      <c r="E13628" s="220"/>
      <c r="F13628" s="225"/>
      <c r="G13628" s="222"/>
      <c r="H13628" s="229"/>
      <c r="I13628" s="220"/>
      <c r="J13628" s="220"/>
      <c r="K13628" s="223"/>
    </row>
    <row r="13629" customHeight="1" spans="1:11">
      <c r="A13629" s="226"/>
      <c r="B13629" s="213"/>
      <c r="C13629" s="214"/>
      <c r="D13629" s="214"/>
      <c r="E13629" s="214"/>
      <c r="F13629" s="224"/>
      <c r="G13629" s="216"/>
      <c r="H13629" s="227"/>
      <c r="I13629" s="214"/>
      <c r="J13629" s="214"/>
      <c r="K13629" s="218"/>
    </row>
    <row r="13630" customHeight="1" spans="1:11">
      <c r="A13630" s="228"/>
      <c r="B13630" s="219"/>
      <c r="C13630" s="220"/>
      <c r="D13630" s="220"/>
      <c r="E13630" s="220"/>
      <c r="F13630" s="225"/>
      <c r="G13630" s="222"/>
      <c r="H13630" s="229"/>
      <c r="I13630" s="220"/>
      <c r="J13630" s="220"/>
      <c r="K13630" s="223"/>
    </row>
    <row r="13631" customHeight="1" spans="1:11">
      <c r="A13631" s="226"/>
      <c r="B13631" s="213"/>
      <c r="C13631" s="214"/>
      <c r="D13631" s="214"/>
      <c r="E13631" s="214"/>
      <c r="F13631" s="224"/>
      <c r="G13631" s="216"/>
      <c r="H13631" s="227"/>
      <c r="I13631" s="214"/>
      <c r="J13631" s="214"/>
      <c r="K13631" s="218"/>
    </row>
    <row r="13632" customHeight="1" spans="1:11">
      <c r="A13632" s="228"/>
      <c r="B13632" s="219"/>
      <c r="C13632" s="220"/>
      <c r="D13632" s="220"/>
      <c r="E13632" s="220"/>
      <c r="F13632" s="225"/>
      <c r="G13632" s="222"/>
      <c r="H13632" s="229"/>
      <c r="I13632" s="220"/>
      <c r="J13632" s="220"/>
      <c r="K13632" s="223"/>
    </row>
    <row r="13633" customHeight="1" spans="1:11">
      <c r="A13633" s="226"/>
      <c r="B13633" s="213"/>
      <c r="C13633" s="214"/>
      <c r="D13633" s="214"/>
      <c r="E13633" s="214"/>
      <c r="F13633" s="224"/>
      <c r="G13633" s="216"/>
      <c r="H13633" s="227"/>
      <c r="I13633" s="214"/>
      <c r="J13633" s="214"/>
      <c r="K13633" s="218"/>
    </row>
    <row r="13634" customHeight="1" spans="1:11">
      <c r="A13634" s="228"/>
      <c r="B13634" s="219"/>
      <c r="C13634" s="220"/>
      <c r="D13634" s="220"/>
      <c r="E13634" s="220"/>
      <c r="F13634" s="225"/>
      <c r="G13634" s="222"/>
      <c r="H13634" s="229"/>
      <c r="I13634" s="220"/>
      <c r="J13634" s="220"/>
      <c r="K13634" s="223"/>
    </row>
    <row r="13635" customHeight="1" spans="1:11">
      <c r="A13635" s="226"/>
      <c r="B13635" s="213"/>
      <c r="C13635" s="214"/>
      <c r="D13635" s="214"/>
      <c r="E13635" s="214"/>
      <c r="F13635" s="224"/>
      <c r="G13635" s="216"/>
      <c r="H13635" s="227"/>
      <c r="I13635" s="214"/>
      <c r="J13635" s="214"/>
      <c r="K13635" s="218"/>
    </row>
    <row r="13636" customHeight="1" spans="1:11">
      <c r="A13636" s="228"/>
      <c r="B13636" s="219"/>
      <c r="C13636" s="220"/>
      <c r="D13636" s="220"/>
      <c r="E13636" s="220"/>
      <c r="F13636" s="225"/>
      <c r="G13636" s="222"/>
      <c r="H13636" s="229"/>
      <c r="I13636" s="220"/>
      <c r="J13636" s="220"/>
      <c r="K13636" s="223"/>
    </row>
    <row r="13637" customHeight="1" spans="1:11">
      <c r="A13637" s="226"/>
      <c r="B13637" s="213"/>
      <c r="C13637" s="214"/>
      <c r="D13637" s="214"/>
      <c r="E13637" s="214"/>
      <c r="F13637" s="224"/>
      <c r="G13637" s="216"/>
      <c r="H13637" s="227"/>
      <c r="I13637" s="214"/>
      <c r="J13637" s="214"/>
      <c r="K13637" s="218"/>
    </row>
    <row r="13638" customHeight="1" spans="1:11">
      <c r="A13638" s="228"/>
      <c r="B13638" s="219"/>
      <c r="C13638" s="220"/>
      <c r="D13638" s="220"/>
      <c r="E13638" s="220"/>
      <c r="F13638" s="225"/>
      <c r="G13638" s="222"/>
      <c r="H13638" s="229"/>
      <c r="I13638" s="220"/>
      <c r="J13638" s="220"/>
      <c r="K13638" s="223"/>
    </row>
    <row r="13639" customHeight="1" spans="1:11">
      <c r="A13639" s="226"/>
      <c r="B13639" s="213"/>
      <c r="C13639" s="214"/>
      <c r="D13639" s="214"/>
      <c r="E13639" s="214"/>
      <c r="F13639" s="224"/>
      <c r="G13639" s="216"/>
      <c r="H13639" s="227"/>
      <c r="I13639" s="214"/>
      <c r="J13639" s="214"/>
      <c r="K13639" s="218"/>
    </row>
    <row r="13640" customHeight="1" spans="1:11">
      <c r="A13640" s="228"/>
      <c r="B13640" s="219"/>
      <c r="C13640" s="220"/>
      <c r="D13640" s="220"/>
      <c r="E13640" s="220"/>
      <c r="F13640" s="225"/>
      <c r="G13640" s="222"/>
      <c r="H13640" s="229"/>
      <c r="I13640" s="220"/>
      <c r="J13640" s="220"/>
      <c r="K13640" s="223"/>
    </row>
    <row r="13641" customHeight="1" spans="1:11">
      <c r="A13641" s="226"/>
      <c r="B13641" s="213"/>
      <c r="C13641" s="214"/>
      <c r="D13641" s="214"/>
      <c r="E13641" s="214"/>
      <c r="F13641" s="224"/>
      <c r="G13641" s="216"/>
      <c r="H13641" s="227"/>
      <c r="I13641" s="214"/>
      <c r="J13641" s="214"/>
      <c r="K13641" s="218"/>
    </row>
    <row r="13642" customHeight="1" spans="1:11">
      <c r="A13642" s="228"/>
      <c r="B13642" s="219"/>
      <c r="C13642" s="220"/>
      <c r="D13642" s="220"/>
      <c r="E13642" s="220"/>
      <c r="F13642" s="225"/>
      <c r="G13642" s="222"/>
      <c r="H13642" s="229"/>
      <c r="I13642" s="220"/>
      <c r="J13642" s="220"/>
      <c r="K13642" s="223"/>
    </row>
    <row r="13643" customHeight="1" spans="1:11">
      <c r="A13643" s="226"/>
      <c r="B13643" s="213"/>
      <c r="C13643" s="214"/>
      <c r="D13643" s="214"/>
      <c r="E13643" s="214"/>
      <c r="F13643" s="224"/>
      <c r="G13643" s="216"/>
      <c r="H13643" s="227"/>
      <c r="I13643" s="214"/>
      <c r="J13643" s="214"/>
      <c r="K13643" s="218"/>
    </row>
    <row r="13644" customHeight="1" spans="1:11">
      <c r="A13644" s="228"/>
      <c r="B13644" s="219"/>
      <c r="C13644" s="220"/>
      <c r="D13644" s="220"/>
      <c r="E13644" s="220"/>
      <c r="F13644" s="225"/>
      <c r="G13644" s="222"/>
      <c r="H13644" s="229"/>
      <c r="I13644" s="220"/>
      <c r="J13644" s="220"/>
      <c r="K13644" s="223"/>
    </row>
    <row r="13645" customHeight="1" spans="1:11">
      <c r="A13645" s="226"/>
      <c r="B13645" s="213"/>
      <c r="C13645" s="214"/>
      <c r="D13645" s="214"/>
      <c r="E13645" s="214"/>
      <c r="F13645" s="224"/>
      <c r="G13645" s="216"/>
      <c r="H13645" s="227"/>
      <c r="I13645" s="214"/>
      <c r="J13645" s="214"/>
      <c r="K13645" s="218"/>
    </row>
    <row r="13646" customHeight="1" spans="1:11">
      <c r="A13646" s="228"/>
      <c r="B13646" s="219"/>
      <c r="C13646" s="220"/>
      <c r="D13646" s="220"/>
      <c r="E13646" s="220"/>
      <c r="F13646" s="225"/>
      <c r="G13646" s="222"/>
      <c r="H13646" s="229"/>
      <c r="I13646" s="220"/>
      <c r="J13646" s="220"/>
      <c r="K13646" s="223"/>
    </row>
    <row r="13647" customHeight="1" spans="1:11">
      <c r="A13647" s="226"/>
      <c r="B13647" s="213"/>
      <c r="C13647" s="214"/>
      <c r="D13647" s="214"/>
      <c r="E13647" s="214"/>
      <c r="F13647" s="224"/>
      <c r="G13647" s="216"/>
      <c r="H13647" s="227"/>
      <c r="I13647" s="214"/>
      <c r="J13647" s="214"/>
      <c r="K13647" s="218"/>
    </row>
    <row r="13648" customHeight="1" spans="1:11">
      <c r="A13648" s="228"/>
      <c r="B13648" s="219"/>
      <c r="C13648" s="220"/>
      <c r="D13648" s="220"/>
      <c r="E13648" s="220"/>
      <c r="F13648" s="225"/>
      <c r="G13648" s="222"/>
      <c r="H13648" s="229"/>
      <c r="I13648" s="220"/>
      <c r="J13648" s="220"/>
      <c r="K13648" s="223"/>
    </row>
    <row r="13649" customHeight="1" spans="1:11">
      <c r="A13649" s="226"/>
      <c r="B13649" s="213"/>
      <c r="C13649" s="214"/>
      <c r="D13649" s="214"/>
      <c r="E13649" s="214"/>
      <c r="F13649" s="224"/>
      <c r="G13649" s="216"/>
      <c r="H13649" s="227"/>
      <c r="I13649" s="214"/>
      <c r="J13649" s="214"/>
      <c r="K13649" s="218"/>
    </row>
    <row r="13650" customHeight="1" spans="1:11">
      <c r="A13650" s="228"/>
      <c r="B13650" s="219"/>
      <c r="C13650" s="220"/>
      <c r="D13650" s="220"/>
      <c r="E13650" s="220"/>
      <c r="F13650" s="225"/>
      <c r="G13650" s="222"/>
      <c r="H13650" s="229"/>
      <c r="I13650" s="220"/>
      <c r="J13650" s="220"/>
      <c r="K13650" s="223"/>
    </row>
    <row r="13651" customHeight="1" spans="1:11">
      <c r="A13651" s="226"/>
      <c r="B13651" s="213"/>
      <c r="C13651" s="214"/>
      <c r="D13651" s="214"/>
      <c r="E13651" s="214"/>
      <c r="F13651" s="224"/>
      <c r="G13651" s="216"/>
      <c r="H13651" s="227"/>
      <c r="I13651" s="214"/>
      <c r="J13651" s="214"/>
      <c r="K13651" s="218"/>
    </row>
    <row r="13652" customHeight="1" spans="1:11">
      <c r="A13652" s="228"/>
      <c r="B13652" s="219"/>
      <c r="C13652" s="220"/>
      <c r="D13652" s="220"/>
      <c r="E13652" s="220"/>
      <c r="F13652" s="225"/>
      <c r="G13652" s="222"/>
      <c r="H13652" s="229"/>
      <c r="I13652" s="220"/>
      <c r="J13652" s="220"/>
      <c r="K13652" s="223"/>
    </row>
    <row r="13653" customHeight="1" spans="1:11">
      <c r="A13653" s="226"/>
      <c r="B13653" s="213"/>
      <c r="C13653" s="214"/>
      <c r="D13653" s="214"/>
      <c r="E13653" s="214"/>
      <c r="F13653" s="224"/>
      <c r="G13653" s="216"/>
      <c r="H13653" s="227"/>
      <c r="I13653" s="214"/>
      <c r="J13653" s="214"/>
      <c r="K13653" s="218"/>
    </row>
    <row r="13654" customHeight="1" spans="1:11">
      <c r="A13654" s="228"/>
      <c r="B13654" s="219"/>
      <c r="C13654" s="220"/>
      <c r="D13654" s="220"/>
      <c r="E13654" s="220"/>
      <c r="F13654" s="225"/>
      <c r="G13654" s="222"/>
      <c r="H13654" s="229"/>
      <c r="I13654" s="220"/>
      <c r="J13654" s="220"/>
      <c r="K13654" s="223"/>
    </row>
    <row r="13655" customHeight="1" spans="1:11">
      <c r="A13655" s="226"/>
      <c r="B13655" s="213"/>
      <c r="C13655" s="214"/>
      <c r="D13655" s="214"/>
      <c r="E13655" s="214"/>
      <c r="F13655" s="224"/>
      <c r="G13655" s="216"/>
      <c r="H13655" s="227"/>
      <c r="I13655" s="214"/>
      <c r="J13655" s="214"/>
      <c r="K13655" s="218"/>
    </row>
    <row r="13656" customHeight="1" spans="1:11">
      <c r="A13656" s="228"/>
      <c r="B13656" s="219"/>
      <c r="C13656" s="220"/>
      <c r="D13656" s="220"/>
      <c r="E13656" s="220"/>
      <c r="F13656" s="225"/>
      <c r="G13656" s="222"/>
      <c r="H13656" s="229"/>
      <c r="I13656" s="220"/>
      <c r="J13656" s="220"/>
      <c r="K13656" s="223"/>
    </row>
    <row r="13657" customHeight="1" spans="1:11">
      <c r="A13657" s="226"/>
      <c r="B13657" s="213"/>
      <c r="C13657" s="214"/>
      <c r="D13657" s="214"/>
      <c r="E13657" s="214"/>
      <c r="F13657" s="224"/>
      <c r="G13657" s="216"/>
      <c r="H13657" s="227"/>
      <c r="I13657" s="214"/>
      <c r="J13657" s="214"/>
      <c r="K13657" s="218"/>
    </row>
    <row r="13658" customHeight="1" spans="1:11">
      <c r="A13658" s="228"/>
      <c r="B13658" s="219"/>
      <c r="C13658" s="220"/>
      <c r="D13658" s="220"/>
      <c r="E13658" s="220"/>
      <c r="F13658" s="225"/>
      <c r="G13658" s="222"/>
      <c r="H13658" s="229"/>
      <c r="I13658" s="220"/>
      <c r="J13658" s="220"/>
      <c r="K13658" s="223"/>
    </row>
    <row r="13659" customHeight="1" spans="1:11">
      <c r="A13659" s="226"/>
      <c r="B13659" s="213"/>
      <c r="C13659" s="214"/>
      <c r="D13659" s="214"/>
      <c r="E13659" s="214"/>
      <c r="F13659" s="224"/>
      <c r="G13659" s="216"/>
      <c r="H13659" s="227"/>
      <c r="I13659" s="214"/>
      <c r="J13659" s="214"/>
      <c r="K13659" s="218"/>
    </row>
    <row r="13660" customHeight="1" spans="1:11">
      <c r="A13660" s="228"/>
      <c r="B13660" s="219"/>
      <c r="C13660" s="220"/>
      <c r="D13660" s="220"/>
      <c r="E13660" s="220"/>
      <c r="F13660" s="225"/>
      <c r="G13660" s="222"/>
      <c r="H13660" s="229"/>
      <c r="I13660" s="220"/>
      <c r="J13660" s="220"/>
      <c r="K13660" s="223"/>
    </row>
    <row r="13661" customHeight="1" spans="1:11">
      <c r="A13661" s="226"/>
      <c r="B13661" s="213"/>
      <c r="C13661" s="214"/>
      <c r="D13661" s="214"/>
      <c r="E13661" s="214"/>
      <c r="F13661" s="224"/>
      <c r="G13661" s="216"/>
      <c r="H13661" s="227"/>
      <c r="I13661" s="214"/>
      <c r="J13661" s="214"/>
      <c r="K13661" s="218"/>
    </row>
    <row r="13662" customHeight="1" spans="1:11">
      <c r="A13662" s="228"/>
      <c r="B13662" s="219"/>
      <c r="C13662" s="220"/>
      <c r="D13662" s="220"/>
      <c r="E13662" s="220"/>
      <c r="F13662" s="225"/>
      <c r="G13662" s="222"/>
      <c r="H13662" s="229"/>
      <c r="I13662" s="220"/>
      <c r="J13662" s="220"/>
      <c r="K13662" s="223"/>
    </row>
    <row r="13663" customHeight="1" spans="1:11">
      <c r="A13663" s="226"/>
      <c r="B13663" s="213"/>
      <c r="C13663" s="214"/>
      <c r="D13663" s="214"/>
      <c r="E13663" s="214"/>
      <c r="F13663" s="224"/>
      <c r="G13663" s="216"/>
      <c r="H13663" s="227"/>
      <c r="I13663" s="214"/>
      <c r="J13663" s="214"/>
      <c r="K13663" s="218"/>
    </row>
    <row r="13664" customHeight="1" spans="1:11">
      <c r="A13664" s="228"/>
      <c r="B13664" s="219"/>
      <c r="C13664" s="220"/>
      <c r="D13664" s="220"/>
      <c r="E13664" s="220"/>
      <c r="F13664" s="225"/>
      <c r="G13664" s="222"/>
      <c r="H13664" s="229"/>
      <c r="I13664" s="220"/>
      <c r="J13664" s="220"/>
      <c r="K13664" s="223"/>
    </row>
    <row r="13665" customHeight="1" spans="1:11">
      <c r="A13665" s="226"/>
      <c r="B13665" s="213"/>
      <c r="C13665" s="214"/>
      <c r="D13665" s="214"/>
      <c r="E13665" s="214"/>
      <c r="F13665" s="224"/>
      <c r="G13665" s="216"/>
      <c r="H13665" s="227"/>
      <c r="I13665" s="214"/>
      <c r="J13665" s="214"/>
      <c r="K13665" s="218"/>
    </row>
    <row r="13666" customHeight="1" spans="1:11">
      <c r="A13666" s="228"/>
      <c r="B13666" s="219"/>
      <c r="C13666" s="220"/>
      <c r="D13666" s="220"/>
      <c r="E13666" s="220"/>
      <c r="F13666" s="225"/>
      <c r="G13666" s="222"/>
      <c r="H13666" s="229"/>
      <c r="I13666" s="220"/>
      <c r="J13666" s="220"/>
      <c r="K13666" s="223"/>
    </row>
    <row r="13667" customHeight="1" spans="1:11">
      <c r="A13667" s="226"/>
      <c r="B13667" s="213"/>
      <c r="C13667" s="214"/>
      <c r="D13667" s="214"/>
      <c r="E13667" s="214"/>
      <c r="F13667" s="224"/>
      <c r="G13667" s="216"/>
      <c r="H13667" s="227"/>
      <c r="I13667" s="214"/>
      <c r="J13667" s="214"/>
      <c r="K13667" s="218"/>
    </row>
    <row r="13668" customHeight="1" spans="1:11">
      <c r="A13668" s="228"/>
      <c r="B13668" s="219"/>
      <c r="C13668" s="220"/>
      <c r="D13668" s="220"/>
      <c r="E13668" s="220"/>
      <c r="F13668" s="225"/>
      <c r="G13668" s="222"/>
      <c r="H13668" s="229"/>
      <c r="I13668" s="220"/>
      <c r="J13668" s="220"/>
      <c r="K13668" s="223"/>
    </row>
    <row r="13669" customHeight="1" spans="1:11">
      <c r="A13669" s="226"/>
      <c r="B13669" s="213"/>
      <c r="C13669" s="214"/>
      <c r="D13669" s="214"/>
      <c r="E13669" s="214"/>
      <c r="F13669" s="224"/>
      <c r="G13669" s="216"/>
      <c r="H13669" s="227"/>
      <c r="I13669" s="214"/>
      <c r="J13669" s="214"/>
      <c r="K13669" s="218"/>
    </row>
    <row r="13670" customHeight="1" spans="1:11">
      <c r="A13670" s="228"/>
      <c r="B13670" s="219"/>
      <c r="C13670" s="220"/>
      <c r="D13670" s="220"/>
      <c r="E13670" s="220"/>
      <c r="F13670" s="225"/>
      <c r="G13670" s="222"/>
      <c r="H13670" s="229"/>
      <c r="I13670" s="220"/>
      <c r="J13670" s="220"/>
      <c r="K13670" s="223"/>
    </row>
    <row r="13671" customHeight="1" spans="1:11">
      <c r="A13671" s="226"/>
      <c r="B13671" s="213"/>
      <c r="C13671" s="214"/>
      <c r="D13671" s="214"/>
      <c r="E13671" s="214"/>
      <c r="F13671" s="224"/>
      <c r="G13671" s="216"/>
      <c r="H13671" s="227"/>
      <c r="I13671" s="214"/>
      <c r="J13671" s="214"/>
      <c r="K13671" s="218"/>
    </row>
    <row r="13672" customHeight="1" spans="1:11">
      <c r="A13672" s="228"/>
      <c r="B13672" s="219"/>
      <c r="C13672" s="220"/>
      <c r="D13672" s="220"/>
      <c r="E13672" s="220"/>
      <c r="F13672" s="225"/>
      <c r="G13672" s="222"/>
      <c r="H13672" s="229"/>
      <c r="I13672" s="220"/>
      <c r="J13672" s="220"/>
      <c r="K13672" s="223"/>
    </row>
    <row r="13673" customHeight="1" spans="1:11">
      <c r="A13673" s="226"/>
      <c r="B13673" s="213"/>
      <c r="C13673" s="214"/>
      <c r="D13673" s="214"/>
      <c r="E13673" s="214"/>
      <c r="F13673" s="224"/>
      <c r="G13673" s="216"/>
      <c r="H13673" s="227"/>
      <c r="I13673" s="214"/>
      <c r="J13673" s="214"/>
      <c r="K13673" s="218"/>
    </row>
    <row r="13674" customHeight="1" spans="1:11">
      <c r="A13674" s="228"/>
      <c r="B13674" s="219"/>
      <c r="C13674" s="220"/>
      <c r="D13674" s="220"/>
      <c r="E13674" s="220"/>
      <c r="F13674" s="225"/>
      <c r="G13674" s="222"/>
      <c r="H13674" s="229"/>
      <c r="I13674" s="220"/>
      <c r="J13674" s="220"/>
      <c r="K13674" s="223"/>
    </row>
    <row r="13675" customHeight="1" spans="1:11">
      <c r="A13675" s="226"/>
      <c r="B13675" s="213"/>
      <c r="C13675" s="214"/>
      <c r="D13675" s="214"/>
      <c r="E13675" s="214"/>
      <c r="F13675" s="224"/>
      <c r="G13675" s="216"/>
      <c r="H13675" s="227"/>
      <c r="I13675" s="214"/>
      <c r="J13675" s="214"/>
      <c r="K13675" s="218"/>
    </row>
    <row r="13676" customHeight="1" spans="1:11">
      <c r="A13676" s="228"/>
      <c r="B13676" s="219"/>
      <c r="C13676" s="220"/>
      <c r="D13676" s="220"/>
      <c r="E13676" s="220"/>
      <c r="F13676" s="225"/>
      <c r="G13676" s="222"/>
      <c r="H13676" s="229"/>
      <c r="I13676" s="220"/>
      <c r="J13676" s="220"/>
      <c r="K13676" s="223"/>
    </row>
    <row r="13677" customHeight="1" spans="1:11">
      <c r="A13677" s="226"/>
      <c r="B13677" s="213"/>
      <c r="C13677" s="214"/>
      <c r="D13677" s="214"/>
      <c r="E13677" s="214"/>
      <c r="F13677" s="224"/>
      <c r="G13677" s="216"/>
      <c r="H13677" s="227"/>
      <c r="I13677" s="214"/>
      <c r="J13677" s="214"/>
      <c r="K13677" s="218"/>
    </row>
    <row r="13678" customHeight="1" spans="1:11">
      <c r="A13678" s="228"/>
      <c r="B13678" s="219"/>
      <c r="C13678" s="220"/>
      <c r="D13678" s="220"/>
      <c r="E13678" s="220"/>
      <c r="F13678" s="225"/>
      <c r="G13678" s="222"/>
      <c r="H13678" s="229"/>
      <c r="I13678" s="220"/>
      <c r="J13678" s="220"/>
      <c r="K13678" s="223"/>
    </row>
    <row r="13679" customHeight="1" spans="1:11">
      <c r="A13679" s="226"/>
      <c r="B13679" s="213"/>
      <c r="C13679" s="214"/>
      <c r="D13679" s="214"/>
      <c r="E13679" s="214"/>
      <c r="F13679" s="224"/>
      <c r="G13679" s="216"/>
      <c r="H13679" s="227"/>
      <c r="I13679" s="214"/>
      <c r="J13679" s="214"/>
      <c r="K13679" s="218"/>
    </row>
    <row r="13680" customHeight="1" spans="1:11">
      <c r="A13680" s="228"/>
      <c r="B13680" s="219"/>
      <c r="C13680" s="220"/>
      <c r="D13680" s="220"/>
      <c r="E13680" s="220"/>
      <c r="F13680" s="225"/>
      <c r="G13680" s="222"/>
      <c r="H13680" s="229"/>
      <c r="I13680" s="220"/>
      <c r="J13680" s="220"/>
      <c r="K13680" s="223"/>
    </row>
    <row r="13681" customHeight="1" spans="1:11">
      <c r="A13681" s="226"/>
      <c r="B13681" s="213"/>
      <c r="C13681" s="214"/>
      <c r="D13681" s="214"/>
      <c r="E13681" s="214"/>
      <c r="F13681" s="224"/>
      <c r="G13681" s="216"/>
      <c r="H13681" s="227"/>
      <c r="I13681" s="214"/>
      <c r="J13681" s="214"/>
      <c r="K13681" s="218"/>
    </row>
    <row r="13682" customHeight="1" spans="1:11">
      <c r="A13682" s="228"/>
      <c r="B13682" s="219"/>
      <c r="C13682" s="220"/>
      <c r="D13682" s="220"/>
      <c r="E13682" s="220"/>
      <c r="F13682" s="225"/>
      <c r="G13682" s="222"/>
      <c r="H13682" s="229"/>
      <c r="I13682" s="220"/>
      <c r="J13682" s="220"/>
      <c r="K13682" s="223"/>
    </row>
    <row r="13683" customHeight="1" spans="1:11">
      <c r="A13683" s="226"/>
      <c r="B13683" s="213"/>
      <c r="C13683" s="214"/>
      <c r="D13683" s="214"/>
      <c r="E13683" s="214"/>
      <c r="F13683" s="224"/>
      <c r="G13683" s="216"/>
      <c r="H13683" s="227"/>
      <c r="I13683" s="214"/>
      <c r="J13683" s="214"/>
      <c r="K13683" s="218"/>
    </row>
    <row r="13684" customHeight="1" spans="1:11">
      <c r="A13684" s="228"/>
      <c r="B13684" s="219"/>
      <c r="C13684" s="220"/>
      <c r="D13684" s="220"/>
      <c r="E13684" s="220"/>
      <c r="F13684" s="225"/>
      <c r="G13684" s="222"/>
      <c r="H13684" s="229"/>
      <c r="I13684" s="220"/>
      <c r="J13684" s="220"/>
      <c r="K13684" s="223"/>
    </row>
    <row r="13685" customHeight="1" spans="1:11">
      <c r="A13685" s="226"/>
      <c r="B13685" s="213"/>
      <c r="C13685" s="214"/>
      <c r="D13685" s="214"/>
      <c r="E13685" s="214"/>
      <c r="F13685" s="224"/>
      <c r="G13685" s="216"/>
      <c r="H13685" s="227"/>
      <c r="I13685" s="214"/>
      <c r="J13685" s="214"/>
      <c r="K13685" s="218"/>
    </row>
    <row r="13686" customHeight="1" spans="1:11">
      <c r="A13686" s="228"/>
      <c r="B13686" s="219"/>
      <c r="C13686" s="220"/>
      <c r="D13686" s="220"/>
      <c r="E13686" s="220"/>
      <c r="F13686" s="225"/>
      <c r="G13686" s="222"/>
      <c r="H13686" s="229"/>
      <c r="I13686" s="220"/>
      <c r="J13686" s="220"/>
      <c r="K13686" s="223"/>
    </row>
    <row r="13687" customHeight="1" spans="1:11">
      <c r="A13687" s="226"/>
      <c r="B13687" s="213"/>
      <c r="C13687" s="214"/>
      <c r="D13687" s="214"/>
      <c r="E13687" s="214"/>
      <c r="F13687" s="224"/>
      <c r="G13687" s="216"/>
      <c r="H13687" s="227"/>
      <c r="I13687" s="214"/>
      <c r="J13687" s="214"/>
      <c r="K13687" s="218"/>
    </row>
    <row r="13688" customHeight="1" spans="1:11">
      <c r="A13688" s="228"/>
      <c r="B13688" s="219"/>
      <c r="C13688" s="220"/>
      <c r="D13688" s="220"/>
      <c r="E13688" s="220"/>
      <c r="F13688" s="225"/>
      <c r="G13688" s="222"/>
      <c r="H13688" s="229"/>
      <c r="I13688" s="220"/>
      <c r="J13688" s="220"/>
      <c r="K13688" s="223"/>
    </row>
    <row r="13689" customHeight="1" spans="1:11">
      <c r="A13689" s="226"/>
      <c r="B13689" s="213"/>
      <c r="C13689" s="214"/>
      <c r="D13689" s="214"/>
      <c r="E13689" s="214"/>
      <c r="F13689" s="224"/>
      <c r="G13689" s="216"/>
      <c r="H13689" s="227"/>
      <c r="I13689" s="214"/>
      <c r="J13689" s="214"/>
      <c r="K13689" s="218"/>
    </row>
    <row r="13690" customHeight="1" spans="1:11">
      <c r="A13690" s="228"/>
      <c r="B13690" s="219"/>
      <c r="C13690" s="220"/>
      <c r="D13690" s="220"/>
      <c r="E13690" s="220"/>
      <c r="F13690" s="225"/>
      <c r="G13690" s="222"/>
      <c r="H13690" s="229"/>
      <c r="I13690" s="220"/>
      <c r="J13690" s="220"/>
      <c r="K13690" s="223"/>
    </row>
    <row r="13691" customHeight="1" spans="1:11">
      <c r="A13691" s="226"/>
      <c r="B13691" s="213"/>
      <c r="C13691" s="214"/>
      <c r="D13691" s="214"/>
      <c r="E13691" s="214"/>
      <c r="F13691" s="224"/>
      <c r="G13691" s="216"/>
      <c r="H13691" s="227"/>
      <c r="I13691" s="214"/>
      <c r="J13691" s="214"/>
      <c r="K13691" s="218"/>
    </row>
    <row r="13692" customHeight="1" spans="1:11">
      <c r="A13692" s="228"/>
      <c r="B13692" s="219"/>
      <c r="C13692" s="220"/>
      <c r="D13692" s="220"/>
      <c r="E13692" s="220"/>
      <c r="F13692" s="225"/>
      <c r="G13692" s="222"/>
      <c r="H13692" s="229"/>
      <c r="I13692" s="220"/>
      <c r="J13692" s="220"/>
      <c r="K13692" s="223"/>
    </row>
    <row r="13693" customHeight="1" spans="1:11">
      <c r="A13693" s="226"/>
      <c r="B13693" s="213"/>
      <c r="C13693" s="214"/>
      <c r="D13693" s="214"/>
      <c r="E13693" s="214"/>
      <c r="F13693" s="224"/>
      <c r="G13693" s="216"/>
      <c r="H13693" s="227"/>
      <c r="I13693" s="214"/>
      <c r="J13693" s="214"/>
      <c r="K13693" s="218"/>
    </row>
    <row r="13694" customHeight="1" spans="1:11">
      <c r="A13694" s="228"/>
      <c r="B13694" s="219"/>
      <c r="C13694" s="220"/>
      <c r="D13694" s="220"/>
      <c r="E13694" s="220"/>
      <c r="F13694" s="225"/>
      <c r="G13694" s="222"/>
      <c r="H13694" s="229"/>
      <c r="I13694" s="220"/>
      <c r="J13694" s="220"/>
      <c r="K13694" s="223"/>
    </row>
    <row r="13695" customHeight="1" spans="1:11">
      <c r="A13695" s="226"/>
      <c r="B13695" s="213"/>
      <c r="C13695" s="214"/>
      <c r="D13695" s="214"/>
      <c r="E13695" s="214"/>
      <c r="F13695" s="224"/>
      <c r="G13695" s="216"/>
      <c r="H13695" s="227"/>
      <c r="I13695" s="214"/>
      <c r="J13695" s="214"/>
      <c r="K13695" s="218"/>
    </row>
    <row r="13696" customHeight="1" spans="1:11">
      <c r="A13696" s="228"/>
      <c r="B13696" s="219"/>
      <c r="C13696" s="220"/>
      <c r="D13696" s="220"/>
      <c r="E13696" s="220"/>
      <c r="F13696" s="225"/>
      <c r="G13696" s="222"/>
      <c r="H13696" s="229"/>
      <c r="I13696" s="220"/>
      <c r="J13696" s="220"/>
      <c r="K13696" s="223"/>
    </row>
    <row r="13697" customHeight="1" spans="1:11">
      <c r="A13697" s="226"/>
      <c r="B13697" s="213"/>
      <c r="C13697" s="214"/>
      <c r="D13697" s="214"/>
      <c r="E13697" s="214"/>
      <c r="F13697" s="224"/>
      <c r="G13697" s="216"/>
      <c r="H13697" s="227"/>
      <c r="I13697" s="214"/>
      <c r="J13697" s="214"/>
      <c r="K13697" s="218"/>
    </row>
    <row r="13698" customHeight="1" spans="1:11">
      <c r="A13698" s="228"/>
      <c r="B13698" s="219"/>
      <c r="C13698" s="220"/>
      <c r="D13698" s="220"/>
      <c r="E13698" s="220"/>
      <c r="F13698" s="225"/>
      <c r="G13698" s="222"/>
      <c r="H13698" s="229"/>
      <c r="I13698" s="220"/>
      <c r="J13698" s="220"/>
      <c r="K13698" s="223"/>
    </row>
    <row r="13699" customHeight="1" spans="1:11">
      <c r="A13699" s="226"/>
      <c r="B13699" s="213"/>
      <c r="C13699" s="214"/>
      <c r="D13699" s="214"/>
      <c r="E13699" s="214"/>
      <c r="F13699" s="224"/>
      <c r="G13699" s="216"/>
      <c r="H13699" s="227"/>
      <c r="I13699" s="214"/>
      <c r="J13699" s="214"/>
      <c r="K13699" s="218"/>
    </row>
    <row r="13700" customHeight="1" spans="1:11">
      <c r="A13700" s="228"/>
      <c r="B13700" s="219"/>
      <c r="C13700" s="220"/>
      <c r="D13700" s="220"/>
      <c r="E13700" s="220"/>
      <c r="F13700" s="225"/>
      <c r="G13700" s="222"/>
      <c r="H13700" s="229"/>
      <c r="I13700" s="220"/>
      <c r="J13700" s="220"/>
      <c r="K13700" s="223"/>
    </row>
    <row r="13701" customHeight="1" spans="1:11">
      <c r="A13701" s="226"/>
      <c r="B13701" s="213"/>
      <c r="C13701" s="214"/>
      <c r="D13701" s="214"/>
      <c r="E13701" s="214"/>
      <c r="F13701" s="224"/>
      <c r="G13701" s="216"/>
      <c r="H13701" s="227"/>
      <c r="I13701" s="214"/>
      <c r="J13701" s="214"/>
      <c r="K13701" s="218"/>
    </row>
    <row r="13702" customHeight="1" spans="1:11">
      <c r="A13702" s="228"/>
      <c r="B13702" s="219"/>
      <c r="C13702" s="220"/>
      <c r="D13702" s="220"/>
      <c r="E13702" s="220"/>
      <c r="F13702" s="225"/>
      <c r="G13702" s="222"/>
      <c r="H13702" s="229"/>
      <c r="I13702" s="220"/>
      <c r="J13702" s="220"/>
      <c r="K13702" s="223"/>
    </row>
    <row r="13703" customHeight="1" spans="1:11">
      <c r="A13703" s="226"/>
      <c r="B13703" s="213"/>
      <c r="C13703" s="214"/>
      <c r="D13703" s="214"/>
      <c r="E13703" s="214"/>
      <c r="F13703" s="224"/>
      <c r="G13703" s="216"/>
      <c r="H13703" s="227"/>
      <c r="I13703" s="214"/>
      <c r="J13703" s="214"/>
      <c r="K13703" s="218"/>
    </row>
    <row r="13704" customHeight="1" spans="1:11">
      <c r="A13704" s="228"/>
      <c r="B13704" s="219"/>
      <c r="C13704" s="220"/>
      <c r="D13704" s="220"/>
      <c r="E13704" s="220"/>
      <c r="F13704" s="225"/>
      <c r="G13704" s="222"/>
      <c r="H13704" s="229"/>
      <c r="I13704" s="220"/>
      <c r="J13704" s="220"/>
      <c r="K13704" s="223"/>
    </row>
    <row r="13705" customHeight="1" spans="1:11">
      <c r="A13705" s="226"/>
      <c r="B13705" s="213"/>
      <c r="C13705" s="214"/>
      <c r="D13705" s="214"/>
      <c r="E13705" s="214"/>
      <c r="F13705" s="224"/>
      <c r="G13705" s="216"/>
      <c r="H13705" s="227"/>
      <c r="I13705" s="214"/>
      <c r="J13705" s="214"/>
      <c r="K13705" s="218"/>
    </row>
    <row r="13706" customHeight="1" spans="1:11">
      <c r="A13706" s="228"/>
      <c r="B13706" s="219"/>
      <c r="C13706" s="220"/>
      <c r="D13706" s="220"/>
      <c r="E13706" s="220"/>
      <c r="F13706" s="225"/>
      <c r="G13706" s="222"/>
      <c r="H13706" s="229"/>
      <c r="I13706" s="220"/>
      <c r="J13706" s="220"/>
      <c r="K13706" s="223"/>
    </row>
    <row r="13707" customHeight="1" spans="1:11">
      <c r="A13707" s="226"/>
      <c r="B13707" s="213"/>
      <c r="C13707" s="214"/>
      <c r="D13707" s="214"/>
      <c r="E13707" s="214"/>
      <c r="F13707" s="224"/>
      <c r="G13707" s="216"/>
      <c r="H13707" s="227"/>
      <c r="I13707" s="214"/>
      <c r="J13707" s="214"/>
      <c r="K13707" s="218"/>
    </row>
    <row r="13708" customHeight="1" spans="1:11">
      <c r="A13708" s="228"/>
      <c r="B13708" s="219"/>
      <c r="C13708" s="220"/>
      <c r="D13708" s="220"/>
      <c r="E13708" s="220"/>
      <c r="F13708" s="225"/>
      <c r="G13708" s="222"/>
      <c r="H13708" s="229"/>
      <c r="I13708" s="220"/>
      <c r="J13708" s="220"/>
      <c r="K13708" s="223"/>
    </row>
    <row r="13709" customHeight="1" spans="1:11">
      <c r="A13709" s="226"/>
      <c r="B13709" s="213"/>
      <c r="C13709" s="214"/>
      <c r="D13709" s="214"/>
      <c r="E13709" s="214"/>
      <c r="F13709" s="224"/>
      <c r="G13709" s="216"/>
      <c r="H13709" s="227"/>
      <c r="I13709" s="214"/>
      <c r="J13709" s="214"/>
      <c r="K13709" s="218"/>
    </row>
    <row r="13710" customHeight="1" spans="1:11">
      <c r="A13710" s="228"/>
      <c r="B13710" s="219"/>
      <c r="C13710" s="220"/>
      <c r="D13710" s="220"/>
      <c r="E13710" s="220"/>
      <c r="F13710" s="225"/>
      <c r="G13710" s="222"/>
      <c r="H13710" s="229"/>
      <c r="I13710" s="220"/>
      <c r="J13710" s="220"/>
      <c r="K13710" s="223"/>
    </row>
    <row r="13711" customHeight="1" spans="1:11">
      <c r="A13711" s="226"/>
      <c r="B13711" s="213"/>
      <c r="C13711" s="214"/>
      <c r="D13711" s="214"/>
      <c r="E13711" s="214"/>
      <c r="F13711" s="224"/>
      <c r="G13711" s="216"/>
      <c r="H13711" s="227"/>
      <c r="I13711" s="214"/>
      <c r="J13711" s="214"/>
      <c r="K13711" s="218"/>
    </row>
    <row r="13712" customHeight="1" spans="1:11">
      <c r="A13712" s="228"/>
      <c r="B13712" s="219"/>
      <c r="C13712" s="220"/>
      <c r="D13712" s="220"/>
      <c r="E13712" s="220"/>
      <c r="F13712" s="225"/>
      <c r="G13712" s="222"/>
      <c r="H13712" s="229"/>
      <c r="I13712" s="220"/>
      <c r="J13712" s="220"/>
      <c r="K13712" s="223"/>
    </row>
    <row r="13713" customHeight="1" spans="1:11">
      <c r="A13713" s="226"/>
      <c r="B13713" s="213"/>
      <c r="C13713" s="214"/>
      <c r="D13713" s="214"/>
      <c r="E13713" s="214"/>
      <c r="F13713" s="224"/>
      <c r="G13713" s="216"/>
      <c r="H13713" s="227"/>
      <c r="I13713" s="214"/>
      <c r="J13713" s="214"/>
      <c r="K13713" s="218"/>
    </row>
    <row r="13714" customHeight="1" spans="1:11">
      <c r="A13714" s="228"/>
      <c r="B13714" s="219"/>
      <c r="C13714" s="220"/>
      <c r="D13714" s="220"/>
      <c r="E13714" s="220"/>
      <c r="F13714" s="225"/>
      <c r="G13714" s="222"/>
      <c r="H13714" s="229"/>
      <c r="I13714" s="220"/>
      <c r="J13714" s="220"/>
      <c r="K13714" s="223"/>
    </row>
    <row r="13715" customHeight="1" spans="1:11">
      <c r="A13715" s="226"/>
      <c r="B13715" s="213"/>
      <c r="C13715" s="214"/>
      <c r="D13715" s="214"/>
      <c r="E13715" s="214"/>
      <c r="F13715" s="224"/>
      <c r="G13715" s="216"/>
      <c r="H13715" s="227"/>
      <c r="I13715" s="214"/>
      <c r="J13715" s="214"/>
      <c r="K13715" s="218"/>
    </row>
    <row r="13716" customHeight="1" spans="1:11">
      <c r="A13716" s="228"/>
      <c r="B13716" s="219"/>
      <c r="C13716" s="220"/>
      <c r="D13716" s="220"/>
      <c r="E13716" s="220"/>
      <c r="F13716" s="225"/>
      <c r="G13716" s="222"/>
      <c r="H13716" s="229"/>
      <c r="I13716" s="220"/>
      <c r="J13716" s="220"/>
      <c r="K13716" s="223"/>
    </row>
    <row r="13717" customHeight="1" spans="1:11">
      <c r="A13717" s="226"/>
      <c r="B13717" s="213"/>
      <c r="C13717" s="214"/>
      <c r="D13717" s="214"/>
      <c r="E13717" s="214"/>
      <c r="F13717" s="224"/>
      <c r="G13717" s="216"/>
      <c r="H13717" s="227"/>
      <c r="I13717" s="214"/>
      <c r="J13717" s="214"/>
      <c r="K13717" s="218"/>
    </row>
    <row r="13718" customHeight="1" spans="1:11">
      <c r="A13718" s="228"/>
      <c r="B13718" s="219"/>
      <c r="C13718" s="220"/>
      <c r="D13718" s="220"/>
      <c r="E13718" s="220"/>
      <c r="F13718" s="225"/>
      <c r="G13718" s="222"/>
      <c r="H13718" s="229"/>
      <c r="I13718" s="220"/>
      <c r="J13718" s="220"/>
      <c r="K13718" s="223"/>
    </row>
    <row r="13719" customHeight="1" spans="1:11">
      <c r="A13719" s="226"/>
      <c r="B13719" s="213"/>
      <c r="C13719" s="214"/>
      <c r="D13719" s="214"/>
      <c r="E13719" s="214"/>
      <c r="F13719" s="224"/>
      <c r="G13719" s="216"/>
      <c r="H13719" s="227"/>
      <c r="I13719" s="214"/>
      <c r="J13719" s="214"/>
      <c r="K13719" s="218"/>
    </row>
    <row r="13720" customHeight="1" spans="1:11">
      <c r="A13720" s="228"/>
      <c r="B13720" s="219"/>
      <c r="C13720" s="220"/>
      <c r="D13720" s="220"/>
      <c r="E13720" s="220"/>
      <c r="F13720" s="225"/>
      <c r="G13720" s="222"/>
      <c r="H13720" s="229"/>
      <c r="I13720" s="220"/>
      <c r="J13720" s="220"/>
      <c r="K13720" s="223"/>
    </row>
    <row r="13721" customHeight="1" spans="1:11">
      <c r="A13721" s="226"/>
      <c r="B13721" s="213"/>
      <c r="C13721" s="214"/>
      <c r="D13721" s="214"/>
      <c r="E13721" s="214"/>
      <c r="F13721" s="224"/>
      <c r="G13721" s="216"/>
      <c r="H13721" s="227"/>
      <c r="I13721" s="214"/>
      <c r="J13721" s="214"/>
      <c r="K13721" s="218"/>
    </row>
    <row r="13722" customHeight="1" spans="1:11">
      <c r="A13722" s="228"/>
      <c r="B13722" s="219"/>
      <c r="C13722" s="220"/>
      <c r="D13722" s="220"/>
      <c r="E13722" s="220"/>
      <c r="F13722" s="225"/>
      <c r="G13722" s="222"/>
      <c r="H13722" s="229"/>
      <c r="I13722" s="220"/>
      <c r="J13722" s="220"/>
      <c r="K13722" s="223"/>
    </row>
    <row r="13723" customHeight="1" spans="1:11">
      <c r="A13723" s="226"/>
      <c r="B13723" s="213"/>
      <c r="C13723" s="214"/>
      <c r="D13723" s="214"/>
      <c r="E13723" s="214"/>
      <c r="F13723" s="224"/>
      <c r="G13723" s="216"/>
      <c r="H13723" s="227"/>
      <c r="I13723" s="214"/>
      <c r="J13723" s="214"/>
      <c r="K13723" s="218"/>
    </row>
    <row r="13724" customHeight="1" spans="1:11">
      <c r="A13724" s="228"/>
      <c r="B13724" s="219"/>
      <c r="C13724" s="220"/>
      <c r="D13724" s="220"/>
      <c r="E13724" s="220"/>
      <c r="F13724" s="225"/>
      <c r="G13724" s="222"/>
      <c r="H13724" s="229"/>
      <c r="I13724" s="220"/>
      <c r="J13724" s="220"/>
      <c r="K13724" s="223"/>
    </row>
    <row r="13725" customHeight="1" spans="1:11">
      <c r="A13725" s="226"/>
      <c r="B13725" s="213"/>
      <c r="C13725" s="214"/>
      <c r="D13725" s="214"/>
      <c r="E13725" s="214"/>
      <c r="F13725" s="224"/>
      <c r="G13725" s="216"/>
      <c r="H13725" s="227"/>
      <c r="I13725" s="214"/>
      <c r="J13725" s="214"/>
      <c r="K13725" s="218"/>
    </row>
    <row r="13726" customHeight="1" spans="1:11">
      <c r="A13726" s="228"/>
      <c r="B13726" s="219"/>
      <c r="C13726" s="220"/>
      <c r="D13726" s="220"/>
      <c r="E13726" s="220"/>
      <c r="F13726" s="225"/>
      <c r="G13726" s="222"/>
      <c r="H13726" s="229"/>
      <c r="I13726" s="220"/>
      <c r="J13726" s="220"/>
      <c r="K13726" s="223"/>
    </row>
    <row r="13727" customHeight="1" spans="1:11">
      <c r="A13727" s="226"/>
      <c r="B13727" s="213"/>
      <c r="C13727" s="214"/>
      <c r="D13727" s="214"/>
      <c r="E13727" s="214"/>
      <c r="F13727" s="224"/>
      <c r="G13727" s="216"/>
      <c r="H13727" s="227"/>
      <c r="I13727" s="214"/>
      <c r="J13727" s="214"/>
      <c r="K13727" s="218"/>
    </row>
    <row r="13728" customHeight="1" spans="1:11">
      <c r="A13728" s="228"/>
      <c r="B13728" s="219"/>
      <c r="C13728" s="220"/>
      <c r="D13728" s="220"/>
      <c r="E13728" s="220"/>
      <c r="F13728" s="225"/>
      <c r="G13728" s="222"/>
      <c r="H13728" s="229"/>
      <c r="I13728" s="220"/>
      <c r="J13728" s="220"/>
      <c r="K13728" s="223"/>
    </row>
    <row r="13729" customHeight="1" spans="1:11">
      <c r="A13729" s="226"/>
      <c r="B13729" s="213"/>
      <c r="C13729" s="214"/>
      <c r="D13729" s="214"/>
      <c r="E13729" s="214"/>
      <c r="F13729" s="224"/>
      <c r="G13729" s="216"/>
      <c r="H13729" s="227"/>
      <c r="I13729" s="214"/>
      <c r="J13729" s="214"/>
      <c r="K13729" s="218"/>
    </row>
    <row r="13730" customHeight="1" spans="1:11">
      <c r="A13730" s="228"/>
      <c r="B13730" s="219"/>
      <c r="C13730" s="220"/>
      <c r="D13730" s="220"/>
      <c r="E13730" s="220"/>
      <c r="F13730" s="225"/>
      <c r="G13730" s="222"/>
      <c r="H13730" s="229"/>
      <c r="I13730" s="220"/>
      <c r="J13730" s="220"/>
      <c r="K13730" s="223"/>
    </row>
    <row r="13731" customHeight="1" spans="1:11">
      <c r="A13731" s="226"/>
      <c r="B13731" s="213"/>
      <c r="C13731" s="214"/>
      <c r="D13731" s="214"/>
      <c r="E13731" s="214"/>
      <c r="F13731" s="224"/>
      <c r="G13731" s="216"/>
      <c r="H13731" s="227"/>
      <c r="I13731" s="214"/>
      <c r="J13731" s="214"/>
      <c r="K13731" s="218"/>
    </row>
    <row r="13732" customHeight="1" spans="1:11">
      <c r="A13732" s="228"/>
      <c r="B13732" s="219"/>
      <c r="C13732" s="220"/>
      <c r="D13732" s="220"/>
      <c r="E13732" s="220"/>
      <c r="F13732" s="225"/>
      <c r="G13732" s="222"/>
      <c r="H13732" s="229"/>
      <c r="I13732" s="220"/>
      <c r="J13732" s="220"/>
      <c r="K13732" s="223"/>
    </row>
    <row r="13733" customHeight="1" spans="1:11">
      <c r="A13733" s="226"/>
      <c r="B13733" s="213"/>
      <c r="C13733" s="214"/>
      <c r="D13733" s="214"/>
      <c r="E13733" s="214"/>
      <c r="F13733" s="224"/>
      <c r="G13733" s="216"/>
      <c r="H13733" s="227"/>
      <c r="I13733" s="214"/>
      <c r="J13733" s="214"/>
      <c r="K13733" s="218"/>
    </row>
    <row r="13734" customHeight="1" spans="1:11">
      <c r="A13734" s="228"/>
      <c r="B13734" s="219"/>
      <c r="C13734" s="220"/>
      <c r="D13734" s="220"/>
      <c r="E13734" s="220"/>
      <c r="F13734" s="225"/>
      <c r="G13734" s="222"/>
      <c r="H13734" s="229"/>
      <c r="I13734" s="220"/>
      <c r="J13734" s="220"/>
      <c r="K13734" s="223"/>
    </row>
    <row r="13735" customHeight="1" spans="1:11">
      <c r="A13735" s="226"/>
      <c r="B13735" s="213"/>
      <c r="C13735" s="214"/>
      <c r="D13735" s="214"/>
      <c r="E13735" s="214"/>
      <c r="F13735" s="224"/>
      <c r="G13735" s="216"/>
      <c r="H13735" s="227"/>
      <c r="I13735" s="214"/>
      <c r="J13735" s="214"/>
      <c r="K13735" s="218"/>
    </row>
    <row r="13736" customHeight="1" spans="1:11">
      <c r="A13736" s="228"/>
      <c r="B13736" s="219"/>
      <c r="C13736" s="220"/>
      <c r="D13736" s="220"/>
      <c r="E13736" s="220"/>
      <c r="F13736" s="225"/>
      <c r="G13736" s="222"/>
      <c r="H13736" s="229"/>
      <c r="I13736" s="220"/>
      <c r="J13736" s="220"/>
      <c r="K13736" s="223"/>
    </row>
    <row r="13737" customHeight="1" spans="1:11">
      <c r="A13737" s="226"/>
      <c r="B13737" s="213"/>
      <c r="C13737" s="214"/>
      <c r="D13737" s="214"/>
      <c r="E13737" s="214"/>
      <c r="F13737" s="224"/>
      <c r="G13737" s="216"/>
      <c r="H13737" s="227"/>
      <c r="I13737" s="214"/>
      <c r="J13737" s="214"/>
      <c r="K13737" s="218"/>
    </row>
    <row r="13738" customHeight="1" spans="1:11">
      <c r="A13738" s="228"/>
      <c r="B13738" s="219"/>
      <c r="C13738" s="220"/>
      <c r="D13738" s="220"/>
      <c r="E13738" s="220"/>
      <c r="F13738" s="225"/>
      <c r="G13738" s="222"/>
      <c r="H13738" s="229"/>
      <c r="I13738" s="220"/>
      <c r="J13738" s="220"/>
      <c r="K13738" s="223"/>
    </row>
    <row r="13739" customHeight="1" spans="1:11">
      <c r="A13739" s="226"/>
      <c r="B13739" s="213"/>
      <c r="C13739" s="214"/>
      <c r="D13739" s="214"/>
      <c r="E13739" s="214"/>
      <c r="F13739" s="224"/>
      <c r="G13739" s="216"/>
      <c r="H13739" s="227"/>
      <c r="I13739" s="214"/>
      <c r="J13739" s="214"/>
      <c r="K13739" s="218"/>
    </row>
    <row r="13740" customHeight="1" spans="1:11">
      <c r="A13740" s="228"/>
      <c r="B13740" s="219"/>
      <c r="C13740" s="220"/>
      <c r="D13740" s="220"/>
      <c r="E13740" s="220"/>
      <c r="F13740" s="225"/>
      <c r="G13740" s="222"/>
      <c r="H13740" s="229"/>
      <c r="I13740" s="220"/>
      <c r="J13740" s="220"/>
      <c r="K13740" s="223"/>
    </row>
    <row r="13741" customHeight="1" spans="1:11">
      <c r="A13741" s="226"/>
      <c r="B13741" s="213"/>
      <c r="C13741" s="214"/>
      <c r="D13741" s="214"/>
      <c r="E13741" s="214"/>
      <c r="F13741" s="224"/>
      <c r="G13741" s="216"/>
      <c r="H13741" s="227"/>
      <c r="I13741" s="214"/>
      <c r="J13741" s="214"/>
      <c r="K13741" s="218"/>
    </row>
    <row r="13742" customHeight="1" spans="1:11">
      <c r="A13742" s="228"/>
      <c r="B13742" s="219"/>
      <c r="C13742" s="220"/>
      <c r="D13742" s="220"/>
      <c r="E13742" s="220"/>
      <c r="F13742" s="225"/>
      <c r="G13742" s="222"/>
      <c r="H13742" s="229"/>
      <c r="I13742" s="220"/>
      <c r="J13742" s="220"/>
      <c r="K13742" s="223"/>
    </row>
    <row r="13743" customHeight="1" spans="1:11">
      <c r="A13743" s="226"/>
      <c r="B13743" s="213"/>
      <c r="C13743" s="214"/>
      <c r="D13743" s="214"/>
      <c r="E13743" s="214"/>
      <c r="F13743" s="224"/>
      <c r="G13743" s="216"/>
      <c r="H13743" s="227"/>
      <c r="I13743" s="214"/>
      <c r="J13743" s="214"/>
      <c r="K13743" s="218"/>
    </row>
    <row r="13744" customHeight="1" spans="1:11">
      <c r="A13744" s="228"/>
      <c r="B13744" s="219"/>
      <c r="C13744" s="220"/>
      <c r="D13744" s="220"/>
      <c r="E13744" s="220"/>
      <c r="F13744" s="225"/>
      <c r="G13744" s="222"/>
      <c r="H13744" s="229"/>
      <c r="I13744" s="220"/>
      <c r="J13744" s="220"/>
      <c r="K13744" s="223"/>
    </row>
    <row r="13745" customHeight="1" spans="1:11">
      <c r="A13745" s="226"/>
      <c r="B13745" s="213"/>
      <c r="C13745" s="214"/>
      <c r="D13745" s="214"/>
      <c r="E13745" s="214"/>
      <c r="F13745" s="224"/>
      <c r="G13745" s="216"/>
      <c r="H13745" s="227"/>
      <c r="I13745" s="214"/>
      <c r="J13745" s="214"/>
      <c r="K13745" s="218"/>
    </row>
    <row r="13746" customHeight="1" spans="1:11">
      <c r="A13746" s="228"/>
      <c r="B13746" s="219"/>
      <c r="C13746" s="220"/>
      <c r="D13746" s="220"/>
      <c r="E13746" s="220"/>
      <c r="F13746" s="225"/>
      <c r="G13746" s="222"/>
      <c r="H13746" s="229"/>
      <c r="I13746" s="220"/>
      <c r="J13746" s="220"/>
      <c r="K13746" s="223"/>
    </row>
    <row r="13747" customHeight="1" spans="1:11">
      <c r="A13747" s="226"/>
      <c r="B13747" s="213"/>
      <c r="C13747" s="214"/>
      <c r="D13747" s="214"/>
      <c r="E13747" s="214"/>
      <c r="F13747" s="224"/>
      <c r="G13747" s="216"/>
      <c r="H13747" s="227"/>
      <c r="I13747" s="214"/>
      <c r="J13747" s="214"/>
      <c r="K13747" s="218"/>
    </row>
    <row r="13748" customHeight="1" spans="1:11">
      <c r="A13748" s="228"/>
      <c r="B13748" s="219"/>
      <c r="C13748" s="220"/>
      <c r="D13748" s="220"/>
      <c r="E13748" s="220"/>
      <c r="F13748" s="225"/>
      <c r="G13748" s="222"/>
      <c r="H13748" s="229"/>
      <c r="I13748" s="220"/>
      <c r="J13748" s="220"/>
      <c r="K13748" s="223"/>
    </row>
    <row r="13749" customHeight="1" spans="1:11">
      <c r="A13749" s="226"/>
      <c r="B13749" s="213"/>
      <c r="C13749" s="214"/>
      <c r="D13749" s="214"/>
      <c r="E13749" s="214"/>
      <c r="F13749" s="224"/>
      <c r="G13749" s="216"/>
      <c r="H13749" s="227"/>
      <c r="I13749" s="214"/>
      <c r="J13749" s="214"/>
      <c r="K13749" s="218"/>
    </row>
    <row r="13750" customHeight="1" spans="1:11">
      <c r="A13750" s="228"/>
      <c r="B13750" s="219"/>
      <c r="C13750" s="220"/>
      <c r="D13750" s="220"/>
      <c r="E13750" s="220"/>
      <c r="F13750" s="225"/>
      <c r="G13750" s="222"/>
      <c r="H13750" s="229"/>
      <c r="I13750" s="220"/>
      <c r="J13750" s="220"/>
      <c r="K13750" s="223"/>
    </row>
    <row r="13751" customHeight="1" spans="1:11">
      <c r="A13751" s="226"/>
      <c r="B13751" s="213"/>
      <c r="C13751" s="214"/>
      <c r="D13751" s="214"/>
      <c r="E13751" s="214"/>
      <c r="F13751" s="224"/>
      <c r="G13751" s="216"/>
      <c r="H13751" s="227"/>
      <c r="I13751" s="214"/>
      <c r="J13751" s="214"/>
      <c r="K13751" s="218"/>
    </row>
    <row r="13752" customHeight="1" spans="1:11">
      <c r="A13752" s="228"/>
      <c r="B13752" s="219"/>
      <c r="C13752" s="220"/>
      <c r="D13752" s="220"/>
      <c r="E13752" s="220"/>
      <c r="F13752" s="225"/>
      <c r="G13752" s="222"/>
      <c r="H13752" s="229"/>
      <c r="I13752" s="220"/>
      <c r="J13752" s="220"/>
      <c r="K13752" s="223"/>
    </row>
    <row r="13753" customHeight="1" spans="1:11">
      <c r="A13753" s="226"/>
      <c r="B13753" s="213"/>
      <c r="C13753" s="214"/>
      <c r="D13753" s="214"/>
      <c r="E13753" s="214"/>
      <c r="F13753" s="224"/>
      <c r="G13753" s="216"/>
      <c r="H13753" s="227"/>
      <c r="I13753" s="214"/>
      <c r="J13753" s="214"/>
      <c r="K13753" s="218"/>
    </row>
    <row r="13754" customHeight="1" spans="1:11">
      <c r="A13754" s="228"/>
      <c r="B13754" s="219"/>
      <c r="C13754" s="220"/>
      <c r="D13754" s="220"/>
      <c r="E13754" s="220"/>
      <c r="F13754" s="225"/>
      <c r="G13754" s="222"/>
      <c r="H13754" s="229"/>
      <c r="I13754" s="220"/>
      <c r="J13754" s="220"/>
      <c r="K13754" s="223"/>
    </row>
    <row r="13755" customHeight="1" spans="1:11">
      <c r="A13755" s="226"/>
      <c r="B13755" s="213"/>
      <c r="C13755" s="214"/>
      <c r="D13755" s="214"/>
      <c r="E13755" s="214"/>
      <c r="F13755" s="224"/>
      <c r="G13755" s="216"/>
      <c r="H13755" s="227"/>
      <c r="I13755" s="214"/>
      <c r="J13755" s="214"/>
      <c r="K13755" s="218"/>
    </row>
    <row r="13756" customHeight="1" spans="1:11">
      <c r="A13756" s="228"/>
      <c r="B13756" s="219"/>
      <c r="C13756" s="220"/>
      <c r="D13756" s="220"/>
      <c r="E13756" s="220"/>
      <c r="F13756" s="225"/>
      <c r="G13756" s="222"/>
      <c r="H13756" s="229"/>
      <c r="I13756" s="220"/>
      <c r="J13756" s="220"/>
      <c r="K13756" s="223"/>
    </row>
    <row r="13757" customHeight="1" spans="1:11">
      <c r="A13757" s="226"/>
      <c r="B13757" s="213"/>
      <c r="C13757" s="214"/>
      <c r="D13757" s="214"/>
      <c r="E13757" s="214"/>
      <c r="F13757" s="224"/>
      <c r="G13757" s="216"/>
      <c r="H13757" s="227"/>
      <c r="I13757" s="214"/>
      <c r="J13757" s="214"/>
      <c r="K13757" s="218"/>
    </row>
    <row r="13758" customHeight="1" spans="1:11">
      <c r="A13758" s="228"/>
      <c r="B13758" s="219"/>
      <c r="C13758" s="220"/>
      <c r="D13758" s="220"/>
      <c r="E13758" s="220"/>
      <c r="F13758" s="225"/>
      <c r="G13758" s="222"/>
      <c r="H13758" s="229"/>
      <c r="I13758" s="220"/>
      <c r="J13758" s="220"/>
      <c r="K13758" s="223"/>
    </row>
    <row r="13759" customHeight="1" spans="1:11">
      <c r="A13759" s="226"/>
      <c r="B13759" s="213"/>
      <c r="C13759" s="214"/>
      <c r="D13759" s="214"/>
      <c r="E13759" s="214"/>
      <c r="F13759" s="224"/>
      <c r="G13759" s="216"/>
      <c r="H13759" s="227"/>
      <c r="I13759" s="214"/>
      <c r="J13759" s="214"/>
      <c r="K13759" s="218"/>
    </row>
    <row r="13760" customHeight="1" spans="1:11">
      <c r="A13760" s="228"/>
      <c r="B13760" s="219"/>
      <c r="C13760" s="220"/>
      <c r="D13760" s="220"/>
      <c r="E13760" s="220"/>
      <c r="F13760" s="225"/>
      <c r="G13760" s="222"/>
      <c r="H13760" s="229"/>
      <c r="I13760" s="220"/>
      <c r="J13760" s="220"/>
      <c r="K13760" s="223"/>
    </row>
    <row r="13761" customHeight="1" spans="1:11">
      <c r="A13761" s="226"/>
      <c r="B13761" s="213"/>
      <c r="C13761" s="214"/>
      <c r="D13761" s="214"/>
      <c r="E13761" s="214"/>
      <c r="F13761" s="224"/>
      <c r="G13761" s="216"/>
      <c r="H13761" s="227"/>
      <c r="I13761" s="214"/>
      <c r="J13761" s="214"/>
      <c r="K13761" s="218"/>
    </row>
    <row r="13762" customHeight="1" spans="1:11">
      <c r="A13762" s="228"/>
      <c r="B13762" s="219"/>
      <c r="C13762" s="220"/>
      <c r="D13762" s="220"/>
      <c r="E13762" s="220"/>
      <c r="F13762" s="225"/>
      <c r="G13762" s="222"/>
      <c r="H13762" s="229"/>
      <c r="I13762" s="220"/>
      <c r="J13762" s="220"/>
      <c r="K13762" s="223"/>
    </row>
    <row r="13763" customHeight="1" spans="1:11">
      <c r="A13763" s="226"/>
      <c r="B13763" s="213"/>
      <c r="C13763" s="214"/>
      <c r="D13763" s="214"/>
      <c r="E13763" s="214"/>
      <c r="F13763" s="224"/>
      <c r="G13763" s="216"/>
      <c r="H13763" s="227"/>
      <c r="I13763" s="214"/>
      <c r="J13763" s="214"/>
      <c r="K13763" s="218"/>
    </row>
    <row r="13764" customHeight="1" spans="1:11">
      <c r="A13764" s="228"/>
      <c r="B13764" s="219"/>
      <c r="C13764" s="220"/>
      <c r="D13764" s="220"/>
      <c r="E13764" s="220"/>
      <c r="F13764" s="225"/>
      <c r="G13764" s="222"/>
      <c r="H13764" s="229"/>
      <c r="I13764" s="220"/>
      <c r="J13764" s="220"/>
      <c r="K13764" s="223"/>
    </row>
    <row r="13765" customHeight="1" spans="1:11">
      <c r="A13765" s="226"/>
      <c r="B13765" s="213"/>
      <c r="C13765" s="214"/>
      <c r="D13765" s="214"/>
      <c r="E13765" s="214"/>
      <c r="F13765" s="224"/>
      <c r="G13765" s="216"/>
      <c r="H13765" s="227"/>
      <c r="I13765" s="214"/>
      <c r="J13765" s="214"/>
      <c r="K13765" s="218"/>
    </row>
    <row r="13766" customHeight="1" spans="1:11">
      <c r="A13766" s="228"/>
      <c r="B13766" s="219"/>
      <c r="C13766" s="220"/>
      <c r="D13766" s="220"/>
      <c r="E13766" s="220"/>
      <c r="F13766" s="225"/>
      <c r="G13766" s="222"/>
      <c r="H13766" s="229"/>
      <c r="I13766" s="220"/>
      <c r="J13766" s="220"/>
      <c r="K13766" s="223"/>
    </row>
    <row r="13767" customHeight="1" spans="1:11">
      <c r="A13767" s="226"/>
      <c r="B13767" s="213"/>
      <c r="C13767" s="214"/>
      <c r="D13767" s="214"/>
      <c r="E13767" s="214"/>
      <c r="F13767" s="224"/>
      <c r="G13767" s="216"/>
      <c r="H13767" s="227"/>
      <c r="I13767" s="214"/>
      <c r="J13767" s="214"/>
      <c r="K13767" s="218"/>
    </row>
    <row r="13768" customHeight="1" spans="1:11">
      <c r="A13768" s="228"/>
      <c r="B13768" s="219"/>
      <c r="C13768" s="220"/>
      <c r="D13768" s="220"/>
      <c r="E13768" s="220"/>
      <c r="F13768" s="225"/>
      <c r="G13768" s="222"/>
      <c r="H13768" s="229"/>
      <c r="I13768" s="220"/>
      <c r="J13768" s="220"/>
      <c r="K13768" s="223"/>
    </row>
    <row r="13769" customHeight="1" spans="1:11">
      <c r="A13769" s="226"/>
      <c r="B13769" s="213"/>
      <c r="C13769" s="214"/>
      <c r="D13769" s="214"/>
      <c r="E13769" s="214"/>
      <c r="F13769" s="224"/>
      <c r="G13769" s="216"/>
      <c r="H13769" s="227"/>
      <c r="I13769" s="214"/>
      <c r="J13769" s="214"/>
      <c r="K13769" s="218"/>
    </row>
    <row r="13770" customHeight="1" spans="1:11">
      <c r="A13770" s="228"/>
      <c r="B13770" s="219"/>
      <c r="C13770" s="220"/>
      <c r="D13770" s="220"/>
      <c r="E13770" s="220"/>
      <c r="F13770" s="225"/>
      <c r="G13770" s="222"/>
      <c r="H13770" s="229"/>
      <c r="I13770" s="220"/>
      <c r="J13770" s="220"/>
      <c r="K13770" s="223"/>
    </row>
    <row r="13771" customHeight="1" spans="1:11">
      <c r="A13771" s="226"/>
      <c r="B13771" s="213"/>
      <c r="C13771" s="214"/>
      <c r="D13771" s="214"/>
      <c r="E13771" s="214"/>
      <c r="F13771" s="224"/>
      <c r="G13771" s="216"/>
      <c r="H13771" s="227"/>
      <c r="I13771" s="214"/>
      <c r="J13771" s="214"/>
      <c r="K13771" s="218"/>
    </row>
    <row r="13772" customHeight="1" spans="1:11">
      <c r="A13772" s="228"/>
      <c r="B13772" s="219"/>
      <c r="C13772" s="220"/>
      <c r="D13772" s="220"/>
      <c r="E13772" s="220"/>
      <c r="F13772" s="225"/>
      <c r="G13772" s="222"/>
      <c r="H13772" s="229"/>
      <c r="I13772" s="220"/>
      <c r="J13772" s="220"/>
      <c r="K13772" s="223"/>
    </row>
    <row r="13773" customHeight="1" spans="1:11">
      <c r="A13773" s="226"/>
      <c r="B13773" s="213"/>
      <c r="C13773" s="214"/>
      <c r="D13773" s="214"/>
      <c r="E13773" s="214"/>
      <c r="F13773" s="224"/>
      <c r="G13773" s="216"/>
      <c r="H13773" s="227"/>
      <c r="I13773" s="214"/>
      <c r="J13773" s="214"/>
      <c r="K13773" s="218"/>
    </row>
    <row r="13774" customHeight="1" spans="1:11">
      <c r="A13774" s="228"/>
      <c r="B13774" s="219"/>
      <c r="C13774" s="220"/>
      <c r="D13774" s="220"/>
      <c r="E13774" s="220"/>
      <c r="F13774" s="225"/>
      <c r="G13774" s="222"/>
      <c r="H13774" s="229"/>
      <c r="I13774" s="220"/>
      <c r="J13774" s="220"/>
      <c r="K13774" s="223"/>
    </row>
    <row r="13775" customHeight="1" spans="1:11">
      <c r="A13775" s="226"/>
      <c r="B13775" s="213"/>
      <c r="C13775" s="214"/>
      <c r="D13775" s="214"/>
      <c r="E13775" s="214"/>
      <c r="F13775" s="224"/>
      <c r="G13775" s="216"/>
      <c r="H13775" s="227"/>
      <c r="I13775" s="214"/>
      <c r="J13775" s="214"/>
      <c r="K13775" s="218"/>
    </row>
    <row r="13776" customHeight="1" spans="1:11">
      <c r="A13776" s="228"/>
      <c r="B13776" s="219"/>
      <c r="C13776" s="220"/>
      <c r="D13776" s="220"/>
      <c r="E13776" s="220"/>
      <c r="F13776" s="225"/>
      <c r="G13776" s="222"/>
      <c r="H13776" s="229"/>
      <c r="I13776" s="220"/>
      <c r="J13776" s="220"/>
      <c r="K13776" s="223"/>
    </row>
    <row r="13777" customHeight="1" spans="1:11">
      <c r="A13777" s="226"/>
      <c r="B13777" s="213"/>
      <c r="C13777" s="214"/>
      <c r="D13777" s="214"/>
      <c r="E13777" s="214"/>
      <c r="F13777" s="224"/>
      <c r="G13777" s="216"/>
      <c r="H13777" s="227"/>
      <c r="I13777" s="214"/>
      <c r="J13777" s="214"/>
      <c r="K13777" s="218"/>
    </row>
    <row r="13778" customHeight="1" spans="1:11">
      <c r="A13778" s="228"/>
      <c r="B13778" s="219"/>
      <c r="C13778" s="220"/>
      <c r="D13778" s="220"/>
      <c r="E13778" s="220"/>
      <c r="F13778" s="225"/>
      <c r="G13778" s="222"/>
      <c r="H13778" s="229"/>
      <c r="I13778" s="220"/>
      <c r="J13778" s="220"/>
      <c r="K13778" s="223"/>
    </row>
    <row r="13779" customHeight="1" spans="1:11">
      <c r="A13779" s="226"/>
      <c r="B13779" s="213"/>
      <c r="C13779" s="214"/>
      <c r="D13779" s="214"/>
      <c r="E13779" s="214"/>
      <c r="F13779" s="224"/>
      <c r="G13779" s="216"/>
      <c r="H13779" s="227"/>
      <c r="I13779" s="214"/>
      <c r="J13779" s="214"/>
      <c r="K13779" s="218"/>
    </row>
    <row r="13780" customHeight="1" spans="1:11">
      <c r="A13780" s="228"/>
      <c r="B13780" s="219"/>
      <c r="C13780" s="220"/>
      <c r="D13780" s="220"/>
      <c r="E13780" s="220"/>
      <c r="F13780" s="225"/>
      <c r="G13780" s="222"/>
      <c r="H13780" s="229"/>
      <c r="I13780" s="220"/>
      <c r="J13780" s="220"/>
      <c r="K13780" s="223"/>
    </row>
    <row r="13781" customHeight="1" spans="1:11">
      <c r="A13781" s="226"/>
      <c r="B13781" s="213"/>
      <c r="C13781" s="214"/>
      <c r="D13781" s="214"/>
      <c r="E13781" s="214"/>
      <c r="F13781" s="224"/>
      <c r="G13781" s="216"/>
      <c r="H13781" s="227"/>
      <c r="I13781" s="214"/>
      <c r="J13781" s="214"/>
      <c r="K13781" s="218"/>
    </row>
    <row r="13782" customHeight="1" spans="1:11">
      <c r="A13782" s="228"/>
      <c r="B13782" s="219"/>
      <c r="C13782" s="220"/>
      <c r="D13782" s="220"/>
      <c r="E13782" s="220"/>
      <c r="F13782" s="225"/>
      <c r="G13782" s="222"/>
      <c r="H13782" s="229"/>
      <c r="I13782" s="220"/>
      <c r="J13782" s="220"/>
      <c r="K13782" s="223"/>
    </row>
    <row r="13783" customHeight="1" spans="1:11">
      <c r="A13783" s="226"/>
      <c r="B13783" s="213"/>
      <c r="C13783" s="214"/>
      <c r="D13783" s="214"/>
      <c r="E13783" s="214"/>
      <c r="F13783" s="224"/>
      <c r="G13783" s="216"/>
      <c r="H13783" s="227"/>
      <c r="I13783" s="214"/>
      <c r="J13783" s="214"/>
      <c r="K13783" s="218"/>
    </row>
    <row r="13784" customHeight="1" spans="1:11">
      <c r="A13784" s="228"/>
      <c r="B13784" s="219"/>
      <c r="C13784" s="220"/>
      <c r="D13784" s="220"/>
      <c r="E13784" s="220"/>
      <c r="F13784" s="225"/>
      <c r="G13784" s="222"/>
      <c r="H13784" s="229"/>
      <c r="I13784" s="220"/>
      <c r="J13784" s="220"/>
      <c r="K13784" s="223"/>
    </row>
    <row r="13785" customHeight="1" spans="1:11">
      <c r="A13785" s="226"/>
      <c r="B13785" s="213"/>
      <c r="C13785" s="214"/>
      <c r="D13785" s="214"/>
      <c r="E13785" s="214"/>
      <c r="F13785" s="224"/>
      <c r="G13785" s="216"/>
      <c r="H13785" s="227"/>
      <c r="I13785" s="214"/>
      <c r="J13785" s="214"/>
      <c r="K13785" s="218"/>
    </row>
    <row r="13786" customHeight="1" spans="1:11">
      <c r="A13786" s="228"/>
      <c r="B13786" s="219"/>
      <c r="C13786" s="220"/>
      <c r="D13786" s="220"/>
      <c r="E13786" s="220"/>
      <c r="F13786" s="225"/>
      <c r="G13786" s="222"/>
      <c r="H13786" s="229"/>
      <c r="I13786" s="220"/>
      <c r="J13786" s="220"/>
      <c r="K13786" s="223"/>
    </row>
    <row r="13787" customHeight="1" spans="1:11">
      <c r="A13787" s="226"/>
      <c r="B13787" s="213"/>
      <c r="C13787" s="214"/>
      <c r="D13787" s="214"/>
      <c r="E13787" s="214"/>
      <c r="F13787" s="224"/>
      <c r="G13787" s="216"/>
      <c r="H13787" s="227"/>
      <c r="I13787" s="214"/>
      <c r="J13787" s="214"/>
      <c r="K13787" s="218"/>
    </row>
    <row r="13788" customHeight="1" spans="1:11">
      <c r="A13788" s="228"/>
      <c r="B13788" s="219"/>
      <c r="C13788" s="220"/>
      <c r="D13788" s="220"/>
      <c r="E13788" s="220"/>
      <c r="F13788" s="225"/>
      <c r="G13788" s="222"/>
      <c r="H13788" s="229"/>
      <c r="I13788" s="220"/>
      <c r="J13788" s="220"/>
      <c r="K13788" s="223"/>
    </row>
    <row r="13789" customHeight="1" spans="1:11">
      <c r="A13789" s="226"/>
      <c r="B13789" s="213"/>
      <c r="C13789" s="214"/>
      <c r="D13789" s="214"/>
      <c r="E13789" s="214"/>
      <c r="F13789" s="224"/>
      <c r="G13789" s="216"/>
      <c r="H13789" s="227"/>
      <c r="I13789" s="214"/>
      <c r="J13789" s="214"/>
      <c r="K13789" s="218"/>
    </row>
    <row r="13790" customHeight="1" spans="1:11">
      <c r="A13790" s="228"/>
      <c r="B13790" s="219"/>
      <c r="C13790" s="220"/>
      <c r="D13790" s="220"/>
      <c r="E13790" s="220"/>
      <c r="F13790" s="225"/>
      <c r="G13790" s="222"/>
      <c r="H13790" s="229"/>
      <c r="I13790" s="220"/>
      <c r="J13790" s="220"/>
      <c r="K13790" s="223"/>
    </row>
    <row r="13791" customHeight="1" spans="1:11">
      <c r="A13791" s="226"/>
      <c r="B13791" s="213"/>
      <c r="C13791" s="214"/>
      <c r="D13791" s="214"/>
      <c r="E13791" s="214"/>
      <c r="F13791" s="224"/>
      <c r="G13791" s="216"/>
      <c r="H13791" s="227"/>
      <c r="I13791" s="214"/>
      <c r="J13791" s="214"/>
      <c r="K13791" s="218"/>
    </row>
    <row r="13792" customHeight="1" spans="1:11">
      <c r="A13792" s="228"/>
      <c r="B13792" s="219"/>
      <c r="C13792" s="220"/>
      <c r="D13792" s="220"/>
      <c r="E13792" s="220"/>
      <c r="F13792" s="225"/>
      <c r="G13792" s="222"/>
      <c r="H13792" s="229"/>
      <c r="I13792" s="220"/>
      <c r="J13792" s="220"/>
      <c r="K13792" s="223"/>
    </row>
    <row r="13793" customHeight="1" spans="1:11">
      <c r="A13793" s="226"/>
      <c r="B13793" s="213"/>
      <c r="C13793" s="214"/>
      <c r="D13793" s="214"/>
      <c r="E13793" s="214"/>
      <c r="F13793" s="224"/>
      <c r="G13793" s="216"/>
      <c r="H13793" s="227"/>
      <c r="I13793" s="214"/>
      <c r="J13793" s="214"/>
      <c r="K13793" s="218"/>
    </row>
    <row r="13794" customHeight="1" spans="1:11">
      <c r="A13794" s="228"/>
      <c r="B13794" s="219"/>
      <c r="C13794" s="220"/>
      <c r="D13794" s="220"/>
      <c r="E13794" s="220"/>
      <c r="F13794" s="225"/>
      <c r="G13794" s="222"/>
      <c r="H13794" s="229"/>
      <c r="I13794" s="220"/>
      <c r="J13794" s="220"/>
      <c r="K13794" s="223"/>
    </row>
    <row r="13795" customHeight="1" spans="1:11">
      <c r="A13795" s="226"/>
      <c r="B13795" s="213"/>
      <c r="C13795" s="214"/>
      <c r="D13795" s="214"/>
      <c r="E13795" s="214"/>
      <c r="F13795" s="224"/>
      <c r="G13795" s="216"/>
      <c r="H13795" s="227"/>
      <c r="I13795" s="214"/>
      <c r="J13795" s="214"/>
      <c r="K13795" s="218"/>
    </row>
    <row r="13796" customHeight="1" spans="1:11">
      <c r="A13796" s="228"/>
      <c r="B13796" s="219"/>
      <c r="C13796" s="220"/>
      <c r="D13796" s="220"/>
      <c r="E13796" s="220"/>
      <c r="F13796" s="225"/>
      <c r="G13796" s="222"/>
      <c r="H13796" s="229"/>
      <c r="I13796" s="220"/>
      <c r="J13796" s="220"/>
      <c r="K13796" s="223"/>
    </row>
    <row r="13797" customHeight="1" spans="1:11">
      <c r="A13797" s="226"/>
      <c r="B13797" s="213"/>
      <c r="C13797" s="214"/>
      <c r="D13797" s="214"/>
      <c r="E13797" s="214"/>
      <c r="F13797" s="224"/>
      <c r="G13797" s="216"/>
      <c r="H13797" s="227"/>
      <c r="I13797" s="214"/>
      <c r="J13797" s="214"/>
      <c r="K13797" s="218"/>
    </row>
    <row r="13798" customHeight="1" spans="1:11">
      <c r="A13798" s="228"/>
      <c r="B13798" s="219"/>
      <c r="C13798" s="220"/>
      <c r="D13798" s="220"/>
      <c r="E13798" s="220"/>
      <c r="F13798" s="225"/>
      <c r="G13798" s="222"/>
      <c r="H13798" s="229"/>
      <c r="I13798" s="220"/>
      <c r="J13798" s="220"/>
      <c r="K13798" s="223"/>
    </row>
    <row r="13799" customHeight="1" spans="1:11">
      <c r="A13799" s="226"/>
      <c r="B13799" s="213"/>
      <c r="C13799" s="214"/>
      <c r="D13799" s="214"/>
      <c r="E13799" s="214"/>
      <c r="F13799" s="224"/>
      <c r="G13799" s="216"/>
      <c r="H13799" s="227"/>
      <c r="I13799" s="214"/>
      <c r="J13799" s="214"/>
      <c r="K13799" s="218"/>
    </row>
    <row r="13800" customHeight="1" spans="1:11">
      <c r="A13800" s="228"/>
      <c r="B13800" s="219"/>
      <c r="C13800" s="220"/>
      <c r="D13800" s="220"/>
      <c r="E13800" s="220"/>
      <c r="F13800" s="225"/>
      <c r="G13800" s="222"/>
      <c r="H13800" s="229"/>
      <c r="I13800" s="220"/>
      <c r="J13800" s="220"/>
      <c r="K13800" s="223"/>
    </row>
    <row r="13801" customHeight="1" spans="1:11">
      <c r="A13801" s="226"/>
      <c r="B13801" s="213"/>
      <c r="C13801" s="214"/>
      <c r="D13801" s="214"/>
      <c r="E13801" s="214"/>
      <c r="F13801" s="224"/>
      <c r="G13801" s="216"/>
      <c r="H13801" s="227"/>
      <c r="I13801" s="214"/>
      <c r="J13801" s="214"/>
      <c r="K13801" s="218"/>
    </row>
    <row r="13802" customHeight="1" spans="1:11">
      <c r="A13802" s="228"/>
      <c r="B13802" s="219"/>
      <c r="C13802" s="220"/>
      <c r="D13802" s="220"/>
      <c r="E13802" s="220"/>
      <c r="F13802" s="225"/>
      <c r="G13802" s="222"/>
      <c r="H13802" s="229"/>
      <c r="I13802" s="220"/>
      <c r="J13802" s="220"/>
      <c r="K13802" s="223"/>
    </row>
    <row r="13803" customHeight="1" spans="1:11">
      <c r="A13803" s="226"/>
      <c r="B13803" s="213"/>
      <c r="C13803" s="214"/>
      <c r="D13803" s="214"/>
      <c r="E13803" s="214"/>
      <c r="F13803" s="224"/>
      <c r="G13803" s="216"/>
      <c r="H13803" s="227"/>
      <c r="I13803" s="214"/>
      <c r="J13803" s="214"/>
      <c r="K13803" s="218"/>
    </row>
    <row r="13804" customHeight="1" spans="1:11">
      <c r="A13804" s="228"/>
      <c r="B13804" s="219"/>
      <c r="C13804" s="220"/>
      <c r="D13804" s="220"/>
      <c r="E13804" s="220"/>
      <c r="F13804" s="225"/>
      <c r="G13804" s="222"/>
      <c r="H13804" s="229"/>
      <c r="I13804" s="220"/>
      <c r="J13804" s="220"/>
      <c r="K13804" s="223"/>
    </row>
    <row r="13805" customHeight="1" spans="1:11">
      <c r="A13805" s="226"/>
      <c r="B13805" s="213"/>
      <c r="C13805" s="214"/>
      <c r="D13805" s="214"/>
      <c r="E13805" s="214"/>
      <c r="F13805" s="224"/>
      <c r="G13805" s="216"/>
      <c r="H13805" s="227"/>
      <c r="I13805" s="214"/>
      <c r="J13805" s="214"/>
      <c r="K13805" s="218"/>
    </row>
    <row r="13806" customHeight="1" spans="1:11">
      <c r="A13806" s="228"/>
      <c r="B13806" s="219"/>
      <c r="C13806" s="220"/>
      <c r="D13806" s="220"/>
      <c r="E13806" s="220"/>
      <c r="F13806" s="225"/>
      <c r="G13806" s="222"/>
      <c r="H13806" s="229"/>
      <c r="I13806" s="220"/>
      <c r="J13806" s="220"/>
      <c r="K13806" s="223"/>
    </row>
    <row r="13807" customHeight="1" spans="1:11">
      <c r="A13807" s="226"/>
      <c r="B13807" s="213"/>
      <c r="C13807" s="214"/>
      <c r="D13807" s="214"/>
      <c r="E13807" s="214"/>
      <c r="F13807" s="224"/>
      <c r="G13807" s="216"/>
      <c r="H13807" s="227"/>
      <c r="I13807" s="214"/>
      <c r="J13807" s="214"/>
      <c r="K13807" s="218"/>
    </row>
    <row r="13808" customHeight="1" spans="1:11">
      <c r="A13808" s="228"/>
      <c r="B13808" s="219"/>
      <c r="C13808" s="220"/>
      <c r="D13808" s="220"/>
      <c r="E13808" s="220"/>
      <c r="F13808" s="225"/>
      <c r="G13808" s="222"/>
      <c r="H13808" s="229"/>
      <c r="I13808" s="220"/>
      <c r="J13808" s="220"/>
      <c r="K13808" s="223"/>
    </row>
    <row r="13809" customHeight="1" spans="1:11">
      <c r="A13809" s="226"/>
      <c r="B13809" s="213"/>
      <c r="C13809" s="214"/>
      <c r="D13809" s="214"/>
      <c r="E13809" s="214"/>
      <c r="F13809" s="224"/>
      <c r="G13809" s="216"/>
      <c r="H13809" s="227"/>
      <c r="I13809" s="214"/>
      <c r="J13809" s="214"/>
      <c r="K13809" s="218"/>
    </row>
    <row r="13810" customHeight="1" spans="1:11">
      <c r="A13810" s="228"/>
      <c r="B13810" s="219"/>
      <c r="C13810" s="220"/>
      <c r="D13810" s="220"/>
      <c r="E13810" s="220"/>
      <c r="F13810" s="225"/>
      <c r="G13810" s="222"/>
      <c r="H13810" s="229"/>
      <c r="I13810" s="220"/>
      <c r="J13810" s="220"/>
      <c r="K13810" s="223"/>
    </row>
    <row r="13811" customHeight="1" spans="1:11">
      <c r="A13811" s="226"/>
      <c r="B13811" s="213"/>
      <c r="C13811" s="214"/>
      <c r="D13811" s="214"/>
      <c r="E13811" s="214"/>
      <c r="F13811" s="224"/>
      <c r="G13811" s="216"/>
      <c r="H13811" s="227"/>
      <c r="I13811" s="214"/>
      <c r="J13811" s="214"/>
      <c r="K13811" s="218"/>
    </row>
    <row r="13812" customHeight="1" spans="1:11">
      <c r="A13812" s="228"/>
      <c r="B13812" s="219"/>
      <c r="C13812" s="220"/>
      <c r="D13812" s="220"/>
      <c r="E13812" s="220"/>
      <c r="F13812" s="225"/>
      <c r="G13812" s="222"/>
      <c r="H13812" s="229"/>
      <c r="I13812" s="220"/>
      <c r="J13812" s="220"/>
      <c r="K13812" s="223"/>
    </row>
    <row r="13813" customHeight="1" spans="1:11">
      <c r="A13813" s="226"/>
      <c r="B13813" s="213"/>
      <c r="C13813" s="214"/>
      <c r="D13813" s="214"/>
      <c r="E13813" s="214"/>
      <c r="F13813" s="224"/>
      <c r="G13813" s="216"/>
      <c r="H13813" s="227"/>
      <c r="I13813" s="214"/>
      <c r="J13813" s="214"/>
      <c r="K13813" s="218"/>
    </row>
    <row r="13814" customHeight="1" spans="1:11">
      <c r="A13814" s="228"/>
      <c r="B13814" s="219"/>
      <c r="C13814" s="220"/>
      <c r="D13814" s="220"/>
      <c r="E13814" s="220"/>
      <c r="F13814" s="225"/>
      <c r="G13814" s="222"/>
      <c r="H13814" s="229"/>
      <c r="I13814" s="220"/>
      <c r="J13814" s="220"/>
      <c r="K13814" s="223"/>
    </row>
    <row r="13815" customHeight="1" spans="1:11">
      <c r="A13815" s="226"/>
      <c r="B13815" s="213"/>
      <c r="C13815" s="214"/>
      <c r="D13815" s="214"/>
      <c r="E13815" s="214"/>
      <c r="F13815" s="224"/>
      <c r="G13815" s="216"/>
      <c r="H13815" s="227"/>
      <c r="I13815" s="214"/>
      <c r="J13815" s="214"/>
      <c r="K13815" s="218"/>
    </row>
    <row r="13816" customHeight="1" spans="1:11">
      <c r="A13816" s="228"/>
      <c r="B13816" s="219"/>
      <c r="C13816" s="220"/>
      <c r="D13816" s="220"/>
      <c r="E13816" s="220"/>
      <c r="F13816" s="225"/>
      <c r="G13816" s="222"/>
      <c r="H13816" s="229"/>
      <c r="I13816" s="220"/>
      <c r="J13816" s="220"/>
      <c r="K13816" s="223"/>
    </row>
    <row r="13817" customHeight="1" spans="1:11">
      <c r="A13817" s="226"/>
      <c r="B13817" s="213"/>
      <c r="C13817" s="214"/>
      <c r="D13817" s="214"/>
      <c r="E13817" s="214"/>
      <c r="F13817" s="224"/>
      <c r="G13817" s="216"/>
      <c r="H13817" s="227"/>
      <c r="I13817" s="214"/>
      <c r="J13817" s="214"/>
      <c r="K13817" s="218"/>
    </row>
    <row r="13818" customHeight="1" spans="1:11">
      <c r="A13818" s="228"/>
      <c r="B13818" s="219"/>
      <c r="C13818" s="220"/>
      <c r="D13818" s="220"/>
      <c r="E13818" s="220"/>
      <c r="F13818" s="225"/>
      <c r="G13818" s="222"/>
      <c r="H13818" s="229"/>
      <c r="I13818" s="220"/>
      <c r="J13818" s="220"/>
      <c r="K13818" s="223"/>
    </row>
    <row r="13819" customHeight="1" spans="1:11">
      <c r="A13819" s="226"/>
      <c r="B13819" s="213"/>
      <c r="C13819" s="214"/>
      <c r="D13819" s="214"/>
      <c r="E13819" s="214"/>
      <c r="F13819" s="224"/>
      <c r="G13819" s="216"/>
      <c r="H13819" s="227"/>
      <c r="I13819" s="214"/>
      <c r="J13819" s="214"/>
      <c r="K13819" s="218"/>
    </row>
    <row r="13820" customHeight="1" spans="1:11">
      <c r="A13820" s="228"/>
      <c r="B13820" s="219"/>
      <c r="C13820" s="220"/>
      <c r="D13820" s="220"/>
      <c r="E13820" s="220"/>
      <c r="F13820" s="225"/>
      <c r="G13820" s="222"/>
      <c r="H13820" s="229"/>
      <c r="I13820" s="220"/>
      <c r="J13820" s="220"/>
      <c r="K13820" s="223"/>
    </row>
    <row r="13821" customHeight="1" spans="1:11">
      <c r="A13821" s="226"/>
      <c r="B13821" s="213"/>
      <c r="C13821" s="214"/>
      <c r="D13821" s="214"/>
      <c r="E13821" s="214"/>
      <c r="F13821" s="224"/>
      <c r="G13821" s="216"/>
      <c r="H13821" s="227"/>
      <c r="I13821" s="214"/>
      <c r="J13821" s="214"/>
      <c r="K13821" s="218"/>
    </row>
    <row r="13822" customHeight="1" spans="1:11">
      <c r="A13822" s="228"/>
      <c r="B13822" s="219"/>
      <c r="C13822" s="220"/>
      <c r="D13822" s="220"/>
      <c r="E13822" s="220"/>
      <c r="F13822" s="225"/>
      <c r="G13822" s="222"/>
      <c r="H13822" s="229"/>
      <c r="I13822" s="220"/>
      <c r="J13822" s="220"/>
      <c r="K13822" s="223"/>
    </row>
    <row r="13823" customHeight="1" spans="1:11">
      <c r="A13823" s="226"/>
      <c r="B13823" s="213"/>
      <c r="C13823" s="214"/>
      <c r="D13823" s="214"/>
      <c r="E13823" s="214"/>
      <c r="F13823" s="224"/>
      <c r="G13823" s="216"/>
      <c r="H13823" s="227"/>
      <c r="I13823" s="214"/>
      <c r="J13823" s="214"/>
      <c r="K13823" s="218"/>
    </row>
    <row r="13824" customHeight="1" spans="1:11">
      <c r="A13824" s="228"/>
      <c r="B13824" s="219"/>
      <c r="C13824" s="220"/>
      <c r="D13824" s="220"/>
      <c r="E13824" s="220"/>
      <c r="F13824" s="225"/>
      <c r="G13824" s="222"/>
      <c r="H13824" s="229"/>
      <c r="I13824" s="220"/>
      <c r="J13824" s="220"/>
      <c r="K13824" s="223"/>
    </row>
    <row r="13825" customHeight="1" spans="1:11">
      <c r="A13825" s="226"/>
      <c r="B13825" s="213"/>
      <c r="C13825" s="214"/>
      <c r="D13825" s="214"/>
      <c r="E13825" s="214"/>
      <c r="F13825" s="224"/>
      <c r="G13825" s="216"/>
      <c r="H13825" s="227"/>
      <c r="I13825" s="214"/>
      <c r="J13825" s="214"/>
      <c r="K13825" s="218"/>
    </row>
    <row r="13826" customHeight="1" spans="1:11">
      <c r="A13826" s="228"/>
      <c r="B13826" s="219"/>
      <c r="C13826" s="220"/>
      <c r="D13826" s="220"/>
      <c r="E13826" s="220"/>
      <c r="F13826" s="225"/>
      <c r="G13826" s="222"/>
      <c r="H13826" s="229"/>
      <c r="I13826" s="220"/>
      <c r="J13826" s="220"/>
      <c r="K13826" s="223"/>
    </row>
    <row r="13827" customHeight="1" spans="1:11">
      <c r="A13827" s="226"/>
      <c r="B13827" s="213"/>
      <c r="C13827" s="214"/>
      <c r="D13827" s="214"/>
      <c r="E13827" s="214"/>
      <c r="F13827" s="224"/>
      <c r="G13827" s="216"/>
      <c r="H13827" s="227"/>
      <c r="I13827" s="214"/>
      <c r="J13827" s="214"/>
      <c r="K13827" s="218"/>
    </row>
    <row r="13828" customHeight="1" spans="1:11">
      <c r="A13828" s="228"/>
      <c r="B13828" s="219"/>
      <c r="C13828" s="220"/>
      <c r="D13828" s="220"/>
      <c r="E13828" s="220"/>
      <c r="F13828" s="225"/>
      <c r="G13828" s="222"/>
      <c r="H13828" s="229"/>
      <c r="I13828" s="220"/>
      <c r="J13828" s="220"/>
      <c r="K13828" s="223"/>
    </row>
    <row r="13829" customHeight="1" spans="1:11">
      <c r="A13829" s="226"/>
      <c r="B13829" s="213"/>
      <c r="C13829" s="214"/>
      <c r="D13829" s="214"/>
      <c r="E13829" s="214"/>
      <c r="F13829" s="224"/>
      <c r="G13829" s="216"/>
      <c r="H13829" s="227"/>
      <c r="I13829" s="214"/>
      <c r="J13829" s="214"/>
      <c r="K13829" s="218"/>
    </row>
    <row r="13830" customHeight="1" spans="1:11">
      <c r="A13830" s="228"/>
      <c r="B13830" s="219"/>
      <c r="C13830" s="220"/>
      <c r="D13830" s="220"/>
      <c r="E13830" s="220"/>
      <c r="F13830" s="225"/>
      <c r="G13830" s="222"/>
      <c r="H13830" s="229"/>
      <c r="I13830" s="220"/>
      <c r="J13830" s="220"/>
      <c r="K13830" s="223"/>
    </row>
    <row r="13831" customHeight="1" spans="1:11">
      <c r="A13831" s="226"/>
      <c r="B13831" s="213"/>
      <c r="C13831" s="214"/>
      <c r="D13831" s="214"/>
      <c r="E13831" s="214"/>
      <c r="F13831" s="224"/>
      <c r="G13831" s="216"/>
      <c r="H13831" s="227"/>
      <c r="I13831" s="214"/>
      <c r="J13831" s="214"/>
      <c r="K13831" s="218"/>
    </row>
    <row r="13832" customHeight="1" spans="1:11">
      <c r="A13832" s="228"/>
      <c r="B13832" s="219"/>
      <c r="C13832" s="220"/>
      <c r="D13832" s="220"/>
      <c r="E13832" s="220"/>
      <c r="F13832" s="225"/>
      <c r="G13832" s="222"/>
      <c r="H13832" s="229"/>
      <c r="I13832" s="220"/>
      <c r="J13832" s="220"/>
      <c r="K13832" s="223"/>
    </row>
    <row r="13833" customHeight="1" spans="1:11">
      <c r="A13833" s="226"/>
      <c r="B13833" s="213"/>
      <c r="C13833" s="214"/>
      <c r="D13833" s="214"/>
      <c r="E13833" s="214"/>
      <c r="F13833" s="224"/>
      <c r="G13833" s="216"/>
      <c r="H13833" s="227"/>
      <c r="I13833" s="214"/>
      <c r="J13833" s="214"/>
      <c r="K13833" s="218"/>
    </row>
    <row r="13834" customHeight="1" spans="1:11">
      <c r="A13834" s="228"/>
      <c r="B13834" s="219"/>
      <c r="C13834" s="220"/>
      <c r="D13834" s="220"/>
      <c r="E13834" s="220"/>
      <c r="F13834" s="225"/>
      <c r="G13834" s="222"/>
      <c r="H13834" s="229"/>
      <c r="I13834" s="220"/>
      <c r="J13834" s="220"/>
      <c r="K13834" s="223"/>
    </row>
    <row r="13835" customHeight="1" spans="1:11">
      <c r="A13835" s="226"/>
      <c r="B13835" s="213"/>
      <c r="C13835" s="214"/>
      <c r="D13835" s="214"/>
      <c r="E13835" s="214"/>
      <c r="F13835" s="224"/>
      <c r="G13835" s="216"/>
      <c r="H13835" s="227"/>
      <c r="I13835" s="214"/>
      <c r="J13835" s="214"/>
      <c r="K13835" s="218"/>
    </row>
    <row r="13836" customHeight="1" spans="1:11">
      <c r="A13836" s="228"/>
      <c r="B13836" s="219"/>
      <c r="C13836" s="220"/>
      <c r="D13836" s="220"/>
      <c r="E13836" s="220"/>
      <c r="F13836" s="225"/>
      <c r="G13836" s="222"/>
      <c r="H13836" s="229"/>
      <c r="I13836" s="220"/>
      <c r="J13836" s="220"/>
      <c r="K13836" s="223"/>
    </row>
    <row r="13837" customHeight="1" spans="1:11">
      <c r="A13837" s="226"/>
      <c r="B13837" s="213"/>
      <c r="C13837" s="214"/>
      <c r="D13837" s="214"/>
      <c r="E13837" s="214"/>
      <c r="F13837" s="224"/>
      <c r="G13837" s="216"/>
      <c r="H13837" s="227"/>
      <c r="I13837" s="214"/>
      <c r="J13837" s="214"/>
      <c r="K13837" s="218"/>
    </row>
    <row r="13838" customHeight="1" spans="1:11">
      <c r="A13838" s="228"/>
      <c r="B13838" s="219"/>
      <c r="C13838" s="220"/>
      <c r="D13838" s="220"/>
      <c r="E13838" s="220"/>
      <c r="F13838" s="225"/>
      <c r="G13838" s="222"/>
      <c r="H13838" s="229"/>
      <c r="I13838" s="220"/>
      <c r="J13838" s="220"/>
      <c r="K13838" s="223"/>
    </row>
    <row r="13839" customHeight="1" spans="1:11">
      <c r="A13839" s="226"/>
      <c r="B13839" s="213"/>
      <c r="C13839" s="214"/>
      <c r="D13839" s="214"/>
      <c r="E13839" s="214"/>
      <c r="F13839" s="224"/>
      <c r="G13839" s="216"/>
      <c r="H13839" s="227"/>
      <c r="I13839" s="214"/>
      <c r="J13839" s="214"/>
      <c r="K13839" s="218"/>
    </row>
    <row r="13840" customHeight="1" spans="1:11">
      <c r="A13840" s="228"/>
      <c r="B13840" s="219"/>
      <c r="C13840" s="220"/>
      <c r="D13840" s="220"/>
      <c r="E13840" s="220"/>
      <c r="F13840" s="225"/>
      <c r="G13840" s="222"/>
      <c r="H13840" s="229"/>
      <c r="I13840" s="220"/>
      <c r="J13840" s="220"/>
      <c r="K13840" s="223"/>
    </row>
    <row r="13841" customHeight="1" spans="1:11">
      <c r="A13841" s="226"/>
      <c r="B13841" s="213"/>
      <c r="C13841" s="214"/>
      <c r="D13841" s="214"/>
      <c r="E13841" s="214"/>
      <c r="F13841" s="224"/>
      <c r="G13841" s="216"/>
      <c r="H13841" s="227"/>
      <c r="I13841" s="214"/>
      <c r="J13841" s="214"/>
      <c r="K13841" s="218"/>
    </row>
    <row r="13842" customHeight="1" spans="1:11">
      <c r="A13842" s="228"/>
      <c r="B13842" s="219"/>
      <c r="C13842" s="220"/>
      <c r="D13842" s="220"/>
      <c r="E13842" s="220"/>
      <c r="F13842" s="225"/>
      <c r="G13842" s="222"/>
      <c r="H13842" s="229"/>
      <c r="I13842" s="220"/>
      <c r="J13842" s="220"/>
      <c r="K13842" s="223"/>
    </row>
    <row r="13843" customHeight="1" spans="1:11">
      <c r="A13843" s="226"/>
      <c r="B13843" s="213"/>
      <c r="C13843" s="214"/>
      <c r="D13843" s="214"/>
      <c r="E13843" s="214"/>
      <c r="F13843" s="224"/>
      <c r="G13843" s="216"/>
      <c r="H13843" s="227"/>
      <c r="I13843" s="214"/>
      <c r="J13843" s="214"/>
      <c r="K13843" s="218"/>
    </row>
    <row r="13844" customHeight="1" spans="1:11">
      <c r="A13844" s="228"/>
      <c r="B13844" s="219"/>
      <c r="C13844" s="220"/>
      <c r="D13844" s="220"/>
      <c r="E13844" s="220"/>
      <c r="F13844" s="225"/>
      <c r="G13844" s="222"/>
      <c r="H13844" s="229"/>
      <c r="I13844" s="220"/>
      <c r="J13844" s="220"/>
      <c r="K13844" s="223"/>
    </row>
    <row r="13845" customHeight="1" spans="1:11">
      <c r="A13845" s="226"/>
      <c r="B13845" s="213"/>
      <c r="C13845" s="214"/>
      <c r="D13845" s="214"/>
      <c r="E13845" s="214"/>
      <c r="F13845" s="224"/>
      <c r="G13845" s="216"/>
      <c r="H13845" s="227"/>
      <c r="I13845" s="214"/>
      <c r="J13845" s="214"/>
      <c r="K13845" s="218"/>
    </row>
    <row r="13846" customHeight="1" spans="1:11">
      <c r="A13846" s="228"/>
      <c r="B13846" s="219"/>
      <c r="C13846" s="220"/>
      <c r="D13846" s="220"/>
      <c r="E13846" s="220"/>
      <c r="F13846" s="225"/>
      <c r="G13846" s="222"/>
      <c r="H13846" s="229"/>
      <c r="I13846" s="220"/>
      <c r="J13846" s="220"/>
      <c r="K13846" s="223"/>
    </row>
    <row r="13847" customHeight="1" spans="1:11">
      <c r="A13847" s="226"/>
      <c r="B13847" s="213"/>
      <c r="C13847" s="214"/>
      <c r="D13847" s="214"/>
      <c r="E13847" s="214"/>
      <c r="F13847" s="224"/>
      <c r="G13847" s="216"/>
      <c r="H13847" s="227"/>
      <c r="I13847" s="214"/>
      <c r="J13847" s="214"/>
      <c r="K13847" s="218"/>
    </row>
    <row r="13848" customHeight="1" spans="1:11">
      <c r="A13848" s="228"/>
      <c r="B13848" s="219"/>
      <c r="C13848" s="220"/>
      <c r="D13848" s="220"/>
      <c r="E13848" s="220"/>
      <c r="F13848" s="225"/>
      <c r="G13848" s="222"/>
      <c r="H13848" s="229"/>
      <c r="I13848" s="220"/>
      <c r="J13848" s="220"/>
      <c r="K13848" s="223"/>
    </row>
    <row r="13849" customHeight="1" spans="1:11">
      <c r="A13849" s="226"/>
      <c r="B13849" s="213"/>
      <c r="C13849" s="214"/>
      <c r="D13849" s="214"/>
      <c r="E13849" s="214"/>
      <c r="F13849" s="224"/>
      <c r="G13849" s="216"/>
      <c r="H13849" s="227"/>
      <c r="I13849" s="214"/>
      <c r="J13849" s="214"/>
      <c r="K13849" s="218"/>
    </row>
    <row r="13850" customHeight="1" spans="1:11">
      <c r="A13850" s="228"/>
      <c r="B13850" s="219"/>
      <c r="C13850" s="220"/>
      <c r="D13850" s="220"/>
      <c r="E13850" s="220"/>
      <c r="F13850" s="225"/>
      <c r="G13850" s="222"/>
      <c r="H13850" s="229"/>
      <c r="I13850" s="220"/>
      <c r="J13850" s="220"/>
      <c r="K13850" s="223"/>
    </row>
    <row r="13851" customHeight="1" spans="1:11">
      <c r="A13851" s="226"/>
      <c r="B13851" s="213"/>
      <c r="C13851" s="214"/>
      <c r="D13851" s="214"/>
      <c r="E13851" s="214"/>
      <c r="F13851" s="224"/>
      <c r="G13851" s="216"/>
      <c r="H13851" s="227"/>
      <c r="I13851" s="214"/>
      <c r="J13851" s="214"/>
      <c r="K13851" s="218"/>
    </row>
    <row r="13852" customHeight="1" spans="1:11">
      <c r="A13852" s="228"/>
      <c r="B13852" s="219"/>
      <c r="C13852" s="220"/>
      <c r="D13852" s="220"/>
      <c r="E13852" s="220"/>
      <c r="F13852" s="225"/>
      <c r="G13852" s="222"/>
      <c r="H13852" s="229"/>
      <c r="I13852" s="220"/>
      <c r="J13852" s="220"/>
      <c r="K13852" s="223"/>
    </row>
    <row r="13853" customHeight="1" spans="1:11">
      <c r="A13853" s="226"/>
      <c r="B13853" s="213"/>
      <c r="C13853" s="214"/>
      <c r="D13853" s="214"/>
      <c r="E13853" s="214"/>
      <c r="F13853" s="224"/>
      <c r="G13853" s="216"/>
      <c r="H13853" s="227"/>
      <c r="I13853" s="214"/>
      <c r="J13853" s="214"/>
      <c r="K13853" s="218"/>
    </row>
    <row r="13854" customHeight="1" spans="1:11">
      <c r="A13854" s="228"/>
      <c r="B13854" s="219"/>
      <c r="C13854" s="220"/>
      <c r="D13854" s="220"/>
      <c r="E13854" s="220"/>
      <c r="F13854" s="225"/>
      <c r="G13854" s="222"/>
      <c r="H13854" s="229"/>
      <c r="I13854" s="220"/>
      <c r="J13854" s="220"/>
      <c r="K13854" s="223"/>
    </row>
    <row r="13855" customHeight="1" spans="1:11">
      <c r="A13855" s="226"/>
      <c r="B13855" s="213"/>
      <c r="C13855" s="214"/>
      <c r="D13855" s="214"/>
      <c r="E13855" s="214"/>
      <c r="F13855" s="224"/>
      <c r="G13855" s="216"/>
      <c r="H13855" s="227"/>
      <c r="I13855" s="214"/>
      <c r="J13855" s="214"/>
      <c r="K13855" s="218"/>
    </row>
    <row r="13856" customHeight="1" spans="1:11">
      <c r="A13856" s="228"/>
      <c r="B13856" s="219"/>
      <c r="C13856" s="220"/>
      <c r="D13856" s="220"/>
      <c r="E13856" s="220"/>
      <c r="F13856" s="225"/>
      <c r="G13856" s="222"/>
      <c r="H13856" s="229"/>
      <c r="I13856" s="220"/>
      <c r="J13856" s="220"/>
      <c r="K13856" s="223"/>
    </row>
    <row r="13857" customHeight="1" spans="1:11">
      <c r="A13857" s="226"/>
      <c r="B13857" s="213"/>
      <c r="C13857" s="214"/>
      <c r="D13857" s="214"/>
      <c r="E13857" s="214"/>
      <c r="F13857" s="224"/>
      <c r="G13857" s="216"/>
      <c r="H13857" s="227"/>
      <c r="I13857" s="214"/>
      <c r="J13857" s="214"/>
      <c r="K13857" s="218"/>
    </row>
    <row r="13858" customHeight="1" spans="1:11">
      <c r="A13858" s="228"/>
      <c r="B13858" s="219"/>
      <c r="C13858" s="220"/>
      <c r="D13858" s="220"/>
      <c r="E13858" s="220"/>
      <c r="F13858" s="225"/>
      <c r="G13858" s="222"/>
      <c r="H13858" s="229"/>
      <c r="I13858" s="220"/>
      <c r="J13858" s="220"/>
      <c r="K13858" s="223"/>
    </row>
    <row r="13859" customHeight="1" spans="1:11">
      <c r="A13859" s="226"/>
      <c r="B13859" s="213"/>
      <c r="C13859" s="214"/>
      <c r="D13859" s="214"/>
      <c r="E13859" s="214"/>
      <c r="F13859" s="224"/>
      <c r="G13859" s="216"/>
      <c r="H13859" s="227"/>
      <c r="I13859" s="214"/>
      <c r="J13859" s="214"/>
      <c r="K13859" s="218"/>
    </row>
    <row r="13860" customHeight="1" spans="1:11">
      <c r="A13860" s="228"/>
      <c r="B13860" s="219"/>
      <c r="C13860" s="220"/>
      <c r="D13860" s="220"/>
      <c r="E13860" s="220"/>
      <c r="F13860" s="225"/>
      <c r="G13860" s="222"/>
      <c r="H13860" s="229"/>
      <c r="I13860" s="220"/>
      <c r="J13860" s="220"/>
      <c r="K13860" s="223"/>
    </row>
    <row r="13861" customHeight="1" spans="1:11">
      <c r="A13861" s="226"/>
      <c r="B13861" s="213"/>
      <c r="C13861" s="214"/>
      <c r="D13861" s="214"/>
      <c r="E13861" s="214"/>
      <c r="F13861" s="224"/>
      <c r="G13861" s="216"/>
      <c r="H13861" s="227"/>
      <c r="I13861" s="214"/>
      <c r="J13861" s="214"/>
      <c r="K13861" s="218"/>
    </row>
    <row r="13862" customHeight="1" spans="1:11">
      <c r="A13862" s="228"/>
      <c r="B13862" s="219"/>
      <c r="C13862" s="220"/>
      <c r="D13862" s="220"/>
      <c r="E13862" s="220"/>
      <c r="F13862" s="225"/>
      <c r="G13862" s="222"/>
      <c r="H13862" s="229"/>
      <c r="I13862" s="220"/>
      <c r="J13862" s="220"/>
      <c r="K13862" s="223"/>
    </row>
    <row r="13863" customHeight="1" spans="1:11">
      <c r="A13863" s="226"/>
      <c r="B13863" s="213"/>
      <c r="C13863" s="214"/>
      <c r="D13863" s="214"/>
      <c r="E13863" s="214"/>
      <c r="F13863" s="224"/>
      <c r="G13863" s="216"/>
      <c r="H13863" s="227"/>
      <c r="I13863" s="214"/>
      <c r="J13863" s="214"/>
      <c r="K13863" s="218"/>
    </row>
    <row r="13864" customHeight="1" spans="1:11">
      <c r="A13864" s="228"/>
      <c r="B13864" s="219"/>
      <c r="C13864" s="220"/>
      <c r="D13864" s="220"/>
      <c r="E13864" s="220"/>
      <c r="F13864" s="225"/>
      <c r="G13864" s="222"/>
      <c r="H13864" s="229"/>
      <c r="I13864" s="220"/>
      <c r="J13864" s="220"/>
      <c r="K13864" s="223"/>
    </row>
    <row r="13865" customHeight="1" spans="1:11">
      <c r="A13865" s="226"/>
      <c r="B13865" s="213"/>
      <c r="C13865" s="214"/>
      <c r="D13865" s="214"/>
      <c r="E13865" s="214"/>
      <c r="F13865" s="224"/>
      <c r="G13865" s="216"/>
      <c r="H13865" s="227"/>
      <c r="I13865" s="214"/>
      <c r="J13865" s="214"/>
      <c r="K13865" s="218"/>
    </row>
    <row r="13866" customHeight="1" spans="1:11">
      <c r="A13866" s="228"/>
      <c r="B13866" s="219"/>
      <c r="C13866" s="220"/>
      <c r="D13866" s="220"/>
      <c r="E13866" s="220"/>
      <c r="F13866" s="225"/>
      <c r="G13866" s="222"/>
      <c r="H13866" s="229"/>
      <c r="I13866" s="220"/>
      <c r="J13866" s="220"/>
      <c r="K13866" s="223"/>
    </row>
    <row r="13867" customHeight="1" spans="1:11">
      <c r="A13867" s="226"/>
      <c r="B13867" s="213"/>
      <c r="C13867" s="214"/>
      <c r="D13867" s="214"/>
      <c r="E13867" s="214"/>
      <c r="F13867" s="224"/>
      <c r="G13867" s="216"/>
      <c r="H13867" s="227"/>
      <c r="I13867" s="214"/>
      <c r="J13867" s="214"/>
      <c r="K13867" s="218"/>
    </row>
    <row r="13868" customHeight="1" spans="1:11">
      <c r="A13868" s="228"/>
      <c r="B13868" s="219"/>
      <c r="C13868" s="220"/>
      <c r="D13868" s="220"/>
      <c r="E13868" s="220"/>
      <c r="F13868" s="225"/>
      <c r="G13868" s="222"/>
      <c r="H13868" s="229"/>
      <c r="I13868" s="220"/>
      <c r="J13868" s="220"/>
      <c r="K13868" s="223"/>
    </row>
    <row r="13869" customHeight="1" spans="1:11">
      <c r="A13869" s="226"/>
      <c r="B13869" s="213"/>
      <c r="C13869" s="214"/>
      <c r="D13869" s="214"/>
      <c r="E13869" s="214"/>
      <c r="F13869" s="224"/>
      <c r="G13869" s="216"/>
      <c r="H13869" s="227"/>
      <c r="I13869" s="214"/>
      <c r="J13869" s="214"/>
      <c r="K13869" s="218"/>
    </row>
    <row r="13870" customHeight="1" spans="1:11">
      <c r="A13870" s="228"/>
      <c r="B13870" s="219"/>
      <c r="C13870" s="220"/>
      <c r="D13870" s="220"/>
      <c r="E13870" s="220"/>
      <c r="F13870" s="225"/>
      <c r="G13870" s="222"/>
      <c r="H13870" s="229"/>
      <c r="I13870" s="220"/>
      <c r="J13870" s="220"/>
      <c r="K13870" s="223"/>
    </row>
    <row r="13871" customHeight="1" spans="1:11">
      <c r="A13871" s="226"/>
      <c r="B13871" s="213"/>
      <c r="C13871" s="214"/>
      <c r="D13871" s="214"/>
      <c r="E13871" s="214"/>
      <c r="F13871" s="224"/>
      <c r="G13871" s="216"/>
      <c r="H13871" s="227"/>
      <c r="I13871" s="214"/>
      <c r="J13871" s="214"/>
      <c r="K13871" s="218"/>
    </row>
    <row r="13872" customHeight="1" spans="1:11">
      <c r="A13872" s="228"/>
      <c r="B13872" s="219"/>
      <c r="C13872" s="220"/>
      <c r="D13872" s="220"/>
      <c r="E13872" s="220"/>
      <c r="F13872" s="225"/>
      <c r="G13872" s="222"/>
      <c r="H13872" s="229"/>
      <c r="I13872" s="220"/>
      <c r="J13872" s="220"/>
      <c r="K13872" s="223"/>
    </row>
    <row r="13873" customHeight="1" spans="1:11">
      <c r="A13873" s="226"/>
      <c r="B13873" s="213"/>
      <c r="C13873" s="214"/>
      <c r="D13873" s="214"/>
      <c r="E13873" s="214"/>
      <c r="F13873" s="224"/>
      <c r="G13873" s="216"/>
      <c r="H13873" s="227"/>
      <c r="I13873" s="214"/>
      <c r="J13873" s="214"/>
      <c r="K13873" s="218"/>
    </row>
    <row r="13874" customHeight="1" spans="1:11">
      <c r="A13874" s="228"/>
      <c r="B13874" s="219"/>
      <c r="C13874" s="220"/>
      <c r="D13874" s="220"/>
      <c r="E13874" s="220"/>
      <c r="F13874" s="225"/>
      <c r="G13874" s="222"/>
      <c r="H13874" s="229"/>
      <c r="I13874" s="220"/>
      <c r="J13874" s="220"/>
      <c r="K13874" s="223"/>
    </row>
    <row r="13875" customHeight="1" spans="1:11">
      <c r="A13875" s="226"/>
      <c r="B13875" s="213"/>
      <c r="C13875" s="214"/>
      <c r="D13875" s="214"/>
      <c r="E13875" s="214"/>
      <c r="F13875" s="224"/>
      <c r="G13875" s="216"/>
      <c r="H13875" s="227"/>
      <c r="I13875" s="214"/>
      <c r="J13875" s="214"/>
      <c r="K13875" s="218"/>
    </row>
    <row r="13876" customHeight="1" spans="1:11">
      <c r="A13876" s="228"/>
      <c r="B13876" s="219"/>
      <c r="C13876" s="220"/>
      <c r="D13876" s="220"/>
      <c r="E13876" s="220"/>
      <c r="F13876" s="225"/>
      <c r="G13876" s="222"/>
      <c r="H13876" s="229"/>
      <c r="I13876" s="220"/>
      <c r="J13876" s="220"/>
      <c r="K13876" s="223"/>
    </row>
    <row r="13877" customHeight="1" spans="1:11">
      <c r="A13877" s="226"/>
      <c r="B13877" s="213"/>
      <c r="C13877" s="214"/>
      <c r="D13877" s="214"/>
      <c r="E13877" s="214"/>
      <c r="F13877" s="224"/>
      <c r="G13877" s="216"/>
      <c r="H13877" s="227"/>
      <c r="I13877" s="214"/>
      <c r="J13877" s="214"/>
      <c r="K13877" s="218"/>
    </row>
    <row r="13878" customHeight="1" spans="1:11">
      <c r="A13878" s="228"/>
      <c r="B13878" s="219"/>
      <c r="C13878" s="220"/>
      <c r="D13878" s="220"/>
      <c r="E13878" s="220"/>
      <c r="F13878" s="225"/>
      <c r="G13878" s="222"/>
      <c r="H13878" s="229"/>
      <c r="I13878" s="220"/>
      <c r="J13878" s="220"/>
      <c r="K13878" s="223"/>
    </row>
    <row r="13879" customHeight="1" spans="1:11">
      <c r="A13879" s="226"/>
      <c r="B13879" s="213"/>
      <c r="C13879" s="214"/>
      <c r="D13879" s="214"/>
      <c r="E13879" s="214"/>
      <c r="F13879" s="224"/>
      <c r="G13879" s="216"/>
      <c r="H13879" s="227"/>
      <c r="I13879" s="214"/>
      <c r="J13879" s="214"/>
      <c r="K13879" s="218"/>
    </row>
    <row r="13880" customHeight="1" spans="1:11">
      <c r="A13880" s="228"/>
      <c r="B13880" s="219"/>
      <c r="C13880" s="220"/>
      <c r="D13880" s="220"/>
      <c r="E13880" s="220"/>
      <c r="F13880" s="225"/>
      <c r="G13880" s="222"/>
      <c r="H13880" s="229"/>
      <c r="I13880" s="220"/>
      <c r="J13880" s="220"/>
      <c r="K13880" s="223"/>
    </row>
    <row r="13881" customHeight="1" spans="1:11">
      <c r="A13881" s="226"/>
      <c r="B13881" s="213"/>
      <c r="C13881" s="214"/>
      <c r="D13881" s="214"/>
      <c r="E13881" s="214"/>
      <c r="F13881" s="224"/>
      <c r="G13881" s="216"/>
      <c r="H13881" s="227"/>
      <c r="I13881" s="214"/>
      <c r="J13881" s="214"/>
      <c r="K13881" s="218"/>
    </row>
    <row r="13882" customHeight="1" spans="1:11">
      <c r="A13882" s="228"/>
      <c r="B13882" s="219"/>
      <c r="C13882" s="220"/>
      <c r="D13882" s="220"/>
      <c r="E13882" s="220"/>
      <c r="F13882" s="225"/>
      <c r="G13882" s="222"/>
      <c r="H13882" s="229"/>
      <c r="I13882" s="220"/>
      <c r="J13882" s="220"/>
      <c r="K13882" s="223"/>
    </row>
    <row r="13883" customHeight="1" spans="1:11">
      <c r="A13883" s="226"/>
      <c r="B13883" s="213"/>
      <c r="C13883" s="214"/>
      <c r="D13883" s="214"/>
      <c r="E13883" s="214"/>
      <c r="F13883" s="224"/>
      <c r="G13883" s="216"/>
      <c r="H13883" s="227"/>
      <c r="I13883" s="214"/>
      <c r="J13883" s="214"/>
      <c r="K13883" s="218"/>
    </row>
    <row r="13884" customHeight="1" spans="1:11">
      <c r="A13884" s="228"/>
      <c r="B13884" s="219"/>
      <c r="C13884" s="220"/>
      <c r="D13884" s="220"/>
      <c r="E13884" s="220"/>
      <c r="F13884" s="225"/>
      <c r="G13884" s="222"/>
      <c r="H13884" s="229"/>
      <c r="I13884" s="220"/>
      <c r="J13884" s="220"/>
      <c r="K13884" s="223"/>
    </row>
    <row r="13885" customHeight="1" spans="1:11">
      <c r="A13885" s="226"/>
      <c r="B13885" s="213"/>
      <c r="C13885" s="214"/>
      <c r="D13885" s="214"/>
      <c r="E13885" s="214"/>
      <c r="F13885" s="224"/>
      <c r="G13885" s="216"/>
      <c r="H13885" s="227"/>
      <c r="I13885" s="214"/>
      <c r="J13885" s="214"/>
      <c r="K13885" s="218"/>
    </row>
    <row r="13886" customHeight="1" spans="1:11">
      <c r="A13886" s="228"/>
      <c r="B13886" s="219"/>
      <c r="C13886" s="220"/>
      <c r="D13886" s="220"/>
      <c r="E13886" s="220"/>
      <c r="F13886" s="225"/>
      <c r="G13886" s="222"/>
      <c r="H13886" s="229"/>
      <c r="I13886" s="220"/>
      <c r="J13886" s="220"/>
      <c r="K13886" s="223"/>
    </row>
    <row r="13887" customHeight="1" spans="1:11">
      <c r="A13887" s="226"/>
      <c r="B13887" s="213"/>
      <c r="C13887" s="214"/>
      <c r="D13887" s="214"/>
      <c r="E13887" s="214"/>
      <c r="F13887" s="224"/>
      <c r="G13887" s="216"/>
      <c r="H13887" s="227"/>
      <c r="I13887" s="214"/>
      <c r="J13887" s="214"/>
      <c r="K13887" s="218"/>
    </row>
    <row r="13888" customHeight="1" spans="1:11">
      <c r="A13888" s="228"/>
      <c r="B13888" s="219"/>
      <c r="C13888" s="220"/>
      <c r="D13888" s="220"/>
      <c r="E13888" s="220"/>
      <c r="F13888" s="225"/>
      <c r="G13888" s="222"/>
      <c r="H13888" s="229"/>
      <c r="I13888" s="220"/>
      <c r="J13888" s="220"/>
      <c r="K13888" s="223"/>
    </row>
    <row r="13889" customHeight="1" spans="1:11">
      <c r="A13889" s="226"/>
      <c r="B13889" s="213"/>
      <c r="C13889" s="214"/>
      <c r="D13889" s="214"/>
      <c r="E13889" s="214"/>
      <c r="F13889" s="224"/>
      <c r="G13889" s="216"/>
      <c r="H13889" s="227"/>
      <c r="I13889" s="214"/>
      <c r="J13889" s="214"/>
      <c r="K13889" s="218"/>
    </row>
    <row r="13890" customHeight="1" spans="1:11">
      <c r="A13890" s="228"/>
      <c r="B13890" s="219"/>
      <c r="C13890" s="220"/>
      <c r="D13890" s="220"/>
      <c r="E13890" s="220"/>
      <c r="F13890" s="225"/>
      <c r="G13890" s="222"/>
      <c r="H13890" s="229"/>
      <c r="I13890" s="220"/>
      <c r="J13890" s="220"/>
      <c r="K13890" s="223"/>
    </row>
    <row r="13891" customHeight="1" spans="1:11">
      <c r="A13891" s="226"/>
      <c r="B13891" s="213"/>
      <c r="C13891" s="214"/>
      <c r="D13891" s="214"/>
      <c r="E13891" s="214"/>
      <c r="F13891" s="224"/>
      <c r="G13891" s="216"/>
      <c r="H13891" s="227"/>
      <c r="I13891" s="214"/>
      <c r="J13891" s="214"/>
      <c r="K13891" s="218"/>
    </row>
    <row r="13892" customHeight="1" spans="1:11">
      <c r="A13892" s="228"/>
      <c r="B13892" s="219"/>
      <c r="C13892" s="220"/>
      <c r="D13892" s="220"/>
      <c r="E13892" s="220"/>
      <c r="F13892" s="225"/>
      <c r="G13892" s="222"/>
      <c r="H13892" s="229"/>
      <c r="I13892" s="220"/>
      <c r="J13892" s="220"/>
      <c r="K13892" s="223"/>
    </row>
    <row r="13893" customHeight="1" spans="1:11">
      <c r="A13893" s="226"/>
      <c r="B13893" s="213"/>
      <c r="C13893" s="214"/>
      <c r="D13893" s="214"/>
      <c r="E13893" s="214"/>
      <c r="F13893" s="224"/>
      <c r="G13893" s="216"/>
      <c r="H13893" s="227"/>
      <c r="I13893" s="214"/>
      <c r="J13893" s="214"/>
      <c r="K13893" s="218"/>
    </row>
    <row r="13894" customHeight="1" spans="1:11">
      <c r="A13894" s="228"/>
      <c r="B13894" s="219"/>
      <c r="C13894" s="220"/>
      <c r="D13894" s="220"/>
      <c r="E13894" s="220"/>
      <c r="F13894" s="225"/>
      <c r="G13894" s="222"/>
      <c r="H13894" s="229"/>
      <c r="I13894" s="220"/>
      <c r="J13894" s="220"/>
      <c r="K13894" s="223"/>
    </row>
    <row r="13895" customHeight="1" spans="1:11">
      <c r="A13895" s="226"/>
      <c r="B13895" s="213"/>
      <c r="C13895" s="214"/>
      <c r="D13895" s="214"/>
      <c r="E13895" s="214"/>
      <c r="F13895" s="224"/>
      <c r="G13895" s="216"/>
      <c r="H13895" s="227"/>
      <c r="I13895" s="214"/>
      <c r="J13895" s="214"/>
      <c r="K13895" s="218"/>
    </row>
    <row r="13896" customHeight="1" spans="1:11">
      <c r="A13896" s="228"/>
      <c r="B13896" s="219"/>
      <c r="C13896" s="220"/>
      <c r="D13896" s="220"/>
      <c r="E13896" s="220"/>
      <c r="F13896" s="225"/>
      <c r="G13896" s="222"/>
      <c r="H13896" s="229"/>
      <c r="I13896" s="220"/>
      <c r="J13896" s="220"/>
      <c r="K13896" s="223"/>
    </row>
    <row r="13897" customHeight="1" spans="1:11">
      <c r="A13897" s="226"/>
      <c r="B13897" s="213"/>
      <c r="C13897" s="214"/>
      <c r="D13897" s="214"/>
      <c r="E13897" s="214"/>
      <c r="F13897" s="224"/>
      <c r="G13897" s="216"/>
      <c r="H13897" s="227"/>
      <c r="I13897" s="214"/>
      <c r="J13897" s="214"/>
      <c r="K13897" s="218"/>
    </row>
    <row r="13898" customHeight="1" spans="1:11">
      <c r="A13898" s="228"/>
      <c r="B13898" s="219"/>
      <c r="C13898" s="220"/>
      <c r="D13898" s="220"/>
      <c r="E13898" s="220"/>
      <c r="F13898" s="225"/>
      <c r="G13898" s="222"/>
      <c r="H13898" s="229"/>
      <c r="I13898" s="220"/>
      <c r="J13898" s="220"/>
      <c r="K13898" s="223"/>
    </row>
    <row r="13899" customHeight="1" spans="1:11">
      <c r="A13899" s="226"/>
      <c r="B13899" s="213"/>
      <c r="C13899" s="214"/>
      <c r="D13899" s="214"/>
      <c r="E13899" s="214"/>
      <c r="F13899" s="224"/>
      <c r="G13899" s="216"/>
      <c r="H13899" s="227"/>
      <c r="I13899" s="214"/>
      <c r="J13899" s="214"/>
      <c r="K13899" s="218"/>
    </row>
    <row r="13900" customHeight="1" spans="1:11">
      <c r="A13900" s="228"/>
      <c r="B13900" s="219"/>
      <c r="C13900" s="220"/>
      <c r="D13900" s="220"/>
      <c r="E13900" s="220"/>
      <c r="F13900" s="225"/>
      <c r="G13900" s="222"/>
      <c r="H13900" s="229"/>
      <c r="I13900" s="220"/>
      <c r="J13900" s="220"/>
      <c r="K13900" s="223"/>
    </row>
    <row r="13901" customHeight="1" spans="1:11">
      <c r="A13901" s="226"/>
      <c r="B13901" s="213"/>
      <c r="C13901" s="214"/>
      <c r="D13901" s="214"/>
      <c r="E13901" s="214"/>
      <c r="F13901" s="224"/>
      <c r="G13901" s="216"/>
      <c r="H13901" s="227"/>
      <c r="I13901" s="214"/>
      <c r="J13901" s="214"/>
      <c r="K13901" s="218"/>
    </row>
    <row r="13902" customHeight="1" spans="1:11">
      <c r="A13902" s="228"/>
      <c r="B13902" s="219"/>
      <c r="C13902" s="220"/>
      <c r="D13902" s="220"/>
      <c r="E13902" s="220"/>
      <c r="F13902" s="225"/>
      <c r="G13902" s="222"/>
      <c r="H13902" s="229"/>
      <c r="I13902" s="220"/>
      <c r="J13902" s="220"/>
      <c r="K13902" s="223"/>
    </row>
    <row r="13903" customHeight="1" spans="1:11">
      <c r="A13903" s="226"/>
      <c r="B13903" s="213"/>
      <c r="C13903" s="214"/>
      <c r="D13903" s="214"/>
      <c r="E13903" s="214"/>
      <c r="F13903" s="224"/>
      <c r="G13903" s="216"/>
      <c r="H13903" s="227"/>
      <c r="I13903" s="214"/>
      <c r="J13903" s="214"/>
      <c r="K13903" s="218"/>
    </row>
    <row r="13904" customHeight="1" spans="1:11">
      <c r="A13904" s="228"/>
      <c r="B13904" s="219"/>
      <c r="C13904" s="220"/>
      <c r="D13904" s="220"/>
      <c r="E13904" s="220"/>
      <c r="F13904" s="225"/>
      <c r="G13904" s="222"/>
      <c r="H13904" s="229"/>
      <c r="I13904" s="220"/>
      <c r="J13904" s="220"/>
      <c r="K13904" s="223"/>
    </row>
    <row r="13905" customHeight="1" spans="1:11">
      <c r="A13905" s="226"/>
      <c r="B13905" s="213"/>
      <c r="C13905" s="214"/>
      <c r="D13905" s="214"/>
      <c r="E13905" s="214"/>
      <c r="F13905" s="224"/>
      <c r="G13905" s="216"/>
      <c r="H13905" s="227"/>
      <c r="I13905" s="214"/>
      <c r="J13905" s="214"/>
      <c r="K13905" s="218"/>
    </row>
    <row r="13906" customHeight="1" spans="1:11">
      <c r="A13906" s="228"/>
      <c r="B13906" s="219"/>
      <c r="C13906" s="220"/>
      <c r="D13906" s="220"/>
      <c r="E13906" s="220"/>
      <c r="F13906" s="225"/>
      <c r="G13906" s="222"/>
      <c r="H13906" s="229"/>
      <c r="I13906" s="220"/>
      <c r="J13906" s="220"/>
      <c r="K13906" s="223"/>
    </row>
    <row r="13907" customHeight="1" spans="1:11">
      <c r="A13907" s="226"/>
      <c r="B13907" s="213"/>
      <c r="C13907" s="214"/>
      <c r="D13907" s="214"/>
      <c r="E13907" s="214"/>
      <c r="F13907" s="224"/>
      <c r="G13907" s="216"/>
      <c r="H13907" s="227"/>
      <c r="I13907" s="214"/>
      <c r="J13907" s="214"/>
      <c r="K13907" s="218"/>
    </row>
    <row r="13908" customHeight="1" spans="1:11">
      <c r="A13908" s="228"/>
      <c r="B13908" s="219"/>
      <c r="C13908" s="220"/>
      <c r="D13908" s="220"/>
      <c r="E13908" s="220"/>
      <c r="F13908" s="225"/>
      <c r="G13908" s="222"/>
      <c r="H13908" s="229"/>
      <c r="I13908" s="220"/>
      <c r="J13908" s="220"/>
      <c r="K13908" s="223"/>
    </row>
    <row r="13909" customHeight="1" spans="1:11">
      <c r="A13909" s="226"/>
      <c r="B13909" s="213"/>
      <c r="C13909" s="214"/>
      <c r="D13909" s="214"/>
      <c r="E13909" s="214"/>
      <c r="F13909" s="224"/>
      <c r="G13909" s="216"/>
      <c r="H13909" s="227"/>
      <c r="I13909" s="214"/>
      <c r="J13909" s="214"/>
      <c r="K13909" s="218"/>
    </row>
    <row r="13910" customHeight="1" spans="1:11">
      <c r="A13910" s="228"/>
      <c r="B13910" s="219"/>
      <c r="C13910" s="220"/>
      <c r="D13910" s="220"/>
      <c r="E13910" s="220"/>
      <c r="F13910" s="225"/>
      <c r="G13910" s="222"/>
      <c r="H13910" s="229"/>
      <c r="I13910" s="220"/>
      <c r="J13910" s="220"/>
      <c r="K13910" s="223"/>
    </row>
    <row r="13911" customHeight="1" spans="1:11">
      <c r="A13911" s="226"/>
      <c r="B13911" s="213"/>
      <c r="C13911" s="214"/>
      <c r="D13911" s="214"/>
      <c r="E13911" s="214"/>
      <c r="F13911" s="224"/>
      <c r="G13911" s="216"/>
      <c r="H13911" s="227"/>
      <c r="I13911" s="214"/>
      <c r="J13911" s="214"/>
      <c r="K13911" s="218"/>
    </row>
    <row r="13912" customHeight="1" spans="1:11">
      <c r="A13912" s="228"/>
      <c r="B13912" s="219"/>
      <c r="C13912" s="220"/>
      <c r="D13912" s="220"/>
      <c r="E13912" s="220"/>
      <c r="F13912" s="225"/>
      <c r="G13912" s="222"/>
      <c r="H13912" s="229"/>
      <c r="I13912" s="220"/>
      <c r="J13912" s="220"/>
      <c r="K13912" s="223"/>
    </row>
    <row r="13913" customHeight="1" spans="1:11">
      <c r="A13913" s="226"/>
      <c r="B13913" s="213"/>
      <c r="C13913" s="214"/>
      <c r="D13913" s="214"/>
      <c r="E13913" s="214"/>
      <c r="F13913" s="224"/>
      <c r="G13913" s="216"/>
      <c r="H13913" s="227"/>
      <c r="I13913" s="214"/>
      <c r="J13913" s="214"/>
      <c r="K13913" s="218"/>
    </row>
    <row r="13914" customHeight="1" spans="1:11">
      <c r="A13914" s="228"/>
      <c r="B13914" s="219"/>
      <c r="C13914" s="220"/>
      <c r="D13914" s="220"/>
      <c r="E13914" s="220"/>
      <c r="F13914" s="225"/>
      <c r="G13914" s="222"/>
      <c r="H13914" s="229"/>
      <c r="I13914" s="220"/>
      <c r="J13914" s="220"/>
      <c r="K13914" s="223"/>
    </row>
    <row r="13915" customHeight="1" spans="1:11">
      <c r="A13915" s="226"/>
      <c r="B13915" s="213"/>
      <c r="C13915" s="214"/>
      <c r="D13915" s="214"/>
      <c r="E13915" s="214"/>
      <c r="F13915" s="224"/>
      <c r="G13915" s="216"/>
      <c r="H13915" s="227"/>
      <c r="I13915" s="214"/>
      <c r="J13915" s="214"/>
      <c r="K13915" s="218"/>
    </row>
    <row r="13916" customHeight="1" spans="1:11">
      <c r="A13916" s="228"/>
      <c r="B13916" s="219"/>
      <c r="C13916" s="220"/>
      <c r="D13916" s="220"/>
      <c r="E13916" s="220"/>
      <c r="F13916" s="225"/>
      <c r="G13916" s="222"/>
      <c r="H13916" s="229"/>
      <c r="I13916" s="220"/>
      <c r="J13916" s="220"/>
      <c r="K13916" s="223"/>
    </row>
    <row r="13917" customHeight="1" spans="1:11">
      <c r="A13917" s="226"/>
      <c r="B13917" s="213"/>
      <c r="C13917" s="214"/>
      <c r="D13917" s="214"/>
      <c r="E13917" s="214"/>
      <c r="F13917" s="224"/>
      <c r="G13917" s="216"/>
      <c r="H13917" s="227"/>
      <c r="I13917" s="214"/>
      <c r="J13917" s="214"/>
      <c r="K13917" s="218"/>
    </row>
    <row r="13918" customHeight="1" spans="1:11">
      <c r="A13918" s="228"/>
      <c r="B13918" s="219"/>
      <c r="C13918" s="220"/>
      <c r="D13918" s="220"/>
      <c r="E13918" s="220"/>
      <c r="F13918" s="225"/>
      <c r="G13918" s="222"/>
      <c r="H13918" s="229"/>
      <c r="I13918" s="220"/>
      <c r="J13918" s="220"/>
      <c r="K13918" s="223"/>
    </row>
    <row r="13919" customHeight="1" spans="1:11">
      <c r="A13919" s="226"/>
      <c r="B13919" s="213"/>
      <c r="C13919" s="214"/>
      <c r="D13919" s="214"/>
      <c r="E13919" s="214"/>
      <c r="F13919" s="224"/>
      <c r="G13919" s="216"/>
      <c r="H13919" s="227"/>
      <c r="I13919" s="214"/>
      <c r="J13919" s="214"/>
      <c r="K13919" s="218"/>
    </row>
    <row r="13920" customHeight="1" spans="1:11">
      <c r="A13920" s="228"/>
      <c r="B13920" s="219"/>
      <c r="C13920" s="220"/>
      <c r="D13920" s="220"/>
      <c r="E13920" s="220"/>
      <c r="F13920" s="225"/>
      <c r="G13920" s="222"/>
      <c r="H13920" s="229"/>
      <c r="I13920" s="220"/>
      <c r="J13920" s="220"/>
      <c r="K13920" s="223"/>
    </row>
    <row r="13921" customHeight="1" spans="1:11">
      <c r="A13921" s="226"/>
      <c r="B13921" s="213"/>
      <c r="C13921" s="214"/>
      <c r="D13921" s="214"/>
      <c r="E13921" s="214"/>
      <c r="F13921" s="224"/>
      <c r="G13921" s="216"/>
      <c r="H13921" s="227"/>
      <c r="I13921" s="214"/>
      <c r="J13921" s="214"/>
      <c r="K13921" s="218"/>
    </row>
    <row r="13922" customHeight="1" spans="1:11">
      <c r="A13922" s="228"/>
      <c r="B13922" s="219"/>
      <c r="C13922" s="220"/>
      <c r="D13922" s="220"/>
      <c r="E13922" s="220"/>
      <c r="F13922" s="225"/>
      <c r="G13922" s="222"/>
      <c r="H13922" s="229"/>
      <c r="I13922" s="220"/>
      <c r="J13922" s="220"/>
      <c r="K13922" s="223"/>
    </row>
    <row r="13923" customHeight="1" spans="1:11">
      <c r="A13923" s="226"/>
      <c r="B13923" s="213"/>
      <c r="C13923" s="214"/>
      <c r="D13923" s="214"/>
      <c r="E13923" s="214"/>
      <c r="F13923" s="224"/>
      <c r="G13923" s="216"/>
      <c r="H13923" s="227"/>
      <c r="I13923" s="214"/>
      <c r="J13923" s="214"/>
      <c r="K13923" s="218"/>
    </row>
    <row r="13924" customHeight="1" spans="1:11">
      <c r="A13924" s="228"/>
      <c r="B13924" s="219"/>
      <c r="C13924" s="220"/>
      <c r="D13924" s="220"/>
      <c r="E13924" s="220"/>
      <c r="F13924" s="225"/>
      <c r="G13924" s="222"/>
      <c r="H13924" s="229"/>
      <c r="I13924" s="220"/>
      <c r="J13924" s="220"/>
      <c r="K13924" s="223"/>
    </row>
    <row r="13925" customHeight="1" spans="1:11">
      <c r="A13925" s="226"/>
      <c r="B13925" s="213"/>
      <c r="C13925" s="214"/>
      <c r="D13925" s="214"/>
      <c r="E13925" s="214"/>
      <c r="F13925" s="224"/>
      <c r="G13925" s="216"/>
      <c r="H13925" s="227"/>
      <c r="I13925" s="214"/>
      <c r="J13925" s="214"/>
      <c r="K13925" s="218"/>
    </row>
    <row r="13926" customHeight="1" spans="1:11">
      <c r="A13926" s="228"/>
      <c r="B13926" s="219"/>
      <c r="C13926" s="220"/>
      <c r="D13926" s="220"/>
      <c r="E13926" s="220"/>
      <c r="F13926" s="225"/>
      <c r="G13926" s="222"/>
      <c r="H13926" s="229"/>
      <c r="I13926" s="220"/>
      <c r="J13926" s="220"/>
      <c r="K13926" s="223"/>
    </row>
    <row r="13927" customHeight="1" spans="1:11">
      <c r="A13927" s="226"/>
      <c r="B13927" s="213"/>
      <c r="C13927" s="214"/>
      <c r="D13927" s="214"/>
      <c r="E13927" s="214"/>
      <c r="F13927" s="224"/>
      <c r="G13927" s="216"/>
      <c r="H13927" s="227"/>
      <c r="I13927" s="214"/>
      <c r="J13927" s="214"/>
      <c r="K13927" s="218"/>
    </row>
    <row r="13928" customHeight="1" spans="1:11">
      <c r="A13928" s="228"/>
      <c r="B13928" s="219"/>
      <c r="C13928" s="220"/>
      <c r="D13928" s="220"/>
      <c r="E13928" s="220"/>
      <c r="F13928" s="225"/>
      <c r="G13928" s="222"/>
      <c r="H13928" s="229"/>
      <c r="I13928" s="220"/>
      <c r="J13928" s="220"/>
      <c r="K13928" s="223"/>
    </row>
    <row r="13929" customHeight="1" spans="1:11">
      <c r="A13929" s="226"/>
      <c r="B13929" s="213"/>
      <c r="C13929" s="214"/>
      <c r="D13929" s="214"/>
      <c r="E13929" s="214"/>
      <c r="F13929" s="224"/>
      <c r="G13929" s="216"/>
      <c r="H13929" s="227"/>
      <c r="I13929" s="214"/>
      <c r="J13929" s="214"/>
      <c r="K13929" s="218"/>
    </row>
    <row r="13930" customHeight="1" spans="1:11">
      <c r="A13930" s="228"/>
      <c r="B13930" s="219"/>
      <c r="C13930" s="220"/>
      <c r="D13930" s="220"/>
      <c r="E13930" s="220"/>
      <c r="F13930" s="225"/>
      <c r="G13930" s="222"/>
      <c r="H13930" s="229"/>
      <c r="I13930" s="220"/>
      <c r="J13930" s="220"/>
      <c r="K13930" s="223"/>
    </row>
    <row r="13931" customHeight="1" spans="1:11">
      <c r="A13931" s="226"/>
      <c r="B13931" s="213"/>
      <c r="C13931" s="214"/>
      <c r="D13931" s="214"/>
      <c r="E13931" s="214"/>
      <c r="F13931" s="224"/>
      <c r="G13931" s="216"/>
      <c r="H13931" s="227"/>
      <c r="I13931" s="214"/>
      <c r="J13931" s="214"/>
      <c r="K13931" s="218"/>
    </row>
    <row r="13932" customHeight="1" spans="1:11">
      <c r="A13932" s="228"/>
      <c r="B13932" s="219"/>
      <c r="C13932" s="220"/>
      <c r="D13932" s="220"/>
      <c r="E13932" s="220"/>
      <c r="F13932" s="225"/>
      <c r="G13932" s="222"/>
      <c r="H13932" s="229"/>
      <c r="I13932" s="220"/>
      <c r="J13932" s="220"/>
      <c r="K13932" s="223"/>
    </row>
    <row r="13933" customHeight="1" spans="1:11">
      <c r="A13933" s="226"/>
      <c r="B13933" s="213"/>
      <c r="C13933" s="214"/>
      <c r="D13933" s="214"/>
      <c r="E13933" s="214"/>
      <c r="F13933" s="224"/>
      <c r="G13933" s="216"/>
      <c r="H13933" s="227"/>
      <c r="I13933" s="214"/>
      <c r="J13933" s="214"/>
      <c r="K13933" s="218"/>
    </row>
    <row r="13934" customHeight="1" spans="1:11">
      <c r="A13934" s="228"/>
      <c r="B13934" s="219"/>
      <c r="C13934" s="220"/>
      <c r="D13934" s="220"/>
      <c r="E13934" s="220"/>
      <c r="F13934" s="225"/>
      <c r="G13934" s="222"/>
      <c r="H13934" s="229"/>
      <c r="I13934" s="220"/>
      <c r="J13934" s="220"/>
      <c r="K13934" s="223"/>
    </row>
    <row r="13935" customHeight="1" spans="1:11">
      <c r="A13935" s="226"/>
      <c r="B13935" s="213"/>
      <c r="C13935" s="214"/>
      <c r="D13935" s="214"/>
      <c r="E13935" s="214"/>
      <c r="F13935" s="224"/>
      <c r="G13935" s="216"/>
      <c r="H13935" s="227"/>
      <c r="I13935" s="214"/>
      <c r="J13935" s="214"/>
      <c r="K13935" s="218"/>
    </row>
    <row r="13936" customHeight="1" spans="1:11">
      <c r="A13936" s="228"/>
      <c r="B13936" s="219"/>
      <c r="C13936" s="220"/>
      <c r="D13936" s="220"/>
      <c r="E13936" s="220"/>
      <c r="F13936" s="225"/>
      <c r="G13936" s="222"/>
      <c r="H13936" s="229"/>
      <c r="I13936" s="220"/>
      <c r="J13936" s="220"/>
      <c r="K13936" s="223"/>
    </row>
    <row r="13937" customHeight="1" spans="1:11">
      <c r="A13937" s="226"/>
      <c r="B13937" s="213"/>
      <c r="C13937" s="214"/>
      <c r="D13937" s="214"/>
      <c r="E13937" s="214"/>
      <c r="F13937" s="224"/>
      <c r="G13937" s="216"/>
      <c r="H13937" s="227"/>
      <c r="I13937" s="214"/>
      <c r="J13937" s="214"/>
      <c r="K13937" s="218"/>
    </row>
    <row r="13938" customHeight="1" spans="1:11">
      <c r="A13938" s="228"/>
      <c r="B13938" s="219"/>
      <c r="C13938" s="220"/>
      <c r="D13938" s="220"/>
      <c r="E13938" s="220"/>
      <c r="F13938" s="225"/>
      <c r="G13938" s="222"/>
      <c r="H13938" s="229"/>
      <c r="I13938" s="220"/>
      <c r="J13938" s="220"/>
      <c r="K13938" s="223"/>
    </row>
    <row r="13939" customHeight="1" spans="1:11">
      <c r="A13939" s="226"/>
      <c r="B13939" s="213"/>
      <c r="C13939" s="214"/>
      <c r="D13939" s="214"/>
      <c r="E13939" s="214"/>
      <c r="F13939" s="224"/>
      <c r="G13939" s="216"/>
      <c r="H13939" s="227"/>
      <c r="I13939" s="214"/>
      <c r="J13939" s="214"/>
      <c r="K13939" s="218"/>
    </row>
    <row r="13940" customHeight="1" spans="1:11">
      <c r="A13940" s="228"/>
      <c r="B13940" s="219"/>
      <c r="C13940" s="220"/>
      <c r="D13940" s="220"/>
      <c r="E13940" s="220"/>
      <c r="F13940" s="225"/>
      <c r="G13940" s="222"/>
      <c r="H13940" s="229"/>
      <c r="I13940" s="220"/>
      <c r="J13940" s="220"/>
      <c r="K13940" s="223"/>
    </row>
    <row r="13941" customHeight="1" spans="1:11">
      <c r="A13941" s="226"/>
      <c r="B13941" s="213"/>
      <c r="C13941" s="214"/>
      <c r="D13941" s="214"/>
      <c r="E13941" s="214"/>
      <c r="F13941" s="224"/>
      <c r="G13941" s="216"/>
      <c r="H13941" s="227"/>
      <c r="I13941" s="214"/>
      <c r="J13941" s="214"/>
      <c r="K13941" s="218"/>
    </row>
    <row r="13942" customHeight="1" spans="1:11">
      <c r="A13942" s="228"/>
      <c r="B13942" s="219"/>
      <c r="C13942" s="220"/>
      <c r="D13942" s="220"/>
      <c r="E13942" s="220"/>
      <c r="F13942" s="225"/>
      <c r="G13942" s="222"/>
      <c r="H13942" s="229"/>
      <c r="I13942" s="220"/>
      <c r="J13942" s="220"/>
      <c r="K13942" s="223"/>
    </row>
    <row r="13943" customHeight="1" spans="1:11">
      <c r="A13943" s="226"/>
      <c r="B13943" s="213"/>
      <c r="C13943" s="214"/>
      <c r="D13943" s="214"/>
      <c r="E13943" s="214"/>
      <c r="F13943" s="224"/>
      <c r="G13943" s="216"/>
      <c r="H13943" s="227"/>
      <c r="I13943" s="214"/>
      <c r="J13943" s="214"/>
      <c r="K13943" s="218"/>
    </row>
    <row r="13944" customHeight="1" spans="1:11">
      <c r="A13944" s="228"/>
      <c r="B13944" s="219"/>
      <c r="C13944" s="220"/>
      <c r="D13944" s="220"/>
      <c r="E13944" s="220"/>
      <c r="F13944" s="225"/>
      <c r="G13944" s="222"/>
      <c r="H13944" s="229"/>
      <c r="I13944" s="220"/>
      <c r="J13944" s="220"/>
      <c r="K13944" s="223"/>
    </row>
    <row r="13945" customHeight="1" spans="1:11">
      <c r="A13945" s="226"/>
      <c r="B13945" s="213"/>
      <c r="C13945" s="214"/>
      <c r="D13945" s="214"/>
      <c r="E13945" s="214"/>
      <c r="F13945" s="224"/>
      <c r="G13945" s="216"/>
      <c r="H13945" s="227"/>
      <c r="I13945" s="214"/>
      <c r="J13945" s="214"/>
      <c r="K13945" s="218"/>
    </row>
    <row r="13946" customHeight="1" spans="1:11">
      <c r="A13946" s="228"/>
      <c r="B13946" s="219"/>
      <c r="C13946" s="220"/>
      <c r="D13946" s="220"/>
      <c r="E13946" s="220"/>
      <c r="F13946" s="225"/>
      <c r="G13946" s="222"/>
      <c r="H13946" s="229"/>
      <c r="I13946" s="220"/>
      <c r="J13946" s="220"/>
      <c r="K13946" s="223"/>
    </row>
    <row r="13947" customHeight="1" spans="1:11">
      <c r="A13947" s="226"/>
      <c r="B13947" s="213"/>
      <c r="C13947" s="214"/>
      <c r="D13947" s="214"/>
      <c r="E13947" s="214"/>
      <c r="F13947" s="224"/>
      <c r="G13947" s="216"/>
      <c r="H13947" s="227"/>
      <c r="I13947" s="214"/>
      <c r="J13947" s="214"/>
      <c r="K13947" s="218"/>
    </row>
    <row r="13948" customHeight="1" spans="1:11">
      <c r="A13948" s="228"/>
      <c r="B13948" s="219"/>
      <c r="C13948" s="220"/>
      <c r="D13948" s="220"/>
      <c r="E13948" s="220"/>
      <c r="F13948" s="225"/>
      <c r="G13948" s="222"/>
      <c r="H13948" s="229"/>
      <c r="I13948" s="220"/>
      <c r="J13948" s="220"/>
      <c r="K13948" s="223"/>
    </row>
    <row r="13949" customHeight="1" spans="1:11">
      <c r="A13949" s="226"/>
      <c r="B13949" s="213"/>
      <c r="C13949" s="214"/>
      <c r="D13949" s="214"/>
      <c r="E13949" s="214"/>
      <c r="F13949" s="224"/>
      <c r="G13949" s="216"/>
      <c r="H13949" s="227"/>
      <c r="I13949" s="214"/>
      <c r="J13949" s="214"/>
      <c r="K13949" s="218"/>
    </row>
    <row r="13950" customHeight="1" spans="1:11">
      <c r="A13950" s="228"/>
      <c r="B13950" s="219"/>
      <c r="C13950" s="220"/>
      <c r="D13950" s="220"/>
      <c r="E13950" s="220"/>
      <c r="F13950" s="225"/>
      <c r="G13950" s="222"/>
      <c r="H13950" s="229"/>
      <c r="I13950" s="220"/>
      <c r="J13950" s="220"/>
      <c r="K13950" s="223"/>
    </row>
    <row r="13951" customHeight="1" spans="1:11">
      <c r="A13951" s="226"/>
      <c r="B13951" s="213"/>
      <c r="C13951" s="214"/>
      <c r="D13951" s="214"/>
      <c r="E13951" s="214"/>
      <c r="F13951" s="224"/>
      <c r="G13951" s="216"/>
      <c r="H13951" s="227"/>
      <c r="I13951" s="214"/>
      <c r="J13951" s="214"/>
      <c r="K13951" s="218"/>
    </row>
    <row r="13952" customHeight="1" spans="1:11">
      <c r="A13952" s="228"/>
      <c r="B13952" s="219"/>
      <c r="C13952" s="220"/>
      <c r="D13952" s="220"/>
      <c r="E13952" s="220"/>
      <c r="F13952" s="225"/>
      <c r="G13952" s="222"/>
      <c r="H13952" s="229"/>
      <c r="I13952" s="220"/>
      <c r="J13952" s="220"/>
      <c r="K13952" s="223"/>
    </row>
    <row r="13953" customHeight="1" spans="1:11">
      <c r="A13953" s="226"/>
      <c r="B13953" s="213"/>
      <c r="C13953" s="214"/>
      <c r="D13953" s="214"/>
      <c r="E13953" s="214"/>
      <c r="F13953" s="224"/>
      <c r="G13953" s="216"/>
      <c r="H13953" s="227"/>
      <c r="I13953" s="214"/>
      <c r="J13953" s="214"/>
      <c r="K13953" s="218"/>
    </row>
    <row r="13954" customHeight="1" spans="1:11">
      <c r="A13954" s="228"/>
      <c r="B13954" s="219"/>
      <c r="C13954" s="220"/>
      <c r="D13954" s="220"/>
      <c r="E13954" s="220"/>
      <c r="F13954" s="225"/>
      <c r="G13954" s="222"/>
      <c r="H13954" s="229"/>
      <c r="I13954" s="220"/>
      <c r="J13954" s="220"/>
      <c r="K13954" s="223"/>
    </row>
    <row r="13955" customHeight="1" spans="1:11">
      <c r="A13955" s="226"/>
      <c r="B13955" s="213"/>
      <c r="C13955" s="214"/>
      <c r="D13955" s="214"/>
      <c r="E13955" s="214"/>
      <c r="F13955" s="224"/>
      <c r="G13955" s="216"/>
      <c r="H13955" s="227"/>
      <c r="I13955" s="214"/>
      <c r="J13955" s="214"/>
      <c r="K13955" s="218"/>
    </row>
    <row r="13956" customHeight="1" spans="1:11">
      <c r="A13956" s="228"/>
      <c r="B13956" s="219"/>
      <c r="C13956" s="220"/>
      <c r="D13956" s="220"/>
      <c r="E13956" s="220"/>
      <c r="F13956" s="225"/>
      <c r="G13956" s="222"/>
      <c r="H13956" s="229"/>
      <c r="I13956" s="220"/>
      <c r="J13956" s="220"/>
      <c r="K13956" s="223"/>
    </row>
    <row r="13957" customHeight="1" spans="1:11">
      <c r="A13957" s="226"/>
      <c r="B13957" s="213"/>
      <c r="C13957" s="214"/>
      <c r="D13957" s="214"/>
      <c r="E13957" s="214"/>
      <c r="F13957" s="224"/>
      <c r="G13957" s="216"/>
      <c r="H13957" s="227"/>
      <c r="I13957" s="214"/>
      <c r="J13957" s="214"/>
      <c r="K13957" s="218"/>
    </row>
    <row r="13958" customHeight="1" spans="1:11">
      <c r="A13958" s="228"/>
      <c r="B13958" s="219"/>
      <c r="C13958" s="220"/>
      <c r="D13958" s="220"/>
      <c r="E13958" s="220"/>
      <c r="F13958" s="225"/>
      <c r="G13958" s="222"/>
      <c r="H13958" s="229"/>
      <c r="I13958" s="220"/>
      <c r="J13958" s="220"/>
      <c r="K13958" s="223"/>
    </row>
    <row r="13959" customHeight="1" spans="1:11">
      <c r="A13959" s="226"/>
      <c r="B13959" s="213"/>
      <c r="C13959" s="214"/>
      <c r="D13959" s="214"/>
      <c r="E13959" s="214"/>
      <c r="F13959" s="224"/>
      <c r="G13959" s="216"/>
      <c r="H13959" s="227"/>
      <c r="I13959" s="214"/>
      <c r="J13959" s="214"/>
      <c r="K13959" s="218"/>
    </row>
    <row r="13960" customHeight="1" spans="1:11">
      <c r="A13960" s="228"/>
      <c r="B13960" s="219"/>
      <c r="C13960" s="220"/>
      <c r="D13960" s="220"/>
      <c r="E13960" s="220"/>
      <c r="F13960" s="225"/>
      <c r="G13960" s="222"/>
      <c r="H13960" s="229"/>
      <c r="I13960" s="220"/>
      <c r="J13960" s="220"/>
      <c r="K13960" s="223"/>
    </row>
    <row r="13961" customHeight="1" spans="1:11">
      <c r="A13961" s="226"/>
      <c r="B13961" s="213"/>
      <c r="C13961" s="214"/>
      <c r="D13961" s="214"/>
      <c r="E13961" s="214"/>
      <c r="F13961" s="224"/>
      <c r="G13961" s="216"/>
      <c r="H13961" s="227"/>
      <c r="I13961" s="214"/>
      <c r="J13961" s="214"/>
      <c r="K13961" s="218"/>
    </row>
    <row r="13962" customHeight="1" spans="1:11">
      <c r="A13962" s="228"/>
      <c r="B13962" s="219"/>
      <c r="C13962" s="220"/>
      <c r="D13962" s="220"/>
      <c r="E13962" s="220"/>
      <c r="F13962" s="225"/>
      <c r="G13962" s="222"/>
      <c r="H13962" s="229"/>
      <c r="I13962" s="220"/>
      <c r="J13962" s="220"/>
      <c r="K13962" s="223"/>
    </row>
    <row r="13963" customHeight="1" spans="1:11">
      <c r="A13963" s="226"/>
      <c r="B13963" s="213"/>
      <c r="C13963" s="214"/>
      <c r="D13963" s="214"/>
      <c r="E13963" s="214"/>
      <c r="F13963" s="224"/>
      <c r="G13963" s="216"/>
      <c r="H13963" s="227"/>
      <c r="I13963" s="214"/>
      <c r="J13963" s="214"/>
      <c r="K13963" s="218"/>
    </row>
    <row r="13964" customHeight="1" spans="1:11">
      <c r="A13964" s="228"/>
      <c r="B13964" s="219"/>
      <c r="C13964" s="220"/>
      <c r="D13964" s="220"/>
      <c r="E13964" s="220"/>
      <c r="F13964" s="225"/>
      <c r="G13964" s="222"/>
      <c r="H13964" s="229"/>
      <c r="I13964" s="220"/>
      <c r="J13964" s="220"/>
      <c r="K13964" s="223"/>
    </row>
    <row r="13965" customHeight="1" spans="1:11">
      <c r="A13965" s="226"/>
      <c r="B13965" s="213"/>
      <c r="C13965" s="214"/>
      <c r="D13965" s="214"/>
      <c r="E13965" s="214"/>
      <c r="F13965" s="224"/>
      <c r="G13965" s="216"/>
      <c r="H13965" s="227"/>
      <c r="I13965" s="214"/>
      <c r="J13965" s="214"/>
      <c r="K13965" s="218"/>
    </row>
    <row r="13966" customHeight="1" spans="1:11">
      <c r="A13966" s="228"/>
      <c r="B13966" s="219"/>
      <c r="C13966" s="220"/>
      <c r="D13966" s="220"/>
      <c r="E13966" s="220"/>
      <c r="F13966" s="225"/>
      <c r="G13966" s="222"/>
      <c r="H13966" s="229"/>
      <c r="I13966" s="220"/>
      <c r="J13966" s="220"/>
      <c r="K13966" s="223"/>
    </row>
    <row r="13967" customHeight="1" spans="1:11">
      <c r="A13967" s="226"/>
      <c r="B13967" s="213"/>
      <c r="C13967" s="214"/>
      <c r="D13967" s="214"/>
      <c r="E13967" s="214"/>
      <c r="F13967" s="224"/>
      <c r="G13967" s="216"/>
      <c r="H13967" s="227"/>
      <c r="I13967" s="214"/>
      <c r="J13967" s="214"/>
      <c r="K13967" s="218"/>
    </row>
    <row r="13968" customHeight="1" spans="1:11">
      <c r="A13968" s="228"/>
      <c r="B13968" s="219"/>
      <c r="C13968" s="220"/>
      <c r="D13968" s="220"/>
      <c r="E13968" s="220"/>
      <c r="F13968" s="225"/>
      <c r="G13968" s="222"/>
      <c r="H13968" s="229"/>
      <c r="I13968" s="220"/>
      <c r="J13968" s="220"/>
      <c r="K13968" s="223"/>
    </row>
    <row r="13969" customHeight="1" spans="1:11">
      <c r="A13969" s="226"/>
      <c r="B13969" s="213"/>
      <c r="C13969" s="214"/>
      <c r="D13969" s="214"/>
      <c r="E13969" s="214"/>
      <c r="F13969" s="224"/>
      <c r="G13969" s="216"/>
      <c r="H13969" s="227"/>
      <c r="I13969" s="214"/>
      <c r="J13969" s="214"/>
      <c r="K13969" s="218"/>
    </row>
    <row r="13970" customHeight="1" spans="1:11">
      <c r="A13970" s="228"/>
      <c r="B13970" s="219"/>
      <c r="C13970" s="220"/>
      <c r="D13970" s="220"/>
      <c r="E13970" s="220"/>
      <c r="F13970" s="225"/>
      <c r="G13970" s="222"/>
      <c r="H13970" s="229"/>
      <c r="I13970" s="220"/>
      <c r="J13970" s="220"/>
      <c r="K13970" s="223"/>
    </row>
    <row r="13971" customHeight="1" spans="1:11">
      <c r="A13971" s="226"/>
      <c r="B13971" s="213"/>
      <c r="C13971" s="214"/>
      <c r="D13971" s="214"/>
      <c r="E13971" s="214"/>
      <c r="F13971" s="224"/>
      <c r="G13971" s="216"/>
      <c r="H13971" s="227"/>
      <c r="I13971" s="214"/>
      <c r="J13971" s="214"/>
      <c r="K13971" s="218"/>
    </row>
    <row r="13972" customHeight="1" spans="1:11">
      <c r="A13972" s="228"/>
      <c r="B13972" s="219"/>
      <c r="C13972" s="220"/>
      <c r="D13972" s="220"/>
      <c r="E13972" s="220"/>
      <c r="F13972" s="225"/>
      <c r="G13972" s="222"/>
      <c r="H13972" s="229"/>
      <c r="I13972" s="220"/>
      <c r="J13972" s="220"/>
      <c r="K13972" s="223"/>
    </row>
    <row r="13973" customHeight="1" spans="1:11">
      <c r="A13973" s="226"/>
      <c r="B13973" s="213"/>
      <c r="C13973" s="214"/>
      <c r="D13973" s="214"/>
      <c r="E13973" s="214"/>
      <c r="F13973" s="224"/>
      <c r="G13973" s="216"/>
      <c r="H13973" s="227"/>
      <c r="I13973" s="214"/>
      <c r="J13973" s="214"/>
      <c r="K13973" s="218"/>
    </row>
    <row r="13974" customHeight="1" spans="1:11">
      <c r="A13974" s="228"/>
      <c r="B13974" s="219"/>
      <c r="C13974" s="220"/>
      <c r="D13974" s="220"/>
      <c r="E13974" s="220"/>
      <c r="F13974" s="225"/>
      <c r="G13974" s="222"/>
      <c r="H13974" s="229"/>
      <c r="I13974" s="220"/>
      <c r="J13974" s="220"/>
      <c r="K13974" s="223"/>
    </row>
    <row r="13975" customHeight="1" spans="1:11">
      <c r="A13975" s="226"/>
      <c r="B13975" s="213"/>
      <c r="C13975" s="214"/>
      <c r="D13975" s="214"/>
      <c r="E13975" s="214"/>
      <c r="F13975" s="224"/>
      <c r="G13975" s="216"/>
      <c r="H13975" s="227"/>
      <c r="I13975" s="214"/>
      <c r="J13975" s="214"/>
      <c r="K13975" s="218"/>
    </row>
    <row r="13976" customHeight="1" spans="1:11">
      <c r="A13976" s="228"/>
      <c r="B13976" s="219"/>
      <c r="C13976" s="220"/>
      <c r="D13976" s="220"/>
      <c r="E13976" s="220"/>
      <c r="F13976" s="225"/>
      <c r="G13976" s="222"/>
      <c r="H13976" s="229"/>
      <c r="I13976" s="220"/>
      <c r="J13976" s="220"/>
      <c r="K13976" s="223"/>
    </row>
    <row r="13977" customHeight="1" spans="1:11">
      <c r="A13977" s="226"/>
      <c r="B13977" s="213"/>
      <c r="C13977" s="214"/>
      <c r="D13977" s="214"/>
      <c r="E13977" s="214"/>
      <c r="F13977" s="224"/>
      <c r="G13977" s="216"/>
      <c r="H13977" s="227"/>
      <c r="I13977" s="214"/>
      <c r="J13977" s="214"/>
      <c r="K13977" s="218"/>
    </row>
    <row r="13978" customHeight="1" spans="1:11">
      <c r="A13978" s="228"/>
      <c r="B13978" s="219"/>
      <c r="C13978" s="220"/>
      <c r="D13978" s="220"/>
      <c r="E13978" s="220"/>
      <c r="F13978" s="225"/>
      <c r="G13978" s="222"/>
      <c r="H13978" s="229"/>
      <c r="I13978" s="220"/>
      <c r="J13978" s="220"/>
      <c r="K13978" s="223"/>
    </row>
    <row r="13979" customHeight="1" spans="1:11">
      <c r="A13979" s="226"/>
      <c r="B13979" s="213"/>
      <c r="C13979" s="214"/>
      <c r="D13979" s="214"/>
      <c r="E13979" s="214"/>
      <c r="F13979" s="224"/>
      <c r="G13979" s="216"/>
      <c r="H13979" s="227"/>
      <c r="I13979" s="214"/>
      <c r="J13979" s="214"/>
      <c r="K13979" s="218"/>
    </row>
    <row r="13980" customHeight="1" spans="1:11">
      <c r="A13980" s="228"/>
      <c r="B13980" s="219"/>
      <c r="C13980" s="220"/>
      <c r="D13980" s="220"/>
      <c r="E13980" s="220"/>
      <c r="F13980" s="225"/>
      <c r="G13980" s="222"/>
      <c r="H13980" s="229"/>
      <c r="I13980" s="220"/>
      <c r="J13980" s="220"/>
      <c r="K13980" s="223"/>
    </row>
    <row r="13981" customHeight="1" spans="1:11">
      <c r="A13981" s="226"/>
      <c r="B13981" s="213"/>
      <c r="C13981" s="214"/>
      <c r="D13981" s="214"/>
      <c r="E13981" s="214"/>
      <c r="F13981" s="224"/>
      <c r="G13981" s="216"/>
      <c r="H13981" s="227"/>
      <c r="I13981" s="214"/>
      <c r="J13981" s="214"/>
      <c r="K13981" s="218"/>
    </row>
    <row r="13982" customHeight="1" spans="1:11">
      <c r="A13982" s="228"/>
      <c r="B13982" s="219"/>
      <c r="C13982" s="220"/>
      <c r="D13982" s="220"/>
      <c r="E13982" s="220"/>
      <c r="F13982" s="225"/>
      <c r="G13982" s="222"/>
      <c r="H13982" s="229"/>
      <c r="I13982" s="220"/>
      <c r="J13982" s="220"/>
      <c r="K13982" s="223"/>
    </row>
    <row r="13983" customHeight="1" spans="1:11">
      <c r="A13983" s="226"/>
      <c r="B13983" s="213"/>
      <c r="C13983" s="214"/>
      <c r="D13983" s="214"/>
      <c r="E13983" s="214"/>
      <c r="F13983" s="224"/>
      <c r="G13983" s="216"/>
      <c r="H13983" s="227"/>
      <c r="I13983" s="214"/>
      <c r="J13983" s="214"/>
      <c r="K13983" s="218"/>
    </row>
    <row r="13984" customHeight="1" spans="1:11">
      <c r="A13984" s="228"/>
      <c r="B13984" s="219"/>
      <c r="C13984" s="220"/>
      <c r="D13984" s="220"/>
      <c r="E13984" s="220"/>
      <c r="F13984" s="225"/>
      <c r="G13984" s="222"/>
      <c r="H13984" s="229"/>
      <c r="I13984" s="220"/>
      <c r="J13984" s="220"/>
      <c r="K13984" s="223"/>
    </row>
    <row r="13985" customHeight="1" spans="1:11">
      <c r="A13985" s="226"/>
      <c r="B13985" s="213"/>
      <c r="C13985" s="214"/>
      <c r="D13985" s="214"/>
      <c r="E13985" s="214"/>
      <c r="F13985" s="224"/>
      <c r="G13985" s="216"/>
      <c r="H13985" s="227"/>
      <c r="I13985" s="214"/>
      <c r="J13985" s="214"/>
      <c r="K13985" s="218"/>
    </row>
    <row r="13986" customHeight="1" spans="1:11">
      <c r="A13986" s="228"/>
      <c r="B13986" s="219"/>
      <c r="C13986" s="220"/>
      <c r="D13986" s="220"/>
      <c r="E13986" s="220"/>
      <c r="F13986" s="225"/>
      <c r="G13986" s="222"/>
      <c r="H13986" s="229"/>
      <c r="I13986" s="220"/>
      <c r="J13986" s="220"/>
      <c r="K13986" s="223"/>
    </row>
    <row r="13987" customHeight="1" spans="1:11">
      <c r="A13987" s="226"/>
      <c r="B13987" s="213"/>
      <c r="C13987" s="214"/>
      <c r="D13987" s="214"/>
      <c r="E13987" s="214"/>
      <c r="F13987" s="224"/>
      <c r="G13987" s="216"/>
      <c r="H13987" s="227"/>
      <c r="I13987" s="214"/>
      <c r="J13987" s="214"/>
      <c r="K13987" s="218"/>
    </row>
    <row r="13988" customHeight="1" spans="1:11">
      <c r="A13988" s="228"/>
      <c r="B13988" s="219"/>
      <c r="C13988" s="220"/>
      <c r="D13988" s="220"/>
      <c r="E13988" s="220"/>
      <c r="F13988" s="225"/>
      <c r="G13988" s="222"/>
      <c r="H13988" s="229"/>
      <c r="I13988" s="220"/>
      <c r="J13988" s="220"/>
      <c r="K13988" s="223"/>
    </row>
    <row r="13989" customHeight="1" spans="1:11">
      <c r="A13989" s="226"/>
      <c r="B13989" s="213"/>
      <c r="C13989" s="214"/>
      <c r="D13989" s="214"/>
      <c r="E13989" s="214"/>
      <c r="F13989" s="224"/>
      <c r="G13989" s="216"/>
      <c r="H13989" s="227"/>
      <c r="I13989" s="214"/>
      <c r="J13989" s="214"/>
      <c r="K13989" s="218"/>
    </row>
    <row r="13990" customHeight="1" spans="1:11">
      <c r="A13990" s="228"/>
      <c r="B13990" s="219"/>
      <c r="C13990" s="220"/>
      <c r="D13990" s="220"/>
      <c r="E13990" s="220"/>
      <c r="F13990" s="225"/>
      <c r="G13990" s="222"/>
      <c r="H13990" s="229"/>
      <c r="I13990" s="220"/>
      <c r="J13990" s="220"/>
      <c r="K13990" s="223"/>
    </row>
    <row r="13991" customHeight="1" spans="1:11">
      <c r="A13991" s="226"/>
      <c r="B13991" s="213"/>
      <c r="C13991" s="214"/>
      <c r="D13991" s="214"/>
      <c r="E13991" s="214"/>
      <c r="F13991" s="224"/>
      <c r="G13991" s="216"/>
      <c r="H13991" s="227"/>
      <c r="I13991" s="214"/>
      <c r="J13991" s="214"/>
      <c r="K13991" s="218"/>
    </row>
    <row r="13992" customHeight="1" spans="1:11">
      <c r="A13992" s="228"/>
      <c r="B13992" s="219"/>
      <c r="C13992" s="220"/>
      <c r="D13992" s="220"/>
      <c r="E13992" s="220"/>
      <c r="F13992" s="225"/>
      <c r="G13992" s="222"/>
      <c r="H13992" s="229"/>
      <c r="I13992" s="220"/>
      <c r="J13992" s="220"/>
      <c r="K13992" s="223"/>
    </row>
    <row r="13993" customHeight="1" spans="1:11">
      <c r="A13993" s="226"/>
      <c r="B13993" s="213"/>
      <c r="C13993" s="214"/>
      <c r="D13993" s="214"/>
      <c r="E13993" s="214"/>
      <c r="F13993" s="224"/>
      <c r="G13993" s="216"/>
      <c r="H13993" s="227"/>
      <c r="I13993" s="214"/>
      <c r="J13993" s="214"/>
      <c r="K13993" s="218"/>
    </row>
    <row r="13994" customHeight="1" spans="1:11">
      <c r="A13994" s="228"/>
      <c r="B13994" s="219"/>
      <c r="C13994" s="220"/>
      <c r="D13994" s="220"/>
      <c r="E13994" s="220"/>
      <c r="F13994" s="225"/>
      <c r="G13994" s="222"/>
      <c r="H13994" s="229"/>
      <c r="I13994" s="220"/>
      <c r="J13994" s="220"/>
      <c r="K13994" s="223"/>
    </row>
    <row r="13995" customHeight="1" spans="1:11">
      <c r="A13995" s="226"/>
      <c r="B13995" s="213"/>
      <c r="C13995" s="214"/>
      <c r="D13995" s="214"/>
      <c r="E13995" s="214"/>
      <c r="F13995" s="224"/>
      <c r="G13995" s="216"/>
      <c r="H13995" s="227"/>
      <c r="I13995" s="214"/>
      <c r="J13995" s="214"/>
      <c r="K13995" s="218"/>
    </row>
    <row r="13996" customHeight="1" spans="1:11">
      <c r="A13996" s="228"/>
      <c r="B13996" s="219"/>
      <c r="C13996" s="220"/>
      <c r="D13996" s="220"/>
      <c r="E13996" s="220"/>
      <c r="F13996" s="225"/>
      <c r="G13996" s="222"/>
      <c r="H13996" s="229"/>
      <c r="I13996" s="220"/>
      <c r="J13996" s="220"/>
      <c r="K13996" s="223"/>
    </row>
    <row r="13997" customHeight="1" spans="1:11">
      <c r="A13997" s="226"/>
      <c r="B13997" s="213"/>
      <c r="C13997" s="214"/>
      <c r="D13997" s="214"/>
      <c r="E13997" s="214"/>
      <c r="F13997" s="224"/>
      <c r="G13997" s="216"/>
      <c r="H13997" s="227"/>
      <c r="I13997" s="214"/>
      <c r="J13997" s="214"/>
      <c r="K13997" s="218"/>
    </row>
    <row r="13998" customHeight="1" spans="1:11">
      <c r="A13998" s="228"/>
      <c r="B13998" s="219"/>
      <c r="C13998" s="220"/>
      <c r="D13998" s="220"/>
      <c r="E13998" s="220"/>
      <c r="F13998" s="225"/>
      <c r="G13998" s="222"/>
      <c r="H13998" s="229"/>
      <c r="I13998" s="220"/>
      <c r="J13998" s="220"/>
      <c r="K13998" s="223"/>
    </row>
    <row r="13999" customHeight="1" spans="1:11">
      <c r="A13999" s="226"/>
      <c r="B13999" s="213"/>
      <c r="C13999" s="214"/>
      <c r="D13999" s="214"/>
      <c r="E13999" s="214"/>
      <c r="F13999" s="224"/>
      <c r="G13999" s="216"/>
      <c r="H13999" s="227"/>
      <c r="I13999" s="214"/>
      <c r="J13999" s="214"/>
      <c r="K13999" s="218"/>
    </row>
    <row r="14000" customHeight="1" spans="1:11">
      <c r="A14000" s="228"/>
      <c r="B14000" s="219"/>
      <c r="C14000" s="220"/>
      <c r="D14000" s="220"/>
      <c r="E14000" s="220"/>
      <c r="F14000" s="225"/>
      <c r="G14000" s="222"/>
      <c r="H14000" s="229"/>
      <c r="I14000" s="220"/>
      <c r="J14000" s="220"/>
      <c r="K14000" s="223"/>
    </row>
    <row r="14001" customHeight="1" spans="1:11">
      <c r="A14001" s="226"/>
      <c r="B14001" s="213"/>
      <c r="C14001" s="214"/>
      <c r="D14001" s="214"/>
      <c r="E14001" s="214"/>
      <c r="F14001" s="224"/>
      <c r="G14001" s="216"/>
      <c r="H14001" s="227"/>
      <c r="I14001" s="214"/>
      <c r="J14001" s="214"/>
      <c r="K14001" s="218"/>
    </row>
    <row r="14002" customHeight="1" spans="1:11">
      <c r="A14002" s="228"/>
      <c r="B14002" s="219"/>
      <c r="C14002" s="220"/>
      <c r="D14002" s="220"/>
      <c r="E14002" s="220"/>
      <c r="F14002" s="225"/>
      <c r="G14002" s="222"/>
      <c r="H14002" s="229"/>
      <c r="I14002" s="220"/>
      <c r="J14002" s="220"/>
      <c r="K14002" s="223"/>
    </row>
    <row r="14003" customHeight="1" spans="1:11">
      <c r="A14003" s="226"/>
      <c r="B14003" s="213"/>
      <c r="C14003" s="214"/>
      <c r="D14003" s="214"/>
      <c r="E14003" s="214"/>
      <c r="F14003" s="224"/>
      <c r="G14003" s="216"/>
      <c r="H14003" s="227"/>
      <c r="I14003" s="214"/>
      <c r="J14003" s="214"/>
      <c r="K14003" s="218"/>
    </row>
    <row r="14004" customHeight="1" spans="1:11">
      <c r="A14004" s="228"/>
      <c r="B14004" s="219"/>
      <c r="C14004" s="220"/>
      <c r="D14004" s="220"/>
      <c r="E14004" s="220"/>
      <c r="F14004" s="225"/>
      <c r="G14004" s="222"/>
      <c r="H14004" s="229"/>
      <c r="I14004" s="220"/>
      <c r="J14004" s="220"/>
      <c r="K14004" s="223"/>
    </row>
    <row r="14005" customHeight="1" spans="1:11">
      <c r="A14005" s="226"/>
      <c r="B14005" s="213"/>
      <c r="C14005" s="214"/>
      <c r="D14005" s="214"/>
      <c r="E14005" s="214"/>
      <c r="F14005" s="224"/>
      <c r="G14005" s="216"/>
      <c r="H14005" s="227"/>
      <c r="I14005" s="214"/>
      <c r="J14005" s="214"/>
      <c r="K14005" s="218"/>
    </row>
    <row r="14006" customHeight="1" spans="1:11">
      <c r="A14006" s="228"/>
      <c r="B14006" s="219"/>
      <c r="C14006" s="220"/>
      <c r="D14006" s="220"/>
      <c r="E14006" s="220"/>
      <c r="F14006" s="225"/>
      <c r="G14006" s="222"/>
      <c r="H14006" s="229"/>
      <c r="I14006" s="220"/>
      <c r="J14006" s="220"/>
      <c r="K14006" s="223"/>
    </row>
    <row r="14007" customHeight="1" spans="1:11">
      <c r="A14007" s="226"/>
      <c r="B14007" s="213"/>
      <c r="C14007" s="214"/>
      <c r="D14007" s="214"/>
      <c r="E14007" s="214"/>
      <c r="F14007" s="224"/>
      <c r="G14007" s="216"/>
      <c r="H14007" s="227"/>
      <c r="I14007" s="214"/>
      <c r="J14007" s="214"/>
      <c r="K14007" s="218"/>
    </row>
    <row r="14008" customHeight="1" spans="1:11">
      <c r="A14008" s="228"/>
      <c r="B14008" s="219"/>
      <c r="C14008" s="220"/>
      <c r="D14008" s="220"/>
      <c r="E14008" s="220"/>
      <c r="F14008" s="225"/>
      <c r="G14008" s="222"/>
      <c r="H14008" s="229"/>
      <c r="I14008" s="220"/>
      <c r="J14008" s="220"/>
      <c r="K14008" s="223"/>
    </row>
    <row r="14009" customHeight="1" spans="1:11">
      <c r="A14009" s="226"/>
      <c r="B14009" s="213"/>
      <c r="C14009" s="214"/>
      <c r="D14009" s="214"/>
      <c r="E14009" s="214"/>
      <c r="F14009" s="224"/>
      <c r="G14009" s="216"/>
      <c r="H14009" s="227"/>
      <c r="I14009" s="214"/>
      <c r="J14009" s="214"/>
      <c r="K14009" s="218"/>
    </row>
    <row r="14010" customHeight="1" spans="1:11">
      <c r="A14010" s="228"/>
      <c r="B14010" s="219"/>
      <c r="C14010" s="220"/>
      <c r="D14010" s="220"/>
      <c r="E14010" s="220"/>
      <c r="F14010" s="225"/>
      <c r="G14010" s="222"/>
      <c r="H14010" s="229"/>
      <c r="I14010" s="220"/>
      <c r="J14010" s="220"/>
      <c r="K14010" s="223"/>
    </row>
    <row r="14011" customHeight="1" spans="1:11">
      <c r="A14011" s="226"/>
      <c r="B14011" s="213"/>
      <c r="C14011" s="214"/>
      <c r="D14011" s="214"/>
      <c r="E14011" s="214"/>
      <c r="F14011" s="224"/>
      <c r="G14011" s="216"/>
      <c r="H14011" s="227"/>
      <c r="I14011" s="214"/>
      <c r="J14011" s="214"/>
      <c r="K14011" s="218"/>
    </row>
    <row r="14012" customHeight="1" spans="1:11">
      <c r="A14012" s="228"/>
      <c r="B14012" s="219"/>
      <c r="C14012" s="220"/>
      <c r="D14012" s="220"/>
      <c r="E14012" s="220"/>
      <c r="F14012" s="225"/>
      <c r="G14012" s="222"/>
      <c r="H14012" s="229"/>
      <c r="I14012" s="220"/>
      <c r="J14012" s="220"/>
      <c r="K14012" s="223"/>
    </row>
    <row r="14013" customHeight="1" spans="1:11">
      <c r="A14013" s="226"/>
      <c r="B14013" s="213"/>
      <c r="C14013" s="214"/>
      <c r="D14013" s="214"/>
      <c r="E14013" s="214"/>
      <c r="F14013" s="224"/>
      <c r="G14013" s="216"/>
      <c r="H14013" s="227"/>
      <c r="I14013" s="214"/>
      <c r="J14013" s="214"/>
      <c r="K14013" s="218"/>
    </row>
    <row r="14014" customHeight="1" spans="1:11">
      <c r="A14014" s="228"/>
      <c r="B14014" s="219"/>
      <c r="C14014" s="220"/>
      <c r="D14014" s="220"/>
      <c r="E14014" s="220"/>
      <c r="F14014" s="225"/>
      <c r="G14014" s="222"/>
      <c r="H14014" s="229"/>
      <c r="I14014" s="220"/>
      <c r="J14014" s="220"/>
      <c r="K14014" s="223"/>
    </row>
    <row r="14015" customHeight="1" spans="1:11">
      <c r="A14015" s="226"/>
      <c r="B14015" s="213"/>
      <c r="C14015" s="214"/>
      <c r="D14015" s="214"/>
      <c r="E14015" s="214"/>
      <c r="F14015" s="224"/>
      <c r="G14015" s="216"/>
      <c r="H14015" s="227"/>
      <c r="I14015" s="214"/>
      <c r="J14015" s="214"/>
      <c r="K14015" s="218"/>
    </row>
    <row r="14016" customHeight="1" spans="1:11">
      <c r="A14016" s="228"/>
      <c r="B14016" s="219"/>
      <c r="C14016" s="220"/>
      <c r="D14016" s="220"/>
      <c r="E14016" s="220"/>
      <c r="F14016" s="225"/>
      <c r="G14016" s="222"/>
      <c r="H14016" s="229"/>
      <c r="I14016" s="220"/>
      <c r="J14016" s="220"/>
      <c r="K14016" s="223"/>
    </row>
    <row r="14017" customHeight="1" spans="1:11">
      <c r="A14017" s="226"/>
      <c r="B14017" s="213"/>
      <c r="C14017" s="214"/>
      <c r="D14017" s="214"/>
      <c r="E14017" s="214"/>
      <c r="F14017" s="224"/>
      <c r="G14017" s="216"/>
      <c r="H14017" s="227"/>
      <c r="I14017" s="214"/>
      <c r="J14017" s="214"/>
      <c r="K14017" s="218"/>
    </row>
    <row r="14018" customHeight="1" spans="1:11">
      <c r="A14018" s="228"/>
      <c r="B14018" s="219"/>
      <c r="C14018" s="220"/>
      <c r="D14018" s="220"/>
      <c r="E14018" s="220"/>
      <c r="F14018" s="225"/>
      <c r="G14018" s="222"/>
      <c r="H14018" s="229"/>
      <c r="I14018" s="220"/>
      <c r="J14018" s="220"/>
      <c r="K14018" s="223"/>
    </row>
    <row r="14019" customHeight="1" spans="1:11">
      <c r="A14019" s="226"/>
      <c r="B14019" s="213"/>
      <c r="C14019" s="214"/>
      <c r="D14019" s="214"/>
      <c r="E14019" s="214"/>
      <c r="F14019" s="224"/>
      <c r="G14019" s="216"/>
      <c r="H14019" s="227"/>
      <c r="I14019" s="214"/>
      <c r="J14019" s="214"/>
      <c r="K14019" s="218"/>
    </row>
    <row r="14020" customHeight="1" spans="1:11">
      <c r="A14020" s="228"/>
      <c r="B14020" s="219"/>
      <c r="C14020" s="220"/>
      <c r="D14020" s="220"/>
      <c r="E14020" s="220"/>
      <c r="F14020" s="225"/>
      <c r="G14020" s="222"/>
      <c r="H14020" s="229"/>
      <c r="I14020" s="220"/>
      <c r="J14020" s="220"/>
      <c r="K14020" s="223"/>
    </row>
    <row r="14021" customHeight="1" spans="1:11">
      <c r="A14021" s="226"/>
      <c r="B14021" s="213"/>
      <c r="C14021" s="214"/>
      <c r="D14021" s="214"/>
      <c r="E14021" s="214"/>
      <c r="F14021" s="224"/>
      <c r="G14021" s="216"/>
      <c r="H14021" s="227"/>
      <c r="I14021" s="214"/>
      <c r="J14021" s="214"/>
      <c r="K14021" s="218"/>
    </row>
    <row r="14022" customHeight="1" spans="1:11">
      <c r="A14022" s="228"/>
      <c r="B14022" s="219"/>
      <c r="C14022" s="220"/>
      <c r="D14022" s="220"/>
      <c r="E14022" s="220"/>
      <c r="F14022" s="225"/>
      <c r="G14022" s="222"/>
      <c r="H14022" s="229"/>
      <c r="I14022" s="220"/>
      <c r="J14022" s="220"/>
      <c r="K14022" s="223"/>
    </row>
    <row r="14023" customHeight="1" spans="1:11">
      <c r="A14023" s="226"/>
      <c r="B14023" s="213"/>
      <c r="C14023" s="214"/>
      <c r="D14023" s="214"/>
      <c r="E14023" s="214"/>
      <c r="F14023" s="224"/>
      <c r="G14023" s="216"/>
      <c r="H14023" s="227"/>
      <c r="I14023" s="214"/>
      <c r="J14023" s="214"/>
      <c r="K14023" s="218"/>
    </row>
    <row r="14024" customHeight="1" spans="1:11">
      <c r="A14024" s="228"/>
      <c r="B14024" s="219"/>
      <c r="C14024" s="220"/>
      <c r="D14024" s="220"/>
      <c r="E14024" s="220"/>
      <c r="F14024" s="225"/>
      <c r="G14024" s="222"/>
      <c r="H14024" s="229"/>
      <c r="I14024" s="220"/>
      <c r="J14024" s="220"/>
      <c r="K14024" s="223"/>
    </row>
    <row r="14025" customHeight="1" spans="1:11">
      <c r="A14025" s="226"/>
      <c r="B14025" s="213"/>
      <c r="C14025" s="214"/>
      <c r="D14025" s="214"/>
      <c r="E14025" s="214"/>
      <c r="F14025" s="224"/>
      <c r="G14025" s="216"/>
      <c r="H14025" s="227"/>
      <c r="I14025" s="214"/>
      <c r="J14025" s="214"/>
      <c r="K14025" s="218"/>
    </row>
    <row r="14026" customHeight="1" spans="1:11">
      <c r="A14026" s="228"/>
      <c r="B14026" s="219"/>
      <c r="C14026" s="220"/>
      <c r="D14026" s="220"/>
      <c r="E14026" s="220"/>
      <c r="F14026" s="225"/>
      <c r="G14026" s="222"/>
      <c r="H14026" s="229"/>
      <c r="I14026" s="220"/>
      <c r="J14026" s="220"/>
      <c r="K14026" s="223"/>
    </row>
    <row r="14027" customHeight="1" spans="1:11">
      <c r="A14027" s="226"/>
      <c r="B14027" s="213"/>
      <c r="C14027" s="214"/>
      <c r="D14027" s="214"/>
      <c r="E14027" s="214"/>
      <c r="F14027" s="224"/>
      <c r="G14027" s="216"/>
      <c r="H14027" s="227"/>
      <c r="I14027" s="214"/>
      <c r="J14027" s="214"/>
      <c r="K14027" s="218"/>
    </row>
    <row r="14028" customHeight="1" spans="1:11">
      <c r="A14028" s="228"/>
      <c r="B14028" s="219"/>
      <c r="C14028" s="220"/>
      <c r="D14028" s="220"/>
      <c r="E14028" s="220"/>
      <c r="F14028" s="225"/>
      <c r="G14028" s="222"/>
      <c r="H14028" s="229"/>
      <c r="I14028" s="220"/>
      <c r="J14028" s="220"/>
      <c r="K14028" s="223"/>
    </row>
    <row r="14029" customHeight="1" spans="1:11">
      <c r="A14029" s="226"/>
      <c r="B14029" s="213"/>
      <c r="C14029" s="214"/>
      <c r="D14029" s="214"/>
      <c r="E14029" s="214"/>
      <c r="F14029" s="224"/>
      <c r="G14029" s="216"/>
      <c r="H14029" s="227"/>
      <c r="I14029" s="214"/>
      <c r="J14029" s="214"/>
      <c r="K14029" s="218"/>
    </row>
    <row r="14030" customHeight="1" spans="1:11">
      <c r="A14030" s="228"/>
      <c r="B14030" s="219"/>
      <c r="C14030" s="220"/>
      <c r="D14030" s="220"/>
      <c r="E14030" s="220"/>
      <c r="F14030" s="225"/>
      <c r="G14030" s="222"/>
      <c r="H14030" s="229"/>
      <c r="I14030" s="220"/>
      <c r="J14030" s="220"/>
      <c r="K14030" s="223"/>
    </row>
    <row r="14031" customHeight="1" spans="1:11">
      <c r="A14031" s="226"/>
      <c r="B14031" s="213"/>
      <c r="C14031" s="214"/>
      <c r="D14031" s="214"/>
      <c r="E14031" s="214"/>
      <c r="F14031" s="224"/>
      <c r="G14031" s="216"/>
      <c r="H14031" s="227"/>
      <c r="I14031" s="214"/>
      <c r="J14031" s="214"/>
      <c r="K14031" s="218"/>
    </row>
    <row r="14032" customHeight="1" spans="1:11">
      <c r="A14032" s="228"/>
      <c r="B14032" s="219"/>
      <c r="C14032" s="220"/>
      <c r="D14032" s="220"/>
      <c r="E14032" s="220"/>
      <c r="F14032" s="225"/>
      <c r="G14032" s="222"/>
      <c r="H14032" s="229"/>
      <c r="I14032" s="220"/>
      <c r="J14032" s="220"/>
      <c r="K14032" s="223"/>
    </row>
    <row r="14033" customHeight="1" spans="1:11">
      <c r="A14033" s="226"/>
      <c r="B14033" s="213"/>
      <c r="C14033" s="214"/>
      <c r="D14033" s="214"/>
      <c r="E14033" s="214"/>
      <c r="F14033" s="224"/>
      <c r="G14033" s="216"/>
      <c r="H14033" s="227"/>
      <c r="I14033" s="214"/>
      <c r="J14033" s="214"/>
      <c r="K14033" s="218"/>
    </row>
    <row r="14034" customHeight="1" spans="1:11">
      <c r="A14034" s="228"/>
      <c r="B14034" s="219"/>
      <c r="C14034" s="220"/>
      <c r="D14034" s="220"/>
      <c r="E14034" s="220"/>
      <c r="F14034" s="225"/>
      <c r="G14034" s="222"/>
      <c r="H14034" s="229"/>
      <c r="I14034" s="220"/>
      <c r="J14034" s="220"/>
      <c r="K14034" s="223"/>
    </row>
    <row r="14035" customHeight="1" spans="1:11">
      <c r="A14035" s="226"/>
      <c r="B14035" s="213"/>
      <c r="C14035" s="214"/>
      <c r="D14035" s="214"/>
      <c r="E14035" s="214"/>
      <c r="F14035" s="224"/>
      <c r="G14035" s="216"/>
      <c r="H14035" s="227"/>
      <c r="I14035" s="214"/>
      <c r="J14035" s="214"/>
      <c r="K14035" s="218"/>
    </row>
    <row r="14036" customHeight="1" spans="1:11">
      <c r="A14036" s="228"/>
      <c r="B14036" s="219"/>
      <c r="C14036" s="220"/>
      <c r="D14036" s="220"/>
      <c r="E14036" s="220"/>
      <c r="F14036" s="225"/>
      <c r="G14036" s="222"/>
      <c r="H14036" s="229"/>
      <c r="I14036" s="220"/>
      <c r="J14036" s="220"/>
      <c r="K14036" s="223"/>
    </row>
    <row r="14037" customHeight="1" spans="1:11">
      <c r="A14037" s="226"/>
      <c r="B14037" s="213"/>
      <c r="C14037" s="214"/>
      <c r="D14037" s="214"/>
      <c r="E14037" s="214"/>
      <c r="F14037" s="224"/>
      <c r="G14037" s="216"/>
      <c r="H14037" s="227"/>
      <c r="I14037" s="214"/>
      <c r="J14037" s="214"/>
      <c r="K14037" s="218"/>
    </row>
    <row r="14038" customHeight="1" spans="1:11">
      <c r="A14038" s="228"/>
      <c r="B14038" s="219"/>
      <c r="C14038" s="220"/>
      <c r="D14038" s="220"/>
      <c r="E14038" s="220"/>
      <c r="F14038" s="225"/>
      <c r="G14038" s="222"/>
      <c r="H14038" s="229"/>
      <c r="I14038" s="220"/>
      <c r="J14038" s="220"/>
      <c r="K14038" s="223"/>
    </row>
    <row r="14039" customHeight="1" spans="1:11">
      <c r="A14039" s="226"/>
      <c r="B14039" s="213"/>
      <c r="C14039" s="214"/>
      <c r="D14039" s="214"/>
      <c r="E14039" s="214"/>
      <c r="F14039" s="224"/>
      <c r="G14039" s="216"/>
      <c r="H14039" s="227"/>
      <c r="I14039" s="214"/>
      <c r="J14039" s="214"/>
      <c r="K14039" s="218"/>
    </row>
    <row r="14040" customHeight="1" spans="1:11">
      <c r="A14040" s="228"/>
      <c r="B14040" s="219"/>
      <c r="C14040" s="220"/>
      <c r="D14040" s="220"/>
      <c r="E14040" s="220"/>
      <c r="F14040" s="225"/>
      <c r="G14040" s="222"/>
      <c r="H14040" s="229"/>
      <c r="I14040" s="220"/>
      <c r="J14040" s="220"/>
      <c r="K14040" s="223"/>
    </row>
    <row r="14041" customHeight="1" spans="1:11">
      <c r="A14041" s="226"/>
      <c r="B14041" s="213"/>
      <c r="C14041" s="214"/>
      <c r="D14041" s="214"/>
      <c r="E14041" s="214"/>
      <c r="F14041" s="224"/>
      <c r="G14041" s="216"/>
      <c r="H14041" s="227"/>
      <c r="I14041" s="214"/>
      <c r="J14041" s="214"/>
      <c r="K14041" s="218"/>
    </row>
    <row r="14042" customHeight="1" spans="1:11">
      <c r="A14042" s="228"/>
      <c r="B14042" s="219"/>
      <c r="C14042" s="220"/>
      <c r="D14042" s="220"/>
      <c r="E14042" s="220"/>
      <c r="F14042" s="225"/>
      <c r="G14042" s="222"/>
      <c r="H14042" s="229"/>
      <c r="I14042" s="220"/>
      <c r="J14042" s="220"/>
      <c r="K14042" s="223"/>
    </row>
    <row r="14043" customHeight="1" spans="1:11">
      <c r="A14043" s="226"/>
      <c r="B14043" s="213"/>
      <c r="C14043" s="214"/>
      <c r="D14043" s="214"/>
      <c r="E14043" s="214"/>
      <c r="F14043" s="224"/>
      <c r="G14043" s="216"/>
      <c r="H14043" s="227"/>
      <c r="I14043" s="214"/>
      <c r="J14043" s="214"/>
      <c r="K14043" s="218"/>
    </row>
    <row r="14044" customHeight="1" spans="1:11">
      <c r="A14044" s="228"/>
      <c r="B14044" s="219"/>
      <c r="C14044" s="220"/>
      <c r="D14044" s="220"/>
      <c r="E14044" s="220"/>
      <c r="F14044" s="225"/>
      <c r="G14044" s="222"/>
      <c r="H14044" s="229"/>
      <c r="I14044" s="220"/>
      <c r="J14044" s="220"/>
      <c r="K14044" s="223"/>
    </row>
    <row r="14045" customHeight="1" spans="1:11">
      <c r="A14045" s="226"/>
      <c r="B14045" s="213"/>
      <c r="C14045" s="214"/>
      <c r="D14045" s="214"/>
      <c r="E14045" s="214"/>
      <c r="F14045" s="224"/>
      <c r="G14045" s="216"/>
      <c r="H14045" s="227"/>
      <c r="I14045" s="214"/>
      <c r="J14045" s="214"/>
      <c r="K14045" s="218"/>
    </row>
    <row r="14046" customHeight="1" spans="1:11">
      <c r="A14046" s="228"/>
      <c r="B14046" s="219"/>
      <c r="C14046" s="220"/>
      <c r="D14046" s="220"/>
      <c r="E14046" s="220"/>
      <c r="F14046" s="225"/>
      <c r="G14046" s="222"/>
      <c r="H14046" s="229"/>
      <c r="I14046" s="220"/>
      <c r="J14046" s="220"/>
      <c r="K14046" s="223"/>
    </row>
    <row r="14047" customHeight="1" spans="1:11">
      <c r="A14047" s="226"/>
      <c r="B14047" s="213"/>
      <c r="C14047" s="214"/>
      <c r="D14047" s="214"/>
      <c r="E14047" s="214"/>
      <c r="F14047" s="224"/>
      <c r="G14047" s="216"/>
      <c r="H14047" s="227"/>
      <c r="I14047" s="214"/>
      <c r="J14047" s="214"/>
      <c r="K14047" s="218"/>
    </row>
    <row r="14048" customHeight="1" spans="1:11">
      <c r="A14048" s="228"/>
      <c r="B14048" s="219"/>
      <c r="C14048" s="220"/>
      <c r="D14048" s="220"/>
      <c r="E14048" s="220"/>
      <c r="F14048" s="225"/>
      <c r="G14048" s="222"/>
      <c r="H14048" s="229"/>
      <c r="I14048" s="220"/>
      <c r="J14048" s="220"/>
      <c r="K14048" s="223"/>
    </row>
    <row r="14049" customHeight="1" spans="1:11">
      <c r="A14049" s="226"/>
      <c r="B14049" s="213"/>
      <c r="C14049" s="214"/>
      <c r="D14049" s="214"/>
      <c r="E14049" s="214"/>
      <c r="F14049" s="224"/>
      <c r="G14049" s="216"/>
      <c r="H14049" s="227"/>
      <c r="I14049" s="214"/>
      <c r="J14049" s="214"/>
      <c r="K14049" s="218"/>
    </row>
    <row r="14050" customHeight="1" spans="1:11">
      <c r="A14050" s="228"/>
      <c r="B14050" s="219"/>
      <c r="C14050" s="220"/>
      <c r="D14050" s="220"/>
      <c r="E14050" s="220"/>
      <c r="F14050" s="225"/>
      <c r="G14050" s="222"/>
      <c r="H14050" s="229"/>
      <c r="I14050" s="220"/>
      <c r="J14050" s="220"/>
      <c r="K14050" s="223"/>
    </row>
    <row r="14051" customHeight="1" spans="1:11">
      <c r="A14051" s="226"/>
      <c r="B14051" s="213"/>
      <c r="C14051" s="214"/>
      <c r="D14051" s="214"/>
      <c r="E14051" s="214"/>
      <c r="F14051" s="224"/>
      <c r="G14051" s="216"/>
      <c r="H14051" s="227"/>
      <c r="I14051" s="214"/>
      <c r="J14051" s="214"/>
      <c r="K14051" s="218"/>
    </row>
    <row r="14052" customHeight="1" spans="1:11">
      <c r="A14052" s="228"/>
      <c r="B14052" s="219"/>
      <c r="C14052" s="220"/>
      <c r="D14052" s="220"/>
      <c r="E14052" s="220"/>
      <c r="F14052" s="225"/>
      <c r="G14052" s="222"/>
      <c r="H14052" s="229"/>
      <c r="I14052" s="220"/>
      <c r="J14052" s="220"/>
      <c r="K14052" s="223"/>
    </row>
    <row r="14053" customHeight="1" spans="1:11">
      <c r="A14053" s="226"/>
      <c r="B14053" s="213"/>
      <c r="C14053" s="214"/>
      <c r="D14053" s="214"/>
      <c r="E14053" s="214"/>
      <c r="F14053" s="224"/>
      <c r="G14053" s="216"/>
      <c r="H14053" s="227"/>
      <c r="I14053" s="214"/>
      <c r="J14053" s="214"/>
      <c r="K14053" s="218"/>
    </row>
    <row r="14054" customHeight="1" spans="1:11">
      <c r="A14054" s="228"/>
      <c r="B14054" s="219"/>
      <c r="C14054" s="220"/>
      <c r="D14054" s="220"/>
      <c r="E14054" s="220"/>
      <c r="F14054" s="225"/>
      <c r="G14054" s="222"/>
      <c r="H14054" s="229"/>
      <c r="I14054" s="220"/>
      <c r="J14054" s="220"/>
      <c r="K14054" s="223"/>
    </row>
    <row r="14055" customHeight="1" spans="1:11">
      <c r="A14055" s="226"/>
      <c r="B14055" s="213"/>
      <c r="C14055" s="214"/>
      <c r="D14055" s="214"/>
      <c r="E14055" s="214"/>
      <c r="F14055" s="224"/>
      <c r="G14055" s="216"/>
      <c r="H14055" s="227"/>
      <c r="I14055" s="214"/>
      <c r="J14055" s="214"/>
      <c r="K14055" s="218"/>
    </row>
    <row r="14056" customHeight="1" spans="1:11">
      <c r="A14056" s="228"/>
      <c r="B14056" s="219"/>
      <c r="C14056" s="220"/>
      <c r="D14056" s="220"/>
      <c r="E14056" s="220"/>
      <c r="F14056" s="225"/>
      <c r="G14056" s="222"/>
      <c r="H14056" s="229"/>
      <c r="I14056" s="220"/>
      <c r="J14056" s="220"/>
      <c r="K14056" s="223"/>
    </row>
    <row r="14057" customHeight="1" spans="1:11">
      <c r="A14057" s="226"/>
      <c r="B14057" s="213"/>
      <c r="C14057" s="214"/>
      <c r="D14057" s="214"/>
      <c r="E14057" s="214"/>
      <c r="F14057" s="224"/>
      <c r="G14057" s="216"/>
      <c r="H14057" s="227"/>
      <c r="I14057" s="214"/>
      <c r="J14057" s="214"/>
      <c r="K14057" s="218"/>
    </row>
    <row r="14058" customHeight="1" spans="1:11">
      <c r="A14058" s="228"/>
      <c r="B14058" s="219"/>
      <c r="C14058" s="220"/>
      <c r="D14058" s="220"/>
      <c r="E14058" s="220"/>
      <c r="F14058" s="225"/>
      <c r="G14058" s="222"/>
      <c r="H14058" s="229"/>
      <c r="I14058" s="220"/>
      <c r="J14058" s="220"/>
      <c r="K14058" s="223"/>
    </row>
    <row r="14059" customHeight="1" spans="1:11">
      <c r="A14059" s="226"/>
      <c r="B14059" s="213"/>
      <c r="C14059" s="214"/>
      <c r="D14059" s="214"/>
      <c r="E14059" s="214"/>
      <c r="F14059" s="224"/>
      <c r="G14059" s="216"/>
      <c r="H14059" s="227"/>
      <c r="I14059" s="214"/>
      <c r="J14059" s="214"/>
      <c r="K14059" s="218"/>
    </row>
    <row r="14060" customHeight="1" spans="1:11">
      <c r="A14060" s="228"/>
      <c r="B14060" s="219"/>
      <c r="C14060" s="220"/>
      <c r="D14060" s="220"/>
      <c r="E14060" s="220"/>
      <c r="F14060" s="225"/>
      <c r="G14060" s="222"/>
      <c r="H14060" s="229"/>
      <c r="I14060" s="220"/>
      <c r="J14060" s="220"/>
      <c r="K14060" s="223"/>
    </row>
    <row r="14061" customHeight="1" spans="1:11">
      <c r="A14061" s="226"/>
      <c r="B14061" s="213"/>
      <c r="C14061" s="214"/>
      <c r="D14061" s="214"/>
      <c r="E14061" s="214"/>
      <c r="F14061" s="224"/>
      <c r="G14061" s="216"/>
      <c r="H14061" s="227"/>
      <c r="I14061" s="214"/>
      <c r="J14061" s="214"/>
      <c r="K14061" s="218"/>
    </row>
    <row r="14062" customHeight="1" spans="1:11">
      <c r="A14062" s="228"/>
      <c r="B14062" s="219"/>
      <c r="C14062" s="220"/>
      <c r="D14062" s="220"/>
      <c r="E14062" s="220"/>
      <c r="F14062" s="225"/>
      <c r="G14062" s="222"/>
      <c r="H14062" s="229"/>
      <c r="I14062" s="220"/>
      <c r="J14062" s="220"/>
      <c r="K14062" s="223"/>
    </row>
    <row r="14063" customHeight="1" spans="1:11">
      <c r="A14063" s="226"/>
      <c r="B14063" s="213"/>
      <c r="C14063" s="214"/>
      <c r="D14063" s="214"/>
      <c r="E14063" s="214"/>
      <c r="F14063" s="224"/>
      <c r="G14063" s="216"/>
      <c r="H14063" s="227"/>
      <c r="I14063" s="214"/>
      <c r="J14063" s="214"/>
      <c r="K14063" s="218"/>
    </row>
    <row r="14064" customHeight="1" spans="1:11">
      <c r="A14064" s="228"/>
      <c r="B14064" s="219"/>
      <c r="C14064" s="220"/>
      <c r="D14064" s="220"/>
      <c r="E14064" s="220"/>
      <c r="F14064" s="225"/>
      <c r="G14064" s="222"/>
      <c r="H14064" s="229"/>
      <c r="I14064" s="220"/>
      <c r="J14064" s="220"/>
      <c r="K14064" s="223"/>
    </row>
    <row r="14065" customHeight="1" spans="1:11">
      <c r="A14065" s="226"/>
      <c r="B14065" s="213"/>
      <c r="C14065" s="214"/>
      <c r="D14065" s="214"/>
      <c r="E14065" s="214"/>
      <c r="F14065" s="224"/>
      <c r="G14065" s="216"/>
      <c r="H14065" s="227"/>
      <c r="I14065" s="214"/>
      <c r="J14065" s="214"/>
      <c r="K14065" s="218"/>
    </row>
    <row r="14066" customHeight="1" spans="1:11">
      <c r="A14066" s="228"/>
      <c r="B14066" s="219"/>
      <c r="C14066" s="220"/>
      <c r="D14066" s="220"/>
      <c r="E14066" s="220"/>
      <c r="F14066" s="225"/>
      <c r="G14066" s="222"/>
      <c r="H14066" s="229"/>
      <c r="I14066" s="220"/>
      <c r="J14066" s="220"/>
      <c r="K14066" s="223"/>
    </row>
    <row r="14067" customHeight="1" spans="1:11">
      <c r="A14067" s="226"/>
      <c r="B14067" s="213"/>
      <c r="C14067" s="214"/>
      <c r="D14067" s="214"/>
      <c r="E14067" s="214"/>
      <c r="F14067" s="224"/>
      <c r="G14067" s="216"/>
      <c r="H14067" s="227"/>
      <c r="I14067" s="214"/>
      <c r="J14067" s="214"/>
      <c r="K14067" s="218"/>
    </row>
    <row r="14068" customHeight="1" spans="1:11">
      <c r="A14068" s="228"/>
      <c r="B14068" s="219"/>
      <c r="C14068" s="220"/>
      <c r="D14068" s="220"/>
      <c r="E14068" s="220"/>
      <c r="F14068" s="225"/>
      <c r="G14068" s="222"/>
      <c r="H14068" s="229"/>
      <c r="I14068" s="220"/>
      <c r="J14068" s="220"/>
      <c r="K14068" s="223"/>
    </row>
    <row r="14069" customHeight="1" spans="1:11">
      <c r="A14069" s="226"/>
      <c r="B14069" s="213"/>
      <c r="C14069" s="214"/>
      <c r="D14069" s="214"/>
      <c r="E14069" s="214"/>
      <c r="F14069" s="224"/>
      <c r="G14069" s="216"/>
      <c r="H14069" s="227"/>
      <c r="I14069" s="214"/>
      <c r="J14069" s="214"/>
      <c r="K14069" s="218"/>
    </row>
    <row r="14070" customHeight="1" spans="1:11">
      <c r="A14070" s="228"/>
      <c r="B14070" s="219"/>
      <c r="C14070" s="220"/>
      <c r="D14070" s="220"/>
      <c r="E14070" s="220"/>
      <c r="F14070" s="225"/>
      <c r="G14070" s="222"/>
      <c r="H14070" s="229"/>
      <c r="I14070" s="220"/>
      <c r="J14070" s="220"/>
      <c r="K14070" s="223"/>
    </row>
    <row r="14071" customHeight="1" spans="1:11">
      <c r="A14071" s="226"/>
      <c r="B14071" s="213"/>
      <c r="C14071" s="214"/>
      <c r="D14071" s="214"/>
      <c r="E14071" s="214"/>
      <c r="F14071" s="224"/>
      <c r="G14071" s="216"/>
      <c r="H14071" s="227"/>
      <c r="I14071" s="214"/>
      <c r="J14071" s="214"/>
      <c r="K14071" s="218"/>
    </row>
    <row r="14072" customHeight="1" spans="1:11">
      <c r="A14072" s="228"/>
      <c r="B14072" s="219"/>
      <c r="C14072" s="220"/>
      <c r="D14072" s="220"/>
      <c r="E14072" s="220"/>
      <c r="F14072" s="225"/>
      <c r="G14072" s="222"/>
      <c r="H14072" s="229"/>
      <c r="I14072" s="220"/>
      <c r="J14072" s="220"/>
      <c r="K14072" s="223"/>
    </row>
    <row r="14073" customHeight="1" spans="1:11">
      <c r="A14073" s="226"/>
      <c r="B14073" s="213"/>
      <c r="C14073" s="214"/>
      <c r="D14073" s="214"/>
      <c r="E14073" s="214"/>
      <c r="F14073" s="224"/>
      <c r="G14073" s="216"/>
      <c r="H14073" s="227"/>
      <c r="I14073" s="214"/>
      <c r="J14073" s="214"/>
      <c r="K14073" s="218"/>
    </row>
    <row r="14074" customHeight="1" spans="1:11">
      <c r="A14074" s="228"/>
      <c r="B14074" s="219"/>
      <c r="C14074" s="220"/>
      <c r="D14074" s="220"/>
      <c r="E14074" s="220"/>
      <c r="F14074" s="225"/>
      <c r="G14074" s="222"/>
      <c r="H14074" s="229"/>
      <c r="I14074" s="220"/>
      <c r="J14074" s="220"/>
      <c r="K14074" s="223"/>
    </row>
    <row r="14075" customHeight="1" spans="1:11">
      <c r="A14075" s="226"/>
      <c r="B14075" s="213"/>
      <c r="C14075" s="214"/>
      <c r="D14075" s="214"/>
      <c r="E14075" s="214"/>
      <c r="F14075" s="224"/>
      <c r="G14075" s="216"/>
      <c r="H14075" s="227"/>
      <c r="I14075" s="214"/>
      <c r="J14075" s="214"/>
      <c r="K14075" s="218"/>
    </row>
    <row r="14076" customHeight="1" spans="1:11">
      <c r="A14076" s="228"/>
      <c r="B14076" s="219"/>
      <c r="C14076" s="220"/>
      <c r="D14076" s="220"/>
      <c r="E14076" s="220"/>
      <c r="F14076" s="225"/>
      <c r="G14076" s="222"/>
      <c r="H14076" s="229"/>
      <c r="I14076" s="220"/>
      <c r="J14076" s="220"/>
      <c r="K14076" s="223"/>
    </row>
    <row r="14077" customHeight="1" spans="1:11">
      <c r="A14077" s="226"/>
      <c r="B14077" s="213"/>
      <c r="C14077" s="214"/>
      <c r="D14077" s="214"/>
      <c r="E14077" s="214"/>
      <c r="F14077" s="224"/>
      <c r="G14077" s="216"/>
      <c r="H14077" s="227"/>
      <c r="I14077" s="214"/>
      <c r="J14077" s="214"/>
      <c r="K14077" s="218"/>
    </row>
    <row r="14078" customHeight="1" spans="1:11">
      <c r="A14078" s="228"/>
      <c r="B14078" s="219"/>
      <c r="C14078" s="220"/>
      <c r="D14078" s="220"/>
      <c r="E14078" s="220"/>
      <c r="F14078" s="225"/>
      <c r="G14078" s="222"/>
      <c r="H14078" s="229"/>
      <c r="I14078" s="220"/>
      <c r="J14078" s="220"/>
      <c r="K14078" s="223"/>
    </row>
    <row r="14079" customHeight="1" spans="1:11">
      <c r="A14079" s="226"/>
      <c r="B14079" s="213"/>
      <c r="C14079" s="214"/>
      <c r="D14079" s="214"/>
      <c r="E14079" s="214"/>
      <c r="F14079" s="224"/>
      <c r="G14079" s="216"/>
      <c r="H14079" s="227"/>
      <c r="I14079" s="214"/>
      <c r="J14079" s="214"/>
      <c r="K14079" s="218"/>
    </row>
    <row r="14080" customHeight="1" spans="1:11">
      <c r="A14080" s="228"/>
      <c r="B14080" s="219"/>
      <c r="C14080" s="220"/>
      <c r="D14080" s="220"/>
      <c r="E14080" s="220"/>
      <c r="F14080" s="225"/>
      <c r="G14080" s="222"/>
      <c r="H14080" s="229"/>
      <c r="I14080" s="220"/>
      <c r="J14080" s="220"/>
      <c r="K14080" s="223"/>
    </row>
    <row r="14081" customHeight="1" spans="1:11">
      <c r="A14081" s="226"/>
      <c r="B14081" s="213"/>
      <c r="C14081" s="214"/>
      <c r="D14081" s="214"/>
      <c r="E14081" s="214"/>
      <c r="F14081" s="224"/>
      <c r="G14081" s="216"/>
      <c r="H14081" s="227"/>
      <c r="I14081" s="214"/>
      <c r="J14081" s="214"/>
      <c r="K14081" s="218"/>
    </row>
    <row r="14082" customHeight="1" spans="1:11">
      <c r="A14082" s="228"/>
      <c r="B14082" s="219"/>
      <c r="C14082" s="220"/>
      <c r="D14082" s="220"/>
      <c r="E14082" s="220"/>
      <c r="F14082" s="225"/>
      <c r="G14082" s="222"/>
      <c r="H14082" s="229"/>
      <c r="I14082" s="220"/>
      <c r="J14082" s="220"/>
      <c r="K14082" s="223"/>
    </row>
    <row r="14083" customHeight="1" spans="1:11">
      <c r="A14083" s="226"/>
      <c r="B14083" s="213"/>
      <c r="C14083" s="214"/>
      <c r="D14083" s="214"/>
      <c r="E14083" s="214"/>
      <c r="F14083" s="224"/>
      <c r="G14083" s="216"/>
      <c r="H14083" s="227"/>
      <c r="I14083" s="214"/>
      <c r="J14083" s="214"/>
      <c r="K14083" s="218"/>
    </row>
    <row r="14084" customHeight="1" spans="1:11">
      <c r="A14084" s="228"/>
      <c r="B14084" s="219"/>
      <c r="C14084" s="220"/>
      <c r="D14084" s="220"/>
      <c r="E14084" s="220"/>
      <c r="F14084" s="225"/>
      <c r="G14084" s="222"/>
      <c r="H14084" s="229"/>
      <c r="I14084" s="220"/>
      <c r="J14084" s="220"/>
      <c r="K14084" s="223"/>
    </row>
    <row r="14085" customHeight="1" spans="1:11">
      <c r="A14085" s="226"/>
      <c r="B14085" s="213"/>
      <c r="C14085" s="214"/>
      <c r="D14085" s="214"/>
      <c r="E14085" s="214"/>
      <c r="F14085" s="224"/>
      <c r="G14085" s="216"/>
      <c r="H14085" s="227"/>
      <c r="I14085" s="214"/>
      <c r="J14085" s="214"/>
      <c r="K14085" s="218"/>
    </row>
    <row r="14086" customHeight="1" spans="1:11">
      <c r="A14086" s="228"/>
      <c r="B14086" s="219"/>
      <c r="C14086" s="220"/>
      <c r="D14086" s="220"/>
      <c r="E14086" s="220"/>
      <c r="F14086" s="225"/>
      <c r="G14086" s="222"/>
      <c r="H14086" s="229"/>
      <c r="I14086" s="220"/>
      <c r="J14086" s="220"/>
      <c r="K14086" s="223"/>
    </row>
    <row r="14087" customHeight="1" spans="1:11">
      <c r="A14087" s="226"/>
      <c r="B14087" s="213"/>
      <c r="C14087" s="214"/>
      <c r="D14087" s="214"/>
      <c r="E14087" s="214"/>
      <c r="F14087" s="224"/>
      <c r="G14087" s="216"/>
      <c r="H14087" s="227"/>
      <c r="I14087" s="214"/>
      <c r="J14087" s="214"/>
      <c r="K14087" s="218"/>
    </row>
    <row r="14088" customHeight="1" spans="1:11">
      <c r="A14088" s="228"/>
      <c r="B14088" s="219"/>
      <c r="C14088" s="220"/>
      <c r="D14088" s="220"/>
      <c r="E14088" s="220"/>
      <c r="F14088" s="225"/>
      <c r="G14088" s="222"/>
      <c r="H14088" s="229"/>
      <c r="I14088" s="220"/>
      <c r="J14088" s="220"/>
      <c r="K14088" s="223"/>
    </row>
    <row r="14089" customHeight="1" spans="1:11">
      <c r="A14089" s="226"/>
      <c r="B14089" s="213"/>
      <c r="C14089" s="214"/>
      <c r="D14089" s="214"/>
      <c r="E14089" s="214"/>
      <c r="F14089" s="224"/>
      <c r="G14089" s="216"/>
      <c r="H14089" s="227"/>
      <c r="I14089" s="214"/>
      <c r="J14089" s="214"/>
      <c r="K14089" s="218"/>
    </row>
    <row r="14090" customHeight="1" spans="1:11">
      <c r="A14090" s="228"/>
      <c r="B14090" s="219"/>
      <c r="C14090" s="220"/>
      <c r="D14090" s="220"/>
      <c r="E14090" s="220"/>
      <c r="F14090" s="225"/>
      <c r="G14090" s="222"/>
      <c r="H14090" s="229"/>
      <c r="I14090" s="220"/>
      <c r="J14090" s="220"/>
      <c r="K14090" s="223"/>
    </row>
    <row r="14091" customHeight="1" spans="1:11">
      <c r="A14091" s="226"/>
      <c r="B14091" s="213"/>
      <c r="C14091" s="214"/>
      <c r="D14091" s="214"/>
      <c r="E14091" s="214"/>
      <c r="F14091" s="224"/>
      <c r="G14091" s="216"/>
      <c r="H14091" s="227"/>
      <c r="I14091" s="214"/>
      <c r="J14091" s="214"/>
      <c r="K14091" s="218"/>
    </row>
    <row r="14092" customHeight="1" spans="1:11">
      <c r="A14092" s="228"/>
      <c r="B14092" s="219"/>
      <c r="C14092" s="220"/>
      <c r="D14092" s="220"/>
      <c r="E14092" s="220"/>
      <c r="F14092" s="225"/>
      <c r="G14092" s="222"/>
      <c r="H14092" s="229"/>
      <c r="I14092" s="220"/>
      <c r="J14092" s="220"/>
      <c r="K14092" s="223"/>
    </row>
    <row r="14093" customHeight="1" spans="1:11">
      <c r="A14093" s="226"/>
      <c r="B14093" s="213"/>
      <c r="C14093" s="214"/>
      <c r="D14093" s="214"/>
      <c r="E14093" s="214"/>
      <c r="F14093" s="224"/>
      <c r="G14093" s="216"/>
      <c r="H14093" s="227"/>
      <c r="I14093" s="214"/>
      <c r="J14093" s="214"/>
      <c r="K14093" s="218"/>
    </row>
    <row r="14094" customHeight="1" spans="1:11">
      <c r="A14094" s="228"/>
      <c r="B14094" s="219"/>
      <c r="C14094" s="220"/>
      <c r="D14094" s="220"/>
      <c r="E14094" s="220"/>
      <c r="F14094" s="225"/>
      <c r="G14094" s="222"/>
      <c r="H14094" s="229"/>
      <c r="I14094" s="220"/>
      <c r="J14094" s="220"/>
      <c r="K14094" s="223"/>
    </row>
    <row r="14095" customHeight="1" spans="1:11">
      <c r="A14095" s="226"/>
      <c r="B14095" s="213"/>
      <c r="C14095" s="214"/>
      <c r="D14095" s="214"/>
      <c r="E14095" s="214"/>
      <c r="F14095" s="224"/>
      <c r="G14095" s="216"/>
      <c r="H14095" s="227"/>
      <c r="I14095" s="214"/>
      <c r="J14095" s="214"/>
      <c r="K14095" s="218"/>
    </row>
    <row r="14096" customHeight="1" spans="1:11">
      <c r="A14096" s="228"/>
      <c r="B14096" s="219"/>
      <c r="C14096" s="220"/>
      <c r="D14096" s="220"/>
      <c r="E14096" s="220"/>
      <c r="F14096" s="225"/>
      <c r="G14096" s="222"/>
      <c r="H14096" s="229"/>
      <c r="I14096" s="220"/>
      <c r="J14096" s="220"/>
      <c r="K14096" s="223"/>
    </row>
    <row r="14097" customHeight="1" spans="1:11">
      <c r="A14097" s="226"/>
      <c r="B14097" s="213"/>
      <c r="C14097" s="214"/>
      <c r="D14097" s="214"/>
      <c r="E14097" s="214"/>
      <c r="F14097" s="224"/>
      <c r="G14097" s="216"/>
      <c r="H14097" s="227"/>
      <c r="I14097" s="214"/>
      <c r="J14097" s="214"/>
      <c r="K14097" s="218"/>
    </row>
    <row r="14098" customHeight="1" spans="1:11">
      <c r="A14098" s="228"/>
      <c r="B14098" s="219"/>
      <c r="C14098" s="220"/>
      <c r="D14098" s="220"/>
      <c r="E14098" s="220"/>
      <c r="F14098" s="225"/>
      <c r="G14098" s="222"/>
      <c r="H14098" s="229"/>
      <c r="I14098" s="220"/>
      <c r="J14098" s="220"/>
      <c r="K14098" s="223"/>
    </row>
    <row r="14099" customHeight="1" spans="1:11">
      <c r="A14099" s="226"/>
      <c r="B14099" s="213"/>
      <c r="C14099" s="214"/>
      <c r="D14099" s="214"/>
      <c r="E14099" s="214"/>
      <c r="F14099" s="224"/>
      <c r="G14099" s="216"/>
      <c r="H14099" s="227"/>
      <c r="I14099" s="214"/>
      <c r="J14099" s="214"/>
      <c r="K14099" s="218"/>
    </row>
    <row r="14100" customHeight="1" spans="1:11">
      <c r="A14100" s="228"/>
      <c r="B14100" s="219"/>
      <c r="C14100" s="220"/>
      <c r="D14100" s="220"/>
      <c r="E14100" s="220"/>
      <c r="F14100" s="225"/>
      <c r="G14100" s="222"/>
      <c r="H14100" s="229"/>
      <c r="I14100" s="220"/>
      <c r="J14100" s="220"/>
      <c r="K14100" s="223"/>
    </row>
    <row r="14101" customHeight="1" spans="1:11">
      <c r="A14101" s="226"/>
      <c r="B14101" s="213"/>
      <c r="C14101" s="214"/>
      <c r="D14101" s="214"/>
      <c r="E14101" s="214"/>
      <c r="F14101" s="224"/>
      <c r="G14101" s="216"/>
      <c r="H14101" s="227"/>
      <c r="I14101" s="214"/>
      <c r="J14101" s="214"/>
      <c r="K14101" s="218"/>
    </row>
    <row r="14102" customHeight="1" spans="1:11">
      <c r="A14102" s="228"/>
      <c r="B14102" s="219"/>
      <c r="C14102" s="220"/>
      <c r="D14102" s="220"/>
      <c r="E14102" s="220"/>
      <c r="F14102" s="225"/>
      <c r="G14102" s="222"/>
      <c r="H14102" s="229"/>
      <c r="I14102" s="220"/>
      <c r="J14102" s="220"/>
      <c r="K14102" s="223"/>
    </row>
    <row r="14103" customHeight="1" spans="1:11">
      <c r="A14103" s="226"/>
      <c r="B14103" s="213"/>
      <c r="C14103" s="214"/>
      <c r="D14103" s="214"/>
      <c r="E14103" s="214"/>
      <c r="F14103" s="224"/>
      <c r="G14103" s="216"/>
      <c r="H14103" s="227"/>
      <c r="I14103" s="214"/>
      <c r="J14103" s="214"/>
      <c r="K14103" s="218"/>
    </row>
    <row r="14104" customHeight="1" spans="1:11">
      <c r="A14104" s="228"/>
      <c r="B14104" s="219"/>
      <c r="C14104" s="220"/>
      <c r="D14104" s="220"/>
      <c r="E14104" s="220"/>
      <c r="F14104" s="225"/>
      <c r="G14104" s="222"/>
      <c r="H14104" s="229"/>
      <c r="I14104" s="220"/>
      <c r="J14104" s="220"/>
      <c r="K14104" s="223"/>
    </row>
    <row r="14105" customHeight="1" spans="1:11">
      <c r="A14105" s="226"/>
      <c r="B14105" s="213"/>
      <c r="C14105" s="214"/>
      <c r="D14105" s="214"/>
      <c r="E14105" s="214"/>
      <c r="F14105" s="224"/>
      <c r="G14105" s="216"/>
      <c r="H14105" s="227"/>
      <c r="I14105" s="214"/>
      <c r="J14105" s="214"/>
      <c r="K14105" s="218"/>
    </row>
    <row r="14106" customHeight="1" spans="1:11">
      <c r="A14106" s="228"/>
      <c r="B14106" s="219"/>
      <c r="C14106" s="220"/>
      <c r="D14106" s="220"/>
      <c r="E14106" s="220"/>
      <c r="F14106" s="225"/>
      <c r="G14106" s="222"/>
      <c r="H14106" s="229"/>
      <c r="I14106" s="220"/>
      <c r="J14106" s="220"/>
      <c r="K14106" s="223"/>
    </row>
    <row r="14107" customHeight="1" spans="1:11">
      <c r="A14107" s="226"/>
      <c r="B14107" s="213"/>
      <c r="C14107" s="214"/>
      <c r="D14107" s="214"/>
      <c r="E14107" s="214"/>
      <c r="F14107" s="224"/>
      <c r="G14107" s="216"/>
      <c r="H14107" s="227"/>
      <c r="I14107" s="214"/>
      <c r="J14107" s="214"/>
      <c r="K14107" s="218"/>
    </row>
    <row r="14108" customHeight="1" spans="1:11">
      <c r="A14108" s="228"/>
      <c r="B14108" s="219"/>
      <c r="C14108" s="220"/>
      <c r="D14108" s="220"/>
      <c r="E14108" s="220"/>
      <c r="F14108" s="225"/>
      <c r="G14108" s="222"/>
      <c r="H14108" s="229"/>
      <c r="I14108" s="220"/>
      <c r="J14108" s="220"/>
      <c r="K14108" s="223"/>
    </row>
    <row r="14109" customHeight="1" spans="1:11">
      <c r="A14109" s="226"/>
      <c r="B14109" s="213"/>
      <c r="C14109" s="214"/>
      <c r="D14109" s="214"/>
      <c r="E14109" s="214"/>
      <c r="F14109" s="224"/>
      <c r="G14109" s="216"/>
      <c r="H14109" s="227"/>
      <c r="I14109" s="214"/>
      <c r="J14109" s="214"/>
      <c r="K14109" s="218"/>
    </row>
    <row r="14110" customHeight="1" spans="1:11">
      <c r="A14110" s="228"/>
      <c r="B14110" s="219"/>
      <c r="C14110" s="220"/>
      <c r="D14110" s="220"/>
      <c r="E14110" s="220"/>
      <c r="F14110" s="225"/>
      <c r="G14110" s="222"/>
      <c r="H14110" s="229"/>
      <c r="I14110" s="220"/>
      <c r="J14110" s="220"/>
      <c r="K14110" s="223"/>
    </row>
    <row r="14111" customHeight="1" spans="1:11">
      <c r="A14111" s="226"/>
      <c r="B14111" s="213"/>
      <c r="C14111" s="214"/>
      <c r="D14111" s="214"/>
      <c r="E14111" s="214"/>
      <c r="F14111" s="224"/>
      <c r="G14111" s="216"/>
      <c r="H14111" s="227"/>
      <c r="I14111" s="214"/>
      <c r="J14111" s="214"/>
      <c r="K14111" s="218"/>
    </row>
    <row r="14112" customHeight="1" spans="1:11">
      <c r="A14112" s="228"/>
      <c r="B14112" s="219"/>
      <c r="C14112" s="220"/>
      <c r="D14112" s="220"/>
      <c r="E14112" s="220"/>
      <c r="F14112" s="225"/>
      <c r="G14112" s="222"/>
      <c r="H14112" s="229"/>
      <c r="I14112" s="220"/>
      <c r="J14112" s="220"/>
      <c r="K14112" s="223"/>
    </row>
    <row r="14113" customHeight="1" spans="1:11">
      <c r="A14113" s="226"/>
      <c r="B14113" s="213"/>
      <c r="C14113" s="214"/>
      <c r="D14113" s="214"/>
      <c r="E14113" s="214"/>
      <c r="F14113" s="224"/>
      <c r="G14113" s="216"/>
      <c r="H14113" s="227"/>
      <c r="I14113" s="214"/>
      <c r="J14113" s="214"/>
      <c r="K14113" s="218"/>
    </row>
    <row r="14114" customHeight="1" spans="1:11">
      <c r="A14114" s="228"/>
      <c r="B14114" s="219"/>
      <c r="C14114" s="220"/>
      <c r="D14114" s="220"/>
      <c r="E14114" s="220"/>
      <c r="F14114" s="225"/>
      <c r="G14114" s="222"/>
      <c r="H14114" s="229"/>
      <c r="I14114" s="220"/>
      <c r="J14114" s="220"/>
      <c r="K14114" s="223"/>
    </row>
    <row r="14115" customHeight="1" spans="1:11">
      <c r="A14115" s="226"/>
      <c r="B14115" s="213"/>
      <c r="C14115" s="214"/>
      <c r="D14115" s="214"/>
      <c r="E14115" s="214"/>
      <c r="F14115" s="224"/>
      <c r="G14115" s="216"/>
      <c r="H14115" s="227"/>
      <c r="I14115" s="214"/>
      <c r="J14115" s="214"/>
      <c r="K14115" s="218"/>
    </row>
    <row r="14116" customHeight="1" spans="1:11">
      <c r="A14116" s="228"/>
      <c r="B14116" s="219"/>
      <c r="C14116" s="220"/>
      <c r="D14116" s="220"/>
      <c r="E14116" s="220"/>
      <c r="F14116" s="225"/>
      <c r="G14116" s="222"/>
      <c r="H14116" s="229"/>
      <c r="I14116" s="220"/>
      <c r="J14116" s="220"/>
      <c r="K14116" s="223"/>
    </row>
    <row r="14117" customHeight="1" spans="1:11">
      <c r="A14117" s="226"/>
      <c r="B14117" s="213"/>
      <c r="C14117" s="214"/>
      <c r="D14117" s="214"/>
      <c r="E14117" s="214"/>
      <c r="F14117" s="224"/>
      <c r="G14117" s="216"/>
      <c r="H14117" s="227"/>
      <c r="I14117" s="214"/>
      <c r="J14117" s="214"/>
      <c r="K14117" s="218"/>
    </row>
    <row r="14118" customHeight="1" spans="1:11">
      <c r="A14118" s="228"/>
      <c r="B14118" s="219"/>
      <c r="C14118" s="220"/>
      <c r="D14118" s="220"/>
      <c r="E14118" s="220"/>
      <c r="F14118" s="225"/>
      <c r="G14118" s="222"/>
      <c r="H14118" s="229"/>
      <c r="I14118" s="220"/>
      <c r="J14118" s="220"/>
      <c r="K14118" s="223"/>
    </row>
    <row r="14119" customHeight="1" spans="1:11">
      <c r="A14119" s="226"/>
      <c r="B14119" s="213"/>
      <c r="C14119" s="214"/>
      <c r="D14119" s="214"/>
      <c r="E14119" s="214"/>
      <c r="F14119" s="224"/>
      <c r="G14119" s="216"/>
      <c r="H14119" s="227"/>
      <c r="I14119" s="214"/>
      <c r="J14119" s="214"/>
      <c r="K14119" s="218"/>
    </row>
    <row r="14120" customHeight="1" spans="1:11">
      <c r="A14120" s="228"/>
      <c r="B14120" s="219"/>
      <c r="C14120" s="220"/>
      <c r="D14120" s="220"/>
      <c r="E14120" s="220"/>
      <c r="F14120" s="225"/>
      <c r="G14120" s="222"/>
      <c r="H14120" s="229"/>
      <c r="I14120" s="220"/>
      <c r="J14120" s="220"/>
      <c r="K14120" s="223"/>
    </row>
    <row r="14121" customHeight="1" spans="1:11">
      <c r="A14121" s="226"/>
      <c r="B14121" s="213"/>
      <c r="C14121" s="214"/>
      <c r="D14121" s="214"/>
      <c r="E14121" s="214"/>
      <c r="F14121" s="224"/>
      <c r="G14121" s="216"/>
      <c r="H14121" s="227"/>
      <c r="I14121" s="214"/>
      <c r="J14121" s="214"/>
      <c r="K14121" s="218"/>
    </row>
    <row r="14122" customHeight="1" spans="1:11">
      <c r="A14122" s="228"/>
      <c r="B14122" s="219"/>
      <c r="C14122" s="220"/>
      <c r="D14122" s="220"/>
      <c r="E14122" s="220"/>
      <c r="F14122" s="225"/>
      <c r="G14122" s="222"/>
      <c r="H14122" s="229"/>
      <c r="I14122" s="220"/>
      <c r="J14122" s="220"/>
      <c r="K14122" s="223"/>
    </row>
    <row r="14123" customHeight="1" spans="1:11">
      <c r="A14123" s="226"/>
      <c r="B14123" s="213"/>
      <c r="C14123" s="214"/>
      <c r="D14123" s="214"/>
      <c r="E14123" s="214"/>
      <c r="F14123" s="224"/>
      <c r="G14123" s="216"/>
      <c r="H14123" s="227"/>
      <c r="I14123" s="214"/>
      <c r="J14123" s="214"/>
      <c r="K14123" s="218"/>
    </row>
    <row r="14124" customHeight="1" spans="1:11">
      <c r="A14124" s="228"/>
      <c r="B14124" s="219"/>
      <c r="C14124" s="220"/>
      <c r="D14124" s="220"/>
      <c r="E14124" s="220"/>
      <c r="F14124" s="225"/>
      <c r="G14124" s="222"/>
      <c r="H14124" s="229"/>
      <c r="I14124" s="220"/>
      <c r="J14124" s="220"/>
      <c r="K14124" s="223"/>
    </row>
    <row r="14125" customHeight="1" spans="1:11">
      <c r="A14125" s="226"/>
      <c r="B14125" s="213"/>
      <c r="C14125" s="214"/>
      <c r="D14125" s="214"/>
      <c r="E14125" s="214"/>
      <c r="F14125" s="224"/>
      <c r="G14125" s="216"/>
      <c r="H14125" s="227"/>
      <c r="I14125" s="214"/>
      <c r="J14125" s="214"/>
      <c r="K14125" s="218"/>
    </row>
    <row r="14126" customHeight="1" spans="1:11">
      <c r="A14126" s="228"/>
      <c r="B14126" s="219"/>
      <c r="C14126" s="220"/>
      <c r="D14126" s="220"/>
      <c r="E14126" s="220"/>
      <c r="F14126" s="225"/>
      <c r="G14126" s="222"/>
      <c r="H14126" s="229"/>
      <c r="I14126" s="220"/>
      <c r="J14126" s="220"/>
      <c r="K14126" s="223"/>
    </row>
    <row r="14127" customHeight="1" spans="1:11">
      <c r="A14127" s="226"/>
      <c r="B14127" s="213"/>
      <c r="C14127" s="214"/>
      <c r="D14127" s="214"/>
      <c r="E14127" s="214"/>
      <c r="F14127" s="224"/>
      <c r="G14127" s="216"/>
      <c r="H14127" s="227"/>
      <c r="I14127" s="214"/>
      <c r="J14127" s="214"/>
      <c r="K14127" s="218"/>
    </row>
    <row r="14128" customHeight="1" spans="1:11">
      <c r="A14128" s="228"/>
      <c r="B14128" s="219"/>
      <c r="C14128" s="220"/>
      <c r="D14128" s="220"/>
      <c r="E14128" s="220"/>
      <c r="F14128" s="225"/>
      <c r="G14128" s="222"/>
      <c r="H14128" s="229"/>
      <c r="I14128" s="220"/>
      <c r="J14128" s="220"/>
      <c r="K14128" s="223"/>
    </row>
    <row r="14129" customHeight="1" spans="1:11">
      <c r="A14129" s="226"/>
      <c r="B14129" s="213"/>
      <c r="C14129" s="214"/>
      <c r="D14129" s="214"/>
      <c r="E14129" s="214"/>
      <c r="F14129" s="224"/>
      <c r="G14129" s="216"/>
      <c r="H14129" s="227"/>
      <c r="I14129" s="214"/>
      <c r="J14129" s="214"/>
      <c r="K14129" s="218"/>
    </row>
    <row r="14130" customHeight="1" spans="1:11">
      <c r="A14130" s="228"/>
      <c r="B14130" s="219"/>
      <c r="C14130" s="220"/>
      <c r="D14130" s="220"/>
      <c r="E14130" s="220"/>
      <c r="F14130" s="225"/>
      <c r="G14130" s="222"/>
      <c r="H14130" s="229"/>
      <c r="I14130" s="220"/>
      <c r="J14130" s="220"/>
      <c r="K14130" s="223"/>
    </row>
    <row r="14131" customHeight="1" spans="1:11">
      <c r="A14131" s="226"/>
      <c r="B14131" s="213"/>
      <c r="C14131" s="214"/>
      <c r="D14131" s="214"/>
      <c r="E14131" s="214"/>
      <c r="F14131" s="224"/>
      <c r="G14131" s="216"/>
      <c r="H14131" s="227"/>
      <c r="I14131" s="214"/>
      <c r="J14131" s="214"/>
      <c r="K14131" s="218"/>
    </row>
    <row r="14132" customHeight="1" spans="1:11">
      <c r="A14132" s="228"/>
      <c r="B14132" s="219"/>
      <c r="C14132" s="220"/>
      <c r="D14132" s="220"/>
      <c r="E14132" s="220"/>
      <c r="F14132" s="225"/>
      <c r="G14132" s="222"/>
      <c r="H14132" s="229"/>
      <c r="I14132" s="220"/>
      <c r="J14132" s="220"/>
      <c r="K14132" s="223"/>
    </row>
    <row r="14133" customHeight="1" spans="1:11">
      <c r="A14133" s="226"/>
      <c r="B14133" s="213"/>
      <c r="C14133" s="214"/>
      <c r="D14133" s="214"/>
      <c r="E14133" s="214"/>
      <c r="F14133" s="224"/>
      <c r="G14133" s="216"/>
      <c r="H14133" s="227"/>
      <c r="I14133" s="214"/>
      <c r="J14133" s="214"/>
      <c r="K14133" s="218"/>
    </row>
    <row r="14134" customHeight="1" spans="1:11">
      <c r="A14134" s="228"/>
      <c r="B14134" s="219"/>
      <c r="C14134" s="220"/>
      <c r="D14134" s="220"/>
      <c r="E14134" s="220"/>
      <c r="F14134" s="225"/>
      <c r="G14134" s="222"/>
      <c r="H14134" s="229"/>
      <c r="I14134" s="220"/>
      <c r="J14134" s="220"/>
      <c r="K14134" s="223"/>
    </row>
    <row r="14135" customHeight="1" spans="1:11">
      <c r="A14135" s="226"/>
      <c r="B14135" s="213"/>
      <c r="C14135" s="214"/>
      <c r="D14135" s="214"/>
      <c r="E14135" s="214"/>
      <c r="F14135" s="224"/>
      <c r="G14135" s="216"/>
      <c r="H14135" s="227"/>
      <c r="I14135" s="214"/>
      <c r="J14135" s="214"/>
      <c r="K14135" s="218"/>
    </row>
    <row r="14136" customHeight="1" spans="1:11">
      <c r="A14136" s="228"/>
      <c r="B14136" s="219"/>
      <c r="C14136" s="220"/>
      <c r="D14136" s="220"/>
      <c r="E14136" s="220"/>
      <c r="F14136" s="225"/>
      <c r="G14136" s="222"/>
      <c r="H14136" s="229"/>
      <c r="I14136" s="220"/>
      <c r="J14136" s="220"/>
      <c r="K14136" s="223"/>
    </row>
    <row r="14137" customHeight="1" spans="1:11">
      <c r="A14137" s="226"/>
      <c r="B14137" s="213"/>
      <c r="C14137" s="214"/>
      <c r="D14137" s="214"/>
      <c r="E14137" s="214"/>
      <c r="F14137" s="224"/>
      <c r="G14137" s="216"/>
      <c r="H14137" s="227"/>
      <c r="I14137" s="214"/>
      <c r="J14137" s="214"/>
      <c r="K14137" s="218"/>
    </row>
    <row r="14138" customHeight="1" spans="1:11">
      <c r="A14138" s="228"/>
      <c r="B14138" s="219"/>
      <c r="C14138" s="220"/>
      <c r="D14138" s="220"/>
      <c r="E14138" s="220"/>
      <c r="F14138" s="225"/>
      <c r="G14138" s="222"/>
      <c r="H14138" s="229"/>
      <c r="I14138" s="220"/>
      <c r="J14138" s="220"/>
      <c r="K14138" s="223"/>
    </row>
    <row r="14139" customHeight="1" spans="1:11">
      <c r="A14139" s="226"/>
      <c r="B14139" s="213"/>
      <c r="C14139" s="214"/>
      <c r="D14139" s="214"/>
      <c r="E14139" s="214"/>
      <c r="F14139" s="224"/>
      <c r="G14139" s="216"/>
      <c r="H14139" s="227"/>
      <c r="I14139" s="214"/>
      <c r="J14139" s="214"/>
      <c r="K14139" s="218"/>
    </row>
    <row r="14140" customHeight="1" spans="1:11">
      <c r="A14140" s="228"/>
      <c r="B14140" s="219"/>
      <c r="C14140" s="220"/>
      <c r="D14140" s="220"/>
      <c r="E14140" s="220"/>
      <c r="F14140" s="225"/>
      <c r="G14140" s="222"/>
      <c r="H14140" s="229"/>
      <c r="I14140" s="220"/>
      <c r="J14140" s="220"/>
      <c r="K14140" s="223"/>
    </row>
    <row r="14141" customHeight="1" spans="1:11">
      <c r="A14141" s="226"/>
      <c r="B14141" s="213"/>
      <c r="C14141" s="214"/>
      <c r="D14141" s="214"/>
      <c r="E14141" s="214"/>
      <c r="F14141" s="224"/>
      <c r="G14141" s="216"/>
      <c r="H14141" s="227"/>
      <c r="I14141" s="214"/>
      <c r="J14141" s="214"/>
      <c r="K14141" s="218"/>
    </row>
    <row r="14142" customHeight="1" spans="1:11">
      <c r="A14142" s="228"/>
      <c r="B14142" s="219"/>
      <c r="C14142" s="220"/>
      <c r="D14142" s="220"/>
      <c r="E14142" s="220"/>
      <c r="F14142" s="225"/>
      <c r="G14142" s="222"/>
      <c r="H14142" s="229"/>
      <c r="I14142" s="220"/>
      <c r="J14142" s="220"/>
      <c r="K14142" s="223"/>
    </row>
    <row r="14143" customHeight="1" spans="1:11">
      <c r="A14143" s="226"/>
      <c r="B14143" s="213"/>
      <c r="C14143" s="214"/>
      <c r="D14143" s="214"/>
      <c r="E14143" s="214"/>
      <c r="F14143" s="224"/>
      <c r="G14143" s="216"/>
      <c r="H14143" s="227"/>
      <c r="I14143" s="214"/>
      <c r="J14143" s="214"/>
      <c r="K14143" s="218"/>
    </row>
    <row r="14144" customHeight="1" spans="1:11">
      <c r="A14144" s="228"/>
      <c r="B14144" s="219"/>
      <c r="C14144" s="220"/>
      <c r="D14144" s="220"/>
      <c r="E14144" s="220"/>
      <c r="F14144" s="225"/>
      <c r="G14144" s="222"/>
      <c r="H14144" s="229"/>
      <c r="I14144" s="220"/>
      <c r="J14144" s="220"/>
      <c r="K14144" s="223"/>
    </row>
    <row r="14145" customHeight="1" spans="1:11">
      <c r="A14145" s="226"/>
      <c r="B14145" s="213"/>
      <c r="C14145" s="214"/>
      <c r="D14145" s="214"/>
      <c r="E14145" s="214"/>
      <c r="F14145" s="224"/>
      <c r="G14145" s="216"/>
      <c r="H14145" s="227"/>
      <c r="I14145" s="214"/>
      <c r="J14145" s="214"/>
      <c r="K14145" s="218"/>
    </row>
    <row r="14146" customHeight="1" spans="1:11">
      <c r="A14146" s="228"/>
      <c r="B14146" s="219"/>
      <c r="C14146" s="220"/>
      <c r="D14146" s="220"/>
      <c r="E14146" s="220"/>
      <c r="F14146" s="225"/>
      <c r="G14146" s="222"/>
      <c r="H14146" s="229"/>
      <c r="I14146" s="220"/>
      <c r="J14146" s="220"/>
      <c r="K14146" s="223"/>
    </row>
    <row r="14147" customHeight="1" spans="1:11">
      <c r="A14147" s="226"/>
      <c r="B14147" s="213"/>
      <c r="C14147" s="214"/>
      <c r="D14147" s="214"/>
      <c r="E14147" s="214"/>
      <c r="F14147" s="224"/>
      <c r="G14147" s="216"/>
      <c r="H14147" s="227"/>
      <c r="I14147" s="214"/>
      <c r="J14147" s="214"/>
      <c r="K14147" s="218"/>
    </row>
    <row r="14148" customHeight="1" spans="1:11">
      <c r="A14148" s="228"/>
      <c r="B14148" s="219"/>
      <c r="C14148" s="220"/>
      <c r="D14148" s="220"/>
      <c r="E14148" s="220"/>
      <c r="F14148" s="225"/>
      <c r="G14148" s="222"/>
      <c r="H14148" s="229"/>
      <c r="I14148" s="220"/>
      <c r="J14148" s="220"/>
      <c r="K14148" s="223"/>
    </row>
    <row r="14149" customHeight="1" spans="1:11">
      <c r="A14149" s="226"/>
      <c r="B14149" s="213"/>
      <c r="C14149" s="214"/>
      <c r="D14149" s="214"/>
      <c r="E14149" s="214"/>
      <c r="F14149" s="224"/>
      <c r="G14149" s="216"/>
      <c r="H14149" s="227"/>
      <c r="I14149" s="214"/>
      <c r="J14149" s="214"/>
      <c r="K14149" s="218"/>
    </row>
    <row r="14150" customHeight="1" spans="1:11">
      <c r="A14150" s="228"/>
      <c r="B14150" s="219"/>
      <c r="C14150" s="220"/>
      <c r="D14150" s="220"/>
      <c r="E14150" s="220"/>
      <c r="F14150" s="225"/>
      <c r="G14150" s="222"/>
      <c r="H14150" s="229"/>
      <c r="I14150" s="220"/>
      <c r="J14150" s="220"/>
      <c r="K14150" s="223"/>
    </row>
    <row r="14151" customHeight="1" spans="1:11">
      <c r="A14151" s="226"/>
      <c r="B14151" s="213"/>
      <c r="C14151" s="214"/>
      <c r="D14151" s="214"/>
      <c r="E14151" s="214"/>
      <c r="F14151" s="224"/>
      <c r="G14151" s="216"/>
      <c r="H14151" s="227"/>
      <c r="I14151" s="214"/>
      <c r="J14151" s="214"/>
      <c r="K14151" s="218"/>
    </row>
    <row r="14152" customHeight="1" spans="1:11">
      <c r="A14152" s="228"/>
      <c r="B14152" s="219"/>
      <c r="C14152" s="220"/>
      <c r="D14152" s="220"/>
      <c r="E14152" s="220"/>
      <c r="F14152" s="225"/>
      <c r="G14152" s="222"/>
      <c r="H14152" s="229"/>
      <c r="I14152" s="220"/>
      <c r="J14152" s="220"/>
      <c r="K14152" s="223"/>
    </row>
    <row r="14153" customHeight="1" spans="1:11">
      <c r="A14153" s="226"/>
      <c r="B14153" s="213"/>
      <c r="C14153" s="214"/>
      <c r="D14153" s="214"/>
      <c r="E14153" s="214"/>
      <c r="F14153" s="224"/>
      <c r="G14153" s="216"/>
      <c r="H14153" s="227"/>
      <c r="I14153" s="214"/>
      <c r="J14153" s="214"/>
      <c r="K14153" s="218"/>
    </row>
    <row r="14154" customHeight="1" spans="1:11">
      <c r="A14154" s="228"/>
      <c r="B14154" s="219"/>
      <c r="C14154" s="220"/>
      <c r="D14154" s="220"/>
      <c r="E14154" s="220"/>
      <c r="F14154" s="225"/>
      <c r="G14154" s="222"/>
      <c r="H14154" s="229"/>
      <c r="I14154" s="220"/>
      <c r="J14154" s="220"/>
      <c r="K14154" s="223"/>
    </row>
    <row r="14155" customHeight="1" spans="1:11">
      <c r="A14155" s="226"/>
      <c r="B14155" s="213"/>
      <c r="C14155" s="214"/>
      <c r="D14155" s="214"/>
      <c r="E14155" s="214"/>
      <c r="F14155" s="224"/>
      <c r="G14155" s="216"/>
      <c r="H14155" s="227"/>
      <c r="I14155" s="214"/>
      <c r="J14155" s="214"/>
      <c r="K14155" s="218"/>
    </row>
    <row r="14156" customHeight="1" spans="1:11">
      <c r="A14156" s="228"/>
      <c r="B14156" s="219"/>
      <c r="C14156" s="220"/>
      <c r="D14156" s="220"/>
      <c r="E14156" s="220"/>
      <c r="F14156" s="225"/>
      <c r="G14156" s="222"/>
      <c r="H14156" s="229"/>
      <c r="I14156" s="220"/>
      <c r="J14156" s="220"/>
      <c r="K14156" s="223"/>
    </row>
    <row r="14157" customHeight="1" spans="1:11">
      <c r="A14157" s="226"/>
      <c r="B14157" s="213"/>
      <c r="C14157" s="214"/>
      <c r="D14157" s="214"/>
      <c r="E14157" s="214"/>
      <c r="F14157" s="224"/>
      <c r="G14157" s="216"/>
      <c r="H14157" s="227"/>
      <c r="I14157" s="214"/>
      <c r="J14157" s="214"/>
      <c r="K14157" s="218"/>
    </row>
    <row r="14158" customHeight="1" spans="1:11">
      <c r="A14158" s="228"/>
      <c r="B14158" s="219"/>
      <c r="C14158" s="220"/>
      <c r="D14158" s="220"/>
      <c r="E14158" s="220"/>
      <c r="F14158" s="225"/>
      <c r="G14158" s="222"/>
      <c r="H14158" s="229"/>
      <c r="I14158" s="220"/>
      <c r="J14158" s="220"/>
      <c r="K14158" s="223"/>
    </row>
    <row r="14159" customHeight="1" spans="1:11">
      <c r="A14159" s="226"/>
      <c r="B14159" s="213"/>
      <c r="C14159" s="214"/>
      <c r="D14159" s="214"/>
      <c r="E14159" s="214"/>
      <c r="F14159" s="224"/>
      <c r="G14159" s="216"/>
      <c r="H14159" s="227"/>
      <c r="I14159" s="214"/>
      <c r="J14159" s="214"/>
      <c r="K14159" s="218"/>
    </row>
    <row r="14160" customHeight="1" spans="1:11">
      <c r="A14160" s="228"/>
      <c r="B14160" s="219"/>
      <c r="C14160" s="220"/>
      <c r="D14160" s="220"/>
      <c r="E14160" s="220"/>
      <c r="F14160" s="225"/>
      <c r="G14160" s="222"/>
      <c r="H14160" s="229"/>
      <c r="I14160" s="220"/>
      <c r="J14160" s="220"/>
      <c r="K14160" s="223"/>
    </row>
    <row r="14161" customHeight="1" spans="1:11">
      <c r="A14161" s="226"/>
      <c r="B14161" s="213"/>
      <c r="C14161" s="214"/>
      <c r="D14161" s="214"/>
      <c r="E14161" s="214"/>
      <c r="F14161" s="224"/>
      <c r="G14161" s="216"/>
      <c r="H14161" s="227"/>
      <c r="I14161" s="214"/>
      <c r="J14161" s="214"/>
      <c r="K14161" s="218"/>
    </row>
    <row r="14162" customHeight="1" spans="1:11">
      <c r="A14162" s="228"/>
      <c r="B14162" s="219"/>
      <c r="C14162" s="220"/>
      <c r="D14162" s="220"/>
      <c r="E14162" s="220"/>
      <c r="F14162" s="225"/>
      <c r="G14162" s="222"/>
      <c r="H14162" s="229"/>
      <c r="I14162" s="220"/>
      <c r="J14162" s="220"/>
      <c r="K14162" s="223"/>
    </row>
    <row r="14163" customHeight="1" spans="1:11">
      <c r="A14163" s="226"/>
      <c r="B14163" s="213"/>
      <c r="C14163" s="214"/>
      <c r="D14163" s="214"/>
      <c r="E14163" s="214"/>
      <c r="F14163" s="224"/>
      <c r="G14163" s="216"/>
      <c r="H14163" s="227"/>
      <c r="I14163" s="214"/>
      <c r="J14163" s="214"/>
      <c r="K14163" s="218"/>
    </row>
    <row r="14164" customHeight="1" spans="1:11">
      <c r="A14164" s="228"/>
      <c r="B14164" s="219"/>
      <c r="C14164" s="220"/>
      <c r="D14164" s="220"/>
      <c r="E14164" s="220"/>
      <c r="F14164" s="225"/>
      <c r="G14164" s="222"/>
      <c r="H14164" s="229"/>
      <c r="I14164" s="220"/>
      <c r="J14164" s="220"/>
      <c r="K14164" s="223"/>
    </row>
    <row r="14165" customHeight="1" spans="1:11">
      <c r="A14165" s="226"/>
      <c r="B14165" s="213"/>
      <c r="C14165" s="214"/>
      <c r="D14165" s="214"/>
      <c r="E14165" s="214"/>
      <c r="F14165" s="224"/>
      <c r="G14165" s="216"/>
      <c r="H14165" s="227"/>
      <c r="I14165" s="214"/>
      <c r="J14165" s="214"/>
      <c r="K14165" s="218"/>
    </row>
    <row r="14166" customHeight="1" spans="1:11">
      <c r="A14166" s="228"/>
      <c r="B14166" s="219"/>
      <c r="C14166" s="220"/>
      <c r="D14166" s="220"/>
      <c r="E14166" s="220"/>
      <c r="F14166" s="225"/>
      <c r="G14166" s="222"/>
      <c r="H14166" s="229"/>
      <c r="I14166" s="220"/>
      <c r="J14166" s="220"/>
      <c r="K14166" s="223"/>
    </row>
    <row r="14167" customHeight="1" spans="1:11">
      <c r="A14167" s="226"/>
      <c r="B14167" s="213"/>
      <c r="C14167" s="214"/>
      <c r="D14167" s="214"/>
      <c r="E14167" s="214"/>
      <c r="F14167" s="224"/>
      <c r="G14167" s="216"/>
      <c r="H14167" s="227"/>
      <c r="I14167" s="214"/>
      <c r="J14167" s="214"/>
      <c r="K14167" s="218"/>
    </row>
    <row r="14168" customHeight="1" spans="1:11">
      <c r="A14168" s="228"/>
      <c r="B14168" s="219"/>
      <c r="C14168" s="220"/>
      <c r="D14168" s="220"/>
      <c r="E14168" s="220"/>
      <c r="F14168" s="225"/>
      <c r="G14168" s="222"/>
      <c r="H14168" s="229"/>
      <c r="I14168" s="220"/>
      <c r="J14168" s="220"/>
      <c r="K14168" s="223"/>
    </row>
    <row r="14169" customHeight="1" spans="1:11">
      <c r="A14169" s="226"/>
      <c r="B14169" s="213"/>
      <c r="C14169" s="214"/>
      <c r="D14169" s="214"/>
      <c r="E14169" s="214"/>
      <c r="F14169" s="224"/>
      <c r="G14169" s="216"/>
      <c r="H14169" s="227"/>
      <c r="I14169" s="214"/>
      <c r="J14169" s="214"/>
      <c r="K14169" s="218"/>
    </row>
    <row r="14170" customHeight="1" spans="1:11">
      <c r="A14170" s="228"/>
      <c r="B14170" s="219"/>
      <c r="C14170" s="220"/>
      <c r="D14170" s="220"/>
      <c r="E14170" s="220"/>
      <c r="F14170" s="225"/>
      <c r="G14170" s="222"/>
      <c r="H14170" s="229"/>
      <c r="I14170" s="220"/>
      <c r="J14170" s="220"/>
      <c r="K14170" s="223"/>
    </row>
    <row r="14171" customHeight="1" spans="1:11">
      <c r="A14171" s="226"/>
      <c r="B14171" s="213"/>
      <c r="C14171" s="214"/>
      <c r="D14171" s="214"/>
      <c r="E14171" s="214"/>
      <c r="F14171" s="224"/>
      <c r="G14171" s="216"/>
      <c r="H14171" s="227"/>
      <c r="I14171" s="214"/>
      <c r="J14171" s="214"/>
      <c r="K14171" s="218"/>
    </row>
    <row r="14172" customHeight="1" spans="1:11">
      <c r="A14172" s="228"/>
      <c r="B14172" s="219"/>
      <c r="C14172" s="220"/>
      <c r="D14172" s="220"/>
      <c r="E14172" s="220"/>
      <c r="F14172" s="225"/>
      <c r="G14172" s="222"/>
      <c r="H14172" s="229"/>
      <c r="I14172" s="220"/>
      <c r="J14172" s="220"/>
      <c r="K14172" s="223"/>
    </row>
    <row r="14173" customHeight="1" spans="1:11">
      <c r="A14173" s="226"/>
      <c r="B14173" s="213"/>
      <c r="C14173" s="214"/>
      <c r="D14173" s="214"/>
      <c r="E14173" s="214"/>
      <c r="F14173" s="224"/>
      <c r="G14173" s="216"/>
      <c r="H14173" s="227"/>
      <c r="I14173" s="214"/>
      <c r="J14173" s="214"/>
      <c r="K14173" s="218"/>
    </row>
    <row r="14174" customHeight="1" spans="1:11">
      <c r="A14174" s="228"/>
      <c r="B14174" s="219"/>
      <c r="C14174" s="220"/>
      <c r="D14174" s="220"/>
      <c r="E14174" s="220"/>
      <c r="F14174" s="225"/>
      <c r="G14174" s="222"/>
      <c r="H14174" s="229"/>
      <c r="I14174" s="220"/>
      <c r="J14174" s="220"/>
      <c r="K14174" s="223"/>
    </row>
    <row r="14175" customHeight="1" spans="1:11">
      <c r="A14175" s="226"/>
      <c r="B14175" s="213"/>
      <c r="C14175" s="214"/>
      <c r="D14175" s="214"/>
      <c r="E14175" s="214"/>
      <c r="F14175" s="224"/>
      <c r="G14175" s="216"/>
      <c r="H14175" s="227"/>
      <c r="I14175" s="214"/>
      <c r="J14175" s="214"/>
      <c r="K14175" s="218"/>
    </row>
    <row r="14176" customHeight="1" spans="1:11">
      <c r="A14176" s="228"/>
      <c r="B14176" s="219"/>
      <c r="C14176" s="220"/>
      <c r="D14176" s="220"/>
      <c r="E14176" s="220"/>
      <c r="F14176" s="225"/>
      <c r="G14176" s="222"/>
      <c r="H14176" s="229"/>
      <c r="I14176" s="220"/>
      <c r="J14176" s="220"/>
      <c r="K14176" s="223"/>
    </row>
    <row r="14177" customHeight="1" spans="1:11">
      <c r="A14177" s="226"/>
      <c r="B14177" s="213"/>
      <c r="C14177" s="214"/>
      <c r="D14177" s="214"/>
      <c r="E14177" s="214"/>
      <c r="F14177" s="224"/>
      <c r="G14177" s="216"/>
      <c r="H14177" s="227"/>
      <c r="I14177" s="214"/>
      <c r="J14177" s="214"/>
      <c r="K14177" s="218"/>
    </row>
    <row r="14178" customHeight="1" spans="1:11">
      <c r="A14178" s="228"/>
      <c r="B14178" s="219"/>
      <c r="C14178" s="220"/>
      <c r="D14178" s="220"/>
      <c r="E14178" s="220"/>
      <c r="F14178" s="225"/>
      <c r="G14178" s="222"/>
      <c r="H14178" s="229"/>
      <c r="I14178" s="220"/>
      <c r="J14178" s="220"/>
      <c r="K14178" s="223"/>
    </row>
    <row r="14179" customHeight="1" spans="1:11">
      <c r="A14179" s="226"/>
      <c r="B14179" s="213"/>
      <c r="C14179" s="214"/>
      <c r="D14179" s="214"/>
      <c r="E14179" s="214"/>
      <c r="F14179" s="224"/>
      <c r="G14179" s="216"/>
      <c r="H14179" s="227"/>
      <c r="I14179" s="214"/>
      <c r="J14179" s="214"/>
      <c r="K14179" s="218"/>
    </row>
    <row r="14180" customHeight="1" spans="1:11">
      <c r="A14180" s="228"/>
      <c r="B14180" s="219"/>
      <c r="C14180" s="220"/>
      <c r="D14180" s="220"/>
      <c r="E14180" s="220"/>
      <c r="F14180" s="225"/>
      <c r="G14180" s="222"/>
      <c r="H14180" s="229"/>
      <c r="I14180" s="220"/>
      <c r="J14180" s="220"/>
      <c r="K14180" s="223"/>
    </row>
    <row r="14181" customHeight="1" spans="1:11">
      <c r="A14181" s="226"/>
      <c r="B14181" s="213"/>
      <c r="C14181" s="214"/>
      <c r="D14181" s="214"/>
      <c r="E14181" s="214"/>
      <c r="F14181" s="224"/>
      <c r="G14181" s="216"/>
      <c r="H14181" s="227"/>
      <c r="I14181" s="214"/>
      <c r="J14181" s="214"/>
      <c r="K14181" s="218"/>
    </row>
    <row r="14182" customHeight="1" spans="1:11">
      <c r="A14182" s="228"/>
      <c r="B14182" s="219"/>
      <c r="C14182" s="220"/>
      <c r="D14182" s="220"/>
      <c r="E14182" s="220"/>
      <c r="F14182" s="225"/>
      <c r="G14182" s="222"/>
      <c r="H14182" s="229"/>
      <c r="I14182" s="220"/>
      <c r="J14182" s="220"/>
      <c r="K14182" s="223"/>
    </row>
    <row r="14183" customHeight="1" spans="1:11">
      <c r="A14183" s="226"/>
      <c r="B14183" s="213"/>
      <c r="C14183" s="214"/>
      <c r="D14183" s="214"/>
      <c r="E14183" s="214"/>
      <c r="F14183" s="224"/>
      <c r="G14183" s="216"/>
      <c r="H14183" s="227"/>
      <c r="I14183" s="214"/>
      <c r="J14183" s="214"/>
      <c r="K14183" s="218"/>
    </row>
    <row r="14184" customHeight="1" spans="1:11">
      <c r="A14184" s="228"/>
      <c r="B14184" s="219"/>
      <c r="C14184" s="220"/>
      <c r="D14184" s="220"/>
      <c r="E14184" s="220"/>
      <c r="F14184" s="225"/>
      <c r="G14184" s="222"/>
      <c r="H14184" s="229"/>
      <c r="I14184" s="220"/>
      <c r="J14184" s="220"/>
      <c r="K14184" s="223"/>
    </row>
    <row r="14185" customHeight="1" spans="1:11">
      <c r="A14185" s="226"/>
      <c r="B14185" s="213"/>
      <c r="C14185" s="214"/>
      <c r="D14185" s="214"/>
      <c r="E14185" s="214"/>
      <c r="F14185" s="224"/>
      <c r="G14185" s="216"/>
      <c r="H14185" s="227"/>
      <c r="I14185" s="214"/>
      <c r="J14185" s="214"/>
      <c r="K14185" s="218"/>
    </row>
    <row r="14186" customHeight="1" spans="1:11">
      <c r="A14186" s="228"/>
      <c r="B14186" s="219"/>
      <c r="C14186" s="220"/>
      <c r="D14186" s="220"/>
      <c r="E14186" s="220"/>
      <c r="F14186" s="225"/>
      <c r="G14186" s="222"/>
      <c r="H14186" s="229"/>
      <c r="I14186" s="220"/>
      <c r="J14186" s="220"/>
      <c r="K14186" s="223"/>
    </row>
    <row r="14187" customHeight="1" spans="1:11">
      <c r="A14187" s="226"/>
      <c r="B14187" s="213"/>
      <c r="C14187" s="214"/>
      <c r="D14187" s="214"/>
      <c r="E14187" s="214"/>
      <c r="F14187" s="224"/>
      <c r="G14187" s="216"/>
      <c r="H14187" s="227"/>
      <c r="I14187" s="214"/>
      <c r="J14187" s="214"/>
      <c r="K14187" s="218"/>
    </row>
    <row r="14188" customHeight="1" spans="1:11">
      <c r="A14188" s="228"/>
      <c r="B14188" s="219"/>
      <c r="C14188" s="220"/>
      <c r="D14188" s="220"/>
      <c r="E14188" s="220"/>
      <c r="F14188" s="225"/>
      <c r="G14188" s="222"/>
      <c r="H14188" s="229"/>
      <c r="I14188" s="220"/>
      <c r="J14188" s="220"/>
      <c r="K14188" s="223"/>
    </row>
    <row r="14189" customHeight="1" spans="1:11">
      <c r="A14189" s="226"/>
      <c r="B14189" s="213"/>
      <c r="C14189" s="214"/>
      <c r="D14189" s="214"/>
      <c r="E14189" s="214"/>
      <c r="F14189" s="224"/>
      <c r="G14189" s="216"/>
      <c r="H14189" s="227"/>
      <c r="I14189" s="214"/>
      <c r="J14189" s="214"/>
      <c r="K14189" s="218"/>
    </row>
    <row r="14190" customHeight="1" spans="1:11">
      <c r="A14190" s="228"/>
      <c r="B14190" s="219"/>
      <c r="C14190" s="220"/>
      <c r="D14190" s="220"/>
      <c r="E14190" s="220"/>
      <c r="F14190" s="225"/>
      <c r="G14190" s="222"/>
      <c r="H14190" s="229"/>
      <c r="I14190" s="220"/>
      <c r="J14190" s="220"/>
      <c r="K14190" s="223"/>
    </row>
    <row r="14191" customHeight="1" spans="1:11">
      <c r="A14191" s="226"/>
      <c r="B14191" s="213"/>
      <c r="C14191" s="214"/>
      <c r="D14191" s="214"/>
      <c r="E14191" s="214"/>
      <c r="F14191" s="224"/>
      <c r="G14191" s="216"/>
      <c r="H14191" s="227"/>
      <c r="I14191" s="214"/>
      <c r="J14191" s="214"/>
      <c r="K14191" s="218"/>
    </row>
    <row r="14192" customHeight="1" spans="1:11">
      <c r="A14192" s="228"/>
      <c r="B14192" s="219"/>
      <c r="C14192" s="220"/>
      <c r="D14192" s="220"/>
      <c r="E14192" s="220"/>
      <c r="F14192" s="225"/>
      <c r="G14192" s="222"/>
      <c r="H14192" s="229"/>
      <c r="I14192" s="220"/>
      <c r="J14192" s="220"/>
      <c r="K14192" s="223"/>
    </row>
    <row r="14193" customHeight="1" spans="1:11">
      <c r="A14193" s="226"/>
      <c r="B14193" s="213"/>
      <c r="C14193" s="214"/>
      <c r="D14193" s="214"/>
      <c r="E14193" s="214"/>
      <c r="F14193" s="224"/>
      <c r="G14193" s="216"/>
      <c r="H14193" s="227"/>
      <c r="I14193" s="214"/>
      <c r="J14193" s="214"/>
      <c r="K14193" s="218"/>
    </row>
    <row r="14194" customHeight="1" spans="1:11">
      <c r="A14194" s="228"/>
      <c r="B14194" s="219"/>
      <c r="C14194" s="220"/>
      <c r="D14194" s="220"/>
      <c r="E14194" s="220"/>
      <c r="F14194" s="225"/>
      <c r="G14194" s="222"/>
      <c r="H14194" s="229"/>
      <c r="I14194" s="220"/>
      <c r="J14194" s="220"/>
      <c r="K14194" s="223"/>
    </row>
    <row r="14195" customHeight="1" spans="1:11">
      <c r="A14195" s="226"/>
      <c r="B14195" s="213"/>
      <c r="C14195" s="214"/>
      <c r="D14195" s="214"/>
      <c r="E14195" s="214"/>
      <c r="F14195" s="224"/>
      <c r="G14195" s="216"/>
      <c r="H14195" s="227"/>
      <c r="I14195" s="214"/>
      <c r="J14195" s="214"/>
      <c r="K14195" s="218"/>
    </row>
    <row r="14196" customHeight="1" spans="1:11">
      <c r="A14196" s="228"/>
      <c r="B14196" s="219"/>
      <c r="C14196" s="220"/>
      <c r="D14196" s="220"/>
      <c r="E14196" s="220"/>
      <c r="F14196" s="225"/>
      <c r="G14196" s="222"/>
      <c r="H14196" s="229"/>
      <c r="I14196" s="220"/>
      <c r="J14196" s="220"/>
      <c r="K14196" s="223"/>
    </row>
    <row r="14197" customHeight="1" spans="1:11">
      <c r="A14197" s="226"/>
      <c r="B14197" s="213"/>
      <c r="C14197" s="214"/>
      <c r="D14197" s="214"/>
      <c r="E14197" s="214"/>
      <c r="F14197" s="224"/>
      <c r="G14197" s="216"/>
      <c r="H14197" s="227"/>
      <c r="I14197" s="214"/>
      <c r="J14197" s="214"/>
      <c r="K14197" s="218"/>
    </row>
    <row r="14198" customHeight="1" spans="1:11">
      <c r="A14198" s="228"/>
      <c r="B14198" s="219"/>
      <c r="C14198" s="220"/>
      <c r="D14198" s="220"/>
      <c r="E14198" s="220"/>
      <c r="F14198" s="225"/>
      <c r="G14198" s="222"/>
      <c r="H14198" s="229"/>
      <c r="I14198" s="220"/>
      <c r="J14198" s="220"/>
      <c r="K14198" s="223"/>
    </row>
    <row r="14199" customHeight="1" spans="1:11">
      <c r="A14199" s="226"/>
      <c r="B14199" s="213"/>
      <c r="C14199" s="214"/>
      <c r="D14199" s="214"/>
      <c r="E14199" s="214"/>
      <c r="F14199" s="224"/>
      <c r="G14199" s="216"/>
      <c r="H14199" s="227"/>
      <c r="I14199" s="214"/>
      <c r="J14199" s="214"/>
      <c r="K14199" s="218"/>
    </row>
    <row r="14200" customHeight="1" spans="1:11">
      <c r="A14200" s="228"/>
      <c r="B14200" s="219"/>
      <c r="C14200" s="220"/>
      <c r="D14200" s="220"/>
      <c r="E14200" s="220"/>
      <c r="F14200" s="225"/>
      <c r="G14200" s="222"/>
      <c r="H14200" s="229"/>
      <c r="I14200" s="220"/>
      <c r="J14200" s="220"/>
      <c r="K14200" s="223"/>
    </row>
    <row r="14201" customHeight="1" spans="1:11">
      <c r="A14201" s="226"/>
      <c r="B14201" s="213"/>
      <c r="C14201" s="214"/>
      <c r="D14201" s="214"/>
      <c r="E14201" s="214"/>
      <c r="F14201" s="224"/>
      <c r="G14201" s="216"/>
      <c r="H14201" s="227"/>
      <c r="I14201" s="214"/>
      <c r="J14201" s="214"/>
      <c r="K14201" s="218"/>
    </row>
    <row r="14202" customHeight="1" spans="1:11">
      <c r="A14202" s="228"/>
      <c r="B14202" s="219"/>
      <c r="C14202" s="220"/>
      <c r="D14202" s="220"/>
      <c r="E14202" s="220"/>
      <c r="F14202" s="225"/>
      <c r="G14202" s="222"/>
      <c r="H14202" s="229"/>
      <c r="I14202" s="220"/>
      <c r="J14202" s="220"/>
      <c r="K14202" s="223"/>
    </row>
    <row r="14203" customHeight="1" spans="1:11">
      <c r="A14203" s="226"/>
      <c r="B14203" s="213"/>
      <c r="C14203" s="214"/>
      <c r="D14203" s="214"/>
      <c r="E14203" s="214"/>
      <c r="F14203" s="224"/>
      <c r="G14203" s="216"/>
      <c r="H14203" s="227"/>
      <c r="I14203" s="214"/>
      <c r="J14203" s="214"/>
      <c r="K14203" s="218"/>
    </row>
    <row r="14204" customHeight="1" spans="1:11">
      <c r="A14204" s="228"/>
      <c r="B14204" s="219"/>
      <c r="C14204" s="220"/>
      <c r="D14204" s="220"/>
      <c r="E14204" s="220"/>
      <c r="F14204" s="225"/>
      <c r="G14204" s="222"/>
      <c r="H14204" s="229"/>
      <c r="I14204" s="220"/>
      <c r="J14204" s="220"/>
      <c r="K14204" s="223"/>
    </row>
    <row r="14205" customHeight="1" spans="1:11">
      <c r="A14205" s="226"/>
      <c r="B14205" s="213"/>
      <c r="C14205" s="214"/>
      <c r="D14205" s="214"/>
      <c r="E14205" s="214"/>
      <c r="F14205" s="224"/>
      <c r="G14205" s="216"/>
      <c r="H14205" s="227"/>
      <c r="I14205" s="214"/>
      <c r="J14205" s="214"/>
      <c r="K14205" s="218"/>
    </row>
    <row r="14206" customHeight="1" spans="1:11">
      <c r="A14206" s="228"/>
      <c r="B14206" s="219"/>
      <c r="C14206" s="220"/>
      <c r="D14206" s="220"/>
      <c r="E14206" s="220"/>
      <c r="F14206" s="225"/>
      <c r="G14206" s="222"/>
      <c r="H14206" s="229"/>
      <c r="I14206" s="220"/>
      <c r="J14206" s="220"/>
      <c r="K14206" s="223"/>
    </row>
    <row r="14207" customHeight="1" spans="1:11">
      <c r="A14207" s="226"/>
      <c r="B14207" s="213"/>
      <c r="C14207" s="214"/>
      <c r="D14207" s="214"/>
      <c r="E14207" s="214"/>
      <c r="F14207" s="224"/>
      <c r="G14207" s="216"/>
      <c r="H14207" s="227"/>
      <c r="I14207" s="214"/>
      <c r="J14207" s="214"/>
      <c r="K14207" s="218"/>
    </row>
    <row r="14208" customHeight="1" spans="1:11">
      <c r="A14208" s="228"/>
      <c r="B14208" s="219"/>
      <c r="C14208" s="220"/>
      <c r="D14208" s="220"/>
      <c r="E14208" s="220"/>
      <c r="F14208" s="225"/>
      <c r="G14208" s="222"/>
      <c r="H14208" s="229"/>
      <c r="I14208" s="220"/>
      <c r="J14208" s="220"/>
      <c r="K14208" s="223"/>
    </row>
    <row r="14209" customHeight="1" spans="1:11">
      <c r="A14209" s="226"/>
      <c r="B14209" s="213"/>
      <c r="C14209" s="214"/>
      <c r="D14209" s="214"/>
      <c r="E14209" s="214"/>
      <c r="F14209" s="224"/>
      <c r="G14209" s="216"/>
      <c r="H14209" s="227"/>
      <c r="I14209" s="214"/>
      <c r="J14209" s="214"/>
      <c r="K14209" s="218"/>
    </row>
    <row r="14210" customHeight="1" spans="1:11">
      <c r="A14210" s="228"/>
      <c r="B14210" s="219"/>
      <c r="C14210" s="220"/>
      <c r="D14210" s="220"/>
      <c r="E14210" s="220"/>
      <c r="F14210" s="225"/>
      <c r="G14210" s="222"/>
      <c r="H14210" s="229"/>
      <c r="I14210" s="220"/>
      <c r="J14210" s="220"/>
      <c r="K14210" s="223"/>
    </row>
    <row r="14211" customHeight="1" spans="1:11">
      <c r="A14211" s="226"/>
      <c r="B14211" s="213"/>
      <c r="C14211" s="214"/>
      <c r="D14211" s="214"/>
      <c r="E14211" s="214"/>
      <c r="F14211" s="224"/>
      <c r="G14211" s="216"/>
      <c r="H14211" s="227"/>
      <c r="I14211" s="214"/>
      <c r="J14211" s="214"/>
      <c r="K14211" s="218"/>
    </row>
    <row r="14212" customHeight="1" spans="1:11">
      <c r="A14212" s="228"/>
      <c r="B14212" s="219"/>
      <c r="C14212" s="220"/>
      <c r="D14212" s="220"/>
      <c r="E14212" s="220"/>
      <c r="F14212" s="225"/>
      <c r="G14212" s="222"/>
      <c r="H14212" s="229"/>
      <c r="I14212" s="220"/>
      <c r="J14212" s="220"/>
      <c r="K14212" s="223"/>
    </row>
    <row r="14213" customHeight="1" spans="1:11">
      <c r="A14213" s="226"/>
      <c r="B14213" s="213"/>
      <c r="C14213" s="214"/>
      <c r="D14213" s="214"/>
      <c r="E14213" s="214"/>
      <c r="F14213" s="224"/>
      <c r="G14213" s="216"/>
      <c r="H14213" s="227"/>
      <c r="I14213" s="214"/>
      <c r="J14213" s="214"/>
      <c r="K14213" s="218"/>
    </row>
    <row r="14214" customHeight="1" spans="1:11">
      <c r="A14214" s="228"/>
      <c r="B14214" s="219"/>
      <c r="C14214" s="220"/>
      <c r="D14214" s="220"/>
      <c r="E14214" s="220"/>
      <c r="F14214" s="225"/>
      <c r="G14214" s="222"/>
      <c r="H14214" s="229"/>
      <c r="I14214" s="220"/>
      <c r="J14214" s="220"/>
      <c r="K14214" s="223"/>
    </row>
    <row r="14215" customHeight="1" spans="1:11">
      <c r="A14215" s="226"/>
      <c r="B14215" s="213"/>
      <c r="C14215" s="214"/>
      <c r="D14215" s="214"/>
      <c r="E14215" s="214"/>
      <c r="F14215" s="224"/>
      <c r="G14215" s="216"/>
      <c r="H14215" s="227"/>
      <c r="I14215" s="214"/>
      <c r="J14215" s="214"/>
      <c r="K14215" s="218"/>
    </row>
    <row r="14216" customHeight="1" spans="1:11">
      <c r="A14216" s="228"/>
      <c r="B14216" s="219"/>
      <c r="C14216" s="220"/>
      <c r="D14216" s="220"/>
      <c r="E14216" s="220"/>
      <c r="F14216" s="225"/>
      <c r="G14216" s="222"/>
      <c r="H14216" s="229"/>
      <c r="I14216" s="220"/>
      <c r="J14216" s="220"/>
      <c r="K14216" s="223"/>
    </row>
    <row r="14217" customHeight="1" spans="1:11">
      <c r="A14217" s="226"/>
      <c r="B14217" s="213"/>
      <c r="C14217" s="214"/>
      <c r="D14217" s="214"/>
      <c r="E14217" s="214"/>
      <c r="F14217" s="224"/>
      <c r="G14217" s="216"/>
      <c r="H14217" s="227"/>
      <c r="I14217" s="214"/>
      <c r="J14217" s="214"/>
      <c r="K14217" s="218"/>
    </row>
    <row r="14218" customHeight="1" spans="1:11">
      <c r="A14218" s="228"/>
      <c r="B14218" s="219"/>
      <c r="C14218" s="220"/>
      <c r="D14218" s="220"/>
      <c r="E14218" s="220"/>
      <c r="F14218" s="225"/>
      <c r="G14218" s="222"/>
      <c r="H14218" s="229"/>
      <c r="I14218" s="220"/>
      <c r="J14218" s="220"/>
      <c r="K14218" s="223"/>
    </row>
    <row r="14219" customHeight="1" spans="1:11">
      <c r="A14219" s="226"/>
      <c r="B14219" s="213"/>
      <c r="C14219" s="214"/>
      <c r="D14219" s="214"/>
      <c r="E14219" s="214"/>
      <c r="F14219" s="224"/>
      <c r="G14219" s="216"/>
      <c r="H14219" s="227"/>
      <c r="I14219" s="214"/>
      <c r="J14219" s="214"/>
      <c r="K14219" s="218"/>
    </row>
    <row r="14220" customHeight="1" spans="1:11">
      <c r="A14220" s="228"/>
      <c r="B14220" s="219"/>
      <c r="C14220" s="220"/>
      <c r="D14220" s="220"/>
      <c r="E14220" s="220"/>
      <c r="F14220" s="225"/>
      <c r="G14220" s="222"/>
      <c r="H14220" s="229"/>
      <c r="I14220" s="220"/>
      <c r="J14220" s="220"/>
      <c r="K14220" s="223"/>
    </row>
    <row r="14221" customHeight="1" spans="1:11">
      <c r="A14221" s="226"/>
      <c r="B14221" s="213"/>
      <c r="C14221" s="214"/>
      <c r="D14221" s="214"/>
      <c r="E14221" s="214"/>
      <c r="F14221" s="224"/>
      <c r="G14221" s="216"/>
      <c r="H14221" s="227"/>
      <c r="I14221" s="214"/>
      <c r="J14221" s="214"/>
      <c r="K14221" s="218"/>
    </row>
    <row r="14222" customHeight="1" spans="1:11">
      <c r="A14222" s="228"/>
      <c r="B14222" s="219"/>
      <c r="C14222" s="220"/>
      <c r="D14222" s="220"/>
      <c r="E14222" s="220"/>
      <c r="F14222" s="225"/>
      <c r="G14222" s="222"/>
      <c r="H14222" s="229"/>
      <c r="I14222" s="220"/>
      <c r="J14222" s="220"/>
      <c r="K14222" s="223"/>
    </row>
    <row r="14223" customHeight="1" spans="1:11">
      <c r="A14223" s="226"/>
      <c r="B14223" s="213"/>
      <c r="C14223" s="214"/>
      <c r="D14223" s="214"/>
      <c r="E14223" s="214"/>
      <c r="F14223" s="224"/>
      <c r="G14223" s="216"/>
      <c r="H14223" s="227"/>
      <c r="I14223" s="214"/>
      <c r="J14223" s="214"/>
      <c r="K14223" s="218"/>
    </row>
    <row r="14224" customHeight="1" spans="1:11">
      <c r="A14224" s="228"/>
      <c r="B14224" s="219"/>
      <c r="C14224" s="220"/>
      <c r="D14224" s="220"/>
      <c r="E14224" s="220"/>
      <c r="F14224" s="225"/>
      <c r="G14224" s="222"/>
      <c r="H14224" s="229"/>
      <c r="I14224" s="220"/>
      <c r="J14224" s="220"/>
      <c r="K14224" s="223"/>
    </row>
    <row r="14225" customHeight="1" spans="1:11">
      <c r="A14225" s="226"/>
      <c r="B14225" s="213"/>
      <c r="C14225" s="214"/>
      <c r="D14225" s="214"/>
      <c r="E14225" s="214"/>
      <c r="F14225" s="224"/>
      <c r="G14225" s="216"/>
      <c r="H14225" s="227"/>
      <c r="I14225" s="214"/>
      <c r="J14225" s="214"/>
      <c r="K14225" s="218"/>
    </row>
    <row r="14226" customHeight="1" spans="1:11">
      <c r="A14226" s="228"/>
      <c r="B14226" s="219"/>
      <c r="C14226" s="220"/>
      <c r="D14226" s="220"/>
      <c r="E14226" s="220"/>
      <c r="F14226" s="225"/>
      <c r="G14226" s="222"/>
      <c r="H14226" s="229"/>
      <c r="I14226" s="220"/>
      <c r="J14226" s="220"/>
      <c r="K14226" s="223"/>
    </row>
    <row r="14227" customHeight="1" spans="1:11">
      <c r="A14227" s="226"/>
      <c r="B14227" s="213"/>
      <c r="C14227" s="214"/>
      <c r="D14227" s="214"/>
      <c r="E14227" s="214"/>
      <c r="F14227" s="224"/>
      <c r="G14227" s="216"/>
      <c r="H14227" s="227"/>
      <c r="I14227" s="214"/>
      <c r="J14227" s="214"/>
      <c r="K14227" s="218"/>
    </row>
    <row r="14228" customHeight="1" spans="1:11">
      <c r="A14228" s="228"/>
      <c r="B14228" s="219"/>
      <c r="C14228" s="220"/>
      <c r="D14228" s="220"/>
      <c r="E14228" s="220"/>
      <c r="F14228" s="225"/>
      <c r="G14228" s="222"/>
      <c r="H14228" s="229"/>
      <c r="I14228" s="220"/>
      <c r="J14228" s="220"/>
      <c r="K14228" s="223"/>
    </row>
    <row r="14229" customHeight="1" spans="1:11">
      <c r="A14229" s="226"/>
      <c r="B14229" s="213"/>
      <c r="C14229" s="214"/>
      <c r="D14229" s="214"/>
      <c r="E14229" s="214"/>
      <c r="F14229" s="224"/>
      <c r="G14229" s="216"/>
      <c r="H14229" s="227"/>
      <c r="I14229" s="214"/>
      <c r="J14229" s="214"/>
      <c r="K14229" s="218"/>
    </row>
    <row r="14230" customHeight="1" spans="1:11">
      <c r="A14230" s="228"/>
      <c r="B14230" s="219"/>
      <c r="C14230" s="220"/>
      <c r="D14230" s="220"/>
      <c r="E14230" s="220"/>
      <c r="F14230" s="225"/>
      <c r="G14230" s="222"/>
      <c r="H14230" s="229"/>
      <c r="I14230" s="220"/>
      <c r="J14230" s="220"/>
      <c r="K14230" s="223"/>
    </row>
    <row r="14231" customHeight="1" spans="1:11">
      <c r="A14231" s="226"/>
      <c r="B14231" s="213"/>
      <c r="C14231" s="214"/>
      <c r="D14231" s="214"/>
      <c r="E14231" s="214"/>
      <c r="F14231" s="224"/>
      <c r="G14231" s="216"/>
      <c r="H14231" s="227"/>
      <c r="I14231" s="214"/>
      <c r="J14231" s="214"/>
      <c r="K14231" s="218"/>
    </row>
    <row r="14232" customHeight="1" spans="1:11">
      <c r="A14232" s="228"/>
      <c r="B14232" s="219"/>
      <c r="C14232" s="220"/>
      <c r="D14232" s="220"/>
      <c r="E14232" s="220"/>
      <c r="F14232" s="225"/>
      <c r="G14232" s="222"/>
      <c r="H14232" s="229"/>
      <c r="I14232" s="220"/>
      <c r="J14232" s="220"/>
      <c r="K14232" s="223"/>
    </row>
    <row r="14233" customHeight="1" spans="1:11">
      <c r="A14233" s="226"/>
      <c r="B14233" s="213"/>
      <c r="C14233" s="214"/>
      <c r="D14233" s="214"/>
      <c r="E14233" s="214"/>
      <c r="F14233" s="224"/>
      <c r="G14233" s="216"/>
      <c r="H14233" s="227"/>
      <c r="I14233" s="214"/>
      <c r="J14233" s="214"/>
      <c r="K14233" s="218"/>
    </row>
    <row r="14234" customHeight="1" spans="1:11">
      <c r="A14234" s="228"/>
      <c r="B14234" s="219"/>
      <c r="C14234" s="220"/>
      <c r="D14234" s="220"/>
      <c r="E14234" s="220"/>
      <c r="F14234" s="225"/>
      <c r="G14234" s="222"/>
      <c r="H14234" s="229"/>
      <c r="I14234" s="220"/>
      <c r="J14234" s="220"/>
      <c r="K14234" s="223"/>
    </row>
    <row r="14235" customHeight="1" spans="1:11">
      <c r="A14235" s="226"/>
      <c r="B14235" s="213"/>
      <c r="C14235" s="214"/>
      <c r="D14235" s="214"/>
      <c r="E14235" s="214"/>
      <c r="F14235" s="224"/>
      <c r="G14235" s="216"/>
      <c r="H14235" s="227"/>
      <c r="I14235" s="214"/>
      <c r="J14235" s="214"/>
      <c r="K14235" s="218"/>
    </row>
    <row r="14236" customHeight="1" spans="1:11">
      <c r="A14236" s="228"/>
      <c r="B14236" s="219"/>
      <c r="C14236" s="220"/>
      <c r="D14236" s="220"/>
      <c r="E14236" s="220"/>
      <c r="F14236" s="225"/>
      <c r="G14236" s="222"/>
      <c r="H14236" s="229"/>
      <c r="I14236" s="220"/>
      <c r="J14236" s="220"/>
      <c r="K14236" s="223"/>
    </row>
    <row r="14237" customHeight="1" spans="1:11">
      <c r="A14237" s="226"/>
      <c r="B14237" s="213"/>
      <c r="C14237" s="214"/>
      <c r="D14237" s="214"/>
      <c r="E14237" s="214"/>
      <c r="F14237" s="224"/>
      <c r="G14237" s="216"/>
      <c r="H14237" s="227"/>
      <c r="I14237" s="214"/>
      <c r="J14237" s="214"/>
      <c r="K14237" s="218"/>
    </row>
    <row r="14238" customHeight="1" spans="1:11">
      <c r="A14238" s="228"/>
      <c r="B14238" s="219"/>
      <c r="C14238" s="220"/>
      <c r="D14238" s="220"/>
      <c r="E14238" s="220"/>
      <c r="F14238" s="225"/>
      <c r="G14238" s="222"/>
      <c r="H14238" s="229"/>
      <c r="I14238" s="220"/>
      <c r="J14238" s="220"/>
      <c r="K14238" s="223"/>
    </row>
    <row r="14239" customHeight="1" spans="1:11">
      <c r="A14239" s="226"/>
      <c r="B14239" s="213"/>
      <c r="C14239" s="214"/>
      <c r="D14239" s="214"/>
      <c r="E14239" s="214"/>
      <c r="F14239" s="224"/>
      <c r="G14239" s="216"/>
      <c r="H14239" s="227"/>
      <c r="I14239" s="214"/>
      <c r="J14239" s="214"/>
      <c r="K14239" s="218"/>
    </row>
    <row r="14240" customHeight="1" spans="1:11">
      <c r="A14240" s="228"/>
      <c r="B14240" s="219"/>
      <c r="C14240" s="220"/>
      <c r="D14240" s="220"/>
      <c r="E14240" s="220"/>
      <c r="F14240" s="225"/>
      <c r="G14240" s="222"/>
      <c r="H14240" s="229"/>
      <c r="I14240" s="220"/>
      <c r="J14240" s="220"/>
      <c r="K14240" s="223"/>
    </row>
    <row r="14241" customHeight="1" spans="1:11">
      <c r="A14241" s="226"/>
      <c r="B14241" s="213"/>
      <c r="C14241" s="214"/>
      <c r="D14241" s="214"/>
      <c r="E14241" s="214"/>
      <c r="F14241" s="224"/>
      <c r="G14241" s="216"/>
      <c r="H14241" s="227"/>
      <c r="I14241" s="214"/>
      <c r="J14241" s="214"/>
      <c r="K14241" s="218"/>
    </row>
    <row r="14242" customHeight="1" spans="1:11">
      <c r="A14242" s="228"/>
      <c r="B14242" s="219"/>
      <c r="C14242" s="220"/>
      <c r="D14242" s="220"/>
      <c r="E14242" s="220"/>
      <c r="F14242" s="225"/>
      <c r="G14242" s="222"/>
      <c r="H14242" s="229"/>
      <c r="I14242" s="220"/>
      <c r="J14242" s="220"/>
      <c r="K14242" s="223"/>
    </row>
    <row r="14243" customHeight="1" spans="1:11">
      <c r="A14243" s="226"/>
      <c r="B14243" s="213"/>
      <c r="C14243" s="214"/>
      <c r="D14243" s="214"/>
      <c r="E14243" s="214"/>
      <c r="F14243" s="224"/>
      <c r="G14243" s="216"/>
      <c r="H14243" s="227"/>
      <c r="I14243" s="214"/>
      <c r="J14243" s="214"/>
      <c r="K14243" s="218"/>
    </row>
    <row r="14244" customHeight="1" spans="1:11">
      <c r="A14244" s="228"/>
      <c r="B14244" s="219"/>
      <c r="C14244" s="220"/>
      <c r="D14244" s="220"/>
      <c r="E14244" s="220"/>
      <c r="F14244" s="225"/>
      <c r="G14244" s="222"/>
      <c r="H14244" s="229"/>
      <c r="I14244" s="220"/>
      <c r="J14244" s="220"/>
      <c r="K14244" s="223"/>
    </row>
    <row r="14245" customHeight="1" spans="1:11">
      <c r="A14245" s="226"/>
      <c r="B14245" s="213"/>
      <c r="C14245" s="214"/>
      <c r="D14245" s="214"/>
      <c r="E14245" s="214"/>
      <c r="F14245" s="224"/>
      <c r="G14245" s="216"/>
      <c r="H14245" s="227"/>
      <c r="I14245" s="214"/>
      <c r="J14245" s="214"/>
      <c r="K14245" s="218"/>
    </row>
    <row r="14246" customHeight="1" spans="1:11">
      <c r="A14246" s="228"/>
      <c r="B14246" s="219"/>
      <c r="C14246" s="220"/>
      <c r="D14246" s="220"/>
      <c r="E14246" s="220"/>
      <c r="F14246" s="225"/>
      <c r="G14246" s="222"/>
      <c r="H14246" s="229"/>
      <c r="I14246" s="220"/>
      <c r="J14246" s="220"/>
      <c r="K14246" s="223"/>
    </row>
    <row r="14247" customHeight="1" spans="1:11">
      <c r="A14247" s="226"/>
      <c r="B14247" s="213"/>
      <c r="C14247" s="214"/>
      <c r="D14247" s="214"/>
      <c r="E14247" s="214"/>
      <c r="F14247" s="224"/>
      <c r="G14247" s="216"/>
      <c r="H14247" s="227"/>
      <c r="I14247" s="214"/>
      <c r="J14247" s="214"/>
      <c r="K14247" s="218"/>
    </row>
    <row r="14248" customHeight="1" spans="1:11">
      <c r="A14248" s="228"/>
      <c r="B14248" s="219"/>
      <c r="C14248" s="220"/>
      <c r="D14248" s="220"/>
      <c r="E14248" s="220"/>
      <c r="F14248" s="225"/>
      <c r="G14248" s="222"/>
      <c r="H14248" s="229"/>
      <c r="I14248" s="220"/>
      <c r="J14248" s="220"/>
      <c r="K14248" s="223"/>
    </row>
    <row r="14249" customHeight="1" spans="1:11">
      <c r="A14249" s="226"/>
      <c r="B14249" s="213"/>
      <c r="C14249" s="214"/>
      <c r="D14249" s="214"/>
      <c r="E14249" s="214"/>
      <c r="F14249" s="224"/>
      <c r="G14249" s="216"/>
      <c r="H14249" s="227"/>
      <c r="I14249" s="214"/>
      <c r="J14249" s="214"/>
      <c r="K14249" s="218"/>
    </row>
    <row r="14250" customHeight="1" spans="1:11">
      <c r="A14250" s="228"/>
      <c r="B14250" s="219"/>
      <c r="C14250" s="220"/>
      <c r="D14250" s="220"/>
      <c r="E14250" s="220"/>
      <c r="F14250" s="225"/>
      <c r="G14250" s="222"/>
      <c r="H14250" s="229"/>
      <c r="I14250" s="220"/>
      <c r="J14250" s="220"/>
      <c r="K14250" s="223"/>
    </row>
    <row r="14251" customHeight="1" spans="1:11">
      <c r="A14251" s="226"/>
      <c r="B14251" s="213"/>
      <c r="C14251" s="214"/>
      <c r="D14251" s="214"/>
      <c r="E14251" s="214"/>
      <c r="F14251" s="224"/>
      <c r="G14251" s="216"/>
      <c r="H14251" s="227"/>
      <c r="I14251" s="214"/>
      <c r="J14251" s="214"/>
      <c r="K14251" s="218"/>
    </row>
    <row r="14252" customHeight="1" spans="1:11">
      <c r="A14252" s="228"/>
      <c r="B14252" s="219"/>
      <c r="C14252" s="220"/>
      <c r="D14252" s="220"/>
      <c r="E14252" s="220"/>
      <c r="F14252" s="225"/>
      <c r="G14252" s="222"/>
      <c r="H14252" s="229"/>
      <c r="I14252" s="220"/>
      <c r="J14252" s="220"/>
      <c r="K14252" s="223"/>
    </row>
    <row r="14253" customHeight="1" spans="1:11">
      <c r="A14253" s="226"/>
      <c r="B14253" s="213"/>
      <c r="C14253" s="214"/>
      <c r="D14253" s="214"/>
      <c r="E14253" s="214"/>
      <c r="F14253" s="224"/>
      <c r="G14253" s="216"/>
      <c r="H14253" s="227"/>
      <c r="I14253" s="214"/>
      <c r="J14253" s="214"/>
      <c r="K14253" s="218"/>
    </row>
    <row r="14254" customHeight="1" spans="1:11">
      <c r="A14254" s="228"/>
      <c r="B14254" s="219"/>
      <c r="C14254" s="220"/>
      <c r="D14254" s="220"/>
      <c r="E14254" s="220"/>
      <c r="F14254" s="225"/>
      <c r="G14254" s="222"/>
      <c r="H14254" s="229"/>
      <c r="I14254" s="220"/>
      <c r="J14254" s="220"/>
      <c r="K14254" s="223"/>
    </row>
    <row r="14255" customHeight="1" spans="1:11">
      <c r="A14255" s="226"/>
      <c r="B14255" s="213"/>
      <c r="C14255" s="214"/>
      <c r="D14255" s="214"/>
      <c r="E14255" s="214"/>
      <c r="F14255" s="224"/>
      <c r="G14255" s="216"/>
      <c r="H14255" s="227"/>
      <c r="I14255" s="214"/>
      <c r="J14255" s="214"/>
      <c r="K14255" s="218"/>
    </row>
    <row r="14256" customHeight="1" spans="1:11">
      <c r="A14256" s="228"/>
      <c r="B14256" s="219"/>
      <c r="C14256" s="220"/>
      <c r="D14256" s="220"/>
      <c r="E14256" s="220"/>
      <c r="F14256" s="225"/>
      <c r="G14256" s="222"/>
      <c r="H14256" s="229"/>
      <c r="I14256" s="220"/>
      <c r="J14256" s="220"/>
      <c r="K14256" s="223"/>
    </row>
    <row r="14257" customHeight="1" spans="1:11">
      <c r="A14257" s="226"/>
      <c r="B14257" s="213"/>
      <c r="C14257" s="214"/>
      <c r="D14257" s="214"/>
      <c r="E14257" s="214"/>
      <c r="F14257" s="224"/>
      <c r="G14257" s="216"/>
      <c r="H14257" s="227"/>
      <c r="I14257" s="214"/>
      <c r="J14257" s="214"/>
      <c r="K14257" s="218"/>
    </row>
    <row r="14258" customHeight="1" spans="1:11">
      <c r="A14258" s="228"/>
      <c r="B14258" s="219"/>
      <c r="C14258" s="220"/>
      <c r="D14258" s="220"/>
      <c r="E14258" s="220"/>
      <c r="F14258" s="225"/>
      <c r="G14258" s="222"/>
      <c r="H14258" s="229"/>
      <c r="I14258" s="220"/>
      <c r="J14258" s="220"/>
      <c r="K14258" s="223"/>
    </row>
    <row r="14259" customHeight="1" spans="1:11">
      <c r="A14259" s="226"/>
      <c r="B14259" s="213"/>
      <c r="C14259" s="214"/>
      <c r="D14259" s="214"/>
      <c r="E14259" s="214"/>
      <c r="F14259" s="224"/>
      <c r="G14259" s="216"/>
      <c r="H14259" s="227"/>
      <c r="I14259" s="214"/>
      <c r="J14259" s="214"/>
      <c r="K14259" s="218"/>
    </row>
    <row r="14260" customHeight="1" spans="1:11">
      <c r="A14260" s="228"/>
      <c r="B14260" s="219"/>
      <c r="C14260" s="220"/>
      <c r="D14260" s="220"/>
      <c r="E14260" s="220"/>
      <c r="F14260" s="225"/>
      <c r="G14260" s="222"/>
      <c r="H14260" s="229"/>
      <c r="I14260" s="220"/>
      <c r="J14260" s="220"/>
      <c r="K14260" s="223"/>
    </row>
    <row r="14261" customHeight="1" spans="1:11">
      <c r="A14261" s="226"/>
      <c r="B14261" s="213"/>
      <c r="C14261" s="214"/>
      <c r="D14261" s="214"/>
      <c r="E14261" s="214"/>
      <c r="F14261" s="224"/>
      <c r="G14261" s="216"/>
      <c r="H14261" s="227"/>
      <c r="I14261" s="214"/>
      <c r="J14261" s="214"/>
      <c r="K14261" s="218"/>
    </row>
    <row r="14262" customHeight="1" spans="1:11">
      <c r="A14262" s="228"/>
      <c r="B14262" s="219"/>
      <c r="C14262" s="220"/>
      <c r="D14262" s="220"/>
      <c r="E14262" s="220"/>
      <c r="F14262" s="225"/>
      <c r="G14262" s="222"/>
      <c r="H14262" s="229"/>
      <c r="I14262" s="220"/>
      <c r="J14262" s="220"/>
      <c r="K14262" s="223"/>
    </row>
    <row r="14263" customHeight="1" spans="1:11">
      <c r="A14263" s="226"/>
      <c r="B14263" s="213"/>
      <c r="C14263" s="214"/>
      <c r="D14263" s="214"/>
      <c r="E14263" s="214"/>
      <c r="F14263" s="224"/>
      <c r="G14263" s="216"/>
      <c r="H14263" s="227"/>
      <c r="I14263" s="214"/>
      <c r="J14263" s="214"/>
      <c r="K14263" s="218"/>
    </row>
    <row r="14264" customHeight="1" spans="1:11">
      <c r="A14264" s="228"/>
      <c r="B14264" s="219"/>
      <c r="C14264" s="220"/>
      <c r="D14264" s="220"/>
      <c r="E14264" s="220"/>
      <c r="F14264" s="225"/>
      <c r="G14264" s="222"/>
      <c r="H14264" s="229"/>
      <c r="I14264" s="220"/>
      <c r="J14264" s="220"/>
      <c r="K14264" s="223"/>
    </row>
    <row r="14265" customHeight="1" spans="1:11">
      <c r="A14265" s="226"/>
      <c r="B14265" s="213"/>
      <c r="C14265" s="214"/>
      <c r="D14265" s="214"/>
      <c r="E14265" s="214"/>
      <c r="F14265" s="224"/>
      <c r="G14265" s="216"/>
      <c r="H14265" s="227"/>
      <c r="I14265" s="214"/>
      <c r="J14265" s="214"/>
      <c r="K14265" s="218"/>
    </row>
    <row r="14266" customHeight="1" spans="1:11">
      <c r="A14266" s="228"/>
      <c r="B14266" s="219"/>
      <c r="C14266" s="220"/>
      <c r="D14266" s="220"/>
      <c r="E14266" s="220"/>
      <c r="F14266" s="225"/>
      <c r="G14266" s="222"/>
      <c r="H14266" s="229"/>
      <c r="I14266" s="220"/>
      <c r="J14266" s="220"/>
      <c r="K14266" s="223"/>
    </row>
    <row r="14267" customHeight="1" spans="1:11">
      <c r="A14267" s="226"/>
      <c r="B14267" s="213"/>
      <c r="C14267" s="214"/>
      <c r="D14267" s="214"/>
      <c r="E14267" s="214"/>
      <c r="F14267" s="224"/>
      <c r="G14267" s="216"/>
      <c r="H14267" s="227"/>
      <c r="I14267" s="214"/>
      <c r="J14267" s="214"/>
      <c r="K14267" s="218"/>
    </row>
    <row r="14268" customHeight="1" spans="1:11">
      <c r="A14268" s="228"/>
      <c r="B14268" s="219"/>
      <c r="C14268" s="220"/>
      <c r="D14268" s="220"/>
      <c r="E14268" s="220"/>
      <c r="F14268" s="225"/>
      <c r="G14268" s="222"/>
      <c r="H14268" s="229"/>
      <c r="I14268" s="220"/>
      <c r="J14268" s="220"/>
      <c r="K14268" s="223"/>
    </row>
    <row r="14269" customHeight="1" spans="1:11">
      <c r="A14269" s="226"/>
      <c r="B14269" s="213"/>
      <c r="C14269" s="214"/>
      <c r="D14269" s="214"/>
      <c r="E14269" s="214"/>
      <c r="F14269" s="224"/>
      <c r="G14269" s="216"/>
      <c r="H14269" s="227"/>
      <c r="I14269" s="214"/>
      <c r="J14269" s="214"/>
      <c r="K14269" s="218"/>
    </row>
    <row r="14270" customHeight="1" spans="1:11">
      <c r="A14270" s="228"/>
      <c r="B14270" s="219"/>
      <c r="C14270" s="220"/>
      <c r="D14270" s="220"/>
      <c r="E14270" s="220"/>
      <c r="F14270" s="225"/>
      <c r="G14270" s="222"/>
      <c r="H14270" s="229"/>
      <c r="I14270" s="220"/>
      <c r="J14270" s="220"/>
      <c r="K14270" s="223"/>
    </row>
    <row r="14271" customHeight="1" spans="1:11">
      <c r="A14271" s="226"/>
      <c r="B14271" s="213"/>
      <c r="C14271" s="214"/>
      <c r="D14271" s="214"/>
      <c r="E14271" s="214"/>
      <c r="F14271" s="224"/>
      <c r="G14271" s="216"/>
      <c r="H14271" s="227"/>
      <c r="I14271" s="214"/>
      <c r="J14271" s="214"/>
      <c r="K14271" s="218"/>
    </row>
    <row r="14272" customHeight="1" spans="1:11">
      <c r="A14272" s="228"/>
      <c r="B14272" s="219"/>
      <c r="C14272" s="220"/>
      <c r="D14272" s="220"/>
      <c r="E14272" s="220"/>
      <c r="F14272" s="225"/>
      <c r="G14272" s="222"/>
      <c r="H14272" s="229"/>
      <c r="I14272" s="220"/>
      <c r="J14272" s="220"/>
      <c r="K14272" s="223"/>
    </row>
    <row r="14273" customHeight="1" spans="1:11">
      <c r="A14273" s="226"/>
      <c r="B14273" s="213"/>
      <c r="C14273" s="214"/>
      <c r="D14273" s="214"/>
      <c r="E14273" s="214"/>
      <c r="F14273" s="224"/>
      <c r="G14273" s="216"/>
      <c r="H14273" s="227"/>
      <c r="I14273" s="214"/>
      <c r="J14273" s="214"/>
      <c r="K14273" s="218"/>
    </row>
    <row r="14274" customHeight="1" spans="1:11">
      <c r="A14274" s="228"/>
      <c r="B14274" s="219"/>
      <c r="C14274" s="220"/>
      <c r="D14274" s="220"/>
      <c r="E14274" s="220"/>
      <c r="F14274" s="225"/>
      <c r="G14274" s="222"/>
      <c r="H14274" s="229"/>
      <c r="I14274" s="220"/>
      <c r="J14274" s="220"/>
      <c r="K14274" s="223"/>
    </row>
    <row r="14275" customHeight="1" spans="1:11">
      <c r="A14275" s="226"/>
      <c r="B14275" s="213"/>
      <c r="C14275" s="214"/>
      <c r="D14275" s="214"/>
      <c r="E14275" s="214"/>
      <c r="F14275" s="224"/>
      <c r="G14275" s="216"/>
      <c r="H14275" s="227"/>
      <c r="I14275" s="214"/>
      <c r="J14275" s="214"/>
      <c r="K14275" s="218"/>
    </row>
    <row r="14276" customHeight="1" spans="1:11">
      <c r="A14276" s="228"/>
      <c r="B14276" s="219"/>
      <c r="C14276" s="220"/>
      <c r="D14276" s="220"/>
      <c r="E14276" s="220"/>
      <c r="F14276" s="225"/>
      <c r="G14276" s="222"/>
      <c r="H14276" s="229"/>
      <c r="I14276" s="220"/>
      <c r="J14276" s="220"/>
      <c r="K14276" s="223"/>
    </row>
    <row r="14277" customHeight="1" spans="1:11">
      <c r="A14277" s="226"/>
      <c r="B14277" s="213"/>
      <c r="C14277" s="214"/>
      <c r="D14277" s="214"/>
      <c r="E14277" s="214"/>
      <c r="F14277" s="224"/>
      <c r="G14277" s="216"/>
      <c r="H14277" s="227"/>
      <c r="I14277" s="214"/>
      <c r="J14277" s="214"/>
      <c r="K14277" s="218"/>
    </row>
    <row r="14278" customHeight="1" spans="1:11">
      <c r="A14278" s="228"/>
      <c r="B14278" s="219"/>
      <c r="C14278" s="220"/>
      <c r="D14278" s="220"/>
      <c r="E14278" s="220"/>
      <c r="F14278" s="225"/>
      <c r="G14278" s="222"/>
      <c r="H14278" s="229"/>
      <c r="I14278" s="220"/>
      <c r="J14278" s="220"/>
      <c r="K14278" s="223"/>
    </row>
    <row r="14279" customHeight="1" spans="1:11">
      <c r="A14279" s="226"/>
      <c r="B14279" s="213"/>
      <c r="C14279" s="214"/>
      <c r="D14279" s="214"/>
      <c r="E14279" s="214"/>
      <c r="F14279" s="224"/>
      <c r="G14279" s="216"/>
      <c r="H14279" s="227"/>
      <c r="I14279" s="214"/>
      <c r="J14279" s="214"/>
      <c r="K14279" s="218"/>
    </row>
    <row r="14280" customHeight="1" spans="1:11">
      <c r="A14280" s="228"/>
      <c r="B14280" s="219"/>
      <c r="C14280" s="220"/>
      <c r="D14280" s="220"/>
      <c r="E14280" s="220"/>
      <c r="F14280" s="225"/>
      <c r="G14280" s="222"/>
      <c r="H14280" s="229"/>
      <c r="I14280" s="220"/>
      <c r="J14280" s="220"/>
      <c r="K14280" s="223"/>
    </row>
    <row r="14281" customHeight="1" spans="1:11">
      <c r="A14281" s="226"/>
      <c r="B14281" s="213"/>
      <c r="C14281" s="214"/>
      <c r="D14281" s="214"/>
      <c r="E14281" s="214"/>
      <c r="F14281" s="224"/>
      <c r="G14281" s="216"/>
      <c r="H14281" s="227"/>
      <c r="I14281" s="214"/>
      <c r="J14281" s="214"/>
      <c r="K14281" s="218"/>
    </row>
    <row r="14282" customHeight="1" spans="1:11">
      <c r="A14282" s="228"/>
      <c r="B14282" s="219"/>
      <c r="C14282" s="220"/>
      <c r="D14282" s="220"/>
      <c r="E14282" s="220"/>
      <c r="F14282" s="225"/>
      <c r="G14282" s="222"/>
      <c r="H14282" s="229"/>
      <c r="I14282" s="220"/>
      <c r="J14282" s="220"/>
      <c r="K14282" s="223"/>
    </row>
    <row r="14283" customHeight="1" spans="1:11">
      <c r="A14283" s="226"/>
      <c r="B14283" s="213"/>
      <c r="C14283" s="214"/>
      <c r="D14283" s="214"/>
      <c r="E14283" s="214"/>
      <c r="F14283" s="224"/>
      <c r="G14283" s="216"/>
      <c r="H14283" s="227"/>
      <c r="I14283" s="214"/>
      <c r="J14283" s="214"/>
      <c r="K14283" s="218"/>
    </row>
    <row r="14284" customHeight="1" spans="1:11">
      <c r="A14284" s="228"/>
      <c r="B14284" s="219"/>
      <c r="C14284" s="220"/>
      <c r="D14284" s="220"/>
      <c r="E14284" s="220"/>
      <c r="F14284" s="225"/>
      <c r="G14284" s="222"/>
      <c r="H14284" s="229"/>
      <c r="I14284" s="220"/>
      <c r="J14284" s="220"/>
      <c r="K14284" s="223"/>
    </row>
    <row r="14285" customHeight="1" spans="1:11">
      <c r="A14285" s="226"/>
      <c r="B14285" s="213"/>
      <c r="C14285" s="214"/>
      <c r="D14285" s="214"/>
      <c r="E14285" s="214"/>
      <c r="F14285" s="224"/>
      <c r="G14285" s="216"/>
      <c r="H14285" s="227"/>
      <c r="I14285" s="214"/>
      <c r="J14285" s="214"/>
      <c r="K14285" s="218"/>
    </row>
    <row r="14286" customHeight="1" spans="1:11">
      <c r="A14286" s="228"/>
      <c r="B14286" s="219"/>
      <c r="C14286" s="220"/>
      <c r="D14286" s="220"/>
      <c r="E14286" s="220"/>
      <c r="F14286" s="225"/>
      <c r="G14286" s="222"/>
      <c r="H14286" s="229"/>
      <c r="I14286" s="220"/>
      <c r="J14286" s="220"/>
      <c r="K14286" s="223"/>
    </row>
    <row r="14287" customHeight="1" spans="1:11">
      <c r="A14287" s="226"/>
      <c r="B14287" s="213"/>
      <c r="C14287" s="214"/>
      <c r="D14287" s="214"/>
      <c r="E14287" s="214"/>
      <c r="F14287" s="224"/>
      <c r="G14287" s="216"/>
      <c r="H14287" s="227"/>
      <c r="I14287" s="214"/>
      <c r="J14287" s="214"/>
      <c r="K14287" s="218"/>
    </row>
    <row r="14288" customHeight="1" spans="1:11">
      <c r="A14288" s="228"/>
      <c r="B14288" s="219"/>
      <c r="C14288" s="220"/>
      <c r="D14288" s="220"/>
      <c r="E14288" s="220"/>
      <c r="F14288" s="225"/>
      <c r="G14288" s="222"/>
      <c r="H14288" s="229"/>
      <c r="I14288" s="220"/>
      <c r="J14288" s="220"/>
      <c r="K14288" s="223"/>
    </row>
    <row r="14289" customHeight="1" spans="1:11">
      <c r="A14289" s="226"/>
      <c r="B14289" s="213"/>
      <c r="C14289" s="214"/>
      <c r="D14289" s="214"/>
      <c r="E14289" s="214"/>
      <c r="F14289" s="224"/>
      <c r="G14289" s="216"/>
      <c r="H14289" s="227"/>
      <c r="I14289" s="214"/>
      <c r="J14289" s="214"/>
      <c r="K14289" s="218"/>
    </row>
    <row r="14290" customHeight="1" spans="1:11">
      <c r="A14290" s="228"/>
      <c r="B14290" s="219"/>
      <c r="C14290" s="220"/>
      <c r="D14290" s="220"/>
      <c r="E14290" s="220"/>
      <c r="F14290" s="225"/>
      <c r="G14290" s="222"/>
      <c r="H14290" s="229"/>
      <c r="I14290" s="220"/>
      <c r="J14290" s="220"/>
      <c r="K14290" s="223"/>
    </row>
    <row r="14291" customHeight="1" spans="1:11">
      <c r="A14291" s="226"/>
      <c r="B14291" s="213"/>
      <c r="C14291" s="214"/>
      <c r="D14291" s="214"/>
      <c r="E14291" s="214"/>
      <c r="F14291" s="224"/>
      <c r="G14291" s="216"/>
      <c r="H14291" s="227"/>
      <c r="I14291" s="214"/>
      <c r="J14291" s="214"/>
      <c r="K14291" s="218"/>
    </row>
    <row r="14292" customHeight="1" spans="1:11">
      <c r="A14292" s="228"/>
      <c r="B14292" s="219"/>
      <c r="C14292" s="220"/>
      <c r="D14292" s="220"/>
      <c r="E14292" s="220"/>
      <c r="F14292" s="225"/>
      <c r="G14292" s="222"/>
      <c r="H14292" s="229"/>
      <c r="I14292" s="220"/>
      <c r="J14292" s="220"/>
      <c r="K14292" s="223"/>
    </row>
    <row r="14293" customHeight="1" spans="1:11">
      <c r="A14293" s="226"/>
      <c r="B14293" s="213"/>
      <c r="C14293" s="214"/>
      <c r="D14293" s="214"/>
      <c r="E14293" s="214"/>
      <c r="F14293" s="224"/>
      <c r="G14293" s="216"/>
      <c r="H14293" s="227"/>
      <c r="I14293" s="214"/>
      <c r="J14293" s="214"/>
      <c r="K14293" s="218"/>
    </row>
    <row r="14294" customHeight="1" spans="1:11">
      <c r="A14294" s="228"/>
      <c r="B14294" s="219"/>
      <c r="C14294" s="220"/>
      <c r="D14294" s="220"/>
      <c r="E14294" s="220"/>
      <c r="F14294" s="225"/>
      <c r="G14294" s="222"/>
      <c r="H14294" s="229"/>
      <c r="I14294" s="220"/>
      <c r="J14294" s="220"/>
      <c r="K14294" s="223"/>
    </row>
    <row r="14295" customHeight="1" spans="1:11">
      <c r="A14295" s="226"/>
      <c r="B14295" s="213"/>
      <c r="C14295" s="214"/>
      <c r="D14295" s="214"/>
      <c r="E14295" s="214"/>
      <c r="F14295" s="224"/>
      <c r="G14295" s="216"/>
      <c r="H14295" s="227"/>
      <c r="I14295" s="214"/>
      <c r="J14295" s="214"/>
      <c r="K14295" s="218"/>
    </row>
    <row r="14296" customHeight="1" spans="1:11">
      <c r="A14296" s="228"/>
      <c r="B14296" s="219"/>
      <c r="C14296" s="220"/>
      <c r="D14296" s="220"/>
      <c r="E14296" s="220"/>
      <c r="F14296" s="225"/>
      <c r="G14296" s="222"/>
      <c r="H14296" s="229"/>
      <c r="I14296" s="220"/>
      <c r="J14296" s="220"/>
      <c r="K14296" s="223"/>
    </row>
    <row r="14297" customHeight="1" spans="1:11">
      <c r="A14297" s="226"/>
      <c r="B14297" s="213"/>
      <c r="C14297" s="214"/>
      <c r="D14297" s="214"/>
      <c r="E14297" s="214"/>
      <c r="F14297" s="224"/>
      <c r="G14297" s="216"/>
      <c r="H14297" s="227"/>
      <c r="I14297" s="214"/>
      <c r="J14297" s="214"/>
      <c r="K14297" s="218"/>
    </row>
    <row r="14298" customHeight="1" spans="1:11">
      <c r="A14298" s="228"/>
      <c r="B14298" s="219"/>
      <c r="C14298" s="220"/>
      <c r="D14298" s="220"/>
      <c r="E14298" s="220"/>
      <c r="F14298" s="225"/>
      <c r="G14298" s="222"/>
      <c r="H14298" s="229"/>
      <c r="I14298" s="220"/>
      <c r="J14298" s="220"/>
      <c r="K14298" s="223"/>
    </row>
    <row r="14299" customHeight="1" spans="1:11">
      <c r="A14299" s="226"/>
      <c r="B14299" s="213"/>
      <c r="C14299" s="214"/>
      <c r="D14299" s="214"/>
      <c r="E14299" s="214"/>
      <c r="F14299" s="224"/>
      <c r="G14299" s="216"/>
      <c r="H14299" s="227"/>
      <c r="I14299" s="214"/>
      <c r="J14299" s="214"/>
      <c r="K14299" s="218"/>
    </row>
    <row r="14300" customHeight="1" spans="1:11">
      <c r="A14300" s="228"/>
      <c r="B14300" s="219"/>
      <c r="C14300" s="220"/>
      <c r="D14300" s="220"/>
      <c r="E14300" s="220"/>
      <c r="F14300" s="225"/>
      <c r="G14300" s="222"/>
      <c r="H14300" s="229"/>
      <c r="I14300" s="220"/>
      <c r="J14300" s="220"/>
      <c r="K14300" s="223"/>
    </row>
    <row r="14301" customHeight="1" spans="1:11">
      <c r="A14301" s="226"/>
      <c r="B14301" s="213"/>
      <c r="C14301" s="214"/>
      <c r="D14301" s="214"/>
      <c r="E14301" s="214"/>
      <c r="F14301" s="224"/>
      <c r="G14301" s="216"/>
      <c r="H14301" s="227"/>
      <c r="I14301" s="214"/>
      <c r="J14301" s="214"/>
      <c r="K14301" s="218"/>
    </row>
    <row r="14302" customHeight="1" spans="1:11">
      <c r="A14302" s="228"/>
      <c r="B14302" s="219"/>
      <c r="C14302" s="220"/>
      <c r="D14302" s="220"/>
      <c r="E14302" s="220"/>
      <c r="F14302" s="225"/>
      <c r="G14302" s="222"/>
      <c r="H14302" s="229"/>
      <c r="I14302" s="220"/>
      <c r="J14302" s="220"/>
      <c r="K14302" s="223"/>
    </row>
    <row r="14303" customHeight="1" spans="1:11">
      <c r="A14303" s="226"/>
      <c r="B14303" s="213"/>
      <c r="C14303" s="214"/>
      <c r="D14303" s="214"/>
      <c r="E14303" s="214"/>
      <c r="F14303" s="224"/>
      <c r="G14303" s="216"/>
      <c r="H14303" s="227"/>
      <c r="I14303" s="214"/>
      <c r="J14303" s="214"/>
      <c r="K14303" s="218"/>
    </row>
    <row r="14304" customHeight="1" spans="1:11">
      <c r="A14304" s="228"/>
      <c r="B14304" s="219"/>
      <c r="C14304" s="220"/>
      <c r="D14304" s="220"/>
      <c r="E14304" s="220"/>
      <c r="F14304" s="225"/>
      <c r="G14304" s="222"/>
      <c r="H14304" s="229"/>
      <c r="I14304" s="220"/>
      <c r="J14304" s="220"/>
      <c r="K14304" s="223"/>
    </row>
    <row r="14305" customHeight="1" spans="1:11">
      <c r="A14305" s="226"/>
      <c r="B14305" s="213"/>
      <c r="C14305" s="214"/>
      <c r="D14305" s="214"/>
      <c r="E14305" s="214"/>
      <c r="F14305" s="224"/>
      <c r="G14305" s="216"/>
      <c r="H14305" s="227"/>
      <c r="I14305" s="214"/>
      <c r="J14305" s="214"/>
      <c r="K14305" s="218"/>
    </row>
    <row r="14306" customHeight="1" spans="1:11">
      <c r="A14306" s="228"/>
      <c r="B14306" s="219"/>
      <c r="C14306" s="220"/>
      <c r="D14306" s="220"/>
      <c r="E14306" s="220"/>
      <c r="F14306" s="225"/>
      <c r="G14306" s="222"/>
      <c r="H14306" s="229"/>
      <c r="I14306" s="220"/>
      <c r="J14306" s="220"/>
      <c r="K14306" s="223"/>
    </row>
    <row r="14307" customHeight="1" spans="1:11">
      <c r="A14307" s="226"/>
      <c r="B14307" s="213"/>
      <c r="C14307" s="214"/>
      <c r="D14307" s="214"/>
      <c r="E14307" s="214"/>
      <c r="F14307" s="224"/>
      <c r="G14307" s="216"/>
      <c r="H14307" s="227"/>
      <c r="I14307" s="214"/>
      <c r="J14307" s="214"/>
      <c r="K14307" s="218"/>
    </row>
    <row r="14308" customHeight="1" spans="1:11">
      <c r="A14308" s="228"/>
      <c r="B14308" s="219"/>
      <c r="C14308" s="220"/>
      <c r="D14308" s="220"/>
      <c r="E14308" s="220"/>
      <c r="F14308" s="225"/>
      <c r="G14308" s="222"/>
      <c r="H14308" s="229"/>
      <c r="I14308" s="220"/>
      <c r="J14308" s="220"/>
      <c r="K14308" s="223"/>
    </row>
    <row r="14309" customHeight="1" spans="1:11">
      <c r="A14309" s="226"/>
      <c r="B14309" s="213"/>
      <c r="C14309" s="214"/>
      <c r="D14309" s="214"/>
      <c r="E14309" s="214"/>
      <c r="F14309" s="224"/>
      <c r="G14309" s="216"/>
      <c r="H14309" s="227"/>
      <c r="I14309" s="214"/>
      <c r="J14309" s="214"/>
      <c r="K14309" s="218"/>
    </row>
    <row r="14310" customHeight="1" spans="1:11">
      <c r="A14310" s="228"/>
      <c r="B14310" s="219"/>
      <c r="C14310" s="220"/>
      <c r="D14310" s="220"/>
      <c r="E14310" s="220"/>
      <c r="F14310" s="225"/>
      <c r="G14310" s="222"/>
      <c r="H14310" s="229"/>
      <c r="I14310" s="220"/>
      <c r="J14310" s="220"/>
      <c r="K14310" s="223"/>
    </row>
    <row r="14311" customHeight="1" spans="1:11">
      <c r="A14311" s="226"/>
      <c r="B14311" s="213"/>
      <c r="C14311" s="214"/>
      <c r="D14311" s="214"/>
      <c r="E14311" s="214"/>
      <c r="F14311" s="224"/>
      <c r="G14311" s="216"/>
      <c r="H14311" s="227"/>
      <c r="I14311" s="214"/>
      <c r="J14311" s="214"/>
      <c r="K14311" s="218"/>
    </row>
    <row r="14312" customHeight="1" spans="1:11">
      <c r="A14312" s="228"/>
      <c r="B14312" s="219"/>
      <c r="C14312" s="220"/>
      <c r="D14312" s="220"/>
      <c r="E14312" s="220"/>
      <c r="F14312" s="225"/>
      <c r="G14312" s="222"/>
      <c r="H14312" s="229"/>
      <c r="I14312" s="220"/>
      <c r="J14312" s="220"/>
      <c r="K14312" s="223"/>
    </row>
    <row r="14313" customHeight="1" spans="1:11">
      <c r="A14313" s="226"/>
      <c r="B14313" s="213"/>
      <c r="C14313" s="214"/>
      <c r="D14313" s="214"/>
      <c r="E14313" s="214"/>
      <c r="F14313" s="224"/>
      <c r="G14313" s="216"/>
      <c r="H14313" s="227"/>
      <c r="I14313" s="214"/>
      <c r="J14313" s="214"/>
      <c r="K14313" s="218"/>
    </row>
    <row r="14314" customHeight="1" spans="1:11">
      <c r="A14314" s="228"/>
      <c r="B14314" s="219"/>
      <c r="C14314" s="220"/>
      <c r="D14314" s="220"/>
      <c r="E14314" s="220"/>
      <c r="F14314" s="225"/>
      <c r="G14314" s="222"/>
      <c r="H14314" s="229"/>
      <c r="I14314" s="220"/>
      <c r="J14314" s="220"/>
      <c r="K14314" s="223"/>
    </row>
    <row r="14315" customHeight="1" spans="1:11">
      <c r="A14315" s="226"/>
      <c r="B14315" s="213"/>
      <c r="C14315" s="214"/>
      <c r="D14315" s="214"/>
      <c r="E14315" s="214"/>
      <c r="F14315" s="224"/>
      <c r="G14315" s="216"/>
      <c r="H14315" s="227"/>
      <c r="I14315" s="214"/>
      <c r="J14315" s="214"/>
      <c r="K14315" s="218"/>
    </row>
    <row r="14316" customHeight="1" spans="1:11">
      <c r="A14316" s="228"/>
      <c r="B14316" s="219"/>
      <c r="C14316" s="220"/>
      <c r="D14316" s="220"/>
      <c r="E14316" s="220"/>
      <c r="F14316" s="225"/>
      <c r="G14316" s="222"/>
      <c r="H14316" s="229"/>
      <c r="I14316" s="220"/>
      <c r="J14316" s="220"/>
      <c r="K14316" s="223"/>
    </row>
    <row r="14317" customHeight="1" spans="1:11">
      <c r="A14317" s="226"/>
      <c r="B14317" s="213"/>
      <c r="C14317" s="214"/>
      <c r="D14317" s="214"/>
      <c r="E14317" s="214"/>
      <c r="F14317" s="224"/>
      <c r="G14317" s="216"/>
      <c r="H14317" s="227"/>
      <c r="I14317" s="214"/>
      <c r="J14317" s="214"/>
      <c r="K14317" s="218"/>
    </row>
    <row r="14318" customHeight="1" spans="1:11">
      <c r="A14318" s="228"/>
      <c r="B14318" s="219"/>
      <c r="C14318" s="220"/>
      <c r="D14318" s="220"/>
      <c r="E14318" s="220"/>
      <c r="F14318" s="225"/>
      <c r="G14318" s="222"/>
      <c r="H14318" s="229"/>
      <c r="I14318" s="220"/>
      <c r="J14318" s="220"/>
      <c r="K14318" s="223"/>
    </row>
    <row r="14319" customHeight="1" spans="1:11">
      <c r="A14319" s="226"/>
      <c r="B14319" s="213"/>
      <c r="C14319" s="214"/>
      <c r="D14319" s="214"/>
      <c r="E14319" s="214"/>
      <c r="F14319" s="224"/>
      <c r="G14319" s="216"/>
      <c r="H14319" s="227"/>
      <c r="I14319" s="214"/>
      <c r="J14319" s="214"/>
      <c r="K14319" s="218"/>
    </row>
    <row r="14320" customHeight="1" spans="1:11">
      <c r="A14320" s="228"/>
      <c r="B14320" s="219"/>
      <c r="C14320" s="220"/>
      <c r="D14320" s="220"/>
      <c r="E14320" s="220"/>
      <c r="F14320" s="225"/>
      <c r="G14320" s="222"/>
      <c r="H14320" s="229"/>
      <c r="I14320" s="220"/>
      <c r="J14320" s="220"/>
      <c r="K14320" s="223"/>
    </row>
    <row r="14321" customHeight="1" spans="1:11">
      <c r="A14321" s="226"/>
      <c r="B14321" s="213"/>
      <c r="C14321" s="214"/>
      <c r="D14321" s="214"/>
      <c r="E14321" s="214"/>
      <c r="F14321" s="224"/>
      <c r="G14321" s="216"/>
      <c r="H14321" s="227"/>
      <c r="I14321" s="214"/>
      <c r="J14321" s="214"/>
      <c r="K14321" s="218"/>
    </row>
    <row r="14322" customHeight="1" spans="1:11">
      <c r="A14322" s="228"/>
      <c r="B14322" s="219"/>
      <c r="C14322" s="220"/>
      <c r="D14322" s="220"/>
      <c r="E14322" s="220"/>
      <c r="F14322" s="225"/>
      <c r="G14322" s="222"/>
      <c r="H14322" s="229"/>
      <c r="I14322" s="220"/>
      <c r="J14322" s="220"/>
      <c r="K14322" s="223"/>
    </row>
    <row r="14323" customHeight="1" spans="1:11">
      <c r="A14323" s="226"/>
      <c r="B14323" s="213"/>
      <c r="C14323" s="214"/>
      <c r="D14323" s="214"/>
      <c r="E14323" s="214"/>
      <c r="F14323" s="224"/>
      <c r="G14323" s="216"/>
      <c r="H14323" s="227"/>
      <c r="I14323" s="214"/>
      <c r="J14323" s="214"/>
      <c r="K14323" s="218"/>
    </row>
    <row r="14324" customHeight="1" spans="1:11">
      <c r="A14324" s="228"/>
      <c r="B14324" s="219"/>
      <c r="C14324" s="220"/>
      <c r="D14324" s="220"/>
      <c r="E14324" s="220"/>
      <c r="F14324" s="225"/>
      <c r="G14324" s="222"/>
      <c r="H14324" s="229"/>
      <c r="I14324" s="220"/>
      <c r="J14324" s="220"/>
      <c r="K14324" s="223"/>
    </row>
    <row r="14325" customHeight="1" spans="1:11">
      <c r="A14325" s="226"/>
      <c r="B14325" s="213"/>
      <c r="C14325" s="214"/>
      <c r="D14325" s="214"/>
      <c r="E14325" s="214"/>
      <c r="F14325" s="224"/>
      <c r="G14325" s="216"/>
      <c r="H14325" s="227"/>
      <c r="I14325" s="214"/>
      <c r="J14325" s="214"/>
      <c r="K14325" s="218"/>
    </row>
    <row r="14326" customHeight="1" spans="1:11">
      <c r="A14326" s="228"/>
      <c r="B14326" s="219"/>
      <c r="C14326" s="220"/>
      <c r="D14326" s="220"/>
      <c r="E14326" s="220"/>
      <c r="F14326" s="225"/>
      <c r="G14326" s="222"/>
      <c r="H14326" s="229"/>
      <c r="I14326" s="220"/>
      <c r="J14326" s="220"/>
      <c r="K14326" s="223"/>
    </row>
    <row r="14327" customHeight="1" spans="1:11">
      <c r="A14327" s="226"/>
      <c r="B14327" s="213"/>
      <c r="C14327" s="214"/>
      <c r="D14327" s="214"/>
      <c r="E14327" s="214"/>
      <c r="F14327" s="224"/>
      <c r="G14327" s="216"/>
      <c r="H14327" s="227"/>
      <c r="I14327" s="214"/>
      <c r="J14327" s="214"/>
      <c r="K14327" s="218"/>
    </row>
    <row r="14328" customHeight="1" spans="1:11">
      <c r="A14328" s="228"/>
      <c r="B14328" s="219"/>
      <c r="C14328" s="220"/>
      <c r="D14328" s="220"/>
      <c r="E14328" s="220"/>
      <c r="F14328" s="225"/>
      <c r="G14328" s="222"/>
      <c r="H14328" s="229"/>
      <c r="I14328" s="220"/>
      <c r="J14328" s="220"/>
      <c r="K14328" s="223"/>
    </row>
    <row r="14329" customHeight="1" spans="1:11">
      <c r="A14329" s="226"/>
      <c r="B14329" s="213"/>
      <c r="C14329" s="214"/>
      <c r="D14329" s="214"/>
      <c r="E14329" s="214"/>
      <c r="F14329" s="224"/>
      <c r="G14329" s="216"/>
      <c r="H14329" s="227"/>
      <c r="I14329" s="214"/>
      <c r="J14329" s="214"/>
      <c r="K14329" s="218"/>
    </row>
    <row r="14330" customHeight="1" spans="1:11">
      <c r="A14330" s="228"/>
      <c r="B14330" s="219"/>
      <c r="C14330" s="220"/>
      <c r="D14330" s="220"/>
      <c r="E14330" s="220"/>
      <c r="F14330" s="225"/>
      <c r="G14330" s="222"/>
      <c r="H14330" s="229"/>
      <c r="I14330" s="220"/>
      <c r="J14330" s="220"/>
      <c r="K14330" s="223"/>
    </row>
    <row r="14331" customHeight="1" spans="1:11">
      <c r="A14331" s="226"/>
      <c r="B14331" s="213"/>
      <c r="C14331" s="214"/>
      <c r="D14331" s="214"/>
      <c r="E14331" s="214"/>
      <c r="F14331" s="224"/>
      <c r="G14331" s="216"/>
      <c r="H14331" s="227"/>
      <c r="I14331" s="214"/>
      <c r="J14331" s="214"/>
      <c r="K14331" s="218"/>
    </row>
    <row r="14332" customHeight="1" spans="1:11">
      <c r="A14332" s="228"/>
      <c r="B14332" s="219"/>
      <c r="C14332" s="220"/>
      <c r="D14332" s="220"/>
      <c r="E14332" s="220"/>
      <c r="F14332" s="225"/>
      <c r="G14332" s="222"/>
      <c r="H14332" s="229"/>
      <c r="I14332" s="220"/>
      <c r="J14332" s="220"/>
      <c r="K14332" s="223"/>
    </row>
    <row r="14333" customHeight="1" spans="1:11">
      <c r="A14333" s="226"/>
      <c r="B14333" s="213"/>
      <c r="C14333" s="214"/>
      <c r="D14333" s="214"/>
      <c r="E14333" s="214"/>
      <c r="F14333" s="224"/>
      <c r="G14333" s="216"/>
      <c r="H14333" s="227"/>
      <c r="I14333" s="214"/>
      <c r="J14333" s="214"/>
      <c r="K14333" s="218"/>
    </row>
    <row r="14334" customHeight="1" spans="1:11">
      <c r="A14334" s="228"/>
      <c r="B14334" s="219"/>
      <c r="C14334" s="220"/>
      <c r="D14334" s="220"/>
      <c r="E14334" s="220"/>
      <c r="F14334" s="225"/>
      <c r="G14334" s="222"/>
      <c r="H14334" s="229"/>
      <c r="I14334" s="220"/>
      <c r="J14334" s="220"/>
      <c r="K14334" s="223"/>
    </row>
    <row r="14335" customHeight="1" spans="1:11">
      <c r="A14335" s="226"/>
      <c r="B14335" s="213"/>
      <c r="C14335" s="214"/>
      <c r="D14335" s="214"/>
      <c r="E14335" s="214"/>
      <c r="F14335" s="224"/>
      <c r="G14335" s="216"/>
      <c r="H14335" s="227"/>
      <c r="I14335" s="214"/>
      <c r="J14335" s="214"/>
      <c r="K14335" s="218"/>
    </row>
    <row r="14336" customHeight="1" spans="1:11">
      <c r="A14336" s="228"/>
      <c r="B14336" s="219"/>
      <c r="C14336" s="220"/>
      <c r="D14336" s="220"/>
      <c r="E14336" s="220"/>
      <c r="F14336" s="225"/>
      <c r="G14336" s="222"/>
      <c r="H14336" s="229"/>
      <c r="I14336" s="220"/>
      <c r="J14336" s="220"/>
      <c r="K14336" s="223"/>
    </row>
    <row r="14337" customHeight="1" spans="1:11">
      <c r="A14337" s="226"/>
      <c r="B14337" s="213"/>
      <c r="C14337" s="214"/>
      <c r="D14337" s="214"/>
      <c r="E14337" s="214"/>
      <c r="F14337" s="224"/>
      <c r="G14337" s="216"/>
      <c r="H14337" s="227"/>
      <c r="I14337" s="214"/>
      <c r="J14337" s="214"/>
      <c r="K14337" s="218"/>
    </row>
    <row r="14338" customHeight="1" spans="1:11">
      <c r="A14338" s="228"/>
      <c r="B14338" s="219"/>
      <c r="C14338" s="220"/>
      <c r="D14338" s="220"/>
      <c r="E14338" s="220"/>
      <c r="F14338" s="225"/>
      <c r="G14338" s="222"/>
      <c r="H14338" s="229"/>
      <c r="I14338" s="220"/>
      <c r="J14338" s="220"/>
      <c r="K14338" s="223"/>
    </row>
    <row r="14339" customHeight="1" spans="1:11">
      <c r="A14339" s="226"/>
      <c r="B14339" s="213"/>
      <c r="C14339" s="214"/>
      <c r="D14339" s="214"/>
      <c r="E14339" s="214"/>
      <c r="F14339" s="224"/>
      <c r="G14339" s="216"/>
      <c r="H14339" s="227"/>
      <c r="I14339" s="214"/>
      <c r="J14339" s="214"/>
      <c r="K14339" s="218"/>
    </row>
    <row r="14340" customHeight="1" spans="1:11">
      <c r="A14340" s="228"/>
      <c r="B14340" s="219"/>
      <c r="C14340" s="220"/>
      <c r="D14340" s="220"/>
      <c r="E14340" s="220"/>
      <c r="F14340" s="225"/>
      <c r="G14340" s="222"/>
      <c r="H14340" s="229"/>
      <c r="I14340" s="220"/>
      <c r="J14340" s="220"/>
      <c r="K14340" s="223"/>
    </row>
    <row r="14341" customHeight="1" spans="1:11">
      <c r="A14341" s="226"/>
      <c r="B14341" s="213"/>
      <c r="C14341" s="214"/>
      <c r="D14341" s="214"/>
      <c r="E14341" s="214"/>
      <c r="F14341" s="224"/>
      <c r="G14341" s="216"/>
      <c r="H14341" s="227"/>
      <c r="I14341" s="214"/>
      <c r="J14341" s="214"/>
      <c r="K14341" s="218"/>
    </row>
    <row r="14342" customHeight="1" spans="1:11">
      <c r="A14342" s="228"/>
      <c r="B14342" s="219"/>
      <c r="C14342" s="220"/>
      <c r="D14342" s="220"/>
      <c r="E14342" s="220"/>
      <c r="F14342" s="225"/>
      <c r="G14342" s="222"/>
      <c r="H14342" s="229"/>
      <c r="I14342" s="220"/>
      <c r="J14342" s="220"/>
      <c r="K14342" s="223"/>
    </row>
    <row r="14343" customHeight="1" spans="1:11">
      <c r="A14343" s="226"/>
      <c r="B14343" s="213"/>
      <c r="C14343" s="214"/>
      <c r="D14343" s="214"/>
      <c r="E14343" s="214"/>
      <c r="F14343" s="224"/>
      <c r="G14343" s="216"/>
      <c r="H14343" s="227"/>
      <c r="I14343" s="214"/>
      <c r="J14343" s="214"/>
      <c r="K14343" s="218"/>
    </row>
    <row r="14344" customHeight="1" spans="1:11">
      <c r="A14344" s="228"/>
      <c r="B14344" s="219"/>
      <c r="C14344" s="220"/>
      <c r="D14344" s="220"/>
      <c r="E14344" s="220"/>
      <c r="F14344" s="225"/>
      <c r="G14344" s="222"/>
      <c r="H14344" s="229"/>
      <c r="I14344" s="220"/>
      <c r="J14344" s="220"/>
      <c r="K14344" s="223"/>
    </row>
    <row r="14345" customHeight="1" spans="1:11">
      <c r="A14345" s="226"/>
      <c r="B14345" s="213"/>
      <c r="C14345" s="214"/>
      <c r="D14345" s="214"/>
      <c r="E14345" s="214"/>
      <c r="F14345" s="224"/>
      <c r="G14345" s="216"/>
      <c r="H14345" s="227"/>
      <c r="I14345" s="214"/>
      <c r="J14345" s="214"/>
      <c r="K14345" s="218"/>
    </row>
    <row r="14346" customHeight="1" spans="1:11">
      <c r="A14346" s="228"/>
      <c r="B14346" s="219"/>
      <c r="C14346" s="220"/>
      <c r="D14346" s="220"/>
      <c r="E14346" s="220"/>
      <c r="F14346" s="225"/>
      <c r="G14346" s="222"/>
      <c r="H14346" s="229"/>
      <c r="I14346" s="220"/>
      <c r="J14346" s="220"/>
      <c r="K14346" s="223"/>
    </row>
    <row r="14347" customHeight="1" spans="1:11">
      <c r="A14347" s="226"/>
      <c r="B14347" s="213"/>
      <c r="C14347" s="214"/>
      <c r="D14347" s="214"/>
      <c r="E14347" s="214"/>
      <c r="F14347" s="224"/>
      <c r="G14347" s="216"/>
      <c r="H14347" s="227"/>
      <c r="I14347" s="214"/>
      <c r="J14347" s="214"/>
      <c r="K14347" s="218"/>
    </row>
    <row r="14348" customHeight="1" spans="1:11">
      <c r="A14348" s="228"/>
      <c r="B14348" s="219"/>
      <c r="C14348" s="220"/>
      <c r="D14348" s="220"/>
      <c r="E14348" s="220"/>
      <c r="F14348" s="225"/>
      <c r="G14348" s="222"/>
      <c r="H14348" s="229"/>
      <c r="I14348" s="220"/>
      <c r="J14348" s="220"/>
      <c r="K14348" s="223"/>
    </row>
    <row r="14349" customHeight="1" spans="1:11">
      <c r="A14349" s="226"/>
      <c r="B14349" s="213"/>
      <c r="C14349" s="214"/>
      <c r="D14349" s="214"/>
      <c r="E14349" s="214"/>
      <c r="F14349" s="224"/>
      <c r="G14349" s="216"/>
      <c r="H14349" s="227"/>
      <c r="I14349" s="214"/>
      <c r="J14349" s="214"/>
      <c r="K14349" s="218"/>
    </row>
    <row r="14350" customHeight="1" spans="1:11">
      <c r="A14350" s="228"/>
      <c r="B14350" s="219"/>
      <c r="C14350" s="220"/>
      <c r="D14350" s="220"/>
      <c r="E14350" s="220"/>
      <c r="F14350" s="225"/>
      <c r="G14350" s="222"/>
      <c r="H14350" s="229"/>
      <c r="I14350" s="220"/>
      <c r="J14350" s="220"/>
      <c r="K14350" s="223"/>
    </row>
    <row r="14351" customHeight="1" spans="1:11">
      <c r="A14351" s="226"/>
      <c r="B14351" s="213"/>
      <c r="C14351" s="214"/>
      <c r="D14351" s="214"/>
      <c r="E14351" s="214"/>
      <c r="F14351" s="224"/>
      <c r="G14351" s="216"/>
      <c r="H14351" s="227"/>
      <c r="I14351" s="214"/>
      <c r="J14351" s="214"/>
      <c r="K14351" s="218"/>
    </row>
    <row r="14352" customHeight="1" spans="1:11">
      <c r="A14352" s="228"/>
      <c r="B14352" s="219"/>
      <c r="C14352" s="220"/>
      <c r="D14352" s="220"/>
      <c r="E14352" s="220"/>
      <c r="F14352" s="225"/>
      <c r="G14352" s="222"/>
      <c r="H14352" s="229"/>
      <c r="I14352" s="220"/>
      <c r="J14352" s="220"/>
      <c r="K14352" s="223"/>
    </row>
    <row r="14353" customHeight="1" spans="1:11">
      <c r="A14353" s="226"/>
      <c r="B14353" s="213"/>
      <c r="C14353" s="214"/>
      <c r="D14353" s="214"/>
      <c r="E14353" s="214"/>
      <c r="F14353" s="224"/>
      <c r="G14353" s="216"/>
      <c r="H14353" s="227"/>
      <c r="I14353" s="214"/>
      <c r="J14353" s="214"/>
      <c r="K14353" s="218"/>
    </row>
    <row r="14354" customHeight="1" spans="1:11">
      <c r="A14354" s="228"/>
      <c r="B14354" s="219"/>
      <c r="C14354" s="220"/>
      <c r="D14354" s="220"/>
      <c r="E14354" s="220"/>
      <c r="F14354" s="225"/>
      <c r="G14354" s="222"/>
      <c r="H14354" s="229"/>
      <c r="I14354" s="220"/>
      <c r="J14354" s="220"/>
      <c r="K14354" s="223"/>
    </row>
    <row r="14355" customHeight="1" spans="1:11">
      <c r="A14355" s="226"/>
      <c r="B14355" s="213"/>
      <c r="C14355" s="214"/>
      <c r="D14355" s="214"/>
      <c r="E14355" s="214"/>
      <c r="F14355" s="224"/>
      <c r="G14355" s="216"/>
      <c r="H14355" s="227"/>
      <c r="I14355" s="214"/>
      <c r="J14355" s="214"/>
      <c r="K14355" s="218"/>
    </row>
    <row r="14356" customHeight="1" spans="1:11">
      <c r="A14356" s="228"/>
      <c r="B14356" s="219"/>
      <c r="C14356" s="220"/>
      <c r="D14356" s="220"/>
      <c r="E14356" s="220"/>
      <c r="F14356" s="225"/>
      <c r="G14356" s="222"/>
      <c r="H14356" s="229"/>
      <c r="I14356" s="220"/>
      <c r="J14356" s="220"/>
      <c r="K14356" s="223"/>
    </row>
    <row r="14357" customHeight="1" spans="1:11">
      <c r="A14357" s="226"/>
      <c r="B14357" s="213"/>
      <c r="C14357" s="214"/>
      <c r="D14357" s="214"/>
      <c r="E14357" s="214"/>
      <c r="F14357" s="224"/>
      <c r="G14357" s="216"/>
      <c r="H14357" s="227"/>
      <c r="I14357" s="214"/>
      <c r="J14357" s="214"/>
      <c r="K14357" s="218"/>
    </row>
    <row r="14358" customHeight="1" spans="1:11">
      <c r="A14358" s="228"/>
      <c r="B14358" s="219"/>
      <c r="C14358" s="220"/>
      <c r="D14358" s="220"/>
      <c r="E14358" s="220"/>
      <c r="F14358" s="225"/>
      <c r="G14358" s="222"/>
      <c r="H14358" s="229"/>
      <c r="I14358" s="220"/>
      <c r="J14358" s="220"/>
      <c r="K14358" s="223"/>
    </row>
    <row r="14359" customHeight="1" spans="1:11">
      <c r="A14359" s="226"/>
      <c r="B14359" s="213"/>
      <c r="C14359" s="214"/>
      <c r="D14359" s="214"/>
      <c r="E14359" s="214"/>
      <c r="F14359" s="224"/>
      <c r="G14359" s="216"/>
      <c r="H14359" s="227"/>
      <c r="I14359" s="214"/>
      <c r="J14359" s="214"/>
      <c r="K14359" s="218"/>
    </row>
    <row r="14360" customHeight="1" spans="1:11">
      <c r="A14360" s="228"/>
      <c r="B14360" s="219"/>
      <c r="C14360" s="220"/>
      <c r="D14360" s="220"/>
      <c r="E14360" s="220"/>
      <c r="F14360" s="225"/>
      <c r="G14360" s="222"/>
      <c r="H14360" s="229"/>
      <c r="I14360" s="220"/>
      <c r="J14360" s="220"/>
      <c r="K14360" s="223"/>
    </row>
    <row r="14361" customHeight="1" spans="1:11">
      <c r="A14361" s="226"/>
      <c r="B14361" s="213"/>
      <c r="C14361" s="214"/>
      <c r="D14361" s="214"/>
      <c r="E14361" s="214"/>
      <c r="F14361" s="224"/>
      <c r="G14361" s="216"/>
      <c r="H14361" s="227"/>
      <c r="I14361" s="214"/>
      <c r="J14361" s="214"/>
      <c r="K14361" s="218"/>
    </row>
    <row r="14362" customHeight="1" spans="1:11">
      <c r="A14362" s="228"/>
      <c r="B14362" s="219"/>
      <c r="C14362" s="220"/>
      <c r="D14362" s="220"/>
      <c r="E14362" s="220"/>
      <c r="F14362" s="225"/>
      <c r="G14362" s="222"/>
      <c r="H14362" s="229"/>
      <c r="I14362" s="220"/>
      <c r="J14362" s="220"/>
      <c r="K14362" s="223"/>
    </row>
    <row r="14363" customHeight="1" spans="1:11">
      <c r="A14363" s="226"/>
      <c r="B14363" s="213"/>
      <c r="C14363" s="214"/>
      <c r="D14363" s="214"/>
      <c r="E14363" s="214"/>
      <c r="F14363" s="224"/>
      <c r="G14363" s="216"/>
      <c r="H14363" s="227"/>
      <c r="I14363" s="214"/>
      <c r="J14363" s="214"/>
      <c r="K14363" s="218"/>
    </row>
    <row r="14364" customHeight="1" spans="1:11">
      <c r="A14364" s="228"/>
      <c r="B14364" s="219"/>
      <c r="C14364" s="220"/>
      <c r="D14364" s="220"/>
      <c r="E14364" s="220"/>
      <c r="F14364" s="225"/>
      <c r="G14364" s="222"/>
      <c r="H14364" s="229"/>
      <c r="I14364" s="220"/>
      <c r="J14364" s="220"/>
      <c r="K14364" s="223"/>
    </row>
    <row r="14365" customHeight="1" spans="1:11">
      <c r="A14365" s="226"/>
      <c r="B14365" s="213"/>
      <c r="C14365" s="214"/>
      <c r="D14365" s="214"/>
      <c r="E14365" s="214"/>
      <c r="F14365" s="224"/>
      <c r="G14365" s="216"/>
      <c r="H14365" s="227"/>
      <c r="I14365" s="214"/>
      <c r="J14365" s="214"/>
      <c r="K14365" s="218"/>
    </row>
    <row r="14366" customHeight="1" spans="1:11">
      <c r="A14366" s="228"/>
      <c r="B14366" s="219"/>
      <c r="C14366" s="220"/>
      <c r="D14366" s="220"/>
      <c r="E14366" s="220"/>
      <c r="F14366" s="225"/>
      <c r="G14366" s="222"/>
      <c r="H14366" s="229"/>
      <c r="I14366" s="220"/>
      <c r="J14366" s="220"/>
      <c r="K14366" s="223"/>
    </row>
    <row r="14367" customHeight="1" spans="1:11">
      <c r="A14367" s="226"/>
      <c r="B14367" s="213"/>
      <c r="C14367" s="214"/>
      <c r="D14367" s="214"/>
      <c r="E14367" s="214"/>
      <c r="F14367" s="224"/>
      <c r="G14367" s="216"/>
      <c r="H14367" s="227"/>
      <c r="I14367" s="214"/>
      <c r="J14367" s="214"/>
      <c r="K14367" s="218"/>
    </row>
    <row r="14368" customHeight="1" spans="1:11">
      <c r="A14368" s="228"/>
      <c r="B14368" s="219"/>
      <c r="C14368" s="220"/>
      <c r="D14368" s="220"/>
      <c r="E14368" s="220"/>
      <c r="F14368" s="225"/>
      <c r="G14368" s="222"/>
      <c r="H14368" s="229"/>
      <c r="I14368" s="220"/>
      <c r="J14368" s="220"/>
      <c r="K14368" s="223"/>
    </row>
    <row r="14369" customHeight="1" spans="1:11">
      <c r="A14369" s="226"/>
      <c r="B14369" s="213"/>
      <c r="C14369" s="214"/>
      <c r="D14369" s="214"/>
      <c r="E14369" s="214"/>
      <c r="F14369" s="224"/>
      <c r="G14369" s="216"/>
      <c r="H14369" s="227"/>
      <c r="I14369" s="214"/>
      <c r="J14369" s="214"/>
      <c r="K14369" s="218"/>
    </row>
    <row r="14370" customHeight="1" spans="1:11">
      <c r="A14370" s="228"/>
      <c r="B14370" s="219"/>
      <c r="C14370" s="220"/>
      <c r="D14370" s="220"/>
      <c r="E14370" s="220"/>
      <c r="F14370" s="225"/>
      <c r="G14370" s="222"/>
      <c r="H14370" s="229"/>
      <c r="I14370" s="220"/>
      <c r="J14370" s="220"/>
      <c r="K14370" s="223"/>
    </row>
    <row r="14371" customHeight="1" spans="1:11">
      <c r="A14371" s="226"/>
      <c r="B14371" s="213"/>
      <c r="C14371" s="214"/>
      <c r="D14371" s="214"/>
      <c r="E14371" s="214"/>
      <c r="F14371" s="224"/>
      <c r="G14371" s="216"/>
      <c r="H14371" s="227"/>
      <c r="I14371" s="214"/>
      <c r="J14371" s="214"/>
      <c r="K14371" s="218"/>
    </row>
    <row r="14372" customHeight="1" spans="1:11">
      <c r="A14372" s="228"/>
      <c r="B14372" s="219"/>
      <c r="C14372" s="220"/>
      <c r="D14372" s="220"/>
      <c r="E14372" s="220"/>
      <c r="F14372" s="225"/>
      <c r="G14372" s="222"/>
      <c r="H14372" s="229"/>
      <c r="I14372" s="220"/>
      <c r="J14372" s="220"/>
      <c r="K14372" s="223"/>
    </row>
    <row r="14373" customHeight="1" spans="1:11">
      <c r="A14373" s="226"/>
      <c r="B14373" s="213"/>
      <c r="C14373" s="214"/>
      <c r="D14373" s="214"/>
      <c r="E14373" s="214"/>
      <c r="F14373" s="224"/>
      <c r="G14373" s="216"/>
      <c r="H14373" s="227"/>
      <c r="I14373" s="214"/>
      <c r="J14373" s="214"/>
      <c r="K14373" s="218"/>
    </row>
    <row r="14374" customHeight="1" spans="1:11">
      <c r="A14374" s="228"/>
      <c r="B14374" s="219"/>
      <c r="C14374" s="220"/>
      <c r="D14374" s="220"/>
      <c r="E14374" s="220"/>
      <c r="F14374" s="225"/>
      <c r="G14374" s="222"/>
      <c r="H14374" s="229"/>
      <c r="I14374" s="220"/>
      <c r="J14374" s="220"/>
      <c r="K14374" s="223"/>
    </row>
    <row r="14375" customHeight="1" spans="1:11">
      <c r="A14375" s="226"/>
      <c r="B14375" s="213"/>
      <c r="C14375" s="214"/>
      <c r="D14375" s="214"/>
      <c r="E14375" s="214"/>
      <c r="F14375" s="224"/>
      <c r="G14375" s="216"/>
      <c r="H14375" s="227"/>
      <c r="I14375" s="214"/>
      <c r="J14375" s="214"/>
      <c r="K14375" s="218"/>
    </row>
    <row r="14376" customHeight="1" spans="1:11">
      <c r="A14376" s="228"/>
      <c r="B14376" s="219"/>
      <c r="C14376" s="220"/>
      <c r="D14376" s="220"/>
      <c r="E14376" s="220"/>
      <c r="F14376" s="225"/>
      <c r="G14376" s="222"/>
      <c r="H14376" s="229"/>
      <c r="I14376" s="220"/>
      <c r="J14376" s="220"/>
      <c r="K14376" s="223"/>
    </row>
    <row r="14377" customHeight="1" spans="1:11">
      <c r="A14377" s="226"/>
      <c r="B14377" s="213"/>
      <c r="C14377" s="214"/>
      <c r="D14377" s="214"/>
      <c r="E14377" s="214"/>
      <c r="F14377" s="224"/>
      <c r="G14377" s="216"/>
      <c r="H14377" s="227"/>
      <c r="I14377" s="214"/>
      <c r="J14377" s="214"/>
      <c r="K14377" s="218"/>
    </row>
    <row r="14378" customHeight="1" spans="1:11">
      <c r="A14378" s="228"/>
      <c r="B14378" s="219"/>
      <c r="C14378" s="220"/>
      <c r="D14378" s="220"/>
      <c r="E14378" s="220"/>
      <c r="F14378" s="225"/>
      <c r="G14378" s="222"/>
      <c r="H14378" s="229"/>
      <c r="I14378" s="220"/>
      <c r="J14378" s="220"/>
      <c r="K14378" s="223"/>
    </row>
    <row r="14379" customHeight="1" spans="1:11">
      <c r="A14379" s="226"/>
      <c r="B14379" s="213"/>
      <c r="C14379" s="214"/>
      <c r="D14379" s="214"/>
      <c r="E14379" s="214"/>
      <c r="F14379" s="224"/>
      <c r="G14379" s="216"/>
      <c r="H14379" s="227"/>
      <c r="I14379" s="214"/>
      <c r="J14379" s="214"/>
      <c r="K14379" s="218"/>
    </row>
    <row r="14380" customHeight="1" spans="1:11">
      <c r="A14380" s="228"/>
      <c r="B14380" s="219"/>
      <c r="C14380" s="220"/>
      <c r="D14380" s="220"/>
      <c r="E14380" s="220"/>
      <c r="F14380" s="225"/>
      <c r="G14380" s="222"/>
      <c r="H14380" s="229"/>
      <c r="I14380" s="220"/>
      <c r="J14380" s="220"/>
      <c r="K14380" s="223"/>
    </row>
    <row r="14381" customHeight="1" spans="1:11">
      <c r="A14381" s="226"/>
      <c r="B14381" s="213"/>
      <c r="C14381" s="214"/>
      <c r="D14381" s="214"/>
      <c r="E14381" s="214"/>
      <c r="F14381" s="224"/>
      <c r="G14381" s="216"/>
      <c r="H14381" s="227"/>
      <c r="I14381" s="214"/>
      <c r="J14381" s="214"/>
      <c r="K14381" s="218"/>
    </row>
    <row r="14382" customHeight="1" spans="1:11">
      <c r="A14382" s="228"/>
      <c r="B14382" s="219"/>
      <c r="C14382" s="220"/>
      <c r="D14382" s="220"/>
      <c r="E14382" s="220"/>
      <c r="F14382" s="225"/>
      <c r="G14382" s="222"/>
      <c r="H14382" s="229"/>
      <c r="I14382" s="220"/>
      <c r="J14382" s="220"/>
      <c r="K14382" s="223"/>
    </row>
    <row r="14383" customHeight="1" spans="1:11">
      <c r="A14383" s="226"/>
      <c r="B14383" s="213"/>
      <c r="C14383" s="214"/>
      <c r="D14383" s="214"/>
      <c r="E14383" s="214"/>
      <c r="F14383" s="224"/>
      <c r="G14383" s="216"/>
      <c r="H14383" s="227"/>
      <c r="I14383" s="214"/>
      <c r="J14383" s="214"/>
      <c r="K14383" s="218"/>
    </row>
    <row r="14384" customHeight="1" spans="1:11">
      <c r="A14384" s="228"/>
      <c r="B14384" s="219"/>
      <c r="C14384" s="220"/>
      <c r="D14384" s="220"/>
      <c r="E14384" s="220"/>
      <c r="F14384" s="225"/>
      <c r="G14384" s="222"/>
      <c r="H14384" s="229"/>
      <c r="I14384" s="220"/>
      <c r="J14384" s="220"/>
      <c r="K14384" s="223"/>
    </row>
    <row r="14385" customHeight="1" spans="1:11">
      <c r="A14385" s="226"/>
      <c r="B14385" s="213"/>
      <c r="C14385" s="214"/>
      <c r="D14385" s="214"/>
      <c r="E14385" s="214"/>
      <c r="F14385" s="224"/>
      <c r="G14385" s="216"/>
      <c r="H14385" s="227"/>
      <c r="I14385" s="214"/>
      <c r="J14385" s="214"/>
      <c r="K14385" s="218"/>
    </row>
    <row r="14386" customHeight="1" spans="1:11">
      <c r="A14386" s="228"/>
      <c r="B14386" s="219"/>
      <c r="C14386" s="220"/>
      <c r="D14386" s="220"/>
      <c r="E14386" s="220"/>
      <c r="F14386" s="225"/>
      <c r="G14386" s="222"/>
      <c r="H14386" s="229"/>
      <c r="I14386" s="220"/>
      <c r="J14386" s="220"/>
      <c r="K14386" s="223"/>
    </row>
    <row r="14387" customHeight="1" spans="1:11">
      <c r="A14387" s="226"/>
      <c r="B14387" s="213"/>
      <c r="C14387" s="214"/>
      <c r="D14387" s="214"/>
      <c r="E14387" s="214"/>
      <c r="F14387" s="224"/>
      <c r="G14387" s="216"/>
      <c r="H14387" s="227"/>
      <c r="I14387" s="214"/>
      <c r="J14387" s="214"/>
      <c r="K14387" s="218"/>
    </row>
    <row r="14388" customHeight="1" spans="1:11">
      <c r="A14388" s="228"/>
      <c r="B14388" s="219"/>
      <c r="C14388" s="220"/>
      <c r="D14388" s="220"/>
      <c r="E14388" s="220"/>
      <c r="F14388" s="225"/>
      <c r="G14388" s="222"/>
      <c r="H14388" s="229"/>
      <c r="I14388" s="220"/>
      <c r="J14388" s="220"/>
      <c r="K14388" s="223"/>
    </row>
    <row r="14389" customHeight="1" spans="1:11">
      <c r="A14389" s="226"/>
      <c r="B14389" s="213"/>
      <c r="C14389" s="214"/>
      <c r="D14389" s="214"/>
      <c r="E14389" s="214"/>
      <c r="F14389" s="224"/>
      <c r="G14389" s="216"/>
      <c r="H14389" s="227"/>
      <c r="I14389" s="214"/>
      <c r="J14389" s="214"/>
      <c r="K14389" s="218"/>
    </row>
    <row r="14390" customHeight="1" spans="1:11">
      <c r="A14390" s="228"/>
      <c r="B14390" s="219"/>
      <c r="C14390" s="220"/>
      <c r="D14390" s="220"/>
      <c r="E14390" s="220"/>
      <c r="F14390" s="225"/>
      <c r="G14390" s="222"/>
      <c r="H14390" s="229"/>
      <c r="I14390" s="220"/>
      <c r="J14390" s="220"/>
      <c r="K14390" s="223"/>
    </row>
    <row r="14391" customHeight="1" spans="1:11">
      <c r="A14391" s="226"/>
      <c r="B14391" s="213"/>
      <c r="C14391" s="214"/>
      <c r="D14391" s="214"/>
      <c r="E14391" s="214"/>
      <c r="F14391" s="224"/>
      <c r="G14391" s="216"/>
      <c r="H14391" s="227"/>
      <c r="I14391" s="214"/>
      <c r="J14391" s="214"/>
      <c r="K14391" s="218"/>
    </row>
    <row r="14392" customHeight="1" spans="1:11">
      <c r="A14392" s="228"/>
      <c r="B14392" s="219"/>
      <c r="C14392" s="220"/>
      <c r="D14392" s="220"/>
      <c r="E14392" s="220"/>
      <c r="F14392" s="225"/>
      <c r="G14392" s="222"/>
      <c r="H14392" s="229"/>
      <c r="I14392" s="220"/>
      <c r="J14392" s="220"/>
      <c r="K14392" s="223"/>
    </row>
    <row r="14393" customHeight="1" spans="1:11">
      <c r="A14393" s="226"/>
      <c r="B14393" s="213"/>
      <c r="C14393" s="214"/>
      <c r="D14393" s="214"/>
      <c r="E14393" s="214"/>
      <c r="F14393" s="224"/>
      <c r="G14393" s="216"/>
      <c r="H14393" s="227"/>
      <c r="I14393" s="214"/>
      <c r="J14393" s="214"/>
      <c r="K14393" s="218"/>
    </row>
    <row r="14394" customHeight="1" spans="1:11">
      <c r="A14394" s="228"/>
      <c r="B14394" s="219"/>
      <c r="C14394" s="220"/>
      <c r="D14394" s="220"/>
      <c r="E14394" s="220"/>
      <c r="F14394" s="225"/>
      <c r="G14394" s="222"/>
      <c r="H14394" s="229"/>
      <c r="I14394" s="220"/>
      <c r="J14394" s="220"/>
      <c r="K14394" s="223"/>
    </row>
    <row r="14395" customHeight="1" spans="1:11">
      <c r="A14395" s="226"/>
      <c r="B14395" s="213"/>
      <c r="C14395" s="214"/>
      <c r="D14395" s="214"/>
      <c r="E14395" s="214"/>
      <c r="F14395" s="224"/>
      <c r="G14395" s="216"/>
      <c r="H14395" s="227"/>
      <c r="I14395" s="214"/>
      <c r="J14395" s="214"/>
      <c r="K14395" s="218"/>
    </row>
    <row r="14396" customHeight="1" spans="1:11">
      <c r="A14396" s="228"/>
      <c r="B14396" s="219"/>
      <c r="C14396" s="220"/>
      <c r="D14396" s="220"/>
      <c r="E14396" s="220"/>
      <c r="F14396" s="225"/>
      <c r="G14396" s="222"/>
      <c r="H14396" s="229"/>
      <c r="I14396" s="220"/>
      <c r="J14396" s="220"/>
      <c r="K14396" s="223"/>
    </row>
    <row r="14397" customHeight="1" spans="1:11">
      <c r="A14397" s="226"/>
      <c r="B14397" s="213"/>
      <c r="C14397" s="214"/>
      <c r="D14397" s="214"/>
      <c r="E14397" s="214"/>
      <c r="F14397" s="224"/>
      <c r="G14397" s="216"/>
      <c r="H14397" s="227"/>
      <c r="I14397" s="214"/>
      <c r="J14397" s="214"/>
      <c r="K14397" s="218"/>
    </row>
    <row r="14398" customHeight="1" spans="1:11">
      <c r="A14398" s="228"/>
      <c r="B14398" s="219"/>
      <c r="C14398" s="220"/>
      <c r="D14398" s="220"/>
      <c r="E14398" s="220"/>
      <c r="F14398" s="225"/>
      <c r="G14398" s="222"/>
      <c r="H14398" s="229"/>
      <c r="I14398" s="220"/>
      <c r="J14398" s="220"/>
      <c r="K14398" s="223"/>
    </row>
    <row r="14399" customHeight="1" spans="1:11">
      <c r="A14399" s="226"/>
      <c r="B14399" s="213"/>
      <c r="C14399" s="214"/>
      <c r="D14399" s="214"/>
      <c r="E14399" s="214"/>
      <c r="F14399" s="224"/>
      <c r="G14399" s="216"/>
      <c r="H14399" s="227"/>
      <c r="I14399" s="214"/>
      <c r="J14399" s="214"/>
      <c r="K14399" s="218"/>
    </row>
    <row r="14400" customHeight="1" spans="1:11">
      <c r="A14400" s="228"/>
      <c r="B14400" s="219"/>
      <c r="C14400" s="220"/>
      <c r="D14400" s="220"/>
      <c r="E14400" s="220"/>
      <c r="F14400" s="225"/>
      <c r="G14400" s="222"/>
      <c r="H14400" s="229"/>
      <c r="I14400" s="220"/>
      <c r="J14400" s="220"/>
      <c r="K14400" s="223"/>
    </row>
    <row r="14401" customHeight="1" spans="1:11">
      <c r="A14401" s="226"/>
      <c r="B14401" s="213"/>
      <c r="C14401" s="214"/>
      <c r="D14401" s="214"/>
      <c r="E14401" s="214"/>
      <c r="F14401" s="224"/>
      <c r="G14401" s="216"/>
      <c r="H14401" s="227"/>
      <c r="I14401" s="214"/>
      <c r="J14401" s="214"/>
      <c r="K14401" s="218"/>
    </row>
    <row r="14402" customHeight="1" spans="1:11">
      <c r="A14402" s="228"/>
      <c r="B14402" s="219"/>
      <c r="C14402" s="220"/>
      <c r="D14402" s="220"/>
      <c r="E14402" s="220"/>
      <c r="F14402" s="225"/>
      <c r="G14402" s="222"/>
      <c r="H14402" s="229"/>
      <c r="I14402" s="220"/>
      <c r="J14402" s="220"/>
      <c r="K14402" s="223"/>
    </row>
    <row r="14403" customHeight="1" spans="1:11">
      <c r="A14403" s="226"/>
      <c r="B14403" s="213"/>
      <c r="C14403" s="214"/>
      <c r="D14403" s="214"/>
      <c r="E14403" s="214"/>
      <c r="F14403" s="224"/>
      <c r="G14403" s="216"/>
      <c r="H14403" s="227"/>
      <c r="I14403" s="214"/>
      <c r="J14403" s="214"/>
      <c r="K14403" s="218"/>
    </row>
    <row r="14404" customHeight="1" spans="1:11">
      <c r="A14404" s="228"/>
      <c r="B14404" s="219"/>
      <c r="C14404" s="220"/>
      <c r="D14404" s="220"/>
      <c r="E14404" s="220"/>
      <c r="F14404" s="225"/>
      <c r="G14404" s="222"/>
      <c r="H14404" s="229"/>
      <c r="I14404" s="220"/>
      <c r="J14404" s="220"/>
      <c r="K14404" s="223"/>
    </row>
    <row r="14405" customHeight="1" spans="1:11">
      <c r="A14405" s="226"/>
      <c r="B14405" s="213"/>
      <c r="C14405" s="214"/>
      <c r="D14405" s="214"/>
      <c r="E14405" s="214"/>
      <c r="F14405" s="224"/>
      <c r="G14405" s="216"/>
      <c r="H14405" s="227"/>
      <c r="I14405" s="214"/>
      <c r="J14405" s="214"/>
      <c r="K14405" s="218"/>
    </row>
    <row r="14406" customHeight="1" spans="1:11">
      <c r="A14406" s="228"/>
      <c r="B14406" s="219"/>
      <c r="C14406" s="220"/>
      <c r="D14406" s="220"/>
      <c r="E14406" s="220"/>
      <c r="F14406" s="225"/>
      <c r="G14406" s="222"/>
      <c r="H14406" s="229"/>
      <c r="I14406" s="220"/>
      <c r="J14406" s="220"/>
      <c r="K14406" s="223"/>
    </row>
    <row r="14407" customHeight="1" spans="1:11">
      <c r="A14407" s="226"/>
      <c r="B14407" s="213"/>
      <c r="C14407" s="214"/>
      <c r="D14407" s="214"/>
      <c r="E14407" s="214"/>
      <c r="F14407" s="224"/>
      <c r="G14407" s="216"/>
      <c r="H14407" s="227"/>
      <c r="I14407" s="214"/>
      <c r="J14407" s="214"/>
      <c r="K14407" s="218"/>
    </row>
    <row r="14408" customHeight="1" spans="1:11">
      <c r="A14408" s="228"/>
      <c r="B14408" s="219"/>
      <c r="C14408" s="220"/>
      <c r="D14408" s="220"/>
      <c r="E14408" s="220"/>
      <c r="F14408" s="225"/>
      <c r="G14408" s="222"/>
      <c r="H14408" s="229"/>
      <c r="I14408" s="220"/>
      <c r="J14408" s="220"/>
      <c r="K14408" s="223"/>
    </row>
    <row r="14409" customHeight="1" spans="1:11">
      <c r="A14409" s="226"/>
      <c r="B14409" s="213"/>
      <c r="C14409" s="214"/>
      <c r="D14409" s="214"/>
      <c r="E14409" s="214"/>
      <c r="F14409" s="224"/>
      <c r="G14409" s="216"/>
      <c r="H14409" s="227"/>
      <c r="I14409" s="214"/>
      <c r="J14409" s="214"/>
      <c r="K14409" s="218"/>
    </row>
    <row r="14410" customHeight="1" spans="1:11">
      <c r="A14410" s="228"/>
      <c r="B14410" s="219"/>
      <c r="C14410" s="220"/>
      <c r="D14410" s="220"/>
      <c r="E14410" s="220"/>
      <c r="F14410" s="225"/>
      <c r="G14410" s="222"/>
      <c r="H14410" s="229"/>
      <c r="I14410" s="220"/>
      <c r="J14410" s="220"/>
      <c r="K14410" s="223"/>
    </row>
    <row r="14411" customHeight="1" spans="1:11">
      <c r="A14411" s="226"/>
      <c r="B14411" s="213"/>
      <c r="C14411" s="214"/>
      <c r="D14411" s="214"/>
      <c r="E14411" s="214"/>
      <c r="F14411" s="224"/>
      <c r="G14411" s="216"/>
      <c r="H14411" s="227"/>
      <c r="I14411" s="214"/>
      <c r="J14411" s="214"/>
      <c r="K14411" s="218"/>
    </row>
    <row r="14412" customHeight="1" spans="1:11">
      <c r="A14412" s="228"/>
      <c r="B14412" s="219"/>
      <c r="C14412" s="220"/>
      <c r="D14412" s="220"/>
      <c r="E14412" s="220"/>
      <c r="F14412" s="225"/>
      <c r="G14412" s="222"/>
      <c r="H14412" s="229"/>
      <c r="I14412" s="220"/>
      <c r="J14412" s="220"/>
      <c r="K14412" s="223"/>
    </row>
    <row r="14413" customHeight="1" spans="1:11">
      <c r="A14413" s="226"/>
      <c r="B14413" s="213"/>
      <c r="C14413" s="214"/>
      <c r="D14413" s="214"/>
      <c r="E14413" s="214"/>
      <c r="F14413" s="224"/>
      <c r="G14413" s="216"/>
      <c r="H14413" s="227"/>
      <c r="I14413" s="214"/>
      <c r="J14413" s="214"/>
      <c r="K14413" s="218"/>
    </row>
    <row r="14414" customHeight="1" spans="1:11">
      <c r="A14414" s="228"/>
      <c r="B14414" s="219"/>
      <c r="C14414" s="220"/>
      <c r="D14414" s="220"/>
      <c r="E14414" s="220"/>
      <c r="F14414" s="225"/>
      <c r="G14414" s="222"/>
      <c r="H14414" s="229"/>
      <c r="I14414" s="220"/>
      <c r="J14414" s="220"/>
      <c r="K14414" s="223"/>
    </row>
    <row r="14415" customHeight="1" spans="1:11">
      <c r="A14415" s="226"/>
      <c r="B14415" s="213"/>
      <c r="C14415" s="214"/>
      <c r="D14415" s="214"/>
      <c r="E14415" s="214"/>
      <c r="F14415" s="224"/>
      <c r="G14415" s="216"/>
      <c r="H14415" s="227"/>
      <c r="I14415" s="214"/>
      <c r="J14415" s="214"/>
      <c r="K14415" s="218"/>
    </row>
    <row r="14416" customHeight="1" spans="1:11">
      <c r="A14416" s="228"/>
      <c r="B14416" s="219"/>
      <c r="C14416" s="220"/>
      <c r="D14416" s="220"/>
      <c r="E14416" s="220"/>
      <c r="F14416" s="225"/>
      <c r="G14416" s="222"/>
      <c r="H14416" s="229"/>
      <c r="I14416" s="220"/>
      <c r="J14416" s="220"/>
      <c r="K14416" s="223"/>
    </row>
    <row r="14417" customHeight="1" spans="1:11">
      <c r="A14417" s="226"/>
      <c r="B14417" s="213"/>
      <c r="C14417" s="214"/>
      <c r="D14417" s="214"/>
      <c r="E14417" s="214"/>
      <c r="F14417" s="224"/>
      <c r="G14417" s="216"/>
      <c r="H14417" s="227"/>
      <c r="I14417" s="214"/>
      <c r="J14417" s="214"/>
      <c r="K14417" s="218"/>
    </row>
    <row r="14418" customHeight="1" spans="1:11">
      <c r="A14418" s="228"/>
      <c r="B14418" s="219"/>
      <c r="C14418" s="220"/>
      <c r="D14418" s="220"/>
      <c r="E14418" s="220"/>
      <c r="F14418" s="225"/>
      <c r="G14418" s="222"/>
      <c r="H14418" s="229"/>
      <c r="I14418" s="220"/>
      <c r="J14418" s="220"/>
      <c r="K14418" s="223"/>
    </row>
    <row r="14419" customHeight="1" spans="1:11">
      <c r="A14419" s="226"/>
      <c r="B14419" s="213"/>
      <c r="C14419" s="214"/>
      <c r="D14419" s="214"/>
      <c r="E14419" s="214"/>
      <c r="F14419" s="224"/>
      <c r="G14419" s="216"/>
      <c r="H14419" s="227"/>
      <c r="I14419" s="214"/>
      <c r="J14419" s="214"/>
      <c r="K14419" s="218"/>
    </row>
    <row r="14420" customHeight="1" spans="1:11">
      <c r="A14420" s="228"/>
      <c r="B14420" s="219"/>
      <c r="C14420" s="220"/>
      <c r="D14420" s="220"/>
      <c r="E14420" s="220"/>
      <c r="F14420" s="225"/>
      <c r="G14420" s="222"/>
      <c r="H14420" s="229"/>
      <c r="I14420" s="220"/>
      <c r="J14420" s="220"/>
      <c r="K14420" s="223"/>
    </row>
    <row r="14421" customHeight="1" spans="1:11">
      <c r="A14421" s="226"/>
      <c r="B14421" s="213"/>
      <c r="C14421" s="214"/>
      <c r="D14421" s="214"/>
      <c r="E14421" s="214"/>
      <c r="F14421" s="224"/>
      <c r="G14421" s="216"/>
      <c r="H14421" s="227"/>
      <c r="I14421" s="214"/>
      <c r="J14421" s="214"/>
      <c r="K14421" s="218"/>
    </row>
    <row r="14422" customHeight="1" spans="1:11">
      <c r="A14422" s="228"/>
      <c r="B14422" s="219"/>
      <c r="C14422" s="220"/>
      <c r="D14422" s="220"/>
      <c r="E14422" s="220"/>
      <c r="F14422" s="225"/>
      <c r="G14422" s="222"/>
      <c r="H14422" s="229"/>
      <c r="I14422" s="220"/>
      <c r="J14422" s="220"/>
      <c r="K14422" s="223"/>
    </row>
    <row r="14423" customHeight="1" spans="1:11">
      <c r="A14423" s="226"/>
      <c r="B14423" s="213"/>
      <c r="C14423" s="214"/>
      <c r="D14423" s="214"/>
      <c r="E14423" s="214"/>
      <c r="F14423" s="224"/>
      <c r="G14423" s="216"/>
      <c r="H14423" s="227"/>
      <c r="I14423" s="214"/>
      <c r="J14423" s="214"/>
      <c r="K14423" s="218"/>
    </row>
    <row r="14424" customHeight="1" spans="1:11">
      <c r="A14424" s="228"/>
      <c r="B14424" s="219"/>
      <c r="C14424" s="220"/>
      <c r="D14424" s="220"/>
      <c r="E14424" s="220"/>
      <c r="F14424" s="225"/>
      <c r="G14424" s="222"/>
      <c r="H14424" s="229"/>
      <c r="I14424" s="220"/>
      <c r="J14424" s="220"/>
      <c r="K14424" s="223"/>
    </row>
    <row r="14425" customHeight="1" spans="1:11">
      <c r="A14425" s="226"/>
      <c r="B14425" s="213"/>
      <c r="C14425" s="214"/>
      <c r="D14425" s="214"/>
      <c r="E14425" s="214"/>
      <c r="F14425" s="224"/>
      <c r="G14425" s="216"/>
      <c r="H14425" s="227"/>
      <c r="I14425" s="214"/>
      <c r="J14425" s="214"/>
      <c r="K14425" s="218"/>
    </row>
    <row r="14426" customHeight="1" spans="1:11">
      <c r="A14426" s="228"/>
      <c r="B14426" s="219"/>
      <c r="C14426" s="220"/>
      <c r="D14426" s="220"/>
      <c r="E14426" s="220"/>
      <c r="F14426" s="225"/>
      <c r="G14426" s="222"/>
      <c r="H14426" s="229"/>
      <c r="I14426" s="220"/>
      <c r="J14426" s="220"/>
      <c r="K14426" s="223"/>
    </row>
    <row r="14427" customHeight="1" spans="1:11">
      <c r="A14427" s="226"/>
      <c r="B14427" s="213"/>
      <c r="C14427" s="214"/>
      <c r="D14427" s="214"/>
      <c r="E14427" s="214"/>
      <c r="F14427" s="224"/>
      <c r="G14427" s="216"/>
      <c r="H14427" s="227"/>
      <c r="I14427" s="214"/>
      <c r="J14427" s="214"/>
      <c r="K14427" s="218"/>
    </row>
    <row r="14428" customHeight="1" spans="1:11">
      <c r="A14428" s="228"/>
      <c r="B14428" s="219"/>
      <c r="C14428" s="220"/>
      <c r="D14428" s="220"/>
      <c r="E14428" s="220"/>
      <c r="F14428" s="225"/>
      <c r="G14428" s="222"/>
      <c r="H14428" s="229"/>
      <c r="I14428" s="220"/>
      <c r="J14428" s="220"/>
      <c r="K14428" s="223"/>
    </row>
    <row r="14429" customHeight="1" spans="1:11">
      <c r="A14429" s="226"/>
      <c r="B14429" s="213"/>
      <c r="C14429" s="214"/>
      <c r="D14429" s="214"/>
      <c r="E14429" s="214"/>
      <c r="F14429" s="224"/>
      <c r="G14429" s="216"/>
      <c r="H14429" s="227"/>
      <c r="I14429" s="214"/>
      <c r="J14429" s="214"/>
      <c r="K14429" s="218"/>
    </row>
    <row r="14430" customHeight="1" spans="1:11">
      <c r="A14430" s="228"/>
      <c r="B14430" s="219"/>
      <c r="C14430" s="220"/>
      <c r="D14430" s="220"/>
      <c r="E14430" s="220"/>
      <c r="F14430" s="225"/>
      <c r="G14430" s="222"/>
      <c r="H14430" s="229"/>
      <c r="I14430" s="220"/>
      <c r="J14430" s="220"/>
      <c r="K14430" s="223"/>
    </row>
    <row r="14431" customHeight="1" spans="1:11">
      <c r="A14431" s="226"/>
      <c r="B14431" s="213"/>
      <c r="C14431" s="214"/>
      <c r="D14431" s="214"/>
      <c r="E14431" s="214"/>
      <c r="F14431" s="224"/>
      <c r="G14431" s="216"/>
      <c r="H14431" s="227"/>
      <c r="I14431" s="214"/>
      <c r="J14431" s="214"/>
      <c r="K14431" s="218"/>
    </row>
    <row r="14432" customHeight="1" spans="1:11">
      <c r="A14432" s="228"/>
      <c r="B14432" s="219"/>
      <c r="C14432" s="220"/>
      <c r="D14432" s="220"/>
      <c r="E14432" s="220"/>
      <c r="F14432" s="225"/>
      <c r="G14432" s="222"/>
      <c r="H14432" s="229"/>
      <c r="I14432" s="220"/>
      <c r="J14432" s="220"/>
      <c r="K14432" s="223"/>
    </row>
    <row r="14433" customHeight="1" spans="1:11">
      <c r="A14433" s="226"/>
      <c r="B14433" s="213"/>
      <c r="C14433" s="214"/>
      <c r="D14433" s="214"/>
      <c r="E14433" s="214"/>
      <c r="F14433" s="224"/>
      <c r="G14433" s="216"/>
      <c r="H14433" s="227"/>
      <c r="I14433" s="214"/>
      <c r="J14433" s="214"/>
      <c r="K14433" s="218"/>
    </row>
    <row r="14434" customHeight="1" spans="1:11">
      <c r="A14434" s="228"/>
      <c r="B14434" s="219"/>
      <c r="C14434" s="220"/>
      <c r="D14434" s="220"/>
      <c r="E14434" s="220"/>
      <c r="F14434" s="225"/>
      <c r="G14434" s="222"/>
      <c r="H14434" s="229"/>
      <c r="I14434" s="220"/>
      <c r="J14434" s="220"/>
      <c r="K14434" s="223"/>
    </row>
    <row r="14435" customHeight="1" spans="1:11">
      <c r="A14435" s="226"/>
      <c r="B14435" s="213"/>
      <c r="C14435" s="214"/>
      <c r="D14435" s="214"/>
      <c r="E14435" s="214"/>
      <c r="F14435" s="224"/>
      <c r="G14435" s="216"/>
      <c r="H14435" s="227"/>
      <c r="I14435" s="214"/>
      <c r="J14435" s="214"/>
      <c r="K14435" s="218"/>
    </row>
    <row r="14436" customHeight="1" spans="1:11">
      <c r="A14436" s="228"/>
      <c r="B14436" s="219"/>
      <c r="C14436" s="220"/>
      <c r="D14436" s="220"/>
      <c r="E14436" s="220"/>
      <c r="F14436" s="225"/>
      <c r="G14436" s="222"/>
      <c r="H14436" s="229"/>
      <c r="I14436" s="220"/>
      <c r="J14436" s="220"/>
      <c r="K14436" s="223"/>
    </row>
    <row r="14437" customHeight="1" spans="1:11">
      <c r="A14437" s="226"/>
      <c r="B14437" s="213"/>
      <c r="C14437" s="214"/>
      <c r="D14437" s="214"/>
      <c r="E14437" s="214"/>
      <c r="F14437" s="224"/>
      <c r="G14437" s="216"/>
      <c r="H14437" s="227"/>
      <c r="I14437" s="214"/>
      <c r="J14437" s="214"/>
      <c r="K14437" s="218"/>
    </row>
    <row r="14438" customHeight="1" spans="1:11">
      <c r="A14438" s="228"/>
      <c r="B14438" s="219"/>
      <c r="C14438" s="220"/>
      <c r="D14438" s="220"/>
      <c r="E14438" s="220"/>
      <c r="F14438" s="225"/>
      <c r="G14438" s="222"/>
      <c r="H14438" s="229"/>
      <c r="I14438" s="220"/>
      <c r="J14438" s="220"/>
      <c r="K14438" s="223"/>
    </row>
    <row r="14439" customHeight="1" spans="1:11">
      <c r="A14439" s="226"/>
      <c r="B14439" s="213"/>
      <c r="C14439" s="214"/>
      <c r="D14439" s="214"/>
      <c r="E14439" s="214"/>
      <c r="F14439" s="224"/>
      <c r="G14439" s="216"/>
      <c r="H14439" s="227"/>
      <c r="I14439" s="214"/>
      <c r="J14439" s="214"/>
      <c r="K14439" s="218"/>
    </row>
    <row r="14440" customHeight="1" spans="1:11">
      <c r="A14440" s="228"/>
      <c r="B14440" s="219"/>
      <c r="C14440" s="220"/>
      <c r="D14440" s="220"/>
      <c r="E14440" s="220"/>
      <c r="F14440" s="225"/>
      <c r="G14440" s="222"/>
      <c r="H14440" s="229"/>
      <c r="I14440" s="220"/>
      <c r="J14440" s="220"/>
      <c r="K14440" s="223"/>
    </row>
    <row r="14441" customHeight="1" spans="1:11">
      <c r="A14441" s="226"/>
      <c r="B14441" s="213"/>
      <c r="C14441" s="214"/>
      <c r="D14441" s="214"/>
      <c r="E14441" s="214"/>
      <c r="F14441" s="224"/>
      <c r="G14441" s="216"/>
      <c r="H14441" s="227"/>
      <c r="I14441" s="214"/>
      <c r="J14441" s="214"/>
      <c r="K14441" s="218"/>
    </row>
    <row r="14442" customHeight="1" spans="1:11">
      <c r="A14442" s="228"/>
      <c r="B14442" s="219"/>
      <c r="C14442" s="220"/>
      <c r="D14442" s="220"/>
      <c r="E14442" s="220"/>
      <c r="F14442" s="225"/>
      <c r="G14442" s="222"/>
      <c r="H14442" s="229"/>
      <c r="I14442" s="220"/>
      <c r="J14442" s="220"/>
      <c r="K14442" s="223"/>
    </row>
    <row r="14443" customHeight="1" spans="1:11">
      <c r="A14443" s="226"/>
      <c r="B14443" s="213"/>
      <c r="C14443" s="214"/>
      <c r="D14443" s="214"/>
      <c r="E14443" s="214"/>
      <c r="F14443" s="224"/>
      <c r="G14443" s="216"/>
      <c r="H14443" s="227"/>
      <c r="I14443" s="214"/>
      <c r="J14443" s="214"/>
      <c r="K14443" s="218"/>
    </row>
    <row r="14444" customHeight="1" spans="1:11">
      <c r="A14444" s="228"/>
      <c r="B14444" s="219"/>
      <c r="C14444" s="220"/>
      <c r="D14444" s="220"/>
      <c r="E14444" s="220"/>
      <c r="F14444" s="225"/>
      <c r="G14444" s="222"/>
      <c r="H14444" s="229"/>
      <c r="I14444" s="220"/>
      <c r="J14444" s="220"/>
      <c r="K14444" s="223"/>
    </row>
    <row r="14445" customHeight="1" spans="1:11">
      <c r="A14445" s="226"/>
      <c r="B14445" s="213"/>
      <c r="C14445" s="214"/>
      <c r="D14445" s="214"/>
      <c r="E14445" s="214"/>
      <c r="F14445" s="224"/>
      <c r="G14445" s="216"/>
      <c r="H14445" s="227"/>
      <c r="I14445" s="214"/>
      <c r="J14445" s="214"/>
      <c r="K14445" s="218"/>
    </row>
    <row r="14446" customHeight="1" spans="1:11">
      <c r="A14446" s="228"/>
      <c r="B14446" s="219"/>
      <c r="C14446" s="220"/>
      <c r="D14446" s="220"/>
      <c r="E14446" s="220"/>
      <c r="F14446" s="225"/>
      <c r="G14446" s="222"/>
      <c r="H14446" s="229"/>
      <c r="I14446" s="220"/>
      <c r="J14446" s="220"/>
      <c r="K14446" s="223"/>
    </row>
    <row r="14447" customHeight="1" spans="1:11">
      <c r="A14447" s="226"/>
      <c r="B14447" s="213"/>
      <c r="C14447" s="214"/>
      <c r="D14447" s="214"/>
      <c r="E14447" s="214"/>
      <c r="F14447" s="224"/>
      <c r="G14447" s="216"/>
      <c r="H14447" s="227"/>
      <c r="I14447" s="214"/>
      <c r="J14447" s="214"/>
      <c r="K14447" s="218"/>
    </row>
    <row r="14448" customHeight="1" spans="1:11">
      <c r="A14448" s="228"/>
      <c r="B14448" s="219"/>
      <c r="C14448" s="220"/>
      <c r="D14448" s="220"/>
      <c r="E14448" s="220"/>
      <c r="F14448" s="225"/>
      <c r="G14448" s="222"/>
      <c r="H14448" s="229"/>
      <c r="I14448" s="220"/>
      <c r="J14448" s="220"/>
      <c r="K14448" s="223"/>
    </row>
    <row r="14449" customHeight="1" spans="1:11">
      <c r="A14449" s="226"/>
      <c r="B14449" s="213"/>
      <c r="C14449" s="214"/>
      <c r="D14449" s="214"/>
      <c r="E14449" s="214"/>
      <c r="F14449" s="224"/>
      <c r="G14449" s="216"/>
      <c r="H14449" s="227"/>
      <c r="I14449" s="214"/>
      <c r="J14449" s="214"/>
      <c r="K14449" s="218"/>
    </row>
    <row r="14450" customHeight="1" spans="1:11">
      <c r="A14450" s="228"/>
      <c r="B14450" s="219"/>
      <c r="C14450" s="220"/>
      <c r="D14450" s="220"/>
      <c r="E14450" s="220"/>
      <c r="F14450" s="225"/>
      <c r="G14450" s="222"/>
      <c r="H14450" s="229"/>
      <c r="I14450" s="220"/>
      <c r="J14450" s="220"/>
      <c r="K14450" s="223"/>
    </row>
    <row r="14451" customHeight="1" spans="1:11">
      <c r="A14451" s="226"/>
      <c r="B14451" s="213"/>
      <c r="C14451" s="214"/>
      <c r="D14451" s="214"/>
      <c r="E14451" s="214"/>
      <c r="F14451" s="224"/>
      <c r="G14451" s="216"/>
      <c r="H14451" s="227"/>
      <c r="I14451" s="214"/>
      <c r="J14451" s="214"/>
      <c r="K14451" s="218"/>
    </row>
    <row r="14452" customHeight="1" spans="1:11">
      <c r="A14452" s="228"/>
      <c r="B14452" s="219"/>
      <c r="C14452" s="220"/>
      <c r="D14452" s="220"/>
      <c r="E14452" s="220"/>
      <c r="F14452" s="225"/>
      <c r="G14452" s="222"/>
      <c r="H14452" s="229"/>
      <c r="I14452" s="220"/>
      <c r="J14452" s="220"/>
      <c r="K14452" s="223"/>
    </row>
    <row r="14453" customHeight="1" spans="1:11">
      <c r="A14453" s="226"/>
      <c r="B14453" s="213"/>
      <c r="C14453" s="214"/>
      <c r="D14453" s="214"/>
      <c r="E14453" s="214"/>
      <c r="F14453" s="224"/>
      <c r="G14453" s="216"/>
      <c r="H14453" s="227"/>
      <c r="I14453" s="214"/>
      <c r="J14453" s="214"/>
      <c r="K14453" s="218"/>
    </row>
    <row r="14454" customHeight="1" spans="1:11">
      <c r="A14454" s="228"/>
      <c r="B14454" s="219"/>
      <c r="C14454" s="220"/>
      <c r="D14454" s="220"/>
      <c r="E14454" s="220"/>
      <c r="F14454" s="225"/>
      <c r="G14454" s="222"/>
      <c r="H14454" s="229"/>
      <c r="I14454" s="220"/>
      <c r="J14454" s="220"/>
      <c r="K14454" s="223"/>
    </row>
    <row r="14455" customHeight="1" spans="1:11">
      <c r="A14455" s="226"/>
      <c r="B14455" s="213"/>
      <c r="C14455" s="214"/>
      <c r="D14455" s="214"/>
      <c r="E14455" s="214"/>
      <c r="F14455" s="224"/>
      <c r="G14455" s="216"/>
      <c r="H14455" s="227"/>
      <c r="I14455" s="214"/>
      <c r="J14455" s="214"/>
      <c r="K14455" s="218"/>
    </row>
    <row r="14456" customHeight="1" spans="1:11">
      <c r="A14456" s="228"/>
      <c r="B14456" s="219"/>
      <c r="C14456" s="220"/>
      <c r="D14456" s="220"/>
      <c r="E14456" s="220"/>
      <c r="F14456" s="225"/>
      <c r="G14456" s="222"/>
      <c r="H14456" s="229"/>
      <c r="I14456" s="220"/>
      <c r="J14456" s="220"/>
      <c r="K14456" s="223"/>
    </row>
    <row r="14457" customHeight="1" spans="1:11">
      <c r="A14457" s="226"/>
      <c r="B14457" s="213"/>
      <c r="C14457" s="214"/>
      <c r="D14457" s="214"/>
      <c r="E14457" s="214"/>
      <c r="F14457" s="224"/>
      <c r="G14457" s="216"/>
      <c r="H14457" s="227"/>
      <c r="I14457" s="214"/>
      <c r="J14457" s="214"/>
      <c r="K14457" s="218"/>
    </row>
    <row r="14458" customHeight="1" spans="1:11">
      <c r="A14458" s="228"/>
      <c r="B14458" s="219"/>
      <c r="C14458" s="220"/>
      <c r="D14458" s="220"/>
      <c r="E14458" s="220"/>
      <c r="F14458" s="225"/>
      <c r="G14458" s="222"/>
      <c r="H14458" s="229"/>
      <c r="I14458" s="220"/>
      <c r="J14458" s="220"/>
      <c r="K14458" s="223"/>
    </row>
    <row r="14459" customHeight="1" spans="1:11">
      <c r="A14459" s="226"/>
      <c r="B14459" s="213"/>
      <c r="C14459" s="214"/>
      <c r="D14459" s="214"/>
      <c r="E14459" s="214"/>
      <c r="F14459" s="224"/>
      <c r="G14459" s="216"/>
      <c r="H14459" s="227"/>
      <c r="I14459" s="214"/>
      <c r="J14459" s="214"/>
      <c r="K14459" s="218"/>
    </row>
    <row r="14460" customHeight="1" spans="1:11">
      <c r="A14460" s="228"/>
      <c r="B14460" s="219"/>
      <c r="C14460" s="220"/>
      <c r="D14460" s="220"/>
      <c r="E14460" s="220"/>
      <c r="F14460" s="225"/>
      <c r="G14460" s="222"/>
      <c r="H14460" s="229"/>
      <c r="I14460" s="220"/>
      <c r="J14460" s="220"/>
      <c r="K14460" s="223"/>
    </row>
    <row r="14461" customHeight="1" spans="1:11">
      <c r="A14461" s="226"/>
      <c r="B14461" s="213"/>
      <c r="C14461" s="214"/>
      <c r="D14461" s="214"/>
      <c r="E14461" s="214"/>
      <c r="F14461" s="224"/>
      <c r="G14461" s="216"/>
      <c r="H14461" s="227"/>
      <c r="I14461" s="214"/>
      <c r="J14461" s="214"/>
      <c r="K14461" s="218"/>
    </row>
    <row r="14462" customHeight="1" spans="1:11">
      <c r="A14462" s="228"/>
      <c r="B14462" s="219"/>
      <c r="C14462" s="220"/>
      <c r="D14462" s="220"/>
      <c r="E14462" s="220"/>
      <c r="F14462" s="225"/>
      <c r="G14462" s="222"/>
      <c r="H14462" s="229"/>
      <c r="I14462" s="220"/>
      <c r="J14462" s="220"/>
      <c r="K14462" s="223"/>
    </row>
    <row r="14463" customHeight="1" spans="1:11">
      <c r="A14463" s="226"/>
      <c r="B14463" s="213"/>
      <c r="C14463" s="214"/>
      <c r="D14463" s="214"/>
      <c r="E14463" s="214"/>
      <c r="F14463" s="224"/>
      <c r="G14463" s="216"/>
      <c r="H14463" s="227"/>
      <c r="I14463" s="214"/>
      <c r="J14463" s="214"/>
      <c r="K14463" s="218"/>
    </row>
    <row r="14464" customHeight="1" spans="1:11">
      <c r="A14464" s="228"/>
      <c r="B14464" s="219"/>
      <c r="C14464" s="220"/>
      <c r="D14464" s="220"/>
      <c r="E14464" s="220"/>
      <c r="F14464" s="225"/>
      <c r="G14464" s="222"/>
      <c r="H14464" s="229"/>
      <c r="I14464" s="220"/>
      <c r="J14464" s="220"/>
      <c r="K14464" s="223"/>
    </row>
    <row r="14465" customHeight="1" spans="1:11">
      <c r="A14465" s="226"/>
      <c r="B14465" s="213"/>
      <c r="C14465" s="214"/>
      <c r="D14465" s="214"/>
      <c r="E14465" s="214"/>
      <c r="F14465" s="224"/>
      <c r="G14465" s="216"/>
      <c r="H14465" s="227"/>
      <c r="I14465" s="214"/>
      <c r="J14465" s="214"/>
      <c r="K14465" s="218"/>
    </row>
    <row r="14466" customHeight="1" spans="1:11">
      <c r="A14466" s="228"/>
      <c r="B14466" s="219"/>
      <c r="C14466" s="220"/>
      <c r="D14466" s="220"/>
      <c r="E14466" s="220"/>
      <c r="F14466" s="225"/>
      <c r="G14466" s="222"/>
      <c r="H14466" s="229"/>
      <c r="I14466" s="220"/>
      <c r="J14466" s="220"/>
      <c r="K14466" s="223"/>
    </row>
    <row r="14467" customHeight="1" spans="1:11">
      <c r="A14467" s="226"/>
      <c r="B14467" s="213"/>
      <c r="C14467" s="214"/>
      <c r="D14467" s="214"/>
      <c r="E14467" s="214"/>
      <c r="F14467" s="224"/>
      <c r="G14467" s="216"/>
      <c r="H14467" s="227"/>
      <c r="I14467" s="214"/>
      <c r="J14467" s="214"/>
      <c r="K14467" s="218"/>
    </row>
    <row r="14468" customHeight="1" spans="1:11">
      <c r="A14468" s="228"/>
      <c r="B14468" s="219"/>
      <c r="C14468" s="220"/>
      <c r="D14468" s="220"/>
      <c r="E14468" s="220"/>
      <c r="F14468" s="225"/>
      <c r="G14468" s="222"/>
      <c r="H14468" s="229"/>
      <c r="I14468" s="220"/>
      <c r="J14468" s="220"/>
      <c r="K14468" s="223"/>
    </row>
    <row r="14469" customHeight="1" spans="1:11">
      <c r="A14469" s="226"/>
      <c r="B14469" s="213"/>
      <c r="C14469" s="214"/>
      <c r="D14469" s="214"/>
      <c r="E14469" s="214"/>
      <c r="F14469" s="224"/>
      <c r="G14469" s="216"/>
      <c r="H14469" s="227"/>
      <c r="I14469" s="214"/>
      <c r="J14469" s="214"/>
      <c r="K14469" s="218"/>
    </row>
    <row r="14470" customHeight="1" spans="1:11">
      <c r="A14470" s="228"/>
      <c r="B14470" s="219"/>
      <c r="C14470" s="220"/>
      <c r="D14470" s="220"/>
      <c r="E14470" s="220"/>
      <c r="F14470" s="225"/>
      <c r="G14470" s="222"/>
      <c r="H14470" s="229"/>
      <c r="I14470" s="220"/>
      <c r="J14470" s="220"/>
      <c r="K14470" s="223"/>
    </row>
    <row r="14471" customHeight="1" spans="1:11">
      <c r="A14471" s="226"/>
      <c r="B14471" s="213"/>
      <c r="C14471" s="214"/>
      <c r="D14471" s="214"/>
      <c r="E14471" s="214"/>
      <c r="F14471" s="224"/>
      <c r="G14471" s="216"/>
      <c r="H14471" s="227"/>
      <c r="I14471" s="214"/>
      <c r="J14471" s="214"/>
      <c r="K14471" s="218"/>
    </row>
    <row r="14472" customHeight="1" spans="1:11">
      <c r="A14472" s="228"/>
      <c r="B14472" s="219"/>
      <c r="C14472" s="220"/>
      <c r="D14472" s="220"/>
      <c r="E14472" s="220"/>
      <c r="F14472" s="225"/>
      <c r="G14472" s="222"/>
      <c r="H14472" s="229"/>
      <c r="I14472" s="220"/>
      <c r="J14472" s="220"/>
      <c r="K14472" s="223"/>
    </row>
    <row r="14473" customHeight="1" spans="1:11">
      <c r="A14473" s="226"/>
      <c r="B14473" s="213"/>
      <c r="C14473" s="214"/>
      <c r="D14473" s="214"/>
      <c r="E14473" s="214"/>
      <c r="F14473" s="224"/>
      <c r="G14473" s="216"/>
      <c r="H14473" s="227"/>
      <c r="I14473" s="214"/>
      <c r="J14473" s="214"/>
      <c r="K14473" s="218"/>
    </row>
    <row r="14474" customHeight="1" spans="1:11">
      <c r="A14474" s="228"/>
      <c r="B14474" s="219"/>
      <c r="C14474" s="220"/>
      <c r="D14474" s="220"/>
      <c r="E14474" s="220"/>
      <c r="F14474" s="225"/>
      <c r="G14474" s="222"/>
      <c r="H14474" s="229"/>
      <c r="I14474" s="220"/>
      <c r="J14474" s="220"/>
      <c r="K14474" s="223"/>
    </row>
    <row r="14475" customHeight="1" spans="1:11">
      <c r="A14475" s="226"/>
      <c r="B14475" s="213"/>
      <c r="C14475" s="214"/>
      <c r="D14475" s="214"/>
      <c r="E14475" s="214"/>
      <c r="F14475" s="224"/>
      <c r="G14475" s="216"/>
      <c r="H14475" s="227"/>
      <c r="I14475" s="214"/>
      <c r="J14475" s="214"/>
      <c r="K14475" s="218"/>
    </row>
    <row r="14476" customHeight="1" spans="1:11">
      <c r="A14476" s="228"/>
      <c r="B14476" s="219"/>
      <c r="C14476" s="220"/>
      <c r="D14476" s="220"/>
      <c r="E14476" s="220"/>
      <c r="F14476" s="225"/>
      <c r="G14476" s="222"/>
      <c r="H14476" s="229"/>
      <c r="I14476" s="220"/>
      <c r="J14476" s="220"/>
      <c r="K14476" s="223"/>
    </row>
    <row r="14477" customHeight="1" spans="1:11">
      <c r="A14477" s="226"/>
      <c r="B14477" s="213"/>
      <c r="C14477" s="214"/>
      <c r="D14477" s="214"/>
      <c r="E14477" s="214"/>
      <c r="F14477" s="224"/>
      <c r="G14477" s="216"/>
      <c r="H14477" s="227"/>
      <c r="I14477" s="214"/>
      <c r="J14477" s="214"/>
      <c r="K14477" s="218"/>
    </row>
    <row r="14478" customHeight="1" spans="1:11">
      <c r="A14478" s="228"/>
      <c r="B14478" s="219"/>
      <c r="C14478" s="220"/>
      <c r="D14478" s="220"/>
      <c r="E14478" s="220"/>
      <c r="F14478" s="225"/>
      <c r="G14478" s="222"/>
      <c r="H14478" s="229"/>
      <c r="I14478" s="220"/>
      <c r="J14478" s="220"/>
      <c r="K14478" s="223"/>
    </row>
    <row r="14479" customHeight="1" spans="1:11">
      <c r="A14479" s="226"/>
      <c r="B14479" s="213"/>
      <c r="C14479" s="214"/>
      <c r="D14479" s="214"/>
      <c r="E14479" s="214"/>
      <c r="F14479" s="224"/>
      <c r="G14479" s="216"/>
      <c r="H14479" s="227"/>
      <c r="I14479" s="214"/>
      <c r="J14479" s="214"/>
      <c r="K14479" s="218"/>
    </row>
    <row r="14480" customHeight="1" spans="1:11">
      <c r="A14480" s="228"/>
      <c r="B14480" s="219"/>
      <c r="C14480" s="220"/>
      <c r="D14480" s="220"/>
      <c r="E14480" s="220"/>
      <c r="F14480" s="225"/>
      <c r="G14480" s="222"/>
      <c r="H14480" s="229"/>
      <c r="I14480" s="220"/>
      <c r="J14480" s="220"/>
      <c r="K14480" s="223"/>
    </row>
    <row r="14481" customHeight="1" spans="1:11">
      <c r="A14481" s="226"/>
      <c r="B14481" s="213"/>
      <c r="C14481" s="214"/>
      <c r="D14481" s="214"/>
      <c r="E14481" s="214"/>
      <c r="F14481" s="224"/>
      <c r="G14481" s="216"/>
      <c r="H14481" s="227"/>
      <c r="I14481" s="214"/>
      <c r="J14481" s="214"/>
      <c r="K14481" s="218"/>
    </row>
    <row r="14482" customHeight="1" spans="1:11">
      <c r="A14482" s="228"/>
      <c r="B14482" s="219"/>
      <c r="C14482" s="220"/>
      <c r="D14482" s="220"/>
      <c r="E14482" s="220"/>
      <c r="F14482" s="225"/>
      <c r="G14482" s="222"/>
      <c r="H14482" s="229"/>
      <c r="I14482" s="220"/>
      <c r="J14482" s="220"/>
      <c r="K14482" s="223"/>
    </row>
    <row r="14483" customHeight="1" spans="1:11">
      <c r="A14483" s="226"/>
      <c r="B14483" s="213"/>
      <c r="C14483" s="214"/>
      <c r="D14483" s="214"/>
      <c r="E14483" s="214"/>
      <c r="F14483" s="224"/>
      <c r="G14483" s="216"/>
      <c r="H14483" s="227"/>
      <c r="I14483" s="214"/>
      <c r="J14483" s="214"/>
      <c r="K14483" s="218"/>
    </row>
    <row r="14484" customHeight="1" spans="1:11">
      <c r="A14484" s="228"/>
      <c r="B14484" s="219"/>
      <c r="C14484" s="220"/>
      <c r="D14484" s="220"/>
      <c r="E14484" s="220"/>
      <c r="F14484" s="225"/>
      <c r="G14484" s="222"/>
      <c r="H14484" s="229"/>
      <c r="I14484" s="220"/>
      <c r="J14484" s="220"/>
      <c r="K14484" s="223"/>
    </row>
    <row r="14485" customHeight="1" spans="1:11">
      <c r="A14485" s="226"/>
      <c r="B14485" s="213"/>
      <c r="C14485" s="214"/>
      <c r="D14485" s="214"/>
      <c r="E14485" s="214"/>
      <c r="F14485" s="224"/>
      <c r="G14485" s="216"/>
      <c r="H14485" s="227"/>
      <c r="I14485" s="214"/>
      <c r="J14485" s="214"/>
      <c r="K14485" s="218"/>
    </row>
    <row r="14486" customHeight="1" spans="1:11">
      <c r="A14486" s="228"/>
      <c r="B14486" s="219"/>
      <c r="C14486" s="220"/>
      <c r="D14486" s="220"/>
      <c r="E14486" s="220"/>
      <c r="F14486" s="225"/>
      <c r="G14486" s="222"/>
      <c r="H14486" s="229"/>
      <c r="I14486" s="220"/>
      <c r="J14486" s="220"/>
      <c r="K14486" s="223"/>
    </row>
    <row r="14487" customHeight="1" spans="1:11">
      <c r="A14487" s="226"/>
      <c r="B14487" s="213"/>
      <c r="C14487" s="214"/>
      <c r="D14487" s="214"/>
      <c r="E14487" s="214"/>
      <c r="F14487" s="224"/>
      <c r="G14487" s="216"/>
      <c r="H14487" s="227"/>
      <c r="I14487" s="214"/>
      <c r="J14487" s="214"/>
      <c r="K14487" s="218"/>
    </row>
    <row r="14488" customHeight="1" spans="1:11">
      <c r="A14488" s="228"/>
      <c r="B14488" s="219"/>
      <c r="C14488" s="220"/>
      <c r="D14488" s="220"/>
      <c r="E14488" s="220"/>
      <c r="F14488" s="225"/>
      <c r="G14488" s="222"/>
      <c r="H14488" s="229"/>
      <c r="I14488" s="220"/>
      <c r="J14488" s="220"/>
      <c r="K14488" s="223"/>
    </row>
    <row r="14489" customHeight="1" spans="1:11">
      <c r="A14489" s="226"/>
      <c r="B14489" s="213"/>
      <c r="C14489" s="214"/>
      <c r="D14489" s="214"/>
      <c r="E14489" s="214"/>
      <c r="F14489" s="224"/>
      <c r="G14489" s="216"/>
      <c r="H14489" s="227"/>
      <c r="I14489" s="214"/>
      <c r="J14489" s="214"/>
      <c r="K14489" s="218"/>
    </row>
    <row r="14490" customHeight="1" spans="1:11">
      <c r="A14490" s="228"/>
      <c r="B14490" s="219"/>
      <c r="C14490" s="220"/>
      <c r="D14490" s="220"/>
      <c r="E14490" s="220"/>
      <c r="F14490" s="225"/>
      <c r="G14490" s="222"/>
      <c r="H14490" s="229"/>
      <c r="I14490" s="220"/>
      <c r="J14490" s="220"/>
      <c r="K14490" s="223"/>
    </row>
    <row r="14491" customHeight="1" spans="1:11">
      <c r="A14491" s="226"/>
      <c r="B14491" s="213"/>
      <c r="C14491" s="214"/>
      <c r="D14491" s="214"/>
      <c r="E14491" s="214"/>
      <c r="F14491" s="224"/>
      <c r="G14491" s="216"/>
      <c r="H14491" s="227"/>
      <c r="I14491" s="214"/>
      <c r="J14491" s="214"/>
      <c r="K14491" s="218"/>
    </row>
    <row r="14492" customHeight="1" spans="1:11">
      <c r="A14492" s="228"/>
      <c r="B14492" s="219"/>
      <c r="C14492" s="220"/>
      <c r="D14492" s="220"/>
      <c r="E14492" s="220"/>
      <c r="F14492" s="225"/>
      <c r="G14492" s="222"/>
      <c r="H14492" s="229"/>
      <c r="I14492" s="220"/>
      <c r="J14492" s="220"/>
      <c r="K14492" s="223"/>
    </row>
    <row r="14493" customHeight="1" spans="1:11">
      <c r="A14493" s="226"/>
      <c r="B14493" s="213"/>
      <c r="C14493" s="214"/>
      <c r="D14493" s="214"/>
      <c r="E14493" s="214"/>
      <c r="F14493" s="224"/>
      <c r="G14493" s="216"/>
      <c r="H14493" s="227"/>
      <c r="I14493" s="214"/>
      <c r="J14493" s="214"/>
      <c r="K14493" s="218"/>
    </row>
    <row r="14494" customHeight="1" spans="1:11">
      <c r="A14494" s="228"/>
      <c r="B14494" s="219"/>
      <c r="C14494" s="220"/>
      <c r="D14494" s="220"/>
      <c r="E14494" s="220"/>
      <c r="F14494" s="225"/>
      <c r="G14494" s="222"/>
      <c r="H14494" s="229"/>
      <c r="I14494" s="220"/>
      <c r="J14494" s="220"/>
      <c r="K14494" s="223"/>
    </row>
    <row r="14495" customHeight="1" spans="1:11">
      <c r="A14495" s="226"/>
      <c r="B14495" s="213"/>
      <c r="C14495" s="214"/>
      <c r="D14495" s="214"/>
      <c r="E14495" s="214"/>
      <c r="F14495" s="224"/>
      <c r="G14495" s="216"/>
      <c r="H14495" s="227"/>
      <c r="I14495" s="214"/>
      <c r="J14495" s="214"/>
      <c r="K14495" s="218"/>
    </row>
    <row r="14496" customHeight="1" spans="1:11">
      <c r="A14496" s="228"/>
      <c r="B14496" s="219"/>
      <c r="C14496" s="220"/>
      <c r="D14496" s="220"/>
      <c r="E14496" s="220"/>
      <c r="F14496" s="225"/>
      <c r="G14496" s="222"/>
      <c r="H14496" s="229"/>
      <c r="I14496" s="220"/>
      <c r="J14496" s="220"/>
      <c r="K14496" s="223"/>
    </row>
    <row r="14497" customHeight="1" spans="1:11">
      <c r="A14497" s="226"/>
      <c r="B14497" s="213"/>
      <c r="C14497" s="214"/>
      <c r="D14497" s="214"/>
      <c r="E14497" s="214"/>
      <c r="F14497" s="224"/>
      <c r="G14497" s="216"/>
      <c r="H14497" s="227"/>
      <c r="I14497" s="214"/>
      <c r="J14497" s="214"/>
      <c r="K14497" s="218"/>
    </row>
    <row r="14498" customHeight="1" spans="1:11">
      <c r="A14498" s="228"/>
      <c r="B14498" s="219"/>
      <c r="C14498" s="220"/>
      <c r="D14498" s="220"/>
      <c r="E14498" s="220"/>
      <c r="F14498" s="225"/>
      <c r="G14498" s="222"/>
      <c r="H14498" s="229"/>
      <c r="I14498" s="220"/>
      <c r="J14498" s="220"/>
      <c r="K14498" s="223"/>
    </row>
    <row r="14499" customHeight="1" spans="1:11">
      <c r="A14499" s="226"/>
      <c r="B14499" s="213"/>
      <c r="C14499" s="214"/>
      <c r="D14499" s="214"/>
      <c r="E14499" s="214"/>
      <c r="F14499" s="224"/>
      <c r="G14499" s="216"/>
      <c r="H14499" s="227"/>
      <c r="I14499" s="214"/>
      <c r="J14499" s="214"/>
      <c r="K14499" s="218"/>
    </row>
    <row r="14500" customHeight="1" spans="1:11">
      <c r="A14500" s="228"/>
      <c r="B14500" s="219"/>
      <c r="C14500" s="220"/>
      <c r="D14500" s="220"/>
      <c r="E14500" s="220"/>
      <c r="F14500" s="225"/>
      <c r="G14500" s="222"/>
      <c r="H14500" s="229"/>
      <c r="I14500" s="220"/>
      <c r="J14500" s="220"/>
      <c r="K14500" s="223"/>
    </row>
    <row r="14501" customHeight="1" spans="1:11">
      <c r="A14501" s="226"/>
      <c r="B14501" s="213"/>
      <c r="C14501" s="214"/>
      <c r="D14501" s="214"/>
      <c r="E14501" s="214"/>
      <c r="F14501" s="224"/>
      <c r="G14501" s="216"/>
      <c r="H14501" s="227"/>
      <c r="I14501" s="214"/>
      <c r="J14501" s="214"/>
      <c r="K14501" s="218"/>
    </row>
    <row r="14502" customHeight="1" spans="1:11">
      <c r="A14502" s="228"/>
      <c r="B14502" s="219"/>
      <c r="C14502" s="220"/>
      <c r="D14502" s="220"/>
      <c r="E14502" s="220"/>
      <c r="F14502" s="225"/>
      <c r="G14502" s="222"/>
      <c r="H14502" s="229"/>
      <c r="I14502" s="220"/>
      <c r="J14502" s="220"/>
      <c r="K14502" s="223"/>
    </row>
    <row r="14503" customHeight="1" spans="1:11">
      <c r="A14503" s="226"/>
      <c r="B14503" s="213"/>
      <c r="C14503" s="214"/>
      <c r="D14503" s="214"/>
      <c r="E14503" s="214"/>
      <c r="F14503" s="224"/>
      <c r="G14503" s="216"/>
      <c r="H14503" s="227"/>
      <c r="I14503" s="214"/>
      <c r="J14503" s="214"/>
      <c r="K14503" s="218"/>
    </row>
    <row r="14504" customHeight="1" spans="1:11">
      <c r="A14504" s="228"/>
      <c r="B14504" s="219"/>
      <c r="C14504" s="220"/>
      <c r="D14504" s="220"/>
      <c r="E14504" s="220"/>
      <c r="F14504" s="225"/>
      <c r="G14504" s="222"/>
      <c r="H14504" s="229"/>
      <c r="I14504" s="220"/>
      <c r="J14504" s="220"/>
      <c r="K14504" s="223"/>
    </row>
    <row r="14505" customHeight="1" spans="1:11">
      <c r="A14505" s="226"/>
      <c r="B14505" s="213"/>
      <c r="C14505" s="214"/>
      <c r="D14505" s="214"/>
      <c r="E14505" s="214"/>
      <c r="F14505" s="224"/>
      <c r="G14505" s="216"/>
      <c r="H14505" s="227"/>
      <c r="I14505" s="214"/>
      <c r="J14505" s="214"/>
      <c r="K14505" s="218"/>
    </row>
    <row r="14506" customHeight="1" spans="1:11">
      <c r="A14506" s="228"/>
      <c r="B14506" s="219"/>
      <c r="C14506" s="220"/>
      <c r="D14506" s="220"/>
      <c r="E14506" s="220"/>
      <c r="F14506" s="225"/>
      <c r="G14506" s="222"/>
      <c r="H14506" s="229"/>
      <c r="I14506" s="220"/>
      <c r="J14506" s="220"/>
      <c r="K14506" s="223"/>
    </row>
    <row r="14507" customHeight="1" spans="1:11">
      <c r="A14507" s="226"/>
      <c r="B14507" s="213"/>
      <c r="C14507" s="214"/>
      <c r="D14507" s="214"/>
      <c r="E14507" s="214"/>
      <c r="F14507" s="224"/>
      <c r="G14507" s="216"/>
      <c r="H14507" s="227"/>
      <c r="I14507" s="214"/>
      <c r="J14507" s="214"/>
      <c r="K14507" s="218"/>
    </row>
    <row r="14508" customHeight="1" spans="1:11">
      <c r="A14508" s="228"/>
      <c r="B14508" s="219"/>
      <c r="C14508" s="220"/>
      <c r="D14508" s="220"/>
      <c r="E14508" s="220"/>
      <c r="F14508" s="225"/>
      <c r="G14508" s="222"/>
      <c r="H14508" s="229"/>
      <c r="I14508" s="220"/>
      <c r="J14508" s="220"/>
      <c r="K14508" s="223"/>
    </row>
    <row r="14509" customHeight="1" spans="1:11">
      <c r="A14509" s="226"/>
      <c r="B14509" s="213"/>
      <c r="C14509" s="214"/>
      <c r="D14509" s="214"/>
      <c r="E14509" s="214"/>
      <c r="F14509" s="224"/>
      <c r="G14509" s="216"/>
      <c r="H14509" s="227"/>
      <c r="I14509" s="214"/>
      <c r="J14509" s="214"/>
      <c r="K14509" s="218"/>
    </row>
    <row r="14510" customHeight="1" spans="1:11">
      <c r="A14510" s="228"/>
      <c r="B14510" s="219"/>
      <c r="C14510" s="220"/>
      <c r="D14510" s="220"/>
      <c r="E14510" s="220"/>
      <c r="F14510" s="225"/>
      <c r="G14510" s="222"/>
      <c r="H14510" s="229"/>
      <c r="I14510" s="220"/>
      <c r="J14510" s="220"/>
      <c r="K14510" s="223"/>
    </row>
    <row r="14511" customHeight="1" spans="1:11">
      <c r="A14511" s="226"/>
      <c r="B14511" s="213"/>
      <c r="C14511" s="214"/>
      <c r="D14511" s="214"/>
      <c r="E14511" s="214"/>
      <c r="F14511" s="224"/>
      <c r="G14511" s="216"/>
      <c r="H14511" s="227"/>
      <c r="I14511" s="214"/>
      <c r="J14511" s="214"/>
      <c r="K14511" s="218"/>
    </row>
    <row r="14512" customHeight="1" spans="1:11">
      <c r="A14512" s="228"/>
      <c r="B14512" s="219"/>
      <c r="C14512" s="220"/>
      <c r="D14512" s="220"/>
      <c r="E14512" s="220"/>
      <c r="F14512" s="225"/>
      <c r="G14512" s="222"/>
      <c r="H14512" s="229"/>
      <c r="I14512" s="220"/>
      <c r="J14512" s="220"/>
      <c r="K14512" s="223"/>
    </row>
    <row r="14513" customHeight="1" spans="1:11">
      <c r="A14513" s="226"/>
      <c r="B14513" s="213"/>
      <c r="C14513" s="214"/>
      <c r="D14513" s="214"/>
      <c r="E14513" s="214"/>
      <c r="F14513" s="224"/>
      <c r="G14513" s="216"/>
      <c r="H14513" s="227"/>
      <c r="I14513" s="214"/>
      <c r="J14513" s="214"/>
      <c r="K14513" s="218"/>
    </row>
    <row r="14514" customHeight="1" spans="1:11">
      <c r="A14514" s="228"/>
      <c r="B14514" s="219"/>
      <c r="C14514" s="220"/>
      <c r="D14514" s="220"/>
      <c r="E14514" s="220"/>
      <c r="F14514" s="225"/>
      <c r="G14514" s="222"/>
      <c r="H14514" s="229"/>
      <c r="I14514" s="220"/>
      <c r="J14514" s="220"/>
      <c r="K14514" s="223"/>
    </row>
    <row r="14515" customHeight="1" spans="1:11">
      <c r="A14515" s="226"/>
      <c r="B14515" s="213"/>
      <c r="C14515" s="214"/>
      <c r="D14515" s="214"/>
      <c r="E14515" s="214"/>
      <c r="F14515" s="224"/>
      <c r="G14515" s="216"/>
      <c r="H14515" s="227"/>
      <c r="I14515" s="214"/>
      <c r="J14515" s="214"/>
      <c r="K14515" s="218"/>
    </row>
    <row r="14516" customHeight="1" spans="1:11">
      <c r="A14516" s="228"/>
      <c r="B14516" s="219"/>
      <c r="C14516" s="220"/>
      <c r="D14516" s="220"/>
      <c r="E14516" s="220"/>
      <c r="F14516" s="225"/>
      <c r="G14516" s="222"/>
      <c r="H14516" s="229"/>
      <c r="I14516" s="220"/>
      <c r="J14516" s="220"/>
      <c r="K14516" s="223"/>
    </row>
    <row r="14517" customHeight="1" spans="1:11">
      <c r="A14517" s="226"/>
      <c r="B14517" s="213"/>
      <c r="C14517" s="214"/>
      <c r="D14517" s="214"/>
      <c r="E14517" s="214"/>
      <c r="F14517" s="224"/>
      <c r="G14517" s="216"/>
      <c r="H14517" s="227"/>
      <c r="I14517" s="214"/>
      <c r="J14517" s="214"/>
      <c r="K14517" s="218"/>
    </row>
    <row r="14518" customHeight="1" spans="1:11">
      <c r="A14518" s="228"/>
      <c r="B14518" s="219"/>
      <c r="C14518" s="220"/>
      <c r="D14518" s="220"/>
      <c r="E14518" s="220"/>
      <c r="F14518" s="225"/>
      <c r="G14518" s="222"/>
      <c r="H14518" s="229"/>
      <c r="I14518" s="220"/>
      <c r="J14518" s="220"/>
      <c r="K14518" s="223"/>
    </row>
    <row r="14519" customHeight="1" spans="1:11">
      <c r="A14519" s="226"/>
      <c r="B14519" s="213"/>
      <c r="C14519" s="214"/>
      <c r="D14519" s="214"/>
      <c r="E14519" s="214"/>
      <c r="F14519" s="224"/>
      <c r="G14519" s="216"/>
      <c r="H14519" s="227"/>
      <c r="I14519" s="214"/>
      <c r="J14519" s="214"/>
      <c r="K14519" s="218"/>
    </row>
    <row r="14520" customHeight="1" spans="1:11">
      <c r="A14520" s="228"/>
      <c r="B14520" s="219"/>
      <c r="C14520" s="220"/>
      <c r="D14520" s="220"/>
      <c r="E14520" s="220"/>
      <c r="F14520" s="225"/>
      <c r="G14520" s="222"/>
      <c r="H14520" s="229"/>
      <c r="I14520" s="220"/>
      <c r="J14520" s="220"/>
      <c r="K14520" s="223"/>
    </row>
    <row r="14521" customHeight="1" spans="1:11">
      <c r="A14521" s="226"/>
      <c r="B14521" s="213"/>
      <c r="C14521" s="214"/>
      <c r="D14521" s="214"/>
      <c r="E14521" s="214"/>
      <c r="F14521" s="224"/>
      <c r="G14521" s="216"/>
      <c r="H14521" s="227"/>
      <c r="I14521" s="214"/>
      <c r="J14521" s="214"/>
      <c r="K14521" s="218"/>
    </row>
    <row r="14522" customHeight="1" spans="1:11">
      <c r="A14522" s="228"/>
      <c r="B14522" s="219"/>
      <c r="C14522" s="220"/>
      <c r="D14522" s="220"/>
      <c r="E14522" s="220"/>
      <c r="F14522" s="225"/>
      <c r="G14522" s="222"/>
      <c r="H14522" s="229"/>
      <c r="I14522" s="220"/>
      <c r="J14522" s="220"/>
      <c r="K14522" s="223"/>
    </row>
    <row r="14523" customHeight="1" spans="1:11">
      <c r="A14523" s="226"/>
      <c r="B14523" s="213"/>
      <c r="C14523" s="214"/>
      <c r="D14523" s="214"/>
      <c r="E14523" s="214"/>
      <c r="F14523" s="224"/>
      <c r="G14523" s="216"/>
      <c r="H14523" s="227"/>
      <c r="I14523" s="214"/>
      <c r="J14523" s="214"/>
      <c r="K14523" s="218"/>
    </row>
    <row r="14524" customHeight="1" spans="1:11">
      <c r="A14524" s="228"/>
      <c r="B14524" s="219"/>
      <c r="C14524" s="220"/>
      <c r="D14524" s="220"/>
      <c r="E14524" s="220"/>
      <c r="F14524" s="225"/>
      <c r="G14524" s="222"/>
      <c r="H14524" s="229"/>
      <c r="I14524" s="220"/>
      <c r="J14524" s="220"/>
      <c r="K14524" s="223"/>
    </row>
    <row r="14525" customHeight="1" spans="1:11">
      <c r="A14525" s="226"/>
      <c r="B14525" s="213"/>
      <c r="C14525" s="214"/>
      <c r="D14525" s="214"/>
      <c r="E14525" s="214"/>
      <c r="F14525" s="224"/>
      <c r="G14525" s="216"/>
      <c r="H14525" s="227"/>
      <c r="I14525" s="214"/>
      <c r="J14525" s="214"/>
      <c r="K14525" s="218"/>
    </row>
    <row r="14526" customHeight="1" spans="1:11">
      <c r="A14526" s="228"/>
      <c r="B14526" s="219"/>
      <c r="C14526" s="220"/>
      <c r="D14526" s="220"/>
      <c r="E14526" s="220"/>
      <c r="F14526" s="225"/>
      <c r="G14526" s="222"/>
      <c r="H14526" s="229"/>
      <c r="I14526" s="220"/>
      <c r="J14526" s="220"/>
      <c r="K14526" s="223"/>
    </row>
    <row r="14527" customHeight="1" spans="1:11">
      <c r="A14527" s="226"/>
      <c r="B14527" s="213"/>
      <c r="C14527" s="214"/>
      <c r="D14527" s="214"/>
      <c r="E14527" s="214"/>
      <c r="F14527" s="224"/>
      <c r="G14527" s="216"/>
      <c r="H14527" s="227"/>
      <c r="I14527" s="214"/>
      <c r="J14527" s="214"/>
      <c r="K14527" s="218"/>
    </row>
    <row r="14528" customHeight="1" spans="1:11">
      <c r="A14528" s="228"/>
      <c r="B14528" s="219"/>
      <c r="C14528" s="220"/>
      <c r="D14528" s="220"/>
      <c r="E14528" s="220"/>
      <c r="F14528" s="225"/>
      <c r="G14528" s="222"/>
      <c r="H14528" s="229"/>
      <c r="I14528" s="220"/>
      <c r="J14528" s="220"/>
      <c r="K14528" s="223"/>
    </row>
    <row r="14529" customHeight="1" spans="1:11">
      <c r="A14529" s="226"/>
      <c r="B14529" s="213"/>
      <c r="C14529" s="214"/>
      <c r="D14529" s="214"/>
      <c r="E14529" s="214"/>
      <c r="F14529" s="224"/>
      <c r="G14529" s="216"/>
      <c r="H14529" s="227"/>
      <c r="I14529" s="214"/>
      <c r="J14529" s="214"/>
      <c r="K14529" s="218"/>
    </row>
    <row r="14530" customHeight="1" spans="1:11">
      <c r="A14530" s="228"/>
      <c r="B14530" s="219"/>
      <c r="C14530" s="220"/>
      <c r="D14530" s="220"/>
      <c r="E14530" s="220"/>
      <c r="F14530" s="225"/>
      <c r="G14530" s="222"/>
      <c r="H14530" s="229"/>
      <c r="I14530" s="220"/>
      <c r="J14530" s="220"/>
      <c r="K14530" s="223"/>
    </row>
    <row r="14531" customHeight="1" spans="1:11">
      <c r="A14531" s="226"/>
      <c r="B14531" s="213"/>
      <c r="C14531" s="214"/>
      <c r="D14531" s="214"/>
      <c r="E14531" s="214"/>
      <c r="F14531" s="224"/>
      <c r="G14531" s="216"/>
      <c r="H14531" s="227"/>
      <c r="I14531" s="214"/>
      <c r="J14531" s="214"/>
      <c r="K14531" s="218"/>
    </row>
    <row r="14532" customHeight="1" spans="1:11">
      <c r="A14532" s="228"/>
      <c r="B14532" s="219"/>
      <c r="C14532" s="220"/>
      <c r="D14532" s="220"/>
      <c r="E14532" s="220"/>
      <c r="F14532" s="225"/>
      <c r="G14532" s="222"/>
      <c r="H14532" s="229"/>
      <c r="I14532" s="220"/>
      <c r="J14532" s="220"/>
      <c r="K14532" s="223"/>
    </row>
    <row r="14533" customHeight="1" spans="1:11">
      <c r="A14533" s="226"/>
      <c r="B14533" s="213"/>
      <c r="C14533" s="214"/>
      <c r="D14533" s="214"/>
      <c r="E14533" s="214"/>
      <c r="F14533" s="224"/>
      <c r="G14533" s="216"/>
      <c r="H14533" s="227"/>
      <c r="I14533" s="214"/>
      <c r="J14533" s="214"/>
      <c r="K14533" s="218"/>
    </row>
    <row r="14534" customHeight="1" spans="1:11">
      <c r="A14534" s="228"/>
      <c r="B14534" s="219"/>
      <c r="C14534" s="220"/>
      <c r="D14534" s="220"/>
      <c r="E14534" s="220"/>
      <c r="F14534" s="225"/>
      <c r="G14534" s="222"/>
      <c r="H14534" s="229"/>
      <c r="I14534" s="220"/>
      <c r="J14534" s="220"/>
      <c r="K14534" s="223"/>
    </row>
    <row r="14535" customHeight="1" spans="1:11">
      <c r="A14535" s="226"/>
      <c r="B14535" s="213"/>
      <c r="C14535" s="214"/>
      <c r="D14535" s="214"/>
      <c r="E14535" s="214"/>
      <c r="F14535" s="224"/>
      <c r="G14535" s="216"/>
      <c r="H14535" s="227"/>
      <c r="I14535" s="214"/>
      <c r="J14535" s="214"/>
      <c r="K14535" s="218"/>
    </row>
    <row r="14536" customHeight="1" spans="1:11">
      <c r="A14536" s="228"/>
      <c r="B14536" s="219"/>
      <c r="C14536" s="220"/>
      <c r="D14536" s="220"/>
      <c r="E14536" s="220"/>
      <c r="F14536" s="225"/>
      <c r="G14536" s="222"/>
      <c r="H14536" s="229"/>
      <c r="I14536" s="220"/>
      <c r="J14536" s="220"/>
      <c r="K14536" s="223"/>
    </row>
    <row r="14537" customHeight="1" spans="1:11">
      <c r="A14537" s="226"/>
      <c r="B14537" s="213"/>
      <c r="C14537" s="214"/>
      <c r="D14537" s="214"/>
      <c r="E14537" s="214"/>
      <c r="F14537" s="224"/>
      <c r="G14537" s="216"/>
      <c r="H14537" s="227"/>
      <c r="I14537" s="214"/>
      <c r="J14537" s="214"/>
      <c r="K14537" s="218"/>
    </row>
    <row r="14538" customHeight="1" spans="1:11">
      <c r="A14538" s="228"/>
      <c r="B14538" s="219"/>
      <c r="C14538" s="220"/>
      <c r="D14538" s="220"/>
      <c r="E14538" s="220"/>
      <c r="F14538" s="225"/>
      <c r="G14538" s="222"/>
      <c r="H14538" s="229"/>
      <c r="I14538" s="220"/>
      <c r="J14538" s="220"/>
      <c r="K14538" s="223"/>
    </row>
    <row r="14539" customHeight="1" spans="1:11">
      <c r="A14539" s="226"/>
      <c r="B14539" s="213"/>
      <c r="C14539" s="214"/>
      <c r="D14539" s="214"/>
      <c r="E14539" s="214"/>
      <c r="F14539" s="224"/>
      <c r="G14539" s="216"/>
      <c r="H14539" s="227"/>
      <c r="I14539" s="214"/>
      <c r="J14539" s="214"/>
      <c r="K14539" s="218"/>
    </row>
    <row r="14540" customHeight="1" spans="1:11">
      <c r="A14540" s="228"/>
      <c r="B14540" s="219"/>
      <c r="C14540" s="220"/>
      <c r="D14540" s="220"/>
      <c r="E14540" s="220"/>
      <c r="F14540" s="225"/>
      <c r="G14540" s="222"/>
      <c r="H14540" s="229"/>
      <c r="I14540" s="220"/>
      <c r="J14540" s="220"/>
      <c r="K14540" s="223"/>
    </row>
    <row r="14541" customHeight="1" spans="1:11">
      <c r="A14541" s="226"/>
      <c r="B14541" s="213"/>
      <c r="C14541" s="214"/>
      <c r="D14541" s="214"/>
      <c r="E14541" s="214"/>
      <c r="F14541" s="224"/>
      <c r="G14541" s="216"/>
      <c r="H14541" s="227"/>
      <c r="I14541" s="214"/>
      <c r="J14541" s="214"/>
      <c r="K14541" s="218"/>
    </row>
    <row r="14542" customHeight="1" spans="1:11">
      <c r="A14542" s="228"/>
      <c r="B14542" s="219"/>
      <c r="C14542" s="220"/>
      <c r="D14542" s="220"/>
      <c r="E14542" s="220"/>
      <c r="F14542" s="225"/>
      <c r="G14542" s="222"/>
      <c r="H14542" s="229"/>
      <c r="I14542" s="220"/>
      <c r="J14542" s="220"/>
      <c r="K14542" s="223"/>
    </row>
    <row r="14543" customHeight="1" spans="1:11">
      <c r="A14543" s="226"/>
      <c r="B14543" s="213"/>
      <c r="C14543" s="214"/>
      <c r="D14543" s="214"/>
      <c r="E14543" s="214"/>
      <c r="F14543" s="224"/>
      <c r="G14543" s="216"/>
      <c r="H14543" s="227"/>
      <c r="I14543" s="214"/>
      <c r="J14543" s="214"/>
      <c r="K14543" s="218"/>
    </row>
    <row r="14544" customHeight="1" spans="1:11">
      <c r="A14544" s="228"/>
      <c r="B14544" s="219"/>
      <c r="C14544" s="220"/>
      <c r="D14544" s="220"/>
      <c r="E14544" s="220"/>
      <c r="F14544" s="225"/>
      <c r="G14544" s="222"/>
      <c r="H14544" s="229"/>
      <c r="I14544" s="220"/>
      <c r="J14544" s="220"/>
      <c r="K14544" s="223"/>
    </row>
    <row r="14545" customHeight="1" spans="1:11">
      <c r="A14545" s="226"/>
      <c r="B14545" s="213"/>
      <c r="C14545" s="214"/>
      <c r="D14545" s="214"/>
      <c r="E14545" s="214"/>
      <c r="F14545" s="224"/>
      <c r="G14545" s="216"/>
      <c r="H14545" s="227"/>
      <c r="I14545" s="214"/>
      <c r="J14545" s="214"/>
      <c r="K14545" s="218"/>
    </row>
    <row r="14546" customHeight="1" spans="1:11">
      <c r="A14546" s="228"/>
      <c r="B14546" s="219"/>
      <c r="C14546" s="220"/>
      <c r="D14546" s="220"/>
      <c r="E14546" s="220"/>
      <c r="F14546" s="225"/>
      <c r="G14546" s="222"/>
      <c r="H14546" s="229"/>
      <c r="I14546" s="220"/>
      <c r="J14546" s="220"/>
      <c r="K14546" s="223"/>
    </row>
    <row r="14547" customHeight="1" spans="1:11">
      <c r="A14547" s="226"/>
      <c r="B14547" s="213"/>
      <c r="C14547" s="214"/>
      <c r="D14547" s="214"/>
      <c r="E14547" s="214"/>
      <c r="F14547" s="224"/>
      <c r="G14547" s="216"/>
      <c r="H14547" s="227"/>
      <c r="I14547" s="214"/>
      <c r="J14547" s="214"/>
      <c r="K14547" s="218"/>
    </row>
    <row r="14548" customHeight="1" spans="1:11">
      <c r="A14548" s="228"/>
      <c r="B14548" s="219"/>
      <c r="C14548" s="220"/>
      <c r="D14548" s="220"/>
      <c r="E14548" s="220"/>
      <c r="F14548" s="225"/>
      <c r="G14548" s="222"/>
      <c r="H14548" s="229"/>
      <c r="I14548" s="220"/>
      <c r="J14548" s="220"/>
      <c r="K14548" s="223"/>
    </row>
    <row r="14549" customHeight="1" spans="1:11">
      <c r="A14549" s="226"/>
      <c r="B14549" s="213"/>
      <c r="C14549" s="214"/>
      <c r="D14549" s="214"/>
      <c r="E14549" s="214"/>
      <c r="F14549" s="224"/>
      <c r="G14549" s="216"/>
      <c r="H14549" s="227"/>
      <c r="I14549" s="214"/>
      <c r="J14549" s="214"/>
      <c r="K14549" s="218"/>
    </row>
    <row r="14550" customHeight="1" spans="1:11">
      <c r="A14550" s="228"/>
      <c r="B14550" s="219"/>
      <c r="C14550" s="220"/>
      <c r="D14550" s="220"/>
      <c r="E14550" s="220"/>
      <c r="F14550" s="225"/>
      <c r="G14550" s="222"/>
      <c r="H14550" s="229"/>
      <c r="I14550" s="220"/>
      <c r="J14550" s="220"/>
      <c r="K14550" s="223"/>
    </row>
    <row r="14551" customHeight="1" spans="1:11">
      <c r="A14551" s="226"/>
      <c r="B14551" s="213"/>
      <c r="C14551" s="214"/>
      <c r="D14551" s="214"/>
      <c r="E14551" s="214"/>
      <c r="F14551" s="224"/>
      <c r="G14551" s="216"/>
      <c r="H14551" s="227"/>
      <c r="I14551" s="214"/>
      <c r="J14551" s="214"/>
      <c r="K14551" s="218"/>
    </row>
    <row r="14552" customHeight="1" spans="1:11">
      <c r="A14552" s="228"/>
      <c r="B14552" s="219"/>
      <c r="C14552" s="220"/>
      <c r="D14552" s="220"/>
      <c r="E14552" s="220"/>
      <c r="F14552" s="225"/>
      <c r="G14552" s="222"/>
      <c r="H14552" s="229"/>
      <c r="I14552" s="220"/>
      <c r="J14552" s="220"/>
      <c r="K14552" s="223"/>
    </row>
    <row r="14553" customHeight="1" spans="1:11">
      <c r="A14553" s="226"/>
      <c r="B14553" s="213"/>
      <c r="C14553" s="214"/>
      <c r="D14553" s="214"/>
      <c r="E14553" s="214"/>
      <c r="F14553" s="224"/>
      <c r="G14553" s="216"/>
      <c r="H14553" s="227"/>
      <c r="I14553" s="214"/>
      <c r="J14553" s="214"/>
      <c r="K14553" s="218"/>
    </row>
    <row r="14554" customHeight="1" spans="1:11">
      <c r="A14554" s="228"/>
      <c r="B14554" s="219"/>
      <c r="C14554" s="220"/>
      <c r="D14554" s="220"/>
      <c r="E14554" s="220"/>
      <c r="F14554" s="225"/>
      <c r="G14554" s="222"/>
      <c r="H14554" s="229"/>
      <c r="I14554" s="220"/>
      <c r="J14554" s="220"/>
      <c r="K14554" s="223"/>
    </row>
    <row r="14555" customHeight="1" spans="1:11">
      <c r="A14555" s="226"/>
      <c r="B14555" s="213"/>
      <c r="C14555" s="214"/>
      <c r="D14555" s="214"/>
      <c r="E14555" s="214"/>
      <c r="F14555" s="224"/>
      <c r="G14555" s="216"/>
      <c r="H14555" s="227"/>
      <c r="I14555" s="214"/>
      <c r="J14555" s="214"/>
      <c r="K14555" s="218"/>
    </row>
    <row r="14556" customHeight="1" spans="1:11">
      <c r="A14556" s="228"/>
      <c r="B14556" s="219"/>
      <c r="C14556" s="220"/>
      <c r="D14556" s="220"/>
      <c r="E14556" s="220"/>
      <c r="F14556" s="225"/>
      <c r="G14556" s="222"/>
      <c r="H14556" s="229"/>
      <c r="I14556" s="220"/>
      <c r="J14556" s="220"/>
      <c r="K14556" s="223"/>
    </row>
    <row r="14557" customHeight="1" spans="1:11">
      <c r="A14557" s="226"/>
      <c r="B14557" s="213"/>
      <c r="C14557" s="214"/>
      <c r="D14557" s="214"/>
      <c r="E14557" s="214"/>
      <c r="F14557" s="224"/>
      <c r="G14557" s="216"/>
      <c r="H14557" s="227"/>
      <c r="I14557" s="214"/>
      <c r="J14557" s="214"/>
      <c r="K14557" s="218"/>
    </row>
    <row r="14558" customHeight="1" spans="1:11">
      <c r="A14558" s="228"/>
      <c r="B14558" s="219"/>
      <c r="C14558" s="220"/>
      <c r="D14558" s="220"/>
      <c r="E14558" s="220"/>
      <c r="F14558" s="225"/>
      <c r="G14558" s="222"/>
      <c r="H14558" s="229"/>
      <c r="I14558" s="220"/>
      <c r="J14558" s="220"/>
      <c r="K14558" s="223"/>
    </row>
    <row r="14559" customHeight="1" spans="1:11">
      <c r="A14559" s="226"/>
      <c r="B14559" s="213"/>
      <c r="C14559" s="214"/>
      <c r="D14559" s="214"/>
      <c r="E14559" s="214"/>
      <c r="F14559" s="224"/>
      <c r="G14559" s="216"/>
      <c r="H14559" s="227"/>
      <c r="I14559" s="214"/>
      <c r="J14559" s="214"/>
      <c r="K14559" s="218"/>
    </row>
    <row r="14560" customHeight="1" spans="1:11">
      <c r="A14560" s="228"/>
      <c r="B14560" s="219"/>
      <c r="C14560" s="220"/>
      <c r="D14560" s="220"/>
      <c r="E14560" s="220"/>
      <c r="F14560" s="225"/>
      <c r="G14560" s="222"/>
      <c r="H14560" s="229"/>
      <c r="I14560" s="220"/>
      <c r="J14560" s="220"/>
      <c r="K14560" s="223"/>
    </row>
    <row r="14561" customHeight="1" spans="1:11">
      <c r="A14561" s="226"/>
      <c r="B14561" s="213"/>
      <c r="C14561" s="214"/>
      <c r="D14561" s="214"/>
      <c r="E14561" s="214"/>
      <c r="F14561" s="224"/>
      <c r="G14561" s="216"/>
      <c r="H14561" s="227"/>
      <c r="I14561" s="214"/>
      <c r="J14561" s="214"/>
      <c r="K14561" s="218"/>
    </row>
    <row r="14562" customHeight="1" spans="1:11">
      <c r="A14562" s="228"/>
      <c r="B14562" s="219"/>
      <c r="C14562" s="220"/>
      <c r="D14562" s="220"/>
      <c r="E14562" s="220"/>
      <c r="F14562" s="225"/>
      <c r="G14562" s="222"/>
      <c r="H14562" s="229"/>
      <c r="I14562" s="220"/>
      <c r="J14562" s="220"/>
      <c r="K14562" s="223"/>
    </row>
    <row r="14563" customHeight="1" spans="1:11">
      <c r="A14563" s="226"/>
      <c r="B14563" s="213"/>
      <c r="C14563" s="214"/>
      <c r="D14563" s="214"/>
      <c r="E14563" s="214"/>
      <c r="F14563" s="224"/>
      <c r="G14563" s="216"/>
      <c r="H14563" s="227"/>
      <c r="I14563" s="214"/>
      <c r="J14563" s="214"/>
      <c r="K14563" s="218"/>
    </row>
    <row r="14564" customHeight="1" spans="1:11">
      <c r="A14564" s="228"/>
      <c r="B14564" s="219"/>
      <c r="C14564" s="220"/>
      <c r="D14564" s="220"/>
      <c r="E14564" s="220"/>
      <c r="F14564" s="225"/>
      <c r="G14564" s="222"/>
      <c r="H14564" s="229"/>
      <c r="I14564" s="220"/>
      <c r="J14564" s="220"/>
      <c r="K14564" s="223"/>
    </row>
    <row r="14565" customHeight="1" spans="1:11">
      <c r="A14565" s="226"/>
      <c r="B14565" s="213"/>
      <c r="C14565" s="214"/>
      <c r="D14565" s="214"/>
      <c r="E14565" s="214"/>
      <c r="F14565" s="224"/>
      <c r="G14565" s="216"/>
      <c r="H14565" s="227"/>
      <c r="I14565" s="214"/>
      <c r="J14565" s="214"/>
      <c r="K14565" s="218"/>
    </row>
    <row r="14566" customHeight="1" spans="1:11">
      <c r="A14566" s="228"/>
      <c r="B14566" s="219"/>
      <c r="C14566" s="220"/>
      <c r="D14566" s="220"/>
      <c r="E14566" s="220"/>
      <c r="F14566" s="225"/>
      <c r="G14566" s="222"/>
      <c r="H14566" s="229"/>
      <c r="I14566" s="220"/>
      <c r="J14566" s="220"/>
      <c r="K14566" s="223"/>
    </row>
    <row r="14567" customHeight="1" spans="1:11">
      <c r="A14567" s="226"/>
      <c r="B14567" s="213"/>
      <c r="C14567" s="214"/>
      <c r="D14567" s="214"/>
      <c r="E14567" s="214"/>
      <c r="F14567" s="224"/>
      <c r="G14567" s="216"/>
      <c r="H14567" s="227"/>
      <c r="I14567" s="214"/>
      <c r="J14567" s="214"/>
      <c r="K14567" s="218"/>
    </row>
    <row r="14568" customHeight="1" spans="1:11">
      <c r="A14568" s="228"/>
      <c r="B14568" s="219"/>
      <c r="C14568" s="220"/>
      <c r="D14568" s="220"/>
      <c r="E14568" s="220"/>
      <c r="F14568" s="225"/>
      <c r="G14568" s="222"/>
      <c r="H14568" s="229"/>
      <c r="I14568" s="220"/>
      <c r="J14568" s="220"/>
      <c r="K14568" s="223"/>
    </row>
    <row r="14569" customHeight="1" spans="1:11">
      <c r="A14569" s="226"/>
      <c r="B14569" s="213"/>
      <c r="C14569" s="214"/>
      <c r="D14569" s="214"/>
      <c r="E14569" s="214"/>
      <c r="F14569" s="224"/>
      <c r="G14569" s="216"/>
      <c r="H14569" s="227"/>
      <c r="I14569" s="214"/>
      <c r="J14569" s="214"/>
      <c r="K14569" s="218"/>
    </row>
    <row r="14570" customHeight="1" spans="1:11">
      <c r="A14570" s="228"/>
      <c r="B14570" s="219"/>
      <c r="C14570" s="220"/>
      <c r="D14570" s="220"/>
      <c r="E14570" s="220"/>
      <c r="F14570" s="225"/>
      <c r="G14570" s="222"/>
      <c r="H14570" s="229"/>
      <c r="I14570" s="220"/>
      <c r="J14570" s="220"/>
      <c r="K14570" s="223"/>
    </row>
    <row r="14571" customHeight="1" spans="1:11">
      <c r="A14571" s="226"/>
      <c r="B14571" s="213"/>
      <c r="C14571" s="214"/>
      <c r="D14571" s="214"/>
      <c r="E14571" s="214"/>
      <c r="F14571" s="224"/>
      <c r="G14571" s="216"/>
      <c r="H14571" s="227"/>
      <c r="I14571" s="214"/>
      <c r="J14571" s="214"/>
      <c r="K14571" s="218"/>
    </row>
    <row r="14572" customHeight="1" spans="1:11">
      <c r="A14572" s="228"/>
      <c r="B14572" s="219"/>
      <c r="C14572" s="220"/>
      <c r="D14572" s="220"/>
      <c r="E14572" s="220"/>
      <c r="F14572" s="225"/>
      <c r="G14572" s="222"/>
      <c r="H14572" s="229"/>
      <c r="I14572" s="220"/>
      <c r="J14572" s="220"/>
      <c r="K14572" s="223"/>
    </row>
    <row r="14573" customHeight="1" spans="1:11">
      <c r="A14573" s="226"/>
      <c r="B14573" s="213"/>
      <c r="C14573" s="214"/>
      <c r="D14573" s="214"/>
      <c r="E14573" s="214"/>
      <c r="F14573" s="224"/>
      <c r="G14573" s="216"/>
      <c r="H14573" s="227"/>
      <c r="I14573" s="214"/>
      <c r="J14573" s="214"/>
      <c r="K14573" s="218"/>
    </row>
    <row r="14574" customHeight="1" spans="1:11">
      <c r="A14574" s="228"/>
      <c r="B14574" s="219"/>
      <c r="C14574" s="220"/>
      <c r="D14574" s="220"/>
      <c r="E14574" s="220"/>
      <c r="F14574" s="225"/>
      <c r="G14574" s="222"/>
      <c r="H14574" s="229"/>
      <c r="I14574" s="220"/>
      <c r="J14574" s="220"/>
      <c r="K14574" s="223"/>
    </row>
    <row r="14575" customHeight="1" spans="1:11">
      <c r="A14575" s="226"/>
      <c r="B14575" s="213"/>
      <c r="C14575" s="214"/>
      <c r="D14575" s="214"/>
      <c r="E14575" s="214"/>
      <c r="F14575" s="224"/>
      <c r="G14575" s="216"/>
      <c r="H14575" s="227"/>
      <c r="I14575" s="214"/>
      <c r="J14575" s="214"/>
      <c r="K14575" s="218"/>
    </row>
    <row r="14576" customHeight="1" spans="1:11">
      <c r="A14576" s="228"/>
      <c r="B14576" s="219"/>
      <c r="C14576" s="220"/>
      <c r="D14576" s="220"/>
      <c r="E14576" s="220"/>
      <c r="F14576" s="225"/>
      <c r="G14576" s="222"/>
      <c r="H14576" s="229"/>
      <c r="I14576" s="220"/>
      <c r="J14576" s="220"/>
      <c r="K14576" s="223"/>
    </row>
    <row r="14577" customHeight="1" spans="1:11">
      <c r="A14577" s="226"/>
      <c r="B14577" s="213"/>
      <c r="C14577" s="214"/>
      <c r="D14577" s="214"/>
      <c r="E14577" s="214"/>
      <c r="F14577" s="224"/>
      <c r="G14577" s="216"/>
      <c r="H14577" s="227"/>
      <c r="I14577" s="214"/>
      <c r="J14577" s="214"/>
      <c r="K14577" s="218"/>
    </row>
    <row r="14578" customHeight="1" spans="1:11">
      <c r="A14578" s="228"/>
      <c r="B14578" s="219"/>
      <c r="C14578" s="220"/>
      <c r="D14578" s="220"/>
      <c r="E14578" s="220"/>
      <c r="F14578" s="225"/>
      <c r="G14578" s="222"/>
      <c r="H14578" s="229"/>
      <c r="I14578" s="220"/>
      <c r="J14578" s="220"/>
      <c r="K14578" s="223"/>
    </row>
    <row r="14579" customHeight="1" spans="1:11">
      <c r="A14579" s="226"/>
      <c r="B14579" s="213"/>
      <c r="C14579" s="214"/>
      <c r="D14579" s="214"/>
      <c r="E14579" s="214"/>
      <c r="F14579" s="224"/>
      <c r="G14579" s="216"/>
      <c r="H14579" s="227"/>
      <c r="I14579" s="214"/>
      <c r="J14579" s="214"/>
      <c r="K14579" s="218"/>
    </row>
    <row r="14580" customHeight="1" spans="1:11">
      <c r="A14580" s="228"/>
      <c r="B14580" s="219"/>
      <c r="C14580" s="220"/>
      <c r="D14580" s="220"/>
      <c r="E14580" s="220"/>
      <c r="F14580" s="225"/>
      <c r="G14580" s="222"/>
      <c r="H14580" s="229"/>
      <c r="I14580" s="220"/>
      <c r="J14580" s="220"/>
      <c r="K14580" s="223"/>
    </row>
    <row r="14581" customHeight="1" spans="1:11">
      <c r="A14581" s="226"/>
      <c r="B14581" s="213"/>
      <c r="C14581" s="214"/>
      <c r="D14581" s="214"/>
      <c r="E14581" s="214"/>
      <c r="F14581" s="224"/>
      <c r="G14581" s="216"/>
      <c r="H14581" s="227"/>
      <c r="I14581" s="214"/>
      <c r="J14581" s="214"/>
      <c r="K14581" s="218"/>
    </row>
    <row r="14582" customHeight="1" spans="1:11">
      <c r="A14582" s="228"/>
      <c r="B14582" s="219"/>
      <c r="C14582" s="220"/>
      <c r="D14582" s="220"/>
      <c r="E14582" s="220"/>
      <c r="F14582" s="225"/>
      <c r="G14582" s="222"/>
      <c r="H14582" s="229"/>
      <c r="I14582" s="220"/>
      <c r="J14582" s="220"/>
      <c r="K14582" s="223"/>
    </row>
    <row r="14583" customHeight="1" spans="1:11">
      <c r="A14583" s="226"/>
      <c r="B14583" s="213"/>
      <c r="C14583" s="214"/>
      <c r="D14583" s="214"/>
      <c r="E14583" s="214"/>
      <c r="F14583" s="224"/>
      <c r="G14583" s="216"/>
      <c r="H14583" s="227"/>
      <c r="I14583" s="214"/>
      <c r="J14583" s="214"/>
      <c r="K14583" s="218"/>
    </row>
    <row r="14584" customHeight="1" spans="1:11">
      <c r="A14584" s="228"/>
      <c r="B14584" s="219"/>
      <c r="C14584" s="220"/>
      <c r="D14584" s="220"/>
      <c r="E14584" s="220"/>
      <c r="F14584" s="225"/>
      <c r="G14584" s="222"/>
      <c r="H14584" s="229"/>
      <c r="I14584" s="220"/>
      <c r="J14584" s="220"/>
      <c r="K14584" s="223"/>
    </row>
    <row r="14585" customHeight="1" spans="1:11">
      <c r="A14585" s="226"/>
      <c r="B14585" s="213"/>
      <c r="C14585" s="214"/>
      <c r="D14585" s="214"/>
      <c r="E14585" s="214"/>
      <c r="F14585" s="224"/>
      <c r="G14585" s="216"/>
      <c r="H14585" s="227"/>
      <c r="I14585" s="214"/>
      <c r="J14585" s="214"/>
      <c r="K14585" s="218"/>
    </row>
    <row r="14586" customHeight="1" spans="1:11">
      <c r="A14586" s="228"/>
      <c r="B14586" s="219"/>
      <c r="C14586" s="220"/>
      <c r="D14586" s="220"/>
      <c r="E14586" s="220"/>
      <c r="F14586" s="225"/>
      <c r="G14586" s="222"/>
      <c r="H14586" s="229"/>
      <c r="I14586" s="220"/>
      <c r="J14586" s="220"/>
      <c r="K14586" s="223"/>
    </row>
    <row r="14587" customHeight="1" spans="1:11">
      <c r="A14587" s="226"/>
      <c r="B14587" s="213"/>
      <c r="C14587" s="214"/>
      <c r="D14587" s="214"/>
      <c r="E14587" s="214"/>
      <c r="F14587" s="224"/>
      <c r="G14587" s="216"/>
      <c r="H14587" s="227"/>
      <c r="I14587" s="214"/>
      <c r="J14587" s="214"/>
      <c r="K14587" s="218"/>
    </row>
    <row r="14588" customHeight="1" spans="1:11">
      <c r="A14588" s="228"/>
      <c r="B14588" s="219"/>
      <c r="C14588" s="220"/>
      <c r="D14588" s="220"/>
      <c r="E14588" s="220"/>
      <c r="F14588" s="225"/>
      <c r="G14588" s="222"/>
      <c r="H14588" s="229"/>
      <c r="I14588" s="220"/>
      <c r="J14588" s="220"/>
      <c r="K14588" s="223"/>
    </row>
    <row r="14589" customHeight="1" spans="1:11">
      <c r="A14589" s="226"/>
      <c r="B14589" s="213"/>
      <c r="C14589" s="214"/>
      <c r="D14589" s="214"/>
      <c r="E14589" s="214"/>
      <c r="F14589" s="224"/>
      <c r="G14589" s="216"/>
      <c r="H14589" s="227"/>
      <c r="I14589" s="214"/>
      <c r="J14589" s="214"/>
      <c r="K14589" s="218"/>
    </row>
    <row r="14590" customHeight="1" spans="1:11">
      <c r="A14590" s="228"/>
      <c r="B14590" s="219"/>
      <c r="C14590" s="220"/>
      <c r="D14590" s="220"/>
      <c r="E14590" s="220"/>
      <c r="F14590" s="225"/>
      <c r="G14590" s="222"/>
      <c r="H14590" s="229"/>
      <c r="I14590" s="220"/>
      <c r="J14590" s="220"/>
      <c r="K14590" s="223"/>
    </row>
    <row r="14591" customHeight="1" spans="1:11">
      <c r="A14591" s="226"/>
      <c r="B14591" s="213"/>
      <c r="C14591" s="214"/>
      <c r="D14591" s="214"/>
      <c r="E14591" s="214"/>
      <c r="F14591" s="224"/>
      <c r="G14591" s="216"/>
      <c r="H14591" s="227"/>
      <c r="I14591" s="214"/>
      <c r="J14591" s="214"/>
      <c r="K14591" s="218"/>
    </row>
    <row r="14592" customHeight="1" spans="1:11">
      <c r="A14592" s="228"/>
      <c r="B14592" s="219"/>
      <c r="C14592" s="220"/>
      <c r="D14592" s="220"/>
      <c r="E14592" s="220"/>
      <c r="F14592" s="225"/>
      <c r="G14592" s="222"/>
      <c r="H14592" s="229"/>
      <c r="I14592" s="220"/>
      <c r="J14592" s="220"/>
      <c r="K14592" s="223"/>
    </row>
    <row r="14593" customHeight="1" spans="1:11">
      <c r="A14593" s="226"/>
      <c r="B14593" s="213"/>
      <c r="C14593" s="214"/>
      <c r="D14593" s="214"/>
      <c r="E14593" s="214"/>
      <c r="F14593" s="224"/>
      <c r="G14593" s="216"/>
      <c r="H14593" s="227"/>
      <c r="I14593" s="214"/>
      <c r="J14593" s="214"/>
      <c r="K14593" s="218"/>
    </row>
    <row r="14594" customHeight="1" spans="1:11">
      <c r="A14594" s="228"/>
      <c r="B14594" s="219"/>
      <c r="C14594" s="220"/>
      <c r="D14594" s="220"/>
      <c r="E14594" s="220"/>
      <c r="F14594" s="225"/>
      <c r="G14594" s="222"/>
      <c r="H14594" s="229"/>
      <c r="I14594" s="220"/>
      <c r="J14594" s="220"/>
      <c r="K14594" s="223"/>
    </row>
    <row r="14595" customHeight="1" spans="1:11">
      <c r="A14595" s="226"/>
      <c r="B14595" s="213"/>
      <c r="C14595" s="214"/>
      <c r="D14595" s="214"/>
      <c r="E14595" s="214"/>
      <c r="F14595" s="224"/>
      <c r="G14595" s="216"/>
      <c r="H14595" s="227"/>
      <c r="I14595" s="214"/>
      <c r="J14595" s="214"/>
      <c r="K14595" s="218"/>
    </row>
    <row r="14596" customHeight="1" spans="1:11">
      <c r="A14596" s="228"/>
      <c r="B14596" s="219"/>
      <c r="C14596" s="220"/>
      <c r="D14596" s="220"/>
      <c r="E14596" s="220"/>
      <c r="F14596" s="225"/>
      <c r="G14596" s="222"/>
      <c r="H14596" s="229"/>
      <c r="I14596" s="220"/>
      <c r="J14596" s="220"/>
      <c r="K14596" s="223"/>
    </row>
    <row r="14597" customHeight="1" spans="1:11">
      <c r="A14597" s="226"/>
      <c r="B14597" s="213"/>
      <c r="C14597" s="214"/>
      <c r="D14597" s="214"/>
      <c r="E14597" s="214"/>
      <c r="F14597" s="224"/>
      <c r="G14597" s="216"/>
      <c r="H14597" s="227"/>
      <c r="I14597" s="214"/>
      <c r="J14597" s="214"/>
      <c r="K14597" s="218"/>
    </row>
    <row r="14598" customHeight="1" spans="1:11">
      <c r="A14598" s="228"/>
      <c r="B14598" s="219"/>
      <c r="C14598" s="220"/>
      <c r="D14598" s="220"/>
      <c r="E14598" s="220"/>
      <c r="F14598" s="225"/>
      <c r="G14598" s="222"/>
      <c r="H14598" s="229"/>
      <c r="I14598" s="220"/>
      <c r="J14598" s="220"/>
      <c r="K14598" s="223"/>
    </row>
    <row r="14599" customHeight="1" spans="1:11">
      <c r="A14599" s="226"/>
      <c r="B14599" s="213"/>
      <c r="C14599" s="214"/>
      <c r="D14599" s="214"/>
      <c r="E14599" s="214"/>
      <c r="F14599" s="224"/>
      <c r="G14599" s="216"/>
      <c r="H14599" s="227"/>
      <c r="I14599" s="214"/>
      <c r="J14599" s="214"/>
      <c r="K14599" s="218"/>
    </row>
    <row r="14600" customHeight="1" spans="1:11">
      <c r="A14600" s="228"/>
      <c r="B14600" s="219"/>
      <c r="C14600" s="220"/>
      <c r="D14600" s="220"/>
      <c r="E14600" s="220"/>
      <c r="F14600" s="225"/>
      <c r="G14600" s="222"/>
      <c r="H14600" s="229"/>
      <c r="I14600" s="220"/>
      <c r="J14600" s="220"/>
      <c r="K14600" s="223"/>
    </row>
    <row r="14601" customHeight="1" spans="1:11">
      <c r="A14601" s="226"/>
      <c r="B14601" s="213"/>
      <c r="C14601" s="214"/>
      <c r="D14601" s="214"/>
      <c r="E14601" s="214"/>
      <c r="F14601" s="224"/>
      <c r="G14601" s="216"/>
      <c r="H14601" s="227"/>
      <c r="I14601" s="214"/>
      <c r="J14601" s="214"/>
      <c r="K14601" s="218"/>
    </row>
    <row r="14602" customHeight="1" spans="1:11">
      <c r="A14602" s="228"/>
      <c r="B14602" s="219"/>
      <c r="C14602" s="220"/>
      <c r="D14602" s="220"/>
      <c r="E14602" s="220"/>
      <c r="F14602" s="225"/>
      <c r="G14602" s="222"/>
      <c r="H14602" s="229"/>
      <c r="I14602" s="220"/>
      <c r="J14602" s="220"/>
      <c r="K14602" s="223"/>
    </row>
    <row r="14603" customHeight="1" spans="1:11">
      <c r="A14603" s="226"/>
      <c r="B14603" s="213"/>
      <c r="C14603" s="214"/>
      <c r="D14603" s="214"/>
      <c r="E14603" s="214"/>
      <c r="F14603" s="224"/>
      <c r="G14603" s="216"/>
      <c r="H14603" s="227"/>
      <c r="I14603" s="214"/>
      <c r="J14603" s="214"/>
      <c r="K14603" s="218"/>
    </row>
    <row r="14604" customHeight="1" spans="1:11">
      <c r="A14604" s="228"/>
      <c r="B14604" s="219"/>
      <c r="C14604" s="220"/>
      <c r="D14604" s="220"/>
      <c r="E14604" s="220"/>
      <c r="F14604" s="225"/>
      <c r="G14604" s="222"/>
      <c r="H14604" s="229"/>
      <c r="I14604" s="220"/>
      <c r="J14604" s="220"/>
      <c r="K14604" s="223"/>
    </row>
    <row r="14605" customHeight="1" spans="1:11">
      <c r="A14605" s="226"/>
      <c r="B14605" s="213"/>
      <c r="C14605" s="214"/>
      <c r="D14605" s="214"/>
      <c r="E14605" s="214"/>
      <c r="F14605" s="224"/>
      <c r="G14605" s="216"/>
      <c r="H14605" s="227"/>
      <c r="I14605" s="214"/>
      <c r="J14605" s="214"/>
      <c r="K14605" s="218"/>
    </row>
    <row r="14606" customHeight="1" spans="1:11">
      <c r="A14606" s="228"/>
      <c r="B14606" s="219"/>
      <c r="C14606" s="220"/>
      <c r="D14606" s="220"/>
      <c r="E14606" s="220"/>
      <c r="F14606" s="225"/>
      <c r="G14606" s="222"/>
      <c r="H14606" s="229"/>
      <c r="I14606" s="220"/>
      <c r="J14606" s="220"/>
      <c r="K14606" s="223"/>
    </row>
    <row r="14607" customHeight="1" spans="1:11">
      <c r="A14607" s="226"/>
      <c r="B14607" s="213"/>
      <c r="C14607" s="214"/>
      <c r="D14607" s="214"/>
      <c r="E14607" s="214"/>
      <c r="F14607" s="224"/>
      <c r="G14607" s="216"/>
      <c r="H14607" s="227"/>
      <c r="I14607" s="214"/>
      <c r="J14607" s="214"/>
      <c r="K14607" s="218"/>
    </row>
    <row r="14608" customHeight="1" spans="1:11">
      <c r="A14608" s="228"/>
      <c r="B14608" s="219"/>
      <c r="C14608" s="220"/>
      <c r="D14608" s="220"/>
      <c r="E14608" s="220"/>
      <c r="F14608" s="225"/>
      <c r="G14608" s="222"/>
      <c r="H14608" s="229"/>
      <c r="I14608" s="220"/>
      <c r="J14608" s="220"/>
      <c r="K14608" s="223"/>
    </row>
    <row r="14609" customHeight="1" spans="1:11">
      <c r="A14609" s="226"/>
      <c r="B14609" s="213"/>
      <c r="C14609" s="214"/>
      <c r="D14609" s="214"/>
      <c r="E14609" s="214"/>
      <c r="F14609" s="224"/>
      <c r="G14609" s="216"/>
      <c r="H14609" s="227"/>
      <c r="I14609" s="214"/>
      <c r="J14609" s="214"/>
      <c r="K14609" s="218"/>
    </row>
    <row r="14610" customHeight="1" spans="1:11">
      <c r="A14610" s="228"/>
      <c r="B14610" s="219"/>
      <c r="C14610" s="220"/>
      <c r="D14610" s="220"/>
      <c r="E14610" s="220"/>
      <c r="F14610" s="225"/>
      <c r="G14610" s="222"/>
      <c r="H14610" s="229"/>
      <c r="I14610" s="220"/>
      <c r="J14610" s="220"/>
      <c r="K14610" s="223"/>
    </row>
    <row r="14611" customHeight="1" spans="1:11">
      <c r="A14611" s="226"/>
      <c r="B14611" s="213"/>
      <c r="C14611" s="214"/>
      <c r="D14611" s="214"/>
      <c r="E14611" s="214"/>
      <c r="F14611" s="224"/>
      <c r="G14611" s="216"/>
      <c r="H14611" s="227"/>
      <c r="I14611" s="214"/>
      <c r="J14611" s="214"/>
      <c r="K14611" s="218"/>
    </row>
    <row r="14612" customHeight="1" spans="1:11">
      <c r="A14612" s="228"/>
      <c r="B14612" s="219"/>
      <c r="C14612" s="220"/>
      <c r="D14612" s="220"/>
      <c r="E14612" s="220"/>
      <c r="F14612" s="225"/>
      <c r="G14612" s="222"/>
      <c r="H14612" s="229"/>
      <c r="I14612" s="220"/>
      <c r="J14612" s="220"/>
      <c r="K14612" s="223"/>
    </row>
    <row r="14613" customHeight="1" spans="1:11">
      <c r="A14613" s="226"/>
      <c r="B14613" s="213"/>
      <c r="C14613" s="214"/>
      <c r="D14613" s="214"/>
      <c r="E14613" s="214"/>
      <c r="F14613" s="224"/>
      <c r="G14613" s="216"/>
      <c r="H14613" s="227"/>
      <c r="I14613" s="214"/>
      <c r="J14613" s="214"/>
      <c r="K14613" s="218"/>
    </row>
    <row r="14614" customHeight="1" spans="1:11">
      <c r="A14614" s="228"/>
      <c r="B14614" s="219"/>
      <c r="C14614" s="220"/>
      <c r="D14614" s="220"/>
      <c r="E14614" s="220"/>
      <c r="F14614" s="225"/>
      <c r="G14614" s="222"/>
      <c r="H14614" s="229"/>
      <c r="I14614" s="220"/>
      <c r="J14614" s="220"/>
      <c r="K14614" s="223"/>
    </row>
    <row r="14615" customHeight="1" spans="1:11">
      <c r="A14615" s="226"/>
      <c r="B14615" s="213"/>
      <c r="C14615" s="214"/>
      <c r="D14615" s="214"/>
      <c r="E14615" s="214"/>
      <c r="F14615" s="224"/>
      <c r="G14615" s="216"/>
      <c r="H14615" s="227"/>
      <c r="I14615" s="214"/>
      <c r="J14615" s="214"/>
      <c r="K14615" s="218"/>
    </row>
    <row r="14616" customHeight="1" spans="1:11">
      <c r="A14616" s="228"/>
      <c r="B14616" s="219"/>
      <c r="C14616" s="220"/>
      <c r="D14616" s="220"/>
      <c r="E14616" s="220"/>
      <c r="F14616" s="225"/>
      <c r="G14616" s="222"/>
      <c r="H14616" s="229"/>
      <c r="I14616" s="220"/>
      <c r="J14616" s="220"/>
      <c r="K14616" s="223"/>
    </row>
    <row r="14617" customHeight="1" spans="1:11">
      <c r="A14617" s="226"/>
      <c r="B14617" s="213"/>
      <c r="C14617" s="214"/>
      <c r="D14617" s="214"/>
      <c r="E14617" s="214"/>
      <c r="F14617" s="224"/>
      <c r="G14617" s="216"/>
      <c r="H14617" s="227"/>
      <c r="I14617" s="214"/>
      <c r="J14617" s="214"/>
      <c r="K14617" s="218"/>
    </row>
    <row r="14618" customHeight="1" spans="1:11">
      <c r="A14618" s="228"/>
      <c r="B14618" s="219"/>
      <c r="C14618" s="220"/>
      <c r="D14618" s="220"/>
      <c r="E14618" s="220"/>
      <c r="F14618" s="225"/>
      <c r="G14618" s="222"/>
      <c r="H14618" s="229"/>
      <c r="I14618" s="220"/>
      <c r="J14618" s="220"/>
      <c r="K14618" s="223"/>
    </row>
    <row r="14619" customHeight="1" spans="1:11">
      <c r="A14619" s="226"/>
      <c r="B14619" s="213"/>
      <c r="C14619" s="214"/>
      <c r="D14619" s="214"/>
      <c r="E14619" s="214"/>
      <c r="F14619" s="224"/>
      <c r="G14619" s="216"/>
      <c r="H14619" s="227"/>
      <c r="I14619" s="214"/>
      <c r="J14619" s="214"/>
      <c r="K14619" s="218"/>
    </row>
    <row r="14620" customHeight="1" spans="1:11">
      <c r="A14620" s="228"/>
      <c r="B14620" s="219"/>
      <c r="C14620" s="220"/>
      <c r="D14620" s="220"/>
      <c r="E14620" s="220"/>
      <c r="F14620" s="225"/>
      <c r="G14620" s="222"/>
      <c r="H14620" s="229"/>
      <c r="I14620" s="220"/>
      <c r="J14620" s="220"/>
      <c r="K14620" s="223"/>
    </row>
    <row r="14621" customHeight="1" spans="1:11">
      <c r="A14621" s="226"/>
      <c r="B14621" s="213"/>
      <c r="C14621" s="214"/>
      <c r="D14621" s="214"/>
      <c r="E14621" s="214"/>
      <c r="F14621" s="224"/>
      <c r="G14621" s="216"/>
      <c r="H14621" s="227"/>
      <c r="I14621" s="214"/>
      <c r="J14621" s="214"/>
      <c r="K14621" s="218"/>
    </row>
    <row r="14622" customHeight="1" spans="1:11">
      <c r="A14622" s="228"/>
      <c r="B14622" s="219"/>
      <c r="C14622" s="220"/>
      <c r="D14622" s="220"/>
      <c r="E14622" s="220"/>
      <c r="F14622" s="225"/>
      <c r="G14622" s="222"/>
      <c r="H14622" s="229"/>
      <c r="I14622" s="220"/>
      <c r="J14622" s="220"/>
      <c r="K14622" s="223"/>
    </row>
    <row r="14623" customHeight="1" spans="1:11">
      <c r="A14623" s="226"/>
      <c r="B14623" s="213"/>
      <c r="C14623" s="214"/>
      <c r="D14623" s="214"/>
      <c r="E14623" s="214"/>
      <c r="F14623" s="224"/>
      <c r="G14623" s="216"/>
      <c r="H14623" s="227"/>
      <c r="I14623" s="214"/>
      <c r="J14623" s="214"/>
      <c r="K14623" s="218"/>
    </row>
    <row r="14624" customHeight="1" spans="1:11">
      <c r="A14624" s="228"/>
      <c r="B14624" s="219"/>
      <c r="C14624" s="220"/>
      <c r="D14624" s="220"/>
      <c r="E14624" s="220"/>
      <c r="F14624" s="225"/>
      <c r="G14624" s="222"/>
      <c r="H14624" s="229"/>
      <c r="I14624" s="220"/>
      <c r="J14624" s="220"/>
      <c r="K14624" s="223"/>
    </row>
    <row r="14625" customHeight="1" spans="1:11">
      <c r="A14625" s="226"/>
      <c r="B14625" s="213"/>
      <c r="C14625" s="214"/>
      <c r="D14625" s="214"/>
      <c r="E14625" s="214"/>
      <c r="F14625" s="224"/>
      <c r="G14625" s="216"/>
      <c r="H14625" s="227"/>
      <c r="I14625" s="214"/>
      <c r="J14625" s="214"/>
      <c r="K14625" s="218"/>
    </row>
    <row r="14626" customHeight="1" spans="1:11">
      <c r="A14626" s="228"/>
      <c r="B14626" s="219"/>
      <c r="C14626" s="220"/>
      <c r="D14626" s="220"/>
      <c r="E14626" s="220"/>
      <c r="F14626" s="225"/>
      <c r="G14626" s="222"/>
      <c r="H14626" s="229"/>
      <c r="I14626" s="220"/>
      <c r="J14626" s="220"/>
      <c r="K14626" s="223"/>
    </row>
    <row r="14627" customHeight="1" spans="1:11">
      <c r="A14627" s="226"/>
      <c r="B14627" s="213"/>
      <c r="C14627" s="214"/>
      <c r="D14627" s="214"/>
      <c r="E14627" s="214"/>
      <c r="F14627" s="224"/>
      <c r="G14627" s="216"/>
      <c r="H14627" s="227"/>
      <c r="I14627" s="214"/>
      <c r="J14627" s="214"/>
      <c r="K14627" s="218"/>
    </row>
    <row r="14628" customHeight="1" spans="1:11">
      <c r="A14628" s="228"/>
      <c r="B14628" s="219"/>
      <c r="C14628" s="220"/>
      <c r="D14628" s="220"/>
      <c r="E14628" s="220"/>
      <c r="F14628" s="225"/>
      <c r="G14628" s="222"/>
      <c r="H14628" s="229"/>
      <c r="I14628" s="220"/>
      <c r="J14628" s="220"/>
      <c r="K14628" s="223"/>
    </row>
    <row r="14629" customHeight="1" spans="1:11">
      <c r="A14629" s="226"/>
      <c r="B14629" s="213"/>
      <c r="C14629" s="214"/>
      <c r="D14629" s="214"/>
      <c r="E14629" s="214"/>
      <c r="F14629" s="224"/>
      <c r="G14629" s="216"/>
      <c r="H14629" s="227"/>
      <c r="I14629" s="214"/>
      <c r="J14629" s="214"/>
      <c r="K14629" s="218"/>
    </row>
    <row r="14630" customHeight="1" spans="1:11">
      <c r="A14630" s="228"/>
      <c r="B14630" s="219"/>
      <c r="C14630" s="220"/>
      <c r="D14630" s="220"/>
      <c r="E14630" s="220"/>
      <c r="F14630" s="225"/>
      <c r="G14630" s="222"/>
      <c r="H14630" s="229"/>
      <c r="I14630" s="220"/>
      <c r="J14630" s="220"/>
      <c r="K14630" s="223"/>
    </row>
    <row r="14631" customHeight="1" spans="1:11">
      <c r="A14631" s="226"/>
      <c r="B14631" s="213"/>
      <c r="C14631" s="214"/>
      <c r="D14631" s="214"/>
      <c r="E14631" s="214"/>
      <c r="F14631" s="224"/>
      <c r="G14631" s="216"/>
      <c r="H14631" s="227"/>
      <c r="I14631" s="214"/>
      <c r="J14631" s="214"/>
      <c r="K14631" s="218"/>
    </row>
    <row r="14632" customHeight="1" spans="1:11">
      <c r="A14632" s="228"/>
      <c r="B14632" s="219"/>
      <c r="C14632" s="220"/>
      <c r="D14632" s="220"/>
      <c r="E14632" s="220"/>
      <c r="F14632" s="225"/>
      <c r="G14632" s="222"/>
      <c r="H14632" s="229"/>
      <c r="I14632" s="220"/>
      <c r="J14632" s="220"/>
      <c r="K14632" s="223"/>
    </row>
    <row r="14633" customHeight="1" spans="1:11">
      <c r="A14633" s="226"/>
      <c r="B14633" s="213"/>
      <c r="C14633" s="214"/>
      <c r="D14633" s="214"/>
      <c r="E14633" s="214"/>
      <c r="F14633" s="224"/>
      <c r="G14633" s="216"/>
      <c r="H14633" s="227"/>
      <c r="I14633" s="214"/>
      <c r="J14633" s="214"/>
      <c r="K14633" s="218"/>
    </row>
    <row r="14634" customHeight="1" spans="1:11">
      <c r="A14634" s="228"/>
      <c r="B14634" s="219"/>
      <c r="C14634" s="220"/>
      <c r="D14634" s="220"/>
      <c r="E14634" s="220"/>
      <c r="F14634" s="225"/>
      <c r="G14634" s="222"/>
      <c r="H14634" s="229"/>
      <c r="I14634" s="220"/>
      <c r="J14634" s="220"/>
      <c r="K14634" s="223"/>
    </row>
    <row r="14635" customHeight="1" spans="1:11">
      <c r="A14635" s="226"/>
      <c r="B14635" s="213"/>
      <c r="C14635" s="214"/>
      <c r="D14635" s="214"/>
      <c r="E14635" s="214"/>
      <c r="F14635" s="224"/>
      <c r="G14635" s="216"/>
      <c r="H14635" s="227"/>
      <c r="I14635" s="214"/>
      <c r="J14635" s="214"/>
      <c r="K14635" s="218"/>
    </row>
    <row r="14636" customHeight="1" spans="1:11">
      <c r="A14636" s="228"/>
      <c r="B14636" s="219"/>
      <c r="C14636" s="220"/>
      <c r="D14636" s="220"/>
      <c r="E14636" s="220"/>
      <c r="F14636" s="225"/>
      <c r="G14636" s="222"/>
      <c r="H14636" s="229"/>
      <c r="I14636" s="220"/>
      <c r="J14636" s="220"/>
      <c r="K14636" s="223"/>
    </row>
    <row r="14637" customHeight="1" spans="1:11">
      <c r="A14637" s="226"/>
      <c r="B14637" s="213"/>
      <c r="C14637" s="214"/>
      <c r="D14637" s="214"/>
      <c r="E14637" s="214"/>
      <c r="F14637" s="224"/>
      <c r="G14637" s="216"/>
      <c r="H14637" s="227"/>
      <c r="I14637" s="214"/>
      <c r="J14637" s="214"/>
      <c r="K14637" s="218"/>
    </row>
    <row r="14638" customHeight="1" spans="1:11">
      <c r="A14638" s="228"/>
      <c r="B14638" s="219"/>
      <c r="C14638" s="220"/>
      <c r="D14638" s="220"/>
      <c r="E14638" s="220"/>
      <c r="F14638" s="225"/>
      <c r="G14638" s="222"/>
      <c r="H14638" s="229"/>
      <c r="I14638" s="220"/>
      <c r="J14638" s="220"/>
      <c r="K14638" s="223"/>
    </row>
    <row r="14639" customHeight="1" spans="1:11">
      <c r="A14639" s="226"/>
      <c r="B14639" s="213"/>
      <c r="C14639" s="214"/>
      <c r="D14639" s="214"/>
      <c r="E14639" s="214"/>
      <c r="F14639" s="224"/>
      <c r="G14639" s="216"/>
      <c r="H14639" s="227"/>
      <c r="I14639" s="214"/>
      <c r="J14639" s="214"/>
      <c r="K14639" s="218"/>
    </row>
    <row r="14640" customHeight="1" spans="1:11">
      <c r="A14640" s="228"/>
      <c r="B14640" s="219"/>
      <c r="C14640" s="220"/>
      <c r="D14640" s="220"/>
      <c r="E14640" s="220"/>
      <c r="F14640" s="225"/>
      <c r="G14640" s="222"/>
      <c r="H14640" s="229"/>
      <c r="I14640" s="220"/>
      <c r="J14640" s="220"/>
      <c r="K14640" s="223"/>
    </row>
    <row r="14641" customHeight="1" spans="1:11">
      <c r="A14641" s="226"/>
      <c r="B14641" s="213"/>
      <c r="C14641" s="214"/>
      <c r="D14641" s="214"/>
      <c r="E14641" s="214"/>
      <c r="F14641" s="224"/>
      <c r="G14641" s="216"/>
      <c r="H14641" s="227"/>
      <c r="I14641" s="214"/>
      <c r="J14641" s="214"/>
      <c r="K14641" s="218"/>
    </row>
    <row r="14642" customHeight="1" spans="1:11">
      <c r="A14642" s="228"/>
      <c r="B14642" s="219"/>
      <c r="C14642" s="220"/>
      <c r="D14642" s="220"/>
      <c r="E14642" s="220"/>
      <c r="F14642" s="225"/>
      <c r="G14642" s="222"/>
      <c r="H14642" s="229"/>
      <c r="I14642" s="220"/>
      <c r="J14642" s="220"/>
      <c r="K14642" s="223"/>
    </row>
    <row r="14643" customHeight="1" spans="1:11">
      <c r="A14643" s="226"/>
      <c r="B14643" s="213"/>
      <c r="C14643" s="214"/>
      <c r="D14643" s="214"/>
      <c r="E14643" s="214"/>
      <c r="F14643" s="224"/>
      <c r="G14643" s="216"/>
      <c r="H14643" s="227"/>
      <c r="I14643" s="214"/>
      <c r="J14643" s="214"/>
      <c r="K14643" s="218"/>
    </row>
    <row r="14644" customHeight="1" spans="1:11">
      <c r="A14644" s="228"/>
      <c r="B14644" s="219"/>
      <c r="C14644" s="220"/>
      <c r="D14644" s="220"/>
      <c r="E14644" s="220"/>
      <c r="F14644" s="225"/>
      <c r="G14644" s="222"/>
      <c r="H14644" s="229"/>
      <c r="I14644" s="220"/>
      <c r="J14644" s="220"/>
      <c r="K14644" s="223"/>
    </row>
    <row r="14645" customHeight="1" spans="1:11">
      <c r="A14645" s="226"/>
      <c r="B14645" s="213"/>
      <c r="C14645" s="214"/>
      <c r="D14645" s="214"/>
      <c r="E14645" s="214"/>
      <c r="F14645" s="224"/>
      <c r="G14645" s="216"/>
      <c r="H14645" s="227"/>
      <c r="I14645" s="214"/>
      <c r="J14645" s="214"/>
      <c r="K14645" s="218"/>
    </row>
    <row r="14646" customHeight="1" spans="1:11">
      <c r="A14646" s="228"/>
      <c r="B14646" s="219"/>
      <c r="C14646" s="220"/>
      <c r="D14646" s="220"/>
      <c r="E14646" s="220"/>
      <c r="F14646" s="225"/>
      <c r="G14646" s="222"/>
      <c r="H14646" s="229"/>
      <c r="I14646" s="220"/>
      <c r="J14646" s="220"/>
      <c r="K14646" s="223"/>
    </row>
    <row r="14647" customHeight="1" spans="1:11">
      <c r="A14647" s="226"/>
      <c r="B14647" s="213"/>
      <c r="C14647" s="214"/>
      <c r="D14647" s="214"/>
      <c r="E14647" s="214"/>
      <c r="F14647" s="224"/>
      <c r="G14647" s="216"/>
      <c r="H14647" s="227"/>
      <c r="I14647" s="214"/>
      <c r="J14647" s="214"/>
      <c r="K14647" s="218"/>
    </row>
    <row r="14648" customHeight="1" spans="1:11">
      <c r="A14648" s="228"/>
      <c r="B14648" s="219"/>
      <c r="C14648" s="220"/>
      <c r="D14648" s="220"/>
      <c r="E14648" s="220"/>
      <c r="F14648" s="225"/>
      <c r="G14648" s="222"/>
      <c r="H14648" s="229"/>
      <c r="I14648" s="220"/>
      <c r="J14648" s="220"/>
      <c r="K14648" s="223"/>
    </row>
    <row r="14649" customHeight="1" spans="1:11">
      <c r="A14649" s="226"/>
      <c r="B14649" s="213"/>
      <c r="C14649" s="214"/>
      <c r="D14649" s="214"/>
      <c r="E14649" s="214"/>
      <c r="F14649" s="224"/>
      <c r="G14649" s="216"/>
      <c r="H14649" s="227"/>
      <c r="I14649" s="214"/>
      <c r="J14649" s="214"/>
      <c r="K14649" s="218"/>
    </row>
    <row r="14650" customHeight="1" spans="1:11">
      <c r="A14650" s="228"/>
      <c r="B14650" s="219"/>
      <c r="C14650" s="220"/>
      <c r="D14650" s="220"/>
      <c r="E14650" s="220"/>
      <c r="F14650" s="225"/>
      <c r="G14650" s="222"/>
      <c r="H14650" s="229"/>
      <c r="I14650" s="220"/>
      <c r="J14650" s="220"/>
      <c r="K14650" s="223"/>
    </row>
    <row r="14651" customHeight="1" spans="1:11">
      <c r="A14651" s="226"/>
      <c r="B14651" s="213"/>
      <c r="C14651" s="214"/>
      <c r="D14651" s="214"/>
      <c r="E14651" s="214"/>
      <c r="F14651" s="224"/>
      <c r="G14651" s="216"/>
      <c r="H14651" s="227"/>
      <c r="I14651" s="214"/>
      <c r="J14651" s="214"/>
      <c r="K14651" s="218"/>
    </row>
    <row r="14652" customHeight="1" spans="1:11">
      <c r="A14652" s="228"/>
      <c r="B14652" s="219"/>
      <c r="C14652" s="220"/>
      <c r="D14652" s="220"/>
      <c r="E14652" s="220"/>
      <c r="F14652" s="225"/>
      <c r="G14652" s="222"/>
      <c r="H14652" s="229"/>
      <c r="I14652" s="220"/>
      <c r="J14652" s="220"/>
      <c r="K14652" s="223"/>
    </row>
    <row r="14653" customHeight="1" spans="1:11">
      <c r="A14653" s="226"/>
      <c r="B14653" s="213"/>
      <c r="C14653" s="214"/>
      <c r="D14653" s="214"/>
      <c r="E14653" s="214"/>
      <c r="F14653" s="224"/>
      <c r="G14653" s="216"/>
      <c r="H14653" s="227"/>
      <c r="I14653" s="214"/>
      <c r="J14653" s="214"/>
      <c r="K14653" s="218"/>
    </row>
    <row r="14654" customHeight="1" spans="1:11">
      <c r="A14654" s="228"/>
      <c r="B14654" s="219"/>
      <c r="C14654" s="220"/>
      <c r="D14654" s="220"/>
      <c r="E14654" s="220"/>
      <c r="F14654" s="225"/>
      <c r="G14654" s="222"/>
      <c r="H14654" s="229"/>
      <c r="I14654" s="220"/>
      <c r="J14654" s="220"/>
      <c r="K14654" s="223"/>
    </row>
    <row r="14655" customHeight="1" spans="1:11">
      <c r="A14655" s="226"/>
      <c r="B14655" s="213"/>
      <c r="C14655" s="214"/>
      <c r="D14655" s="214"/>
      <c r="E14655" s="214"/>
      <c r="F14655" s="224"/>
      <c r="G14655" s="216"/>
      <c r="H14655" s="227"/>
      <c r="I14655" s="214"/>
      <c r="J14655" s="214"/>
      <c r="K14655" s="218"/>
    </row>
    <row r="14656" customHeight="1" spans="1:11">
      <c r="A14656" s="228"/>
      <c r="B14656" s="219"/>
      <c r="C14656" s="220"/>
      <c r="D14656" s="220"/>
      <c r="E14656" s="220"/>
      <c r="F14656" s="225"/>
      <c r="G14656" s="222"/>
      <c r="H14656" s="229"/>
      <c r="I14656" s="220"/>
      <c r="J14656" s="220"/>
      <c r="K14656" s="223"/>
    </row>
    <row r="14657" customHeight="1" spans="1:11">
      <c r="A14657" s="226"/>
      <c r="B14657" s="213"/>
      <c r="C14657" s="214"/>
      <c r="D14657" s="214"/>
      <c r="E14657" s="214"/>
      <c r="F14657" s="224"/>
      <c r="G14657" s="216"/>
      <c r="H14657" s="227"/>
      <c r="I14657" s="214"/>
      <c r="J14657" s="214"/>
      <c r="K14657" s="218"/>
    </row>
    <row r="14658" customHeight="1" spans="1:11">
      <c r="A14658" s="228"/>
      <c r="B14658" s="219"/>
      <c r="C14658" s="220"/>
      <c r="D14658" s="220"/>
      <c r="E14658" s="220"/>
      <c r="F14658" s="225"/>
      <c r="G14658" s="222"/>
      <c r="H14658" s="229"/>
      <c r="I14658" s="220"/>
      <c r="J14658" s="220"/>
      <c r="K14658" s="223"/>
    </row>
    <row r="14659" customHeight="1" spans="1:11">
      <c r="A14659" s="226"/>
      <c r="B14659" s="213"/>
      <c r="C14659" s="214"/>
      <c r="D14659" s="214"/>
      <c r="E14659" s="214"/>
      <c r="F14659" s="224"/>
      <c r="G14659" s="216"/>
      <c r="H14659" s="227"/>
      <c r="I14659" s="214"/>
      <c r="J14659" s="214"/>
      <c r="K14659" s="218"/>
    </row>
    <row r="14660" customHeight="1" spans="1:11">
      <c r="A14660" s="228"/>
      <c r="B14660" s="219"/>
      <c r="C14660" s="220"/>
      <c r="D14660" s="220"/>
      <c r="E14660" s="220"/>
      <c r="F14660" s="225"/>
      <c r="G14660" s="222"/>
      <c r="H14660" s="229"/>
      <c r="I14660" s="220"/>
      <c r="J14660" s="220"/>
      <c r="K14660" s="223"/>
    </row>
    <row r="14661" customHeight="1" spans="1:11">
      <c r="A14661" s="226"/>
      <c r="B14661" s="213"/>
      <c r="C14661" s="214"/>
      <c r="D14661" s="214"/>
      <c r="E14661" s="214"/>
      <c r="F14661" s="224"/>
      <c r="G14661" s="216"/>
      <c r="H14661" s="227"/>
      <c r="I14661" s="214"/>
      <c r="J14661" s="214"/>
      <c r="K14661" s="218"/>
    </row>
    <row r="14662" customHeight="1" spans="1:11">
      <c r="A14662" s="228"/>
      <c r="B14662" s="219"/>
      <c r="C14662" s="220"/>
      <c r="D14662" s="220"/>
      <c r="E14662" s="220"/>
      <c r="F14662" s="225"/>
      <c r="G14662" s="222"/>
      <c r="H14662" s="229"/>
      <c r="I14662" s="220"/>
      <c r="J14662" s="220"/>
      <c r="K14662" s="223"/>
    </row>
    <row r="14663" customHeight="1" spans="1:11">
      <c r="A14663" s="226"/>
      <c r="B14663" s="213"/>
      <c r="C14663" s="214"/>
      <c r="D14663" s="214"/>
      <c r="E14663" s="214"/>
      <c r="F14663" s="224"/>
      <c r="G14663" s="216"/>
      <c r="H14663" s="227"/>
      <c r="I14663" s="214"/>
      <c r="J14663" s="214"/>
      <c r="K14663" s="218"/>
    </row>
    <row r="14664" customHeight="1" spans="1:11">
      <c r="A14664" s="228"/>
      <c r="B14664" s="219"/>
      <c r="C14664" s="220"/>
      <c r="D14664" s="220"/>
      <c r="E14664" s="220"/>
      <c r="F14664" s="225"/>
      <c r="G14664" s="222"/>
      <c r="H14664" s="229"/>
      <c r="I14664" s="220"/>
      <c r="J14664" s="220"/>
      <c r="K14664" s="223"/>
    </row>
    <row r="14665" customHeight="1" spans="1:11">
      <c r="A14665" s="226"/>
      <c r="B14665" s="213"/>
      <c r="C14665" s="214"/>
      <c r="D14665" s="214"/>
      <c r="E14665" s="214"/>
      <c r="F14665" s="224"/>
      <c r="G14665" s="216"/>
      <c r="H14665" s="227"/>
      <c r="I14665" s="214"/>
      <c r="J14665" s="214"/>
      <c r="K14665" s="218"/>
    </row>
    <row r="14666" customHeight="1" spans="1:11">
      <c r="A14666" s="228"/>
      <c r="B14666" s="219"/>
      <c r="C14666" s="220"/>
      <c r="D14666" s="220"/>
      <c r="E14666" s="220"/>
      <c r="F14666" s="225"/>
      <c r="G14666" s="222"/>
      <c r="H14666" s="229"/>
      <c r="I14666" s="220"/>
      <c r="J14666" s="220"/>
      <c r="K14666" s="223"/>
    </row>
    <row r="14667" customHeight="1" spans="1:11">
      <c r="A14667" s="226"/>
      <c r="B14667" s="213"/>
      <c r="C14667" s="214"/>
      <c r="D14667" s="214"/>
      <c r="E14667" s="214"/>
      <c r="F14667" s="224"/>
      <c r="G14667" s="216"/>
      <c r="H14667" s="227"/>
      <c r="I14667" s="214"/>
      <c r="J14667" s="214"/>
      <c r="K14667" s="218"/>
    </row>
    <row r="14668" customHeight="1" spans="1:11">
      <c r="A14668" s="228"/>
      <c r="B14668" s="219"/>
      <c r="C14668" s="220"/>
      <c r="D14668" s="220"/>
      <c r="E14668" s="220"/>
      <c r="F14668" s="225"/>
      <c r="G14668" s="222"/>
      <c r="H14668" s="229"/>
      <c r="I14668" s="220"/>
      <c r="J14668" s="220"/>
      <c r="K14668" s="223"/>
    </row>
    <row r="14669" customHeight="1" spans="1:11">
      <c r="A14669" s="226"/>
      <c r="B14669" s="213"/>
      <c r="C14669" s="214"/>
      <c r="D14669" s="214"/>
      <c r="E14669" s="214"/>
      <c r="F14669" s="224"/>
      <c r="G14669" s="216"/>
      <c r="H14669" s="227"/>
      <c r="I14669" s="214"/>
      <c r="J14669" s="214"/>
      <c r="K14669" s="218"/>
    </row>
    <row r="14670" customHeight="1" spans="1:11">
      <c r="A14670" s="228"/>
      <c r="B14670" s="219"/>
      <c r="C14670" s="220"/>
      <c r="D14670" s="220"/>
      <c r="E14670" s="220"/>
      <c r="F14670" s="225"/>
      <c r="G14670" s="222"/>
      <c r="H14670" s="229"/>
      <c r="I14670" s="220"/>
      <c r="J14670" s="220"/>
      <c r="K14670" s="223"/>
    </row>
    <row r="14671" customHeight="1" spans="1:11">
      <c r="A14671" s="226"/>
      <c r="B14671" s="213"/>
      <c r="C14671" s="214"/>
      <c r="D14671" s="214"/>
      <c r="E14671" s="214"/>
      <c r="F14671" s="224"/>
      <c r="G14671" s="216"/>
      <c r="H14671" s="227"/>
      <c r="I14671" s="214"/>
      <c r="J14671" s="214"/>
      <c r="K14671" s="218"/>
    </row>
    <row r="14672" customHeight="1" spans="1:11">
      <c r="A14672" s="228"/>
      <c r="B14672" s="219"/>
      <c r="C14672" s="220"/>
      <c r="D14672" s="220"/>
      <c r="E14672" s="220"/>
      <c r="F14672" s="225"/>
      <c r="G14672" s="222"/>
      <c r="H14672" s="229"/>
      <c r="I14672" s="220"/>
      <c r="J14672" s="220"/>
      <c r="K14672" s="223"/>
    </row>
    <row r="14673" customHeight="1" spans="1:11">
      <c r="A14673" s="226"/>
      <c r="B14673" s="213"/>
      <c r="C14673" s="214"/>
      <c r="D14673" s="214"/>
      <c r="E14673" s="214"/>
      <c r="F14673" s="224"/>
      <c r="G14673" s="216"/>
      <c r="H14673" s="227"/>
      <c r="I14673" s="214"/>
      <c r="J14673" s="214"/>
      <c r="K14673" s="218"/>
    </row>
    <row r="14674" customHeight="1" spans="1:11">
      <c r="A14674" s="228"/>
      <c r="B14674" s="219"/>
      <c r="C14674" s="220"/>
      <c r="D14674" s="220"/>
      <c r="E14674" s="220"/>
      <c r="F14674" s="225"/>
      <c r="G14674" s="222"/>
      <c r="H14674" s="229"/>
      <c r="I14674" s="220"/>
      <c r="J14674" s="220"/>
      <c r="K14674" s="223"/>
    </row>
    <row r="14675" customHeight="1" spans="1:11">
      <c r="A14675" s="226"/>
      <c r="B14675" s="213"/>
      <c r="C14675" s="214"/>
      <c r="D14675" s="214"/>
      <c r="E14675" s="214"/>
      <c r="F14675" s="224"/>
      <c r="G14675" s="216"/>
      <c r="H14675" s="227"/>
      <c r="I14675" s="214"/>
      <c r="J14675" s="214"/>
      <c r="K14675" s="218"/>
    </row>
    <row r="14676" customHeight="1" spans="1:11">
      <c r="A14676" s="228"/>
      <c r="B14676" s="219"/>
      <c r="C14676" s="220"/>
      <c r="D14676" s="220"/>
      <c r="E14676" s="220"/>
      <c r="F14676" s="225"/>
      <c r="G14676" s="222"/>
      <c r="H14676" s="229"/>
      <c r="I14676" s="220"/>
      <c r="J14676" s="220"/>
      <c r="K14676" s="223"/>
    </row>
    <row r="14677" customHeight="1" spans="1:11">
      <c r="A14677" s="226"/>
      <c r="B14677" s="213"/>
      <c r="C14677" s="214"/>
      <c r="D14677" s="214"/>
      <c r="E14677" s="214"/>
      <c r="F14677" s="224"/>
      <c r="G14677" s="216"/>
      <c r="H14677" s="227"/>
      <c r="I14677" s="214"/>
      <c r="J14677" s="214"/>
      <c r="K14677" s="218"/>
    </row>
    <row r="14678" customHeight="1" spans="1:11">
      <c r="A14678" s="228"/>
      <c r="B14678" s="219"/>
      <c r="C14678" s="220"/>
      <c r="D14678" s="220"/>
      <c r="E14678" s="220"/>
      <c r="F14678" s="225"/>
      <c r="G14678" s="222"/>
      <c r="H14678" s="229"/>
      <c r="I14678" s="220"/>
      <c r="J14678" s="220"/>
      <c r="K14678" s="223"/>
    </row>
    <row r="14679" customHeight="1" spans="1:11">
      <c r="A14679" s="226"/>
      <c r="B14679" s="213"/>
      <c r="C14679" s="214"/>
      <c r="D14679" s="214"/>
      <c r="E14679" s="214"/>
      <c r="F14679" s="224"/>
      <c r="G14679" s="216"/>
      <c r="H14679" s="227"/>
      <c r="I14679" s="214"/>
      <c r="J14679" s="214"/>
      <c r="K14679" s="218"/>
    </row>
    <row r="14680" customHeight="1" spans="1:11">
      <c r="A14680" s="228"/>
      <c r="B14680" s="219"/>
      <c r="C14680" s="220"/>
      <c r="D14680" s="220"/>
      <c r="E14680" s="220"/>
      <c r="F14680" s="225"/>
      <c r="G14680" s="222"/>
      <c r="H14680" s="229"/>
      <c r="I14680" s="220"/>
      <c r="J14680" s="220"/>
      <c r="K14680" s="223"/>
    </row>
    <row r="14681" customHeight="1" spans="1:11">
      <c r="A14681" s="226"/>
      <c r="B14681" s="213"/>
      <c r="C14681" s="214"/>
      <c r="D14681" s="214"/>
      <c r="E14681" s="214"/>
      <c r="F14681" s="224"/>
      <c r="G14681" s="216"/>
      <c r="H14681" s="227"/>
      <c r="I14681" s="214"/>
      <c r="J14681" s="214"/>
      <c r="K14681" s="218"/>
    </row>
    <row r="14682" customHeight="1" spans="1:11">
      <c r="A14682" s="228"/>
      <c r="B14682" s="219"/>
      <c r="C14682" s="220"/>
      <c r="D14682" s="220"/>
      <c r="E14682" s="220"/>
      <c r="F14682" s="225"/>
      <c r="G14682" s="222"/>
      <c r="H14682" s="229"/>
      <c r="I14682" s="220"/>
      <c r="J14682" s="220"/>
      <c r="K14682" s="223"/>
    </row>
    <row r="14683" customHeight="1" spans="1:11">
      <c r="A14683" s="226"/>
      <c r="B14683" s="213"/>
      <c r="C14683" s="214"/>
      <c r="D14683" s="214"/>
      <c r="E14683" s="214"/>
      <c r="F14683" s="224"/>
      <c r="G14683" s="216"/>
      <c r="H14683" s="227"/>
      <c r="I14683" s="214"/>
      <c r="J14683" s="214"/>
      <c r="K14683" s="218"/>
    </row>
    <row r="14684" customHeight="1" spans="1:11">
      <c r="A14684" s="228"/>
      <c r="B14684" s="219"/>
      <c r="C14684" s="220"/>
      <c r="D14684" s="220"/>
      <c r="E14684" s="220"/>
      <c r="F14684" s="225"/>
      <c r="G14684" s="222"/>
      <c r="H14684" s="229"/>
      <c r="I14684" s="220"/>
      <c r="J14684" s="220"/>
      <c r="K14684" s="223"/>
    </row>
    <row r="14685" customHeight="1" spans="1:11">
      <c r="A14685" s="226"/>
      <c r="B14685" s="213"/>
      <c r="C14685" s="214"/>
      <c r="D14685" s="214"/>
      <c r="E14685" s="214"/>
      <c r="F14685" s="224"/>
      <c r="G14685" s="216"/>
      <c r="H14685" s="227"/>
      <c r="I14685" s="214"/>
      <c r="J14685" s="214"/>
      <c r="K14685" s="218"/>
    </row>
    <row r="14686" customHeight="1" spans="1:11">
      <c r="A14686" s="228"/>
      <c r="B14686" s="219"/>
      <c r="C14686" s="220"/>
      <c r="D14686" s="220"/>
      <c r="E14686" s="220"/>
      <c r="F14686" s="225"/>
      <c r="G14686" s="222"/>
      <c r="H14686" s="229"/>
      <c r="I14686" s="220"/>
      <c r="J14686" s="220"/>
      <c r="K14686" s="223"/>
    </row>
    <row r="14687" customHeight="1" spans="1:11">
      <c r="A14687" s="226"/>
      <c r="B14687" s="213"/>
      <c r="C14687" s="214"/>
      <c r="D14687" s="214"/>
      <c r="E14687" s="214"/>
      <c r="F14687" s="224"/>
      <c r="G14687" s="216"/>
      <c r="H14687" s="227"/>
      <c r="I14687" s="214"/>
      <c r="J14687" s="214"/>
      <c r="K14687" s="218"/>
    </row>
    <row r="14688" customHeight="1" spans="1:11">
      <c r="A14688" s="228"/>
      <c r="B14688" s="219"/>
      <c r="C14688" s="220"/>
      <c r="D14688" s="220"/>
      <c r="E14688" s="220"/>
      <c r="F14688" s="225"/>
      <c r="G14688" s="222"/>
      <c r="H14688" s="229"/>
      <c r="I14688" s="220"/>
      <c r="J14688" s="220"/>
      <c r="K14688" s="223"/>
    </row>
    <row r="14689" customHeight="1" spans="1:11">
      <c r="A14689" s="226"/>
      <c r="B14689" s="213"/>
      <c r="C14689" s="214"/>
      <c r="D14689" s="214"/>
      <c r="E14689" s="214"/>
      <c r="F14689" s="224"/>
      <c r="G14689" s="216"/>
      <c r="H14689" s="227"/>
      <c r="I14689" s="214"/>
      <c r="J14689" s="214"/>
      <c r="K14689" s="218"/>
    </row>
    <row r="14690" customHeight="1" spans="1:11">
      <c r="A14690" s="228"/>
      <c r="B14690" s="219"/>
      <c r="C14690" s="220"/>
      <c r="D14690" s="220"/>
      <c r="E14690" s="220"/>
      <c r="F14690" s="225"/>
      <c r="G14690" s="222"/>
      <c r="H14690" s="229"/>
      <c r="I14690" s="220"/>
      <c r="J14690" s="220"/>
      <c r="K14690" s="223"/>
    </row>
    <row r="14691" customHeight="1" spans="1:11">
      <c r="A14691" s="226"/>
      <c r="B14691" s="213"/>
      <c r="C14691" s="214"/>
      <c r="D14691" s="214"/>
      <c r="E14691" s="214"/>
      <c r="F14691" s="224"/>
      <c r="G14691" s="216"/>
      <c r="H14691" s="227"/>
      <c r="I14691" s="214"/>
      <c r="J14691" s="214"/>
      <c r="K14691" s="218"/>
    </row>
    <row r="14692" customHeight="1" spans="1:11">
      <c r="A14692" s="228"/>
      <c r="B14692" s="219"/>
      <c r="C14692" s="220"/>
      <c r="D14692" s="220"/>
      <c r="E14692" s="220"/>
      <c r="F14692" s="225"/>
      <c r="G14692" s="222"/>
      <c r="H14692" s="229"/>
      <c r="I14692" s="220"/>
      <c r="J14692" s="220"/>
      <c r="K14692" s="223"/>
    </row>
    <row r="14693" customHeight="1" spans="1:11">
      <c r="A14693" s="226"/>
      <c r="B14693" s="213"/>
      <c r="C14693" s="214"/>
      <c r="D14693" s="214"/>
      <c r="E14693" s="214"/>
      <c r="F14693" s="224"/>
      <c r="G14693" s="216"/>
      <c r="H14693" s="227"/>
      <c r="I14693" s="214"/>
      <c r="J14693" s="214"/>
      <c r="K14693" s="218"/>
    </row>
    <row r="14694" customHeight="1" spans="1:11">
      <c r="A14694" s="228"/>
      <c r="B14694" s="219"/>
      <c r="C14694" s="220"/>
      <c r="D14694" s="220"/>
      <c r="E14694" s="220"/>
      <c r="F14694" s="225"/>
      <c r="G14694" s="222"/>
      <c r="H14694" s="229"/>
      <c r="I14694" s="220"/>
      <c r="J14694" s="220"/>
      <c r="K14694" s="223"/>
    </row>
    <row r="14695" customHeight="1" spans="1:11">
      <c r="A14695" s="226"/>
      <c r="B14695" s="213"/>
      <c r="C14695" s="214"/>
      <c r="D14695" s="214"/>
      <c r="E14695" s="214"/>
      <c r="F14695" s="224"/>
      <c r="G14695" s="216"/>
      <c r="H14695" s="227"/>
      <c r="I14695" s="214"/>
      <c r="J14695" s="214"/>
      <c r="K14695" s="218"/>
    </row>
    <row r="14696" customHeight="1" spans="1:11">
      <c r="A14696" s="228"/>
      <c r="B14696" s="219"/>
      <c r="C14696" s="220"/>
      <c r="D14696" s="220"/>
      <c r="E14696" s="220"/>
      <c r="F14696" s="225"/>
      <c r="G14696" s="222"/>
      <c r="H14696" s="229"/>
      <c r="I14696" s="220"/>
      <c r="J14696" s="220"/>
      <c r="K14696" s="223"/>
    </row>
    <row r="14697" customHeight="1" spans="1:11">
      <c r="A14697" s="226"/>
      <c r="B14697" s="213"/>
      <c r="C14697" s="214"/>
      <c r="D14697" s="214"/>
      <c r="E14697" s="214"/>
      <c r="F14697" s="224"/>
      <c r="G14697" s="216"/>
      <c r="H14697" s="227"/>
      <c r="I14697" s="214"/>
      <c r="J14697" s="214"/>
      <c r="K14697" s="218"/>
    </row>
    <row r="14698" customHeight="1" spans="1:11">
      <c r="A14698" s="228"/>
      <c r="B14698" s="219"/>
      <c r="C14698" s="220"/>
      <c r="D14698" s="220"/>
      <c r="E14698" s="220"/>
      <c r="F14698" s="225"/>
      <c r="G14698" s="222"/>
      <c r="H14698" s="229"/>
      <c r="I14698" s="220"/>
      <c r="J14698" s="220"/>
      <c r="K14698" s="223"/>
    </row>
    <row r="14699" customHeight="1" spans="1:11">
      <c r="A14699" s="226"/>
      <c r="B14699" s="213"/>
      <c r="C14699" s="214"/>
      <c r="D14699" s="214"/>
      <c r="E14699" s="214"/>
      <c r="F14699" s="224"/>
      <c r="G14699" s="216"/>
      <c r="H14699" s="227"/>
      <c r="I14699" s="214"/>
      <c r="J14699" s="214"/>
      <c r="K14699" s="218"/>
    </row>
    <row r="14700" customHeight="1" spans="1:11">
      <c r="A14700" s="228"/>
      <c r="B14700" s="219"/>
      <c r="C14700" s="220"/>
      <c r="D14700" s="220"/>
      <c r="E14700" s="220"/>
      <c r="F14700" s="225"/>
      <c r="G14700" s="222"/>
      <c r="H14700" s="229"/>
      <c r="I14700" s="220"/>
      <c r="J14700" s="220"/>
      <c r="K14700" s="223"/>
    </row>
    <row r="14701" customHeight="1" spans="1:11">
      <c r="A14701" s="226"/>
      <c r="B14701" s="213"/>
      <c r="C14701" s="214"/>
      <c r="D14701" s="214"/>
      <c r="E14701" s="214"/>
      <c r="F14701" s="224"/>
      <c r="G14701" s="216"/>
      <c r="H14701" s="227"/>
      <c r="I14701" s="214"/>
      <c r="J14701" s="214"/>
      <c r="K14701" s="218"/>
    </row>
    <row r="14702" customHeight="1" spans="1:11">
      <c r="A14702" s="228"/>
      <c r="B14702" s="219"/>
      <c r="C14702" s="220"/>
      <c r="D14702" s="220"/>
      <c r="E14702" s="220"/>
      <c r="F14702" s="225"/>
      <c r="G14702" s="222"/>
      <c r="H14702" s="229"/>
      <c r="I14702" s="220"/>
      <c r="J14702" s="220"/>
      <c r="K14702" s="223"/>
    </row>
    <row r="14703" customHeight="1" spans="1:11">
      <c r="A14703" s="226"/>
      <c r="B14703" s="213"/>
      <c r="C14703" s="214"/>
      <c r="D14703" s="214"/>
      <c r="E14703" s="214"/>
      <c r="F14703" s="224"/>
      <c r="G14703" s="216"/>
      <c r="H14703" s="227"/>
      <c r="I14703" s="214"/>
      <c r="J14703" s="214"/>
      <c r="K14703" s="218"/>
    </row>
    <row r="14704" customHeight="1" spans="1:11">
      <c r="A14704" s="228"/>
      <c r="B14704" s="219"/>
      <c r="C14704" s="220"/>
      <c r="D14704" s="220"/>
      <c r="E14704" s="220"/>
      <c r="F14704" s="225"/>
      <c r="G14704" s="222"/>
      <c r="H14704" s="229"/>
      <c r="I14704" s="220"/>
      <c r="J14704" s="220"/>
      <c r="K14704" s="223"/>
    </row>
    <row r="14705" customHeight="1" spans="1:11">
      <c r="A14705" s="226"/>
      <c r="B14705" s="213"/>
      <c r="C14705" s="214"/>
      <c r="D14705" s="214"/>
      <c r="E14705" s="214"/>
      <c r="F14705" s="224"/>
      <c r="G14705" s="216"/>
      <c r="H14705" s="227"/>
      <c r="I14705" s="214"/>
      <c r="J14705" s="214"/>
      <c r="K14705" s="218"/>
    </row>
    <row r="14706" customHeight="1" spans="1:11">
      <c r="A14706" s="228"/>
      <c r="B14706" s="219"/>
      <c r="C14706" s="220"/>
      <c r="D14706" s="220"/>
      <c r="E14706" s="220"/>
      <c r="F14706" s="225"/>
      <c r="G14706" s="222"/>
      <c r="H14706" s="229"/>
      <c r="I14706" s="220"/>
      <c r="J14706" s="220"/>
      <c r="K14706" s="223"/>
    </row>
    <row r="14707" customHeight="1" spans="1:11">
      <c r="A14707" s="226"/>
      <c r="B14707" s="213"/>
      <c r="C14707" s="214"/>
      <c r="D14707" s="214"/>
      <c r="E14707" s="214"/>
      <c r="F14707" s="224"/>
      <c r="G14707" s="216"/>
      <c r="H14707" s="227"/>
      <c r="I14707" s="214"/>
      <c r="J14707" s="214"/>
      <c r="K14707" s="218"/>
    </row>
    <row r="14708" customHeight="1" spans="1:11">
      <c r="A14708" s="228"/>
      <c r="B14708" s="219"/>
      <c r="C14708" s="220"/>
      <c r="D14708" s="220"/>
      <c r="E14708" s="220"/>
      <c r="F14708" s="225"/>
      <c r="G14708" s="222"/>
      <c r="H14708" s="229"/>
      <c r="I14708" s="220"/>
      <c r="J14708" s="220"/>
      <c r="K14708" s="223"/>
    </row>
    <row r="14709" customHeight="1" spans="1:11">
      <c r="A14709" s="226"/>
      <c r="B14709" s="213"/>
      <c r="C14709" s="214"/>
      <c r="D14709" s="214"/>
      <c r="E14709" s="214"/>
      <c r="F14709" s="224"/>
      <c r="G14709" s="216"/>
      <c r="H14709" s="227"/>
      <c r="I14709" s="214"/>
      <c r="J14709" s="214"/>
      <c r="K14709" s="218"/>
    </row>
    <row r="14710" customHeight="1" spans="1:11">
      <c r="A14710" s="228"/>
      <c r="B14710" s="219"/>
      <c r="C14710" s="220"/>
      <c r="D14710" s="220"/>
      <c r="E14710" s="220"/>
      <c r="F14710" s="225"/>
      <c r="G14710" s="222"/>
      <c r="H14710" s="229"/>
      <c r="I14710" s="220"/>
      <c r="J14710" s="220"/>
      <c r="K14710" s="223"/>
    </row>
    <row r="14711" customHeight="1" spans="1:11">
      <c r="A14711" s="226"/>
      <c r="B14711" s="213"/>
      <c r="C14711" s="214"/>
      <c r="D14711" s="214"/>
      <c r="E14711" s="214"/>
      <c r="F14711" s="224"/>
      <c r="G14711" s="216"/>
      <c r="H14711" s="227"/>
      <c r="I14711" s="214"/>
      <c r="J14711" s="214"/>
      <c r="K14711" s="218"/>
    </row>
    <row r="14712" customHeight="1" spans="1:11">
      <c r="A14712" s="228"/>
      <c r="B14712" s="219"/>
      <c r="C14712" s="220"/>
      <c r="D14712" s="220"/>
      <c r="E14712" s="220"/>
      <c r="F14712" s="225"/>
      <c r="G14712" s="222"/>
      <c r="H14712" s="229"/>
      <c r="I14712" s="220"/>
      <c r="J14712" s="220"/>
      <c r="K14712" s="223"/>
    </row>
    <row r="14713" customHeight="1" spans="1:11">
      <c r="A14713" s="226"/>
      <c r="B14713" s="213"/>
      <c r="C14713" s="214"/>
      <c r="D14713" s="214"/>
      <c r="E14713" s="214"/>
      <c r="F14713" s="224"/>
      <c r="G14713" s="216"/>
      <c r="H14713" s="227"/>
      <c r="I14713" s="214"/>
      <c r="J14713" s="214"/>
      <c r="K14713" s="218"/>
    </row>
    <row r="14714" customHeight="1" spans="1:11">
      <c r="A14714" s="228"/>
      <c r="B14714" s="219"/>
      <c r="C14714" s="220"/>
      <c r="D14714" s="220"/>
      <c r="E14714" s="220"/>
      <c r="F14714" s="225"/>
      <c r="G14714" s="222"/>
      <c r="H14714" s="229"/>
      <c r="I14714" s="220"/>
      <c r="J14714" s="220"/>
      <c r="K14714" s="223"/>
    </row>
    <row r="14715" customHeight="1" spans="1:11">
      <c r="A14715" s="226"/>
      <c r="B14715" s="213"/>
      <c r="C14715" s="214"/>
      <c r="D14715" s="214"/>
      <c r="E14715" s="214"/>
      <c r="F14715" s="224"/>
      <c r="G14715" s="216"/>
      <c r="H14715" s="227"/>
      <c r="I14715" s="214"/>
      <c r="J14715" s="214"/>
      <c r="K14715" s="218"/>
    </row>
    <row r="14716" customHeight="1" spans="1:11">
      <c r="A14716" s="228"/>
      <c r="B14716" s="219"/>
      <c r="C14716" s="220"/>
      <c r="D14716" s="220"/>
      <c r="E14716" s="220"/>
      <c r="F14716" s="225"/>
      <c r="G14716" s="222"/>
      <c r="H14716" s="229"/>
      <c r="I14716" s="220"/>
      <c r="J14716" s="220"/>
      <c r="K14716" s="223"/>
    </row>
    <row r="14717" customHeight="1" spans="1:11">
      <c r="A14717" s="226"/>
      <c r="B14717" s="213"/>
      <c r="C14717" s="214"/>
      <c r="D14717" s="214"/>
      <c r="E14717" s="214"/>
      <c r="F14717" s="224"/>
      <c r="G14717" s="216"/>
      <c r="H14717" s="227"/>
      <c r="I14717" s="214"/>
      <c r="J14717" s="214"/>
      <c r="K14717" s="218"/>
    </row>
    <row r="14718" customHeight="1" spans="1:11">
      <c r="A14718" s="228"/>
      <c r="B14718" s="219"/>
      <c r="C14718" s="220"/>
      <c r="D14718" s="220"/>
      <c r="E14718" s="220"/>
      <c r="F14718" s="225"/>
      <c r="G14718" s="222"/>
      <c r="H14718" s="229"/>
      <c r="I14718" s="220"/>
      <c r="J14718" s="220"/>
      <c r="K14718" s="223"/>
    </row>
    <row r="14719" customHeight="1" spans="1:11">
      <c r="A14719" s="226"/>
      <c r="B14719" s="213"/>
      <c r="C14719" s="214"/>
      <c r="D14719" s="214"/>
      <c r="E14719" s="214"/>
      <c r="F14719" s="224"/>
      <c r="G14719" s="216"/>
      <c r="H14719" s="227"/>
      <c r="I14719" s="214"/>
      <c r="J14719" s="214"/>
      <c r="K14719" s="218"/>
    </row>
    <row r="14720" customHeight="1" spans="1:11">
      <c r="A14720" s="228"/>
      <c r="B14720" s="219"/>
      <c r="C14720" s="220"/>
      <c r="D14720" s="220"/>
      <c r="E14720" s="220"/>
      <c r="F14720" s="225"/>
      <c r="G14720" s="222"/>
      <c r="H14720" s="229"/>
      <c r="I14720" s="220"/>
      <c r="J14720" s="220"/>
      <c r="K14720" s="223"/>
    </row>
    <row r="14721" customHeight="1" spans="1:11">
      <c r="A14721" s="226"/>
      <c r="B14721" s="213"/>
      <c r="C14721" s="214"/>
      <c r="D14721" s="214"/>
      <c r="E14721" s="214"/>
      <c r="F14721" s="224"/>
      <c r="G14721" s="216"/>
      <c r="H14721" s="227"/>
      <c r="I14721" s="214"/>
      <c r="J14721" s="214"/>
      <c r="K14721" s="218"/>
    </row>
    <row r="14722" customHeight="1" spans="1:11">
      <c r="A14722" s="228"/>
      <c r="B14722" s="219"/>
      <c r="C14722" s="220"/>
      <c r="D14722" s="220"/>
      <c r="E14722" s="220"/>
      <c r="F14722" s="225"/>
      <c r="G14722" s="222"/>
      <c r="H14722" s="229"/>
      <c r="I14722" s="220"/>
      <c r="J14722" s="220"/>
      <c r="K14722" s="223"/>
    </row>
    <row r="14723" customHeight="1" spans="1:11">
      <c r="A14723" s="226"/>
      <c r="B14723" s="213"/>
      <c r="C14723" s="214"/>
      <c r="D14723" s="214"/>
      <c r="E14723" s="214"/>
      <c r="F14723" s="224"/>
      <c r="G14723" s="216"/>
      <c r="H14723" s="227"/>
      <c r="I14723" s="214"/>
      <c r="J14723" s="214"/>
      <c r="K14723" s="218"/>
    </row>
    <row r="14724" customHeight="1" spans="1:11">
      <c r="A14724" s="228"/>
      <c r="B14724" s="219"/>
      <c r="C14724" s="220"/>
      <c r="D14724" s="220"/>
      <c r="E14724" s="220"/>
      <c r="F14724" s="225"/>
      <c r="G14724" s="222"/>
      <c r="H14724" s="229"/>
      <c r="I14724" s="220"/>
      <c r="J14724" s="220"/>
      <c r="K14724" s="223"/>
    </row>
    <row r="14725" customHeight="1" spans="1:11">
      <c r="A14725" s="226"/>
      <c r="B14725" s="213"/>
      <c r="C14725" s="214"/>
      <c r="D14725" s="214"/>
      <c r="E14725" s="214"/>
      <c r="F14725" s="224"/>
      <c r="G14725" s="216"/>
      <c r="H14725" s="227"/>
      <c r="I14725" s="214"/>
      <c r="J14725" s="214"/>
      <c r="K14725" s="218"/>
    </row>
    <row r="14726" customHeight="1" spans="1:11">
      <c r="A14726" s="228"/>
      <c r="B14726" s="219"/>
      <c r="C14726" s="220"/>
      <c r="D14726" s="220"/>
      <c r="E14726" s="220"/>
      <c r="F14726" s="225"/>
      <c r="G14726" s="222"/>
      <c r="H14726" s="229"/>
      <c r="I14726" s="220"/>
      <c r="J14726" s="220"/>
      <c r="K14726" s="223"/>
    </row>
    <row r="14727" customHeight="1" spans="1:11">
      <c r="A14727" s="226"/>
      <c r="B14727" s="213"/>
      <c r="C14727" s="214"/>
      <c r="D14727" s="214"/>
      <c r="E14727" s="214"/>
      <c r="F14727" s="224"/>
      <c r="G14727" s="216"/>
      <c r="H14727" s="227"/>
      <c r="I14727" s="214"/>
      <c r="J14727" s="214"/>
      <c r="K14727" s="218"/>
    </row>
    <row r="14728" customHeight="1" spans="1:11">
      <c r="A14728" s="228"/>
      <c r="B14728" s="219"/>
      <c r="C14728" s="220"/>
      <c r="D14728" s="220"/>
      <c r="E14728" s="220"/>
      <c r="F14728" s="225"/>
      <c r="G14728" s="222"/>
      <c r="H14728" s="229"/>
      <c r="I14728" s="220"/>
      <c r="J14728" s="220"/>
      <c r="K14728" s="223"/>
    </row>
    <row r="14729" customHeight="1" spans="1:11">
      <c r="A14729" s="226"/>
      <c r="B14729" s="213"/>
      <c r="C14729" s="214"/>
      <c r="D14729" s="214"/>
      <c r="E14729" s="214"/>
      <c r="F14729" s="224"/>
      <c r="G14729" s="216"/>
      <c r="H14729" s="227"/>
      <c r="I14729" s="214"/>
      <c r="J14729" s="214"/>
      <c r="K14729" s="218"/>
    </row>
    <row r="14730" customHeight="1" spans="1:11">
      <c r="A14730" s="228"/>
      <c r="B14730" s="219"/>
      <c r="C14730" s="220"/>
      <c r="D14730" s="220"/>
      <c r="E14730" s="220"/>
      <c r="F14730" s="225"/>
      <c r="G14730" s="222"/>
      <c r="H14730" s="229"/>
      <c r="I14730" s="220"/>
      <c r="J14730" s="220"/>
      <c r="K14730" s="223"/>
    </row>
    <row r="14731" customHeight="1" spans="1:11">
      <c r="A14731" s="226"/>
      <c r="B14731" s="213"/>
      <c r="C14731" s="214"/>
      <c r="D14731" s="214"/>
      <c r="E14731" s="214"/>
      <c r="F14731" s="224"/>
      <c r="G14731" s="216"/>
      <c r="H14731" s="227"/>
      <c r="I14731" s="214"/>
      <c r="J14731" s="214"/>
      <c r="K14731" s="218"/>
    </row>
    <row r="14732" customHeight="1" spans="1:11">
      <c r="A14732" s="228"/>
      <c r="B14732" s="219"/>
      <c r="C14732" s="220"/>
      <c r="D14732" s="220"/>
      <c r="E14732" s="220"/>
      <c r="F14732" s="225"/>
      <c r="G14732" s="222"/>
      <c r="H14732" s="229"/>
      <c r="I14732" s="220"/>
      <c r="J14732" s="220"/>
      <c r="K14732" s="223"/>
    </row>
    <row r="14733" customHeight="1" spans="1:11">
      <c r="A14733" s="226"/>
      <c r="B14733" s="213"/>
      <c r="C14733" s="214"/>
      <c r="D14733" s="214"/>
      <c r="E14733" s="214"/>
      <c r="F14733" s="224"/>
      <c r="G14733" s="216"/>
      <c r="H14733" s="227"/>
      <c r="I14733" s="214"/>
      <c r="J14733" s="214"/>
      <c r="K14733" s="218"/>
    </row>
    <row r="14734" customHeight="1" spans="1:11">
      <c r="A14734" s="228"/>
      <c r="B14734" s="219"/>
      <c r="C14734" s="220"/>
      <c r="D14734" s="220"/>
      <c r="E14734" s="220"/>
      <c r="F14734" s="225"/>
      <c r="G14734" s="222"/>
      <c r="H14734" s="229"/>
      <c r="I14734" s="220"/>
      <c r="J14734" s="220"/>
      <c r="K14734" s="223"/>
    </row>
    <row r="14735" customHeight="1" spans="1:11">
      <c r="A14735" s="226"/>
      <c r="B14735" s="213"/>
      <c r="C14735" s="214"/>
      <c r="D14735" s="214"/>
      <c r="E14735" s="214"/>
      <c r="F14735" s="224"/>
      <c r="G14735" s="216"/>
      <c r="H14735" s="227"/>
      <c r="I14735" s="214"/>
      <c r="J14735" s="214"/>
      <c r="K14735" s="218"/>
    </row>
    <row r="14736" customHeight="1" spans="1:11">
      <c r="A14736" s="228"/>
      <c r="B14736" s="219"/>
      <c r="C14736" s="220"/>
      <c r="D14736" s="220"/>
      <c r="E14736" s="220"/>
      <c r="F14736" s="225"/>
      <c r="G14736" s="222"/>
      <c r="H14736" s="229"/>
      <c r="I14736" s="220"/>
      <c r="J14736" s="220"/>
      <c r="K14736" s="223"/>
    </row>
    <row r="14737" customHeight="1" spans="1:11">
      <c r="A14737" s="226"/>
      <c r="B14737" s="213"/>
      <c r="C14737" s="214"/>
      <c r="D14737" s="214"/>
      <c r="E14737" s="214"/>
      <c r="F14737" s="224"/>
      <c r="G14737" s="216"/>
      <c r="H14737" s="227"/>
      <c r="I14737" s="214"/>
      <c r="J14737" s="214"/>
      <c r="K14737" s="218"/>
    </row>
    <row r="14738" customHeight="1" spans="1:11">
      <c r="A14738" s="228"/>
      <c r="B14738" s="219"/>
      <c r="C14738" s="220"/>
      <c r="D14738" s="220"/>
      <c r="E14738" s="220"/>
      <c r="F14738" s="225"/>
      <c r="G14738" s="222"/>
      <c r="H14738" s="229"/>
      <c r="I14738" s="220"/>
      <c r="J14738" s="220"/>
      <c r="K14738" s="223"/>
    </row>
    <row r="14739" customHeight="1" spans="1:11">
      <c r="A14739" s="226"/>
      <c r="B14739" s="213"/>
      <c r="C14739" s="214"/>
      <c r="D14739" s="214"/>
      <c r="E14739" s="214"/>
      <c r="F14739" s="224"/>
      <c r="G14739" s="216"/>
      <c r="H14739" s="227"/>
      <c r="I14739" s="214"/>
      <c r="J14739" s="214"/>
      <c r="K14739" s="218"/>
    </row>
    <row r="14740" customHeight="1" spans="1:11">
      <c r="A14740" s="228"/>
      <c r="B14740" s="219"/>
      <c r="C14740" s="220"/>
      <c r="D14740" s="220"/>
      <c r="E14740" s="220"/>
      <c r="F14740" s="225"/>
      <c r="G14740" s="222"/>
      <c r="H14740" s="229"/>
      <c r="I14740" s="220"/>
      <c r="J14740" s="220"/>
      <c r="K14740" s="223"/>
    </row>
    <row r="14741" customHeight="1" spans="1:11">
      <c r="A14741" s="226"/>
      <c r="B14741" s="213"/>
      <c r="C14741" s="214"/>
      <c r="D14741" s="214"/>
      <c r="E14741" s="214"/>
      <c r="F14741" s="224"/>
      <c r="G14741" s="216"/>
      <c r="H14741" s="227"/>
      <c r="I14741" s="214"/>
      <c r="J14741" s="214"/>
      <c r="K14741" s="218"/>
    </row>
    <row r="14742" customHeight="1" spans="1:11">
      <c r="A14742" s="228"/>
      <c r="B14742" s="219"/>
      <c r="C14742" s="220"/>
      <c r="D14742" s="220"/>
      <c r="E14742" s="220"/>
      <c r="F14742" s="225"/>
      <c r="G14742" s="222"/>
      <c r="H14742" s="229"/>
      <c r="I14742" s="220"/>
      <c r="J14742" s="220"/>
      <c r="K14742" s="223"/>
    </row>
    <row r="14743" customHeight="1" spans="1:11">
      <c r="A14743" s="226"/>
      <c r="B14743" s="213"/>
      <c r="C14743" s="214"/>
      <c r="D14743" s="214"/>
      <c r="E14743" s="214"/>
      <c r="F14743" s="224"/>
      <c r="G14743" s="216"/>
      <c r="H14743" s="227"/>
      <c r="I14743" s="214"/>
      <c r="J14743" s="214"/>
      <c r="K14743" s="218"/>
    </row>
    <row r="14744" customHeight="1" spans="1:11">
      <c r="A14744" s="228"/>
      <c r="B14744" s="219"/>
      <c r="C14744" s="220"/>
      <c r="D14744" s="220"/>
      <c r="E14744" s="220"/>
      <c r="F14744" s="225"/>
      <c r="G14744" s="222"/>
      <c r="H14744" s="229"/>
      <c r="I14744" s="220"/>
      <c r="J14744" s="220"/>
      <c r="K14744" s="223"/>
    </row>
    <row r="14745" customHeight="1" spans="1:11">
      <c r="A14745" s="226"/>
      <c r="B14745" s="213"/>
      <c r="C14745" s="214"/>
      <c r="D14745" s="214"/>
      <c r="E14745" s="214"/>
      <c r="F14745" s="224"/>
      <c r="G14745" s="216"/>
      <c r="H14745" s="227"/>
      <c r="I14745" s="214"/>
      <c r="J14745" s="214"/>
      <c r="K14745" s="218"/>
    </row>
    <row r="14746" customHeight="1" spans="1:11">
      <c r="A14746" s="228"/>
      <c r="B14746" s="219"/>
      <c r="C14746" s="220"/>
      <c r="D14746" s="220"/>
      <c r="E14746" s="220"/>
      <c r="F14746" s="225"/>
      <c r="G14746" s="222"/>
      <c r="H14746" s="229"/>
      <c r="I14746" s="220"/>
      <c r="J14746" s="220"/>
      <c r="K14746" s="223"/>
    </row>
    <row r="14747" customHeight="1" spans="1:11">
      <c r="A14747" s="226"/>
      <c r="B14747" s="213"/>
      <c r="C14747" s="214"/>
      <c r="D14747" s="214"/>
      <c r="E14747" s="214"/>
      <c r="F14747" s="224"/>
      <c r="G14747" s="216"/>
      <c r="H14747" s="227"/>
      <c r="I14747" s="214"/>
      <c r="J14747" s="214"/>
      <c r="K14747" s="218"/>
    </row>
    <row r="14748" customHeight="1" spans="1:11">
      <c r="A14748" s="228"/>
      <c r="B14748" s="219"/>
      <c r="C14748" s="220"/>
      <c r="D14748" s="220"/>
      <c r="E14748" s="220"/>
      <c r="F14748" s="225"/>
      <c r="G14748" s="222"/>
      <c r="H14748" s="229"/>
      <c r="I14748" s="220"/>
      <c r="J14748" s="220"/>
      <c r="K14748" s="223"/>
    </row>
    <row r="14749" customHeight="1" spans="1:11">
      <c r="A14749" s="226"/>
      <c r="B14749" s="213"/>
      <c r="C14749" s="214"/>
      <c r="D14749" s="214"/>
      <c r="E14749" s="214"/>
      <c r="F14749" s="224"/>
      <c r="G14749" s="216"/>
      <c r="H14749" s="227"/>
      <c r="I14749" s="214"/>
      <c r="J14749" s="214"/>
      <c r="K14749" s="218"/>
    </row>
    <row r="14750" customHeight="1" spans="1:11">
      <c r="A14750" s="228"/>
      <c r="B14750" s="219"/>
      <c r="C14750" s="220"/>
      <c r="D14750" s="220"/>
      <c r="E14750" s="220"/>
      <c r="F14750" s="225"/>
      <c r="G14750" s="222"/>
      <c r="H14750" s="229"/>
      <c r="I14750" s="220"/>
      <c r="J14750" s="220"/>
      <c r="K14750" s="223"/>
    </row>
    <row r="14751" customHeight="1" spans="1:11">
      <c r="A14751" s="226"/>
      <c r="B14751" s="213"/>
      <c r="C14751" s="214"/>
      <c r="D14751" s="214"/>
      <c r="E14751" s="214"/>
      <c r="F14751" s="224"/>
      <c r="G14751" s="216"/>
      <c r="H14751" s="227"/>
      <c r="I14751" s="214"/>
      <c r="J14751" s="214"/>
      <c r="K14751" s="218"/>
    </row>
    <row r="14752" customHeight="1" spans="1:11">
      <c r="A14752" s="228"/>
      <c r="B14752" s="219"/>
      <c r="C14752" s="220"/>
      <c r="D14752" s="220"/>
      <c r="E14752" s="220"/>
      <c r="F14752" s="225"/>
      <c r="G14752" s="222"/>
      <c r="H14752" s="229"/>
      <c r="I14752" s="220"/>
      <c r="J14752" s="220"/>
      <c r="K14752" s="223"/>
    </row>
    <row r="14753" customHeight="1" spans="1:11">
      <c r="A14753" s="226"/>
      <c r="B14753" s="213"/>
      <c r="C14753" s="214"/>
      <c r="D14753" s="214"/>
      <c r="E14753" s="214"/>
      <c r="F14753" s="224"/>
      <c r="G14753" s="216"/>
      <c r="H14753" s="227"/>
      <c r="I14753" s="214"/>
      <c r="J14753" s="214"/>
      <c r="K14753" s="218"/>
    </row>
    <row r="14754" customHeight="1" spans="1:11">
      <c r="A14754" s="228"/>
      <c r="B14754" s="219"/>
      <c r="C14754" s="220"/>
      <c r="D14754" s="220"/>
      <c r="E14754" s="220"/>
      <c r="F14754" s="225"/>
      <c r="G14754" s="222"/>
      <c r="H14754" s="229"/>
      <c r="I14754" s="220"/>
      <c r="J14754" s="220"/>
      <c r="K14754" s="223"/>
    </row>
    <row r="14755" customHeight="1" spans="1:11">
      <c r="A14755" s="226"/>
      <c r="B14755" s="213"/>
      <c r="C14755" s="214"/>
      <c r="D14755" s="214"/>
      <c r="E14755" s="214"/>
      <c r="F14755" s="224"/>
      <c r="G14755" s="216"/>
      <c r="H14755" s="227"/>
      <c r="I14755" s="214"/>
      <c r="J14755" s="214"/>
      <c r="K14755" s="218"/>
    </row>
    <row r="14756" customHeight="1" spans="1:11">
      <c r="A14756" s="228"/>
      <c r="B14756" s="219"/>
      <c r="C14756" s="220"/>
      <c r="D14756" s="220"/>
      <c r="E14756" s="220"/>
      <c r="F14756" s="225"/>
      <c r="G14756" s="222"/>
      <c r="H14756" s="229"/>
      <c r="I14756" s="220"/>
      <c r="J14756" s="220"/>
      <c r="K14756" s="223"/>
    </row>
    <row r="14757" customHeight="1" spans="1:11">
      <c r="A14757" s="226"/>
      <c r="B14757" s="213"/>
      <c r="C14757" s="214"/>
      <c r="D14757" s="214"/>
      <c r="E14757" s="214"/>
      <c r="F14757" s="224"/>
      <c r="G14757" s="216"/>
      <c r="H14757" s="227"/>
      <c r="I14757" s="214"/>
      <c r="J14757" s="214"/>
      <c r="K14757" s="218"/>
    </row>
    <row r="14758" customHeight="1" spans="1:11">
      <c r="A14758" s="228"/>
      <c r="B14758" s="219"/>
      <c r="C14758" s="220"/>
      <c r="D14758" s="220"/>
      <c r="E14758" s="220"/>
      <c r="F14758" s="225"/>
      <c r="G14758" s="222"/>
      <c r="H14758" s="229"/>
      <c r="I14758" s="220"/>
      <c r="J14758" s="220"/>
      <c r="K14758" s="223"/>
    </row>
    <row r="14759" customHeight="1" spans="1:11">
      <c r="A14759" s="226"/>
      <c r="B14759" s="213"/>
      <c r="C14759" s="214"/>
      <c r="D14759" s="214"/>
      <c r="E14759" s="214"/>
      <c r="F14759" s="224"/>
      <c r="G14759" s="216"/>
      <c r="H14759" s="227"/>
      <c r="I14759" s="214"/>
      <c r="J14759" s="214"/>
      <c r="K14759" s="218"/>
    </row>
    <row r="14760" customHeight="1" spans="1:11">
      <c r="A14760" s="228"/>
      <c r="B14760" s="219"/>
      <c r="C14760" s="220"/>
      <c r="D14760" s="220"/>
      <c r="E14760" s="220"/>
      <c r="F14760" s="225"/>
      <c r="G14760" s="222"/>
      <c r="H14760" s="229"/>
      <c r="I14760" s="220"/>
      <c r="J14760" s="220"/>
      <c r="K14760" s="223"/>
    </row>
    <row r="14761" customHeight="1" spans="1:11">
      <c r="A14761" s="226"/>
      <c r="B14761" s="213"/>
      <c r="C14761" s="214"/>
      <c r="D14761" s="214"/>
      <c r="E14761" s="214"/>
      <c r="F14761" s="224"/>
      <c r="G14761" s="216"/>
      <c r="H14761" s="227"/>
      <c r="I14761" s="214"/>
      <c r="J14761" s="214"/>
      <c r="K14761" s="218"/>
    </row>
    <row r="14762" customHeight="1" spans="1:11">
      <c r="A14762" s="228"/>
      <c r="B14762" s="219"/>
      <c r="C14762" s="220"/>
      <c r="D14762" s="220"/>
      <c r="E14762" s="220"/>
      <c r="F14762" s="225"/>
      <c r="G14762" s="222"/>
      <c r="H14762" s="229"/>
      <c r="I14762" s="220"/>
      <c r="J14762" s="220"/>
      <c r="K14762" s="223"/>
    </row>
    <row r="14763" customHeight="1" spans="1:11">
      <c r="A14763" s="226"/>
      <c r="B14763" s="213"/>
      <c r="C14763" s="214"/>
      <c r="D14763" s="214"/>
      <c r="E14763" s="214"/>
      <c r="F14763" s="224"/>
      <c r="G14763" s="216"/>
      <c r="H14763" s="227"/>
      <c r="I14763" s="214"/>
      <c r="J14763" s="214"/>
      <c r="K14763" s="218"/>
    </row>
    <row r="14764" customHeight="1" spans="1:11">
      <c r="A14764" s="228"/>
      <c r="B14764" s="219"/>
      <c r="C14764" s="220"/>
      <c r="D14764" s="220"/>
      <c r="E14764" s="220"/>
      <c r="F14764" s="225"/>
      <c r="G14764" s="222"/>
      <c r="H14764" s="229"/>
      <c r="I14764" s="220"/>
      <c r="J14764" s="220"/>
      <c r="K14764" s="223"/>
    </row>
    <row r="14765" customHeight="1" spans="1:11">
      <c r="A14765" s="226"/>
      <c r="B14765" s="213"/>
      <c r="C14765" s="214"/>
      <c r="D14765" s="214"/>
      <c r="E14765" s="214"/>
      <c r="F14765" s="224"/>
      <c r="G14765" s="216"/>
      <c r="H14765" s="227"/>
      <c r="I14765" s="214"/>
      <c r="J14765" s="214"/>
      <c r="K14765" s="218"/>
    </row>
    <row r="14766" customHeight="1" spans="1:11">
      <c r="A14766" s="228"/>
      <c r="B14766" s="219"/>
      <c r="C14766" s="220"/>
      <c r="D14766" s="220"/>
      <c r="E14766" s="220"/>
      <c r="F14766" s="225"/>
      <c r="G14766" s="222"/>
      <c r="H14766" s="229"/>
      <c r="I14766" s="220"/>
      <c r="J14766" s="220"/>
      <c r="K14766" s="223"/>
    </row>
    <row r="14767" customHeight="1" spans="1:11">
      <c r="A14767" s="226"/>
      <c r="B14767" s="213"/>
      <c r="C14767" s="214"/>
      <c r="D14767" s="214"/>
      <c r="E14767" s="214"/>
      <c r="F14767" s="224"/>
      <c r="G14767" s="216"/>
      <c r="H14767" s="227"/>
      <c r="I14767" s="214"/>
      <c r="J14767" s="214"/>
      <c r="K14767" s="218"/>
    </row>
    <row r="14768" customHeight="1" spans="1:11">
      <c r="A14768" s="228"/>
      <c r="B14768" s="219"/>
      <c r="C14768" s="220"/>
      <c r="D14768" s="220"/>
      <c r="E14768" s="220"/>
      <c r="F14768" s="225"/>
      <c r="G14768" s="222"/>
      <c r="H14768" s="229"/>
      <c r="I14768" s="220"/>
      <c r="J14768" s="220"/>
      <c r="K14768" s="223"/>
    </row>
    <row r="14769" customHeight="1" spans="1:11">
      <c r="A14769" s="226"/>
      <c r="B14769" s="213"/>
      <c r="C14769" s="214"/>
      <c r="D14769" s="214"/>
      <c r="E14769" s="214"/>
      <c r="F14769" s="224"/>
      <c r="G14769" s="216"/>
      <c r="H14769" s="227"/>
      <c r="I14769" s="214"/>
      <c r="J14769" s="214"/>
      <c r="K14769" s="218"/>
    </row>
    <row r="14770" customHeight="1" spans="1:11">
      <c r="A14770" s="228"/>
      <c r="B14770" s="219"/>
      <c r="C14770" s="220"/>
      <c r="D14770" s="220"/>
      <c r="E14770" s="220"/>
      <c r="F14770" s="225"/>
      <c r="G14770" s="222"/>
      <c r="H14770" s="229"/>
      <c r="I14770" s="220"/>
      <c r="J14770" s="220"/>
      <c r="K14770" s="223"/>
    </row>
    <row r="14771" customHeight="1" spans="1:11">
      <c r="A14771" s="226"/>
      <c r="B14771" s="213"/>
      <c r="C14771" s="214"/>
      <c r="D14771" s="214"/>
      <c r="E14771" s="214"/>
      <c r="F14771" s="224"/>
      <c r="G14771" s="216"/>
      <c r="H14771" s="227"/>
      <c r="I14771" s="214"/>
      <c r="J14771" s="214"/>
      <c r="K14771" s="218"/>
    </row>
    <row r="14772" customHeight="1" spans="1:11">
      <c r="A14772" s="228"/>
      <c r="B14772" s="219"/>
      <c r="C14772" s="220"/>
      <c r="D14772" s="220"/>
      <c r="E14772" s="220"/>
      <c r="F14772" s="225"/>
      <c r="G14772" s="222"/>
      <c r="H14772" s="229"/>
      <c r="I14772" s="220"/>
      <c r="J14772" s="220"/>
      <c r="K14772" s="223"/>
    </row>
    <row r="14773" customHeight="1" spans="1:11">
      <c r="A14773" s="226"/>
      <c r="B14773" s="213"/>
      <c r="C14773" s="214"/>
      <c r="D14773" s="214"/>
      <c r="E14773" s="214"/>
      <c r="F14773" s="224"/>
      <c r="G14773" s="216"/>
      <c r="H14773" s="227"/>
      <c r="I14773" s="214"/>
      <c r="J14773" s="214"/>
      <c r="K14773" s="218"/>
    </row>
    <row r="14774" customHeight="1" spans="1:11">
      <c r="A14774" s="228"/>
      <c r="B14774" s="219"/>
      <c r="C14774" s="220"/>
      <c r="D14774" s="220"/>
      <c r="E14774" s="220"/>
      <c r="F14774" s="225"/>
      <c r="G14774" s="222"/>
      <c r="H14774" s="229"/>
      <c r="I14774" s="220"/>
      <c r="J14774" s="220"/>
      <c r="K14774" s="223"/>
    </row>
    <row r="14775" customHeight="1" spans="1:11">
      <c r="A14775" s="226"/>
      <c r="B14775" s="213"/>
      <c r="C14775" s="214"/>
      <c r="D14775" s="214"/>
      <c r="E14775" s="214"/>
      <c r="F14775" s="224"/>
      <c r="G14775" s="216"/>
      <c r="H14775" s="227"/>
      <c r="I14775" s="214"/>
      <c r="J14775" s="214"/>
      <c r="K14775" s="218"/>
    </row>
    <row r="14776" customHeight="1" spans="1:11">
      <c r="A14776" s="228"/>
      <c r="B14776" s="219"/>
      <c r="C14776" s="220"/>
      <c r="D14776" s="220"/>
      <c r="E14776" s="220"/>
      <c r="F14776" s="225"/>
      <c r="G14776" s="222"/>
      <c r="H14776" s="229"/>
      <c r="I14776" s="220"/>
      <c r="J14776" s="220"/>
      <c r="K14776" s="223"/>
    </row>
    <row r="14777" customHeight="1" spans="1:11">
      <c r="A14777" s="226"/>
      <c r="B14777" s="213"/>
      <c r="C14777" s="214"/>
      <c r="D14777" s="214"/>
      <c r="E14777" s="214"/>
      <c r="F14777" s="224"/>
      <c r="G14777" s="216"/>
      <c r="H14777" s="227"/>
      <c r="I14777" s="214"/>
      <c r="J14777" s="214"/>
      <c r="K14777" s="218"/>
    </row>
    <row r="14778" customHeight="1" spans="1:11">
      <c r="A14778" s="228"/>
      <c r="B14778" s="219"/>
      <c r="C14778" s="220"/>
      <c r="D14778" s="220"/>
      <c r="E14778" s="220"/>
      <c r="F14778" s="225"/>
      <c r="G14778" s="222"/>
      <c r="H14778" s="229"/>
      <c r="I14778" s="220"/>
      <c r="J14778" s="220"/>
      <c r="K14778" s="223"/>
    </row>
    <row r="14779" customHeight="1" spans="1:11">
      <c r="A14779" s="226"/>
      <c r="B14779" s="213"/>
      <c r="C14779" s="214"/>
      <c r="D14779" s="214"/>
      <c r="E14779" s="214"/>
      <c r="F14779" s="224"/>
      <c r="G14779" s="216"/>
      <c r="H14779" s="227"/>
      <c r="I14779" s="214"/>
      <c r="J14779" s="214"/>
      <c r="K14779" s="218"/>
    </row>
    <row r="14780" customHeight="1" spans="1:11">
      <c r="A14780" s="228"/>
      <c r="B14780" s="219"/>
      <c r="C14780" s="220"/>
      <c r="D14780" s="220"/>
      <c r="E14780" s="220"/>
      <c r="F14780" s="225"/>
      <c r="G14780" s="222"/>
      <c r="H14780" s="229"/>
      <c r="I14780" s="220"/>
      <c r="J14780" s="220"/>
      <c r="K14780" s="223"/>
    </row>
    <row r="14781" customHeight="1" spans="1:11">
      <c r="A14781" s="226"/>
      <c r="B14781" s="213"/>
      <c r="C14781" s="214"/>
      <c r="D14781" s="214"/>
      <c r="E14781" s="214"/>
      <c r="F14781" s="224"/>
      <c r="G14781" s="216"/>
      <c r="H14781" s="227"/>
      <c r="I14781" s="214"/>
      <c r="J14781" s="214"/>
      <c r="K14781" s="218"/>
    </row>
    <row r="14782" customHeight="1" spans="1:11">
      <c r="A14782" s="228"/>
      <c r="B14782" s="219"/>
      <c r="C14782" s="220"/>
      <c r="D14782" s="220"/>
      <c r="E14782" s="220"/>
      <c r="F14782" s="225"/>
      <c r="G14782" s="222"/>
      <c r="H14782" s="229"/>
      <c r="I14782" s="220"/>
      <c r="J14782" s="220"/>
      <c r="K14782" s="223"/>
    </row>
    <row r="14783" customHeight="1" spans="1:11">
      <c r="A14783" s="226"/>
      <c r="B14783" s="213"/>
      <c r="C14783" s="214"/>
      <c r="D14783" s="214"/>
      <c r="E14783" s="214"/>
      <c r="F14783" s="224"/>
      <c r="G14783" s="216"/>
      <c r="H14783" s="227"/>
      <c r="I14783" s="214"/>
      <c r="J14783" s="214"/>
      <c r="K14783" s="218"/>
    </row>
    <row r="14784" customHeight="1" spans="1:11">
      <c r="A14784" s="228"/>
      <c r="B14784" s="219"/>
      <c r="C14784" s="220"/>
      <c r="D14784" s="220"/>
      <c r="E14784" s="220"/>
      <c r="F14784" s="225"/>
      <c r="G14784" s="222"/>
      <c r="H14784" s="229"/>
      <c r="I14784" s="220"/>
      <c r="J14784" s="220"/>
      <c r="K14784" s="223"/>
    </row>
    <row r="14785" customHeight="1" spans="1:11">
      <c r="A14785" s="226"/>
      <c r="B14785" s="213"/>
      <c r="C14785" s="214"/>
      <c r="D14785" s="214"/>
      <c r="E14785" s="214"/>
      <c r="F14785" s="224"/>
      <c r="G14785" s="216"/>
      <c r="H14785" s="227"/>
      <c r="I14785" s="214"/>
      <c r="J14785" s="214"/>
      <c r="K14785" s="218"/>
    </row>
    <row r="14786" customHeight="1" spans="1:11">
      <c r="A14786" s="228"/>
      <c r="B14786" s="219"/>
      <c r="C14786" s="220"/>
      <c r="D14786" s="220"/>
      <c r="E14786" s="220"/>
      <c r="F14786" s="225"/>
      <c r="G14786" s="222"/>
      <c r="H14786" s="229"/>
      <c r="I14786" s="220"/>
      <c r="J14786" s="220"/>
      <c r="K14786" s="223"/>
    </row>
    <row r="14787" customHeight="1" spans="1:11">
      <c r="A14787" s="226"/>
      <c r="B14787" s="213"/>
      <c r="C14787" s="214"/>
      <c r="D14787" s="214"/>
      <c r="E14787" s="214"/>
      <c r="F14787" s="224"/>
      <c r="G14787" s="216"/>
      <c r="H14787" s="227"/>
      <c r="I14787" s="214"/>
      <c r="J14787" s="214"/>
      <c r="K14787" s="218"/>
    </row>
    <row r="14788" customHeight="1" spans="1:11">
      <c r="A14788" s="228"/>
      <c r="B14788" s="219"/>
      <c r="C14788" s="220"/>
      <c r="D14788" s="220"/>
      <c r="E14788" s="220"/>
      <c r="F14788" s="225"/>
      <c r="G14788" s="222"/>
      <c r="H14788" s="229"/>
      <c r="I14788" s="220"/>
      <c r="J14788" s="220"/>
      <c r="K14788" s="223"/>
    </row>
    <row r="14789" customHeight="1" spans="1:11">
      <c r="A14789" s="226"/>
      <c r="B14789" s="213"/>
      <c r="C14789" s="214"/>
      <c r="D14789" s="214"/>
      <c r="E14789" s="214"/>
      <c r="F14789" s="224"/>
      <c r="G14789" s="216"/>
      <c r="H14789" s="227"/>
      <c r="I14789" s="214"/>
      <c r="J14789" s="214"/>
      <c r="K14789" s="218"/>
    </row>
    <row r="14790" customHeight="1" spans="1:11">
      <c r="A14790" s="228"/>
      <c r="B14790" s="219"/>
      <c r="C14790" s="220"/>
      <c r="D14790" s="220"/>
      <c r="E14790" s="220"/>
      <c r="F14790" s="225"/>
      <c r="G14790" s="222"/>
      <c r="H14790" s="229"/>
      <c r="I14790" s="220"/>
      <c r="J14790" s="220"/>
      <c r="K14790" s="223"/>
    </row>
    <row r="14791" customHeight="1" spans="1:11">
      <c r="A14791" s="226"/>
      <c r="B14791" s="213"/>
      <c r="C14791" s="214"/>
      <c r="D14791" s="214"/>
      <c r="E14791" s="214"/>
      <c r="F14791" s="224"/>
      <c r="G14791" s="216"/>
      <c r="H14791" s="227"/>
      <c r="I14791" s="214"/>
      <c r="J14791" s="214"/>
      <c r="K14791" s="218"/>
    </row>
    <row r="14792" customHeight="1" spans="1:11">
      <c r="A14792" s="228"/>
      <c r="B14792" s="219"/>
      <c r="C14792" s="220"/>
      <c r="D14792" s="220"/>
      <c r="E14792" s="220"/>
      <c r="F14792" s="225"/>
      <c r="G14792" s="222"/>
      <c r="H14792" s="229"/>
      <c r="I14792" s="220"/>
      <c r="J14792" s="220"/>
      <c r="K14792" s="223"/>
    </row>
    <row r="14793" customHeight="1" spans="1:11">
      <c r="A14793" s="226"/>
      <c r="B14793" s="213"/>
      <c r="C14793" s="214"/>
      <c r="D14793" s="214"/>
      <c r="E14793" s="214"/>
      <c r="F14793" s="224"/>
      <c r="G14793" s="216"/>
      <c r="H14793" s="227"/>
      <c r="I14793" s="214"/>
      <c r="J14793" s="214"/>
      <c r="K14793" s="218"/>
    </row>
    <row r="14794" customHeight="1" spans="1:11">
      <c r="A14794" s="228"/>
      <c r="B14794" s="219"/>
      <c r="C14794" s="220"/>
      <c r="D14794" s="220"/>
      <c r="E14794" s="220"/>
      <c r="F14794" s="225"/>
      <c r="G14794" s="222"/>
      <c r="H14794" s="229"/>
      <c r="I14794" s="220"/>
      <c r="J14794" s="220"/>
      <c r="K14794" s="223"/>
    </row>
    <row r="14795" customHeight="1" spans="1:11">
      <c r="A14795" s="226"/>
      <c r="B14795" s="213"/>
      <c r="C14795" s="214"/>
      <c r="D14795" s="214"/>
      <c r="E14795" s="214"/>
      <c r="F14795" s="224"/>
      <c r="G14795" s="216"/>
      <c r="H14795" s="227"/>
      <c r="I14795" s="214"/>
      <c r="J14795" s="214"/>
      <c r="K14795" s="218"/>
    </row>
    <row r="14796" customHeight="1" spans="1:11">
      <c r="A14796" s="228"/>
      <c r="B14796" s="219"/>
      <c r="C14796" s="220"/>
      <c r="D14796" s="220"/>
      <c r="E14796" s="220"/>
      <c r="F14796" s="225"/>
      <c r="G14796" s="222"/>
      <c r="H14796" s="229"/>
      <c r="I14796" s="220"/>
      <c r="J14796" s="220"/>
      <c r="K14796" s="223"/>
    </row>
    <row r="14797" customHeight="1" spans="1:11">
      <c r="A14797" s="226"/>
      <c r="B14797" s="213"/>
      <c r="C14797" s="214"/>
      <c r="D14797" s="214"/>
      <c r="E14797" s="214"/>
      <c r="F14797" s="224"/>
      <c r="G14797" s="216"/>
      <c r="H14797" s="227"/>
      <c r="I14797" s="214"/>
      <c r="J14797" s="214"/>
      <c r="K14797" s="218"/>
    </row>
    <row r="14798" customHeight="1" spans="1:11">
      <c r="A14798" s="228"/>
      <c r="B14798" s="219"/>
      <c r="C14798" s="220"/>
      <c r="D14798" s="220"/>
      <c r="E14798" s="220"/>
      <c r="F14798" s="225"/>
      <c r="G14798" s="222"/>
      <c r="H14798" s="229"/>
      <c r="I14798" s="220"/>
      <c r="J14798" s="220"/>
      <c r="K14798" s="223"/>
    </row>
    <row r="14799" customHeight="1" spans="1:11">
      <c r="A14799" s="226"/>
      <c r="B14799" s="213"/>
      <c r="C14799" s="214"/>
      <c r="D14799" s="214"/>
      <c r="E14799" s="214"/>
      <c r="F14799" s="224"/>
      <c r="G14799" s="216"/>
      <c r="H14799" s="227"/>
      <c r="I14799" s="214"/>
      <c r="J14799" s="214"/>
      <c r="K14799" s="218"/>
    </row>
    <row r="14800" customHeight="1" spans="1:11">
      <c r="A14800" s="228"/>
      <c r="B14800" s="219"/>
      <c r="C14800" s="220"/>
      <c r="D14800" s="220"/>
      <c r="E14800" s="220"/>
      <c r="F14800" s="225"/>
      <c r="G14800" s="222"/>
      <c r="H14800" s="229"/>
      <c r="I14800" s="220"/>
      <c r="J14800" s="220"/>
      <c r="K14800" s="223"/>
    </row>
    <row r="14801" customHeight="1" spans="1:11">
      <c r="A14801" s="226"/>
      <c r="B14801" s="213"/>
      <c r="C14801" s="214"/>
      <c r="D14801" s="214"/>
      <c r="E14801" s="214"/>
      <c r="F14801" s="224"/>
      <c r="G14801" s="216"/>
      <c r="H14801" s="227"/>
      <c r="I14801" s="214"/>
      <c r="J14801" s="214"/>
      <c r="K14801" s="218"/>
    </row>
    <row r="14802" customHeight="1" spans="1:11">
      <c r="A14802" s="228"/>
      <c r="B14802" s="219"/>
      <c r="C14802" s="220"/>
      <c r="D14802" s="220"/>
      <c r="E14802" s="220"/>
      <c r="F14802" s="225"/>
      <c r="G14802" s="222"/>
      <c r="H14802" s="229"/>
      <c r="I14802" s="220"/>
      <c r="J14802" s="220"/>
      <c r="K14802" s="223"/>
    </row>
    <row r="14803" customHeight="1" spans="1:11">
      <c r="A14803" s="226"/>
      <c r="B14803" s="213"/>
      <c r="C14803" s="214"/>
      <c r="D14803" s="214"/>
      <c r="E14803" s="214"/>
      <c r="F14803" s="224"/>
      <c r="G14803" s="216"/>
      <c r="H14803" s="227"/>
      <c r="I14803" s="214"/>
      <c r="J14803" s="214"/>
      <c r="K14803" s="218"/>
    </row>
    <row r="14804" customHeight="1" spans="1:11">
      <c r="A14804" s="228"/>
      <c r="B14804" s="219"/>
      <c r="C14804" s="220"/>
      <c r="D14804" s="220"/>
      <c r="E14804" s="220"/>
      <c r="F14804" s="225"/>
      <c r="G14804" s="222"/>
      <c r="H14804" s="229"/>
      <c r="I14804" s="220"/>
      <c r="J14804" s="220"/>
      <c r="K14804" s="223"/>
    </row>
    <row r="14805" customHeight="1" spans="1:11">
      <c r="A14805" s="226"/>
      <c r="B14805" s="213"/>
      <c r="C14805" s="214"/>
      <c r="D14805" s="214"/>
      <c r="E14805" s="214"/>
      <c r="F14805" s="224"/>
      <c r="G14805" s="216"/>
      <c r="H14805" s="227"/>
      <c r="I14805" s="214"/>
      <c r="J14805" s="214"/>
      <c r="K14805" s="218"/>
    </row>
    <row r="14806" customHeight="1" spans="1:11">
      <c r="A14806" s="228"/>
      <c r="B14806" s="219"/>
      <c r="C14806" s="220"/>
      <c r="D14806" s="220"/>
      <c r="E14806" s="220"/>
      <c r="F14806" s="225"/>
      <c r="G14806" s="222"/>
      <c r="H14806" s="229"/>
      <c r="I14806" s="220"/>
      <c r="J14806" s="220"/>
      <c r="K14806" s="223"/>
    </row>
    <row r="14807" customHeight="1" spans="1:11">
      <c r="A14807" s="226"/>
      <c r="B14807" s="213"/>
      <c r="C14807" s="214"/>
      <c r="D14807" s="214"/>
      <c r="E14807" s="214"/>
      <c r="F14807" s="224"/>
      <c r="G14807" s="216"/>
      <c r="H14807" s="227"/>
      <c r="I14807" s="214"/>
      <c r="J14807" s="214"/>
      <c r="K14807" s="218"/>
    </row>
    <row r="14808" customHeight="1" spans="1:11">
      <c r="A14808" s="228"/>
      <c r="B14808" s="219"/>
      <c r="C14808" s="220"/>
      <c r="D14808" s="220"/>
      <c r="E14808" s="220"/>
      <c r="F14808" s="225"/>
      <c r="G14808" s="222"/>
      <c r="H14808" s="229"/>
      <c r="I14808" s="220"/>
      <c r="J14808" s="220"/>
      <c r="K14808" s="223"/>
    </row>
    <row r="14809" customHeight="1" spans="1:11">
      <c r="A14809" s="226"/>
      <c r="B14809" s="213"/>
      <c r="C14809" s="214"/>
      <c r="D14809" s="214"/>
      <c r="E14809" s="214"/>
      <c r="F14809" s="224"/>
      <c r="G14809" s="216"/>
      <c r="H14809" s="227"/>
      <c r="I14809" s="214"/>
      <c r="J14809" s="214"/>
      <c r="K14809" s="218"/>
    </row>
    <row r="14810" customHeight="1" spans="1:11">
      <c r="A14810" s="228"/>
      <c r="B14810" s="219"/>
      <c r="C14810" s="220"/>
      <c r="D14810" s="220"/>
      <c r="E14810" s="220"/>
      <c r="F14810" s="225"/>
      <c r="G14810" s="222"/>
      <c r="H14810" s="229"/>
      <c r="I14810" s="220"/>
      <c r="J14810" s="220"/>
      <c r="K14810" s="223"/>
    </row>
    <row r="14811" customHeight="1" spans="1:11">
      <c r="A14811" s="226"/>
      <c r="B14811" s="213"/>
      <c r="C14811" s="214"/>
      <c r="D14811" s="214"/>
      <c r="E14811" s="214"/>
      <c r="F14811" s="224"/>
      <c r="G14811" s="216"/>
      <c r="H14811" s="227"/>
      <c r="I14811" s="214"/>
      <c r="J14811" s="214"/>
      <c r="K14811" s="218"/>
    </row>
    <row r="14812" customHeight="1" spans="1:11">
      <c r="A14812" s="228"/>
      <c r="B14812" s="219"/>
      <c r="C14812" s="220"/>
      <c r="D14812" s="220"/>
      <c r="E14812" s="220"/>
      <c r="F14812" s="225"/>
      <c r="G14812" s="222"/>
      <c r="H14812" s="229"/>
      <c r="I14812" s="220"/>
      <c r="J14812" s="220"/>
      <c r="K14812" s="223"/>
    </row>
    <row r="14813" customHeight="1" spans="1:11">
      <c r="A14813" s="226"/>
      <c r="B14813" s="213"/>
      <c r="C14813" s="214"/>
      <c r="D14813" s="214"/>
      <c r="E14813" s="214"/>
      <c r="F14813" s="224"/>
      <c r="G14813" s="216"/>
      <c r="H14813" s="227"/>
      <c r="I14813" s="214"/>
      <c r="J14813" s="214"/>
      <c r="K14813" s="218"/>
    </row>
    <row r="14814" customHeight="1" spans="1:11">
      <c r="A14814" s="228"/>
      <c r="B14814" s="219"/>
      <c r="C14814" s="220"/>
      <c r="D14814" s="220"/>
      <c r="E14814" s="220"/>
      <c r="F14814" s="225"/>
      <c r="G14814" s="222"/>
      <c r="H14814" s="229"/>
      <c r="I14814" s="220"/>
      <c r="J14814" s="220"/>
      <c r="K14814" s="223"/>
    </row>
    <row r="14815" customHeight="1" spans="1:11">
      <c r="A14815" s="226"/>
      <c r="B14815" s="213"/>
      <c r="C14815" s="214"/>
      <c r="D14815" s="214"/>
      <c r="E14815" s="214"/>
      <c r="F14815" s="224"/>
      <c r="G14815" s="216"/>
      <c r="H14815" s="227"/>
      <c r="I14815" s="214"/>
      <c r="J14815" s="214"/>
      <c r="K14815" s="218"/>
    </row>
    <row r="14816" customHeight="1" spans="1:11">
      <c r="A14816" s="228"/>
      <c r="B14816" s="219"/>
      <c r="C14816" s="220"/>
      <c r="D14816" s="220"/>
      <c r="E14816" s="220"/>
      <c r="F14816" s="225"/>
      <c r="G14816" s="222"/>
      <c r="H14816" s="229"/>
      <c r="I14816" s="220"/>
      <c r="J14816" s="220"/>
      <c r="K14816" s="223"/>
    </row>
    <row r="14817" customHeight="1" spans="1:11">
      <c r="A14817" s="226"/>
      <c r="B14817" s="213"/>
      <c r="C14817" s="214"/>
      <c r="D14817" s="214"/>
      <c r="E14817" s="214"/>
      <c r="F14817" s="224"/>
      <c r="G14817" s="216"/>
      <c r="H14817" s="227"/>
      <c r="I14817" s="214"/>
      <c r="J14817" s="214"/>
      <c r="K14817" s="218"/>
    </row>
    <row r="14818" customHeight="1" spans="1:11">
      <c r="A14818" s="228"/>
      <c r="B14818" s="219"/>
      <c r="C14818" s="220"/>
      <c r="D14818" s="220"/>
      <c r="E14818" s="220"/>
      <c r="F14818" s="225"/>
      <c r="G14818" s="222"/>
      <c r="H14818" s="229"/>
      <c r="I14818" s="220"/>
      <c r="J14818" s="220"/>
      <c r="K14818" s="223"/>
    </row>
    <row r="14819" customHeight="1" spans="1:11">
      <c r="A14819" s="226"/>
      <c r="B14819" s="213"/>
      <c r="C14819" s="214"/>
      <c r="D14819" s="214"/>
      <c r="E14819" s="214"/>
      <c r="F14819" s="224"/>
      <c r="G14819" s="216"/>
      <c r="H14819" s="227"/>
      <c r="I14819" s="214"/>
      <c r="J14819" s="214"/>
      <c r="K14819" s="218"/>
    </row>
    <row r="14820" customHeight="1" spans="1:11">
      <c r="A14820" s="228"/>
      <c r="B14820" s="219"/>
      <c r="C14820" s="220"/>
      <c r="D14820" s="220"/>
      <c r="E14820" s="220"/>
      <c r="F14820" s="225"/>
      <c r="G14820" s="222"/>
      <c r="H14820" s="229"/>
      <c r="I14820" s="220"/>
      <c r="J14820" s="220"/>
      <c r="K14820" s="223"/>
    </row>
    <row r="14821" customHeight="1" spans="1:11">
      <c r="A14821" s="226"/>
      <c r="B14821" s="213"/>
      <c r="C14821" s="214"/>
      <c r="D14821" s="214"/>
      <c r="E14821" s="214"/>
      <c r="F14821" s="224"/>
      <c r="G14821" s="216"/>
      <c r="H14821" s="227"/>
      <c r="I14821" s="214"/>
      <c r="J14821" s="214"/>
      <c r="K14821" s="218"/>
    </row>
    <row r="14822" customHeight="1" spans="1:11">
      <c r="A14822" s="228"/>
      <c r="B14822" s="219"/>
      <c r="C14822" s="220"/>
      <c r="D14822" s="220"/>
      <c r="E14822" s="220"/>
      <c r="F14822" s="225"/>
      <c r="G14822" s="222"/>
      <c r="H14822" s="229"/>
      <c r="I14822" s="220"/>
      <c r="J14822" s="220"/>
      <c r="K14822" s="223"/>
    </row>
    <row r="14823" customHeight="1" spans="1:11">
      <c r="A14823" s="226"/>
      <c r="B14823" s="213"/>
      <c r="C14823" s="214"/>
      <c r="D14823" s="214"/>
      <c r="E14823" s="214"/>
      <c r="F14823" s="224"/>
      <c r="G14823" s="216"/>
      <c r="H14823" s="227"/>
      <c r="I14823" s="214"/>
      <c r="J14823" s="214"/>
      <c r="K14823" s="218"/>
    </row>
    <row r="14824" customHeight="1" spans="1:11">
      <c r="A14824" s="228"/>
      <c r="B14824" s="219"/>
      <c r="C14824" s="220"/>
      <c r="D14824" s="220"/>
      <c r="E14824" s="220"/>
      <c r="F14824" s="225"/>
      <c r="G14824" s="222"/>
      <c r="H14824" s="229"/>
      <c r="I14824" s="220"/>
      <c r="J14824" s="220"/>
      <c r="K14824" s="223"/>
    </row>
    <row r="14825" customHeight="1" spans="1:11">
      <c r="A14825" s="226"/>
      <c r="B14825" s="213"/>
      <c r="C14825" s="214"/>
      <c r="D14825" s="214"/>
      <c r="E14825" s="214"/>
      <c r="F14825" s="224"/>
      <c r="G14825" s="216"/>
      <c r="H14825" s="227"/>
      <c r="I14825" s="214"/>
      <c r="J14825" s="214"/>
      <c r="K14825" s="218"/>
    </row>
    <row r="14826" customHeight="1" spans="1:11">
      <c r="A14826" s="228"/>
      <c r="B14826" s="219"/>
      <c r="C14826" s="220"/>
      <c r="D14826" s="220"/>
      <c r="E14826" s="220"/>
      <c r="F14826" s="225"/>
      <c r="G14826" s="222"/>
      <c r="H14826" s="229"/>
      <c r="I14826" s="220"/>
      <c r="J14826" s="220"/>
      <c r="K14826" s="223"/>
    </row>
    <row r="14827" customHeight="1" spans="1:11">
      <c r="A14827" s="226"/>
      <c r="B14827" s="213"/>
      <c r="C14827" s="214"/>
      <c r="D14827" s="214"/>
      <c r="E14827" s="214"/>
      <c r="F14827" s="224"/>
      <c r="G14827" s="216"/>
      <c r="H14827" s="227"/>
      <c r="I14827" s="214"/>
      <c r="J14827" s="214"/>
      <c r="K14827" s="218"/>
    </row>
    <row r="14828" customHeight="1" spans="1:11">
      <c r="A14828" s="228"/>
      <c r="B14828" s="219"/>
      <c r="C14828" s="220"/>
      <c r="D14828" s="220"/>
      <c r="E14828" s="220"/>
      <c r="F14828" s="225"/>
      <c r="G14828" s="222"/>
      <c r="H14828" s="229"/>
      <c r="I14828" s="220"/>
      <c r="J14828" s="220"/>
      <c r="K14828" s="223"/>
    </row>
    <row r="14829" customHeight="1" spans="1:11">
      <c r="A14829" s="226"/>
      <c r="B14829" s="213"/>
      <c r="C14829" s="214"/>
      <c r="D14829" s="214"/>
      <c r="E14829" s="214"/>
      <c r="F14829" s="224"/>
      <c r="G14829" s="216"/>
      <c r="H14829" s="227"/>
      <c r="I14829" s="214"/>
      <c r="J14829" s="214"/>
      <c r="K14829" s="218"/>
    </row>
    <row r="14830" customHeight="1" spans="1:11">
      <c r="A14830" s="228"/>
      <c r="B14830" s="219"/>
      <c r="C14830" s="220"/>
      <c r="D14830" s="220"/>
      <c r="E14830" s="220"/>
      <c r="F14830" s="225"/>
      <c r="G14830" s="222"/>
      <c r="H14830" s="229"/>
      <c r="I14830" s="220"/>
      <c r="J14830" s="220"/>
      <c r="K14830" s="223"/>
    </row>
    <row r="14831" customHeight="1" spans="1:11">
      <c r="A14831" s="226"/>
      <c r="B14831" s="213"/>
      <c r="C14831" s="214"/>
      <c r="D14831" s="214"/>
      <c r="E14831" s="214"/>
      <c r="F14831" s="224"/>
      <c r="G14831" s="216"/>
      <c r="H14831" s="227"/>
      <c r="I14831" s="214"/>
      <c r="J14831" s="214"/>
      <c r="K14831" s="218"/>
    </row>
    <row r="14832" customHeight="1" spans="1:11">
      <c r="A14832" s="228"/>
      <c r="B14832" s="219"/>
      <c r="C14832" s="220"/>
      <c r="D14832" s="220"/>
      <c r="E14832" s="220"/>
      <c r="F14832" s="225"/>
      <c r="G14832" s="222"/>
      <c r="H14832" s="229"/>
      <c r="I14832" s="220"/>
      <c r="J14832" s="220"/>
      <c r="K14832" s="223"/>
    </row>
    <row r="14833" customHeight="1" spans="1:11">
      <c r="A14833" s="226"/>
      <c r="B14833" s="213"/>
      <c r="C14833" s="214"/>
      <c r="D14833" s="214"/>
      <c r="E14833" s="214"/>
      <c r="F14833" s="224"/>
      <c r="G14833" s="216"/>
      <c r="H14833" s="227"/>
      <c r="I14833" s="214"/>
      <c r="J14833" s="214"/>
      <c r="K14833" s="218"/>
    </row>
    <row r="14834" customHeight="1" spans="1:11">
      <c r="A14834" s="228"/>
      <c r="B14834" s="219"/>
      <c r="C14834" s="220"/>
      <c r="D14834" s="220"/>
      <c r="E14834" s="220"/>
      <c r="F14834" s="225"/>
      <c r="G14834" s="222"/>
      <c r="H14834" s="229"/>
      <c r="I14834" s="220"/>
      <c r="J14834" s="220"/>
      <c r="K14834" s="223"/>
    </row>
    <row r="14835" customHeight="1" spans="1:11">
      <c r="A14835" s="226"/>
      <c r="B14835" s="213"/>
      <c r="C14835" s="214"/>
      <c r="D14835" s="214"/>
      <c r="E14835" s="214"/>
      <c r="F14835" s="224"/>
      <c r="G14835" s="216"/>
      <c r="H14835" s="227"/>
      <c r="I14835" s="214"/>
      <c r="J14835" s="214"/>
      <c r="K14835" s="218"/>
    </row>
    <row r="14836" customHeight="1" spans="1:11">
      <c r="A14836" s="228"/>
      <c r="B14836" s="219"/>
      <c r="C14836" s="220"/>
      <c r="D14836" s="220"/>
      <c r="E14836" s="220"/>
      <c r="F14836" s="225"/>
      <c r="G14836" s="222"/>
      <c r="H14836" s="229"/>
      <c r="I14836" s="220"/>
      <c r="J14836" s="220"/>
      <c r="K14836" s="223"/>
    </row>
    <row r="14837" customHeight="1" spans="1:11">
      <c r="A14837" s="226"/>
      <c r="B14837" s="213"/>
      <c r="C14837" s="214"/>
      <c r="D14837" s="214"/>
      <c r="E14837" s="214"/>
      <c r="F14837" s="224"/>
      <c r="G14837" s="216"/>
      <c r="H14837" s="227"/>
      <c r="I14837" s="214"/>
      <c r="J14837" s="214"/>
      <c r="K14837" s="218"/>
    </row>
    <row r="14838" customHeight="1" spans="1:11">
      <c r="A14838" s="228"/>
      <c r="B14838" s="219"/>
      <c r="C14838" s="220"/>
      <c r="D14838" s="220"/>
      <c r="E14838" s="220"/>
      <c r="F14838" s="225"/>
      <c r="G14838" s="222"/>
      <c r="H14838" s="229"/>
      <c r="I14838" s="220"/>
      <c r="J14838" s="220"/>
      <c r="K14838" s="223"/>
    </row>
    <row r="14839" customHeight="1" spans="1:11">
      <c r="A14839" s="226"/>
      <c r="B14839" s="213"/>
      <c r="C14839" s="214"/>
      <c r="D14839" s="214"/>
      <c r="E14839" s="214"/>
      <c r="F14839" s="224"/>
      <c r="G14839" s="216"/>
      <c r="H14839" s="227"/>
      <c r="I14839" s="214"/>
      <c r="J14839" s="214"/>
      <c r="K14839" s="218"/>
    </row>
    <row r="14840" customHeight="1" spans="1:11">
      <c r="A14840" s="228"/>
      <c r="B14840" s="219"/>
      <c r="C14840" s="220"/>
      <c r="D14840" s="220"/>
      <c r="E14840" s="220"/>
      <c r="F14840" s="225"/>
      <c r="G14840" s="222"/>
      <c r="H14840" s="229"/>
      <c r="I14840" s="220"/>
      <c r="J14840" s="220"/>
      <c r="K14840" s="223"/>
    </row>
    <row r="14841" customHeight="1" spans="1:11">
      <c r="A14841" s="226"/>
      <c r="B14841" s="213"/>
      <c r="C14841" s="214"/>
      <c r="D14841" s="214"/>
      <c r="E14841" s="214"/>
      <c r="F14841" s="224"/>
      <c r="G14841" s="216"/>
      <c r="H14841" s="227"/>
      <c r="I14841" s="214"/>
      <c r="J14841" s="214"/>
      <c r="K14841" s="218"/>
    </row>
    <row r="14842" customHeight="1" spans="1:11">
      <c r="A14842" s="228"/>
      <c r="B14842" s="219"/>
      <c r="C14842" s="220"/>
      <c r="D14842" s="220"/>
      <c r="E14842" s="220"/>
      <c r="F14842" s="225"/>
      <c r="G14842" s="222"/>
      <c r="H14842" s="229"/>
      <c r="I14842" s="220"/>
      <c r="J14842" s="220"/>
      <c r="K14842" s="223"/>
    </row>
    <row r="14843" customHeight="1" spans="1:11">
      <c r="A14843" s="226"/>
      <c r="B14843" s="213"/>
      <c r="C14843" s="214"/>
      <c r="D14843" s="214"/>
      <c r="E14843" s="214"/>
      <c r="F14843" s="224"/>
      <c r="G14843" s="216"/>
      <c r="H14843" s="227"/>
      <c r="I14843" s="214"/>
      <c r="J14843" s="214"/>
      <c r="K14843" s="218"/>
    </row>
    <row r="14844" customHeight="1" spans="1:11">
      <c r="A14844" s="228"/>
      <c r="B14844" s="219"/>
      <c r="C14844" s="220"/>
      <c r="D14844" s="220"/>
      <c r="E14844" s="220"/>
      <c r="F14844" s="225"/>
      <c r="G14844" s="222"/>
      <c r="H14844" s="229"/>
      <c r="I14844" s="220"/>
      <c r="J14844" s="220"/>
      <c r="K14844" s="223"/>
    </row>
    <row r="14845" customHeight="1" spans="1:11">
      <c r="A14845" s="226"/>
      <c r="B14845" s="213"/>
      <c r="C14845" s="214"/>
      <c r="D14845" s="214"/>
      <c r="E14845" s="214"/>
      <c r="F14845" s="224"/>
      <c r="G14845" s="216"/>
      <c r="H14845" s="227"/>
      <c r="I14845" s="214"/>
      <c r="J14845" s="214"/>
      <c r="K14845" s="218"/>
    </row>
    <row r="14846" customHeight="1" spans="1:11">
      <c r="A14846" s="228"/>
      <c r="B14846" s="219"/>
      <c r="C14846" s="220"/>
      <c r="D14846" s="220"/>
      <c r="E14846" s="220"/>
      <c r="F14846" s="225"/>
      <c r="G14846" s="222"/>
      <c r="H14846" s="229"/>
      <c r="I14846" s="220"/>
      <c r="J14846" s="220"/>
      <c r="K14846" s="223"/>
    </row>
    <row r="14847" customHeight="1" spans="1:11">
      <c r="A14847" s="226"/>
      <c r="B14847" s="213"/>
      <c r="C14847" s="214"/>
      <c r="D14847" s="214"/>
      <c r="E14847" s="214"/>
      <c r="F14847" s="224"/>
      <c r="G14847" s="216"/>
      <c r="H14847" s="227"/>
      <c r="I14847" s="214"/>
      <c r="J14847" s="214"/>
      <c r="K14847" s="218"/>
    </row>
    <row r="14848" customHeight="1" spans="1:11">
      <c r="A14848" s="228"/>
      <c r="B14848" s="219"/>
      <c r="C14848" s="220"/>
      <c r="D14848" s="220"/>
      <c r="E14848" s="220"/>
      <c r="F14848" s="225"/>
      <c r="G14848" s="222"/>
      <c r="H14848" s="229"/>
      <c r="I14848" s="220"/>
      <c r="J14848" s="220"/>
      <c r="K14848" s="223"/>
    </row>
    <row r="14849" customHeight="1" spans="1:11">
      <c r="A14849" s="226"/>
      <c r="B14849" s="213"/>
      <c r="C14849" s="214"/>
      <c r="D14849" s="214"/>
      <c r="E14849" s="214"/>
      <c r="F14849" s="224"/>
      <c r="G14849" s="216"/>
      <c r="H14849" s="227"/>
      <c r="I14849" s="214"/>
      <c r="J14849" s="214"/>
      <c r="K14849" s="218"/>
    </row>
    <row r="14850" customHeight="1" spans="1:11">
      <c r="A14850" s="228"/>
      <c r="B14850" s="219"/>
      <c r="C14850" s="220"/>
      <c r="D14850" s="220"/>
      <c r="E14850" s="220"/>
      <c r="F14850" s="225"/>
      <c r="G14850" s="222"/>
      <c r="H14850" s="229"/>
      <c r="I14850" s="220"/>
      <c r="J14850" s="220"/>
      <c r="K14850" s="223"/>
    </row>
    <row r="14851" customHeight="1" spans="1:11">
      <c r="A14851" s="226"/>
      <c r="B14851" s="213"/>
      <c r="C14851" s="214"/>
      <c r="D14851" s="214"/>
      <c r="E14851" s="214"/>
      <c r="F14851" s="224"/>
      <c r="G14851" s="216"/>
      <c r="H14851" s="227"/>
      <c r="I14851" s="214"/>
      <c r="J14851" s="214"/>
      <c r="K14851" s="218"/>
    </row>
    <row r="14852" customHeight="1" spans="1:11">
      <c r="A14852" s="228"/>
      <c r="B14852" s="219"/>
      <c r="C14852" s="220"/>
      <c r="D14852" s="220"/>
      <c r="E14852" s="220"/>
      <c r="F14852" s="225"/>
      <c r="G14852" s="222"/>
      <c r="H14852" s="229"/>
      <c r="I14852" s="220"/>
      <c r="J14852" s="220"/>
      <c r="K14852" s="223"/>
    </row>
    <row r="14853" customHeight="1" spans="1:11">
      <c r="A14853" s="226"/>
      <c r="B14853" s="213"/>
      <c r="C14853" s="214"/>
      <c r="D14853" s="214"/>
      <c r="E14853" s="214"/>
      <c r="F14853" s="224"/>
      <c r="G14853" s="216"/>
      <c r="H14853" s="227"/>
      <c r="I14853" s="214"/>
      <c r="J14853" s="214"/>
      <c r="K14853" s="218"/>
    </row>
    <row r="14854" customHeight="1" spans="1:11">
      <c r="A14854" s="228"/>
      <c r="B14854" s="219"/>
      <c r="C14854" s="220"/>
      <c r="D14854" s="220"/>
      <c r="E14854" s="220"/>
      <c r="F14854" s="225"/>
      <c r="G14854" s="222"/>
      <c r="H14854" s="229"/>
      <c r="I14854" s="220"/>
      <c r="J14854" s="220"/>
      <c r="K14854" s="223"/>
    </row>
    <row r="14855" customHeight="1" spans="1:11">
      <c r="A14855" s="226"/>
      <c r="B14855" s="213"/>
      <c r="C14855" s="214"/>
      <c r="D14855" s="214"/>
      <c r="E14855" s="214"/>
      <c r="F14855" s="224"/>
      <c r="G14855" s="216"/>
      <c r="H14855" s="227"/>
      <c r="I14855" s="214"/>
      <c r="J14855" s="214"/>
      <c r="K14855" s="218"/>
    </row>
    <row r="14856" customHeight="1" spans="1:11">
      <c r="A14856" s="228"/>
      <c r="B14856" s="219"/>
      <c r="C14856" s="220"/>
      <c r="D14856" s="220"/>
      <c r="E14856" s="220"/>
      <c r="F14856" s="225"/>
      <c r="G14856" s="222"/>
      <c r="H14856" s="229"/>
      <c r="I14856" s="220"/>
      <c r="J14856" s="220"/>
      <c r="K14856" s="223"/>
    </row>
    <row r="14857" customHeight="1" spans="1:11">
      <c r="A14857" s="226"/>
      <c r="B14857" s="213"/>
      <c r="C14857" s="214"/>
      <c r="D14857" s="214"/>
      <c r="E14857" s="214"/>
      <c r="F14857" s="224"/>
      <c r="G14857" s="216"/>
      <c r="H14857" s="227"/>
      <c r="I14857" s="214"/>
      <c r="J14857" s="214"/>
      <c r="K14857" s="218"/>
    </row>
    <row r="14858" customHeight="1" spans="1:11">
      <c r="A14858" s="228"/>
      <c r="B14858" s="219"/>
      <c r="C14858" s="220"/>
      <c r="D14858" s="220"/>
      <c r="E14858" s="220"/>
      <c r="F14858" s="225"/>
      <c r="G14858" s="222"/>
      <c r="H14858" s="229"/>
      <c r="I14858" s="220"/>
      <c r="J14858" s="220"/>
      <c r="K14858" s="223"/>
    </row>
    <row r="14859" customHeight="1" spans="1:11">
      <c r="A14859" s="226"/>
      <c r="B14859" s="213"/>
      <c r="C14859" s="214"/>
      <c r="D14859" s="214"/>
      <c r="E14859" s="214"/>
      <c r="F14859" s="224"/>
      <c r="G14859" s="216"/>
      <c r="H14859" s="227"/>
      <c r="I14859" s="214"/>
      <c r="J14859" s="214"/>
      <c r="K14859" s="218"/>
    </row>
    <row r="14860" customHeight="1" spans="1:11">
      <c r="A14860" s="228"/>
      <c r="B14860" s="219"/>
      <c r="C14860" s="220"/>
      <c r="D14860" s="220"/>
      <c r="E14860" s="220"/>
      <c r="F14860" s="225"/>
      <c r="G14860" s="222"/>
      <c r="H14860" s="229"/>
      <c r="I14860" s="220"/>
      <c r="J14860" s="220"/>
      <c r="K14860" s="223"/>
    </row>
    <row r="14861" customHeight="1" spans="1:11">
      <c r="A14861" s="226"/>
      <c r="B14861" s="213"/>
      <c r="C14861" s="214"/>
      <c r="D14861" s="214"/>
      <c r="E14861" s="214"/>
      <c r="F14861" s="224"/>
      <c r="G14861" s="216"/>
      <c r="H14861" s="227"/>
      <c r="I14861" s="214"/>
      <c r="J14861" s="214"/>
      <c r="K14861" s="218"/>
    </row>
    <row r="14862" customHeight="1" spans="1:11">
      <c r="A14862" s="228"/>
      <c r="B14862" s="219"/>
      <c r="C14862" s="220"/>
      <c r="D14862" s="220"/>
      <c r="E14862" s="220"/>
      <c r="F14862" s="225"/>
      <c r="G14862" s="222"/>
      <c r="H14862" s="229"/>
      <c r="I14862" s="220"/>
      <c r="J14862" s="220"/>
      <c r="K14862" s="223"/>
    </row>
    <row r="14863" customHeight="1" spans="1:11">
      <c r="A14863" s="226"/>
      <c r="B14863" s="213"/>
      <c r="C14863" s="214"/>
      <c r="D14863" s="214"/>
      <c r="E14863" s="214"/>
      <c r="F14863" s="224"/>
      <c r="G14863" s="216"/>
      <c r="H14863" s="227"/>
      <c r="I14863" s="214"/>
      <c r="J14863" s="214"/>
      <c r="K14863" s="218"/>
    </row>
    <row r="14864" customHeight="1" spans="1:11">
      <c r="A14864" s="228"/>
      <c r="B14864" s="219"/>
      <c r="C14864" s="220"/>
      <c r="D14864" s="220"/>
      <c r="E14864" s="220"/>
      <c r="F14864" s="225"/>
      <c r="G14864" s="222"/>
      <c r="H14864" s="229"/>
      <c r="I14864" s="220"/>
      <c r="J14864" s="220"/>
      <c r="K14864" s="223"/>
    </row>
    <row r="14865" customHeight="1" spans="1:11">
      <c r="A14865" s="226"/>
      <c r="B14865" s="213"/>
      <c r="C14865" s="214"/>
      <c r="D14865" s="214"/>
      <c r="E14865" s="214"/>
      <c r="F14865" s="224"/>
      <c r="G14865" s="216"/>
      <c r="H14865" s="227"/>
      <c r="I14865" s="214"/>
      <c r="J14865" s="214"/>
      <c r="K14865" s="218"/>
    </row>
    <row r="14866" customHeight="1" spans="1:11">
      <c r="A14866" s="228"/>
      <c r="B14866" s="219"/>
      <c r="C14866" s="220"/>
      <c r="D14866" s="220"/>
      <c r="E14866" s="220"/>
      <c r="F14866" s="225"/>
      <c r="G14866" s="222"/>
      <c r="H14866" s="229"/>
      <c r="I14866" s="220"/>
      <c r="J14866" s="220"/>
      <c r="K14866" s="223"/>
    </row>
    <row r="14867" customHeight="1" spans="1:11">
      <c r="A14867" s="226"/>
      <c r="B14867" s="213"/>
      <c r="C14867" s="214"/>
      <c r="D14867" s="214"/>
      <c r="E14867" s="214"/>
      <c r="F14867" s="224"/>
      <c r="G14867" s="216"/>
      <c r="H14867" s="227"/>
      <c r="I14867" s="214"/>
      <c r="J14867" s="214"/>
      <c r="K14867" s="218"/>
    </row>
    <row r="14868" customHeight="1" spans="1:11">
      <c r="A14868" s="228"/>
      <c r="B14868" s="219"/>
      <c r="C14868" s="220"/>
      <c r="D14868" s="220"/>
      <c r="E14868" s="220"/>
      <c r="F14868" s="225"/>
      <c r="G14868" s="222"/>
      <c r="H14868" s="229"/>
      <c r="I14868" s="220"/>
      <c r="J14868" s="220"/>
      <c r="K14868" s="223"/>
    </row>
    <row r="14869" customHeight="1" spans="1:11">
      <c r="A14869" s="226"/>
      <c r="B14869" s="213"/>
      <c r="C14869" s="214"/>
      <c r="D14869" s="214"/>
      <c r="E14869" s="214"/>
      <c r="F14869" s="224"/>
      <c r="G14869" s="216"/>
      <c r="H14869" s="227"/>
      <c r="I14869" s="214"/>
      <c r="J14869" s="214"/>
      <c r="K14869" s="218"/>
    </row>
    <row r="14870" customHeight="1" spans="1:11">
      <c r="A14870" s="228"/>
      <c r="B14870" s="219"/>
      <c r="C14870" s="220"/>
      <c r="D14870" s="220"/>
      <c r="E14870" s="220"/>
      <c r="F14870" s="225"/>
      <c r="G14870" s="222"/>
      <c r="H14870" s="229"/>
      <c r="I14870" s="220"/>
      <c r="J14870" s="220"/>
      <c r="K14870" s="223"/>
    </row>
    <row r="14871" customHeight="1" spans="1:11">
      <c r="A14871" s="226"/>
      <c r="B14871" s="213"/>
      <c r="C14871" s="214"/>
      <c r="D14871" s="214"/>
      <c r="E14871" s="214"/>
      <c r="F14871" s="224"/>
      <c r="G14871" s="216"/>
      <c r="H14871" s="227"/>
      <c r="I14871" s="214"/>
      <c r="J14871" s="214"/>
      <c r="K14871" s="218"/>
    </row>
    <row r="14872" customHeight="1" spans="1:11">
      <c r="A14872" s="228"/>
      <c r="B14872" s="219"/>
      <c r="C14872" s="220"/>
      <c r="D14872" s="220"/>
      <c r="E14872" s="220"/>
      <c r="F14872" s="225"/>
      <c r="G14872" s="222"/>
      <c r="H14872" s="229"/>
      <c r="I14872" s="220"/>
      <c r="J14872" s="220"/>
      <c r="K14872" s="223"/>
    </row>
    <row r="14873" customHeight="1" spans="1:11">
      <c r="A14873" s="226"/>
      <c r="B14873" s="213"/>
      <c r="C14873" s="214"/>
      <c r="D14873" s="214"/>
      <c r="E14873" s="214"/>
      <c r="F14873" s="224"/>
      <c r="G14873" s="216"/>
      <c r="H14873" s="227"/>
      <c r="I14873" s="214"/>
      <c r="J14873" s="214"/>
      <c r="K14873" s="218"/>
    </row>
    <row r="14874" customHeight="1" spans="1:11">
      <c r="A14874" s="228"/>
      <c r="B14874" s="219"/>
      <c r="C14874" s="220"/>
      <c r="D14874" s="220"/>
      <c r="E14874" s="220"/>
      <c r="F14874" s="225"/>
      <c r="G14874" s="222"/>
      <c r="H14874" s="229"/>
      <c r="I14874" s="220"/>
      <c r="J14874" s="220"/>
      <c r="K14874" s="223"/>
    </row>
    <row r="14875" customHeight="1" spans="1:11">
      <c r="A14875" s="226"/>
      <c r="B14875" s="213"/>
      <c r="C14875" s="214"/>
      <c r="D14875" s="214"/>
      <c r="E14875" s="214"/>
      <c r="F14875" s="224"/>
      <c r="G14875" s="216"/>
      <c r="H14875" s="227"/>
      <c r="I14875" s="214"/>
      <c r="J14875" s="214"/>
      <c r="K14875" s="218"/>
    </row>
    <row r="14876" customHeight="1" spans="1:11">
      <c r="A14876" s="228"/>
      <c r="B14876" s="219"/>
      <c r="C14876" s="220"/>
      <c r="D14876" s="220"/>
      <c r="E14876" s="220"/>
      <c r="F14876" s="225"/>
      <c r="G14876" s="222"/>
      <c r="H14876" s="229"/>
      <c r="I14876" s="220"/>
      <c r="J14876" s="220"/>
      <c r="K14876" s="223"/>
    </row>
    <row r="14877" customHeight="1" spans="1:11">
      <c r="A14877" s="226"/>
      <c r="B14877" s="213"/>
      <c r="C14877" s="214"/>
      <c r="D14877" s="214"/>
      <c r="E14877" s="214"/>
      <c r="F14877" s="224"/>
      <c r="G14877" s="216"/>
      <c r="H14877" s="227"/>
      <c r="I14877" s="214"/>
      <c r="J14877" s="214"/>
      <c r="K14877" s="218"/>
    </row>
    <row r="14878" customHeight="1" spans="1:11">
      <c r="A14878" s="228"/>
      <c r="B14878" s="219"/>
      <c r="C14878" s="220"/>
      <c r="D14878" s="220"/>
      <c r="E14878" s="220"/>
      <c r="F14878" s="225"/>
      <c r="G14878" s="222"/>
      <c r="H14878" s="229"/>
      <c r="I14878" s="220"/>
      <c r="J14878" s="220"/>
      <c r="K14878" s="223"/>
    </row>
    <row r="14879" customHeight="1" spans="1:11">
      <c r="A14879" s="226"/>
      <c r="B14879" s="213"/>
      <c r="C14879" s="214"/>
      <c r="D14879" s="214"/>
      <c r="E14879" s="214"/>
      <c r="F14879" s="224"/>
      <c r="G14879" s="216"/>
      <c r="H14879" s="227"/>
      <c r="I14879" s="214"/>
      <c r="J14879" s="214"/>
      <c r="K14879" s="218"/>
    </row>
    <row r="14880" customHeight="1" spans="1:11">
      <c r="A14880" s="228"/>
      <c r="B14880" s="219"/>
      <c r="C14880" s="220"/>
      <c r="D14880" s="220"/>
      <c r="E14880" s="220"/>
      <c r="F14880" s="225"/>
      <c r="G14880" s="222"/>
      <c r="H14880" s="229"/>
      <c r="I14880" s="220"/>
      <c r="J14880" s="220"/>
      <c r="K14880" s="223"/>
    </row>
    <row r="14881" customHeight="1" spans="1:11">
      <c r="A14881" s="226"/>
      <c r="B14881" s="213"/>
      <c r="C14881" s="214"/>
      <c r="D14881" s="214"/>
      <c r="E14881" s="214"/>
      <c r="F14881" s="224"/>
      <c r="G14881" s="216"/>
      <c r="H14881" s="227"/>
      <c r="I14881" s="214"/>
      <c r="J14881" s="214"/>
      <c r="K14881" s="218"/>
    </row>
    <row r="14882" customHeight="1" spans="1:11">
      <c r="A14882" s="228"/>
      <c r="B14882" s="219"/>
      <c r="C14882" s="220"/>
      <c r="D14882" s="220"/>
      <c r="E14882" s="220"/>
      <c r="F14882" s="225"/>
      <c r="G14882" s="222"/>
      <c r="H14882" s="229"/>
      <c r="I14882" s="220"/>
      <c r="J14882" s="220"/>
      <c r="K14882" s="223"/>
    </row>
    <row r="14883" customHeight="1" spans="1:11">
      <c r="A14883" s="226"/>
      <c r="B14883" s="213"/>
      <c r="C14883" s="214"/>
      <c r="D14883" s="214"/>
      <c r="E14883" s="214"/>
      <c r="F14883" s="224"/>
      <c r="G14883" s="216"/>
      <c r="H14883" s="227"/>
      <c r="I14883" s="214"/>
      <c r="J14883" s="214"/>
      <c r="K14883" s="218"/>
    </row>
    <row r="14884" customHeight="1" spans="1:11">
      <c r="A14884" s="228"/>
      <c r="B14884" s="219"/>
      <c r="C14884" s="220"/>
      <c r="D14884" s="220"/>
      <c r="E14884" s="220"/>
      <c r="F14884" s="225"/>
      <c r="G14884" s="222"/>
      <c r="H14884" s="229"/>
      <c r="I14884" s="220"/>
      <c r="J14884" s="220"/>
      <c r="K14884" s="223"/>
    </row>
    <row r="14885" customHeight="1" spans="1:11">
      <c r="A14885" s="226"/>
      <c r="B14885" s="213"/>
      <c r="C14885" s="214"/>
      <c r="D14885" s="214"/>
      <c r="E14885" s="214"/>
      <c r="F14885" s="224"/>
      <c r="G14885" s="216"/>
      <c r="H14885" s="227"/>
      <c r="I14885" s="214"/>
      <c r="J14885" s="214"/>
      <c r="K14885" s="218"/>
    </row>
    <row r="14886" customHeight="1" spans="1:11">
      <c r="A14886" s="228"/>
      <c r="B14886" s="219"/>
      <c r="C14886" s="220"/>
      <c r="D14886" s="220"/>
      <c r="E14886" s="220"/>
      <c r="F14886" s="225"/>
      <c r="G14886" s="222"/>
      <c r="H14886" s="229"/>
      <c r="I14886" s="220"/>
      <c r="J14886" s="220"/>
      <c r="K14886" s="223"/>
    </row>
    <row r="14887" customHeight="1" spans="1:11">
      <c r="A14887" s="226"/>
      <c r="B14887" s="213"/>
      <c r="C14887" s="214"/>
      <c r="D14887" s="214"/>
      <c r="E14887" s="214"/>
      <c r="F14887" s="224"/>
      <c r="G14887" s="216"/>
      <c r="H14887" s="227"/>
      <c r="I14887" s="214"/>
      <c r="J14887" s="214"/>
      <c r="K14887" s="218"/>
    </row>
    <row r="14888" customHeight="1" spans="1:11">
      <c r="A14888" s="228"/>
      <c r="B14888" s="219"/>
      <c r="C14888" s="220"/>
      <c r="D14888" s="220"/>
      <c r="E14888" s="220"/>
      <c r="F14888" s="225"/>
      <c r="G14888" s="222"/>
      <c r="H14888" s="229"/>
      <c r="I14888" s="220"/>
      <c r="J14888" s="220"/>
      <c r="K14888" s="223"/>
    </row>
    <row r="14889" customHeight="1" spans="1:11">
      <c r="A14889" s="226"/>
      <c r="B14889" s="213"/>
      <c r="C14889" s="214"/>
      <c r="D14889" s="214"/>
      <c r="E14889" s="214"/>
      <c r="F14889" s="224"/>
      <c r="G14889" s="216"/>
      <c r="H14889" s="227"/>
      <c r="I14889" s="214"/>
      <c r="J14889" s="214"/>
      <c r="K14889" s="218"/>
    </row>
    <row r="14890" customHeight="1" spans="1:11">
      <c r="A14890" s="228"/>
      <c r="B14890" s="219"/>
      <c r="C14890" s="220"/>
      <c r="D14890" s="220"/>
      <c r="E14890" s="220"/>
      <c r="F14890" s="225"/>
      <c r="G14890" s="222"/>
      <c r="H14890" s="229"/>
      <c r="I14890" s="220"/>
      <c r="J14890" s="220"/>
      <c r="K14890" s="223"/>
    </row>
    <row r="14891" customHeight="1" spans="1:11">
      <c r="A14891" s="226"/>
      <c r="B14891" s="213"/>
      <c r="C14891" s="214"/>
      <c r="D14891" s="214"/>
      <c r="E14891" s="214"/>
      <c r="F14891" s="224"/>
      <c r="G14891" s="216"/>
      <c r="H14891" s="227"/>
      <c r="I14891" s="214"/>
      <c r="J14891" s="214"/>
      <c r="K14891" s="218"/>
    </row>
    <row r="14892" customHeight="1" spans="1:11">
      <c r="A14892" s="228"/>
      <c r="B14892" s="219"/>
      <c r="C14892" s="220"/>
      <c r="D14892" s="220"/>
      <c r="E14892" s="220"/>
      <c r="F14892" s="225"/>
      <c r="G14892" s="222"/>
      <c r="H14892" s="229"/>
      <c r="I14892" s="220"/>
      <c r="J14892" s="220"/>
      <c r="K14892" s="223"/>
    </row>
    <row r="14893" customHeight="1" spans="1:11">
      <c r="A14893" s="226"/>
      <c r="B14893" s="213"/>
      <c r="C14893" s="214"/>
      <c r="D14893" s="214"/>
      <c r="E14893" s="214"/>
      <c r="F14893" s="224"/>
      <c r="G14893" s="216"/>
      <c r="H14893" s="227"/>
      <c r="I14893" s="214"/>
      <c r="J14893" s="214"/>
      <c r="K14893" s="218"/>
    </row>
    <row r="14894" customHeight="1" spans="1:11">
      <c r="A14894" s="228"/>
      <c r="B14894" s="219"/>
      <c r="C14894" s="220"/>
      <c r="D14894" s="220"/>
      <c r="E14894" s="220"/>
      <c r="F14894" s="225"/>
      <c r="G14894" s="222"/>
      <c r="H14894" s="229"/>
      <c r="I14894" s="220"/>
      <c r="J14894" s="220"/>
      <c r="K14894" s="223"/>
    </row>
    <row r="14895" customHeight="1" spans="1:11">
      <c r="A14895" s="226"/>
      <c r="B14895" s="213"/>
      <c r="C14895" s="214"/>
      <c r="D14895" s="214"/>
      <c r="E14895" s="214"/>
      <c r="F14895" s="224"/>
      <c r="G14895" s="216"/>
      <c r="H14895" s="227"/>
      <c r="I14895" s="214"/>
      <c r="J14895" s="214"/>
      <c r="K14895" s="218"/>
    </row>
    <row r="14896" customHeight="1" spans="1:11">
      <c r="A14896" s="228"/>
      <c r="B14896" s="219"/>
      <c r="C14896" s="220"/>
      <c r="D14896" s="220"/>
      <c r="E14896" s="220"/>
      <c r="F14896" s="225"/>
      <c r="G14896" s="222"/>
      <c r="H14896" s="229"/>
      <c r="I14896" s="220"/>
      <c r="J14896" s="220"/>
      <c r="K14896" s="223"/>
    </row>
    <row r="14897" customHeight="1" spans="1:11">
      <c r="A14897" s="226"/>
      <c r="B14897" s="213"/>
      <c r="C14897" s="214"/>
      <c r="D14897" s="214"/>
      <c r="E14897" s="214"/>
      <c r="F14897" s="224"/>
      <c r="G14897" s="216"/>
      <c r="H14897" s="227"/>
      <c r="I14897" s="214"/>
      <c r="J14897" s="214"/>
      <c r="K14897" s="218"/>
    </row>
    <row r="14898" customHeight="1" spans="1:11">
      <c r="A14898" s="228"/>
      <c r="B14898" s="219"/>
      <c r="C14898" s="220"/>
      <c r="D14898" s="220"/>
      <c r="E14898" s="220"/>
      <c r="F14898" s="225"/>
      <c r="G14898" s="222"/>
      <c r="H14898" s="229"/>
      <c r="I14898" s="220"/>
      <c r="J14898" s="220"/>
      <c r="K14898" s="223"/>
    </row>
    <row r="14899" customHeight="1" spans="1:11">
      <c r="A14899" s="226"/>
      <c r="B14899" s="213"/>
      <c r="C14899" s="214"/>
      <c r="D14899" s="214"/>
      <c r="E14899" s="214"/>
      <c r="F14899" s="224"/>
      <c r="G14899" s="216"/>
      <c r="H14899" s="227"/>
      <c r="I14899" s="214"/>
      <c r="J14899" s="214"/>
      <c r="K14899" s="218"/>
    </row>
    <row r="14900" customHeight="1" spans="1:11">
      <c r="A14900" s="228"/>
      <c r="B14900" s="219"/>
      <c r="C14900" s="220"/>
      <c r="D14900" s="220"/>
      <c r="E14900" s="220"/>
      <c r="F14900" s="225"/>
      <c r="G14900" s="222"/>
      <c r="H14900" s="229"/>
      <c r="I14900" s="220"/>
      <c r="J14900" s="220"/>
      <c r="K14900" s="223"/>
    </row>
    <row r="14901" customHeight="1" spans="1:11">
      <c r="A14901" s="226"/>
      <c r="B14901" s="213"/>
      <c r="C14901" s="214"/>
      <c r="D14901" s="214"/>
      <c r="E14901" s="214"/>
      <c r="F14901" s="224"/>
      <c r="G14901" s="216"/>
      <c r="H14901" s="227"/>
      <c r="I14901" s="214"/>
      <c r="J14901" s="214"/>
      <c r="K14901" s="218"/>
    </row>
    <row r="14902" customHeight="1" spans="1:11">
      <c r="A14902" s="228"/>
      <c r="B14902" s="219"/>
      <c r="C14902" s="220"/>
      <c r="D14902" s="220"/>
      <c r="E14902" s="220"/>
      <c r="F14902" s="225"/>
      <c r="G14902" s="222"/>
      <c r="H14902" s="229"/>
      <c r="I14902" s="220"/>
      <c r="J14902" s="220"/>
      <c r="K14902" s="223"/>
    </row>
    <row r="14903" customHeight="1" spans="1:11">
      <c r="A14903" s="226"/>
      <c r="B14903" s="213"/>
      <c r="C14903" s="214"/>
      <c r="D14903" s="214"/>
      <c r="E14903" s="214"/>
      <c r="F14903" s="224"/>
      <c r="G14903" s="216"/>
      <c r="H14903" s="227"/>
      <c r="I14903" s="214"/>
      <c r="J14903" s="214"/>
      <c r="K14903" s="218"/>
    </row>
    <row r="14904" customHeight="1" spans="1:11">
      <c r="A14904" s="228"/>
      <c r="B14904" s="219"/>
      <c r="C14904" s="220"/>
      <c r="D14904" s="220"/>
      <c r="E14904" s="220"/>
      <c r="F14904" s="225"/>
      <c r="G14904" s="222"/>
      <c r="H14904" s="229"/>
      <c r="I14904" s="220"/>
      <c r="J14904" s="220"/>
      <c r="K14904" s="223"/>
    </row>
    <row r="14905" customHeight="1" spans="1:11">
      <c r="A14905" s="226"/>
      <c r="B14905" s="213"/>
      <c r="C14905" s="214"/>
      <c r="D14905" s="214"/>
      <c r="E14905" s="214"/>
      <c r="F14905" s="224"/>
      <c r="G14905" s="216"/>
      <c r="H14905" s="227"/>
      <c r="I14905" s="214"/>
      <c r="J14905" s="214"/>
      <c r="K14905" s="218"/>
    </row>
    <row r="14906" customHeight="1" spans="1:11">
      <c r="A14906" s="228"/>
      <c r="B14906" s="219"/>
      <c r="C14906" s="220"/>
      <c r="D14906" s="220"/>
      <c r="E14906" s="220"/>
      <c r="F14906" s="225"/>
      <c r="G14906" s="222"/>
      <c r="H14906" s="229"/>
      <c r="I14906" s="220"/>
      <c r="J14906" s="220"/>
      <c r="K14906" s="223"/>
    </row>
    <row r="14907" customHeight="1" spans="1:11">
      <c r="A14907" s="226"/>
      <c r="B14907" s="213"/>
      <c r="C14907" s="214"/>
      <c r="D14907" s="214"/>
      <c r="E14907" s="214"/>
      <c r="F14907" s="224"/>
      <c r="G14907" s="216"/>
      <c r="H14907" s="227"/>
      <c r="I14907" s="214"/>
      <c r="J14907" s="214"/>
      <c r="K14907" s="218"/>
    </row>
    <row r="14908" customHeight="1" spans="1:11">
      <c r="A14908" s="228"/>
      <c r="B14908" s="219"/>
      <c r="C14908" s="220"/>
      <c r="D14908" s="220"/>
      <c r="E14908" s="220"/>
      <c r="F14908" s="225"/>
      <c r="G14908" s="222"/>
      <c r="H14908" s="229"/>
      <c r="I14908" s="220"/>
      <c r="J14908" s="220"/>
      <c r="K14908" s="223"/>
    </row>
    <row r="14909" customHeight="1" spans="1:11">
      <c r="A14909" s="226"/>
      <c r="B14909" s="213"/>
      <c r="C14909" s="214"/>
      <c r="D14909" s="214"/>
      <c r="E14909" s="214"/>
      <c r="F14909" s="224"/>
      <c r="G14909" s="216"/>
      <c r="H14909" s="227"/>
      <c r="I14909" s="214"/>
      <c r="J14909" s="214"/>
      <c r="K14909" s="218"/>
    </row>
    <row r="14910" customHeight="1" spans="1:11">
      <c r="A14910" s="228"/>
      <c r="B14910" s="219"/>
      <c r="C14910" s="220"/>
      <c r="D14910" s="220"/>
      <c r="E14910" s="220"/>
      <c r="F14910" s="225"/>
      <c r="G14910" s="222"/>
      <c r="H14910" s="229"/>
      <c r="I14910" s="220"/>
      <c r="J14910" s="220"/>
      <c r="K14910" s="223"/>
    </row>
    <row r="14911" customHeight="1" spans="1:11">
      <c r="A14911" s="226"/>
      <c r="B14911" s="213"/>
      <c r="C14911" s="214"/>
      <c r="D14911" s="214"/>
      <c r="E14911" s="214"/>
      <c r="F14911" s="224"/>
      <c r="G14911" s="216"/>
      <c r="H14911" s="227"/>
      <c r="I14911" s="214"/>
      <c r="J14911" s="214"/>
      <c r="K14911" s="218"/>
    </row>
    <row r="14912" customHeight="1" spans="1:11">
      <c r="A14912" s="228"/>
      <c r="B14912" s="219"/>
      <c r="C14912" s="220"/>
      <c r="D14912" s="220"/>
      <c r="E14912" s="220"/>
      <c r="F14912" s="225"/>
      <c r="G14912" s="222"/>
      <c r="H14912" s="229"/>
      <c r="I14912" s="220"/>
      <c r="J14912" s="220"/>
      <c r="K14912" s="223"/>
    </row>
    <row r="14913" customHeight="1" spans="1:11">
      <c r="A14913" s="226"/>
      <c r="B14913" s="213"/>
      <c r="C14913" s="214"/>
      <c r="D14913" s="214"/>
      <c r="E14913" s="214"/>
      <c r="F14913" s="224"/>
      <c r="G14913" s="216"/>
      <c r="H14913" s="227"/>
      <c r="I14913" s="214"/>
      <c r="J14913" s="214"/>
      <c r="K14913" s="218"/>
    </row>
    <row r="14914" customHeight="1" spans="1:11">
      <c r="A14914" s="228"/>
      <c r="B14914" s="219"/>
      <c r="C14914" s="220"/>
      <c r="D14914" s="220"/>
      <c r="E14914" s="220"/>
      <c r="F14914" s="225"/>
      <c r="G14914" s="222"/>
      <c r="H14914" s="229"/>
      <c r="I14914" s="220"/>
      <c r="J14914" s="220"/>
      <c r="K14914" s="223"/>
    </row>
    <row r="14915" customHeight="1" spans="1:11">
      <c r="A14915" s="226"/>
      <c r="B14915" s="213"/>
      <c r="C14915" s="214"/>
      <c r="D14915" s="214"/>
      <c r="E14915" s="214"/>
      <c r="F14915" s="224"/>
      <c r="G14915" s="216"/>
      <c r="H14915" s="227"/>
      <c r="I14915" s="214"/>
      <c r="J14915" s="214"/>
      <c r="K14915" s="218"/>
    </row>
    <row r="14916" customHeight="1" spans="1:11">
      <c r="A14916" s="228"/>
      <c r="B14916" s="219"/>
      <c r="C14916" s="220"/>
      <c r="D14916" s="220"/>
      <c r="E14916" s="220"/>
      <c r="F14916" s="225"/>
      <c r="G14916" s="222"/>
      <c r="H14916" s="229"/>
      <c r="I14916" s="220"/>
      <c r="J14916" s="220"/>
      <c r="K14916" s="223"/>
    </row>
    <row r="14917" customHeight="1" spans="1:11">
      <c r="A14917" s="226"/>
      <c r="B14917" s="213"/>
      <c r="C14917" s="214"/>
      <c r="D14917" s="214"/>
      <c r="E14917" s="214"/>
      <c r="F14917" s="224"/>
      <c r="G14917" s="216"/>
      <c r="H14917" s="227"/>
      <c r="I14917" s="214"/>
      <c r="J14917" s="214"/>
      <c r="K14917" s="218"/>
    </row>
    <row r="14918" customHeight="1" spans="1:11">
      <c r="A14918" s="228"/>
      <c r="B14918" s="219"/>
      <c r="C14918" s="220"/>
      <c r="D14918" s="220"/>
      <c r="E14918" s="220"/>
      <c r="F14918" s="225"/>
      <c r="G14918" s="222"/>
      <c r="H14918" s="229"/>
      <c r="I14918" s="220"/>
      <c r="J14918" s="220"/>
      <c r="K14918" s="223"/>
    </row>
    <row r="14919" customHeight="1" spans="1:11">
      <c r="A14919" s="226"/>
      <c r="B14919" s="213"/>
      <c r="C14919" s="214"/>
      <c r="D14919" s="214"/>
      <c r="E14919" s="214"/>
      <c r="F14919" s="224"/>
      <c r="G14919" s="216"/>
      <c r="H14919" s="227"/>
      <c r="I14919" s="214"/>
      <c r="J14919" s="214"/>
      <c r="K14919" s="218"/>
    </row>
    <row r="14920" customHeight="1" spans="1:11">
      <c r="A14920" s="228"/>
      <c r="B14920" s="219"/>
      <c r="C14920" s="220"/>
      <c r="D14920" s="220"/>
      <c r="E14920" s="220"/>
      <c r="F14920" s="225"/>
      <c r="G14920" s="222"/>
      <c r="H14920" s="229"/>
      <c r="I14920" s="220"/>
      <c r="J14920" s="220"/>
      <c r="K14920" s="223"/>
    </row>
    <row r="14921" customHeight="1" spans="1:11">
      <c r="A14921" s="226"/>
      <c r="B14921" s="213"/>
      <c r="C14921" s="214"/>
      <c r="D14921" s="214"/>
      <c r="E14921" s="214"/>
      <c r="F14921" s="224"/>
      <c r="G14921" s="216"/>
      <c r="H14921" s="227"/>
      <c r="I14921" s="214"/>
      <c r="J14921" s="214"/>
      <c r="K14921" s="218"/>
    </row>
    <row r="14922" customHeight="1" spans="1:11">
      <c r="A14922" s="228"/>
      <c r="B14922" s="219"/>
      <c r="C14922" s="220"/>
      <c r="D14922" s="220"/>
      <c r="E14922" s="220"/>
      <c r="F14922" s="225"/>
      <c r="G14922" s="222"/>
      <c r="H14922" s="229"/>
      <c r="I14922" s="220"/>
      <c r="J14922" s="220"/>
      <c r="K14922" s="223"/>
    </row>
    <row r="14923" customHeight="1" spans="1:11">
      <c r="A14923" s="226"/>
      <c r="B14923" s="213"/>
      <c r="C14923" s="214"/>
      <c r="D14923" s="214"/>
      <c r="E14923" s="214"/>
      <c r="F14923" s="224"/>
      <c r="G14923" s="216"/>
      <c r="H14923" s="227"/>
      <c r="I14923" s="214"/>
      <c r="J14923" s="214"/>
      <c r="K14923" s="218"/>
    </row>
    <row r="14924" customHeight="1" spans="1:11">
      <c r="A14924" s="228"/>
      <c r="B14924" s="219"/>
      <c r="C14924" s="220"/>
      <c r="D14924" s="220"/>
      <c r="E14924" s="220"/>
      <c r="F14924" s="225"/>
      <c r="G14924" s="222"/>
      <c r="H14924" s="229"/>
      <c r="I14924" s="220"/>
      <c r="J14924" s="220"/>
      <c r="K14924" s="223"/>
    </row>
    <row r="14925" customHeight="1" spans="1:11">
      <c r="A14925" s="226"/>
      <c r="B14925" s="213"/>
      <c r="C14925" s="214"/>
      <c r="D14925" s="214"/>
      <c r="E14925" s="214"/>
      <c r="F14925" s="224"/>
      <c r="G14925" s="216"/>
      <c r="H14925" s="227"/>
      <c r="I14925" s="214"/>
      <c r="J14925" s="214"/>
      <c r="K14925" s="218"/>
    </row>
    <row r="14926" customHeight="1" spans="1:11">
      <c r="A14926" s="228"/>
      <c r="B14926" s="219"/>
      <c r="C14926" s="220"/>
      <c r="D14926" s="220"/>
      <c r="E14926" s="220"/>
      <c r="F14926" s="225"/>
      <c r="G14926" s="222"/>
      <c r="H14926" s="229"/>
      <c r="I14926" s="220"/>
      <c r="J14926" s="220"/>
      <c r="K14926" s="223"/>
    </row>
    <row r="14927" customHeight="1" spans="1:11">
      <c r="A14927" s="226"/>
      <c r="B14927" s="213"/>
      <c r="C14927" s="214"/>
      <c r="D14927" s="214"/>
      <c r="E14927" s="214"/>
      <c r="F14927" s="224"/>
      <c r="G14927" s="216"/>
      <c r="H14927" s="227"/>
      <c r="I14927" s="214"/>
      <c r="J14927" s="214"/>
      <c r="K14927" s="218"/>
    </row>
    <row r="14928" customHeight="1" spans="1:11">
      <c r="A14928" s="228"/>
      <c r="B14928" s="219"/>
      <c r="C14928" s="220"/>
      <c r="D14928" s="220"/>
      <c r="E14928" s="220"/>
      <c r="F14928" s="225"/>
      <c r="G14928" s="222"/>
      <c r="H14928" s="229"/>
      <c r="I14928" s="220"/>
      <c r="J14928" s="220"/>
      <c r="K14928" s="223"/>
    </row>
    <row r="14929" customHeight="1" spans="1:11">
      <c r="A14929" s="226"/>
      <c r="B14929" s="213"/>
      <c r="C14929" s="214"/>
      <c r="D14929" s="214"/>
      <c r="E14929" s="214"/>
      <c r="F14929" s="224"/>
      <c r="G14929" s="216"/>
      <c r="H14929" s="227"/>
      <c r="I14929" s="214"/>
      <c r="J14929" s="214"/>
      <c r="K14929" s="218"/>
    </row>
    <row r="14930" customHeight="1" spans="1:11">
      <c r="A14930" s="228"/>
      <c r="B14930" s="219"/>
      <c r="C14930" s="220"/>
      <c r="D14930" s="220"/>
      <c r="E14930" s="220"/>
      <c r="F14930" s="225"/>
      <c r="G14930" s="222"/>
      <c r="H14930" s="229"/>
      <c r="I14930" s="220"/>
      <c r="J14930" s="220"/>
      <c r="K14930" s="223"/>
    </row>
    <row r="14931" customHeight="1" spans="1:11">
      <c r="A14931" s="226"/>
      <c r="B14931" s="213"/>
      <c r="C14931" s="214"/>
      <c r="D14931" s="214"/>
      <c r="E14931" s="214"/>
      <c r="F14931" s="224"/>
      <c r="G14931" s="216"/>
      <c r="H14931" s="227"/>
      <c r="I14931" s="214"/>
      <c r="J14931" s="214"/>
      <c r="K14931" s="218"/>
    </row>
    <row r="14932" customHeight="1" spans="1:11">
      <c r="A14932" s="228"/>
      <c r="B14932" s="219"/>
      <c r="C14932" s="220"/>
      <c r="D14932" s="220"/>
      <c r="E14932" s="220"/>
      <c r="F14932" s="225"/>
      <c r="G14932" s="222"/>
      <c r="H14932" s="229"/>
      <c r="I14932" s="220"/>
      <c r="J14932" s="220"/>
      <c r="K14932" s="223"/>
    </row>
    <row r="14933" customHeight="1" spans="1:11">
      <c r="A14933" s="226"/>
      <c r="B14933" s="213"/>
      <c r="C14933" s="214"/>
      <c r="D14933" s="214"/>
      <c r="E14933" s="214"/>
      <c r="F14933" s="224"/>
      <c r="G14933" s="216"/>
      <c r="H14933" s="227"/>
      <c r="I14933" s="214"/>
      <c r="J14933" s="214"/>
      <c r="K14933" s="218"/>
    </row>
    <row r="14934" customHeight="1" spans="1:11">
      <c r="A14934" s="228"/>
      <c r="B14934" s="219"/>
      <c r="C14934" s="220"/>
      <c r="D14934" s="220"/>
      <c r="E14934" s="220"/>
      <c r="F14934" s="225"/>
      <c r="G14934" s="222"/>
      <c r="H14934" s="229"/>
      <c r="I14934" s="220"/>
      <c r="J14934" s="220"/>
      <c r="K14934" s="223"/>
    </row>
    <row r="14935" customHeight="1" spans="1:11">
      <c r="A14935" s="226"/>
      <c r="B14935" s="213"/>
      <c r="C14935" s="214"/>
      <c r="D14935" s="214"/>
      <c r="E14935" s="214"/>
      <c r="F14935" s="224"/>
      <c r="G14935" s="216"/>
      <c r="H14935" s="227"/>
      <c r="I14935" s="214"/>
      <c r="J14935" s="214"/>
      <c r="K14935" s="218"/>
    </row>
    <row r="14936" customHeight="1" spans="1:11">
      <c r="A14936" s="228"/>
      <c r="B14936" s="219"/>
      <c r="C14936" s="220"/>
      <c r="D14936" s="220"/>
      <c r="E14936" s="220"/>
      <c r="F14936" s="225"/>
      <c r="G14936" s="222"/>
      <c r="H14936" s="229"/>
      <c r="I14936" s="220"/>
      <c r="J14936" s="220"/>
      <c r="K14936" s="223"/>
    </row>
    <row r="14937" customHeight="1" spans="1:11">
      <c r="A14937" s="226"/>
      <c r="B14937" s="213"/>
      <c r="C14937" s="214"/>
      <c r="D14937" s="214"/>
      <c r="E14937" s="214"/>
      <c r="F14937" s="224"/>
      <c r="G14937" s="216"/>
      <c r="H14937" s="227"/>
      <c r="I14937" s="214"/>
      <c r="J14937" s="214"/>
      <c r="K14937" s="218"/>
    </row>
    <row r="14938" customHeight="1" spans="1:11">
      <c r="A14938" s="228"/>
      <c r="B14938" s="219"/>
      <c r="C14938" s="220"/>
      <c r="D14938" s="220"/>
      <c r="E14938" s="220"/>
      <c r="F14938" s="225"/>
      <c r="G14938" s="222"/>
      <c r="H14938" s="229"/>
      <c r="I14938" s="220"/>
      <c r="J14938" s="220"/>
      <c r="K14938" s="223"/>
    </row>
    <row r="14939" customHeight="1" spans="1:11">
      <c r="A14939" s="226"/>
      <c r="B14939" s="213"/>
      <c r="C14939" s="214"/>
      <c r="D14939" s="214"/>
      <c r="E14939" s="214"/>
      <c r="F14939" s="224"/>
      <c r="G14939" s="216"/>
      <c r="H14939" s="227"/>
      <c r="I14939" s="214"/>
      <c r="J14939" s="214"/>
      <c r="K14939" s="218"/>
    </row>
    <row r="14940" customHeight="1" spans="1:11">
      <c r="A14940" s="228"/>
      <c r="B14940" s="219"/>
      <c r="C14940" s="220"/>
      <c r="D14940" s="220"/>
      <c r="E14940" s="220"/>
      <c r="F14940" s="225"/>
      <c r="G14940" s="222"/>
      <c r="H14940" s="229"/>
      <c r="I14940" s="220"/>
      <c r="J14940" s="220"/>
      <c r="K14940" s="223"/>
    </row>
    <row r="14941" customHeight="1" spans="1:11">
      <c r="A14941" s="226"/>
      <c r="B14941" s="213"/>
      <c r="C14941" s="214"/>
      <c r="D14941" s="214"/>
      <c r="E14941" s="214"/>
      <c r="F14941" s="224"/>
      <c r="G14941" s="216"/>
      <c r="H14941" s="227"/>
      <c r="I14941" s="214"/>
      <c r="J14941" s="214"/>
      <c r="K14941" s="218"/>
    </row>
    <row r="14942" customHeight="1" spans="1:11">
      <c r="A14942" s="228"/>
      <c r="B14942" s="219"/>
      <c r="C14942" s="220"/>
      <c r="D14942" s="220"/>
      <c r="E14942" s="220"/>
      <c r="F14942" s="225"/>
      <c r="G14942" s="222"/>
      <c r="H14942" s="229"/>
      <c r="I14942" s="220"/>
      <c r="J14942" s="220"/>
      <c r="K14942" s="223"/>
    </row>
    <row r="14943" customHeight="1" spans="1:11">
      <c r="A14943" s="226"/>
      <c r="B14943" s="213"/>
      <c r="C14943" s="214"/>
      <c r="D14943" s="214"/>
      <c r="E14943" s="214"/>
      <c r="F14943" s="224"/>
      <c r="G14943" s="216"/>
      <c r="H14943" s="227"/>
      <c r="I14943" s="214"/>
      <c r="J14943" s="214"/>
      <c r="K14943" s="218"/>
    </row>
    <row r="14944" customHeight="1" spans="1:11">
      <c r="A14944" s="228"/>
      <c r="B14944" s="219"/>
      <c r="C14944" s="220"/>
      <c r="D14944" s="220"/>
      <c r="E14944" s="220"/>
      <c r="F14944" s="225"/>
      <c r="G14944" s="222"/>
      <c r="H14944" s="229"/>
      <c r="I14944" s="220"/>
      <c r="J14944" s="220"/>
      <c r="K14944" s="223"/>
    </row>
    <row r="14945" customHeight="1" spans="1:11">
      <c r="A14945" s="226"/>
      <c r="B14945" s="213"/>
      <c r="C14945" s="214"/>
      <c r="D14945" s="214"/>
      <c r="E14945" s="214"/>
      <c r="F14945" s="224"/>
      <c r="G14945" s="216"/>
      <c r="H14945" s="227"/>
      <c r="I14945" s="214"/>
      <c r="J14945" s="214"/>
      <c r="K14945" s="218"/>
    </row>
    <row r="14946" customHeight="1" spans="1:11">
      <c r="A14946" s="228"/>
      <c r="B14946" s="219"/>
      <c r="C14946" s="220"/>
      <c r="D14946" s="220"/>
      <c r="E14946" s="220"/>
      <c r="F14946" s="225"/>
      <c r="G14946" s="222"/>
      <c r="H14946" s="229"/>
      <c r="I14946" s="220"/>
      <c r="J14946" s="220"/>
      <c r="K14946" s="223"/>
    </row>
    <row r="14947" customHeight="1" spans="1:11">
      <c r="A14947" s="226"/>
      <c r="B14947" s="213"/>
      <c r="C14947" s="214"/>
      <c r="D14947" s="214"/>
      <c r="E14947" s="214"/>
      <c r="F14947" s="224"/>
      <c r="G14947" s="216"/>
      <c r="H14947" s="227"/>
      <c r="I14947" s="214"/>
      <c r="J14947" s="214"/>
      <c r="K14947" s="218"/>
    </row>
    <row r="14948" customHeight="1" spans="1:11">
      <c r="A14948" s="228"/>
      <c r="B14948" s="219"/>
      <c r="C14948" s="220"/>
      <c r="D14948" s="220"/>
      <c r="E14948" s="220"/>
      <c r="F14948" s="225"/>
      <c r="G14948" s="222"/>
      <c r="H14948" s="229"/>
      <c r="I14948" s="220"/>
      <c r="J14948" s="220"/>
      <c r="K14948" s="223"/>
    </row>
    <row r="14949" customHeight="1" spans="1:11">
      <c r="A14949" s="226"/>
      <c r="B14949" s="213"/>
      <c r="C14949" s="214"/>
      <c r="D14949" s="214"/>
      <c r="E14949" s="214"/>
      <c r="F14949" s="224"/>
      <c r="G14949" s="216"/>
      <c r="H14949" s="227"/>
      <c r="I14949" s="214"/>
      <c r="J14949" s="214"/>
      <c r="K14949" s="218"/>
    </row>
    <row r="14950" customHeight="1" spans="1:11">
      <c r="A14950" s="228"/>
      <c r="B14950" s="219"/>
      <c r="C14950" s="220"/>
      <c r="D14950" s="220"/>
      <c r="E14950" s="220"/>
      <c r="F14950" s="225"/>
      <c r="G14950" s="222"/>
      <c r="H14950" s="229"/>
      <c r="I14950" s="220"/>
      <c r="J14950" s="220"/>
      <c r="K14950" s="223"/>
    </row>
    <row r="14951" customHeight="1" spans="1:11">
      <c r="A14951" s="226"/>
      <c r="B14951" s="213"/>
      <c r="C14951" s="214"/>
      <c r="D14951" s="214"/>
      <c r="E14951" s="214"/>
      <c r="F14951" s="224"/>
      <c r="G14951" s="216"/>
      <c r="H14951" s="227"/>
      <c r="I14951" s="214"/>
      <c r="J14951" s="214"/>
      <c r="K14951" s="218"/>
    </row>
    <row r="14952" customHeight="1" spans="1:11">
      <c r="A14952" s="228"/>
      <c r="B14952" s="219"/>
      <c r="C14952" s="220"/>
      <c r="D14952" s="220"/>
      <c r="E14952" s="220"/>
      <c r="F14952" s="225"/>
      <c r="G14952" s="222"/>
      <c r="H14952" s="229"/>
      <c r="I14952" s="220"/>
      <c r="J14952" s="220"/>
      <c r="K14952" s="223"/>
    </row>
    <row r="14953" customHeight="1" spans="1:11">
      <c r="A14953" s="226"/>
      <c r="B14953" s="213"/>
      <c r="C14953" s="214"/>
      <c r="D14953" s="214"/>
      <c r="E14953" s="214"/>
      <c r="F14953" s="224"/>
      <c r="G14953" s="216"/>
      <c r="H14953" s="227"/>
      <c r="I14953" s="214"/>
      <c r="J14953" s="214"/>
      <c r="K14953" s="218"/>
    </row>
    <row r="14954" customHeight="1" spans="1:11">
      <c r="A14954" s="228"/>
      <c r="B14954" s="219"/>
      <c r="C14954" s="220"/>
      <c r="D14954" s="220"/>
      <c r="E14954" s="220"/>
      <c r="F14954" s="225"/>
      <c r="G14954" s="222"/>
      <c r="H14954" s="229"/>
      <c r="I14954" s="220"/>
      <c r="J14954" s="220"/>
      <c r="K14954" s="223"/>
    </row>
    <row r="14955" customHeight="1" spans="1:11">
      <c r="A14955" s="226"/>
      <c r="B14955" s="213"/>
      <c r="C14955" s="214"/>
      <c r="D14955" s="214"/>
      <c r="E14955" s="214"/>
      <c r="F14955" s="224"/>
      <c r="G14955" s="216"/>
      <c r="H14955" s="227"/>
      <c r="I14955" s="214"/>
      <c r="J14955" s="214"/>
      <c r="K14955" s="218"/>
    </row>
    <row r="14956" customHeight="1" spans="1:11">
      <c r="A14956" s="228"/>
      <c r="B14956" s="219"/>
      <c r="C14956" s="220"/>
      <c r="D14956" s="220"/>
      <c r="E14956" s="220"/>
      <c r="F14956" s="225"/>
      <c r="G14956" s="222"/>
      <c r="H14956" s="229"/>
      <c r="I14956" s="220"/>
      <c r="J14956" s="220"/>
      <c r="K14956" s="223"/>
    </row>
    <row r="14957" customHeight="1" spans="1:11">
      <c r="A14957" s="226"/>
      <c r="B14957" s="213"/>
      <c r="C14957" s="214"/>
      <c r="D14957" s="214"/>
      <c r="E14957" s="214"/>
      <c r="F14957" s="224"/>
      <c r="G14957" s="216"/>
      <c r="H14957" s="227"/>
      <c r="I14957" s="214"/>
      <c r="J14957" s="214"/>
      <c r="K14957" s="218"/>
    </row>
    <row r="14958" customHeight="1" spans="1:11">
      <c r="A14958" s="228"/>
      <c r="B14958" s="219"/>
      <c r="C14958" s="220"/>
      <c r="D14958" s="220"/>
      <c r="E14958" s="220"/>
      <c r="F14958" s="225"/>
      <c r="G14958" s="222"/>
      <c r="H14958" s="229"/>
      <c r="I14958" s="220"/>
      <c r="J14958" s="220"/>
      <c r="K14958" s="223"/>
    </row>
    <row r="14959" customHeight="1" spans="1:11">
      <c r="A14959" s="226"/>
      <c r="B14959" s="213"/>
      <c r="C14959" s="214"/>
      <c r="D14959" s="214"/>
      <c r="E14959" s="214"/>
      <c r="F14959" s="224"/>
      <c r="G14959" s="216"/>
      <c r="H14959" s="227"/>
      <c r="I14959" s="214"/>
      <c r="J14959" s="214"/>
      <c r="K14959" s="218"/>
    </row>
    <row r="14960" customHeight="1" spans="1:11">
      <c r="A14960" s="228"/>
      <c r="B14960" s="219"/>
      <c r="C14960" s="220"/>
      <c r="D14960" s="220"/>
      <c r="E14960" s="220"/>
      <c r="F14960" s="225"/>
      <c r="G14960" s="222"/>
      <c r="H14960" s="229"/>
      <c r="I14960" s="220"/>
      <c r="J14960" s="220"/>
      <c r="K14960" s="223"/>
    </row>
    <row r="14961" customHeight="1" spans="1:11">
      <c r="A14961" s="226"/>
      <c r="B14961" s="213"/>
      <c r="C14961" s="214"/>
      <c r="D14961" s="214"/>
      <c r="E14961" s="214"/>
      <c r="F14961" s="224"/>
      <c r="G14961" s="216"/>
      <c r="H14961" s="227"/>
      <c r="I14961" s="214"/>
      <c r="J14961" s="214"/>
      <c r="K14961" s="218"/>
    </row>
    <row r="14962" customHeight="1" spans="1:11">
      <c r="A14962" s="228"/>
      <c r="B14962" s="219"/>
      <c r="C14962" s="220"/>
      <c r="D14962" s="220"/>
      <c r="E14962" s="220"/>
      <c r="F14962" s="225"/>
      <c r="G14962" s="222"/>
      <c r="H14962" s="229"/>
      <c r="I14962" s="220"/>
      <c r="J14962" s="220"/>
      <c r="K14962" s="223"/>
    </row>
    <row r="14963" customHeight="1" spans="1:11">
      <c r="A14963" s="226"/>
      <c r="B14963" s="213"/>
      <c r="C14963" s="214"/>
      <c r="D14963" s="214"/>
      <c r="E14963" s="214"/>
      <c r="F14963" s="224"/>
      <c r="G14963" s="216"/>
      <c r="H14963" s="227"/>
      <c r="I14963" s="214"/>
      <c r="J14963" s="214"/>
      <c r="K14963" s="218"/>
    </row>
    <row r="14964" customHeight="1" spans="1:11">
      <c r="A14964" s="228"/>
      <c r="B14964" s="219"/>
      <c r="C14964" s="220"/>
      <c r="D14964" s="220"/>
      <c r="E14964" s="220"/>
      <c r="F14964" s="225"/>
      <c r="G14964" s="222"/>
      <c r="H14964" s="229"/>
      <c r="I14964" s="220"/>
      <c r="J14964" s="220"/>
      <c r="K14964" s="223"/>
    </row>
    <row r="14965" customHeight="1" spans="1:11">
      <c r="A14965" s="226"/>
      <c r="B14965" s="213"/>
      <c r="C14965" s="214"/>
      <c r="D14965" s="214"/>
      <c r="E14965" s="214"/>
      <c r="F14965" s="224"/>
      <c r="G14965" s="216"/>
      <c r="H14965" s="227"/>
      <c r="I14965" s="214"/>
      <c r="J14965" s="214"/>
      <c r="K14965" s="218"/>
    </row>
    <row r="14966" customHeight="1" spans="1:11">
      <c r="A14966" s="228"/>
      <c r="B14966" s="219"/>
      <c r="C14966" s="220"/>
      <c r="D14966" s="220"/>
      <c r="E14966" s="220"/>
      <c r="F14966" s="225"/>
      <c r="G14966" s="222"/>
      <c r="H14966" s="229"/>
      <c r="I14966" s="220"/>
      <c r="J14966" s="220"/>
      <c r="K14966" s="223"/>
    </row>
    <row r="14967" customHeight="1" spans="1:11">
      <c r="A14967" s="226"/>
      <c r="B14967" s="213"/>
      <c r="C14967" s="214"/>
      <c r="D14967" s="214"/>
      <c r="E14967" s="214"/>
      <c r="F14967" s="224"/>
      <c r="G14967" s="216"/>
      <c r="H14967" s="227"/>
      <c r="I14967" s="214"/>
      <c r="J14967" s="214"/>
      <c r="K14967" s="218"/>
    </row>
    <row r="14968" customHeight="1" spans="1:11">
      <c r="A14968" s="228"/>
      <c r="B14968" s="219"/>
      <c r="C14968" s="220"/>
      <c r="D14968" s="220"/>
      <c r="E14968" s="220"/>
      <c r="F14968" s="225"/>
      <c r="G14968" s="222"/>
      <c r="H14968" s="229"/>
      <c r="I14968" s="220"/>
      <c r="J14968" s="220"/>
      <c r="K14968" s="223"/>
    </row>
    <row r="14969" customHeight="1" spans="1:11">
      <c r="A14969" s="226"/>
      <c r="B14969" s="213"/>
      <c r="C14969" s="214"/>
      <c r="D14969" s="214"/>
      <c r="E14969" s="214"/>
      <c r="F14969" s="224"/>
      <c r="G14969" s="216"/>
      <c r="H14969" s="227"/>
      <c r="I14969" s="214"/>
      <c r="J14969" s="214"/>
      <c r="K14969" s="218"/>
    </row>
    <row r="14970" customHeight="1" spans="1:11">
      <c r="A14970" s="228"/>
      <c r="B14970" s="219"/>
      <c r="C14970" s="220"/>
      <c r="D14970" s="220"/>
      <c r="E14970" s="220"/>
      <c r="F14970" s="225"/>
      <c r="G14970" s="222"/>
      <c r="H14970" s="229"/>
      <c r="I14970" s="220"/>
      <c r="J14970" s="220"/>
      <c r="K14970" s="223"/>
    </row>
    <row r="14971" customHeight="1" spans="1:11">
      <c r="A14971" s="226"/>
      <c r="B14971" s="213"/>
      <c r="C14971" s="214"/>
      <c r="D14971" s="214"/>
      <c r="E14971" s="214"/>
      <c r="F14971" s="224"/>
      <c r="G14971" s="216"/>
      <c r="H14971" s="227"/>
      <c r="I14971" s="214"/>
      <c r="J14971" s="214"/>
      <c r="K14971" s="218"/>
    </row>
    <row r="14972" customHeight="1" spans="1:11">
      <c r="A14972" s="228"/>
      <c r="B14972" s="219"/>
      <c r="C14972" s="220"/>
      <c r="D14972" s="220"/>
      <c r="E14972" s="220"/>
      <c r="F14972" s="225"/>
      <c r="G14972" s="222"/>
      <c r="H14972" s="229"/>
      <c r="I14972" s="220"/>
      <c r="J14972" s="220"/>
      <c r="K14972" s="223"/>
    </row>
    <row r="14973" customHeight="1" spans="1:11">
      <c r="A14973" s="226"/>
      <c r="B14973" s="213"/>
      <c r="C14973" s="214"/>
      <c r="D14973" s="214"/>
      <c r="E14973" s="214"/>
      <c r="F14973" s="224"/>
      <c r="G14973" s="216"/>
      <c r="H14973" s="227"/>
      <c r="I14973" s="214"/>
      <c r="J14973" s="214"/>
      <c r="K14973" s="218"/>
    </row>
    <row r="14974" customHeight="1" spans="1:11">
      <c r="A14974" s="228"/>
      <c r="B14974" s="219"/>
      <c r="C14974" s="220"/>
      <c r="D14974" s="220"/>
      <c r="E14974" s="220"/>
      <c r="F14974" s="225"/>
      <c r="G14974" s="222"/>
      <c r="H14974" s="229"/>
      <c r="I14974" s="220"/>
      <c r="J14974" s="220"/>
      <c r="K14974" s="223"/>
    </row>
    <row r="14975" customHeight="1" spans="1:11">
      <c r="A14975" s="226"/>
      <c r="B14975" s="213"/>
      <c r="C14975" s="214"/>
      <c r="D14975" s="214"/>
      <c r="E14975" s="214"/>
      <c r="F14975" s="224"/>
      <c r="G14975" s="216"/>
      <c r="H14975" s="227"/>
      <c r="I14975" s="214"/>
      <c r="J14975" s="214"/>
      <c r="K14975" s="218"/>
    </row>
    <row r="14976" customHeight="1" spans="1:11">
      <c r="A14976" s="228"/>
      <c r="B14976" s="219"/>
      <c r="C14976" s="220"/>
      <c r="D14976" s="220"/>
      <c r="E14976" s="220"/>
      <c r="F14976" s="225"/>
      <c r="G14976" s="222"/>
      <c r="H14976" s="229"/>
      <c r="I14976" s="220"/>
      <c r="J14976" s="220"/>
      <c r="K14976" s="223"/>
    </row>
    <row r="14977" customHeight="1" spans="1:11">
      <c r="A14977" s="226"/>
      <c r="B14977" s="213"/>
      <c r="C14977" s="214"/>
      <c r="D14977" s="214"/>
      <c r="E14977" s="214"/>
      <c r="F14977" s="224"/>
      <c r="G14977" s="216"/>
      <c r="H14977" s="227"/>
      <c r="I14977" s="214"/>
      <c r="J14977" s="214"/>
      <c r="K14977" s="218"/>
    </row>
    <row r="14978" customHeight="1" spans="1:11">
      <c r="A14978" s="228"/>
      <c r="B14978" s="219"/>
      <c r="C14978" s="220"/>
      <c r="D14978" s="220"/>
      <c r="E14978" s="220"/>
      <c r="F14978" s="225"/>
      <c r="G14978" s="222"/>
      <c r="H14978" s="229"/>
      <c r="I14978" s="220"/>
      <c r="J14978" s="220"/>
      <c r="K14978" s="223"/>
    </row>
    <row r="14979" customHeight="1" spans="1:11">
      <c r="A14979" s="226"/>
      <c r="B14979" s="213"/>
      <c r="C14979" s="214"/>
      <c r="D14979" s="214"/>
      <c r="E14979" s="214"/>
      <c r="F14979" s="224"/>
      <c r="G14979" s="216"/>
      <c r="H14979" s="227"/>
      <c r="I14979" s="214"/>
      <c r="J14979" s="214"/>
      <c r="K14979" s="218"/>
    </row>
    <row r="14980" customHeight="1" spans="1:11">
      <c r="A14980" s="228"/>
      <c r="B14980" s="219"/>
      <c r="C14980" s="220"/>
      <c r="D14980" s="220"/>
      <c r="E14980" s="220"/>
      <c r="F14980" s="225"/>
      <c r="G14980" s="222"/>
      <c r="H14980" s="229"/>
      <c r="I14980" s="220"/>
      <c r="J14980" s="220"/>
      <c r="K14980" s="223"/>
    </row>
    <row r="14981" customHeight="1" spans="1:11">
      <c r="A14981" s="226"/>
      <c r="B14981" s="213"/>
      <c r="C14981" s="214"/>
      <c r="D14981" s="214"/>
      <c r="E14981" s="214"/>
      <c r="F14981" s="224"/>
      <c r="G14981" s="216"/>
      <c r="H14981" s="227"/>
      <c r="I14981" s="214"/>
      <c r="J14981" s="214"/>
      <c r="K14981" s="218"/>
    </row>
    <row r="14982" customHeight="1" spans="1:11">
      <c r="A14982" s="228"/>
      <c r="B14982" s="219"/>
      <c r="C14982" s="220"/>
      <c r="D14982" s="220"/>
      <c r="E14982" s="220"/>
      <c r="F14982" s="225"/>
      <c r="G14982" s="222"/>
      <c r="H14982" s="229"/>
      <c r="I14982" s="220"/>
      <c r="J14982" s="220"/>
      <c r="K14982" s="223"/>
    </row>
    <row r="14983" customHeight="1" spans="1:11">
      <c r="A14983" s="226"/>
      <c r="B14983" s="213"/>
      <c r="C14983" s="214"/>
      <c r="D14983" s="214"/>
      <c r="E14983" s="214"/>
      <c r="F14983" s="224"/>
      <c r="G14983" s="216"/>
      <c r="H14983" s="227"/>
      <c r="I14983" s="214"/>
      <c r="J14983" s="214"/>
      <c r="K14983" s="218"/>
    </row>
    <row r="14984" customHeight="1" spans="1:11">
      <c r="A14984" s="228"/>
      <c r="B14984" s="219"/>
      <c r="C14984" s="220"/>
      <c r="D14984" s="220"/>
      <c r="E14984" s="220"/>
      <c r="F14984" s="225"/>
      <c r="G14984" s="222"/>
      <c r="H14984" s="229"/>
      <c r="I14984" s="220"/>
      <c r="J14984" s="220"/>
      <c r="K14984" s="223"/>
    </row>
    <row r="14985" customHeight="1" spans="1:11">
      <c r="A14985" s="226"/>
      <c r="B14985" s="213"/>
      <c r="C14985" s="214"/>
      <c r="D14985" s="214"/>
      <c r="E14985" s="214"/>
      <c r="F14985" s="224"/>
      <c r="G14985" s="216"/>
      <c r="H14985" s="227"/>
      <c r="I14985" s="214"/>
      <c r="J14985" s="214"/>
      <c r="K14985" s="218"/>
    </row>
    <row r="14986" customHeight="1" spans="1:11">
      <c r="A14986" s="228"/>
      <c r="B14986" s="219"/>
      <c r="C14986" s="220"/>
      <c r="D14986" s="220"/>
      <c r="E14986" s="220"/>
      <c r="F14986" s="225"/>
      <c r="G14986" s="222"/>
      <c r="H14986" s="229"/>
      <c r="I14986" s="220"/>
      <c r="J14986" s="220"/>
      <c r="K14986" s="223"/>
    </row>
    <row r="14987" customHeight="1" spans="1:11">
      <c r="A14987" s="226"/>
      <c r="B14987" s="213"/>
      <c r="C14987" s="214"/>
      <c r="D14987" s="214"/>
      <c r="E14987" s="214"/>
      <c r="F14987" s="224"/>
      <c r="G14987" s="216"/>
      <c r="H14987" s="227"/>
      <c r="I14987" s="214"/>
      <c r="J14987" s="214"/>
      <c r="K14987" s="218"/>
    </row>
    <row r="14988" customHeight="1" spans="1:11">
      <c r="A14988" s="228"/>
      <c r="B14988" s="219"/>
      <c r="C14988" s="220"/>
      <c r="D14988" s="220"/>
      <c r="E14988" s="220"/>
      <c r="F14988" s="225"/>
      <c r="G14988" s="222"/>
      <c r="H14988" s="229"/>
      <c r="I14988" s="220"/>
      <c r="J14988" s="220"/>
      <c r="K14988" s="223"/>
    </row>
    <row r="14989" customHeight="1" spans="1:11">
      <c r="A14989" s="226"/>
      <c r="B14989" s="213"/>
      <c r="C14989" s="214"/>
      <c r="D14989" s="214"/>
      <c r="E14989" s="214"/>
      <c r="F14989" s="224"/>
      <c r="G14989" s="216"/>
      <c r="H14989" s="227"/>
      <c r="I14989" s="214"/>
      <c r="J14989" s="214"/>
      <c r="K14989" s="218"/>
    </row>
    <row r="14990" customHeight="1" spans="1:11">
      <c r="A14990" s="228"/>
      <c r="B14990" s="219"/>
      <c r="C14990" s="220"/>
      <c r="D14990" s="220"/>
      <c r="E14990" s="220"/>
      <c r="F14990" s="225"/>
      <c r="G14990" s="222"/>
      <c r="H14990" s="229"/>
      <c r="I14990" s="220"/>
      <c r="J14990" s="220"/>
      <c r="K14990" s="223"/>
    </row>
    <row r="14991" customHeight="1" spans="1:11">
      <c r="A14991" s="226"/>
      <c r="B14991" s="213"/>
      <c r="C14991" s="214"/>
      <c r="D14991" s="214"/>
      <c r="E14991" s="214"/>
      <c r="F14991" s="224"/>
      <c r="G14991" s="216"/>
      <c r="H14991" s="227"/>
      <c r="I14991" s="214"/>
      <c r="J14991" s="214"/>
      <c r="K14991" s="218"/>
    </row>
    <row r="14992" customHeight="1" spans="1:11">
      <c r="A14992" s="228"/>
      <c r="B14992" s="219"/>
      <c r="C14992" s="220"/>
      <c r="D14992" s="220"/>
      <c r="E14992" s="220"/>
      <c r="F14992" s="225"/>
      <c r="G14992" s="222"/>
      <c r="H14992" s="229"/>
      <c r="I14992" s="220"/>
      <c r="J14992" s="220"/>
      <c r="K14992" s="223"/>
    </row>
    <row r="14993" customHeight="1" spans="1:11">
      <c r="A14993" s="226"/>
      <c r="B14993" s="213"/>
      <c r="C14993" s="214"/>
      <c r="D14993" s="214"/>
      <c r="E14993" s="214"/>
      <c r="F14993" s="224"/>
      <c r="G14993" s="216"/>
      <c r="H14993" s="227"/>
      <c r="I14993" s="214"/>
      <c r="J14993" s="214"/>
      <c r="K14993" s="218"/>
    </row>
    <row r="14994" customHeight="1" spans="1:11">
      <c r="A14994" s="228"/>
      <c r="B14994" s="219"/>
      <c r="C14994" s="220"/>
      <c r="D14994" s="220"/>
      <c r="E14994" s="220"/>
      <c r="F14994" s="225"/>
      <c r="G14994" s="222"/>
      <c r="H14994" s="229"/>
      <c r="I14994" s="220"/>
      <c r="J14994" s="220"/>
      <c r="K14994" s="223"/>
    </row>
    <row r="14995" customHeight="1" spans="1:11">
      <c r="A14995" s="226"/>
      <c r="B14995" s="213"/>
      <c r="C14995" s="214"/>
      <c r="D14995" s="214"/>
      <c r="E14995" s="214"/>
      <c r="F14995" s="224"/>
      <c r="G14995" s="216"/>
      <c r="H14995" s="227"/>
      <c r="I14995" s="214"/>
      <c r="J14995" s="214"/>
      <c r="K14995" s="218"/>
    </row>
    <row r="14996" customHeight="1" spans="1:11">
      <c r="A14996" s="228"/>
      <c r="B14996" s="219"/>
      <c r="C14996" s="220"/>
      <c r="D14996" s="220"/>
      <c r="E14996" s="220"/>
      <c r="F14996" s="225"/>
      <c r="G14996" s="222"/>
      <c r="H14996" s="229"/>
      <c r="I14996" s="220"/>
      <c r="J14996" s="220"/>
      <c r="K14996" s="223"/>
    </row>
    <row r="14997" customHeight="1" spans="1:11">
      <c r="A14997" s="226"/>
      <c r="B14997" s="213"/>
      <c r="C14997" s="214"/>
      <c r="D14997" s="214"/>
      <c r="E14997" s="214"/>
      <c r="F14997" s="224"/>
      <c r="G14997" s="216"/>
      <c r="H14997" s="227"/>
      <c r="I14997" s="214"/>
      <c r="J14997" s="214"/>
      <c r="K14997" s="218"/>
    </row>
    <row r="14998" customHeight="1" spans="1:11">
      <c r="A14998" s="228"/>
      <c r="B14998" s="219"/>
      <c r="C14998" s="220"/>
      <c r="D14998" s="220"/>
      <c r="E14998" s="220"/>
      <c r="F14998" s="225"/>
      <c r="G14998" s="222"/>
      <c r="H14998" s="229"/>
      <c r="I14998" s="220"/>
      <c r="J14998" s="220"/>
      <c r="K14998" s="223"/>
    </row>
    <row r="14999" customHeight="1" spans="1:11">
      <c r="A14999" s="226"/>
      <c r="B14999" s="213"/>
      <c r="C14999" s="214"/>
      <c r="D14999" s="214"/>
      <c r="E14999" s="214"/>
      <c r="F14999" s="224"/>
      <c r="G14999" s="216"/>
      <c r="H14999" s="227"/>
      <c r="I14999" s="214"/>
      <c r="J14999" s="214"/>
      <c r="K14999" s="218"/>
    </row>
    <row r="15000" customHeight="1" spans="1:11">
      <c r="A15000" s="228"/>
      <c r="B15000" s="219"/>
      <c r="C15000" s="220"/>
      <c r="D15000" s="220"/>
      <c r="E15000" s="220"/>
      <c r="F15000" s="225"/>
      <c r="G15000" s="222"/>
      <c r="H15000" s="229"/>
      <c r="I15000" s="220"/>
      <c r="J15000" s="220"/>
      <c r="K15000" s="223"/>
    </row>
    <row r="15001" customHeight="1" spans="1:11">
      <c r="A15001" s="226"/>
      <c r="B15001" s="213"/>
      <c r="C15001" s="214"/>
      <c r="D15001" s="214"/>
      <c r="E15001" s="214"/>
      <c r="F15001" s="224"/>
      <c r="G15001" s="216"/>
      <c r="H15001" s="227"/>
      <c r="I15001" s="214"/>
      <c r="J15001" s="214"/>
      <c r="K15001" s="218"/>
    </row>
    <row r="15002" customHeight="1" spans="1:11">
      <c r="A15002" s="228"/>
      <c r="B15002" s="219"/>
      <c r="C15002" s="220"/>
      <c r="D15002" s="220"/>
      <c r="E15002" s="220"/>
      <c r="F15002" s="225"/>
      <c r="G15002" s="222"/>
      <c r="H15002" s="229"/>
      <c r="I15002" s="220"/>
      <c r="J15002" s="220"/>
      <c r="K15002" s="223"/>
    </row>
    <row r="15003" customHeight="1" spans="1:11">
      <c r="A15003" s="226"/>
      <c r="B15003" s="213"/>
      <c r="C15003" s="214"/>
      <c r="D15003" s="214"/>
      <c r="E15003" s="214"/>
      <c r="F15003" s="224"/>
      <c r="G15003" s="216"/>
      <c r="H15003" s="227"/>
      <c r="I15003" s="214"/>
      <c r="J15003" s="214"/>
      <c r="K15003" s="218"/>
    </row>
    <row r="15004" customHeight="1" spans="1:11">
      <c r="A15004" s="228"/>
      <c r="B15004" s="219"/>
      <c r="C15004" s="220"/>
      <c r="D15004" s="220"/>
      <c r="E15004" s="220"/>
      <c r="F15004" s="225"/>
      <c r="G15004" s="222"/>
      <c r="H15004" s="229"/>
      <c r="I15004" s="220"/>
      <c r="J15004" s="220"/>
      <c r="K15004" s="223"/>
    </row>
    <row r="15005" customHeight="1" spans="1:11">
      <c r="A15005" s="226"/>
      <c r="B15005" s="213"/>
      <c r="C15005" s="214"/>
      <c r="D15005" s="214"/>
      <c r="E15005" s="214"/>
      <c r="F15005" s="224"/>
      <c r="G15005" s="216"/>
      <c r="H15005" s="227"/>
      <c r="I15005" s="214"/>
      <c r="J15005" s="214"/>
      <c r="K15005" s="218"/>
    </row>
    <row r="15006" customHeight="1" spans="1:11">
      <c r="A15006" s="228"/>
      <c r="B15006" s="219"/>
      <c r="C15006" s="220"/>
      <c r="D15006" s="220"/>
      <c r="E15006" s="220"/>
      <c r="F15006" s="225"/>
      <c r="G15006" s="222"/>
      <c r="H15006" s="229"/>
      <c r="I15006" s="220"/>
      <c r="J15006" s="220"/>
      <c r="K15006" s="223"/>
    </row>
    <row r="15007" customHeight="1" spans="1:11">
      <c r="A15007" s="226"/>
      <c r="B15007" s="213"/>
      <c r="C15007" s="214"/>
      <c r="D15007" s="214"/>
      <c r="E15007" s="214"/>
      <c r="F15007" s="224"/>
      <c r="G15007" s="216"/>
      <c r="H15007" s="227"/>
      <c r="I15007" s="214"/>
      <c r="J15007" s="214"/>
      <c r="K15007" s="218"/>
    </row>
    <row r="15008" customHeight="1" spans="1:11">
      <c r="A15008" s="228"/>
      <c r="B15008" s="219"/>
      <c r="C15008" s="220"/>
      <c r="D15008" s="220"/>
      <c r="E15008" s="220"/>
      <c r="F15008" s="225"/>
      <c r="G15008" s="222"/>
      <c r="H15008" s="229"/>
      <c r="I15008" s="220"/>
      <c r="J15008" s="220"/>
      <c r="K15008" s="223"/>
    </row>
    <row r="15009" customHeight="1" spans="1:11">
      <c r="A15009" s="226"/>
      <c r="B15009" s="213"/>
      <c r="C15009" s="214"/>
      <c r="D15009" s="214"/>
      <c r="E15009" s="214"/>
      <c r="F15009" s="224"/>
      <c r="G15009" s="216"/>
      <c r="H15009" s="227"/>
      <c r="I15009" s="214"/>
      <c r="J15009" s="214"/>
      <c r="K15009" s="218"/>
    </row>
    <row r="15010" customHeight="1" spans="1:11">
      <c r="A15010" s="228"/>
      <c r="B15010" s="219"/>
      <c r="C15010" s="220"/>
      <c r="D15010" s="220"/>
      <c r="E15010" s="220"/>
      <c r="F15010" s="225"/>
      <c r="G15010" s="222"/>
      <c r="H15010" s="229"/>
      <c r="I15010" s="220"/>
      <c r="J15010" s="220"/>
      <c r="K15010" s="223"/>
    </row>
    <row r="15011" customHeight="1" spans="1:11">
      <c r="A15011" s="226"/>
      <c r="B15011" s="213"/>
      <c r="C15011" s="214"/>
      <c r="D15011" s="214"/>
      <c r="E15011" s="214"/>
      <c r="F15011" s="224"/>
      <c r="G15011" s="216"/>
      <c r="H15011" s="227"/>
      <c r="I15011" s="214"/>
      <c r="J15011" s="214"/>
      <c r="K15011" s="218"/>
    </row>
    <row r="15012" customHeight="1" spans="1:11">
      <c r="A15012" s="228"/>
      <c r="B15012" s="219"/>
      <c r="C15012" s="220"/>
      <c r="D15012" s="220"/>
      <c r="E15012" s="220"/>
      <c r="F15012" s="225"/>
      <c r="G15012" s="222"/>
      <c r="H15012" s="229"/>
      <c r="I15012" s="220"/>
      <c r="J15012" s="220"/>
      <c r="K15012" s="223"/>
    </row>
    <row r="15013" customHeight="1" spans="1:11">
      <c r="A15013" s="226"/>
      <c r="B15013" s="213"/>
      <c r="C15013" s="214"/>
      <c r="D15013" s="214"/>
      <c r="E15013" s="214"/>
      <c r="F15013" s="224"/>
      <c r="G15013" s="216"/>
      <c r="H15013" s="227"/>
      <c r="I15013" s="214"/>
      <c r="J15013" s="214"/>
      <c r="K15013" s="218"/>
    </row>
    <row r="15014" customHeight="1" spans="1:11">
      <c r="A15014" s="228"/>
      <c r="B15014" s="219"/>
      <c r="C15014" s="220"/>
      <c r="D15014" s="220"/>
      <c r="E15014" s="220"/>
      <c r="F15014" s="225"/>
      <c r="G15014" s="222"/>
      <c r="H15014" s="229"/>
      <c r="I15014" s="220"/>
      <c r="J15014" s="220"/>
      <c r="K15014" s="223"/>
    </row>
    <row r="15015" customHeight="1" spans="1:11">
      <c r="A15015" s="226"/>
      <c r="B15015" s="213"/>
      <c r="C15015" s="214"/>
      <c r="D15015" s="214"/>
      <c r="E15015" s="214"/>
      <c r="F15015" s="224"/>
      <c r="G15015" s="216"/>
      <c r="H15015" s="227"/>
      <c r="I15015" s="214"/>
      <c r="J15015" s="214"/>
      <c r="K15015" s="218"/>
    </row>
    <row r="15016" customHeight="1" spans="1:11">
      <c r="A15016" s="228"/>
      <c r="B15016" s="219"/>
      <c r="C15016" s="220"/>
      <c r="D15016" s="220"/>
      <c r="E15016" s="220"/>
      <c r="F15016" s="225"/>
      <c r="G15016" s="222"/>
      <c r="H15016" s="229"/>
      <c r="I15016" s="220"/>
      <c r="J15016" s="220"/>
      <c r="K15016" s="223"/>
    </row>
    <row r="15017" customHeight="1" spans="1:11">
      <c r="A15017" s="226"/>
      <c r="B15017" s="213"/>
      <c r="C15017" s="214"/>
      <c r="D15017" s="214"/>
      <c r="E15017" s="214"/>
      <c r="F15017" s="224"/>
      <c r="G15017" s="216"/>
      <c r="H15017" s="227"/>
      <c r="I15017" s="214"/>
      <c r="J15017" s="214"/>
      <c r="K15017" s="218"/>
    </row>
    <row r="15018" customHeight="1" spans="1:11">
      <c r="A15018" s="228"/>
      <c r="B15018" s="219"/>
      <c r="C15018" s="220"/>
      <c r="D15018" s="220"/>
      <c r="E15018" s="220"/>
      <c r="F15018" s="225"/>
      <c r="G15018" s="222"/>
      <c r="H15018" s="229"/>
      <c r="I15018" s="220"/>
      <c r="J15018" s="220"/>
      <c r="K15018" s="223"/>
    </row>
    <row r="15019" customHeight="1" spans="1:11">
      <c r="A15019" s="226"/>
      <c r="B15019" s="213"/>
      <c r="C15019" s="214"/>
      <c r="D15019" s="214"/>
      <c r="E15019" s="214"/>
      <c r="F15019" s="224"/>
      <c r="G15019" s="216"/>
      <c r="H15019" s="227"/>
      <c r="I15019" s="214"/>
      <c r="J15019" s="214"/>
      <c r="K15019" s="218"/>
    </row>
    <row r="15020" customHeight="1" spans="1:11">
      <c r="A15020" s="228"/>
      <c r="B15020" s="219"/>
      <c r="C15020" s="220"/>
      <c r="D15020" s="220"/>
      <c r="E15020" s="220"/>
      <c r="F15020" s="225"/>
      <c r="G15020" s="222"/>
      <c r="H15020" s="229"/>
      <c r="I15020" s="220"/>
      <c r="J15020" s="220"/>
      <c r="K15020" s="223"/>
    </row>
    <row r="15021" customHeight="1" spans="1:11">
      <c r="A15021" s="226"/>
      <c r="B15021" s="213"/>
      <c r="C15021" s="214"/>
      <c r="D15021" s="214"/>
      <c r="E15021" s="214"/>
      <c r="F15021" s="224"/>
      <c r="G15021" s="216"/>
      <c r="H15021" s="227"/>
      <c r="I15021" s="214"/>
      <c r="J15021" s="214"/>
      <c r="K15021" s="218"/>
    </row>
    <row r="15022" customHeight="1" spans="1:11">
      <c r="A15022" s="228"/>
      <c r="B15022" s="219"/>
      <c r="C15022" s="220"/>
      <c r="D15022" s="220"/>
      <c r="E15022" s="220"/>
      <c r="F15022" s="225"/>
      <c r="G15022" s="222"/>
      <c r="H15022" s="229"/>
      <c r="I15022" s="220"/>
      <c r="J15022" s="220"/>
      <c r="K15022" s="223"/>
    </row>
    <row r="15023" customHeight="1" spans="1:11">
      <c r="A15023" s="226"/>
      <c r="B15023" s="213"/>
      <c r="C15023" s="214"/>
      <c r="D15023" s="214"/>
      <c r="E15023" s="214"/>
      <c r="F15023" s="224"/>
      <c r="G15023" s="216"/>
      <c r="H15023" s="227"/>
      <c r="I15023" s="214"/>
      <c r="J15023" s="214"/>
      <c r="K15023" s="218"/>
    </row>
    <row r="15024" customHeight="1" spans="1:11">
      <c r="A15024" s="228"/>
      <c r="B15024" s="219"/>
      <c r="C15024" s="220"/>
      <c r="D15024" s="220"/>
      <c r="E15024" s="220"/>
      <c r="F15024" s="225"/>
      <c r="G15024" s="222"/>
      <c r="H15024" s="229"/>
      <c r="I15024" s="220"/>
      <c r="J15024" s="220"/>
      <c r="K15024" s="223"/>
    </row>
    <row r="15025" customHeight="1" spans="1:11">
      <c r="A15025" s="226"/>
      <c r="B15025" s="213"/>
      <c r="C15025" s="214"/>
      <c r="D15025" s="214"/>
      <c r="E15025" s="214"/>
      <c r="F15025" s="224"/>
      <c r="G15025" s="216"/>
      <c r="H15025" s="227"/>
      <c r="I15025" s="214"/>
      <c r="J15025" s="214"/>
      <c r="K15025" s="218"/>
    </row>
    <row r="15026" customHeight="1" spans="1:11">
      <c r="A15026" s="228"/>
      <c r="B15026" s="219"/>
      <c r="C15026" s="220"/>
      <c r="D15026" s="220"/>
      <c r="E15026" s="220"/>
      <c r="F15026" s="225"/>
      <c r="G15026" s="222"/>
      <c r="H15026" s="229"/>
      <c r="I15026" s="220"/>
      <c r="J15026" s="220"/>
      <c r="K15026" s="223"/>
    </row>
    <row r="15027" customHeight="1" spans="1:11">
      <c r="A15027" s="226"/>
      <c r="B15027" s="213"/>
      <c r="C15027" s="214"/>
      <c r="D15027" s="214"/>
      <c r="E15027" s="214"/>
      <c r="F15027" s="224"/>
      <c r="G15027" s="216"/>
      <c r="H15027" s="227"/>
      <c r="I15027" s="214"/>
      <c r="J15027" s="214"/>
      <c r="K15027" s="218"/>
    </row>
    <row r="15028" customHeight="1" spans="1:11">
      <c r="A15028" s="228"/>
      <c r="B15028" s="219"/>
      <c r="C15028" s="220"/>
      <c r="D15028" s="220"/>
      <c r="E15028" s="220"/>
      <c r="F15028" s="225"/>
      <c r="G15028" s="222"/>
      <c r="H15028" s="229"/>
      <c r="I15028" s="220"/>
      <c r="J15028" s="220"/>
      <c r="K15028" s="223"/>
    </row>
    <row r="15029" customHeight="1" spans="1:11">
      <c r="A15029" s="226"/>
      <c r="B15029" s="213"/>
      <c r="C15029" s="214"/>
      <c r="D15029" s="214"/>
      <c r="E15029" s="214"/>
      <c r="F15029" s="224"/>
      <c r="G15029" s="216"/>
      <c r="H15029" s="227"/>
      <c r="I15029" s="214"/>
      <c r="J15029" s="214"/>
      <c r="K15029" s="218"/>
    </row>
    <row r="15030" customHeight="1" spans="1:11">
      <c r="A15030" s="228"/>
      <c r="B15030" s="219"/>
      <c r="C15030" s="220"/>
      <c r="D15030" s="220"/>
      <c r="E15030" s="220"/>
      <c r="F15030" s="225"/>
      <c r="G15030" s="222"/>
      <c r="H15030" s="229"/>
      <c r="I15030" s="220"/>
      <c r="J15030" s="220"/>
      <c r="K15030" s="223"/>
    </row>
    <row r="15031" customHeight="1" spans="1:11">
      <c r="A15031" s="226"/>
      <c r="B15031" s="213"/>
      <c r="C15031" s="214"/>
      <c r="D15031" s="214"/>
      <c r="E15031" s="214"/>
      <c r="F15031" s="224"/>
      <c r="G15031" s="216"/>
      <c r="H15031" s="227"/>
      <c r="I15031" s="214"/>
      <c r="J15031" s="214"/>
      <c r="K15031" s="218"/>
    </row>
    <row r="15032" customHeight="1" spans="1:11">
      <c r="A15032" s="228"/>
      <c r="B15032" s="219"/>
      <c r="C15032" s="220"/>
      <c r="D15032" s="220"/>
      <c r="E15032" s="220"/>
      <c r="F15032" s="225"/>
      <c r="G15032" s="222"/>
      <c r="H15032" s="229"/>
      <c r="I15032" s="220"/>
      <c r="J15032" s="220"/>
      <c r="K15032" s="223"/>
    </row>
    <row r="15033" customHeight="1" spans="1:11">
      <c r="A15033" s="226"/>
      <c r="B15033" s="213"/>
      <c r="C15033" s="214"/>
      <c r="D15033" s="214"/>
      <c r="E15033" s="214"/>
      <c r="F15033" s="224"/>
      <c r="G15033" s="216"/>
      <c r="H15033" s="227"/>
      <c r="I15033" s="214"/>
      <c r="J15033" s="214"/>
      <c r="K15033" s="218"/>
    </row>
    <row r="15034" customHeight="1" spans="1:11">
      <c r="A15034" s="228"/>
      <c r="B15034" s="219"/>
      <c r="C15034" s="220"/>
      <c r="D15034" s="220"/>
      <c r="E15034" s="220"/>
      <c r="F15034" s="225"/>
      <c r="G15034" s="222"/>
      <c r="H15034" s="229"/>
      <c r="I15034" s="220"/>
      <c r="J15034" s="220"/>
      <c r="K15034" s="223"/>
    </row>
    <row r="15035" customHeight="1" spans="1:11">
      <c r="A15035" s="226"/>
      <c r="B15035" s="213"/>
      <c r="C15035" s="214"/>
      <c r="D15035" s="214"/>
      <c r="E15035" s="214"/>
      <c r="F15035" s="224"/>
      <c r="G15035" s="216"/>
      <c r="H15035" s="227"/>
      <c r="I15035" s="214"/>
      <c r="J15035" s="214"/>
      <c r="K15035" s="218"/>
    </row>
    <row r="15036" customHeight="1" spans="1:11">
      <c r="A15036" s="228"/>
      <c r="B15036" s="219"/>
      <c r="C15036" s="220"/>
      <c r="D15036" s="220"/>
      <c r="E15036" s="220"/>
      <c r="F15036" s="225"/>
      <c r="G15036" s="222"/>
      <c r="H15036" s="229"/>
      <c r="I15036" s="220"/>
      <c r="J15036" s="220"/>
      <c r="K15036" s="223"/>
    </row>
    <row r="15037" customHeight="1" spans="1:11">
      <c r="A15037" s="226"/>
      <c r="B15037" s="213"/>
      <c r="C15037" s="214"/>
      <c r="D15037" s="214"/>
      <c r="E15037" s="214"/>
      <c r="F15037" s="224"/>
      <c r="G15037" s="216"/>
      <c r="H15037" s="227"/>
      <c r="I15037" s="214"/>
      <c r="J15037" s="214"/>
      <c r="K15037" s="218"/>
    </row>
    <row r="15038" customHeight="1" spans="1:11">
      <c r="A15038" s="228"/>
      <c r="B15038" s="219"/>
      <c r="C15038" s="220"/>
      <c r="D15038" s="220"/>
      <c r="E15038" s="220"/>
      <c r="F15038" s="225"/>
      <c r="G15038" s="222"/>
      <c r="H15038" s="229"/>
      <c r="I15038" s="220"/>
      <c r="J15038" s="220"/>
      <c r="K15038" s="223"/>
    </row>
    <row r="15039" customHeight="1" spans="1:11">
      <c r="A15039" s="226"/>
      <c r="B15039" s="213"/>
      <c r="C15039" s="214"/>
      <c r="D15039" s="214"/>
      <c r="E15039" s="214"/>
      <c r="F15039" s="224"/>
      <c r="G15039" s="216"/>
      <c r="H15039" s="227"/>
      <c r="I15039" s="214"/>
      <c r="J15039" s="214"/>
      <c r="K15039" s="218"/>
    </row>
    <row r="15040" customHeight="1" spans="1:11">
      <c r="A15040" s="228"/>
      <c r="B15040" s="219"/>
      <c r="C15040" s="220"/>
      <c r="D15040" s="220"/>
      <c r="E15040" s="220"/>
      <c r="F15040" s="225"/>
      <c r="G15040" s="222"/>
      <c r="H15040" s="229"/>
      <c r="I15040" s="220"/>
      <c r="J15040" s="220"/>
      <c r="K15040" s="223"/>
    </row>
    <row r="15041" customHeight="1" spans="1:11">
      <c r="A15041" s="226"/>
      <c r="B15041" s="213"/>
      <c r="C15041" s="214"/>
      <c r="D15041" s="214"/>
      <c r="E15041" s="214"/>
      <c r="F15041" s="224"/>
      <c r="G15041" s="216"/>
      <c r="H15041" s="227"/>
      <c r="I15041" s="214"/>
      <c r="J15041" s="214"/>
      <c r="K15041" s="218"/>
    </row>
    <row r="15042" customHeight="1" spans="1:11">
      <c r="A15042" s="228"/>
      <c r="B15042" s="219"/>
      <c r="C15042" s="220"/>
      <c r="D15042" s="220"/>
      <c r="E15042" s="220"/>
      <c r="F15042" s="225"/>
      <c r="G15042" s="222"/>
      <c r="H15042" s="229"/>
      <c r="I15042" s="220"/>
      <c r="J15042" s="220"/>
      <c r="K15042" s="223"/>
    </row>
    <row r="15043" customHeight="1" spans="1:11">
      <c r="A15043" s="226"/>
      <c r="B15043" s="213"/>
      <c r="C15043" s="214"/>
      <c r="D15043" s="214"/>
      <c r="E15043" s="214"/>
      <c r="F15043" s="224"/>
      <c r="G15043" s="216"/>
      <c r="H15043" s="227"/>
      <c r="I15043" s="214"/>
      <c r="J15043" s="214"/>
      <c r="K15043" s="218"/>
    </row>
    <row r="15044" customHeight="1" spans="1:11">
      <c r="A15044" s="228"/>
      <c r="B15044" s="219"/>
      <c r="C15044" s="220"/>
      <c r="D15044" s="220"/>
      <c r="E15044" s="220"/>
      <c r="F15044" s="225"/>
      <c r="G15044" s="222"/>
      <c r="H15044" s="229"/>
      <c r="I15044" s="220"/>
      <c r="J15044" s="220"/>
      <c r="K15044" s="223"/>
    </row>
    <row r="15045" customHeight="1" spans="1:11">
      <c r="A15045" s="226"/>
      <c r="B15045" s="213"/>
      <c r="C15045" s="214"/>
      <c r="D15045" s="214"/>
      <c r="E15045" s="214"/>
      <c r="F15045" s="224"/>
      <c r="G15045" s="216"/>
      <c r="H15045" s="227"/>
      <c r="I15045" s="214"/>
      <c r="J15045" s="214"/>
      <c r="K15045" s="218"/>
    </row>
    <row r="15046" customHeight="1" spans="1:11">
      <c r="A15046" s="228"/>
      <c r="B15046" s="219"/>
      <c r="C15046" s="220"/>
      <c r="D15046" s="220"/>
      <c r="E15046" s="220"/>
      <c r="F15046" s="225"/>
      <c r="G15046" s="222"/>
      <c r="H15046" s="229"/>
      <c r="I15046" s="220"/>
      <c r="J15046" s="220"/>
      <c r="K15046" s="223"/>
    </row>
    <row r="15047" customHeight="1" spans="1:11">
      <c r="A15047" s="226"/>
      <c r="B15047" s="213"/>
      <c r="C15047" s="214"/>
      <c r="D15047" s="214"/>
      <c r="E15047" s="214"/>
      <c r="F15047" s="224"/>
      <c r="G15047" s="216"/>
      <c r="H15047" s="227"/>
      <c r="I15047" s="214"/>
      <c r="J15047" s="214"/>
      <c r="K15047" s="218"/>
    </row>
    <row r="15048" customHeight="1" spans="1:11">
      <c r="A15048" s="228"/>
      <c r="B15048" s="219"/>
      <c r="C15048" s="220"/>
      <c r="D15048" s="220"/>
      <c r="E15048" s="220"/>
      <c r="F15048" s="225"/>
      <c r="G15048" s="222"/>
      <c r="H15048" s="229"/>
      <c r="I15048" s="220"/>
      <c r="J15048" s="220"/>
      <c r="K15048" s="223"/>
    </row>
    <row r="15049" customHeight="1" spans="1:11">
      <c r="A15049" s="226"/>
      <c r="B15049" s="213"/>
      <c r="C15049" s="214"/>
      <c r="D15049" s="214"/>
      <c r="E15049" s="214"/>
      <c r="F15049" s="224"/>
      <c r="G15049" s="216"/>
      <c r="H15049" s="227"/>
      <c r="I15049" s="214"/>
      <c r="J15049" s="214"/>
      <c r="K15049" s="218"/>
    </row>
    <row r="15050" customHeight="1" spans="1:11">
      <c r="A15050" s="228"/>
      <c r="B15050" s="219"/>
      <c r="C15050" s="220"/>
      <c r="D15050" s="220"/>
      <c r="E15050" s="220"/>
      <c r="F15050" s="225"/>
      <c r="G15050" s="222"/>
      <c r="H15050" s="229"/>
      <c r="I15050" s="220"/>
      <c r="J15050" s="220"/>
      <c r="K15050" s="223"/>
    </row>
    <row r="15051" customHeight="1" spans="1:11">
      <c r="A15051" s="226"/>
      <c r="B15051" s="213"/>
      <c r="C15051" s="214"/>
      <c r="D15051" s="214"/>
      <c r="E15051" s="214"/>
      <c r="F15051" s="224"/>
      <c r="G15051" s="216"/>
      <c r="H15051" s="227"/>
      <c r="I15051" s="214"/>
      <c r="J15051" s="214"/>
      <c r="K15051" s="218"/>
    </row>
    <row r="15052" customHeight="1" spans="1:11">
      <c r="A15052" s="228"/>
      <c r="B15052" s="219"/>
      <c r="C15052" s="220"/>
      <c r="D15052" s="220"/>
      <c r="E15052" s="220"/>
      <c r="F15052" s="225"/>
      <c r="G15052" s="222"/>
      <c r="H15052" s="229"/>
      <c r="I15052" s="220"/>
      <c r="J15052" s="220"/>
      <c r="K15052" s="223"/>
    </row>
    <row r="15053" customHeight="1" spans="1:11">
      <c r="A15053" s="226"/>
      <c r="B15053" s="213"/>
      <c r="C15053" s="214"/>
      <c r="D15053" s="214"/>
      <c r="E15053" s="214"/>
      <c r="F15053" s="224"/>
      <c r="G15053" s="216"/>
      <c r="H15053" s="227"/>
      <c r="I15053" s="214"/>
      <c r="J15053" s="214"/>
      <c r="K15053" s="218"/>
    </row>
    <row r="15054" customHeight="1" spans="1:11">
      <c r="A15054" s="228"/>
      <c r="B15054" s="219"/>
      <c r="C15054" s="220"/>
      <c r="D15054" s="220"/>
      <c r="E15054" s="220"/>
      <c r="F15054" s="225"/>
      <c r="G15054" s="222"/>
      <c r="H15054" s="229"/>
      <c r="I15054" s="220"/>
      <c r="J15054" s="220"/>
      <c r="K15054" s="223"/>
    </row>
    <row r="15055" customHeight="1" spans="1:11">
      <c r="A15055" s="226"/>
      <c r="B15055" s="213"/>
      <c r="C15055" s="214"/>
      <c r="D15055" s="214"/>
      <c r="E15055" s="214"/>
      <c r="F15055" s="224"/>
      <c r="G15055" s="216"/>
      <c r="H15055" s="227"/>
      <c r="I15055" s="214"/>
      <c r="J15055" s="214"/>
      <c r="K15055" s="218"/>
    </row>
    <row r="15056" customHeight="1" spans="1:11">
      <c r="A15056" s="228"/>
      <c r="B15056" s="219"/>
      <c r="C15056" s="220"/>
      <c r="D15056" s="220"/>
      <c r="E15056" s="220"/>
      <c r="F15056" s="225"/>
      <c r="G15056" s="222"/>
      <c r="H15056" s="229"/>
      <c r="I15056" s="220"/>
      <c r="J15056" s="220"/>
      <c r="K15056" s="223"/>
    </row>
    <row r="15057" customHeight="1" spans="1:11">
      <c r="A15057" s="226"/>
      <c r="B15057" s="213"/>
      <c r="C15057" s="214"/>
      <c r="D15057" s="214"/>
      <c r="E15057" s="214"/>
      <c r="F15057" s="224"/>
      <c r="G15057" s="216"/>
      <c r="H15057" s="227"/>
      <c r="I15057" s="214"/>
      <c r="J15057" s="214"/>
      <c r="K15057" s="218"/>
    </row>
    <row r="15058" customHeight="1" spans="1:11">
      <c r="A15058" s="228"/>
      <c r="B15058" s="219"/>
      <c r="C15058" s="220"/>
      <c r="D15058" s="220"/>
      <c r="E15058" s="220"/>
      <c r="F15058" s="225"/>
      <c r="G15058" s="222"/>
      <c r="H15058" s="229"/>
      <c r="I15058" s="220"/>
      <c r="J15058" s="220"/>
      <c r="K15058" s="223"/>
    </row>
    <row r="15059" customHeight="1" spans="1:11">
      <c r="A15059" s="226"/>
      <c r="B15059" s="213"/>
      <c r="C15059" s="214"/>
      <c r="D15059" s="214"/>
      <c r="E15059" s="214"/>
      <c r="F15059" s="224"/>
      <c r="G15059" s="216"/>
      <c r="H15059" s="227"/>
      <c r="I15059" s="214"/>
      <c r="J15059" s="214"/>
      <c r="K15059" s="218"/>
    </row>
    <row r="15060" customHeight="1" spans="1:11">
      <c r="A15060" s="228"/>
      <c r="B15060" s="219"/>
      <c r="C15060" s="220"/>
      <c r="D15060" s="220"/>
      <c r="E15060" s="220"/>
      <c r="F15060" s="225"/>
      <c r="G15060" s="222"/>
      <c r="H15060" s="229"/>
      <c r="I15060" s="220"/>
      <c r="J15060" s="220"/>
      <c r="K15060" s="223"/>
    </row>
    <row r="15061" customHeight="1" spans="1:11">
      <c r="A15061" s="226"/>
      <c r="B15061" s="213"/>
      <c r="C15061" s="214"/>
      <c r="D15061" s="214"/>
      <c r="E15061" s="214"/>
      <c r="F15061" s="224"/>
      <c r="G15061" s="216"/>
      <c r="H15061" s="227"/>
      <c r="I15061" s="214"/>
      <c r="J15061" s="214"/>
      <c r="K15061" s="218"/>
    </row>
    <row r="15062" customHeight="1" spans="1:11">
      <c r="A15062" s="228"/>
      <c r="B15062" s="219"/>
      <c r="C15062" s="220"/>
      <c r="D15062" s="220"/>
      <c r="E15062" s="220"/>
      <c r="F15062" s="225"/>
      <c r="G15062" s="222"/>
      <c r="H15062" s="229"/>
      <c r="I15062" s="220"/>
      <c r="J15062" s="220"/>
      <c r="K15062" s="223"/>
    </row>
    <row r="15063" customHeight="1" spans="1:11">
      <c r="A15063" s="226"/>
      <c r="B15063" s="213"/>
      <c r="C15063" s="214"/>
      <c r="D15063" s="214"/>
      <c r="E15063" s="214"/>
      <c r="F15063" s="224"/>
      <c r="G15063" s="216"/>
      <c r="H15063" s="227"/>
      <c r="I15063" s="214"/>
      <c r="J15063" s="214"/>
      <c r="K15063" s="218"/>
    </row>
    <row r="15064" customHeight="1" spans="1:11">
      <c r="A15064" s="228"/>
      <c r="B15064" s="219"/>
      <c r="C15064" s="220"/>
      <c r="D15064" s="220"/>
      <c r="E15064" s="220"/>
      <c r="F15064" s="225"/>
      <c r="G15064" s="222"/>
      <c r="H15064" s="229"/>
      <c r="I15064" s="220"/>
      <c r="J15064" s="220"/>
      <c r="K15064" s="223"/>
    </row>
    <row r="15065" customHeight="1" spans="1:11">
      <c r="A15065" s="226"/>
      <c r="B15065" s="213"/>
      <c r="C15065" s="214"/>
      <c r="D15065" s="214"/>
      <c r="E15065" s="214"/>
      <c r="F15065" s="224"/>
      <c r="G15065" s="216"/>
      <c r="H15065" s="227"/>
      <c r="I15065" s="214"/>
      <c r="J15065" s="214"/>
      <c r="K15065" s="218"/>
    </row>
    <row r="15066" customHeight="1" spans="1:11">
      <c r="A15066" s="228"/>
      <c r="B15066" s="219"/>
      <c r="C15066" s="220"/>
      <c r="D15066" s="220"/>
      <c r="E15066" s="220"/>
      <c r="F15066" s="225"/>
      <c r="G15066" s="222"/>
      <c r="H15066" s="229"/>
      <c r="I15066" s="220"/>
      <c r="J15066" s="220"/>
      <c r="K15066" s="223"/>
    </row>
    <row r="15067" customHeight="1" spans="1:11">
      <c r="A15067" s="226"/>
      <c r="B15067" s="213"/>
      <c r="C15067" s="214"/>
      <c r="D15067" s="214"/>
      <c r="E15067" s="214"/>
      <c r="F15067" s="224"/>
      <c r="G15067" s="216"/>
      <c r="H15067" s="227"/>
      <c r="I15067" s="214"/>
      <c r="J15067" s="214"/>
      <c r="K15067" s="218"/>
    </row>
    <row r="15068" customHeight="1" spans="1:11">
      <c r="A15068" s="228"/>
      <c r="B15068" s="219"/>
      <c r="C15068" s="220"/>
      <c r="D15068" s="220"/>
      <c r="E15068" s="220"/>
      <c r="F15068" s="225"/>
      <c r="G15068" s="222"/>
      <c r="H15068" s="229"/>
      <c r="I15068" s="220"/>
      <c r="J15068" s="220"/>
      <c r="K15068" s="223"/>
    </row>
    <row r="15069" customHeight="1" spans="1:11">
      <c r="A15069" s="226"/>
      <c r="B15069" s="213"/>
      <c r="C15069" s="214"/>
      <c r="D15069" s="214"/>
      <c r="E15069" s="214"/>
      <c r="F15069" s="224"/>
      <c r="G15069" s="216"/>
      <c r="H15069" s="227"/>
      <c r="I15069" s="214"/>
      <c r="J15069" s="214"/>
      <c r="K15069" s="218"/>
    </row>
    <row r="15070" customHeight="1" spans="1:11">
      <c r="A15070" s="228"/>
      <c r="B15070" s="219"/>
      <c r="C15070" s="220"/>
      <c r="D15070" s="220"/>
      <c r="E15070" s="220"/>
      <c r="F15070" s="225"/>
      <c r="G15070" s="222"/>
      <c r="H15070" s="229"/>
      <c r="I15070" s="220"/>
      <c r="J15070" s="220"/>
      <c r="K15070" s="223"/>
    </row>
    <row r="15071" customHeight="1" spans="1:11">
      <c r="A15071" s="226"/>
      <c r="B15071" s="213"/>
      <c r="C15071" s="214"/>
      <c r="D15071" s="214"/>
      <c r="E15071" s="214"/>
      <c r="F15071" s="224"/>
      <c r="G15071" s="216"/>
      <c r="H15071" s="227"/>
      <c r="I15071" s="214"/>
      <c r="J15071" s="214"/>
      <c r="K15071" s="218"/>
    </row>
    <row r="15072" customHeight="1" spans="1:11">
      <c r="A15072" s="228"/>
      <c r="B15072" s="219"/>
      <c r="C15072" s="220"/>
      <c r="D15072" s="220"/>
      <c r="E15072" s="220"/>
      <c r="F15072" s="225"/>
      <c r="G15072" s="222"/>
      <c r="H15072" s="229"/>
      <c r="I15072" s="220"/>
      <c r="J15072" s="220"/>
      <c r="K15072" s="223"/>
    </row>
    <row r="15073" customHeight="1" spans="1:11">
      <c r="A15073" s="226"/>
      <c r="B15073" s="213"/>
      <c r="C15073" s="214"/>
      <c r="D15073" s="214"/>
      <c r="E15073" s="214"/>
      <c r="F15073" s="224"/>
      <c r="G15073" s="216"/>
      <c r="H15073" s="227"/>
      <c r="I15073" s="214"/>
      <c r="J15073" s="214"/>
      <c r="K15073" s="218"/>
    </row>
    <row r="15074" customHeight="1" spans="1:11">
      <c r="A15074" s="228"/>
      <c r="B15074" s="219"/>
      <c r="C15074" s="220"/>
      <c r="D15074" s="220"/>
      <c r="E15074" s="220"/>
      <c r="F15074" s="225"/>
      <c r="G15074" s="222"/>
      <c r="H15074" s="229"/>
      <c r="I15074" s="220"/>
      <c r="J15074" s="220"/>
      <c r="K15074" s="223"/>
    </row>
    <row r="15075" customHeight="1" spans="1:11">
      <c r="A15075" s="226"/>
      <c r="B15075" s="213"/>
      <c r="C15075" s="214"/>
      <c r="D15075" s="214"/>
      <c r="E15075" s="214"/>
      <c r="F15075" s="224"/>
      <c r="G15075" s="216"/>
      <c r="H15075" s="227"/>
      <c r="I15075" s="214"/>
      <c r="J15075" s="214"/>
      <c r="K15075" s="218"/>
    </row>
    <row r="15076" customHeight="1" spans="1:11">
      <c r="A15076" s="228"/>
      <c r="B15076" s="219"/>
      <c r="C15076" s="220"/>
      <c r="D15076" s="220"/>
      <c r="E15076" s="220"/>
      <c r="F15076" s="225"/>
      <c r="G15076" s="222"/>
      <c r="H15076" s="229"/>
      <c r="I15076" s="220"/>
      <c r="J15076" s="220"/>
      <c r="K15076" s="223"/>
    </row>
    <row r="15077" customHeight="1" spans="1:11">
      <c r="A15077" s="226"/>
      <c r="B15077" s="213"/>
      <c r="C15077" s="214"/>
      <c r="D15077" s="214"/>
      <c r="E15077" s="214"/>
      <c r="F15077" s="224"/>
      <c r="G15077" s="216"/>
      <c r="H15077" s="227"/>
      <c r="I15077" s="214"/>
      <c r="J15077" s="214"/>
      <c r="K15077" s="218"/>
    </row>
    <row r="15078" customHeight="1" spans="1:11">
      <c r="A15078" s="228"/>
      <c r="B15078" s="219"/>
      <c r="C15078" s="220"/>
      <c r="D15078" s="220"/>
      <c r="E15078" s="220"/>
      <c r="F15078" s="225"/>
      <c r="G15078" s="222"/>
      <c r="H15078" s="229"/>
      <c r="I15078" s="220"/>
      <c r="J15078" s="220"/>
      <c r="K15078" s="223"/>
    </row>
    <row r="15079" customHeight="1" spans="1:11">
      <c r="A15079" s="226"/>
      <c r="B15079" s="213"/>
      <c r="C15079" s="214"/>
      <c r="D15079" s="214"/>
      <c r="E15079" s="214"/>
      <c r="F15079" s="224"/>
      <c r="G15079" s="216"/>
      <c r="H15079" s="227"/>
      <c r="I15079" s="214"/>
      <c r="J15079" s="214"/>
      <c r="K15079" s="218"/>
    </row>
    <row r="15080" customHeight="1" spans="1:11">
      <c r="A15080" s="228"/>
      <c r="B15080" s="219"/>
      <c r="C15080" s="220"/>
      <c r="D15080" s="220"/>
      <c r="E15080" s="220"/>
      <c r="F15080" s="225"/>
      <c r="G15080" s="222"/>
      <c r="H15080" s="229"/>
      <c r="I15080" s="220"/>
      <c r="J15080" s="220"/>
      <c r="K15080" s="223"/>
    </row>
    <row r="15081" customHeight="1" spans="1:11">
      <c r="A15081" s="226"/>
      <c r="B15081" s="213"/>
      <c r="C15081" s="214"/>
      <c r="D15081" s="214"/>
      <c r="E15081" s="214"/>
      <c r="F15081" s="224"/>
      <c r="G15081" s="216"/>
      <c r="H15081" s="227"/>
      <c r="I15081" s="214"/>
      <c r="J15081" s="214"/>
      <c r="K15081" s="218"/>
    </row>
    <row r="15082" customHeight="1" spans="1:11">
      <c r="A15082" s="228"/>
      <c r="B15082" s="219"/>
      <c r="C15082" s="220"/>
      <c r="D15082" s="220"/>
      <c r="E15082" s="220"/>
      <c r="F15082" s="225"/>
      <c r="G15082" s="222"/>
      <c r="H15082" s="229"/>
      <c r="I15082" s="220"/>
      <c r="J15082" s="220"/>
      <c r="K15082" s="223"/>
    </row>
    <row r="15083" customHeight="1" spans="1:11">
      <c r="A15083" s="226"/>
      <c r="B15083" s="213"/>
      <c r="C15083" s="214"/>
      <c r="D15083" s="214"/>
      <c r="E15083" s="214"/>
      <c r="F15083" s="224"/>
      <c r="G15083" s="216"/>
      <c r="H15083" s="227"/>
      <c r="I15083" s="214"/>
      <c r="J15083" s="214"/>
      <c r="K15083" s="218"/>
    </row>
    <row r="15084" customHeight="1" spans="1:11">
      <c r="A15084" s="228"/>
      <c r="B15084" s="219"/>
      <c r="C15084" s="220"/>
      <c r="D15084" s="220"/>
      <c r="E15084" s="220"/>
      <c r="F15084" s="225"/>
      <c r="G15084" s="222"/>
      <c r="H15084" s="229"/>
      <c r="I15084" s="220"/>
      <c r="J15084" s="220"/>
      <c r="K15084" s="223"/>
    </row>
    <row r="15085" customHeight="1" spans="1:11">
      <c r="A15085" s="226"/>
      <c r="B15085" s="213"/>
      <c r="C15085" s="214"/>
      <c r="D15085" s="214"/>
      <c r="E15085" s="214"/>
      <c r="F15085" s="224"/>
      <c r="G15085" s="216"/>
      <c r="H15085" s="227"/>
      <c r="I15085" s="214"/>
      <c r="J15085" s="214"/>
      <c r="K15085" s="218"/>
    </row>
    <row r="15086" customHeight="1" spans="1:11">
      <c r="A15086" s="228"/>
      <c r="B15086" s="219"/>
      <c r="C15086" s="220"/>
      <c r="D15086" s="220"/>
      <c r="E15086" s="220"/>
      <c r="F15086" s="225"/>
      <c r="G15086" s="222"/>
      <c r="H15086" s="229"/>
      <c r="I15086" s="220"/>
      <c r="J15086" s="220"/>
      <c r="K15086" s="223"/>
    </row>
    <row r="15087" customHeight="1" spans="1:11">
      <c r="A15087" s="226"/>
      <c r="B15087" s="213"/>
      <c r="C15087" s="214"/>
      <c r="D15087" s="214"/>
      <c r="E15087" s="214"/>
      <c r="F15087" s="224"/>
      <c r="G15087" s="216"/>
      <c r="H15087" s="227"/>
      <c r="I15087" s="214"/>
      <c r="J15087" s="214"/>
      <c r="K15087" s="218"/>
    </row>
    <row r="15088" customHeight="1" spans="1:11">
      <c r="A15088" s="228"/>
      <c r="B15088" s="219"/>
      <c r="C15088" s="220"/>
      <c r="D15088" s="220"/>
      <c r="E15088" s="220"/>
      <c r="F15088" s="225"/>
      <c r="G15088" s="222"/>
      <c r="H15088" s="229"/>
      <c r="I15088" s="220"/>
      <c r="J15088" s="220"/>
      <c r="K15088" s="223"/>
    </row>
    <row r="15089" customHeight="1" spans="1:11">
      <c r="A15089" s="226"/>
      <c r="B15089" s="213"/>
      <c r="C15089" s="214"/>
      <c r="D15089" s="214"/>
      <c r="E15089" s="214"/>
      <c r="F15089" s="224"/>
      <c r="G15089" s="216"/>
      <c r="H15089" s="227"/>
      <c r="I15089" s="214"/>
      <c r="J15089" s="214"/>
      <c r="K15089" s="218"/>
    </row>
    <row r="15090" customHeight="1" spans="1:11">
      <c r="A15090" s="228"/>
      <c r="B15090" s="219"/>
      <c r="C15090" s="220"/>
      <c r="D15090" s="220"/>
      <c r="E15090" s="220"/>
      <c r="F15090" s="225"/>
      <c r="G15090" s="222"/>
      <c r="H15090" s="229"/>
      <c r="I15090" s="220"/>
      <c r="J15090" s="220"/>
      <c r="K15090" s="223"/>
    </row>
    <row r="15091" customHeight="1" spans="1:11">
      <c r="A15091" s="226"/>
      <c r="B15091" s="213"/>
      <c r="C15091" s="214"/>
      <c r="D15091" s="214"/>
      <c r="E15091" s="214"/>
      <c r="F15091" s="224"/>
      <c r="G15091" s="216"/>
      <c r="H15091" s="227"/>
      <c r="I15091" s="214"/>
      <c r="J15091" s="214"/>
      <c r="K15091" s="218"/>
    </row>
    <row r="15092" customHeight="1" spans="1:11">
      <c r="A15092" s="228"/>
      <c r="B15092" s="219"/>
      <c r="C15092" s="220"/>
      <c r="D15092" s="220"/>
      <c r="E15092" s="220"/>
      <c r="F15092" s="225"/>
      <c r="G15092" s="222"/>
      <c r="H15092" s="229"/>
      <c r="I15092" s="220"/>
      <c r="J15092" s="220"/>
      <c r="K15092" s="223"/>
    </row>
    <row r="15093" customHeight="1" spans="1:11">
      <c r="A15093" s="226"/>
      <c r="B15093" s="213"/>
      <c r="C15093" s="214"/>
      <c r="D15093" s="214"/>
      <c r="E15093" s="214"/>
      <c r="F15093" s="224"/>
      <c r="G15093" s="216"/>
      <c r="H15093" s="227"/>
      <c r="I15093" s="214"/>
      <c r="J15093" s="214"/>
      <c r="K15093" s="218"/>
    </row>
    <row r="15094" customHeight="1" spans="1:11">
      <c r="A15094" s="228"/>
      <c r="B15094" s="219"/>
      <c r="C15094" s="220"/>
      <c r="D15094" s="220"/>
      <c r="E15094" s="220"/>
      <c r="F15094" s="225"/>
      <c r="G15094" s="222"/>
      <c r="H15094" s="229"/>
      <c r="I15094" s="220"/>
      <c r="J15094" s="220"/>
      <c r="K15094" s="223"/>
    </row>
    <row r="15095" customHeight="1" spans="1:11">
      <c r="A15095" s="226"/>
      <c r="B15095" s="213"/>
      <c r="C15095" s="214"/>
      <c r="D15095" s="214"/>
      <c r="E15095" s="214"/>
      <c r="F15095" s="224"/>
      <c r="G15095" s="216"/>
      <c r="H15095" s="227"/>
      <c r="I15095" s="214"/>
      <c r="J15095" s="214"/>
      <c r="K15095" s="218"/>
    </row>
    <row r="15096" customHeight="1" spans="1:11">
      <c r="A15096" s="228"/>
      <c r="B15096" s="219"/>
      <c r="C15096" s="220"/>
      <c r="D15096" s="220"/>
      <c r="E15096" s="220"/>
      <c r="F15096" s="225"/>
      <c r="G15096" s="222"/>
      <c r="H15096" s="229"/>
      <c r="I15096" s="220"/>
      <c r="J15096" s="220"/>
      <c r="K15096" s="223"/>
    </row>
    <row r="15097" customHeight="1" spans="1:11">
      <c r="A15097" s="226"/>
      <c r="B15097" s="213"/>
      <c r="C15097" s="214"/>
      <c r="D15097" s="214"/>
      <c r="E15097" s="214"/>
      <c r="F15097" s="224"/>
      <c r="G15097" s="216"/>
      <c r="H15097" s="227"/>
      <c r="I15097" s="214"/>
      <c r="J15097" s="214"/>
      <c r="K15097" s="218"/>
    </row>
    <row r="15098" customHeight="1" spans="1:11">
      <c r="A15098" s="228"/>
      <c r="B15098" s="219"/>
      <c r="C15098" s="220"/>
      <c r="D15098" s="220"/>
      <c r="E15098" s="220"/>
      <c r="F15098" s="225"/>
      <c r="G15098" s="222"/>
      <c r="H15098" s="229"/>
      <c r="I15098" s="220"/>
      <c r="J15098" s="220"/>
      <c r="K15098" s="223"/>
    </row>
    <row r="15099" customHeight="1" spans="1:11">
      <c r="A15099" s="226"/>
      <c r="B15099" s="213"/>
      <c r="C15099" s="214"/>
      <c r="D15099" s="214"/>
      <c r="E15099" s="214"/>
      <c r="F15099" s="224"/>
      <c r="G15099" s="216"/>
      <c r="H15099" s="227"/>
      <c r="I15099" s="214"/>
      <c r="J15099" s="214"/>
      <c r="K15099" s="218"/>
    </row>
    <row r="15100" customHeight="1" spans="1:11">
      <c r="A15100" s="228"/>
      <c r="B15100" s="219"/>
      <c r="C15100" s="220"/>
      <c r="D15100" s="220"/>
      <c r="E15100" s="220"/>
      <c r="F15100" s="225"/>
      <c r="G15100" s="222"/>
      <c r="H15100" s="229"/>
      <c r="I15100" s="220"/>
      <c r="J15100" s="220"/>
      <c r="K15100" s="223"/>
    </row>
    <row r="15101" customHeight="1" spans="1:11">
      <c r="A15101" s="226"/>
      <c r="B15101" s="213"/>
      <c r="C15101" s="214"/>
      <c r="D15101" s="214"/>
      <c r="E15101" s="214"/>
      <c r="F15101" s="224"/>
      <c r="G15101" s="216"/>
      <c r="H15101" s="227"/>
      <c r="I15101" s="214"/>
      <c r="J15101" s="214"/>
      <c r="K15101" s="218"/>
    </row>
    <row r="15102" customHeight="1" spans="1:11">
      <c r="A15102" s="228"/>
      <c r="B15102" s="219"/>
      <c r="C15102" s="220"/>
      <c r="D15102" s="220"/>
      <c r="E15102" s="220"/>
      <c r="F15102" s="225"/>
      <c r="G15102" s="222"/>
      <c r="H15102" s="229"/>
      <c r="I15102" s="220"/>
      <c r="J15102" s="220"/>
      <c r="K15102" s="223"/>
    </row>
    <row r="15103" customHeight="1" spans="1:11">
      <c r="A15103" s="226"/>
      <c r="B15103" s="213"/>
      <c r="C15103" s="214"/>
      <c r="D15103" s="214"/>
      <c r="E15103" s="214"/>
      <c r="F15103" s="224"/>
      <c r="G15103" s="216"/>
      <c r="H15103" s="227"/>
      <c r="I15103" s="214"/>
      <c r="J15103" s="214"/>
      <c r="K15103" s="218"/>
    </row>
    <row r="15104" customHeight="1" spans="1:11">
      <c r="A15104" s="228"/>
      <c r="B15104" s="219"/>
      <c r="C15104" s="220"/>
      <c r="D15104" s="220"/>
      <c r="E15104" s="220"/>
      <c r="F15104" s="225"/>
      <c r="G15104" s="222"/>
      <c r="H15104" s="229"/>
      <c r="I15104" s="220"/>
      <c r="J15104" s="220"/>
      <c r="K15104" s="223"/>
    </row>
    <row r="15105" customHeight="1" spans="1:11">
      <c r="A15105" s="226"/>
      <c r="B15105" s="213"/>
      <c r="C15105" s="214"/>
      <c r="D15105" s="214"/>
      <c r="E15105" s="214"/>
      <c r="F15105" s="224"/>
      <c r="G15105" s="216"/>
      <c r="H15105" s="227"/>
      <c r="I15105" s="214"/>
      <c r="J15105" s="214"/>
      <c r="K15105" s="218"/>
    </row>
    <row r="15106" customHeight="1" spans="1:11">
      <c r="A15106" s="228"/>
      <c r="B15106" s="219"/>
      <c r="C15106" s="220"/>
      <c r="D15106" s="220"/>
      <c r="E15106" s="220"/>
      <c r="F15106" s="225"/>
      <c r="G15106" s="222"/>
      <c r="H15106" s="229"/>
      <c r="I15106" s="220"/>
      <c r="J15106" s="220"/>
      <c r="K15106" s="223"/>
    </row>
    <row r="15107" customHeight="1" spans="1:11">
      <c r="A15107" s="226"/>
      <c r="B15107" s="213"/>
      <c r="C15107" s="214"/>
      <c r="D15107" s="214"/>
      <c r="E15107" s="214"/>
      <c r="F15107" s="224"/>
      <c r="G15107" s="216"/>
      <c r="H15107" s="227"/>
      <c r="I15107" s="214"/>
      <c r="J15107" s="214"/>
      <c r="K15107" s="218"/>
    </row>
    <row r="15108" customHeight="1" spans="1:11">
      <c r="A15108" s="228"/>
      <c r="B15108" s="219"/>
      <c r="C15108" s="220"/>
      <c r="D15108" s="220"/>
      <c r="E15108" s="220"/>
      <c r="F15108" s="225"/>
      <c r="G15108" s="222"/>
      <c r="H15108" s="229"/>
      <c r="I15108" s="220"/>
      <c r="J15108" s="220"/>
      <c r="K15108" s="223"/>
    </row>
    <row r="15109" customHeight="1" spans="1:11">
      <c r="A15109" s="226"/>
      <c r="B15109" s="213"/>
      <c r="C15109" s="214"/>
      <c r="D15109" s="214"/>
      <c r="E15109" s="214"/>
      <c r="F15109" s="224"/>
      <c r="G15109" s="216"/>
      <c r="H15109" s="227"/>
      <c r="I15109" s="214"/>
      <c r="J15109" s="214"/>
      <c r="K15109" s="218"/>
    </row>
    <row r="15110" customHeight="1" spans="1:11">
      <c r="A15110" s="228"/>
      <c r="B15110" s="219"/>
      <c r="C15110" s="220"/>
      <c r="D15110" s="220"/>
      <c r="E15110" s="220"/>
      <c r="F15110" s="225"/>
      <c r="G15110" s="222"/>
      <c r="H15110" s="229"/>
      <c r="I15110" s="220"/>
      <c r="J15110" s="220"/>
      <c r="K15110" s="223"/>
    </row>
    <row r="15111" customHeight="1" spans="1:11">
      <c r="A15111" s="226"/>
      <c r="B15111" s="213"/>
      <c r="C15111" s="214"/>
      <c r="D15111" s="214"/>
      <c r="E15111" s="214"/>
      <c r="F15111" s="224"/>
      <c r="G15111" s="216"/>
      <c r="H15111" s="227"/>
      <c r="I15111" s="214"/>
      <c r="J15111" s="214"/>
      <c r="K15111" s="218"/>
    </row>
    <row r="15112" customHeight="1" spans="1:11">
      <c r="A15112" s="228"/>
      <c r="B15112" s="219"/>
      <c r="C15112" s="220"/>
      <c r="D15112" s="220"/>
      <c r="E15112" s="220"/>
      <c r="F15112" s="225"/>
      <c r="G15112" s="222"/>
      <c r="H15112" s="229"/>
      <c r="I15112" s="220"/>
      <c r="J15112" s="220"/>
      <c r="K15112" s="223"/>
    </row>
    <row r="15113" customHeight="1" spans="1:11">
      <c r="A15113" s="226"/>
      <c r="B15113" s="213"/>
      <c r="C15113" s="214"/>
      <c r="D15113" s="214"/>
      <c r="E15113" s="214"/>
      <c r="F15113" s="224"/>
      <c r="G15113" s="216"/>
      <c r="H15113" s="227"/>
      <c r="I15113" s="214"/>
      <c r="J15113" s="214"/>
      <c r="K15113" s="218"/>
    </row>
    <row r="15114" customHeight="1" spans="1:11">
      <c r="A15114" s="228"/>
      <c r="B15114" s="219"/>
      <c r="C15114" s="220"/>
      <c r="D15114" s="220"/>
      <c r="E15114" s="220"/>
      <c r="F15114" s="225"/>
      <c r="G15114" s="222"/>
      <c r="H15114" s="229"/>
      <c r="I15114" s="220"/>
      <c r="J15114" s="220"/>
      <c r="K15114" s="223"/>
    </row>
    <row r="15115" customHeight="1" spans="1:11">
      <c r="A15115" s="226"/>
      <c r="B15115" s="213"/>
      <c r="C15115" s="214"/>
      <c r="D15115" s="214"/>
      <c r="E15115" s="214"/>
      <c r="F15115" s="224"/>
      <c r="G15115" s="216"/>
      <c r="H15115" s="227"/>
      <c r="I15115" s="214"/>
      <c r="J15115" s="214"/>
      <c r="K15115" s="218"/>
    </row>
    <row r="15116" customHeight="1" spans="1:11">
      <c r="A15116" s="228"/>
      <c r="B15116" s="219"/>
      <c r="C15116" s="220"/>
      <c r="D15116" s="220"/>
      <c r="E15116" s="220"/>
      <c r="F15116" s="225"/>
      <c r="G15116" s="222"/>
      <c r="H15116" s="229"/>
      <c r="I15116" s="220"/>
      <c r="J15116" s="220"/>
      <c r="K15116" s="223"/>
    </row>
    <row r="15117" customHeight="1" spans="1:11">
      <c r="A15117" s="226"/>
      <c r="B15117" s="213"/>
      <c r="C15117" s="214"/>
      <c r="D15117" s="214"/>
      <c r="E15117" s="214"/>
      <c r="F15117" s="224"/>
      <c r="G15117" s="216"/>
      <c r="H15117" s="227"/>
      <c r="I15117" s="214"/>
      <c r="J15117" s="214"/>
      <c r="K15117" s="218"/>
    </row>
    <row r="15118" customHeight="1" spans="1:11">
      <c r="A15118" s="228"/>
      <c r="B15118" s="219"/>
      <c r="C15118" s="220"/>
      <c r="D15118" s="220"/>
      <c r="E15118" s="220"/>
      <c r="F15118" s="225"/>
      <c r="G15118" s="222"/>
      <c r="H15118" s="229"/>
      <c r="I15118" s="220"/>
      <c r="J15118" s="220"/>
      <c r="K15118" s="223"/>
    </row>
    <row r="15119" customHeight="1" spans="1:11">
      <c r="A15119" s="226"/>
      <c r="B15119" s="213"/>
      <c r="C15119" s="214"/>
      <c r="D15119" s="214"/>
      <c r="E15119" s="214"/>
      <c r="F15119" s="224"/>
      <c r="G15119" s="216"/>
      <c r="H15119" s="227"/>
      <c r="I15119" s="214"/>
      <c r="J15119" s="214"/>
      <c r="K15119" s="218"/>
    </row>
    <row r="15120" customHeight="1" spans="1:11">
      <c r="A15120" s="228"/>
      <c r="B15120" s="219"/>
      <c r="C15120" s="220"/>
      <c r="D15120" s="220"/>
      <c r="E15120" s="220"/>
      <c r="F15120" s="225"/>
      <c r="G15120" s="222"/>
      <c r="H15120" s="229"/>
      <c r="I15120" s="220"/>
      <c r="J15120" s="220"/>
      <c r="K15120" s="223"/>
    </row>
    <row r="15121" customHeight="1" spans="1:11">
      <c r="A15121" s="226"/>
      <c r="B15121" s="213"/>
      <c r="C15121" s="214"/>
      <c r="D15121" s="214"/>
      <c r="E15121" s="214"/>
      <c r="F15121" s="224"/>
      <c r="G15121" s="216"/>
      <c r="H15121" s="227"/>
      <c r="I15121" s="214"/>
      <c r="J15121" s="214"/>
      <c r="K15121" s="218"/>
    </row>
    <row r="15122" customHeight="1" spans="1:11">
      <c r="A15122" s="228"/>
      <c r="B15122" s="219"/>
      <c r="C15122" s="220"/>
      <c r="D15122" s="220"/>
      <c r="E15122" s="220"/>
      <c r="F15122" s="225"/>
      <c r="G15122" s="222"/>
      <c r="H15122" s="229"/>
      <c r="I15122" s="220"/>
      <c r="J15122" s="220"/>
      <c r="K15122" s="223"/>
    </row>
    <row r="15123" customHeight="1" spans="1:11">
      <c r="A15123" s="226"/>
      <c r="B15123" s="213"/>
      <c r="C15123" s="214"/>
      <c r="D15123" s="214"/>
      <c r="E15123" s="214"/>
      <c r="F15123" s="224"/>
      <c r="G15123" s="216"/>
      <c r="H15123" s="227"/>
      <c r="I15123" s="214"/>
      <c r="J15123" s="214"/>
      <c r="K15123" s="218"/>
    </row>
    <row r="15124" customHeight="1" spans="1:11">
      <c r="A15124" s="228"/>
      <c r="B15124" s="219"/>
      <c r="C15124" s="220"/>
      <c r="D15124" s="220"/>
      <c r="E15124" s="220"/>
      <c r="F15124" s="225"/>
      <c r="G15124" s="222"/>
      <c r="H15124" s="229"/>
      <c r="I15124" s="220"/>
      <c r="J15124" s="220"/>
      <c r="K15124" s="223"/>
    </row>
    <row r="15125" customHeight="1" spans="1:11">
      <c r="A15125" s="226"/>
      <c r="B15125" s="213"/>
      <c r="C15125" s="214"/>
      <c r="D15125" s="214"/>
      <c r="E15125" s="214"/>
      <c r="F15125" s="224"/>
      <c r="G15125" s="216"/>
      <c r="H15125" s="227"/>
      <c r="I15125" s="214"/>
      <c r="J15125" s="214"/>
      <c r="K15125" s="218"/>
    </row>
    <row r="15126" customHeight="1" spans="1:11">
      <c r="A15126" s="228"/>
      <c r="B15126" s="219"/>
      <c r="C15126" s="220"/>
      <c r="D15126" s="220"/>
      <c r="E15126" s="220"/>
      <c r="F15126" s="225"/>
      <c r="G15126" s="222"/>
      <c r="H15126" s="229"/>
      <c r="I15126" s="220"/>
      <c r="J15126" s="220"/>
      <c r="K15126" s="223"/>
    </row>
    <row r="15127" customHeight="1" spans="1:11">
      <c r="A15127" s="226"/>
      <c r="B15127" s="213"/>
      <c r="C15127" s="214"/>
      <c r="D15127" s="214"/>
      <c r="E15127" s="214"/>
      <c r="F15127" s="224"/>
      <c r="G15127" s="216"/>
      <c r="H15127" s="227"/>
      <c r="I15127" s="214"/>
      <c r="J15127" s="214"/>
      <c r="K15127" s="218"/>
    </row>
    <row r="15128" customHeight="1" spans="1:11">
      <c r="A15128" s="228"/>
      <c r="B15128" s="219"/>
      <c r="C15128" s="220"/>
      <c r="D15128" s="220"/>
      <c r="E15128" s="220"/>
      <c r="F15128" s="225"/>
      <c r="G15128" s="222"/>
      <c r="H15128" s="229"/>
      <c r="I15128" s="220"/>
      <c r="J15128" s="220"/>
      <c r="K15128" s="223"/>
    </row>
    <row r="15129" customHeight="1" spans="1:11">
      <c r="A15129" s="226"/>
      <c r="B15129" s="213"/>
      <c r="C15129" s="214"/>
      <c r="D15129" s="214"/>
      <c r="E15129" s="214"/>
      <c r="F15129" s="224"/>
      <c r="G15129" s="216"/>
      <c r="H15129" s="227"/>
      <c r="I15129" s="214"/>
      <c r="J15129" s="214"/>
      <c r="K15129" s="218"/>
    </row>
    <row r="15130" customHeight="1" spans="1:11">
      <c r="A15130" s="228"/>
      <c r="B15130" s="219"/>
      <c r="C15130" s="220"/>
      <c r="D15130" s="220"/>
      <c r="E15130" s="220"/>
      <c r="F15130" s="225"/>
      <c r="G15130" s="222"/>
      <c r="H15130" s="229"/>
      <c r="I15130" s="220"/>
      <c r="J15130" s="220"/>
      <c r="K15130" s="223"/>
    </row>
    <row r="15131" customHeight="1" spans="1:11">
      <c r="A15131" s="226"/>
      <c r="B15131" s="213"/>
      <c r="C15131" s="214"/>
      <c r="D15131" s="214"/>
      <c r="E15131" s="214"/>
      <c r="F15131" s="224"/>
      <c r="G15131" s="216"/>
      <c r="H15131" s="227"/>
      <c r="I15131" s="214"/>
      <c r="J15131" s="214"/>
      <c r="K15131" s="218"/>
    </row>
    <row r="15132" customHeight="1" spans="1:11">
      <c r="A15132" s="228"/>
      <c r="B15132" s="219"/>
      <c r="C15132" s="220"/>
      <c r="D15132" s="220"/>
      <c r="E15132" s="220"/>
      <c r="F15132" s="225"/>
      <c r="G15132" s="222"/>
      <c r="H15132" s="229"/>
      <c r="I15132" s="220"/>
      <c r="J15132" s="220"/>
      <c r="K15132" s="223"/>
    </row>
    <row r="15133" customHeight="1" spans="1:11">
      <c r="A15133" s="226"/>
      <c r="B15133" s="213"/>
      <c r="C15133" s="214"/>
      <c r="D15133" s="214"/>
      <c r="E15133" s="214"/>
      <c r="F15133" s="224"/>
      <c r="G15133" s="216"/>
      <c r="H15133" s="227"/>
      <c r="I15133" s="214"/>
      <c r="J15133" s="214"/>
      <c r="K15133" s="218"/>
    </row>
    <row r="15134" customHeight="1" spans="1:11">
      <c r="A15134" s="228"/>
      <c r="B15134" s="219"/>
      <c r="C15134" s="220"/>
      <c r="D15134" s="220"/>
      <c r="E15134" s="220"/>
      <c r="F15134" s="225"/>
      <c r="G15134" s="222"/>
      <c r="H15134" s="229"/>
      <c r="I15134" s="220"/>
      <c r="J15134" s="220"/>
      <c r="K15134" s="223"/>
    </row>
    <row r="15135" customHeight="1" spans="1:11">
      <c r="A15135" s="226"/>
      <c r="B15135" s="213"/>
      <c r="C15135" s="214"/>
      <c r="D15135" s="214"/>
      <c r="E15135" s="214"/>
      <c r="F15135" s="224"/>
      <c r="G15135" s="216"/>
      <c r="H15135" s="227"/>
      <c r="I15135" s="214"/>
      <c r="J15135" s="214"/>
      <c r="K15135" s="218"/>
    </row>
    <row r="15136" customHeight="1" spans="1:11">
      <c r="A15136" s="228"/>
      <c r="B15136" s="219"/>
      <c r="C15136" s="220"/>
      <c r="D15136" s="220"/>
      <c r="E15136" s="220"/>
      <c r="F15136" s="225"/>
      <c r="G15136" s="222"/>
      <c r="H15136" s="229"/>
      <c r="I15136" s="220"/>
      <c r="J15136" s="220"/>
      <c r="K15136" s="223"/>
    </row>
    <row r="15137" customHeight="1" spans="1:11">
      <c r="A15137" s="226"/>
      <c r="B15137" s="213"/>
      <c r="C15137" s="214"/>
      <c r="D15137" s="214"/>
      <c r="E15137" s="214"/>
      <c r="F15137" s="224"/>
      <c r="G15137" s="216"/>
      <c r="H15137" s="227"/>
      <c r="I15137" s="214"/>
      <c r="J15137" s="214"/>
      <c r="K15137" s="218"/>
    </row>
    <row r="15138" customHeight="1" spans="1:11">
      <c r="A15138" s="228"/>
      <c r="B15138" s="219"/>
      <c r="C15138" s="220"/>
      <c r="D15138" s="220"/>
      <c r="E15138" s="220"/>
      <c r="F15138" s="225"/>
      <c r="G15138" s="222"/>
      <c r="H15138" s="229"/>
      <c r="I15138" s="220"/>
      <c r="J15138" s="220"/>
      <c r="K15138" s="223"/>
    </row>
    <row r="15139" customHeight="1" spans="1:11">
      <c r="A15139" s="226"/>
      <c r="B15139" s="213"/>
      <c r="C15139" s="214"/>
      <c r="D15139" s="214"/>
      <c r="E15139" s="214"/>
      <c r="F15139" s="224"/>
      <c r="G15139" s="216"/>
      <c r="H15139" s="227"/>
      <c r="I15139" s="214"/>
      <c r="J15139" s="214"/>
      <c r="K15139" s="218"/>
    </row>
    <row r="15140" customHeight="1" spans="1:11">
      <c r="A15140" s="228"/>
      <c r="B15140" s="219"/>
      <c r="C15140" s="220"/>
      <c r="D15140" s="220"/>
      <c r="E15140" s="220"/>
      <c r="F15140" s="225"/>
      <c r="G15140" s="222"/>
      <c r="H15140" s="229"/>
      <c r="I15140" s="220"/>
      <c r="J15140" s="220"/>
      <c r="K15140" s="223"/>
    </row>
    <row r="15141" customHeight="1" spans="1:11">
      <c r="A15141" s="226"/>
      <c r="B15141" s="213"/>
      <c r="C15141" s="214"/>
      <c r="D15141" s="214"/>
      <c r="E15141" s="214"/>
      <c r="F15141" s="224"/>
      <c r="G15141" s="216"/>
      <c r="H15141" s="227"/>
      <c r="I15141" s="214"/>
      <c r="J15141" s="214"/>
      <c r="K15141" s="218"/>
    </row>
    <row r="15142" customHeight="1" spans="1:11">
      <c r="A15142" s="228"/>
      <c r="B15142" s="219"/>
      <c r="C15142" s="220"/>
      <c r="D15142" s="220"/>
      <c r="E15142" s="220"/>
      <c r="F15142" s="225"/>
      <c r="G15142" s="222"/>
      <c r="H15142" s="229"/>
      <c r="I15142" s="220"/>
      <c r="J15142" s="220"/>
      <c r="K15142" s="223"/>
    </row>
    <row r="15143" customHeight="1" spans="1:11">
      <c r="A15143" s="226"/>
      <c r="B15143" s="213"/>
      <c r="C15143" s="214"/>
      <c r="D15143" s="214"/>
      <c r="E15143" s="214"/>
      <c r="F15143" s="224"/>
      <c r="G15143" s="216"/>
      <c r="H15143" s="227"/>
      <c r="I15143" s="214"/>
      <c r="J15143" s="214"/>
      <c r="K15143" s="218"/>
    </row>
    <row r="15144" customHeight="1" spans="1:11">
      <c r="A15144" s="228"/>
      <c r="B15144" s="219"/>
      <c r="C15144" s="220"/>
      <c r="D15144" s="220"/>
      <c r="E15144" s="220"/>
      <c r="F15144" s="225"/>
      <c r="G15144" s="222"/>
      <c r="H15144" s="229"/>
      <c r="I15144" s="220"/>
      <c r="J15144" s="220"/>
      <c r="K15144" s="223"/>
    </row>
    <row r="15145" customHeight="1" spans="1:11">
      <c r="A15145" s="226"/>
      <c r="B15145" s="213"/>
      <c r="C15145" s="214"/>
      <c r="D15145" s="214"/>
      <c r="E15145" s="214"/>
      <c r="F15145" s="224"/>
      <c r="G15145" s="216"/>
      <c r="H15145" s="227"/>
      <c r="I15145" s="214"/>
      <c r="J15145" s="214"/>
      <c r="K15145" s="218"/>
    </row>
    <row r="15146" customHeight="1" spans="1:11">
      <c r="A15146" s="228"/>
      <c r="B15146" s="219"/>
      <c r="C15146" s="220"/>
      <c r="D15146" s="220"/>
      <c r="E15146" s="220"/>
      <c r="F15146" s="225"/>
      <c r="G15146" s="222"/>
      <c r="H15146" s="229"/>
      <c r="I15146" s="220"/>
      <c r="J15146" s="220"/>
      <c r="K15146" s="223"/>
    </row>
    <row r="15147" customHeight="1" spans="1:11">
      <c r="A15147" s="226"/>
      <c r="B15147" s="213"/>
      <c r="C15147" s="214"/>
      <c r="D15147" s="214"/>
      <c r="E15147" s="214"/>
      <c r="F15147" s="224"/>
      <c r="G15147" s="216"/>
      <c r="H15147" s="227"/>
      <c r="I15147" s="214"/>
      <c r="J15147" s="214"/>
      <c r="K15147" s="218"/>
    </row>
    <row r="15148" customHeight="1" spans="1:11">
      <c r="A15148" s="228"/>
      <c r="B15148" s="219"/>
      <c r="C15148" s="220"/>
      <c r="D15148" s="220"/>
      <c r="E15148" s="220"/>
      <c r="F15148" s="225"/>
      <c r="G15148" s="222"/>
      <c r="H15148" s="229"/>
      <c r="I15148" s="220"/>
      <c r="J15148" s="220"/>
      <c r="K15148" s="223"/>
    </row>
    <row r="15149" customHeight="1" spans="1:11">
      <c r="A15149" s="226"/>
      <c r="B15149" s="213"/>
      <c r="C15149" s="214"/>
      <c r="D15149" s="214"/>
      <c r="E15149" s="214"/>
      <c r="F15149" s="224"/>
      <c r="G15149" s="216"/>
      <c r="H15149" s="227"/>
      <c r="I15149" s="214"/>
      <c r="J15149" s="214"/>
      <c r="K15149" s="218"/>
    </row>
    <row r="15150" customHeight="1" spans="1:11">
      <c r="A15150" s="228"/>
      <c r="B15150" s="219"/>
      <c r="C15150" s="220"/>
      <c r="D15150" s="220"/>
      <c r="E15150" s="220"/>
      <c r="F15150" s="225"/>
      <c r="G15150" s="222"/>
      <c r="H15150" s="229"/>
      <c r="I15150" s="220"/>
      <c r="J15150" s="220"/>
      <c r="K15150" s="223"/>
    </row>
    <row r="15151" customHeight="1" spans="1:11">
      <c r="A15151" s="226"/>
      <c r="B15151" s="213"/>
      <c r="C15151" s="214"/>
      <c r="D15151" s="214"/>
      <c r="E15151" s="214"/>
      <c r="F15151" s="224"/>
      <c r="G15151" s="216"/>
      <c r="H15151" s="227"/>
      <c r="I15151" s="214"/>
      <c r="J15151" s="214"/>
      <c r="K15151" s="218"/>
    </row>
    <row r="15152" customHeight="1" spans="1:11">
      <c r="A15152" s="228"/>
      <c r="B15152" s="219"/>
      <c r="C15152" s="220"/>
      <c r="D15152" s="220"/>
      <c r="E15152" s="220"/>
      <c r="F15152" s="225"/>
      <c r="G15152" s="222"/>
      <c r="H15152" s="229"/>
      <c r="I15152" s="220"/>
      <c r="J15152" s="220"/>
      <c r="K15152" s="223"/>
    </row>
    <row r="15153" customHeight="1" spans="1:11">
      <c r="A15153" s="226"/>
      <c r="B15153" s="213"/>
      <c r="C15153" s="214"/>
      <c r="D15153" s="214"/>
      <c r="E15153" s="214"/>
      <c r="F15153" s="224"/>
      <c r="G15153" s="216"/>
      <c r="H15153" s="227"/>
      <c r="I15153" s="214"/>
      <c r="J15153" s="214"/>
      <c r="K15153" s="218"/>
    </row>
    <row r="15154" customHeight="1" spans="1:11">
      <c r="A15154" s="228"/>
      <c r="B15154" s="219"/>
      <c r="C15154" s="220"/>
      <c r="D15154" s="220"/>
      <c r="E15154" s="220"/>
      <c r="F15154" s="225"/>
      <c r="G15154" s="222"/>
      <c r="H15154" s="229"/>
      <c r="I15154" s="220"/>
      <c r="J15154" s="220"/>
      <c r="K15154" s="223"/>
    </row>
    <row r="15155" customHeight="1" spans="1:11">
      <c r="A15155" s="226"/>
      <c r="B15155" s="213"/>
      <c r="C15155" s="214"/>
      <c r="D15155" s="214"/>
      <c r="E15155" s="214"/>
      <c r="F15155" s="224"/>
      <c r="G15155" s="216"/>
      <c r="H15155" s="227"/>
      <c r="I15155" s="214"/>
      <c r="J15155" s="214"/>
      <c r="K15155" s="218"/>
    </row>
    <row r="15156" customHeight="1" spans="1:11">
      <c r="A15156" s="228"/>
      <c r="B15156" s="219"/>
      <c r="C15156" s="220"/>
      <c r="D15156" s="220"/>
      <c r="E15156" s="220"/>
      <c r="F15156" s="225"/>
      <c r="G15156" s="222"/>
      <c r="H15156" s="229"/>
      <c r="I15156" s="220"/>
      <c r="J15156" s="220"/>
      <c r="K15156" s="223"/>
    </row>
    <row r="15157" customHeight="1" spans="1:11">
      <c r="A15157" s="226"/>
      <c r="B15157" s="213"/>
      <c r="C15157" s="214"/>
      <c r="D15157" s="214"/>
      <c r="E15157" s="214"/>
      <c r="F15157" s="224"/>
      <c r="G15157" s="216"/>
      <c r="H15157" s="227"/>
      <c r="I15157" s="214"/>
      <c r="J15157" s="214"/>
      <c r="K15157" s="218"/>
    </row>
    <row r="15158" customHeight="1" spans="1:11">
      <c r="A15158" s="228"/>
      <c r="B15158" s="219"/>
      <c r="C15158" s="220"/>
      <c r="D15158" s="220"/>
      <c r="E15158" s="220"/>
      <c r="F15158" s="225"/>
      <c r="G15158" s="222"/>
      <c r="H15158" s="229"/>
      <c r="I15158" s="220"/>
      <c r="J15158" s="220"/>
      <c r="K15158" s="223"/>
    </row>
    <row r="15159" customHeight="1" spans="1:11">
      <c r="A15159" s="226"/>
      <c r="B15159" s="213"/>
      <c r="C15159" s="214"/>
      <c r="D15159" s="214"/>
      <c r="E15159" s="214"/>
      <c r="F15159" s="224"/>
      <c r="G15159" s="216"/>
      <c r="H15159" s="227"/>
      <c r="I15159" s="214"/>
      <c r="J15159" s="214"/>
      <c r="K15159" s="218"/>
    </row>
    <row r="15160" customHeight="1" spans="1:11">
      <c r="A15160" s="228"/>
      <c r="B15160" s="219"/>
      <c r="C15160" s="220"/>
      <c r="D15160" s="220"/>
      <c r="E15160" s="220"/>
      <c r="F15160" s="225"/>
      <c r="G15160" s="222"/>
      <c r="H15160" s="229"/>
      <c r="I15160" s="220"/>
      <c r="J15160" s="220"/>
      <c r="K15160" s="223"/>
    </row>
    <row r="15161" customHeight="1" spans="1:11">
      <c r="A15161" s="226"/>
      <c r="B15161" s="213"/>
      <c r="C15161" s="214"/>
      <c r="D15161" s="214"/>
      <c r="E15161" s="214"/>
      <c r="F15161" s="224"/>
      <c r="G15161" s="216"/>
      <c r="H15161" s="227"/>
      <c r="I15161" s="214"/>
      <c r="J15161" s="214"/>
      <c r="K15161" s="218"/>
    </row>
    <row r="15162" customHeight="1" spans="1:11">
      <c r="A15162" s="228"/>
      <c r="B15162" s="219"/>
      <c r="C15162" s="220"/>
      <c r="D15162" s="220"/>
      <c r="E15162" s="220"/>
      <c r="F15162" s="225"/>
      <c r="G15162" s="222"/>
      <c r="H15162" s="229"/>
      <c r="I15162" s="220"/>
      <c r="J15162" s="220"/>
      <c r="K15162" s="223"/>
    </row>
    <row r="15163" customHeight="1" spans="1:11">
      <c r="A15163" s="226"/>
      <c r="B15163" s="213"/>
      <c r="C15163" s="214"/>
      <c r="D15163" s="214"/>
      <c r="E15163" s="214"/>
      <c r="F15163" s="224"/>
      <c r="G15163" s="216"/>
      <c r="H15163" s="227"/>
      <c r="I15163" s="214"/>
      <c r="J15163" s="214"/>
      <c r="K15163" s="218"/>
    </row>
    <row r="15164" customHeight="1" spans="1:11">
      <c r="A15164" s="228"/>
      <c r="B15164" s="219"/>
      <c r="C15164" s="220"/>
      <c r="D15164" s="220"/>
      <c r="E15164" s="220"/>
      <c r="F15164" s="225"/>
      <c r="G15164" s="222"/>
      <c r="H15164" s="229"/>
      <c r="I15164" s="220"/>
      <c r="J15164" s="220"/>
      <c r="K15164" s="223"/>
    </row>
    <row r="15165" customHeight="1" spans="1:11">
      <c r="A15165" s="226"/>
      <c r="B15165" s="213"/>
      <c r="C15165" s="214"/>
      <c r="D15165" s="214"/>
      <c r="E15165" s="214"/>
      <c r="F15165" s="224"/>
      <c r="G15165" s="216"/>
      <c r="H15165" s="227"/>
      <c r="I15165" s="214"/>
      <c r="J15165" s="214"/>
      <c r="K15165" s="218"/>
    </row>
    <row r="15166" customHeight="1" spans="1:11">
      <c r="A15166" s="228"/>
      <c r="B15166" s="219"/>
      <c r="C15166" s="220"/>
      <c r="D15166" s="220"/>
      <c r="E15166" s="220"/>
      <c r="F15166" s="225"/>
      <c r="G15166" s="222"/>
      <c r="H15166" s="229"/>
      <c r="I15166" s="220"/>
      <c r="J15166" s="220"/>
      <c r="K15166" s="223"/>
    </row>
    <row r="15167" customHeight="1" spans="1:11">
      <c r="A15167" s="226"/>
      <c r="B15167" s="213"/>
      <c r="C15167" s="214"/>
      <c r="D15167" s="214"/>
      <c r="E15167" s="214"/>
      <c r="F15167" s="224"/>
      <c r="G15167" s="216"/>
      <c r="H15167" s="227"/>
      <c r="I15167" s="214"/>
      <c r="J15167" s="214"/>
      <c r="K15167" s="218"/>
    </row>
    <row r="15168" customHeight="1" spans="1:11">
      <c r="A15168" s="228"/>
      <c r="B15168" s="219"/>
      <c r="C15168" s="220"/>
      <c r="D15168" s="220"/>
      <c r="E15168" s="220"/>
      <c r="F15168" s="225"/>
      <c r="G15168" s="222"/>
      <c r="H15168" s="229"/>
      <c r="I15168" s="220"/>
      <c r="J15168" s="220"/>
      <c r="K15168" s="223"/>
    </row>
    <row r="15169" customHeight="1" spans="1:11">
      <c r="A15169" s="226"/>
      <c r="B15169" s="213"/>
      <c r="C15169" s="214"/>
      <c r="D15169" s="214"/>
      <c r="E15169" s="214"/>
      <c r="F15169" s="224"/>
      <c r="G15169" s="216"/>
      <c r="H15169" s="227"/>
      <c r="I15169" s="214"/>
      <c r="J15169" s="214"/>
      <c r="K15169" s="218"/>
    </row>
    <row r="15170" customHeight="1" spans="1:11">
      <c r="A15170" s="228"/>
      <c r="B15170" s="219"/>
      <c r="C15170" s="220"/>
      <c r="D15170" s="220"/>
      <c r="E15170" s="220"/>
      <c r="F15170" s="225"/>
      <c r="G15170" s="222"/>
      <c r="H15170" s="229"/>
      <c r="I15170" s="220"/>
      <c r="J15170" s="220"/>
      <c r="K15170" s="223"/>
    </row>
    <row r="15171" customHeight="1" spans="1:11">
      <c r="A15171" s="226"/>
      <c r="B15171" s="213"/>
      <c r="C15171" s="214"/>
      <c r="D15171" s="214"/>
      <c r="E15171" s="214"/>
      <c r="F15171" s="224"/>
      <c r="G15171" s="216"/>
      <c r="H15171" s="227"/>
      <c r="I15171" s="214"/>
      <c r="J15171" s="214"/>
      <c r="K15171" s="218"/>
    </row>
    <row r="15172" customHeight="1" spans="1:11">
      <c r="A15172" s="228"/>
      <c r="B15172" s="219"/>
      <c r="C15172" s="220"/>
      <c r="D15172" s="220"/>
      <c r="E15172" s="220"/>
      <c r="F15172" s="225"/>
      <c r="G15172" s="222"/>
      <c r="H15172" s="229"/>
      <c r="I15172" s="220"/>
      <c r="J15172" s="220"/>
      <c r="K15172" s="223"/>
    </row>
    <row r="15173" customHeight="1" spans="1:11">
      <c r="A15173" s="226"/>
      <c r="B15173" s="213"/>
      <c r="C15173" s="214"/>
      <c r="D15173" s="214"/>
      <c r="E15173" s="214"/>
      <c r="F15173" s="224"/>
      <c r="G15173" s="216"/>
      <c r="H15173" s="227"/>
      <c r="I15173" s="214"/>
      <c r="J15173" s="214"/>
      <c r="K15173" s="218"/>
    </row>
    <row r="15174" customHeight="1" spans="1:11">
      <c r="A15174" s="228"/>
      <c r="B15174" s="219"/>
      <c r="C15174" s="220"/>
      <c r="D15174" s="220"/>
      <c r="E15174" s="220"/>
      <c r="F15174" s="225"/>
      <c r="G15174" s="222"/>
      <c r="H15174" s="229"/>
      <c r="I15174" s="220"/>
      <c r="J15174" s="220"/>
      <c r="K15174" s="223"/>
    </row>
    <row r="15175" customHeight="1" spans="1:11">
      <c r="A15175" s="226"/>
      <c r="B15175" s="213"/>
      <c r="C15175" s="214"/>
      <c r="D15175" s="214"/>
      <c r="E15175" s="214"/>
      <c r="F15175" s="224"/>
      <c r="G15175" s="216"/>
      <c r="H15175" s="227"/>
      <c r="I15175" s="214"/>
      <c r="J15175" s="214"/>
      <c r="K15175" s="218"/>
    </row>
    <row r="15176" customHeight="1" spans="1:11">
      <c r="A15176" s="228"/>
      <c r="B15176" s="219"/>
      <c r="C15176" s="220"/>
      <c r="D15176" s="220"/>
      <c r="E15176" s="220"/>
      <c r="F15176" s="225"/>
      <c r="G15176" s="222"/>
      <c r="H15176" s="229"/>
      <c r="I15176" s="220"/>
      <c r="J15176" s="220"/>
      <c r="K15176" s="223"/>
    </row>
    <row r="15177" customHeight="1" spans="1:11">
      <c r="A15177" s="226"/>
      <c r="B15177" s="213"/>
      <c r="C15177" s="214"/>
      <c r="D15177" s="214"/>
      <c r="E15177" s="214"/>
      <c r="F15177" s="224"/>
      <c r="G15177" s="216"/>
      <c r="H15177" s="227"/>
      <c r="I15177" s="214"/>
      <c r="J15177" s="214"/>
      <c r="K15177" s="218"/>
    </row>
    <row r="15178" customHeight="1" spans="1:11">
      <c r="A15178" s="228"/>
      <c r="B15178" s="219"/>
      <c r="C15178" s="220"/>
      <c r="D15178" s="220"/>
      <c r="E15178" s="220"/>
      <c r="F15178" s="225"/>
      <c r="G15178" s="222"/>
      <c r="H15178" s="229"/>
      <c r="I15178" s="220"/>
      <c r="J15178" s="220"/>
      <c r="K15178" s="223"/>
    </row>
    <row r="15179" customHeight="1" spans="1:11">
      <c r="A15179" s="226"/>
      <c r="B15179" s="213"/>
      <c r="C15179" s="214"/>
      <c r="D15179" s="214"/>
      <c r="E15179" s="214"/>
      <c r="F15179" s="224"/>
      <c r="G15179" s="216"/>
      <c r="H15179" s="227"/>
      <c r="I15179" s="214"/>
      <c r="J15179" s="214"/>
      <c r="K15179" s="218"/>
    </row>
    <row r="15180" customHeight="1" spans="1:11">
      <c r="A15180" s="228"/>
      <c r="B15180" s="219"/>
      <c r="C15180" s="220"/>
      <c r="D15180" s="220"/>
      <c r="E15180" s="220"/>
      <c r="F15180" s="225"/>
      <c r="G15180" s="222"/>
      <c r="H15180" s="229"/>
      <c r="I15180" s="220"/>
      <c r="J15180" s="220"/>
      <c r="K15180" s="223"/>
    </row>
    <row r="15181" customHeight="1" spans="1:11">
      <c r="A15181" s="226"/>
      <c r="B15181" s="213"/>
      <c r="C15181" s="214"/>
      <c r="D15181" s="214"/>
      <c r="E15181" s="214"/>
      <c r="F15181" s="224"/>
      <c r="G15181" s="216"/>
      <c r="H15181" s="227"/>
      <c r="I15181" s="214"/>
      <c r="J15181" s="214"/>
      <c r="K15181" s="218"/>
    </row>
    <row r="15182" customHeight="1" spans="1:11">
      <c r="A15182" s="228"/>
      <c r="B15182" s="219"/>
      <c r="C15182" s="220"/>
      <c r="D15182" s="220"/>
      <c r="E15182" s="220"/>
      <c r="F15182" s="225"/>
      <c r="G15182" s="222"/>
      <c r="H15182" s="229"/>
      <c r="I15182" s="220"/>
      <c r="J15182" s="220"/>
      <c r="K15182" s="223"/>
    </row>
    <row r="15183" customHeight="1" spans="1:11">
      <c r="A15183" s="226"/>
      <c r="B15183" s="213"/>
      <c r="C15183" s="214"/>
      <c r="D15183" s="214"/>
      <c r="E15183" s="214"/>
      <c r="F15183" s="224"/>
      <c r="G15183" s="216"/>
      <c r="H15183" s="227"/>
      <c r="I15183" s="214"/>
      <c r="J15183" s="214"/>
      <c r="K15183" s="218"/>
    </row>
    <row r="15184" customHeight="1" spans="1:11">
      <c r="A15184" s="228"/>
      <c r="B15184" s="219"/>
      <c r="C15184" s="220"/>
      <c r="D15184" s="220"/>
      <c r="E15184" s="220"/>
      <c r="F15184" s="225"/>
      <c r="G15184" s="222"/>
      <c r="H15184" s="229"/>
      <c r="I15184" s="220"/>
      <c r="J15184" s="220"/>
      <c r="K15184" s="223"/>
    </row>
    <row r="15185" customHeight="1" spans="1:11">
      <c r="A15185" s="226"/>
      <c r="B15185" s="213"/>
      <c r="C15185" s="214"/>
      <c r="D15185" s="214"/>
      <c r="E15185" s="214"/>
      <c r="F15185" s="224"/>
      <c r="G15185" s="216"/>
      <c r="H15185" s="227"/>
      <c r="I15185" s="214"/>
      <c r="J15185" s="214"/>
      <c r="K15185" s="218"/>
    </row>
    <row r="15186" customHeight="1" spans="1:11">
      <c r="A15186" s="228"/>
      <c r="B15186" s="219"/>
      <c r="C15186" s="220"/>
      <c r="D15186" s="220"/>
      <c r="E15186" s="220"/>
      <c r="F15186" s="225"/>
      <c r="G15186" s="222"/>
      <c r="H15186" s="229"/>
      <c r="I15186" s="220"/>
      <c r="J15186" s="220"/>
      <c r="K15186" s="223"/>
    </row>
    <row r="15187" customHeight="1" spans="1:11">
      <c r="A15187" s="226"/>
      <c r="B15187" s="213"/>
      <c r="C15187" s="214"/>
      <c r="D15187" s="214"/>
      <c r="E15187" s="214"/>
      <c r="F15187" s="224"/>
      <c r="G15187" s="216"/>
      <c r="H15187" s="227"/>
      <c r="I15187" s="214"/>
      <c r="J15187" s="214"/>
      <c r="K15187" s="218"/>
    </row>
    <row r="15188" customHeight="1" spans="1:11">
      <c r="A15188" s="228"/>
      <c r="B15188" s="219"/>
      <c r="C15188" s="220"/>
      <c r="D15188" s="220"/>
      <c r="E15188" s="220"/>
      <c r="F15188" s="225"/>
      <c r="G15188" s="222"/>
      <c r="H15188" s="229"/>
      <c r="I15188" s="220"/>
      <c r="J15188" s="220"/>
      <c r="K15188" s="223"/>
    </row>
    <row r="15189" customHeight="1" spans="1:11">
      <c r="A15189" s="226"/>
      <c r="B15189" s="213"/>
      <c r="C15189" s="214"/>
      <c r="D15189" s="214"/>
      <c r="E15189" s="214"/>
      <c r="F15189" s="224"/>
      <c r="G15189" s="216"/>
      <c r="H15189" s="227"/>
      <c r="I15189" s="214"/>
      <c r="J15189" s="214"/>
      <c r="K15189" s="218"/>
    </row>
    <row r="15190" customHeight="1" spans="1:11">
      <c r="A15190" s="228"/>
      <c r="B15190" s="219"/>
      <c r="C15190" s="220"/>
      <c r="D15190" s="220"/>
      <c r="E15190" s="220"/>
      <c r="F15190" s="225"/>
      <c r="G15190" s="222"/>
      <c r="H15190" s="229"/>
      <c r="I15190" s="220"/>
      <c r="J15190" s="220"/>
      <c r="K15190" s="223"/>
    </row>
    <row r="15191" customHeight="1" spans="1:11">
      <c r="A15191" s="226"/>
      <c r="B15191" s="213"/>
      <c r="C15191" s="214"/>
      <c r="D15191" s="214"/>
      <c r="E15191" s="214"/>
      <c r="F15191" s="224"/>
      <c r="G15191" s="216"/>
      <c r="H15191" s="227"/>
      <c r="I15191" s="214"/>
      <c r="J15191" s="214"/>
      <c r="K15191" s="218"/>
    </row>
    <row r="15192" customHeight="1" spans="1:11">
      <c r="A15192" s="228"/>
      <c r="B15192" s="219"/>
      <c r="C15192" s="220"/>
      <c r="D15192" s="220"/>
      <c r="E15192" s="220"/>
      <c r="F15192" s="225"/>
      <c r="G15192" s="222"/>
      <c r="H15192" s="229"/>
      <c r="I15192" s="220"/>
      <c r="J15192" s="220"/>
      <c r="K15192" s="223"/>
    </row>
    <row r="15193" customHeight="1" spans="1:11">
      <c r="A15193" s="226"/>
      <c r="B15193" s="213"/>
      <c r="C15193" s="214"/>
      <c r="D15193" s="214"/>
      <c r="E15193" s="214"/>
      <c r="F15193" s="224"/>
      <c r="G15193" s="216"/>
      <c r="H15193" s="227"/>
      <c r="I15193" s="214"/>
      <c r="J15193" s="214"/>
      <c r="K15193" s="218"/>
    </row>
    <row r="15194" customHeight="1" spans="1:11">
      <c r="A15194" s="228"/>
      <c r="B15194" s="219"/>
      <c r="C15194" s="220"/>
      <c r="D15194" s="220"/>
      <c r="E15194" s="220"/>
      <c r="F15194" s="225"/>
      <c r="G15194" s="222"/>
      <c r="H15194" s="229"/>
      <c r="I15194" s="220"/>
      <c r="J15194" s="220"/>
      <c r="K15194" s="223"/>
    </row>
    <row r="15195" customHeight="1" spans="1:11">
      <c r="A15195" s="226"/>
      <c r="B15195" s="213"/>
      <c r="C15195" s="214"/>
      <c r="D15195" s="214"/>
      <c r="E15195" s="214"/>
      <c r="F15195" s="224"/>
      <c r="G15195" s="216"/>
      <c r="H15195" s="227"/>
      <c r="I15195" s="214"/>
      <c r="J15195" s="214"/>
      <c r="K15195" s="218"/>
    </row>
    <row r="15196" customHeight="1" spans="1:11">
      <c r="A15196" s="228"/>
      <c r="B15196" s="219"/>
      <c r="C15196" s="220"/>
      <c r="D15196" s="220"/>
      <c r="E15196" s="220"/>
      <c r="F15196" s="225"/>
      <c r="G15196" s="222"/>
      <c r="H15196" s="229"/>
      <c r="I15196" s="220"/>
      <c r="J15196" s="220"/>
      <c r="K15196" s="223"/>
    </row>
    <row r="15197" customHeight="1" spans="1:11">
      <c r="A15197" s="226"/>
      <c r="B15197" s="213"/>
      <c r="C15197" s="214"/>
      <c r="D15197" s="214"/>
      <c r="E15197" s="214"/>
      <c r="F15197" s="224"/>
      <c r="G15197" s="216"/>
      <c r="H15197" s="227"/>
      <c r="I15197" s="214"/>
      <c r="J15197" s="214"/>
      <c r="K15197" s="218"/>
    </row>
    <row r="15198" customHeight="1" spans="1:11">
      <c r="A15198" s="228"/>
      <c r="B15198" s="219"/>
      <c r="C15198" s="220"/>
      <c r="D15198" s="220"/>
      <c r="E15198" s="220"/>
      <c r="F15198" s="225"/>
      <c r="G15198" s="222"/>
      <c r="H15198" s="229"/>
      <c r="I15198" s="220"/>
      <c r="J15198" s="220"/>
      <c r="K15198" s="223"/>
    </row>
    <row r="15199" customHeight="1" spans="1:11">
      <c r="A15199" s="226"/>
      <c r="B15199" s="213"/>
      <c r="C15199" s="214"/>
      <c r="D15199" s="214"/>
      <c r="E15199" s="214"/>
      <c r="F15199" s="224"/>
      <c r="G15199" s="216"/>
      <c r="H15199" s="227"/>
      <c r="I15199" s="214"/>
      <c r="J15199" s="214"/>
      <c r="K15199" s="218"/>
    </row>
    <row r="15200" customHeight="1" spans="1:11">
      <c r="A15200" s="228"/>
      <c r="B15200" s="219"/>
      <c r="C15200" s="220"/>
      <c r="D15200" s="220"/>
      <c r="E15200" s="220"/>
      <c r="F15200" s="225"/>
      <c r="G15200" s="222"/>
      <c r="H15200" s="229"/>
      <c r="I15200" s="220"/>
      <c r="J15200" s="220"/>
      <c r="K15200" s="223"/>
    </row>
    <row r="15201" customHeight="1" spans="1:11">
      <c r="A15201" s="226"/>
      <c r="B15201" s="213"/>
      <c r="C15201" s="214"/>
      <c r="D15201" s="214"/>
      <c r="E15201" s="214"/>
      <c r="F15201" s="224"/>
      <c r="G15201" s="216"/>
      <c r="H15201" s="227"/>
      <c r="I15201" s="214"/>
      <c r="J15201" s="214"/>
      <c r="K15201" s="218"/>
    </row>
    <row r="15202" customHeight="1" spans="1:11">
      <c r="A15202" s="228"/>
      <c r="B15202" s="219"/>
      <c r="C15202" s="220"/>
      <c r="D15202" s="220"/>
      <c r="E15202" s="220"/>
      <c r="F15202" s="225"/>
      <c r="G15202" s="222"/>
      <c r="H15202" s="229"/>
      <c r="I15202" s="220"/>
      <c r="J15202" s="220"/>
      <c r="K15202" s="223"/>
    </row>
    <row r="15203" customHeight="1" spans="1:11">
      <c r="A15203" s="226"/>
      <c r="B15203" s="213"/>
      <c r="C15203" s="214"/>
      <c r="D15203" s="214"/>
      <c r="E15203" s="214"/>
      <c r="F15203" s="224"/>
      <c r="G15203" s="216"/>
      <c r="H15203" s="227"/>
      <c r="I15203" s="214"/>
      <c r="J15203" s="214"/>
      <c r="K15203" s="218"/>
    </row>
    <row r="15204" customHeight="1" spans="1:11">
      <c r="A15204" s="228"/>
      <c r="B15204" s="219"/>
      <c r="C15204" s="220"/>
      <c r="D15204" s="220"/>
      <c r="E15204" s="220"/>
      <c r="F15204" s="225"/>
      <c r="G15204" s="222"/>
      <c r="H15204" s="229"/>
      <c r="I15204" s="220"/>
      <c r="J15204" s="220"/>
      <c r="K15204" s="223"/>
    </row>
    <row r="15205" customHeight="1" spans="1:11">
      <c r="A15205" s="226"/>
      <c r="B15205" s="213"/>
      <c r="C15205" s="214"/>
      <c r="D15205" s="214"/>
      <c r="E15205" s="214"/>
      <c r="F15205" s="224"/>
      <c r="G15205" s="216"/>
      <c r="H15205" s="227"/>
      <c r="I15205" s="214"/>
      <c r="J15205" s="214"/>
      <c r="K15205" s="218"/>
    </row>
    <row r="15206" customHeight="1" spans="1:11">
      <c r="A15206" s="228"/>
      <c r="B15206" s="219"/>
      <c r="C15206" s="220"/>
      <c r="D15206" s="220"/>
      <c r="E15206" s="220"/>
      <c r="F15206" s="225"/>
      <c r="G15206" s="222"/>
      <c r="H15206" s="229"/>
      <c r="I15206" s="220"/>
      <c r="J15206" s="220"/>
      <c r="K15206" s="223"/>
    </row>
    <row r="15207" customHeight="1" spans="1:11">
      <c r="A15207" s="226"/>
      <c r="B15207" s="213"/>
      <c r="C15207" s="214"/>
      <c r="D15207" s="214"/>
      <c r="E15207" s="214"/>
      <c r="F15207" s="224"/>
      <c r="G15207" s="216"/>
      <c r="H15207" s="227"/>
      <c r="I15207" s="214"/>
      <c r="J15207" s="214"/>
      <c r="K15207" s="218"/>
    </row>
    <row r="15208" customHeight="1" spans="1:11">
      <c r="A15208" s="228"/>
      <c r="B15208" s="219"/>
      <c r="C15208" s="220"/>
      <c r="D15208" s="220"/>
      <c r="E15208" s="220"/>
      <c r="F15208" s="225"/>
      <c r="G15208" s="222"/>
      <c r="H15208" s="229"/>
      <c r="I15208" s="220"/>
      <c r="J15208" s="220"/>
      <c r="K15208" s="223"/>
    </row>
    <row r="15209" customHeight="1" spans="1:11">
      <c r="A15209" s="226"/>
      <c r="B15209" s="213"/>
      <c r="C15209" s="214"/>
      <c r="D15209" s="214"/>
      <c r="E15209" s="214"/>
      <c r="F15209" s="224"/>
      <c r="G15209" s="216"/>
      <c r="H15209" s="227"/>
      <c r="I15209" s="214"/>
      <c r="J15209" s="214"/>
      <c r="K15209" s="218"/>
    </row>
    <row r="15210" customHeight="1" spans="1:11">
      <c r="A15210" s="228"/>
      <c r="B15210" s="219"/>
      <c r="C15210" s="220"/>
      <c r="D15210" s="220"/>
      <c r="E15210" s="220"/>
      <c r="F15210" s="225"/>
      <c r="G15210" s="222"/>
      <c r="H15210" s="229"/>
      <c r="I15210" s="220"/>
      <c r="J15210" s="220"/>
      <c r="K15210" s="223"/>
    </row>
    <row r="15211" customHeight="1" spans="1:11">
      <c r="A15211" s="226"/>
      <c r="B15211" s="213"/>
      <c r="C15211" s="214"/>
      <c r="D15211" s="214"/>
      <c r="E15211" s="214"/>
      <c r="F15211" s="224"/>
      <c r="G15211" s="216"/>
      <c r="H15211" s="227"/>
      <c r="I15211" s="214"/>
      <c r="J15211" s="214"/>
      <c r="K15211" s="218"/>
    </row>
    <row r="15212" customHeight="1" spans="1:11">
      <c r="A15212" s="228"/>
      <c r="B15212" s="219"/>
      <c r="C15212" s="220"/>
      <c r="D15212" s="220"/>
      <c r="E15212" s="220"/>
      <c r="F15212" s="225"/>
      <c r="G15212" s="222"/>
      <c r="H15212" s="229"/>
      <c r="I15212" s="220"/>
      <c r="J15212" s="220"/>
      <c r="K15212" s="223"/>
    </row>
    <row r="15213" customHeight="1" spans="1:11">
      <c r="A15213" s="226"/>
      <c r="B15213" s="213"/>
      <c r="C15213" s="214"/>
      <c r="D15213" s="214"/>
      <c r="E15213" s="214"/>
      <c r="F15213" s="224"/>
      <c r="G15213" s="216"/>
      <c r="H15213" s="227"/>
      <c r="I15213" s="214"/>
      <c r="J15213" s="214"/>
      <c r="K15213" s="218"/>
    </row>
    <row r="15214" customHeight="1" spans="1:11">
      <c r="A15214" s="228"/>
      <c r="B15214" s="219"/>
      <c r="C15214" s="220"/>
      <c r="D15214" s="220"/>
      <c r="E15214" s="220"/>
      <c r="F15214" s="225"/>
      <c r="G15214" s="222"/>
      <c r="H15214" s="229"/>
      <c r="I15214" s="220"/>
      <c r="J15214" s="220"/>
      <c r="K15214" s="223"/>
    </row>
    <row r="15215" customHeight="1" spans="1:11">
      <c r="A15215" s="226"/>
      <c r="B15215" s="213"/>
      <c r="C15215" s="214"/>
      <c r="D15215" s="214"/>
      <c r="E15215" s="214"/>
      <c r="F15215" s="224"/>
      <c r="G15215" s="216"/>
      <c r="H15215" s="227"/>
      <c r="I15215" s="214"/>
      <c r="J15215" s="214"/>
      <c r="K15215" s="218"/>
    </row>
    <row r="15216" customHeight="1" spans="1:11">
      <c r="A15216" s="228"/>
      <c r="B15216" s="219"/>
      <c r="C15216" s="220"/>
      <c r="D15216" s="220"/>
      <c r="E15216" s="220"/>
      <c r="F15216" s="225"/>
      <c r="G15216" s="222"/>
      <c r="H15216" s="229"/>
      <c r="I15216" s="220"/>
      <c r="J15216" s="220"/>
      <c r="K15216" s="223"/>
    </row>
    <row r="15217" customHeight="1" spans="1:11">
      <c r="A15217" s="226"/>
      <c r="B15217" s="213"/>
      <c r="C15217" s="214"/>
      <c r="D15217" s="214"/>
      <c r="E15217" s="214"/>
      <c r="F15217" s="224"/>
      <c r="G15217" s="216"/>
      <c r="H15217" s="227"/>
      <c r="I15217" s="214"/>
      <c r="J15217" s="214"/>
      <c r="K15217" s="218"/>
    </row>
    <row r="15218" customHeight="1" spans="1:11">
      <c r="A15218" s="228"/>
      <c r="B15218" s="219"/>
      <c r="C15218" s="220"/>
      <c r="D15218" s="220"/>
      <c r="E15218" s="220"/>
      <c r="F15218" s="225"/>
      <c r="G15218" s="222"/>
      <c r="H15218" s="229"/>
      <c r="I15218" s="220"/>
      <c r="J15218" s="220"/>
      <c r="K15218" s="223"/>
    </row>
    <row r="15219" customHeight="1" spans="1:11">
      <c r="A15219" s="226"/>
      <c r="B15219" s="213"/>
      <c r="C15219" s="214"/>
      <c r="D15219" s="214"/>
      <c r="E15219" s="214"/>
      <c r="F15219" s="224"/>
      <c r="G15219" s="216"/>
      <c r="H15219" s="227"/>
      <c r="I15219" s="214"/>
      <c r="J15219" s="214"/>
      <c r="K15219" s="218"/>
    </row>
    <row r="15220" customHeight="1" spans="1:11">
      <c r="A15220" s="228"/>
      <c r="B15220" s="219"/>
      <c r="C15220" s="220"/>
      <c r="D15220" s="220"/>
      <c r="E15220" s="220"/>
      <c r="F15220" s="225"/>
      <c r="G15220" s="222"/>
      <c r="H15220" s="229"/>
      <c r="I15220" s="220"/>
      <c r="J15220" s="220"/>
      <c r="K15220" s="223"/>
    </row>
    <row r="15221" customHeight="1" spans="1:11">
      <c r="A15221" s="226"/>
      <c r="B15221" s="213"/>
      <c r="C15221" s="214"/>
      <c r="D15221" s="214"/>
      <c r="E15221" s="214"/>
      <c r="F15221" s="224"/>
      <c r="G15221" s="216"/>
      <c r="H15221" s="227"/>
      <c r="I15221" s="214"/>
      <c r="J15221" s="214"/>
      <c r="K15221" s="218"/>
    </row>
    <row r="15222" customHeight="1" spans="1:11">
      <c r="A15222" s="228"/>
      <c r="B15222" s="219"/>
      <c r="C15222" s="220"/>
      <c r="D15222" s="220"/>
      <c r="E15222" s="220"/>
      <c r="F15222" s="225"/>
      <c r="G15222" s="222"/>
      <c r="H15222" s="229"/>
      <c r="I15222" s="220"/>
      <c r="J15222" s="220"/>
      <c r="K15222" s="223"/>
    </row>
    <row r="15223" customHeight="1" spans="1:11">
      <c r="A15223" s="226"/>
      <c r="B15223" s="213"/>
      <c r="C15223" s="214"/>
      <c r="D15223" s="214"/>
      <c r="E15223" s="214"/>
      <c r="F15223" s="224"/>
      <c r="G15223" s="216"/>
      <c r="H15223" s="227"/>
      <c r="I15223" s="214"/>
      <c r="J15223" s="214"/>
      <c r="K15223" s="218"/>
    </row>
    <row r="15224" customHeight="1" spans="1:11">
      <c r="A15224" s="228"/>
      <c r="B15224" s="219"/>
      <c r="C15224" s="220"/>
      <c r="D15224" s="220"/>
      <c r="E15224" s="220"/>
      <c r="F15224" s="225"/>
      <c r="G15224" s="222"/>
      <c r="H15224" s="229"/>
      <c r="I15224" s="220"/>
      <c r="J15224" s="220"/>
      <c r="K15224" s="223"/>
    </row>
    <row r="15225" customHeight="1" spans="1:11">
      <c r="A15225" s="226"/>
      <c r="B15225" s="213"/>
      <c r="C15225" s="214"/>
      <c r="D15225" s="214"/>
      <c r="E15225" s="214"/>
      <c r="F15225" s="224"/>
      <c r="G15225" s="216"/>
      <c r="H15225" s="227"/>
      <c r="I15225" s="214"/>
      <c r="J15225" s="214"/>
      <c r="K15225" s="218"/>
    </row>
    <row r="15226" customHeight="1" spans="1:11">
      <c r="A15226" s="228"/>
      <c r="B15226" s="219"/>
      <c r="C15226" s="220"/>
      <c r="D15226" s="220"/>
      <c r="E15226" s="220"/>
      <c r="F15226" s="225"/>
      <c r="G15226" s="222"/>
      <c r="H15226" s="229"/>
      <c r="I15226" s="220"/>
      <c r="J15226" s="220"/>
      <c r="K15226" s="223"/>
    </row>
    <row r="15227" customHeight="1" spans="1:11">
      <c r="A15227" s="226"/>
      <c r="B15227" s="213"/>
      <c r="C15227" s="214"/>
      <c r="D15227" s="214"/>
      <c r="E15227" s="214"/>
      <c r="F15227" s="224"/>
      <c r="G15227" s="216"/>
      <c r="H15227" s="227"/>
      <c r="I15227" s="214"/>
      <c r="J15227" s="214"/>
      <c r="K15227" s="218"/>
    </row>
    <row r="15228" customHeight="1" spans="1:11">
      <c r="A15228" s="228"/>
      <c r="B15228" s="219"/>
      <c r="C15228" s="220"/>
      <c r="D15228" s="220"/>
      <c r="E15228" s="220"/>
      <c r="F15228" s="225"/>
      <c r="G15228" s="222"/>
      <c r="H15228" s="229"/>
      <c r="I15228" s="220"/>
      <c r="J15228" s="220"/>
      <c r="K15228" s="223"/>
    </row>
    <row r="15229" customHeight="1" spans="1:11">
      <c r="A15229" s="226"/>
      <c r="B15229" s="213"/>
      <c r="C15229" s="214"/>
      <c r="D15229" s="214"/>
      <c r="E15229" s="214"/>
      <c r="F15229" s="224"/>
      <c r="G15229" s="216"/>
      <c r="H15229" s="227"/>
      <c r="I15229" s="214"/>
      <c r="J15229" s="214"/>
      <c r="K15229" s="218"/>
    </row>
    <row r="15230" customHeight="1" spans="1:11">
      <c r="A15230" s="228"/>
      <c r="B15230" s="219"/>
      <c r="C15230" s="220"/>
      <c r="D15230" s="220"/>
      <c r="E15230" s="220"/>
      <c r="F15230" s="225"/>
      <c r="G15230" s="222"/>
      <c r="H15230" s="229"/>
      <c r="I15230" s="220"/>
      <c r="J15230" s="220"/>
      <c r="K15230" s="223"/>
    </row>
    <row r="15231" customHeight="1" spans="1:11">
      <c r="A15231" s="226"/>
      <c r="B15231" s="213"/>
      <c r="C15231" s="214"/>
      <c r="D15231" s="214"/>
      <c r="E15231" s="214"/>
      <c r="F15231" s="224"/>
      <c r="G15231" s="216"/>
      <c r="H15231" s="227"/>
      <c r="I15231" s="214"/>
      <c r="J15231" s="214"/>
      <c r="K15231" s="218"/>
    </row>
    <row r="15232" customHeight="1" spans="1:11">
      <c r="A15232" s="228"/>
      <c r="B15232" s="219"/>
      <c r="C15232" s="220"/>
      <c r="D15232" s="220"/>
      <c r="E15232" s="220"/>
      <c r="F15232" s="225"/>
      <c r="G15232" s="222"/>
      <c r="H15232" s="229"/>
      <c r="I15232" s="220"/>
      <c r="J15232" s="220"/>
      <c r="K15232" s="223"/>
    </row>
    <row r="15233" customHeight="1" spans="1:11">
      <c r="A15233" s="226"/>
      <c r="B15233" s="213"/>
      <c r="C15233" s="214"/>
      <c r="D15233" s="214"/>
      <c r="E15233" s="214"/>
      <c r="F15233" s="224"/>
      <c r="G15233" s="216"/>
      <c r="H15233" s="227"/>
      <c r="I15233" s="214"/>
      <c r="J15233" s="214"/>
      <c r="K15233" s="218"/>
    </row>
    <row r="15234" customHeight="1" spans="1:11">
      <c r="A15234" s="228"/>
      <c r="B15234" s="219"/>
      <c r="C15234" s="220"/>
      <c r="D15234" s="220"/>
      <c r="E15234" s="220"/>
      <c r="F15234" s="225"/>
      <c r="G15234" s="222"/>
      <c r="H15234" s="229"/>
      <c r="I15234" s="220"/>
      <c r="J15234" s="220"/>
      <c r="K15234" s="223"/>
    </row>
    <row r="15235" customHeight="1" spans="1:11">
      <c r="A15235" s="226"/>
      <c r="B15235" s="213"/>
      <c r="C15235" s="214"/>
      <c r="D15235" s="214"/>
      <c r="E15235" s="214"/>
      <c r="F15235" s="224"/>
      <c r="G15235" s="216"/>
      <c r="H15235" s="227"/>
      <c r="I15235" s="214"/>
      <c r="J15235" s="214"/>
      <c r="K15235" s="218"/>
    </row>
    <row r="15236" customHeight="1" spans="1:11">
      <c r="A15236" s="228"/>
      <c r="B15236" s="219"/>
      <c r="C15236" s="220"/>
      <c r="D15236" s="220"/>
      <c r="E15236" s="220"/>
      <c r="F15236" s="225"/>
      <c r="G15236" s="222"/>
      <c r="H15236" s="229"/>
      <c r="I15236" s="220"/>
      <c r="J15236" s="220"/>
      <c r="K15236" s="223"/>
    </row>
    <row r="15237" customHeight="1" spans="1:11">
      <c r="A15237" s="226"/>
      <c r="B15237" s="213"/>
      <c r="C15237" s="214"/>
      <c r="D15237" s="214"/>
      <c r="E15237" s="214"/>
      <c r="F15237" s="224"/>
      <c r="G15237" s="216"/>
      <c r="H15237" s="227"/>
      <c r="I15237" s="214"/>
      <c r="J15237" s="214"/>
      <c r="K15237" s="218"/>
    </row>
    <row r="15238" customHeight="1" spans="1:11">
      <c r="A15238" s="228"/>
      <c r="B15238" s="219"/>
      <c r="C15238" s="220"/>
      <c r="D15238" s="220"/>
      <c r="E15238" s="220"/>
      <c r="F15238" s="225"/>
      <c r="G15238" s="222"/>
      <c r="H15238" s="229"/>
      <c r="I15238" s="220"/>
      <c r="J15238" s="220"/>
      <c r="K15238" s="223"/>
    </row>
    <row r="15239" customHeight="1" spans="1:11">
      <c r="A15239" s="226"/>
      <c r="B15239" s="213"/>
      <c r="C15239" s="214"/>
      <c r="D15239" s="214"/>
      <c r="E15239" s="214"/>
      <c r="F15239" s="224"/>
      <c r="G15239" s="216"/>
      <c r="H15239" s="227"/>
      <c r="I15239" s="214"/>
      <c r="J15239" s="214"/>
      <c r="K15239" s="218"/>
    </row>
    <row r="15240" customHeight="1" spans="1:11">
      <c r="A15240" s="228"/>
      <c r="B15240" s="219"/>
      <c r="C15240" s="220"/>
      <c r="D15240" s="220"/>
      <c r="E15240" s="220"/>
      <c r="F15240" s="225"/>
      <c r="G15240" s="222"/>
      <c r="H15240" s="229"/>
      <c r="I15240" s="220"/>
      <c r="J15240" s="220"/>
      <c r="K15240" s="223"/>
    </row>
    <row r="15241" customHeight="1" spans="1:11">
      <c r="A15241" s="226"/>
      <c r="B15241" s="213"/>
      <c r="C15241" s="214"/>
      <c r="D15241" s="214"/>
      <c r="E15241" s="214"/>
      <c r="F15241" s="224"/>
      <c r="G15241" s="216"/>
      <c r="H15241" s="227"/>
      <c r="I15241" s="214"/>
      <c r="J15241" s="214"/>
      <c r="K15241" s="218"/>
    </row>
    <row r="15242" customHeight="1" spans="1:11">
      <c r="A15242" s="228"/>
      <c r="B15242" s="219"/>
      <c r="C15242" s="220"/>
      <c r="D15242" s="220"/>
      <c r="E15242" s="220"/>
      <c r="F15242" s="225"/>
      <c r="G15242" s="222"/>
      <c r="H15242" s="229"/>
      <c r="I15242" s="220"/>
      <c r="J15242" s="220"/>
      <c r="K15242" s="223"/>
    </row>
    <row r="15243" customHeight="1" spans="1:11">
      <c r="A15243" s="226"/>
      <c r="B15243" s="213"/>
      <c r="C15243" s="214"/>
      <c r="D15243" s="214"/>
      <c r="E15243" s="214"/>
      <c r="F15243" s="224"/>
      <c r="G15243" s="216"/>
      <c r="H15243" s="227"/>
      <c r="I15243" s="214"/>
      <c r="J15243" s="214"/>
      <c r="K15243" s="218"/>
    </row>
    <row r="15244" customHeight="1" spans="1:11">
      <c r="A15244" s="228"/>
      <c r="B15244" s="219"/>
      <c r="C15244" s="220"/>
      <c r="D15244" s="220"/>
      <c r="E15244" s="220"/>
      <c r="F15244" s="225"/>
      <c r="G15244" s="222"/>
      <c r="H15244" s="229"/>
      <c r="I15244" s="220"/>
      <c r="J15244" s="220"/>
      <c r="K15244" s="223"/>
    </row>
    <row r="15245" customHeight="1" spans="1:11">
      <c r="A15245" s="226"/>
      <c r="B15245" s="213"/>
      <c r="C15245" s="214"/>
      <c r="D15245" s="214"/>
      <c r="E15245" s="214"/>
      <c r="F15245" s="224"/>
      <c r="G15245" s="216"/>
      <c r="H15245" s="227"/>
      <c r="I15245" s="214"/>
      <c r="J15245" s="214"/>
      <c r="K15245" s="218"/>
    </row>
    <row r="15246" customHeight="1" spans="1:11">
      <c r="A15246" s="228"/>
      <c r="B15246" s="219"/>
      <c r="C15246" s="220"/>
      <c r="D15246" s="220"/>
      <c r="E15246" s="220"/>
      <c r="F15246" s="225"/>
      <c r="G15246" s="222"/>
      <c r="H15246" s="229"/>
      <c r="I15246" s="220"/>
      <c r="J15246" s="220"/>
      <c r="K15246" s="223"/>
    </row>
    <row r="15247" customHeight="1" spans="1:11">
      <c r="A15247" s="226"/>
      <c r="B15247" s="213"/>
      <c r="C15247" s="214"/>
      <c r="D15247" s="214"/>
      <c r="E15247" s="214"/>
      <c r="F15247" s="224"/>
      <c r="G15247" s="216"/>
      <c r="H15247" s="227"/>
      <c r="I15247" s="214"/>
      <c r="J15247" s="214"/>
      <c r="K15247" s="218"/>
    </row>
    <row r="15248" customHeight="1" spans="1:11">
      <c r="A15248" s="228"/>
      <c r="B15248" s="219"/>
      <c r="C15248" s="220"/>
      <c r="D15248" s="220"/>
      <c r="E15248" s="220"/>
      <c r="F15248" s="225"/>
      <c r="G15248" s="222"/>
      <c r="H15248" s="229"/>
      <c r="I15248" s="220"/>
      <c r="J15248" s="220"/>
      <c r="K15248" s="223"/>
    </row>
    <row r="15249" customHeight="1" spans="1:11">
      <c r="A15249" s="226"/>
      <c r="B15249" s="213"/>
      <c r="C15249" s="214"/>
      <c r="D15249" s="214"/>
      <c r="E15249" s="214"/>
      <c r="F15249" s="224"/>
      <c r="G15249" s="216"/>
      <c r="H15249" s="227"/>
      <c r="I15249" s="214"/>
      <c r="J15249" s="214"/>
      <c r="K15249" s="218"/>
    </row>
    <row r="15250" customHeight="1" spans="1:11">
      <c r="A15250" s="228"/>
      <c r="B15250" s="219"/>
      <c r="C15250" s="220"/>
      <c r="D15250" s="220"/>
      <c r="E15250" s="220"/>
      <c r="F15250" s="225"/>
      <c r="G15250" s="222"/>
      <c r="H15250" s="229"/>
      <c r="I15250" s="220"/>
      <c r="J15250" s="220"/>
      <c r="K15250" s="223"/>
    </row>
    <row r="15251" customHeight="1" spans="1:11">
      <c r="A15251" s="226"/>
      <c r="B15251" s="213"/>
      <c r="C15251" s="214"/>
      <c r="D15251" s="214"/>
      <c r="E15251" s="214"/>
      <c r="F15251" s="224"/>
      <c r="G15251" s="216"/>
      <c r="H15251" s="227"/>
      <c r="I15251" s="214"/>
      <c r="J15251" s="214"/>
      <c r="K15251" s="218"/>
    </row>
    <row r="15252" customHeight="1" spans="1:11">
      <c r="A15252" s="228"/>
      <c r="B15252" s="219"/>
      <c r="C15252" s="220"/>
      <c r="D15252" s="220"/>
      <c r="E15252" s="220"/>
      <c r="F15252" s="225"/>
      <c r="G15252" s="222"/>
      <c r="H15252" s="229"/>
      <c r="I15252" s="220"/>
      <c r="J15252" s="220"/>
      <c r="K15252" s="223"/>
    </row>
    <row r="15253" customHeight="1" spans="1:11">
      <c r="A15253" s="226"/>
      <c r="B15253" s="213"/>
      <c r="C15253" s="214"/>
      <c r="D15253" s="214"/>
      <c r="E15253" s="214"/>
      <c r="F15253" s="224"/>
      <c r="G15253" s="216"/>
      <c r="H15253" s="227"/>
      <c r="I15253" s="214"/>
      <c r="J15253" s="214"/>
      <c r="K15253" s="218"/>
    </row>
    <row r="15254" customHeight="1" spans="1:11">
      <c r="A15254" s="228"/>
      <c r="B15254" s="219"/>
      <c r="C15254" s="220"/>
      <c r="D15254" s="220"/>
      <c r="E15254" s="220"/>
      <c r="F15254" s="225"/>
      <c r="G15254" s="222"/>
      <c r="H15254" s="229"/>
      <c r="I15254" s="220"/>
      <c r="J15254" s="220"/>
      <c r="K15254" s="223"/>
    </row>
    <row r="15255" customHeight="1" spans="1:11">
      <c r="A15255" s="226"/>
      <c r="B15255" s="213"/>
      <c r="C15255" s="214"/>
      <c r="D15255" s="214"/>
      <c r="E15255" s="214"/>
      <c r="F15255" s="224"/>
      <c r="G15255" s="216"/>
      <c r="H15255" s="227"/>
      <c r="I15255" s="214"/>
      <c r="J15255" s="214"/>
      <c r="K15255" s="218"/>
    </row>
    <row r="15256" customHeight="1" spans="1:11">
      <c r="A15256" s="228"/>
      <c r="B15256" s="219"/>
      <c r="C15256" s="220"/>
      <c r="D15256" s="220"/>
      <c r="E15256" s="220"/>
      <c r="F15256" s="225"/>
      <c r="G15256" s="222"/>
      <c r="H15256" s="229"/>
      <c r="I15256" s="220"/>
      <c r="J15256" s="220"/>
      <c r="K15256" s="223"/>
    </row>
    <row r="15257" customHeight="1" spans="1:11">
      <c r="A15257" s="226"/>
      <c r="B15257" s="213"/>
      <c r="C15257" s="214"/>
      <c r="D15257" s="214"/>
      <c r="E15257" s="214"/>
      <c r="F15257" s="224"/>
      <c r="G15257" s="216"/>
      <c r="H15257" s="227"/>
      <c r="I15257" s="214"/>
      <c r="J15257" s="214"/>
      <c r="K15257" s="218"/>
    </row>
    <row r="15258" customHeight="1" spans="1:11">
      <c r="A15258" s="228"/>
      <c r="B15258" s="219"/>
      <c r="C15258" s="220"/>
      <c r="D15258" s="220"/>
      <c r="E15258" s="220"/>
      <c r="F15258" s="225"/>
      <c r="G15258" s="222"/>
      <c r="H15258" s="229"/>
      <c r="I15258" s="220"/>
      <c r="J15258" s="220"/>
      <c r="K15258" s="223"/>
    </row>
    <row r="15259" customHeight="1" spans="1:11">
      <c r="A15259" s="226"/>
      <c r="B15259" s="213"/>
      <c r="C15259" s="214"/>
      <c r="D15259" s="214"/>
      <c r="E15259" s="214"/>
      <c r="F15259" s="224"/>
      <c r="G15259" s="216"/>
      <c r="H15259" s="227"/>
      <c r="I15259" s="214"/>
      <c r="J15259" s="214"/>
      <c r="K15259" s="218"/>
    </row>
    <row r="15260" customHeight="1" spans="1:11">
      <c r="A15260" s="228"/>
      <c r="B15260" s="219"/>
      <c r="C15260" s="220"/>
      <c r="D15260" s="220"/>
      <c r="E15260" s="220"/>
      <c r="F15260" s="225"/>
      <c r="G15260" s="222"/>
      <c r="H15260" s="229"/>
      <c r="I15260" s="220"/>
      <c r="J15260" s="220"/>
      <c r="K15260" s="223"/>
    </row>
    <row r="15261" customHeight="1" spans="1:11">
      <c r="A15261" s="226"/>
      <c r="B15261" s="213"/>
      <c r="C15261" s="214"/>
      <c r="D15261" s="214"/>
      <c r="E15261" s="214"/>
      <c r="F15261" s="224"/>
      <c r="G15261" s="216"/>
      <c r="H15261" s="227"/>
      <c r="I15261" s="214"/>
      <c r="J15261" s="214"/>
      <c r="K15261" s="218"/>
    </row>
    <row r="15262" customHeight="1" spans="1:11">
      <c r="A15262" s="228"/>
      <c r="B15262" s="219"/>
      <c r="C15262" s="220"/>
      <c r="D15262" s="220"/>
      <c r="E15262" s="220"/>
      <c r="F15262" s="225"/>
      <c r="G15262" s="222"/>
      <c r="H15262" s="229"/>
      <c r="I15262" s="220"/>
      <c r="J15262" s="220"/>
      <c r="K15262" s="223"/>
    </row>
    <row r="15263" customHeight="1" spans="1:11">
      <c r="A15263" s="226"/>
      <c r="B15263" s="213"/>
      <c r="C15263" s="214"/>
      <c r="D15263" s="214"/>
      <c r="E15263" s="214"/>
      <c r="F15263" s="224"/>
      <c r="G15263" s="216"/>
      <c r="H15263" s="227"/>
      <c r="I15263" s="214"/>
      <c r="J15263" s="214"/>
      <c r="K15263" s="218"/>
    </row>
    <row r="15264" customHeight="1" spans="1:11">
      <c r="A15264" s="228"/>
      <c r="B15264" s="219"/>
      <c r="C15264" s="220"/>
      <c r="D15264" s="220"/>
      <c r="E15264" s="220"/>
      <c r="F15264" s="225"/>
      <c r="G15264" s="222"/>
      <c r="H15264" s="229"/>
      <c r="I15264" s="220"/>
      <c r="J15264" s="220"/>
      <c r="K15264" s="223"/>
    </row>
    <row r="15265" customHeight="1" spans="1:11">
      <c r="A15265" s="226"/>
      <c r="B15265" s="213"/>
      <c r="C15265" s="214"/>
      <c r="D15265" s="214"/>
      <c r="E15265" s="214"/>
      <c r="F15265" s="224"/>
      <c r="G15265" s="216"/>
      <c r="H15265" s="227"/>
      <c r="I15265" s="214"/>
      <c r="J15265" s="214"/>
      <c r="K15265" s="218"/>
    </row>
    <row r="15266" customHeight="1" spans="1:11">
      <c r="A15266" s="228"/>
      <c r="B15266" s="219"/>
      <c r="C15266" s="220"/>
      <c r="D15266" s="220"/>
      <c r="E15266" s="220"/>
      <c r="F15266" s="225"/>
      <c r="G15266" s="222"/>
      <c r="H15266" s="229"/>
      <c r="I15266" s="220"/>
      <c r="J15266" s="220"/>
      <c r="K15266" s="223"/>
    </row>
    <row r="15267" customHeight="1" spans="1:11">
      <c r="A15267" s="226"/>
      <c r="B15267" s="213"/>
      <c r="C15267" s="214"/>
      <c r="D15267" s="214"/>
      <c r="E15267" s="214"/>
      <c r="F15267" s="224"/>
      <c r="G15267" s="216"/>
      <c r="H15267" s="227"/>
      <c r="I15267" s="214"/>
      <c r="J15267" s="214"/>
      <c r="K15267" s="218"/>
    </row>
    <row r="15268" customHeight="1" spans="1:11">
      <c r="A15268" s="228"/>
      <c r="B15268" s="219"/>
      <c r="C15268" s="220"/>
      <c r="D15268" s="220"/>
      <c r="E15268" s="220"/>
      <c r="F15268" s="225"/>
      <c r="G15268" s="222"/>
      <c r="H15268" s="229"/>
      <c r="I15268" s="220"/>
      <c r="J15268" s="220"/>
      <c r="K15268" s="223"/>
    </row>
    <row r="15269" customHeight="1" spans="1:11">
      <c r="A15269" s="226"/>
      <c r="B15269" s="213"/>
      <c r="C15269" s="214"/>
      <c r="D15269" s="214"/>
      <c r="E15269" s="214"/>
      <c r="F15269" s="224"/>
      <c r="G15269" s="216"/>
      <c r="H15269" s="227"/>
      <c r="I15269" s="214"/>
      <c r="J15269" s="214"/>
      <c r="K15269" s="218"/>
    </row>
    <row r="15270" customHeight="1" spans="1:11">
      <c r="A15270" s="228"/>
      <c r="B15270" s="219"/>
      <c r="C15270" s="220"/>
      <c r="D15270" s="220"/>
      <c r="E15270" s="220"/>
      <c r="F15270" s="225"/>
      <c r="G15270" s="222"/>
      <c r="H15270" s="229"/>
      <c r="I15270" s="220"/>
      <c r="J15270" s="220"/>
      <c r="K15270" s="223"/>
    </row>
    <row r="15271" customHeight="1" spans="1:11">
      <c r="A15271" s="226"/>
      <c r="B15271" s="213"/>
      <c r="C15271" s="214"/>
      <c r="D15271" s="214"/>
      <c r="E15271" s="214"/>
      <c r="F15271" s="224"/>
      <c r="G15271" s="216"/>
      <c r="H15271" s="227"/>
      <c r="I15271" s="214"/>
      <c r="J15271" s="214"/>
      <c r="K15271" s="218"/>
    </row>
    <row r="15272" customHeight="1" spans="1:11">
      <c r="A15272" s="228"/>
      <c r="B15272" s="219"/>
      <c r="C15272" s="220"/>
      <c r="D15272" s="220"/>
      <c r="E15272" s="220"/>
      <c r="F15272" s="225"/>
      <c r="G15272" s="222"/>
      <c r="H15272" s="229"/>
      <c r="I15272" s="220"/>
      <c r="J15272" s="220"/>
      <c r="K15272" s="223"/>
    </row>
    <row r="15273" customHeight="1" spans="1:11">
      <c r="A15273" s="226"/>
      <c r="B15273" s="213"/>
      <c r="C15273" s="214"/>
      <c r="D15273" s="214"/>
      <c r="E15273" s="214"/>
      <c r="F15273" s="224"/>
      <c r="G15273" s="216"/>
      <c r="H15273" s="227"/>
      <c r="I15273" s="214"/>
      <c r="J15273" s="214"/>
      <c r="K15273" s="218"/>
    </row>
    <row r="15274" customHeight="1" spans="1:11">
      <c r="A15274" s="228"/>
      <c r="B15274" s="219"/>
      <c r="C15274" s="220"/>
      <c r="D15274" s="220"/>
      <c r="E15274" s="220"/>
      <c r="F15274" s="225"/>
      <c r="G15274" s="222"/>
      <c r="H15274" s="229"/>
      <c r="I15274" s="220"/>
      <c r="J15274" s="220"/>
      <c r="K15274" s="223"/>
    </row>
    <row r="15275" customHeight="1" spans="1:11">
      <c r="A15275" s="226"/>
      <c r="B15275" s="213"/>
      <c r="C15275" s="214"/>
      <c r="D15275" s="214"/>
      <c r="E15275" s="214"/>
      <c r="F15275" s="224"/>
      <c r="G15275" s="216"/>
      <c r="H15275" s="227"/>
      <c r="I15275" s="214"/>
      <c r="J15275" s="214"/>
      <c r="K15275" s="218"/>
    </row>
    <row r="15276" customHeight="1" spans="1:11">
      <c r="A15276" s="228"/>
      <c r="B15276" s="219"/>
      <c r="C15276" s="220"/>
      <c r="D15276" s="220"/>
      <c r="E15276" s="220"/>
      <c r="F15276" s="225"/>
      <c r="G15276" s="222"/>
      <c r="H15276" s="229"/>
      <c r="I15276" s="220"/>
      <c r="J15276" s="220"/>
      <c r="K15276" s="223"/>
    </row>
    <row r="15277" customHeight="1" spans="1:11">
      <c r="A15277" s="226"/>
      <c r="B15277" s="213"/>
      <c r="C15277" s="214"/>
      <c r="D15277" s="214"/>
      <c r="E15277" s="214"/>
      <c r="F15277" s="224"/>
      <c r="G15277" s="216"/>
      <c r="H15277" s="227"/>
      <c r="I15277" s="214"/>
      <c r="J15277" s="214"/>
      <c r="K15277" s="218"/>
    </row>
    <row r="15278" customHeight="1" spans="1:11">
      <c r="A15278" s="228"/>
      <c r="B15278" s="219"/>
      <c r="C15278" s="220"/>
      <c r="D15278" s="220"/>
      <c r="E15278" s="220"/>
      <c r="F15278" s="225"/>
      <c r="G15278" s="222"/>
      <c r="H15278" s="229"/>
      <c r="I15278" s="220"/>
      <c r="J15278" s="220"/>
      <c r="K15278" s="223"/>
    </row>
    <row r="15279" customHeight="1" spans="1:11">
      <c r="A15279" s="226"/>
      <c r="B15279" s="213"/>
      <c r="C15279" s="214"/>
      <c r="D15279" s="214"/>
      <c r="E15279" s="214"/>
      <c r="F15279" s="224"/>
      <c r="G15279" s="216"/>
      <c r="H15279" s="227"/>
      <c r="I15279" s="214"/>
      <c r="J15279" s="214"/>
      <c r="K15279" s="218"/>
    </row>
    <row r="15280" customHeight="1" spans="1:11">
      <c r="A15280" s="228"/>
      <c r="B15280" s="219"/>
      <c r="C15280" s="220"/>
      <c r="D15280" s="220"/>
      <c r="E15280" s="220"/>
      <c r="F15280" s="225"/>
      <c r="G15280" s="222"/>
      <c r="H15280" s="229"/>
      <c r="I15280" s="220"/>
      <c r="J15280" s="220"/>
      <c r="K15280" s="223"/>
    </row>
    <row r="15281" customHeight="1" spans="1:11">
      <c r="A15281" s="226"/>
      <c r="B15281" s="213"/>
      <c r="C15281" s="214"/>
      <c r="D15281" s="214"/>
      <c r="E15281" s="214"/>
      <c r="F15281" s="224"/>
      <c r="G15281" s="216"/>
      <c r="H15281" s="227"/>
      <c r="I15281" s="214"/>
      <c r="J15281" s="214"/>
      <c r="K15281" s="218"/>
    </row>
    <row r="15282" customHeight="1" spans="1:11">
      <c r="A15282" s="228"/>
      <c r="B15282" s="219"/>
      <c r="C15282" s="220"/>
      <c r="D15282" s="220"/>
      <c r="E15282" s="220"/>
      <c r="F15282" s="225"/>
      <c r="G15282" s="222"/>
      <c r="H15282" s="229"/>
      <c r="I15282" s="220"/>
      <c r="J15282" s="220"/>
      <c r="K15282" s="223"/>
    </row>
    <row r="15283" customHeight="1" spans="1:11">
      <c r="A15283" s="226"/>
      <c r="B15283" s="213"/>
      <c r="C15283" s="214"/>
      <c r="D15283" s="214"/>
      <c r="E15283" s="214"/>
      <c r="F15283" s="224"/>
      <c r="G15283" s="216"/>
      <c r="H15283" s="227"/>
      <c r="I15283" s="214"/>
      <c r="J15283" s="214"/>
      <c r="K15283" s="218"/>
    </row>
    <row r="15284" customHeight="1" spans="1:11">
      <c r="A15284" s="228"/>
      <c r="B15284" s="219"/>
      <c r="C15284" s="220"/>
      <c r="D15284" s="220"/>
      <c r="E15284" s="220"/>
      <c r="F15284" s="225"/>
      <c r="G15284" s="222"/>
      <c r="H15284" s="229"/>
      <c r="I15284" s="220"/>
      <c r="J15284" s="220"/>
      <c r="K15284" s="223"/>
    </row>
    <row r="15285" customHeight="1" spans="1:11">
      <c r="A15285" s="226"/>
      <c r="B15285" s="213"/>
      <c r="C15285" s="214"/>
      <c r="D15285" s="214"/>
      <c r="E15285" s="214"/>
      <c r="F15285" s="224"/>
      <c r="G15285" s="216"/>
      <c r="H15285" s="227"/>
      <c r="I15285" s="214"/>
      <c r="J15285" s="214"/>
      <c r="K15285" s="218"/>
    </row>
    <row r="15286" customHeight="1" spans="1:11">
      <c r="A15286" s="228"/>
      <c r="B15286" s="219"/>
      <c r="C15286" s="220"/>
      <c r="D15286" s="220"/>
      <c r="E15286" s="220"/>
      <c r="F15286" s="225"/>
      <c r="G15286" s="222"/>
      <c r="H15286" s="229"/>
      <c r="I15286" s="220"/>
      <c r="J15286" s="220"/>
      <c r="K15286" s="223"/>
    </row>
    <row r="15287" customHeight="1" spans="1:11">
      <c r="A15287" s="226"/>
      <c r="B15287" s="213"/>
      <c r="C15287" s="214"/>
      <c r="D15287" s="214"/>
      <c r="E15287" s="214"/>
      <c r="F15287" s="224"/>
      <c r="G15287" s="216"/>
      <c r="H15287" s="227"/>
      <c r="I15287" s="214"/>
      <c r="J15287" s="214"/>
      <c r="K15287" s="218"/>
    </row>
    <row r="15288" customHeight="1" spans="1:11">
      <c r="A15288" s="228"/>
      <c r="B15288" s="219"/>
      <c r="C15288" s="220"/>
      <c r="D15288" s="220"/>
      <c r="E15288" s="220"/>
      <c r="F15288" s="225"/>
      <c r="G15288" s="222"/>
      <c r="H15288" s="229"/>
      <c r="I15288" s="220"/>
      <c r="J15288" s="220"/>
      <c r="K15288" s="223"/>
    </row>
    <row r="15289" customHeight="1" spans="1:11">
      <c r="A15289" s="226"/>
      <c r="B15289" s="213"/>
      <c r="C15289" s="214"/>
      <c r="D15289" s="214"/>
      <c r="E15289" s="214"/>
      <c r="F15289" s="224"/>
      <c r="G15289" s="216"/>
      <c r="H15289" s="227"/>
      <c r="I15289" s="214"/>
      <c r="J15289" s="214"/>
      <c r="K15289" s="218"/>
    </row>
    <row r="15290" customHeight="1" spans="1:11">
      <c r="A15290" s="228"/>
      <c r="B15290" s="219"/>
      <c r="C15290" s="220"/>
      <c r="D15290" s="220"/>
      <c r="E15290" s="220"/>
      <c r="F15290" s="225"/>
      <c r="G15290" s="222"/>
      <c r="H15290" s="229"/>
      <c r="I15290" s="220"/>
      <c r="J15290" s="220"/>
      <c r="K15290" s="223"/>
    </row>
    <row r="15291" customHeight="1" spans="1:11">
      <c r="A15291" s="226"/>
      <c r="B15291" s="213"/>
      <c r="C15291" s="214"/>
      <c r="D15291" s="214"/>
      <c r="E15291" s="214"/>
      <c r="F15291" s="224"/>
      <c r="G15291" s="216"/>
      <c r="H15291" s="227"/>
      <c r="I15291" s="214"/>
      <c r="J15291" s="214"/>
      <c r="K15291" s="218"/>
    </row>
    <row r="15292" customHeight="1" spans="1:11">
      <c r="A15292" s="228"/>
      <c r="B15292" s="219"/>
      <c r="C15292" s="220"/>
      <c r="D15292" s="220"/>
      <c r="E15292" s="220"/>
      <c r="F15292" s="225"/>
      <c r="G15292" s="222"/>
      <c r="H15292" s="229"/>
      <c r="I15292" s="220"/>
      <c r="J15292" s="220"/>
      <c r="K15292" s="223"/>
    </row>
    <row r="15293" customHeight="1" spans="1:11">
      <c r="A15293" s="226"/>
      <c r="B15293" s="213"/>
      <c r="C15293" s="214"/>
      <c r="D15293" s="214"/>
      <c r="E15293" s="214"/>
      <c r="F15293" s="224"/>
      <c r="G15293" s="216"/>
      <c r="H15293" s="227"/>
      <c r="I15293" s="214"/>
      <c r="J15293" s="214"/>
      <c r="K15293" s="218"/>
    </row>
    <row r="15294" customHeight="1" spans="1:11">
      <c r="A15294" s="228"/>
      <c r="B15294" s="219"/>
      <c r="C15294" s="220"/>
      <c r="D15294" s="220"/>
      <c r="E15294" s="220"/>
      <c r="F15294" s="225"/>
      <c r="G15294" s="222"/>
      <c r="H15294" s="229"/>
      <c r="I15294" s="220"/>
      <c r="J15294" s="220"/>
      <c r="K15294" s="223"/>
    </row>
    <row r="15295" customHeight="1" spans="1:11">
      <c r="A15295" s="226"/>
      <c r="B15295" s="213"/>
      <c r="C15295" s="214"/>
      <c r="D15295" s="214"/>
      <c r="E15295" s="214"/>
      <c r="F15295" s="224"/>
      <c r="G15295" s="216"/>
      <c r="H15295" s="227"/>
      <c r="I15295" s="214"/>
      <c r="J15295" s="214"/>
      <c r="K15295" s="218"/>
    </row>
    <row r="15296" customHeight="1" spans="1:11">
      <c r="A15296" s="228"/>
      <c r="B15296" s="219"/>
      <c r="C15296" s="220"/>
      <c r="D15296" s="220"/>
      <c r="E15296" s="220"/>
      <c r="F15296" s="225"/>
      <c r="G15296" s="222"/>
      <c r="H15296" s="229"/>
      <c r="I15296" s="220"/>
      <c r="J15296" s="220"/>
      <c r="K15296" s="223"/>
    </row>
    <row r="15297" customHeight="1" spans="1:11">
      <c r="A15297" s="226"/>
      <c r="B15297" s="213"/>
      <c r="C15297" s="214"/>
      <c r="D15297" s="214"/>
      <c r="E15297" s="214"/>
      <c r="F15297" s="224"/>
      <c r="G15297" s="216"/>
      <c r="H15297" s="227"/>
      <c r="I15297" s="214"/>
      <c r="J15297" s="214"/>
      <c r="K15297" s="218"/>
    </row>
    <row r="15298" customHeight="1" spans="1:11">
      <c r="A15298" s="228"/>
      <c r="B15298" s="219"/>
      <c r="C15298" s="220"/>
      <c r="D15298" s="220"/>
      <c r="E15298" s="220"/>
      <c r="F15298" s="225"/>
      <c r="G15298" s="222"/>
      <c r="H15298" s="229"/>
      <c r="I15298" s="220"/>
      <c r="J15298" s="220"/>
      <c r="K15298" s="223"/>
    </row>
    <row r="15299" customHeight="1" spans="1:11">
      <c r="A15299" s="226"/>
      <c r="B15299" s="213"/>
      <c r="C15299" s="214"/>
      <c r="D15299" s="214"/>
      <c r="E15299" s="214"/>
      <c r="F15299" s="224"/>
      <c r="G15299" s="216"/>
      <c r="H15299" s="227"/>
      <c r="I15299" s="214"/>
      <c r="J15299" s="214"/>
      <c r="K15299" s="218"/>
    </row>
    <row r="15300" customHeight="1" spans="1:11">
      <c r="A15300" s="228"/>
      <c r="B15300" s="219"/>
      <c r="C15300" s="220"/>
      <c r="D15300" s="220"/>
      <c r="E15300" s="220"/>
      <c r="F15300" s="225"/>
      <c r="G15300" s="222"/>
      <c r="H15300" s="229"/>
      <c r="I15300" s="220"/>
      <c r="J15300" s="220"/>
      <c r="K15300" s="223"/>
    </row>
    <row r="15301" customHeight="1" spans="1:11">
      <c r="A15301" s="226"/>
      <c r="B15301" s="213"/>
      <c r="C15301" s="214"/>
      <c r="D15301" s="214"/>
      <c r="E15301" s="214"/>
      <c r="F15301" s="224"/>
      <c r="G15301" s="216"/>
      <c r="H15301" s="227"/>
      <c r="I15301" s="214"/>
      <c r="J15301" s="214"/>
      <c r="K15301" s="218"/>
    </row>
    <row r="15302" customHeight="1" spans="1:11">
      <c r="A15302" s="228"/>
      <c r="B15302" s="219"/>
      <c r="C15302" s="220"/>
      <c r="D15302" s="220"/>
      <c r="E15302" s="220"/>
      <c r="F15302" s="225"/>
      <c r="G15302" s="222"/>
      <c r="H15302" s="229"/>
      <c r="I15302" s="220"/>
      <c r="J15302" s="220"/>
      <c r="K15302" s="223"/>
    </row>
    <row r="15303" customHeight="1" spans="1:11">
      <c r="A15303" s="226"/>
      <c r="B15303" s="213"/>
      <c r="C15303" s="214"/>
      <c r="D15303" s="214"/>
      <c r="E15303" s="214"/>
      <c r="F15303" s="224"/>
      <c r="G15303" s="216"/>
      <c r="H15303" s="227"/>
      <c r="I15303" s="214"/>
      <c r="J15303" s="214"/>
      <c r="K15303" s="218"/>
    </row>
    <row r="15304" customHeight="1" spans="1:11">
      <c r="A15304" s="228"/>
      <c r="B15304" s="219"/>
      <c r="C15304" s="220"/>
      <c r="D15304" s="220"/>
      <c r="E15304" s="220"/>
      <c r="F15304" s="225"/>
      <c r="G15304" s="222"/>
      <c r="H15304" s="229"/>
      <c r="I15304" s="220"/>
      <c r="J15304" s="220"/>
      <c r="K15304" s="223"/>
    </row>
    <row r="15305" customHeight="1" spans="1:11">
      <c r="A15305" s="226"/>
      <c r="B15305" s="213"/>
      <c r="C15305" s="214"/>
      <c r="D15305" s="214"/>
      <c r="E15305" s="214"/>
      <c r="F15305" s="224"/>
      <c r="G15305" s="216"/>
      <c r="H15305" s="227"/>
      <c r="I15305" s="214"/>
      <c r="J15305" s="214"/>
      <c r="K15305" s="218"/>
    </row>
    <row r="15306" customHeight="1" spans="1:11">
      <c r="A15306" s="228"/>
      <c r="B15306" s="219"/>
      <c r="C15306" s="220"/>
      <c r="D15306" s="220"/>
      <c r="E15306" s="220"/>
      <c r="F15306" s="225"/>
      <c r="G15306" s="222"/>
      <c r="H15306" s="229"/>
      <c r="I15306" s="220"/>
      <c r="J15306" s="220"/>
      <c r="K15306" s="223"/>
    </row>
    <row r="15307" customHeight="1" spans="1:11">
      <c r="A15307" s="226"/>
      <c r="B15307" s="213"/>
      <c r="C15307" s="214"/>
      <c r="D15307" s="214"/>
      <c r="E15307" s="214"/>
      <c r="F15307" s="224"/>
      <c r="G15307" s="216"/>
      <c r="H15307" s="227"/>
      <c r="I15307" s="214"/>
      <c r="J15307" s="214"/>
      <c r="K15307" s="218"/>
    </row>
    <row r="15308" customHeight="1" spans="1:11">
      <c r="A15308" s="228"/>
      <c r="B15308" s="219"/>
      <c r="C15308" s="220"/>
      <c r="D15308" s="220"/>
      <c r="E15308" s="220"/>
      <c r="F15308" s="225"/>
      <c r="G15308" s="222"/>
      <c r="H15308" s="229"/>
      <c r="I15308" s="220"/>
      <c r="J15308" s="220"/>
      <c r="K15308" s="223"/>
    </row>
    <row r="15309" customHeight="1" spans="1:11">
      <c r="A15309" s="226"/>
      <c r="B15309" s="213"/>
      <c r="C15309" s="214"/>
      <c r="D15309" s="214"/>
      <c r="E15309" s="214"/>
      <c r="F15309" s="224"/>
      <c r="G15309" s="216"/>
      <c r="H15309" s="227"/>
      <c r="I15309" s="214"/>
      <c r="J15309" s="214"/>
      <c r="K15309" s="218"/>
    </row>
    <row r="15310" customHeight="1" spans="1:11">
      <c r="A15310" s="228"/>
      <c r="B15310" s="219"/>
      <c r="C15310" s="220"/>
      <c r="D15310" s="220"/>
      <c r="E15310" s="220"/>
      <c r="F15310" s="225"/>
      <c r="G15310" s="222"/>
      <c r="H15310" s="229"/>
      <c r="I15310" s="220"/>
      <c r="J15310" s="220"/>
      <c r="K15310" s="223"/>
    </row>
    <row r="15311" customHeight="1" spans="1:11">
      <c r="A15311" s="226"/>
      <c r="B15311" s="213"/>
      <c r="C15311" s="214"/>
      <c r="D15311" s="214"/>
      <c r="E15311" s="214"/>
      <c r="F15311" s="224"/>
      <c r="G15311" s="216"/>
      <c r="H15311" s="227"/>
      <c r="I15311" s="214"/>
      <c r="J15311" s="214"/>
      <c r="K15311" s="218"/>
    </row>
    <row r="15312" customHeight="1" spans="1:11">
      <c r="A15312" s="228"/>
      <c r="B15312" s="219"/>
      <c r="C15312" s="220"/>
      <c r="D15312" s="220"/>
      <c r="E15312" s="220"/>
      <c r="F15312" s="225"/>
      <c r="G15312" s="222"/>
      <c r="H15312" s="229"/>
      <c r="I15312" s="220"/>
      <c r="J15312" s="220"/>
      <c r="K15312" s="223"/>
    </row>
    <row r="15313" customHeight="1" spans="1:11">
      <c r="A15313" s="226"/>
      <c r="B15313" s="213"/>
      <c r="C15313" s="214"/>
      <c r="D15313" s="214"/>
      <c r="E15313" s="214"/>
      <c r="F15313" s="224"/>
      <c r="G15313" s="216"/>
      <c r="H15313" s="227"/>
      <c r="I15313" s="214"/>
      <c r="J15313" s="214"/>
      <c r="K15313" s="218"/>
    </row>
    <row r="15314" customHeight="1" spans="1:11">
      <c r="A15314" s="228"/>
      <c r="B15314" s="219"/>
      <c r="C15314" s="220"/>
      <c r="D15314" s="220"/>
      <c r="E15314" s="220"/>
      <c r="F15314" s="225"/>
      <c r="G15314" s="222"/>
      <c r="H15314" s="229"/>
      <c r="I15314" s="220"/>
      <c r="J15314" s="220"/>
      <c r="K15314" s="223"/>
    </row>
    <row r="15315" customHeight="1" spans="1:11">
      <c r="A15315" s="226"/>
      <c r="B15315" s="213"/>
      <c r="C15315" s="214"/>
      <c r="D15315" s="214"/>
      <c r="E15315" s="214"/>
      <c r="F15315" s="224"/>
      <c r="G15315" s="216"/>
      <c r="H15315" s="227"/>
      <c r="I15315" s="214"/>
      <c r="J15315" s="214"/>
      <c r="K15315" s="218"/>
    </row>
    <row r="15316" customHeight="1" spans="1:11">
      <c r="A15316" s="228"/>
      <c r="B15316" s="219"/>
      <c r="C15316" s="220"/>
      <c r="D15316" s="220"/>
      <c r="E15316" s="220"/>
      <c r="F15316" s="225"/>
      <c r="G15316" s="222"/>
      <c r="H15316" s="229"/>
      <c r="I15316" s="220"/>
      <c r="J15316" s="220"/>
      <c r="K15316" s="223"/>
    </row>
    <row r="15317" customHeight="1" spans="1:11">
      <c r="A15317" s="226"/>
      <c r="B15317" s="213"/>
      <c r="C15317" s="214"/>
      <c r="D15317" s="214"/>
      <c r="E15317" s="214"/>
      <c r="F15317" s="224"/>
      <c r="G15317" s="216"/>
      <c r="H15317" s="227"/>
      <c r="I15317" s="214"/>
      <c r="J15317" s="214"/>
      <c r="K15317" s="218"/>
    </row>
    <row r="15318" customHeight="1" spans="1:11">
      <c r="A15318" s="228"/>
      <c r="B15318" s="219"/>
      <c r="C15318" s="220"/>
      <c r="D15318" s="220"/>
      <c r="E15318" s="220"/>
      <c r="F15318" s="225"/>
      <c r="G15318" s="222"/>
      <c r="H15318" s="229"/>
      <c r="I15318" s="220"/>
      <c r="J15318" s="220"/>
      <c r="K15318" s="223"/>
    </row>
    <row r="15319" customHeight="1" spans="1:11">
      <c r="A15319" s="226"/>
      <c r="B15319" s="213"/>
      <c r="C15319" s="214"/>
      <c r="D15319" s="214"/>
      <c r="E15319" s="214"/>
      <c r="F15319" s="224"/>
      <c r="G15319" s="216"/>
      <c r="H15319" s="227"/>
      <c r="I15319" s="214"/>
      <c r="J15319" s="214"/>
      <c r="K15319" s="218"/>
    </row>
    <row r="15320" customHeight="1" spans="1:11">
      <c r="A15320" s="228"/>
      <c r="B15320" s="219"/>
      <c r="C15320" s="220"/>
      <c r="D15320" s="220"/>
      <c r="E15320" s="220"/>
      <c r="F15320" s="225"/>
      <c r="G15320" s="222"/>
      <c r="H15320" s="229"/>
      <c r="I15320" s="220"/>
      <c r="J15320" s="220"/>
      <c r="K15320" s="223"/>
    </row>
    <row r="15321" customHeight="1" spans="1:11">
      <c r="A15321" s="226"/>
      <c r="B15321" s="213"/>
      <c r="C15321" s="214"/>
      <c r="D15321" s="214"/>
      <c r="E15321" s="214"/>
      <c r="F15321" s="224"/>
      <c r="G15321" s="216"/>
      <c r="H15321" s="227"/>
      <c r="I15321" s="214"/>
      <c r="J15321" s="214"/>
      <c r="K15321" s="218"/>
    </row>
    <row r="15322" customHeight="1" spans="1:11">
      <c r="A15322" s="228"/>
      <c r="B15322" s="219"/>
      <c r="C15322" s="220"/>
      <c r="D15322" s="220"/>
      <c r="E15322" s="220"/>
      <c r="F15322" s="225"/>
      <c r="G15322" s="222"/>
      <c r="H15322" s="229"/>
      <c r="I15322" s="220"/>
      <c r="J15322" s="220"/>
      <c r="K15322" s="223"/>
    </row>
    <row r="15323" customHeight="1" spans="1:11">
      <c r="A15323" s="226"/>
      <c r="B15323" s="213"/>
      <c r="C15323" s="214"/>
      <c r="D15323" s="214"/>
      <c r="E15323" s="214"/>
      <c r="F15323" s="224"/>
      <c r="G15323" s="216"/>
      <c r="H15323" s="227"/>
      <c r="I15323" s="214"/>
      <c r="J15323" s="214"/>
      <c r="K15323" s="218"/>
    </row>
    <row r="15324" customHeight="1" spans="1:11">
      <c r="A15324" s="228"/>
      <c r="B15324" s="219"/>
      <c r="C15324" s="220"/>
      <c r="D15324" s="220"/>
      <c r="E15324" s="220"/>
      <c r="F15324" s="225"/>
      <c r="G15324" s="222"/>
      <c r="H15324" s="229"/>
      <c r="I15324" s="220"/>
      <c r="J15324" s="220"/>
      <c r="K15324" s="223"/>
    </row>
    <row r="15325" customHeight="1" spans="1:11">
      <c r="A15325" s="226"/>
      <c r="B15325" s="213"/>
      <c r="C15325" s="214"/>
      <c r="D15325" s="214"/>
      <c r="E15325" s="214"/>
      <c r="F15325" s="224"/>
      <c r="G15325" s="216"/>
      <c r="H15325" s="227"/>
      <c r="I15325" s="214"/>
      <c r="J15325" s="214"/>
      <c r="K15325" s="218"/>
    </row>
    <row r="15326" customHeight="1" spans="1:11">
      <c r="A15326" s="228"/>
      <c r="B15326" s="219"/>
      <c r="C15326" s="220"/>
      <c r="D15326" s="220"/>
      <c r="E15326" s="220"/>
      <c r="F15326" s="225"/>
      <c r="G15326" s="222"/>
      <c r="H15326" s="229"/>
      <c r="I15326" s="220"/>
      <c r="J15326" s="220"/>
      <c r="K15326" s="223"/>
    </row>
    <row r="15327" customHeight="1" spans="1:11">
      <c r="A15327" s="226"/>
      <c r="B15327" s="213"/>
      <c r="C15327" s="214"/>
      <c r="D15327" s="214"/>
      <c r="E15327" s="214"/>
      <c r="F15327" s="224"/>
      <c r="G15327" s="216"/>
      <c r="H15327" s="227"/>
      <c r="I15327" s="214"/>
      <c r="J15327" s="214"/>
      <c r="K15327" s="218"/>
    </row>
    <row r="15328" customHeight="1" spans="1:11">
      <c r="A15328" s="228"/>
      <c r="B15328" s="219"/>
      <c r="C15328" s="220"/>
      <c r="D15328" s="220"/>
      <c r="E15328" s="220"/>
      <c r="F15328" s="225"/>
      <c r="G15328" s="222"/>
      <c r="H15328" s="229"/>
      <c r="I15328" s="220"/>
      <c r="J15328" s="220"/>
      <c r="K15328" s="223"/>
    </row>
    <row r="15329" customHeight="1" spans="1:11">
      <c r="A15329" s="226"/>
      <c r="B15329" s="213"/>
      <c r="C15329" s="214"/>
      <c r="D15329" s="214"/>
      <c r="E15329" s="214"/>
      <c r="F15329" s="224"/>
      <c r="G15329" s="216"/>
      <c r="H15329" s="227"/>
      <c r="I15329" s="214"/>
      <c r="J15329" s="214"/>
      <c r="K15329" s="218"/>
    </row>
    <row r="15330" customHeight="1" spans="1:11">
      <c r="A15330" s="228"/>
      <c r="B15330" s="219"/>
      <c r="C15330" s="220"/>
      <c r="D15330" s="220"/>
      <c r="E15330" s="220"/>
      <c r="F15330" s="225"/>
      <c r="G15330" s="222"/>
      <c r="H15330" s="229"/>
      <c r="I15330" s="220"/>
      <c r="J15330" s="220"/>
      <c r="K15330" s="223"/>
    </row>
    <row r="15331" customHeight="1" spans="1:11">
      <c r="A15331" s="226"/>
      <c r="B15331" s="213"/>
      <c r="C15331" s="214"/>
      <c r="D15331" s="214"/>
      <c r="E15331" s="214"/>
      <c r="F15331" s="224"/>
      <c r="G15331" s="216"/>
      <c r="H15331" s="227"/>
      <c r="I15331" s="214"/>
      <c r="J15331" s="214"/>
      <c r="K15331" s="218"/>
    </row>
    <row r="15332" customHeight="1" spans="1:11">
      <c r="A15332" s="228"/>
      <c r="B15332" s="219"/>
      <c r="C15332" s="220"/>
      <c r="D15332" s="220"/>
      <c r="E15332" s="220"/>
      <c r="F15332" s="225"/>
      <c r="G15332" s="222"/>
      <c r="H15332" s="229"/>
      <c r="I15332" s="220"/>
      <c r="J15332" s="220"/>
      <c r="K15332" s="223"/>
    </row>
    <row r="15333" customHeight="1" spans="1:11">
      <c r="A15333" s="226"/>
      <c r="B15333" s="213"/>
      <c r="C15333" s="214"/>
      <c r="D15333" s="214"/>
      <c r="E15333" s="214"/>
      <c r="F15333" s="224"/>
      <c r="G15333" s="216"/>
      <c r="H15333" s="227"/>
      <c r="I15333" s="214"/>
      <c r="J15333" s="214"/>
      <c r="K15333" s="218"/>
    </row>
    <row r="15334" customHeight="1" spans="1:11">
      <c r="A15334" s="228"/>
      <c r="B15334" s="219"/>
      <c r="C15334" s="220"/>
      <c r="D15334" s="220"/>
      <c r="E15334" s="220"/>
      <c r="F15334" s="225"/>
      <c r="G15334" s="222"/>
      <c r="H15334" s="229"/>
      <c r="I15334" s="220"/>
      <c r="J15334" s="220"/>
      <c r="K15334" s="223"/>
    </row>
    <row r="15335" customHeight="1" spans="1:11">
      <c r="A15335" s="226"/>
      <c r="B15335" s="213"/>
      <c r="C15335" s="214"/>
      <c r="D15335" s="214"/>
      <c r="E15335" s="214"/>
      <c r="F15335" s="224"/>
      <c r="G15335" s="216"/>
      <c r="H15335" s="227"/>
      <c r="I15335" s="214"/>
      <c r="J15335" s="214"/>
      <c r="K15335" s="218"/>
    </row>
    <row r="15336" customHeight="1" spans="1:11">
      <c r="A15336" s="228"/>
      <c r="B15336" s="219"/>
      <c r="C15336" s="220"/>
      <c r="D15336" s="220"/>
      <c r="E15336" s="220"/>
      <c r="F15336" s="225"/>
      <c r="G15336" s="222"/>
      <c r="H15336" s="229"/>
      <c r="I15336" s="220"/>
      <c r="J15336" s="220"/>
      <c r="K15336" s="223"/>
    </row>
    <row r="15337" customHeight="1" spans="1:11">
      <c r="A15337" s="226"/>
      <c r="B15337" s="213"/>
      <c r="C15337" s="214"/>
      <c r="D15337" s="214"/>
      <c r="E15337" s="214"/>
      <c r="F15337" s="224"/>
      <c r="G15337" s="216"/>
      <c r="H15337" s="227"/>
      <c r="I15337" s="214"/>
      <c r="J15337" s="214"/>
      <c r="K15337" s="218"/>
    </row>
    <row r="15338" customHeight="1" spans="1:11">
      <c r="A15338" s="228"/>
      <c r="B15338" s="219"/>
      <c r="C15338" s="220"/>
      <c r="D15338" s="220"/>
      <c r="E15338" s="220"/>
      <c r="F15338" s="225"/>
      <c r="G15338" s="222"/>
      <c r="H15338" s="229"/>
      <c r="I15338" s="220"/>
      <c r="J15338" s="220"/>
      <c r="K15338" s="223"/>
    </row>
    <row r="15339" customHeight="1" spans="1:11">
      <c r="A15339" s="226"/>
      <c r="B15339" s="213"/>
      <c r="C15339" s="214"/>
      <c r="D15339" s="214"/>
      <c r="E15339" s="214"/>
      <c r="F15339" s="224"/>
      <c r="G15339" s="216"/>
      <c r="H15339" s="227"/>
      <c r="I15339" s="214"/>
      <c r="J15339" s="214"/>
      <c r="K15339" s="218"/>
    </row>
    <row r="15340" customHeight="1" spans="1:11">
      <c r="A15340" s="228"/>
      <c r="B15340" s="219"/>
      <c r="C15340" s="220"/>
      <c r="D15340" s="220"/>
      <c r="E15340" s="220"/>
      <c r="F15340" s="225"/>
      <c r="G15340" s="222"/>
      <c r="H15340" s="229"/>
      <c r="I15340" s="220"/>
      <c r="J15340" s="220"/>
      <c r="K15340" s="223"/>
    </row>
    <row r="15341" customHeight="1" spans="1:11">
      <c r="A15341" s="226"/>
      <c r="B15341" s="213"/>
      <c r="C15341" s="214"/>
      <c r="D15341" s="214"/>
      <c r="E15341" s="214"/>
      <c r="F15341" s="224"/>
      <c r="G15341" s="216"/>
      <c r="H15341" s="227"/>
      <c r="I15341" s="214"/>
      <c r="J15341" s="214"/>
      <c r="K15341" s="218"/>
    </row>
    <row r="15342" customHeight="1" spans="1:11">
      <c r="A15342" s="228"/>
      <c r="B15342" s="219"/>
      <c r="C15342" s="220"/>
      <c r="D15342" s="220"/>
      <c r="E15342" s="220"/>
      <c r="F15342" s="225"/>
      <c r="G15342" s="222"/>
      <c r="H15342" s="229"/>
      <c r="I15342" s="220"/>
      <c r="J15342" s="220"/>
      <c r="K15342" s="223"/>
    </row>
    <row r="15343" customHeight="1" spans="1:11">
      <c r="A15343" s="226"/>
      <c r="B15343" s="213"/>
      <c r="C15343" s="214"/>
      <c r="D15343" s="214"/>
      <c r="E15343" s="214"/>
      <c r="F15343" s="224"/>
      <c r="G15343" s="216"/>
      <c r="H15343" s="227"/>
      <c r="I15343" s="214"/>
      <c r="J15343" s="214"/>
      <c r="K15343" s="218"/>
    </row>
    <row r="15344" customHeight="1" spans="1:11">
      <c r="A15344" s="228"/>
      <c r="B15344" s="219"/>
      <c r="C15344" s="220"/>
      <c r="D15344" s="220"/>
      <c r="E15344" s="220"/>
      <c r="F15344" s="225"/>
      <c r="G15344" s="222"/>
      <c r="H15344" s="229"/>
      <c r="I15344" s="220"/>
      <c r="J15344" s="220"/>
      <c r="K15344" s="223"/>
    </row>
    <row r="15345" customHeight="1" spans="1:11">
      <c r="A15345" s="226"/>
      <c r="B15345" s="213"/>
      <c r="C15345" s="214"/>
      <c r="D15345" s="214"/>
      <c r="E15345" s="214"/>
      <c r="F15345" s="224"/>
      <c r="G15345" s="216"/>
      <c r="H15345" s="227"/>
      <c r="I15345" s="214"/>
      <c r="J15345" s="214"/>
      <c r="K15345" s="218"/>
    </row>
    <row r="15346" customHeight="1" spans="1:11">
      <c r="A15346" s="228"/>
      <c r="B15346" s="219"/>
      <c r="C15346" s="220"/>
      <c r="D15346" s="220"/>
      <c r="E15346" s="220"/>
      <c r="F15346" s="225"/>
      <c r="G15346" s="222"/>
      <c r="H15346" s="229"/>
      <c r="I15346" s="220"/>
      <c r="J15346" s="220"/>
      <c r="K15346" s="223"/>
    </row>
    <row r="15347" customHeight="1" spans="1:11">
      <c r="A15347" s="226"/>
      <c r="B15347" s="213"/>
      <c r="C15347" s="214"/>
      <c r="D15347" s="214"/>
      <c r="E15347" s="214"/>
      <c r="F15347" s="224"/>
      <c r="G15347" s="216"/>
      <c r="H15347" s="227"/>
      <c r="I15347" s="214"/>
      <c r="J15347" s="214"/>
      <c r="K15347" s="218"/>
    </row>
    <row r="15348" customHeight="1" spans="1:11">
      <c r="A15348" s="228"/>
      <c r="B15348" s="219"/>
      <c r="C15348" s="220"/>
      <c r="D15348" s="220"/>
      <c r="E15348" s="220"/>
      <c r="F15348" s="225"/>
      <c r="G15348" s="222"/>
      <c r="H15348" s="229"/>
      <c r="I15348" s="220"/>
      <c r="J15348" s="220"/>
      <c r="K15348" s="223"/>
    </row>
    <row r="15349" customHeight="1" spans="1:11">
      <c r="A15349" s="226"/>
      <c r="B15349" s="213"/>
      <c r="C15349" s="214"/>
      <c r="D15349" s="214"/>
      <c r="E15349" s="214"/>
      <c r="F15349" s="224"/>
      <c r="G15349" s="216"/>
      <c r="H15349" s="227"/>
      <c r="I15349" s="214"/>
      <c r="J15349" s="214"/>
      <c r="K15349" s="218"/>
    </row>
    <row r="15350" customHeight="1" spans="1:11">
      <c r="A15350" s="228"/>
      <c r="B15350" s="219"/>
      <c r="C15350" s="220"/>
      <c r="D15350" s="220"/>
      <c r="E15350" s="220"/>
      <c r="F15350" s="225"/>
      <c r="G15350" s="222"/>
      <c r="H15350" s="229"/>
      <c r="I15350" s="220"/>
      <c r="J15350" s="220"/>
      <c r="K15350" s="223"/>
    </row>
    <row r="15351" customHeight="1" spans="1:11">
      <c r="A15351" s="226"/>
      <c r="B15351" s="213"/>
      <c r="C15351" s="214"/>
      <c r="D15351" s="214"/>
      <c r="E15351" s="214"/>
      <c r="F15351" s="224"/>
      <c r="G15351" s="216"/>
      <c r="H15351" s="227"/>
      <c r="I15351" s="214"/>
      <c r="J15351" s="214"/>
      <c r="K15351" s="218"/>
    </row>
    <row r="15352" customHeight="1" spans="1:11">
      <c r="A15352" s="228"/>
      <c r="B15352" s="219"/>
      <c r="C15352" s="220"/>
      <c r="D15352" s="220"/>
      <c r="E15352" s="220"/>
      <c r="F15352" s="225"/>
      <c r="G15352" s="222"/>
      <c r="H15352" s="229"/>
      <c r="I15352" s="220"/>
      <c r="J15352" s="220"/>
      <c r="K15352" s="223"/>
    </row>
    <row r="15353" customHeight="1" spans="1:11">
      <c r="A15353" s="226"/>
      <c r="B15353" s="213"/>
      <c r="C15353" s="214"/>
      <c r="D15353" s="214"/>
      <c r="E15353" s="214"/>
      <c r="F15353" s="224"/>
      <c r="G15353" s="216"/>
      <c r="H15353" s="227"/>
      <c r="I15353" s="214"/>
      <c r="J15353" s="214"/>
      <c r="K15353" s="218"/>
    </row>
    <row r="15354" customHeight="1" spans="1:11">
      <c r="A15354" s="228"/>
      <c r="B15354" s="219"/>
      <c r="C15354" s="220"/>
      <c r="D15354" s="220"/>
      <c r="E15354" s="220"/>
      <c r="F15354" s="225"/>
      <c r="G15354" s="222"/>
      <c r="H15354" s="229"/>
      <c r="I15354" s="220"/>
      <c r="J15354" s="220"/>
      <c r="K15354" s="223"/>
    </row>
    <row r="15355" customHeight="1" spans="1:11">
      <c r="A15355" s="226"/>
      <c r="B15355" s="213"/>
      <c r="C15355" s="214"/>
      <c r="D15355" s="214"/>
      <c r="E15355" s="214"/>
      <c r="F15355" s="224"/>
      <c r="G15355" s="216"/>
      <c r="H15355" s="227"/>
      <c r="I15355" s="214"/>
      <c r="J15355" s="214"/>
      <c r="K15355" s="218"/>
    </row>
    <row r="15356" customHeight="1" spans="1:11">
      <c r="A15356" s="228"/>
      <c r="B15356" s="219"/>
      <c r="C15356" s="220"/>
      <c r="D15356" s="220"/>
      <c r="E15356" s="220"/>
      <c r="F15356" s="225"/>
      <c r="G15356" s="222"/>
      <c r="H15356" s="229"/>
      <c r="I15356" s="220"/>
      <c r="J15356" s="220"/>
      <c r="K15356" s="223"/>
    </row>
    <row r="15357" customHeight="1" spans="1:11">
      <c r="A15357" s="226"/>
      <c r="B15357" s="213"/>
      <c r="C15357" s="214"/>
      <c r="D15357" s="214"/>
      <c r="E15357" s="214"/>
      <c r="F15357" s="224"/>
      <c r="G15357" s="216"/>
      <c r="H15357" s="227"/>
      <c r="I15357" s="214"/>
      <c r="J15357" s="214"/>
      <c r="K15357" s="218"/>
    </row>
    <row r="15358" customHeight="1" spans="1:11">
      <c r="A15358" s="228"/>
      <c r="B15358" s="219"/>
      <c r="C15358" s="220"/>
      <c r="D15358" s="220"/>
      <c r="E15358" s="220"/>
      <c r="F15358" s="225"/>
      <c r="G15358" s="222"/>
      <c r="H15358" s="229"/>
      <c r="I15358" s="220"/>
      <c r="J15358" s="220"/>
      <c r="K15358" s="223"/>
    </row>
    <row r="15359" customHeight="1" spans="1:11">
      <c r="A15359" s="226"/>
      <c r="B15359" s="213"/>
      <c r="C15359" s="214"/>
      <c r="D15359" s="214"/>
      <c r="E15359" s="214"/>
      <c r="F15359" s="224"/>
      <c r="G15359" s="216"/>
      <c r="H15359" s="227"/>
      <c r="I15359" s="214"/>
      <c r="J15359" s="214"/>
      <c r="K15359" s="218"/>
    </row>
    <row r="15360" customHeight="1" spans="1:11">
      <c r="A15360" s="228"/>
      <c r="B15360" s="219"/>
      <c r="C15360" s="220"/>
      <c r="D15360" s="220"/>
      <c r="E15360" s="220"/>
      <c r="F15360" s="225"/>
      <c r="G15360" s="222"/>
      <c r="H15360" s="229"/>
      <c r="I15360" s="220"/>
      <c r="J15360" s="220"/>
      <c r="K15360" s="223"/>
    </row>
    <row r="15361" customHeight="1" spans="1:11">
      <c r="A15361" s="226"/>
      <c r="B15361" s="213"/>
      <c r="C15361" s="214"/>
      <c r="D15361" s="214"/>
      <c r="E15361" s="214"/>
      <c r="F15361" s="224"/>
      <c r="G15361" s="216"/>
      <c r="H15361" s="227"/>
      <c r="I15361" s="214"/>
      <c r="J15361" s="214"/>
      <c r="K15361" s="218"/>
    </row>
    <row r="15362" customHeight="1" spans="1:11">
      <c r="A15362" s="228"/>
      <c r="B15362" s="219"/>
      <c r="C15362" s="220"/>
      <c r="D15362" s="220"/>
      <c r="E15362" s="220"/>
      <c r="F15362" s="225"/>
      <c r="G15362" s="222"/>
      <c r="H15362" s="229"/>
      <c r="I15362" s="220"/>
      <c r="J15362" s="220"/>
      <c r="K15362" s="223"/>
    </row>
    <row r="15363" customHeight="1" spans="1:11">
      <c r="A15363" s="226"/>
      <c r="B15363" s="213"/>
      <c r="C15363" s="214"/>
      <c r="D15363" s="214"/>
      <c r="E15363" s="214"/>
      <c r="F15363" s="224"/>
      <c r="G15363" s="216"/>
      <c r="H15363" s="227"/>
      <c r="I15363" s="214"/>
      <c r="J15363" s="214"/>
      <c r="K15363" s="218"/>
    </row>
    <row r="15364" customHeight="1" spans="1:11">
      <c r="A15364" s="228"/>
      <c r="B15364" s="219"/>
      <c r="C15364" s="220"/>
      <c r="D15364" s="220"/>
      <c r="E15364" s="220"/>
      <c r="F15364" s="225"/>
      <c r="G15364" s="222"/>
      <c r="H15364" s="229"/>
      <c r="I15364" s="220"/>
      <c r="J15364" s="220"/>
      <c r="K15364" s="223"/>
    </row>
    <row r="15365" customHeight="1" spans="1:11">
      <c r="A15365" s="226"/>
      <c r="B15365" s="213"/>
      <c r="C15365" s="214"/>
      <c r="D15365" s="214"/>
      <c r="E15365" s="214"/>
      <c r="F15365" s="224"/>
      <c r="G15365" s="216"/>
      <c r="H15365" s="227"/>
      <c r="I15365" s="214"/>
      <c r="J15365" s="214"/>
      <c r="K15365" s="218"/>
    </row>
    <row r="15366" customHeight="1" spans="1:11">
      <c r="A15366" s="228"/>
      <c r="B15366" s="219"/>
      <c r="C15366" s="220"/>
      <c r="D15366" s="220"/>
      <c r="E15366" s="220"/>
      <c r="F15366" s="225"/>
      <c r="G15366" s="222"/>
      <c r="H15366" s="229"/>
      <c r="I15366" s="220"/>
      <c r="J15366" s="220"/>
      <c r="K15366" s="223"/>
    </row>
    <row r="15367" customHeight="1" spans="1:11">
      <c r="A15367" s="226"/>
      <c r="B15367" s="213"/>
      <c r="C15367" s="214"/>
      <c r="D15367" s="214"/>
      <c r="E15367" s="214"/>
      <c r="F15367" s="224"/>
      <c r="G15367" s="216"/>
      <c r="H15367" s="227"/>
      <c r="I15367" s="214"/>
      <c r="J15367" s="214"/>
      <c r="K15367" s="218"/>
    </row>
    <row r="15368" customHeight="1" spans="1:11">
      <c r="A15368" s="228"/>
      <c r="B15368" s="219"/>
      <c r="C15368" s="220"/>
      <c r="D15368" s="220"/>
      <c r="E15368" s="220"/>
      <c r="F15368" s="225"/>
      <c r="G15368" s="222"/>
      <c r="H15368" s="229"/>
      <c r="I15368" s="220"/>
      <c r="J15368" s="220"/>
      <c r="K15368" s="223"/>
    </row>
    <row r="15369" customHeight="1" spans="1:11">
      <c r="A15369" s="226"/>
      <c r="B15369" s="213"/>
      <c r="C15369" s="214"/>
      <c r="D15369" s="214"/>
      <c r="E15369" s="214"/>
      <c r="F15369" s="224"/>
      <c r="G15369" s="216"/>
      <c r="H15369" s="227"/>
      <c r="I15369" s="214"/>
      <c r="J15369" s="214"/>
      <c r="K15369" s="218"/>
    </row>
    <row r="15370" customHeight="1" spans="1:11">
      <c r="A15370" s="228"/>
      <c r="B15370" s="219"/>
      <c r="C15370" s="220"/>
      <c r="D15370" s="220"/>
      <c r="E15370" s="220"/>
      <c r="F15370" s="225"/>
      <c r="G15370" s="222"/>
      <c r="H15370" s="229"/>
      <c r="I15370" s="220"/>
      <c r="J15370" s="220"/>
      <c r="K15370" s="223"/>
    </row>
    <row r="15371" customHeight="1" spans="1:11">
      <c r="A15371" s="226"/>
      <c r="B15371" s="213"/>
      <c r="C15371" s="214"/>
      <c r="D15371" s="214"/>
      <c r="E15371" s="214"/>
      <c r="F15371" s="224"/>
      <c r="G15371" s="216"/>
      <c r="H15371" s="227"/>
      <c r="I15371" s="214"/>
      <c r="J15371" s="214"/>
      <c r="K15371" s="218"/>
    </row>
    <row r="15372" customHeight="1" spans="1:11">
      <c r="A15372" s="228"/>
      <c r="B15372" s="219"/>
      <c r="C15372" s="220"/>
      <c r="D15372" s="220"/>
      <c r="E15372" s="220"/>
      <c r="F15372" s="225"/>
      <c r="G15372" s="222"/>
      <c r="H15372" s="229"/>
      <c r="I15372" s="220"/>
      <c r="J15372" s="220"/>
      <c r="K15372" s="223"/>
    </row>
    <row r="15373" customHeight="1" spans="1:11">
      <c r="A15373" s="226"/>
      <c r="B15373" s="213"/>
      <c r="C15373" s="214"/>
      <c r="D15373" s="214"/>
      <c r="E15373" s="214"/>
      <c r="F15373" s="224"/>
      <c r="G15373" s="216"/>
      <c r="H15373" s="227"/>
      <c r="I15373" s="214"/>
      <c r="J15373" s="214"/>
      <c r="K15373" s="218"/>
    </row>
    <row r="15374" customHeight="1" spans="1:11">
      <c r="A15374" s="228"/>
      <c r="B15374" s="219"/>
      <c r="C15374" s="220"/>
      <c r="D15374" s="220"/>
      <c r="E15374" s="220"/>
      <c r="F15374" s="225"/>
      <c r="G15374" s="222"/>
      <c r="H15374" s="229"/>
      <c r="I15374" s="220"/>
      <c r="J15374" s="220"/>
      <c r="K15374" s="223"/>
    </row>
    <row r="15375" customHeight="1" spans="1:11">
      <c r="A15375" s="226"/>
      <c r="B15375" s="213"/>
      <c r="C15375" s="214"/>
      <c r="D15375" s="214"/>
      <c r="E15375" s="214"/>
      <c r="F15375" s="224"/>
      <c r="G15375" s="216"/>
      <c r="H15375" s="227"/>
      <c r="I15375" s="214"/>
      <c r="J15375" s="214"/>
      <c r="K15375" s="218"/>
    </row>
    <row r="15376" customHeight="1" spans="1:11">
      <c r="A15376" s="228"/>
      <c r="B15376" s="219"/>
      <c r="C15376" s="220"/>
      <c r="D15376" s="220"/>
      <c r="E15376" s="220"/>
      <c r="F15376" s="225"/>
      <c r="G15376" s="222"/>
      <c r="H15376" s="229"/>
      <c r="I15376" s="220"/>
      <c r="J15376" s="220"/>
      <c r="K15376" s="223"/>
    </row>
    <row r="15377" customHeight="1" spans="1:11">
      <c r="A15377" s="226"/>
      <c r="B15377" s="213"/>
      <c r="C15377" s="214"/>
      <c r="D15377" s="214"/>
      <c r="E15377" s="214"/>
      <c r="F15377" s="224"/>
      <c r="G15377" s="216"/>
      <c r="H15377" s="227"/>
      <c r="I15377" s="214"/>
      <c r="J15377" s="214"/>
      <c r="K15377" s="218"/>
    </row>
    <row r="15378" customHeight="1" spans="1:11">
      <c r="A15378" s="228"/>
      <c r="B15378" s="219"/>
      <c r="C15378" s="220"/>
      <c r="D15378" s="220"/>
      <c r="E15378" s="220"/>
      <c r="F15378" s="225"/>
      <c r="G15378" s="222"/>
      <c r="H15378" s="229"/>
      <c r="I15378" s="220"/>
      <c r="J15378" s="220"/>
      <c r="K15378" s="223"/>
    </row>
    <row r="15379" customHeight="1" spans="1:11">
      <c r="A15379" s="226"/>
      <c r="B15379" s="213"/>
      <c r="C15379" s="214"/>
      <c r="D15379" s="214"/>
      <c r="E15379" s="214"/>
      <c r="F15379" s="224"/>
      <c r="G15379" s="216"/>
      <c r="H15379" s="227"/>
      <c r="I15379" s="214"/>
      <c r="J15379" s="214"/>
      <c r="K15379" s="218"/>
    </row>
    <row r="15380" customHeight="1" spans="1:11">
      <c r="A15380" s="228"/>
      <c r="B15380" s="219"/>
      <c r="C15380" s="220"/>
      <c r="D15380" s="220"/>
      <c r="E15380" s="220"/>
      <c r="F15380" s="225"/>
      <c r="G15380" s="222"/>
      <c r="H15380" s="229"/>
      <c r="I15380" s="220"/>
      <c r="J15380" s="220"/>
      <c r="K15380" s="223"/>
    </row>
    <row r="15381" customHeight="1" spans="1:11">
      <c r="A15381" s="226"/>
      <c r="B15381" s="213"/>
      <c r="C15381" s="214"/>
      <c r="D15381" s="214"/>
      <c r="E15381" s="214"/>
      <c r="F15381" s="224"/>
      <c r="G15381" s="216"/>
      <c r="H15381" s="227"/>
      <c r="I15381" s="214"/>
      <c r="J15381" s="214"/>
      <c r="K15381" s="218"/>
    </row>
    <row r="15382" customHeight="1" spans="1:11">
      <c r="A15382" s="228"/>
      <c r="B15382" s="219"/>
      <c r="C15382" s="220"/>
      <c r="D15382" s="220"/>
      <c r="E15382" s="220"/>
      <c r="F15382" s="225"/>
      <c r="G15382" s="222"/>
      <c r="H15382" s="229"/>
      <c r="I15382" s="220"/>
      <c r="J15382" s="220"/>
      <c r="K15382" s="223"/>
    </row>
    <row r="15383" customHeight="1" spans="1:11">
      <c r="A15383" s="226"/>
      <c r="B15383" s="213"/>
      <c r="C15383" s="214"/>
      <c r="D15383" s="214"/>
      <c r="E15383" s="214"/>
      <c r="F15383" s="224"/>
      <c r="G15383" s="216"/>
      <c r="H15383" s="227"/>
      <c r="I15383" s="214"/>
      <c r="J15383" s="214"/>
      <c r="K15383" s="218"/>
    </row>
    <row r="15384" customHeight="1" spans="1:11">
      <c r="A15384" s="228"/>
      <c r="B15384" s="219"/>
      <c r="C15384" s="220"/>
      <c r="D15384" s="220"/>
      <c r="E15384" s="220"/>
      <c r="F15384" s="225"/>
      <c r="G15384" s="222"/>
      <c r="H15384" s="229"/>
      <c r="I15384" s="220"/>
      <c r="J15384" s="220"/>
      <c r="K15384" s="223"/>
    </row>
    <row r="15385" customHeight="1" spans="1:11">
      <c r="A15385" s="226"/>
      <c r="B15385" s="213"/>
      <c r="C15385" s="214"/>
      <c r="D15385" s="214"/>
      <c r="E15385" s="214"/>
      <c r="F15385" s="224"/>
      <c r="G15385" s="216"/>
      <c r="H15385" s="227"/>
      <c r="I15385" s="214"/>
      <c r="J15385" s="214"/>
      <c r="K15385" s="218"/>
    </row>
    <row r="15386" customHeight="1" spans="1:11">
      <c r="A15386" s="228"/>
      <c r="B15386" s="219"/>
      <c r="C15386" s="220"/>
      <c r="D15386" s="220"/>
      <c r="E15386" s="220"/>
      <c r="F15386" s="225"/>
      <c r="G15386" s="222"/>
      <c r="H15386" s="229"/>
      <c r="I15386" s="220"/>
      <c r="J15386" s="220"/>
      <c r="K15386" s="223"/>
    </row>
    <row r="15387" customHeight="1" spans="1:11">
      <c r="A15387" s="226"/>
      <c r="B15387" s="213"/>
      <c r="C15387" s="214"/>
      <c r="D15387" s="214"/>
      <c r="E15387" s="214"/>
      <c r="F15387" s="224"/>
      <c r="G15387" s="216"/>
      <c r="H15387" s="227"/>
      <c r="I15387" s="214"/>
      <c r="J15387" s="214"/>
      <c r="K15387" s="218"/>
    </row>
    <row r="15388" customHeight="1" spans="1:11">
      <c r="A15388" s="228"/>
      <c r="B15388" s="219"/>
      <c r="C15388" s="220"/>
      <c r="D15388" s="220"/>
      <c r="E15388" s="220"/>
      <c r="F15388" s="225"/>
      <c r="G15388" s="222"/>
      <c r="H15388" s="229"/>
      <c r="I15388" s="220"/>
      <c r="J15388" s="220"/>
      <c r="K15388" s="223"/>
    </row>
    <row r="15389" customHeight="1" spans="1:11">
      <c r="A15389" s="226"/>
      <c r="B15389" s="213"/>
      <c r="C15389" s="214"/>
      <c r="D15389" s="214"/>
      <c r="E15389" s="214"/>
      <c r="F15389" s="224"/>
      <c r="G15389" s="216"/>
      <c r="H15389" s="227"/>
      <c r="I15389" s="214"/>
      <c r="J15389" s="214"/>
      <c r="K15389" s="218"/>
    </row>
    <row r="15390" customHeight="1" spans="1:11">
      <c r="A15390" s="228"/>
      <c r="B15390" s="219"/>
      <c r="C15390" s="220"/>
      <c r="D15390" s="220"/>
      <c r="E15390" s="220"/>
      <c r="F15390" s="225"/>
      <c r="G15390" s="222"/>
      <c r="H15390" s="229"/>
      <c r="I15390" s="220"/>
      <c r="J15390" s="220"/>
      <c r="K15390" s="223"/>
    </row>
    <row r="15391" customHeight="1" spans="1:11">
      <c r="A15391" s="226"/>
      <c r="B15391" s="213"/>
      <c r="C15391" s="214"/>
      <c r="D15391" s="214"/>
      <c r="E15391" s="214"/>
      <c r="F15391" s="224"/>
      <c r="G15391" s="216"/>
      <c r="H15391" s="227"/>
      <c r="I15391" s="214"/>
      <c r="J15391" s="214"/>
      <c r="K15391" s="218"/>
    </row>
    <row r="15392" customHeight="1" spans="1:11">
      <c r="A15392" s="228"/>
      <c r="B15392" s="219"/>
      <c r="C15392" s="220"/>
      <c r="D15392" s="220"/>
      <c r="E15392" s="220"/>
      <c r="F15392" s="225"/>
      <c r="G15392" s="222"/>
      <c r="H15392" s="229"/>
      <c r="I15392" s="220"/>
      <c r="J15392" s="220"/>
      <c r="K15392" s="223"/>
    </row>
    <row r="15393" customHeight="1" spans="1:11">
      <c r="A15393" s="226"/>
      <c r="B15393" s="213"/>
      <c r="C15393" s="214"/>
      <c r="D15393" s="214"/>
      <c r="E15393" s="214"/>
      <c r="F15393" s="224"/>
      <c r="G15393" s="216"/>
      <c r="H15393" s="227"/>
      <c r="I15393" s="214"/>
      <c r="J15393" s="214"/>
      <c r="K15393" s="218"/>
    </row>
    <row r="15394" customHeight="1" spans="1:11">
      <c r="A15394" s="228"/>
      <c r="B15394" s="219"/>
      <c r="C15394" s="220"/>
      <c r="D15394" s="220"/>
      <c r="E15394" s="220"/>
      <c r="F15394" s="225"/>
      <c r="G15394" s="222"/>
      <c r="H15394" s="229"/>
      <c r="I15394" s="220"/>
      <c r="J15394" s="220"/>
      <c r="K15394" s="223"/>
    </row>
    <row r="15395" customHeight="1" spans="1:11">
      <c r="A15395" s="226"/>
      <c r="B15395" s="213"/>
      <c r="C15395" s="214"/>
      <c r="D15395" s="214"/>
      <c r="E15395" s="214"/>
      <c r="F15395" s="224"/>
      <c r="G15395" s="216"/>
      <c r="H15395" s="227"/>
      <c r="I15395" s="214"/>
      <c r="J15395" s="214"/>
      <c r="K15395" s="218"/>
    </row>
    <row r="15396" customHeight="1" spans="1:11">
      <c r="A15396" s="228"/>
      <c r="B15396" s="219"/>
      <c r="C15396" s="220"/>
      <c r="D15396" s="220"/>
      <c r="E15396" s="220"/>
      <c r="F15396" s="225"/>
      <c r="G15396" s="222"/>
      <c r="H15396" s="229"/>
      <c r="I15396" s="220"/>
      <c r="J15396" s="220"/>
      <c r="K15396" s="223"/>
    </row>
    <row r="15397" customHeight="1" spans="1:11">
      <c r="A15397" s="226"/>
      <c r="B15397" s="213"/>
      <c r="C15397" s="214"/>
      <c r="D15397" s="214"/>
      <c r="E15397" s="214"/>
      <c r="F15397" s="224"/>
      <c r="G15397" s="216"/>
      <c r="H15397" s="227"/>
      <c r="I15397" s="214"/>
      <c r="J15397" s="214"/>
      <c r="K15397" s="218"/>
    </row>
    <row r="15398" customHeight="1" spans="1:11">
      <c r="A15398" s="228"/>
      <c r="B15398" s="219"/>
      <c r="C15398" s="220"/>
      <c r="D15398" s="220"/>
      <c r="E15398" s="220"/>
      <c r="F15398" s="225"/>
      <c r="G15398" s="222"/>
      <c r="H15398" s="229"/>
      <c r="I15398" s="220"/>
      <c r="J15398" s="220"/>
      <c r="K15398" s="223"/>
    </row>
    <row r="15399" customHeight="1" spans="1:11">
      <c r="A15399" s="226"/>
      <c r="B15399" s="213"/>
      <c r="C15399" s="214"/>
      <c r="D15399" s="214"/>
      <c r="E15399" s="214"/>
      <c r="F15399" s="224"/>
      <c r="G15399" s="216"/>
      <c r="H15399" s="227"/>
      <c r="I15399" s="214"/>
      <c r="J15399" s="214"/>
      <c r="K15399" s="218"/>
    </row>
    <row r="15400" customHeight="1" spans="1:11">
      <c r="A15400" s="228"/>
      <c r="B15400" s="219"/>
      <c r="C15400" s="220"/>
      <c r="D15400" s="220"/>
      <c r="E15400" s="220"/>
      <c r="F15400" s="225"/>
      <c r="G15400" s="222"/>
      <c r="H15400" s="229"/>
      <c r="I15400" s="220"/>
      <c r="J15400" s="220"/>
      <c r="K15400" s="223"/>
    </row>
    <row r="15401" customHeight="1" spans="1:11">
      <c r="A15401" s="226"/>
      <c r="B15401" s="213"/>
      <c r="C15401" s="214"/>
      <c r="D15401" s="214"/>
      <c r="E15401" s="214"/>
      <c r="F15401" s="224"/>
      <c r="G15401" s="216"/>
      <c r="H15401" s="227"/>
      <c r="I15401" s="214"/>
      <c r="J15401" s="214"/>
      <c r="K15401" s="218"/>
    </row>
    <row r="15402" customHeight="1" spans="1:11">
      <c r="A15402" s="228"/>
      <c r="B15402" s="219"/>
      <c r="C15402" s="220"/>
      <c r="D15402" s="220"/>
      <c r="E15402" s="220"/>
      <c r="F15402" s="225"/>
      <c r="G15402" s="222"/>
      <c r="H15402" s="229"/>
      <c r="I15402" s="220"/>
      <c r="J15402" s="220"/>
      <c r="K15402" s="223"/>
    </row>
    <row r="15403" customHeight="1" spans="1:11">
      <c r="A15403" s="226"/>
      <c r="B15403" s="213"/>
      <c r="C15403" s="214"/>
      <c r="D15403" s="214"/>
      <c r="E15403" s="214"/>
      <c r="F15403" s="224"/>
      <c r="G15403" s="216"/>
      <c r="H15403" s="227"/>
      <c r="I15403" s="214"/>
      <c r="J15403" s="214"/>
      <c r="K15403" s="218"/>
    </row>
    <row r="15404" customHeight="1" spans="1:11">
      <c r="A15404" s="228"/>
      <c r="B15404" s="219"/>
      <c r="C15404" s="220"/>
      <c r="D15404" s="220"/>
      <c r="E15404" s="220"/>
      <c r="F15404" s="225"/>
      <c r="G15404" s="222"/>
      <c r="H15404" s="229"/>
      <c r="I15404" s="220"/>
      <c r="J15404" s="220"/>
      <c r="K15404" s="223"/>
    </row>
    <row r="15405" customHeight="1" spans="1:11">
      <c r="A15405" s="226"/>
      <c r="B15405" s="213"/>
      <c r="C15405" s="214"/>
      <c r="D15405" s="214"/>
      <c r="E15405" s="214"/>
      <c r="F15405" s="224"/>
      <c r="G15405" s="216"/>
      <c r="H15405" s="227"/>
      <c r="I15405" s="214"/>
      <c r="J15405" s="214"/>
      <c r="K15405" s="218"/>
    </row>
    <row r="15406" customHeight="1" spans="1:11">
      <c r="A15406" s="228"/>
      <c r="B15406" s="219"/>
      <c r="C15406" s="220"/>
      <c r="D15406" s="220"/>
      <c r="E15406" s="220"/>
      <c r="F15406" s="225"/>
      <c r="G15406" s="222"/>
      <c r="H15406" s="229"/>
      <c r="I15406" s="220"/>
      <c r="J15406" s="220"/>
      <c r="K15406" s="223"/>
    </row>
    <row r="15407" customHeight="1" spans="1:11">
      <c r="A15407" s="226"/>
      <c r="B15407" s="213"/>
      <c r="C15407" s="214"/>
      <c r="D15407" s="214"/>
      <c r="E15407" s="214"/>
      <c r="F15407" s="224"/>
      <c r="G15407" s="216"/>
      <c r="H15407" s="227"/>
      <c r="I15407" s="214"/>
      <c r="J15407" s="214"/>
      <c r="K15407" s="218"/>
    </row>
    <row r="15408" customHeight="1" spans="1:11">
      <c r="A15408" s="228"/>
      <c r="B15408" s="219"/>
      <c r="C15408" s="220"/>
      <c r="D15408" s="220"/>
      <c r="E15408" s="220"/>
      <c r="F15408" s="225"/>
      <c r="G15408" s="222"/>
      <c r="H15408" s="229"/>
      <c r="I15408" s="220"/>
      <c r="J15408" s="220"/>
      <c r="K15408" s="223"/>
    </row>
    <row r="15409" customHeight="1" spans="1:11">
      <c r="A15409" s="226"/>
      <c r="B15409" s="213"/>
      <c r="C15409" s="214"/>
      <c r="D15409" s="214"/>
      <c r="E15409" s="214"/>
      <c r="F15409" s="224"/>
      <c r="G15409" s="216"/>
      <c r="H15409" s="227"/>
      <c r="I15409" s="214"/>
      <c r="J15409" s="214"/>
      <c r="K15409" s="218"/>
    </row>
    <row r="15410" customHeight="1" spans="1:11">
      <c r="A15410" s="228"/>
      <c r="B15410" s="219"/>
      <c r="C15410" s="220"/>
      <c r="D15410" s="220"/>
      <c r="E15410" s="220"/>
      <c r="F15410" s="225"/>
      <c r="G15410" s="222"/>
      <c r="H15410" s="229"/>
      <c r="I15410" s="220"/>
      <c r="J15410" s="220"/>
      <c r="K15410" s="223"/>
    </row>
    <row r="15411" customHeight="1" spans="1:11">
      <c r="A15411" s="226"/>
      <c r="B15411" s="213"/>
      <c r="C15411" s="214"/>
      <c r="D15411" s="214"/>
      <c r="E15411" s="214"/>
      <c r="F15411" s="224"/>
      <c r="G15411" s="216"/>
      <c r="H15411" s="227"/>
      <c r="I15411" s="214"/>
      <c r="J15411" s="214"/>
      <c r="K15411" s="218"/>
    </row>
    <row r="15412" customHeight="1" spans="1:11">
      <c r="A15412" s="228"/>
      <c r="B15412" s="219"/>
      <c r="C15412" s="220"/>
      <c r="D15412" s="220"/>
      <c r="E15412" s="220"/>
      <c r="F15412" s="225"/>
      <c r="G15412" s="222"/>
      <c r="H15412" s="229"/>
      <c r="I15412" s="220"/>
      <c r="J15412" s="220"/>
      <c r="K15412" s="223"/>
    </row>
    <row r="15413" customHeight="1" spans="1:11">
      <c r="A15413" s="226"/>
      <c r="B15413" s="213"/>
      <c r="C15413" s="214"/>
      <c r="D15413" s="214"/>
      <c r="E15413" s="214"/>
      <c r="F15413" s="224"/>
      <c r="G15413" s="216"/>
      <c r="H15413" s="227"/>
      <c r="I15413" s="214"/>
      <c r="J15413" s="214"/>
      <c r="K15413" s="218"/>
    </row>
    <row r="15414" customHeight="1" spans="1:11">
      <c r="A15414" s="228"/>
      <c r="B15414" s="219"/>
      <c r="C15414" s="220"/>
      <c r="D15414" s="220"/>
      <c r="E15414" s="220"/>
      <c r="F15414" s="225"/>
      <c r="G15414" s="222"/>
      <c r="H15414" s="229"/>
      <c r="I15414" s="220"/>
      <c r="J15414" s="220"/>
      <c r="K15414" s="223"/>
    </row>
    <row r="15415" customHeight="1" spans="1:11">
      <c r="A15415" s="226"/>
      <c r="B15415" s="213"/>
      <c r="C15415" s="214"/>
      <c r="D15415" s="214"/>
      <c r="E15415" s="214"/>
      <c r="F15415" s="224"/>
      <c r="G15415" s="216"/>
      <c r="H15415" s="227"/>
      <c r="I15415" s="214"/>
      <c r="J15415" s="214"/>
      <c r="K15415" s="218"/>
    </row>
    <row r="15416" customHeight="1" spans="1:11">
      <c r="A15416" s="228"/>
      <c r="B15416" s="219"/>
      <c r="C15416" s="220"/>
      <c r="D15416" s="220"/>
      <c r="E15416" s="220"/>
      <c r="F15416" s="225"/>
      <c r="G15416" s="222"/>
      <c r="H15416" s="229"/>
      <c r="I15416" s="220"/>
      <c r="J15416" s="220"/>
      <c r="K15416" s="223"/>
    </row>
    <row r="15417" customHeight="1" spans="1:11">
      <c r="A15417" s="226"/>
      <c r="B15417" s="213"/>
      <c r="C15417" s="214"/>
      <c r="D15417" s="214"/>
      <c r="E15417" s="214"/>
      <c r="F15417" s="224"/>
      <c r="G15417" s="216"/>
      <c r="H15417" s="227"/>
      <c r="I15417" s="214"/>
      <c r="J15417" s="214"/>
      <c r="K15417" s="218"/>
    </row>
    <row r="15418" customHeight="1" spans="1:11">
      <c r="A15418" s="228"/>
      <c r="B15418" s="219"/>
      <c r="C15418" s="220"/>
      <c r="D15418" s="220"/>
      <c r="E15418" s="220"/>
      <c r="F15418" s="225"/>
      <c r="G15418" s="222"/>
      <c r="H15418" s="229"/>
      <c r="I15418" s="220"/>
      <c r="J15418" s="220"/>
      <c r="K15418" s="223"/>
    </row>
    <row r="15419" customHeight="1" spans="1:11">
      <c r="A15419" s="226"/>
      <c r="B15419" s="213"/>
      <c r="C15419" s="214"/>
      <c r="D15419" s="214"/>
      <c r="E15419" s="214"/>
      <c r="F15419" s="224"/>
      <c r="G15419" s="216"/>
      <c r="H15419" s="227"/>
      <c r="I15419" s="214"/>
      <c r="J15419" s="214"/>
      <c r="K15419" s="218"/>
    </row>
    <row r="15420" customHeight="1" spans="1:11">
      <c r="A15420" s="228"/>
      <c r="B15420" s="219"/>
      <c r="C15420" s="220"/>
      <c r="D15420" s="220"/>
      <c r="E15420" s="220"/>
      <c r="F15420" s="225"/>
      <c r="G15420" s="222"/>
      <c r="H15420" s="229"/>
      <c r="I15420" s="220"/>
      <c r="J15420" s="220"/>
      <c r="K15420" s="223"/>
    </row>
    <row r="15421" customHeight="1" spans="1:11">
      <c r="A15421" s="226"/>
      <c r="B15421" s="213"/>
      <c r="C15421" s="214"/>
      <c r="D15421" s="214"/>
      <c r="E15421" s="214"/>
      <c r="F15421" s="224"/>
      <c r="G15421" s="216"/>
      <c r="H15421" s="227"/>
      <c r="I15421" s="214"/>
      <c r="J15421" s="214"/>
      <c r="K15421" s="218"/>
    </row>
    <row r="15422" customHeight="1" spans="1:11">
      <c r="A15422" s="228"/>
      <c r="B15422" s="219"/>
      <c r="C15422" s="220"/>
      <c r="D15422" s="220"/>
      <c r="E15422" s="220"/>
      <c r="F15422" s="225"/>
      <c r="G15422" s="222"/>
      <c r="H15422" s="229"/>
      <c r="I15422" s="220"/>
      <c r="J15422" s="220"/>
      <c r="K15422" s="223"/>
    </row>
    <row r="15423" customHeight="1" spans="1:11">
      <c r="A15423" s="226"/>
      <c r="B15423" s="213"/>
      <c r="C15423" s="214"/>
      <c r="D15423" s="214"/>
      <c r="E15423" s="214"/>
      <c r="F15423" s="224"/>
      <c r="G15423" s="216"/>
      <c r="H15423" s="227"/>
      <c r="I15423" s="214"/>
      <c r="J15423" s="214"/>
      <c r="K15423" s="218"/>
    </row>
    <row r="15424" customHeight="1" spans="1:11">
      <c r="A15424" s="228"/>
      <c r="B15424" s="219"/>
      <c r="C15424" s="220"/>
      <c r="D15424" s="220"/>
      <c r="E15424" s="220"/>
      <c r="F15424" s="225"/>
      <c r="G15424" s="222"/>
      <c r="H15424" s="229"/>
      <c r="I15424" s="220"/>
      <c r="J15424" s="220"/>
      <c r="K15424" s="223"/>
    </row>
    <row r="15425" customHeight="1" spans="1:11">
      <c r="A15425" s="226"/>
      <c r="B15425" s="213"/>
      <c r="C15425" s="214"/>
      <c r="D15425" s="214"/>
      <c r="E15425" s="214"/>
      <c r="F15425" s="224"/>
      <c r="G15425" s="216"/>
      <c r="H15425" s="227"/>
      <c r="I15425" s="214"/>
      <c r="J15425" s="214"/>
      <c r="K15425" s="218"/>
    </row>
    <row r="15426" customHeight="1" spans="1:11">
      <c r="A15426" s="228"/>
      <c r="B15426" s="219"/>
      <c r="C15426" s="220"/>
      <c r="D15426" s="220"/>
      <c r="E15426" s="220"/>
      <c r="F15426" s="225"/>
      <c r="G15426" s="222"/>
      <c r="H15426" s="229"/>
      <c r="I15426" s="220"/>
      <c r="J15426" s="220"/>
      <c r="K15426" s="223"/>
    </row>
    <row r="15427" customHeight="1" spans="1:11">
      <c r="A15427" s="226"/>
      <c r="B15427" s="213"/>
      <c r="C15427" s="214"/>
      <c r="D15427" s="214"/>
      <c r="E15427" s="214"/>
      <c r="F15427" s="224"/>
      <c r="G15427" s="216"/>
      <c r="H15427" s="227"/>
      <c r="I15427" s="214"/>
      <c r="J15427" s="214"/>
      <c r="K15427" s="218"/>
    </row>
    <row r="15428" customHeight="1" spans="1:11">
      <c r="A15428" s="228"/>
      <c r="B15428" s="219"/>
      <c r="C15428" s="220"/>
      <c r="D15428" s="220"/>
      <c r="E15428" s="220"/>
      <c r="F15428" s="225"/>
      <c r="G15428" s="222"/>
      <c r="H15428" s="229"/>
      <c r="I15428" s="220"/>
      <c r="J15428" s="220"/>
      <c r="K15428" s="223"/>
    </row>
    <row r="15429" customHeight="1" spans="1:11">
      <c r="A15429" s="226"/>
      <c r="B15429" s="213"/>
      <c r="C15429" s="214"/>
      <c r="D15429" s="214"/>
      <c r="E15429" s="214"/>
      <c r="F15429" s="224"/>
      <c r="G15429" s="216"/>
      <c r="H15429" s="227"/>
      <c r="I15429" s="214"/>
      <c r="J15429" s="214"/>
      <c r="K15429" s="218"/>
    </row>
    <row r="15430" customHeight="1" spans="1:11">
      <c r="A15430" s="228"/>
      <c r="B15430" s="219"/>
      <c r="C15430" s="220"/>
      <c r="D15430" s="220"/>
      <c r="E15430" s="220"/>
      <c r="F15430" s="225"/>
      <c r="G15430" s="222"/>
      <c r="H15430" s="229"/>
      <c r="I15430" s="220"/>
      <c r="J15430" s="220"/>
      <c r="K15430" s="223"/>
    </row>
    <row r="15431" customHeight="1" spans="1:11">
      <c r="A15431" s="226"/>
      <c r="B15431" s="213"/>
      <c r="C15431" s="214"/>
      <c r="D15431" s="214"/>
      <c r="E15431" s="214"/>
      <c r="F15431" s="224"/>
      <c r="G15431" s="216"/>
      <c r="H15431" s="227"/>
      <c r="I15431" s="214"/>
      <c r="J15431" s="214"/>
      <c r="K15431" s="218"/>
    </row>
    <row r="15432" customHeight="1" spans="1:11">
      <c r="A15432" s="228"/>
      <c r="B15432" s="219"/>
      <c r="C15432" s="220"/>
      <c r="D15432" s="220"/>
      <c r="E15432" s="220"/>
      <c r="F15432" s="225"/>
      <c r="G15432" s="222"/>
      <c r="H15432" s="229"/>
      <c r="I15432" s="220"/>
      <c r="J15432" s="220"/>
      <c r="K15432" s="223"/>
    </row>
    <row r="15433" customHeight="1" spans="1:11">
      <c r="A15433" s="226"/>
      <c r="B15433" s="213"/>
      <c r="C15433" s="214"/>
      <c r="D15433" s="214"/>
      <c r="E15433" s="214"/>
      <c r="F15433" s="224"/>
      <c r="G15433" s="216"/>
      <c r="H15433" s="227"/>
      <c r="I15433" s="214"/>
      <c r="J15433" s="214"/>
      <c r="K15433" s="218"/>
    </row>
    <row r="15434" customHeight="1" spans="1:11">
      <c r="A15434" s="228"/>
      <c r="B15434" s="219"/>
      <c r="C15434" s="220"/>
      <c r="D15434" s="220"/>
      <c r="E15434" s="220"/>
      <c r="F15434" s="225"/>
      <c r="G15434" s="222"/>
      <c r="H15434" s="229"/>
      <c r="I15434" s="220"/>
      <c r="J15434" s="220"/>
      <c r="K15434" s="223"/>
    </row>
    <row r="15435" customHeight="1" spans="1:11">
      <c r="A15435" s="226"/>
      <c r="B15435" s="213"/>
      <c r="C15435" s="214"/>
      <c r="D15435" s="214"/>
      <c r="E15435" s="214"/>
      <c r="F15435" s="224"/>
      <c r="G15435" s="216"/>
      <c r="H15435" s="227"/>
      <c r="I15435" s="214"/>
      <c r="J15435" s="214"/>
      <c r="K15435" s="218"/>
    </row>
    <row r="15436" customHeight="1" spans="1:11">
      <c r="A15436" s="228"/>
      <c r="B15436" s="219"/>
      <c r="C15436" s="220"/>
      <c r="D15436" s="220"/>
      <c r="E15436" s="220"/>
      <c r="F15436" s="225"/>
      <c r="G15436" s="222"/>
      <c r="H15436" s="229"/>
      <c r="I15436" s="220"/>
      <c r="J15436" s="220"/>
      <c r="K15436" s="223"/>
    </row>
    <row r="15437" customHeight="1" spans="1:11">
      <c r="A15437" s="226"/>
      <c r="B15437" s="213"/>
      <c r="C15437" s="214"/>
      <c r="D15437" s="214"/>
      <c r="E15437" s="214"/>
      <c r="F15437" s="224"/>
      <c r="G15437" s="216"/>
      <c r="H15437" s="227"/>
      <c r="I15437" s="214"/>
      <c r="J15437" s="214"/>
      <c r="K15437" s="218"/>
    </row>
    <row r="15438" customHeight="1" spans="1:11">
      <c r="A15438" s="228"/>
      <c r="B15438" s="219"/>
      <c r="C15438" s="220"/>
      <c r="D15438" s="220"/>
      <c r="E15438" s="220"/>
      <c r="F15438" s="225"/>
      <c r="G15438" s="222"/>
      <c r="H15438" s="229"/>
      <c r="I15438" s="220"/>
      <c r="J15438" s="220"/>
      <c r="K15438" s="223"/>
    </row>
    <row r="15439" customHeight="1" spans="1:11">
      <c r="A15439" s="226"/>
      <c r="B15439" s="213"/>
      <c r="C15439" s="214"/>
      <c r="D15439" s="214"/>
      <c r="E15439" s="214"/>
      <c r="F15439" s="224"/>
      <c r="G15439" s="216"/>
      <c r="H15439" s="227"/>
      <c r="I15439" s="214"/>
      <c r="J15439" s="214"/>
      <c r="K15439" s="218"/>
    </row>
    <row r="15440" customHeight="1" spans="1:11">
      <c r="A15440" s="228"/>
      <c r="B15440" s="219"/>
      <c r="C15440" s="220"/>
      <c r="D15440" s="220"/>
      <c r="E15440" s="220"/>
      <c r="F15440" s="225"/>
      <c r="G15440" s="222"/>
      <c r="H15440" s="229"/>
      <c r="I15440" s="220"/>
      <c r="J15440" s="220"/>
      <c r="K15440" s="223"/>
    </row>
    <row r="15441" customHeight="1" spans="1:11">
      <c r="A15441" s="226"/>
      <c r="B15441" s="213"/>
      <c r="C15441" s="214"/>
      <c r="D15441" s="214"/>
      <c r="E15441" s="214"/>
      <c r="F15441" s="224"/>
      <c r="G15441" s="216"/>
      <c r="H15441" s="227"/>
      <c r="I15441" s="214"/>
      <c r="J15441" s="214"/>
      <c r="K15441" s="218"/>
    </row>
    <row r="15442" customHeight="1" spans="1:11">
      <c r="A15442" s="228"/>
      <c r="B15442" s="219"/>
      <c r="C15442" s="220"/>
      <c r="D15442" s="220"/>
      <c r="E15442" s="220"/>
      <c r="F15442" s="225"/>
      <c r="G15442" s="222"/>
      <c r="H15442" s="229"/>
      <c r="I15442" s="220"/>
      <c r="J15442" s="220"/>
      <c r="K15442" s="223"/>
    </row>
    <row r="15443" customHeight="1" spans="1:11">
      <c r="A15443" s="226"/>
      <c r="B15443" s="213"/>
      <c r="C15443" s="214"/>
      <c r="D15443" s="214"/>
      <c r="E15443" s="214"/>
      <c r="F15443" s="224"/>
      <c r="G15443" s="216"/>
      <c r="H15443" s="227"/>
      <c r="I15443" s="214"/>
      <c r="J15443" s="214"/>
      <c r="K15443" s="218"/>
    </row>
    <row r="15444" customHeight="1" spans="1:11">
      <c r="A15444" s="228"/>
      <c r="B15444" s="219"/>
      <c r="C15444" s="220"/>
      <c r="D15444" s="220"/>
      <c r="E15444" s="220"/>
      <c r="F15444" s="225"/>
      <c r="G15444" s="222"/>
      <c r="H15444" s="229"/>
      <c r="I15444" s="220"/>
      <c r="J15444" s="220"/>
      <c r="K15444" s="223"/>
    </row>
    <row r="15445" customHeight="1" spans="1:11">
      <c r="A15445" s="226"/>
      <c r="B15445" s="213"/>
      <c r="C15445" s="214"/>
      <c r="D15445" s="214"/>
      <c r="E15445" s="214"/>
      <c r="F15445" s="224"/>
      <c r="G15445" s="216"/>
      <c r="H15445" s="227"/>
      <c r="I15445" s="214"/>
      <c r="J15445" s="214"/>
      <c r="K15445" s="218"/>
    </row>
    <row r="15446" customHeight="1" spans="1:11">
      <c r="A15446" s="228"/>
      <c r="B15446" s="219"/>
      <c r="C15446" s="220"/>
      <c r="D15446" s="220"/>
      <c r="E15446" s="220"/>
      <c r="F15446" s="225"/>
      <c r="G15446" s="222"/>
      <c r="H15446" s="229"/>
      <c r="I15446" s="220"/>
      <c r="J15446" s="220"/>
      <c r="K15446" s="223"/>
    </row>
    <row r="15447" customHeight="1" spans="1:11">
      <c r="A15447" s="226"/>
      <c r="B15447" s="213"/>
      <c r="C15447" s="214"/>
      <c r="D15447" s="214"/>
      <c r="E15447" s="214"/>
      <c r="F15447" s="224"/>
      <c r="G15447" s="216"/>
      <c r="H15447" s="227"/>
      <c r="I15447" s="214"/>
      <c r="J15447" s="214"/>
      <c r="K15447" s="218"/>
    </row>
    <row r="15448" customHeight="1" spans="1:11">
      <c r="A15448" s="228"/>
      <c r="B15448" s="219"/>
      <c r="C15448" s="220"/>
      <c r="D15448" s="220"/>
      <c r="E15448" s="220"/>
      <c r="F15448" s="225"/>
      <c r="G15448" s="222"/>
      <c r="H15448" s="229"/>
      <c r="I15448" s="220"/>
      <c r="J15448" s="220"/>
      <c r="K15448" s="223"/>
    </row>
    <row r="15449" customHeight="1" spans="1:11">
      <c r="A15449" s="226"/>
      <c r="B15449" s="213"/>
      <c r="C15449" s="214"/>
      <c r="D15449" s="214"/>
      <c r="E15449" s="214"/>
      <c r="F15449" s="224"/>
      <c r="G15449" s="216"/>
      <c r="H15449" s="227"/>
      <c r="I15449" s="214"/>
      <c r="J15449" s="214"/>
      <c r="K15449" s="218"/>
    </row>
    <row r="15450" customHeight="1" spans="1:11">
      <c r="A15450" s="228"/>
      <c r="B15450" s="219"/>
      <c r="C15450" s="220"/>
      <c r="D15450" s="220"/>
      <c r="E15450" s="220"/>
      <c r="F15450" s="225"/>
      <c r="G15450" s="222"/>
      <c r="H15450" s="229"/>
      <c r="I15450" s="220"/>
      <c r="J15450" s="220"/>
      <c r="K15450" s="223"/>
    </row>
    <row r="15451" customHeight="1" spans="1:11">
      <c r="A15451" s="226"/>
      <c r="B15451" s="213"/>
      <c r="C15451" s="214"/>
      <c r="D15451" s="214"/>
      <c r="E15451" s="214"/>
      <c r="F15451" s="224"/>
      <c r="G15451" s="216"/>
      <c r="H15451" s="227"/>
      <c r="I15451" s="214"/>
      <c r="J15451" s="214"/>
      <c r="K15451" s="218"/>
    </row>
    <row r="15452" customHeight="1" spans="1:11">
      <c r="A15452" s="228"/>
      <c r="B15452" s="219"/>
      <c r="C15452" s="220"/>
      <c r="D15452" s="220"/>
      <c r="E15452" s="220"/>
      <c r="F15452" s="225"/>
      <c r="G15452" s="222"/>
      <c r="H15452" s="229"/>
      <c r="I15452" s="220"/>
      <c r="J15452" s="220"/>
      <c r="K15452" s="223"/>
    </row>
    <row r="15453" customHeight="1" spans="1:11">
      <c r="A15453" s="226"/>
      <c r="B15453" s="213"/>
      <c r="C15453" s="214"/>
      <c r="D15453" s="214"/>
      <c r="E15453" s="214"/>
      <c r="F15453" s="224"/>
      <c r="G15453" s="216"/>
      <c r="H15453" s="227"/>
      <c r="I15453" s="214"/>
      <c r="J15453" s="214"/>
      <c r="K15453" s="218"/>
    </row>
    <row r="15454" customHeight="1" spans="1:11">
      <c r="A15454" s="228"/>
      <c r="B15454" s="219"/>
      <c r="C15454" s="220"/>
      <c r="D15454" s="220"/>
      <c r="E15454" s="220"/>
      <c r="F15454" s="225"/>
      <c r="G15454" s="222"/>
      <c r="H15454" s="229"/>
      <c r="I15454" s="220"/>
      <c r="J15454" s="220"/>
      <c r="K15454" s="223"/>
    </row>
    <row r="15455" customHeight="1" spans="1:11">
      <c r="A15455" s="226"/>
      <c r="B15455" s="213"/>
      <c r="C15455" s="214"/>
      <c r="D15455" s="214"/>
      <c r="E15455" s="214"/>
      <c r="F15455" s="224"/>
      <c r="G15455" s="216"/>
      <c r="H15455" s="227"/>
      <c r="I15455" s="214"/>
      <c r="J15455" s="214"/>
      <c r="K15455" s="218"/>
    </row>
    <row r="15456" customHeight="1" spans="1:11">
      <c r="A15456" s="228"/>
      <c r="B15456" s="219"/>
      <c r="C15456" s="220"/>
      <c r="D15456" s="220"/>
      <c r="E15456" s="220"/>
      <c r="F15456" s="225"/>
      <c r="G15456" s="222"/>
      <c r="H15456" s="229"/>
      <c r="I15456" s="220"/>
      <c r="J15456" s="220"/>
      <c r="K15456" s="223"/>
    </row>
    <row r="15457" customHeight="1" spans="1:11">
      <c r="A15457" s="226"/>
      <c r="B15457" s="213"/>
      <c r="C15457" s="214"/>
      <c r="D15457" s="214"/>
      <c r="E15457" s="214"/>
      <c r="F15457" s="224"/>
      <c r="G15457" s="216"/>
      <c r="H15457" s="227"/>
      <c r="I15457" s="214"/>
      <c r="J15457" s="214"/>
      <c r="K15457" s="218"/>
    </row>
    <row r="15458" customHeight="1" spans="1:11">
      <c r="A15458" s="228"/>
      <c r="B15458" s="219"/>
      <c r="C15458" s="220"/>
      <c r="D15458" s="220"/>
      <c r="E15458" s="220"/>
      <c r="F15458" s="225"/>
      <c r="G15458" s="222"/>
      <c r="H15458" s="229"/>
      <c r="I15458" s="220"/>
      <c r="J15458" s="220"/>
      <c r="K15458" s="223"/>
    </row>
    <row r="15459" customHeight="1" spans="1:11">
      <c r="A15459" s="226"/>
      <c r="B15459" s="213"/>
      <c r="C15459" s="214"/>
      <c r="D15459" s="214"/>
      <c r="E15459" s="214"/>
      <c r="F15459" s="224"/>
      <c r="G15459" s="216"/>
      <c r="H15459" s="227"/>
      <c r="I15459" s="214"/>
      <c r="J15459" s="214"/>
      <c r="K15459" s="218"/>
    </row>
    <row r="15460" customHeight="1" spans="1:11">
      <c r="A15460" s="228"/>
      <c r="B15460" s="219"/>
      <c r="C15460" s="220"/>
      <c r="D15460" s="220"/>
      <c r="E15460" s="220"/>
      <c r="F15460" s="225"/>
      <c r="G15460" s="222"/>
      <c r="H15460" s="229"/>
      <c r="I15460" s="220"/>
      <c r="J15460" s="220"/>
      <c r="K15460" s="223"/>
    </row>
    <row r="15461" customHeight="1" spans="1:11">
      <c r="A15461" s="226"/>
      <c r="B15461" s="213"/>
      <c r="C15461" s="214"/>
      <c r="D15461" s="214"/>
      <c r="E15461" s="214"/>
      <c r="F15461" s="224"/>
      <c r="G15461" s="216"/>
      <c r="H15461" s="227"/>
      <c r="I15461" s="214"/>
      <c r="J15461" s="214"/>
      <c r="K15461" s="218"/>
    </row>
    <row r="15462" customHeight="1" spans="1:11">
      <c r="A15462" s="228"/>
      <c r="B15462" s="219"/>
      <c r="C15462" s="220"/>
      <c r="D15462" s="220"/>
      <c r="E15462" s="220"/>
      <c r="F15462" s="225"/>
      <c r="G15462" s="222"/>
      <c r="H15462" s="229"/>
      <c r="I15462" s="220"/>
      <c r="J15462" s="220"/>
      <c r="K15462" s="223"/>
    </row>
    <row r="15463" customHeight="1" spans="1:11">
      <c r="A15463" s="226"/>
      <c r="B15463" s="213"/>
      <c r="C15463" s="214"/>
      <c r="D15463" s="214"/>
      <c r="E15463" s="214"/>
      <c r="F15463" s="224"/>
      <c r="G15463" s="216"/>
      <c r="H15463" s="227"/>
      <c r="I15463" s="214"/>
      <c r="J15463" s="214"/>
      <c r="K15463" s="218"/>
    </row>
    <row r="15464" customHeight="1" spans="1:11">
      <c r="A15464" s="228"/>
      <c r="B15464" s="219"/>
      <c r="C15464" s="220"/>
      <c r="D15464" s="220"/>
      <c r="E15464" s="220"/>
      <c r="F15464" s="225"/>
      <c r="G15464" s="222"/>
      <c r="H15464" s="229"/>
      <c r="I15464" s="220"/>
      <c r="J15464" s="220"/>
      <c r="K15464" s="223"/>
    </row>
    <row r="15465" customHeight="1" spans="1:11">
      <c r="A15465" s="226"/>
      <c r="B15465" s="213"/>
      <c r="C15465" s="214"/>
      <c r="D15465" s="214"/>
      <c r="E15465" s="214"/>
      <c r="F15465" s="224"/>
      <c r="G15465" s="216"/>
      <c r="H15465" s="227"/>
      <c r="I15465" s="214"/>
      <c r="J15465" s="214"/>
      <c r="K15465" s="218"/>
    </row>
    <row r="15466" customHeight="1" spans="1:11">
      <c r="A15466" s="228"/>
      <c r="B15466" s="219"/>
      <c r="C15466" s="220"/>
      <c r="D15466" s="220"/>
      <c r="E15466" s="220"/>
      <c r="F15466" s="225"/>
      <c r="G15466" s="222"/>
      <c r="H15466" s="229"/>
      <c r="I15466" s="220"/>
      <c r="J15466" s="220"/>
      <c r="K15466" s="223"/>
    </row>
    <row r="15467" customHeight="1" spans="1:11">
      <c r="A15467" s="226"/>
      <c r="B15467" s="213"/>
      <c r="C15467" s="214"/>
      <c r="D15467" s="214"/>
      <c r="E15467" s="214"/>
      <c r="F15467" s="224"/>
      <c r="G15467" s="216"/>
      <c r="H15467" s="227"/>
      <c r="I15467" s="214"/>
      <c r="J15467" s="214"/>
      <c r="K15467" s="218"/>
    </row>
    <row r="15468" customHeight="1" spans="1:11">
      <c r="A15468" s="228"/>
      <c r="B15468" s="219"/>
      <c r="C15468" s="220"/>
      <c r="D15468" s="220"/>
      <c r="E15468" s="220"/>
      <c r="F15468" s="225"/>
      <c r="G15468" s="222"/>
      <c r="H15468" s="229"/>
      <c r="I15468" s="220"/>
      <c r="J15468" s="220"/>
      <c r="K15468" s="223"/>
    </row>
    <row r="15469" customHeight="1" spans="1:11">
      <c r="A15469" s="226"/>
      <c r="B15469" s="213"/>
      <c r="C15469" s="214"/>
      <c r="D15469" s="214"/>
      <c r="E15469" s="214"/>
      <c r="F15469" s="224"/>
      <c r="G15469" s="216"/>
      <c r="H15469" s="227"/>
      <c r="I15469" s="214"/>
      <c r="J15469" s="214"/>
      <c r="K15469" s="218"/>
    </row>
    <row r="15470" customHeight="1" spans="1:11">
      <c r="A15470" s="228"/>
      <c r="B15470" s="219"/>
      <c r="C15470" s="220"/>
      <c r="D15470" s="220"/>
      <c r="E15470" s="220"/>
      <c r="F15470" s="225"/>
      <c r="G15470" s="222"/>
      <c r="H15470" s="229"/>
      <c r="I15470" s="220"/>
      <c r="J15470" s="220"/>
      <c r="K15470" s="223"/>
    </row>
    <row r="15471" customHeight="1" spans="1:11">
      <c r="A15471" s="226"/>
      <c r="B15471" s="213"/>
      <c r="C15471" s="214"/>
      <c r="D15471" s="214"/>
      <c r="E15471" s="214"/>
      <c r="F15471" s="224"/>
      <c r="G15471" s="216"/>
      <c r="H15471" s="227"/>
      <c r="I15471" s="214"/>
      <c r="J15471" s="214"/>
      <c r="K15471" s="218"/>
    </row>
    <row r="15472" customHeight="1" spans="1:11">
      <c r="A15472" s="228"/>
      <c r="B15472" s="219"/>
      <c r="C15472" s="220"/>
      <c r="D15472" s="220"/>
      <c r="E15472" s="220"/>
      <c r="F15472" s="225"/>
      <c r="G15472" s="222"/>
      <c r="H15472" s="229"/>
      <c r="I15472" s="220"/>
      <c r="J15472" s="220"/>
      <c r="K15472" s="223"/>
    </row>
    <row r="15473" customHeight="1" spans="1:11">
      <c r="A15473" s="226"/>
      <c r="B15473" s="213"/>
      <c r="C15473" s="214"/>
      <c r="D15473" s="214"/>
      <c r="E15473" s="214"/>
      <c r="F15473" s="224"/>
      <c r="G15473" s="216"/>
      <c r="H15473" s="227"/>
      <c r="I15473" s="214"/>
      <c r="J15473" s="214"/>
      <c r="K15473" s="218"/>
    </row>
    <row r="15474" customHeight="1" spans="1:11">
      <c r="A15474" s="228"/>
      <c r="B15474" s="219"/>
      <c r="C15474" s="220"/>
      <c r="D15474" s="220"/>
      <c r="E15474" s="220"/>
      <c r="F15474" s="225"/>
      <c r="G15474" s="222"/>
      <c r="H15474" s="229"/>
      <c r="I15474" s="220"/>
      <c r="J15474" s="220"/>
      <c r="K15474" s="223"/>
    </row>
    <row r="15475" customHeight="1" spans="1:11">
      <c r="A15475" s="226"/>
      <c r="B15475" s="213"/>
      <c r="C15475" s="214"/>
      <c r="D15475" s="214"/>
      <c r="E15475" s="214"/>
      <c r="F15475" s="224"/>
      <c r="G15475" s="216"/>
      <c r="H15475" s="227"/>
      <c r="I15475" s="214"/>
      <c r="J15475" s="214"/>
      <c r="K15475" s="218"/>
    </row>
    <row r="15476" customHeight="1" spans="1:11">
      <c r="A15476" s="228"/>
      <c r="B15476" s="219"/>
      <c r="C15476" s="220"/>
      <c r="D15476" s="220"/>
      <c r="E15476" s="220"/>
      <c r="F15476" s="225"/>
      <c r="G15476" s="222"/>
      <c r="H15476" s="229"/>
      <c r="I15476" s="220"/>
      <c r="J15476" s="220"/>
      <c r="K15476" s="223"/>
    </row>
    <row r="15477" customHeight="1" spans="1:11">
      <c r="A15477" s="226"/>
      <c r="B15477" s="213"/>
      <c r="C15477" s="214"/>
      <c r="D15477" s="214"/>
      <c r="E15477" s="214"/>
      <c r="F15477" s="224"/>
      <c r="G15477" s="216"/>
      <c r="H15477" s="227"/>
      <c r="I15477" s="214"/>
      <c r="J15477" s="214"/>
      <c r="K15477" s="218"/>
    </row>
    <row r="15478" customHeight="1" spans="1:11">
      <c r="A15478" s="228"/>
      <c r="B15478" s="219"/>
      <c r="C15478" s="220"/>
      <c r="D15478" s="220"/>
      <c r="E15478" s="220"/>
      <c r="F15478" s="225"/>
      <c r="G15478" s="222"/>
      <c r="H15478" s="229"/>
      <c r="I15478" s="220"/>
      <c r="J15478" s="220"/>
      <c r="K15478" s="223"/>
    </row>
    <row r="15479" customHeight="1" spans="1:11">
      <c r="A15479" s="226"/>
      <c r="B15479" s="213"/>
      <c r="C15479" s="214"/>
      <c r="D15479" s="214"/>
      <c r="E15479" s="214"/>
      <c r="F15479" s="224"/>
      <c r="G15479" s="216"/>
      <c r="H15479" s="227"/>
      <c r="I15479" s="214"/>
      <c r="J15479" s="214"/>
      <c r="K15479" s="218"/>
    </row>
    <row r="15480" customHeight="1" spans="1:11">
      <c r="A15480" s="228"/>
      <c r="B15480" s="219"/>
      <c r="C15480" s="220"/>
      <c r="D15480" s="220"/>
      <c r="E15480" s="220"/>
      <c r="F15480" s="225"/>
      <c r="G15480" s="222"/>
      <c r="H15480" s="229"/>
      <c r="I15480" s="220"/>
      <c r="J15480" s="220"/>
      <c r="K15480" s="223"/>
    </row>
    <row r="15481" customHeight="1" spans="1:11">
      <c r="A15481" s="226"/>
      <c r="B15481" s="213"/>
      <c r="C15481" s="214"/>
      <c r="D15481" s="214"/>
      <c r="E15481" s="214"/>
      <c r="F15481" s="224"/>
      <c r="G15481" s="216"/>
      <c r="H15481" s="227"/>
      <c r="I15481" s="214"/>
      <c r="J15481" s="214"/>
      <c r="K15481" s="218"/>
    </row>
    <row r="15482" customHeight="1" spans="1:11">
      <c r="A15482" s="228"/>
      <c r="B15482" s="219"/>
      <c r="C15482" s="220"/>
      <c r="D15482" s="220"/>
      <c r="E15482" s="220"/>
      <c r="F15482" s="225"/>
      <c r="G15482" s="222"/>
      <c r="H15482" s="229"/>
      <c r="I15482" s="220"/>
      <c r="J15482" s="220"/>
      <c r="K15482" s="223"/>
    </row>
    <row r="15483" customHeight="1" spans="1:11">
      <c r="A15483" s="226"/>
      <c r="B15483" s="213"/>
      <c r="C15483" s="214"/>
      <c r="D15483" s="214"/>
      <c r="E15483" s="214"/>
      <c r="F15483" s="224"/>
      <c r="G15483" s="216"/>
      <c r="H15483" s="227"/>
      <c r="I15483" s="214"/>
      <c r="J15483" s="214"/>
      <c r="K15483" s="218"/>
    </row>
    <row r="15484" customHeight="1" spans="1:11">
      <c r="A15484" s="228"/>
      <c r="B15484" s="219"/>
      <c r="C15484" s="220"/>
      <c r="D15484" s="220"/>
      <c r="E15484" s="220"/>
      <c r="F15484" s="225"/>
      <c r="G15484" s="222"/>
      <c r="H15484" s="229"/>
      <c r="I15484" s="220"/>
      <c r="J15484" s="220"/>
      <c r="K15484" s="223"/>
    </row>
    <row r="15485" customHeight="1" spans="1:11">
      <c r="A15485" s="226"/>
      <c r="B15485" s="213"/>
      <c r="C15485" s="214"/>
      <c r="D15485" s="214"/>
      <c r="E15485" s="214"/>
      <c r="F15485" s="224"/>
      <c r="G15485" s="216"/>
      <c r="H15485" s="227"/>
      <c r="I15485" s="214"/>
      <c r="J15485" s="214"/>
      <c r="K15485" s="218"/>
    </row>
    <row r="15486" customHeight="1" spans="1:11">
      <c r="A15486" s="228"/>
      <c r="B15486" s="219"/>
      <c r="C15486" s="220"/>
      <c r="D15486" s="220"/>
      <c r="E15486" s="220"/>
      <c r="F15486" s="225"/>
      <c r="G15486" s="222"/>
      <c r="H15486" s="229"/>
      <c r="I15486" s="220"/>
      <c r="J15486" s="220"/>
      <c r="K15486" s="223"/>
    </row>
    <row r="15487" customHeight="1" spans="1:11">
      <c r="A15487" s="226"/>
      <c r="B15487" s="213"/>
      <c r="C15487" s="214"/>
      <c r="D15487" s="214"/>
      <c r="E15487" s="214"/>
      <c r="F15487" s="224"/>
      <c r="G15487" s="216"/>
      <c r="H15487" s="227"/>
      <c r="I15487" s="214"/>
      <c r="J15487" s="214"/>
      <c r="K15487" s="218"/>
    </row>
    <row r="15488" customHeight="1" spans="1:11">
      <c r="A15488" s="228"/>
      <c r="B15488" s="219"/>
      <c r="C15488" s="220"/>
      <c r="D15488" s="220"/>
      <c r="E15488" s="220"/>
      <c r="F15488" s="225"/>
      <c r="G15488" s="222"/>
      <c r="H15488" s="229"/>
      <c r="I15488" s="220"/>
      <c r="J15488" s="220"/>
      <c r="K15488" s="223"/>
    </row>
    <row r="15489" customHeight="1" spans="1:11">
      <c r="A15489" s="226"/>
      <c r="B15489" s="213"/>
      <c r="C15489" s="214"/>
      <c r="D15489" s="214"/>
      <c r="E15489" s="214"/>
      <c r="F15489" s="224"/>
      <c r="G15489" s="216"/>
      <c r="H15489" s="227"/>
      <c r="I15489" s="214"/>
      <c r="J15489" s="214"/>
      <c r="K15489" s="218"/>
    </row>
    <row r="15490" customHeight="1" spans="1:11">
      <c r="A15490" s="228"/>
      <c r="B15490" s="219"/>
      <c r="C15490" s="220"/>
      <c r="D15490" s="220"/>
      <c r="E15490" s="220"/>
      <c r="F15490" s="225"/>
      <c r="G15490" s="222"/>
      <c r="H15490" s="229"/>
      <c r="I15490" s="220"/>
      <c r="J15490" s="220"/>
      <c r="K15490" s="223"/>
    </row>
    <row r="15491" customHeight="1" spans="1:11">
      <c r="A15491" s="226"/>
      <c r="B15491" s="213"/>
      <c r="C15491" s="214"/>
      <c r="D15491" s="214"/>
      <c r="E15491" s="214"/>
      <c r="F15491" s="224"/>
      <c r="G15491" s="216"/>
      <c r="H15491" s="227"/>
      <c r="I15491" s="214"/>
      <c r="J15491" s="214"/>
      <c r="K15491" s="218"/>
    </row>
    <row r="15492" customHeight="1" spans="1:11">
      <c r="A15492" s="228"/>
      <c r="B15492" s="219"/>
      <c r="C15492" s="220"/>
      <c r="D15492" s="220"/>
      <c r="E15492" s="220"/>
      <c r="F15492" s="225"/>
      <c r="G15492" s="222"/>
      <c r="H15492" s="229"/>
      <c r="I15492" s="220"/>
      <c r="J15492" s="220"/>
      <c r="K15492" s="223"/>
    </row>
    <row r="15493" customHeight="1" spans="1:11">
      <c r="A15493" s="226"/>
      <c r="B15493" s="213"/>
      <c r="C15493" s="214"/>
      <c r="D15493" s="214"/>
      <c r="E15493" s="214"/>
      <c r="F15493" s="224"/>
      <c r="G15493" s="216"/>
      <c r="H15493" s="227"/>
      <c r="I15493" s="214"/>
      <c r="J15493" s="214"/>
      <c r="K15493" s="218"/>
    </row>
    <row r="15494" customHeight="1" spans="1:11">
      <c r="A15494" s="228"/>
      <c r="B15494" s="219"/>
      <c r="C15494" s="220"/>
      <c r="D15494" s="220"/>
      <c r="E15494" s="220"/>
      <c r="F15494" s="225"/>
      <c r="G15494" s="222"/>
      <c r="H15494" s="229"/>
      <c r="I15494" s="220"/>
      <c r="J15494" s="220"/>
      <c r="K15494" s="223"/>
    </row>
    <row r="15495" customHeight="1" spans="1:11">
      <c r="A15495" s="226"/>
      <c r="B15495" s="213"/>
      <c r="C15495" s="214"/>
      <c r="D15495" s="214"/>
      <c r="E15495" s="214"/>
      <c r="F15495" s="224"/>
      <c r="G15495" s="216"/>
      <c r="H15495" s="227"/>
      <c r="I15495" s="214"/>
      <c r="J15495" s="214"/>
      <c r="K15495" s="218"/>
    </row>
    <row r="15496" customHeight="1" spans="1:11">
      <c r="A15496" s="228"/>
      <c r="B15496" s="219"/>
      <c r="C15496" s="220"/>
      <c r="D15496" s="220"/>
      <c r="E15496" s="220"/>
      <c r="F15496" s="225"/>
      <c r="G15496" s="222"/>
      <c r="H15496" s="229"/>
      <c r="I15496" s="220"/>
      <c r="J15496" s="220"/>
      <c r="K15496" s="223"/>
    </row>
    <row r="15497" customHeight="1" spans="1:11">
      <c r="A15497" s="226"/>
      <c r="B15497" s="213"/>
      <c r="C15497" s="214"/>
      <c r="D15497" s="214"/>
      <c r="E15497" s="214"/>
      <c r="F15497" s="224"/>
      <c r="G15497" s="216"/>
      <c r="H15497" s="227"/>
      <c r="I15497" s="214"/>
      <c r="J15497" s="214"/>
      <c r="K15497" s="218"/>
    </row>
    <row r="15498" customHeight="1" spans="1:11">
      <c r="A15498" s="228"/>
      <c r="B15498" s="219"/>
      <c r="C15498" s="220"/>
      <c r="D15498" s="220"/>
      <c r="E15498" s="220"/>
      <c r="F15498" s="225"/>
      <c r="G15498" s="222"/>
      <c r="H15498" s="229"/>
      <c r="I15498" s="220"/>
      <c r="J15498" s="220"/>
      <c r="K15498" s="223"/>
    </row>
    <row r="15499" customHeight="1" spans="1:11">
      <c r="A15499" s="226"/>
      <c r="B15499" s="213"/>
      <c r="C15499" s="214"/>
      <c r="D15499" s="214"/>
      <c r="E15499" s="214"/>
      <c r="F15499" s="224"/>
      <c r="G15499" s="216"/>
      <c r="H15499" s="227"/>
      <c r="I15499" s="214"/>
      <c r="J15499" s="214"/>
      <c r="K15499" s="218"/>
    </row>
    <row r="15500" customHeight="1" spans="1:11">
      <c r="A15500" s="228"/>
      <c r="B15500" s="219"/>
      <c r="C15500" s="220"/>
      <c r="D15500" s="220"/>
      <c r="E15500" s="220"/>
      <c r="F15500" s="225"/>
      <c r="G15500" s="222"/>
      <c r="H15500" s="229"/>
      <c r="I15500" s="220"/>
      <c r="J15500" s="220"/>
      <c r="K15500" s="223"/>
    </row>
    <row r="15501" customHeight="1" spans="1:11">
      <c r="A15501" s="226"/>
      <c r="B15501" s="213"/>
      <c r="C15501" s="214"/>
      <c r="D15501" s="214"/>
      <c r="E15501" s="214"/>
      <c r="F15501" s="224"/>
      <c r="G15501" s="216"/>
      <c r="H15501" s="227"/>
      <c r="I15501" s="214"/>
      <c r="J15501" s="214"/>
      <c r="K15501" s="218"/>
    </row>
    <row r="15502" customHeight="1" spans="1:11">
      <c r="A15502" s="228"/>
      <c r="B15502" s="219"/>
      <c r="C15502" s="220"/>
      <c r="D15502" s="220"/>
      <c r="E15502" s="220"/>
      <c r="F15502" s="225"/>
      <c r="G15502" s="222"/>
      <c r="H15502" s="229"/>
      <c r="I15502" s="220"/>
      <c r="J15502" s="220"/>
      <c r="K15502" s="223"/>
    </row>
    <row r="15503" customHeight="1" spans="1:11">
      <c r="A15503" s="226"/>
      <c r="B15503" s="213"/>
      <c r="C15503" s="214"/>
      <c r="D15503" s="214"/>
      <c r="E15503" s="214"/>
      <c r="F15503" s="224"/>
      <c r="G15503" s="216"/>
      <c r="H15503" s="227"/>
      <c r="I15503" s="214"/>
      <c r="J15503" s="214"/>
      <c r="K15503" s="218"/>
    </row>
    <row r="15504" customHeight="1" spans="1:11">
      <c r="A15504" s="228"/>
      <c r="B15504" s="219"/>
      <c r="C15504" s="220"/>
      <c r="D15504" s="220"/>
      <c r="E15504" s="220"/>
      <c r="F15504" s="225"/>
      <c r="G15504" s="222"/>
      <c r="H15504" s="229"/>
      <c r="I15504" s="220"/>
      <c r="J15504" s="220"/>
      <c r="K15504" s="223"/>
    </row>
    <row r="15505" customHeight="1" spans="1:11">
      <c r="A15505" s="226"/>
      <c r="B15505" s="213"/>
      <c r="C15505" s="214"/>
      <c r="D15505" s="214"/>
      <c r="E15505" s="214"/>
      <c r="F15505" s="224"/>
      <c r="G15505" s="216"/>
      <c r="H15505" s="227"/>
      <c r="I15505" s="214"/>
      <c r="J15505" s="214"/>
      <c r="K15505" s="218"/>
    </row>
    <row r="15506" customHeight="1" spans="1:11">
      <c r="A15506" s="228"/>
      <c r="B15506" s="219"/>
      <c r="C15506" s="220"/>
      <c r="D15506" s="220"/>
      <c r="E15506" s="220"/>
      <c r="F15506" s="225"/>
      <c r="G15506" s="222"/>
      <c r="H15506" s="229"/>
      <c r="I15506" s="220"/>
      <c r="J15506" s="220"/>
      <c r="K15506" s="223"/>
    </row>
    <row r="15507" customHeight="1" spans="1:11">
      <c r="A15507" s="226"/>
      <c r="B15507" s="213"/>
      <c r="C15507" s="214"/>
      <c r="D15507" s="214"/>
      <c r="E15507" s="214"/>
      <c r="F15507" s="224"/>
      <c r="G15507" s="216"/>
      <c r="H15507" s="227"/>
      <c r="I15507" s="214"/>
      <c r="J15507" s="214"/>
      <c r="K15507" s="218"/>
    </row>
    <row r="15508" customHeight="1" spans="1:11">
      <c r="A15508" s="228"/>
      <c r="B15508" s="219"/>
      <c r="C15508" s="220"/>
      <c r="D15508" s="220"/>
      <c r="E15508" s="220"/>
      <c r="F15508" s="225"/>
      <c r="G15508" s="222"/>
      <c r="H15508" s="229"/>
      <c r="I15508" s="220"/>
      <c r="J15508" s="220"/>
      <c r="K15508" s="223"/>
    </row>
    <row r="15509" customHeight="1" spans="1:11">
      <c r="A15509" s="226"/>
      <c r="B15509" s="213"/>
      <c r="C15509" s="214"/>
      <c r="D15509" s="214"/>
      <c r="E15509" s="214"/>
      <c r="F15509" s="224"/>
      <c r="G15509" s="216"/>
      <c r="H15509" s="227"/>
      <c r="I15509" s="214"/>
      <c r="J15509" s="214"/>
      <c r="K15509" s="218"/>
    </row>
    <row r="15510" customHeight="1" spans="1:11">
      <c r="A15510" s="228"/>
      <c r="B15510" s="219"/>
      <c r="C15510" s="220"/>
      <c r="D15510" s="220"/>
      <c r="E15510" s="220"/>
      <c r="F15510" s="225"/>
      <c r="G15510" s="222"/>
      <c r="H15510" s="229"/>
      <c r="I15510" s="220"/>
      <c r="J15510" s="220"/>
      <c r="K15510" s="223"/>
    </row>
    <row r="15511" customHeight="1" spans="1:11">
      <c r="A15511" s="226"/>
      <c r="B15511" s="213"/>
      <c r="C15511" s="214"/>
      <c r="D15511" s="214"/>
      <c r="E15511" s="214"/>
      <c r="F15511" s="224"/>
      <c r="G15511" s="216"/>
      <c r="H15511" s="227"/>
      <c r="I15511" s="214"/>
      <c r="J15511" s="214"/>
      <c r="K15511" s="218"/>
    </row>
    <row r="15512" customHeight="1" spans="1:11">
      <c r="A15512" s="228"/>
      <c r="B15512" s="219"/>
      <c r="C15512" s="220"/>
      <c r="D15512" s="220"/>
      <c r="E15512" s="220"/>
      <c r="F15512" s="225"/>
      <c r="G15512" s="222"/>
      <c r="H15512" s="229"/>
      <c r="I15512" s="220"/>
      <c r="J15512" s="220"/>
      <c r="K15512" s="223"/>
    </row>
    <row r="15513" customHeight="1" spans="1:11">
      <c r="A15513" s="226"/>
      <c r="B15513" s="213"/>
      <c r="C15513" s="214"/>
      <c r="D15513" s="214"/>
      <c r="E15513" s="214"/>
      <c r="F15513" s="224"/>
      <c r="G15513" s="216"/>
      <c r="H15513" s="227"/>
      <c r="I15513" s="214"/>
      <c r="J15513" s="214"/>
      <c r="K15513" s="218"/>
    </row>
    <row r="15514" customHeight="1" spans="1:11">
      <c r="A15514" s="228"/>
      <c r="B15514" s="219"/>
      <c r="C15514" s="220"/>
      <c r="D15514" s="220"/>
      <c r="E15514" s="220"/>
      <c r="F15514" s="225"/>
      <c r="G15514" s="222"/>
      <c r="H15514" s="229"/>
      <c r="I15514" s="220"/>
      <c r="J15514" s="220"/>
      <c r="K15514" s="223"/>
    </row>
    <row r="15515" customHeight="1" spans="1:11">
      <c r="A15515" s="226"/>
      <c r="B15515" s="213"/>
      <c r="C15515" s="214"/>
      <c r="D15515" s="214"/>
      <c r="E15515" s="214"/>
      <c r="F15515" s="224"/>
      <c r="G15515" s="216"/>
      <c r="H15515" s="227"/>
      <c r="I15515" s="214"/>
      <c r="J15515" s="214"/>
      <c r="K15515" s="218"/>
    </row>
    <row r="15516" customHeight="1" spans="1:11">
      <c r="A15516" s="228"/>
      <c r="B15516" s="219"/>
      <c r="C15516" s="220"/>
      <c r="D15516" s="220"/>
      <c r="E15516" s="220"/>
      <c r="F15516" s="225"/>
      <c r="G15516" s="222"/>
      <c r="H15516" s="229"/>
      <c r="I15516" s="220"/>
      <c r="J15516" s="220"/>
      <c r="K15516" s="223"/>
    </row>
    <row r="15517" customHeight="1" spans="1:11">
      <c r="A15517" s="226"/>
      <c r="B15517" s="213"/>
      <c r="C15517" s="214"/>
      <c r="D15517" s="214"/>
      <c r="E15517" s="214"/>
      <c r="F15517" s="224"/>
      <c r="G15517" s="216"/>
      <c r="H15517" s="227"/>
      <c r="I15517" s="214"/>
      <c r="J15517" s="214"/>
      <c r="K15517" s="218"/>
    </row>
    <row r="15518" customHeight="1" spans="1:11">
      <c r="A15518" s="228"/>
      <c r="B15518" s="219"/>
      <c r="C15518" s="220"/>
      <c r="D15518" s="220"/>
      <c r="E15518" s="220"/>
      <c r="F15518" s="225"/>
      <c r="G15518" s="222"/>
      <c r="H15518" s="229"/>
      <c r="I15518" s="220"/>
      <c r="J15518" s="220"/>
      <c r="K15518" s="223"/>
    </row>
    <row r="15519" customHeight="1" spans="1:11">
      <c r="A15519" s="226"/>
      <c r="B15519" s="213"/>
      <c r="C15519" s="214"/>
      <c r="D15519" s="214"/>
      <c r="E15519" s="214"/>
      <c r="F15519" s="224"/>
      <c r="G15519" s="216"/>
      <c r="H15519" s="227"/>
      <c r="I15519" s="214"/>
      <c r="J15519" s="214"/>
      <c r="K15519" s="218"/>
    </row>
    <row r="15520" customHeight="1" spans="1:11">
      <c r="A15520" s="228"/>
      <c r="B15520" s="219"/>
      <c r="C15520" s="220"/>
      <c r="D15520" s="220"/>
      <c r="E15520" s="220"/>
      <c r="F15520" s="225"/>
      <c r="G15520" s="222"/>
      <c r="H15520" s="229"/>
      <c r="I15520" s="220"/>
      <c r="J15520" s="220"/>
      <c r="K15520" s="223"/>
    </row>
    <row r="15521" customHeight="1" spans="1:11">
      <c r="A15521" s="226"/>
      <c r="B15521" s="213"/>
      <c r="C15521" s="214"/>
      <c r="D15521" s="214"/>
      <c r="E15521" s="214"/>
      <c r="F15521" s="224"/>
      <c r="G15521" s="216"/>
      <c r="H15521" s="227"/>
      <c r="I15521" s="214"/>
      <c r="J15521" s="214"/>
      <c r="K15521" s="218"/>
    </row>
    <row r="15522" customHeight="1" spans="1:11">
      <c r="A15522" s="228"/>
      <c r="B15522" s="219"/>
      <c r="C15522" s="220"/>
      <c r="D15522" s="220"/>
      <c r="E15522" s="220"/>
      <c r="F15522" s="225"/>
      <c r="G15522" s="222"/>
      <c r="H15522" s="229"/>
      <c r="I15522" s="220"/>
      <c r="J15522" s="220"/>
      <c r="K15522" s="223"/>
    </row>
    <row r="15523" customHeight="1" spans="1:11">
      <c r="A15523" s="226"/>
      <c r="B15523" s="213"/>
      <c r="C15523" s="214"/>
      <c r="D15523" s="214"/>
      <c r="E15523" s="214"/>
      <c r="F15523" s="224"/>
      <c r="G15523" s="216"/>
      <c r="H15523" s="227"/>
      <c r="I15523" s="214"/>
      <c r="J15523" s="214"/>
      <c r="K15523" s="218"/>
    </row>
    <row r="15524" customHeight="1" spans="1:11">
      <c r="A15524" s="228"/>
      <c r="B15524" s="219"/>
      <c r="C15524" s="220"/>
      <c r="D15524" s="220"/>
      <c r="E15524" s="220"/>
      <c r="F15524" s="225"/>
      <c r="G15524" s="222"/>
      <c r="H15524" s="229"/>
      <c r="I15524" s="220"/>
      <c r="J15524" s="220"/>
      <c r="K15524" s="223"/>
    </row>
    <row r="15525" customHeight="1" spans="1:11">
      <c r="A15525" s="226"/>
      <c r="B15525" s="213"/>
      <c r="C15525" s="214"/>
      <c r="D15525" s="214"/>
      <c r="E15525" s="214"/>
      <c r="F15525" s="224"/>
      <c r="G15525" s="216"/>
      <c r="H15525" s="227"/>
      <c r="I15525" s="214"/>
      <c r="J15525" s="214"/>
      <c r="K15525" s="218"/>
    </row>
    <row r="15526" customHeight="1" spans="1:11">
      <c r="A15526" s="228"/>
      <c r="B15526" s="219"/>
      <c r="C15526" s="220"/>
      <c r="D15526" s="220"/>
      <c r="E15526" s="220"/>
      <c r="F15526" s="225"/>
      <c r="G15526" s="222"/>
      <c r="H15526" s="229"/>
      <c r="I15526" s="220"/>
      <c r="J15526" s="220"/>
      <c r="K15526" s="223"/>
    </row>
    <row r="15527" customHeight="1" spans="1:11">
      <c r="A15527" s="226"/>
      <c r="B15527" s="213"/>
      <c r="C15527" s="214"/>
      <c r="D15527" s="214"/>
      <c r="E15527" s="214"/>
      <c r="F15527" s="224"/>
      <c r="G15527" s="216"/>
      <c r="H15527" s="227"/>
      <c r="I15527" s="214"/>
      <c r="J15527" s="214"/>
      <c r="K15527" s="218"/>
    </row>
    <row r="15528" customHeight="1" spans="1:11">
      <c r="A15528" s="228"/>
      <c r="B15528" s="219"/>
      <c r="C15528" s="220"/>
      <c r="D15528" s="220"/>
      <c r="E15528" s="220"/>
      <c r="F15528" s="225"/>
      <c r="G15528" s="222"/>
      <c r="H15528" s="229"/>
      <c r="I15528" s="220"/>
      <c r="J15528" s="220"/>
      <c r="K15528" s="223"/>
    </row>
    <row r="15529" customHeight="1" spans="1:11">
      <c r="A15529" s="226"/>
      <c r="B15529" s="213"/>
      <c r="C15529" s="214"/>
      <c r="D15529" s="214"/>
      <c r="E15529" s="214"/>
      <c r="F15529" s="224"/>
      <c r="G15529" s="216"/>
      <c r="H15529" s="227"/>
      <c r="I15529" s="214"/>
      <c r="J15529" s="214"/>
      <c r="K15529" s="218"/>
    </row>
    <row r="15530" customHeight="1" spans="1:11">
      <c r="A15530" s="228"/>
      <c r="B15530" s="219"/>
      <c r="C15530" s="220"/>
      <c r="D15530" s="220"/>
      <c r="E15530" s="220"/>
      <c r="F15530" s="225"/>
      <c r="G15530" s="222"/>
      <c r="H15530" s="229"/>
      <c r="I15530" s="220"/>
      <c r="J15530" s="220"/>
      <c r="K15530" s="223"/>
    </row>
    <row r="15531" customHeight="1" spans="1:11">
      <c r="A15531" s="226"/>
      <c r="B15531" s="213"/>
      <c r="C15531" s="214"/>
      <c r="D15531" s="214"/>
      <c r="E15531" s="214"/>
      <c r="F15531" s="224"/>
      <c r="G15531" s="216"/>
      <c r="H15531" s="227"/>
      <c r="I15531" s="214"/>
      <c r="J15531" s="214"/>
      <c r="K15531" s="218"/>
    </row>
    <row r="15532" customHeight="1" spans="1:11">
      <c r="A15532" s="228"/>
      <c r="B15532" s="219"/>
      <c r="C15532" s="220"/>
      <c r="D15532" s="220"/>
      <c r="E15532" s="220"/>
      <c r="F15532" s="225"/>
      <c r="G15532" s="222"/>
      <c r="H15532" s="229"/>
      <c r="I15532" s="220"/>
      <c r="J15532" s="220"/>
      <c r="K15532" s="223"/>
    </row>
    <row r="15533" customHeight="1" spans="1:11">
      <c r="A15533" s="226"/>
      <c r="B15533" s="213"/>
      <c r="C15533" s="214"/>
      <c r="D15533" s="214"/>
      <c r="E15533" s="214"/>
      <c r="F15533" s="224"/>
      <c r="G15533" s="216"/>
      <c r="H15533" s="227"/>
      <c r="I15533" s="214"/>
      <c r="J15533" s="214"/>
      <c r="K15533" s="218"/>
    </row>
    <row r="15534" customHeight="1" spans="1:11">
      <c r="A15534" s="228"/>
      <c r="B15534" s="219"/>
      <c r="C15534" s="220"/>
      <c r="D15534" s="220"/>
      <c r="E15534" s="220"/>
      <c r="F15534" s="225"/>
      <c r="G15534" s="222"/>
      <c r="H15534" s="229"/>
      <c r="I15534" s="220"/>
      <c r="J15534" s="220"/>
      <c r="K15534" s="223"/>
    </row>
    <row r="15535" customHeight="1" spans="1:11">
      <c r="A15535" s="226"/>
      <c r="B15535" s="213"/>
      <c r="C15535" s="214"/>
      <c r="D15535" s="214"/>
      <c r="E15535" s="214"/>
      <c r="F15535" s="224"/>
      <c r="G15535" s="216"/>
      <c r="H15535" s="227"/>
      <c r="I15535" s="214"/>
      <c r="J15535" s="214"/>
      <c r="K15535" s="218"/>
    </row>
    <row r="15536" customHeight="1" spans="1:11">
      <c r="A15536" s="228"/>
      <c r="B15536" s="219"/>
      <c r="C15536" s="220"/>
      <c r="D15536" s="220"/>
      <c r="E15536" s="220"/>
      <c r="F15536" s="225"/>
      <c r="G15536" s="222"/>
      <c r="H15536" s="229"/>
      <c r="I15536" s="220"/>
      <c r="J15536" s="220"/>
      <c r="K15536" s="223"/>
    </row>
    <row r="15537" customHeight="1" spans="1:11">
      <c r="A15537" s="226"/>
      <c r="B15537" s="213"/>
      <c r="C15537" s="214"/>
      <c r="D15537" s="214"/>
      <c r="E15537" s="214"/>
      <c r="F15537" s="224"/>
      <c r="G15537" s="216"/>
      <c r="H15537" s="227"/>
      <c r="I15537" s="214"/>
      <c r="J15537" s="214"/>
      <c r="K15537" s="218"/>
    </row>
    <row r="15538" customHeight="1" spans="1:11">
      <c r="A15538" s="228"/>
      <c r="B15538" s="219"/>
      <c r="C15538" s="220"/>
      <c r="D15538" s="220"/>
      <c r="E15538" s="220"/>
      <c r="F15538" s="225"/>
      <c r="G15538" s="222"/>
      <c r="H15538" s="229"/>
      <c r="I15538" s="220"/>
      <c r="J15538" s="220"/>
      <c r="K15538" s="223"/>
    </row>
    <row r="15539" customHeight="1" spans="1:11">
      <c r="A15539" s="226"/>
      <c r="B15539" s="213"/>
      <c r="C15539" s="214"/>
      <c r="D15539" s="214"/>
      <c r="E15539" s="214"/>
      <c r="F15539" s="224"/>
      <c r="G15539" s="216"/>
      <c r="H15539" s="227"/>
      <c r="I15539" s="214"/>
      <c r="J15539" s="214"/>
      <c r="K15539" s="218"/>
    </row>
    <row r="15540" customHeight="1" spans="1:11">
      <c r="A15540" s="228"/>
      <c r="B15540" s="219"/>
      <c r="C15540" s="220"/>
      <c r="D15540" s="220"/>
      <c r="E15540" s="220"/>
      <c r="F15540" s="225"/>
      <c r="G15540" s="222"/>
      <c r="H15540" s="229"/>
      <c r="I15540" s="220"/>
      <c r="J15540" s="220"/>
      <c r="K15540" s="223"/>
    </row>
    <row r="15541" customHeight="1" spans="1:11">
      <c r="A15541" s="226"/>
      <c r="B15541" s="213"/>
      <c r="C15541" s="214"/>
      <c r="D15541" s="214"/>
      <c r="E15541" s="214"/>
      <c r="F15541" s="224"/>
      <c r="G15541" s="216"/>
      <c r="H15541" s="227"/>
      <c r="I15541" s="214"/>
      <c r="J15541" s="214"/>
      <c r="K15541" s="218"/>
    </row>
    <row r="15542" customHeight="1" spans="1:11">
      <c r="A15542" s="228"/>
      <c r="B15542" s="219"/>
      <c r="C15542" s="220"/>
      <c r="D15542" s="220"/>
      <c r="E15542" s="220"/>
      <c r="F15542" s="225"/>
      <c r="G15542" s="222"/>
      <c r="H15542" s="229"/>
      <c r="I15542" s="220"/>
      <c r="J15542" s="220"/>
      <c r="K15542" s="223"/>
    </row>
    <row r="15543" customHeight="1" spans="1:11">
      <c r="A15543" s="226"/>
      <c r="B15543" s="213"/>
      <c r="C15543" s="214"/>
      <c r="D15543" s="214"/>
      <c r="E15543" s="214"/>
      <c r="F15543" s="224"/>
      <c r="G15543" s="216"/>
      <c r="H15543" s="227"/>
      <c r="I15543" s="214"/>
      <c r="J15543" s="214"/>
      <c r="K15543" s="218"/>
    </row>
    <row r="15544" customHeight="1" spans="1:11">
      <c r="A15544" s="228"/>
      <c r="B15544" s="219"/>
      <c r="C15544" s="220"/>
      <c r="D15544" s="220"/>
      <c r="E15544" s="220"/>
      <c r="F15544" s="225"/>
      <c r="G15544" s="222"/>
      <c r="H15544" s="229"/>
      <c r="I15544" s="220"/>
      <c r="J15544" s="220"/>
      <c r="K15544" s="223"/>
    </row>
    <row r="15545" customHeight="1" spans="1:11">
      <c r="A15545" s="226"/>
      <c r="B15545" s="213"/>
      <c r="C15545" s="214"/>
      <c r="D15545" s="214"/>
      <c r="E15545" s="214"/>
      <c r="F15545" s="224"/>
      <c r="G15545" s="216"/>
      <c r="H15545" s="227"/>
      <c r="I15545" s="214"/>
      <c r="J15545" s="214"/>
      <c r="K15545" s="218"/>
    </row>
    <row r="15546" customHeight="1" spans="1:11">
      <c r="A15546" s="228"/>
      <c r="B15546" s="219"/>
      <c r="C15546" s="220"/>
      <c r="D15546" s="220"/>
      <c r="E15546" s="220"/>
      <c r="F15546" s="225"/>
      <c r="G15546" s="222"/>
      <c r="H15546" s="229"/>
      <c r="I15546" s="220"/>
      <c r="J15546" s="220"/>
      <c r="K15546" s="223"/>
    </row>
    <row r="15547" customHeight="1" spans="1:11">
      <c r="A15547" s="226"/>
      <c r="B15547" s="213"/>
      <c r="C15547" s="214"/>
      <c r="D15547" s="214"/>
      <c r="E15547" s="214"/>
      <c r="F15547" s="224"/>
      <c r="G15547" s="216"/>
      <c r="H15547" s="227"/>
      <c r="I15547" s="214"/>
      <c r="J15547" s="214"/>
      <c r="K15547" s="218"/>
    </row>
    <row r="15548" customHeight="1" spans="1:11">
      <c r="A15548" s="228"/>
      <c r="B15548" s="219"/>
      <c r="C15548" s="220"/>
      <c r="D15548" s="220"/>
      <c r="E15548" s="220"/>
      <c r="F15548" s="225"/>
      <c r="G15548" s="222"/>
      <c r="H15548" s="229"/>
      <c r="I15548" s="220"/>
      <c r="J15548" s="220"/>
      <c r="K15548" s="223"/>
    </row>
    <row r="15549" customHeight="1" spans="1:11">
      <c r="A15549" s="226"/>
      <c r="B15549" s="213"/>
      <c r="C15549" s="214"/>
      <c r="D15549" s="214"/>
      <c r="E15549" s="214"/>
      <c r="F15549" s="224"/>
      <c r="G15549" s="216"/>
      <c r="H15549" s="227"/>
      <c r="I15549" s="214"/>
      <c r="J15549" s="214"/>
      <c r="K15549" s="218"/>
    </row>
    <row r="15550" customHeight="1" spans="1:11">
      <c r="A15550" s="228"/>
      <c r="B15550" s="219"/>
      <c r="C15550" s="220"/>
      <c r="D15550" s="220"/>
      <c r="E15550" s="220"/>
      <c r="F15550" s="225"/>
      <c r="G15550" s="222"/>
      <c r="H15550" s="229"/>
      <c r="I15550" s="220"/>
      <c r="J15550" s="220"/>
      <c r="K15550" s="223"/>
    </row>
    <row r="15551" customHeight="1" spans="1:11">
      <c r="A15551" s="226"/>
      <c r="B15551" s="213"/>
      <c r="C15551" s="214"/>
      <c r="D15551" s="214"/>
      <c r="E15551" s="214"/>
      <c r="F15551" s="224"/>
      <c r="G15551" s="216"/>
      <c r="H15551" s="227"/>
      <c r="I15551" s="214"/>
      <c r="J15551" s="214"/>
      <c r="K15551" s="218"/>
    </row>
    <row r="15552" customHeight="1" spans="1:11">
      <c r="A15552" s="228"/>
      <c r="B15552" s="219"/>
      <c r="C15552" s="220"/>
      <c r="D15552" s="220"/>
      <c r="E15552" s="220"/>
      <c r="F15552" s="225"/>
      <c r="G15552" s="222"/>
      <c r="H15552" s="229"/>
      <c r="I15552" s="220"/>
      <c r="J15552" s="220"/>
      <c r="K15552" s="223"/>
    </row>
    <row r="15553" customHeight="1" spans="1:11">
      <c r="A15553" s="226"/>
      <c r="B15553" s="213"/>
      <c r="C15553" s="214"/>
      <c r="D15553" s="214"/>
      <c r="E15553" s="214"/>
      <c r="F15553" s="224"/>
      <c r="G15553" s="216"/>
      <c r="H15553" s="227"/>
      <c r="I15553" s="214"/>
      <c r="J15553" s="214"/>
      <c r="K15553" s="218"/>
    </row>
    <row r="15554" customHeight="1" spans="1:11">
      <c r="A15554" s="228"/>
      <c r="B15554" s="219"/>
      <c r="C15554" s="220"/>
      <c r="D15554" s="220"/>
      <c r="E15554" s="220"/>
      <c r="F15554" s="225"/>
      <c r="G15554" s="222"/>
      <c r="H15554" s="229"/>
      <c r="I15554" s="220"/>
      <c r="J15554" s="220"/>
      <c r="K15554" s="223"/>
    </row>
    <row r="15555" customHeight="1" spans="1:11">
      <c r="A15555" s="226"/>
      <c r="B15555" s="213"/>
      <c r="C15555" s="214"/>
      <c r="D15555" s="214"/>
      <c r="E15555" s="214"/>
      <c r="F15555" s="224"/>
      <c r="G15555" s="216"/>
      <c r="H15555" s="227"/>
      <c r="I15555" s="214"/>
      <c r="J15555" s="214"/>
      <c r="K15555" s="218"/>
    </row>
    <row r="15556" customHeight="1" spans="1:11">
      <c r="A15556" s="228"/>
      <c r="B15556" s="219"/>
      <c r="C15556" s="220"/>
      <c r="D15556" s="220"/>
      <c r="E15556" s="220"/>
      <c r="F15556" s="225"/>
      <c r="G15556" s="222"/>
      <c r="H15556" s="229"/>
      <c r="I15556" s="220"/>
      <c r="J15556" s="220"/>
      <c r="K15556" s="223"/>
    </row>
    <row r="15557" customHeight="1" spans="1:11">
      <c r="A15557" s="226"/>
      <c r="B15557" s="213"/>
      <c r="C15557" s="214"/>
      <c r="D15557" s="214"/>
      <c r="E15557" s="214"/>
      <c r="F15557" s="224"/>
      <c r="G15557" s="216"/>
      <c r="H15557" s="227"/>
      <c r="I15557" s="214"/>
      <c r="J15557" s="214"/>
      <c r="K15557" s="218"/>
    </row>
    <row r="15558" customHeight="1" spans="1:11">
      <c r="A15558" s="228"/>
      <c r="B15558" s="219"/>
      <c r="C15558" s="220"/>
      <c r="D15558" s="220"/>
      <c r="E15558" s="220"/>
      <c r="F15558" s="225"/>
      <c r="G15558" s="222"/>
      <c r="H15558" s="229"/>
      <c r="I15558" s="220"/>
      <c r="J15558" s="220"/>
      <c r="K15558" s="223"/>
    </row>
    <row r="15559" customHeight="1" spans="1:11">
      <c r="A15559" s="226"/>
      <c r="B15559" s="213"/>
      <c r="C15559" s="214"/>
      <c r="D15559" s="214"/>
      <c r="E15559" s="214"/>
      <c r="F15559" s="224"/>
      <c r="G15559" s="216"/>
      <c r="H15559" s="227"/>
      <c r="I15559" s="214"/>
      <c r="J15559" s="214"/>
      <c r="K15559" s="218"/>
    </row>
    <row r="15560" customHeight="1" spans="1:11">
      <c r="A15560" s="228"/>
      <c r="B15560" s="219"/>
      <c r="C15560" s="220"/>
      <c r="D15560" s="220"/>
      <c r="E15560" s="220"/>
      <c r="F15560" s="225"/>
      <c r="G15560" s="222"/>
      <c r="H15560" s="229"/>
      <c r="I15560" s="220"/>
      <c r="J15560" s="220"/>
      <c r="K15560" s="223"/>
    </row>
    <row r="15561" customHeight="1" spans="1:11">
      <c r="A15561" s="226"/>
      <c r="B15561" s="213"/>
      <c r="C15561" s="214"/>
      <c r="D15561" s="214"/>
      <c r="E15561" s="214"/>
      <c r="F15561" s="224"/>
      <c r="G15561" s="216"/>
      <c r="H15561" s="227"/>
      <c r="I15561" s="214"/>
      <c r="J15561" s="214"/>
      <c r="K15561" s="218"/>
    </row>
    <row r="15562" customHeight="1" spans="1:11">
      <c r="A15562" s="228"/>
      <c r="B15562" s="219"/>
      <c r="C15562" s="220"/>
      <c r="D15562" s="220"/>
      <c r="E15562" s="220"/>
      <c r="F15562" s="225"/>
      <c r="G15562" s="222"/>
      <c r="H15562" s="229"/>
      <c r="I15562" s="220"/>
      <c r="J15562" s="220"/>
      <c r="K15562" s="223"/>
    </row>
    <row r="15563" customHeight="1" spans="1:11">
      <c r="A15563" s="226"/>
      <c r="B15563" s="213"/>
      <c r="C15563" s="214"/>
      <c r="D15563" s="214"/>
      <c r="E15563" s="214"/>
      <c r="F15563" s="224"/>
      <c r="G15563" s="216"/>
      <c r="H15563" s="227"/>
      <c r="I15563" s="214"/>
      <c r="J15563" s="214"/>
      <c r="K15563" s="218"/>
    </row>
    <row r="15564" customHeight="1" spans="1:11">
      <c r="A15564" s="228"/>
      <c r="B15564" s="219"/>
      <c r="C15564" s="220"/>
      <c r="D15564" s="220"/>
      <c r="E15564" s="220"/>
      <c r="F15564" s="225"/>
      <c r="G15564" s="222"/>
      <c r="H15564" s="229"/>
      <c r="I15564" s="220"/>
      <c r="J15564" s="220"/>
      <c r="K15564" s="223"/>
    </row>
    <row r="15565" customHeight="1" spans="1:11">
      <c r="A15565" s="226"/>
      <c r="B15565" s="213"/>
      <c r="C15565" s="214"/>
      <c r="D15565" s="214"/>
      <c r="E15565" s="214"/>
      <c r="F15565" s="224"/>
      <c r="G15565" s="216"/>
      <c r="H15565" s="227"/>
      <c r="I15565" s="214"/>
      <c r="J15565" s="214"/>
      <c r="K15565" s="218"/>
    </row>
    <row r="15566" customHeight="1" spans="1:11">
      <c r="A15566" s="228"/>
      <c r="B15566" s="219"/>
      <c r="C15566" s="220"/>
      <c r="D15566" s="220"/>
      <c r="E15566" s="220"/>
      <c r="F15566" s="225"/>
      <c r="G15566" s="222"/>
      <c r="H15566" s="229"/>
      <c r="I15566" s="220"/>
      <c r="J15566" s="220"/>
      <c r="K15566" s="223"/>
    </row>
    <row r="15567" customHeight="1" spans="1:11">
      <c r="A15567" s="226"/>
      <c r="B15567" s="213"/>
      <c r="C15567" s="214"/>
      <c r="D15567" s="214"/>
      <c r="E15567" s="214"/>
      <c r="F15567" s="224"/>
      <c r="G15567" s="216"/>
      <c r="H15567" s="227"/>
      <c r="I15567" s="214"/>
      <c r="J15567" s="214"/>
      <c r="K15567" s="218"/>
    </row>
    <row r="15568" customHeight="1" spans="1:11">
      <c r="A15568" s="228"/>
      <c r="B15568" s="219"/>
      <c r="C15568" s="220"/>
      <c r="D15568" s="220"/>
      <c r="E15568" s="220"/>
      <c r="F15568" s="225"/>
      <c r="G15568" s="222"/>
      <c r="H15568" s="229"/>
      <c r="I15568" s="220"/>
      <c r="J15568" s="220"/>
      <c r="K15568" s="223"/>
    </row>
    <row r="15569" customHeight="1" spans="1:11">
      <c r="A15569" s="226"/>
      <c r="B15569" s="213"/>
      <c r="C15569" s="214"/>
      <c r="D15569" s="214"/>
      <c r="E15569" s="214"/>
      <c r="F15569" s="224"/>
      <c r="G15569" s="216"/>
      <c r="H15569" s="227"/>
      <c r="I15569" s="214"/>
      <c r="J15569" s="214"/>
      <c r="K15569" s="218"/>
    </row>
    <row r="15570" customHeight="1" spans="1:11">
      <c r="A15570" s="228"/>
      <c r="B15570" s="219"/>
      <c r="C15570" s="220"/>
      <c r="D15570" s="220"/>
      <c r="E15570" s="220"/>
      <c r="F15570" s="225"/>
      <c r="G15570" s="222"/>
      <c r="H15570" s="229"/>
      <c r="I15570" s="220"/>
      <c r="J15570" s="220"/>
      <c r="K15570" s="223"/>
    </row>
    <row r="15571" customHeight="1" spans="1:11">
      <c r="A15571" s="226"/>
      <c r="B15571" s="213"/>
      <c r="C15571" s="214"/>
      <c r="D15571" s="214"/>
      <c r="E15571" s="214"/>
      <c r="F15571" s="224"/>
      <c r="G15571" s="216"/>
      <c r="H15571" s="227"/>
      <c r="I15571" s="214"/>
      <c r="J15571" s="214"/>
      <c r="K15571" s="218"/>
    </row>
    <row r="15572" customHeight="1" spans="1:11">
      <c r="A15572" s="228"/>
      <c r="B15572" s="219"/>
      <c r="C15572" s="220"/>
      <c r="D15572" s="220"/>
      <c r="E15572" s="220"/>
      <c r="F15572" s="225"/>
      <c r="G15572" s="222"/>
      <c r="H15572" s="229"/>
      <c r="I15572" s="220"/>
      <c r="J15572" s="220"/>
      <c r="K15572" s="223"/>
    </row>
    <row r="15573" customHeight="1" spans="1:11">
      <c r="A15573" s="226"/>
      <c r="B15573" s="213"/>
      <c r="C15573" s="214"/>
      <c r="D15573" s="214"/>
      <c r="E15573" s="214"/>
      <c r="F15573" s="224"/>
      <c r="G15573" s="216"/>
      <c r="H15573" s="227"/>
      <c r="I15573" s="214"/>
      <c r="J15573" s="214"/>
      <c r="K15573" s="218"/>
    </row>
    <row r="15574" customHeight="1" spans="1:11">
      <c r="A15574" s="228"/>
      <c r="B15574" s="219"/>
      <c r="C15574" s="220"/>
      <c r="D15574" s="220"/>
      <c r="E15574" s="220"/>
      <c r="F15574" s="225"/>
      <c r="G15574" s="222"/>
      <c r="H15574" s="229"/>
      <c r="I15574" s="220"/>
      <c r="J15574" s="220"/>
      <c r="K15574" s="223"/>
    </row>
    <row r="15575" customHeight="1" spans="1:11">
      <c r="A15575" s="226"/>
      <c r="B15575" s="213"/>
      <c r="C15575" s="214"/>
      <c r="D15575" s="214"/>
      <c r="E15575" s="214"/>
      <c r="F15575" s="224"/>
      <c r="G15575" s="216"/>
      <c r="H15575" s="227"/>
      <c r="I15575" s="214"/>
      <c r="J15575" s="214"/>
      <c r="K15575" s="218"/>
    </row>
    <row r="15576" customHeight="1" spans="1:11">
      <c r="A15576" s="228"/>
      <c r="B15576" s="219"/>
      <c r="C15576" s="220"/>
      <c r="D15576" s="220"/>
      <c r="E15576" s="220"/>
      <c r="F15576" s="225"/>
      <c r="G15576" s="222"/>
      <c r="H15576" s="229"/>
      <c r="I15576" s="220"/>
      <c r="J15576" s="220"/>
      <c r="K15576" s="223"/>
    </row>
    <row r="15577" customHeight="1" spans="1:11">
      <c r="A15577" s="226"/>
      <c r="B15577" s="213"/>
      <c r="C15577" s="214"/>
      <c r="D15577" s="214"/>
      <c r="E15577" s="214"/>
      <c r="F15577" s="224"/>
      <c r="G15577" s="216"/>
      <c r="H15577" s="227"/>
      <c r="I15577" s="214"/>
      <c r="J15577" s="214"/>
      <c r="K15577" s="218"/>
    </row>
    <row r="15578" customHeight="1" spans="1:11">
      <c r="A15578" s="228"/>
      <c r="B15578" s="219"/>
      <c r="C15578" s="220"/>
      <c r="D15578" s="220"/>
      <c r="E15578" s="220"/>
      <c r="F15578" s="225"/>
      <c r="G15578" s="222"/>
      <c r="H15578" s="229"/>
      <c r="I15578" s="220"/>
      <c r="J15578" s="220"/>
      <c r="K15578" s="223"/>
    </row>
    <row r="15579" customHeight="1" spans="1:11">
      <c r="A15579" s="226"/>
      <c r="B15579" s="213"/>
      <c r="C15579" s="214"/>
      <c r="D15579" s="214"/>
      <c r="E15579" s="214"/>
      <c r="F15579" s="224"/>
      <c r="G15579" s="216"/>
      <c r="H15579" s="227"/>
      <c r="I15579" s="214"/>
      <c r="J15579" s="214"/>
      <c r="K15579" s="218"/>
    </row>
    <row r="15580" customHeight="1" spans="1:11">
      <c r="A15580" s="228"/>
      <c r="B15580" s="219"/>
      <c r="C15580" s="220"/>
      <c r="D15580" s="220"/>
      <c r="E15580" s="220"/>
      <c r="F15580" s="225"/>
      <c r="G15580" s="222"/>
      <c r="H15580" s="229"/>
      <c r="I15580" s="220"/>
      <c r="J15580" s="220"/>
      <c r="K15580" s="223"/>
    </row>
    <row r="15581" customHeight="1" spans="1:11">
      <c r="A15581" s="226"/>
      <c r="B15581" s="213"/>
      <c r="C15581" s="214"/>
      <c r="D15581" s="214"/>
      <c r="E15581" s="214"/>
      <c r="F15581" s="224"/>
      <c r="G15581" s="216"/>
      <c r="H15581" s="227"/>
      <c r="I15581" s="214"/>
      <c r="J15581" s="214"/>
      <c r="K15581" s="218"/>
    </row>
    <row r="15582" customHeight="1" spans="1:11">
      <c r="A15582" s="228"/>
      <c r="B15582" s="219"/>
      <c r="C15582" s="220"/>
      <c r="D15582" s="220"/>
      <c r="E15582" s="220"/>
      <c r="F15582" s="225"/>
      <c r="G15582" s="222"/>
      <c r="H15582" s="229"/>
      <c r="I15582" s="220"/>
      <c r="J15582" s="220"/>
      <c r="K15582" s="223"/>
    </row>
    <row r="15583" customHeight="1" spans="1:11">
      <c r="A15583" s="226"/>
      <c r="B15583" s="213"/>
      <c r="C15583" s="214"/>
      <c r="D15583" s="214"/>
      <c r="E15583" s="214"/>
      <c r="F15583" s="224"/>
      <c r="G15583" s="216"/>
      <c r="H15583" s="227"/>
      <c r="I15583" s="214"/>
      <c r="J15583" s="214"/>
      <c r="K15583" s="218"/>
    </row>
    <row r="15584" customHeight="1" spans="1:11">
      <c r="A15584" s="228"/>
      <c r="B15584" s="219"/>
      <c r="C15584" s="220"/>
      <c r="D15584" s="220"/>
      <c r="E15584" s="220"/>
      <c r="F15584" s="225"/>
      <c r="G15584" s="222"/>
      <c r="H15584" s="229"/>
      <c r="I15584" s="220"/>
      <c r="J15584" s="220"/>
      <c r="K15584" s="223"/>
    </row>
    <row r="15585" customHeight="1" spans="1:11">
      <c r="A15585" s="226"/>
      <c r="B15585" s="213"/>
      <c r="C15585" s="214"/>
      <c r="D15585" s="214"/>
      <c r="E15585" s="214"/>
      <c r="F15585" s="224"/>
      <c r="G15585" s="216"/>
      <c r="H15585" s="227"/>
      <c r="I15585" s="214"/>
      <c r="J15585" s="214"/>
      <c r="K15585" s="218"/>
    </row>
    <row r="15586" customHeight="1" spans="1:11">
      <c r="A15586" s="228"/>
      <c r="B15586" s="219"/>
      <c r="C15586" s="220"/>
      <c r="D15586" s="220"/>
      <c r="E15586" s="220"/>
      <c r="F15586" s="225"/>
      <c r="G15586" s="222"/>
      <c r="H15586" s="229"/>
      <c r="I15586" s="220"/>
      <c r="J15586" s="220"/>
      <c r="K15586" s="223"/>
    </row>
    <row r="15587" customHeight="1" spans="1:11">
      <c r="A15587" s="226"/>
      <c r="B15587" s="213"/>
      <c r="C15587" s="214"/>
      <c r="D15587" s="214"/>
      <c r="E15587" s="214"/>
      <c r="F15587" s="224"/>
      <c r="G15587" s="216"/>
      <c r="H15587" s="227"/>
      <c r="I15587" s="214"/>
      <c r="J15587" s="214"/>
      <c r="K15587" s="218"/>
    </row>
    <row r="15588" customHeight="1" spans="1:11">
      <c r="A15588" s="228"/>
      <c r="B15588" s="219"/>
      <c r="C15588" s="220"/>
      <c r="D15588" s="220"/>
      <c r="E15588" s="220"/>
      <c r="F15588" s="225"/>
      <c r="G15588" s="222"/>
      <c r="H15588" s="229"/>
      <c r="I15588" s="220"/>
      <c r="J15588" s="220"/>
      <c r="K15588" s="223"/>
    </row>
    <row r="15589" customHeight="1" spans="1:11">
      <c r="A15589" s="226"/>
      <c r="B15589" s="213"/>
      <c r="C15589" s="214"/>
      <c r="D15589" s="214"/>
      <c r="E15589" s="214"/>
      <c r="F15589" s="224"/>
      <c r="G15589" s="216"/>
      <c r="H15589" s="227"/>
      <c r="I15589" s="214"/>
      <c r="J15589" s="214"/>
      <c r="K15589" s="218"/>
    </row>
    <row r="15590" customHeight="1" spans="1:11">
      <c r="A15590" s="228"/>
      <c r="B15590" s="219"/>
      <c r="C15590" s="220"/>
      <c r="D15590" s="220"/>
      <c r="E15590" s="220"/>
      <c r="F15590" s="225"/>
      <c r="G15590" s="222"/>
      <c r="H15590" s="229"/>
      <c r="I15590" s="220"/>
      <c r="J15590" s="220"/>
      <c r="K15590" s="223"/>
    </row>
    <row r="15591" customHeight="1" spans="1:11">
      <c r="A15591" s="226"/>
      <c r="B15591" s="213"/>
      <c r="C15591" s="214"/>
      <c r="D15591" s="214"/>
      <c r="E15591" s="214"/>
      <c r="F15591" s="224"/>
      <c r="G15591" s="216"/>
      <c r="H15591" s="227"/>
      <c r="I15591" s="214"/>
      <c r="J15591" s="214"/>
      <c r="K15591" s="218"/>
    </row>
    <row r="15592" customHeight="1" spans="1:11">
      <c r="A15592" s="228"/>
      <c r="B15592" s="219"/>
      <c r="C15592" s="220"/>
      <c r="D15592" s="220"/>
      <c r="E15592" s="220"/>
      <c r="F15592" s="225"/>
      <c r="G15592" s="222"/>
      <c r="H15592" s="229"/>
      <c r="I15592" s="220"/>
      <c r="J15592" s="220"/>
      <c r="K15592" s="223"/>
    </row>
    <row r="15593" customHeight="1" spans="1:11">
      <c r="A15593" s="226"/>
      <c r="B15593" s="213"/>
      <c r="C15593" s="214"/>
      <c r="D15593" s="214"/>
      <c r="E15593" s="214"/>
      <c r="F15593" s="224"/>
      <c r="G15593" s="216"/>
      <c r="H15593" s="227"/>
      <c r="I15593" s="214"/>
      <c r="J15593" s="214"/>
      <c r="K15593" s="218"/>
    </row>
    <row r="15594" customHeight="1" spans="1:11">
      <c r="A15594" s="228"/>
      <c r="B15594" s="219"/>
      <c r="C15594" s="220"/>
      <c r="D15594" s="220"/>
      <c r="E15594" s="220"/>
      <c r="F15594" s="225"/>
      <c r="G15594" s="222"/>
      <c r="H15594" s="229"/>
      <c r="I15594" s="220"/>
      <c r="J15594" s="220"/>
      <c r="K15594" s="223"/>
    </row>
    <row r="15595" customHeight="1" spans="1:11">
      <c r="A15595" s="226"/>
      <c r="B15595" s="213"/>
      <c r="C15595" s="214"/>
      <c r="D15595" s="214"/>
      <c r="E15595" s="214"/>
      <c r="F15595" s="224"/>
      <c r="G15595" s="216"/>
      <c r="H15595" s="227"/>
      <c r="I15595" s="214"/>
      <c r="J15595" s="214"/>
      <c r="K15595" s="218"/>
    </row>
    <row r="15596" customHeight="1" spans="1:11">
      <c r="A15596" s="228"/>
      <c r="B15596" s="219"/>
      <c r="C15596" s="220"/>
      <c r="D15596" s="220"/>
      <c r="E15596" s="220"/>
      <c r="F15596" s="225"/>
      <c r="G15596" s="222"/>
      <c r="H15596" s="229"/>
      <c r="I15596" s="220"/>
      <c r="J15596" s="220"/>
      <c r="K15596" s="223"/>
    </row>
    <row r="15597" customHeight="1" spans="1:11">
      <c r="A15597" s="226"/>
      <c r="B15597" s="213"/>
      <c r="C15597" s="214"/>
      <c r="D15597" s="214"/>
      <c r="E15597" s="214"/>
      <c r="F15597" s="224"/>
      <c r="G15597" s="216"/>
      <c r="H15597" s="227"/>
      <c r="I15597" s="214"/>
      <c r="J15597" s="214"/>
      <c r="K15597" s="218"/>
    </row>
    <row r="15598" customHeight="1" spans="1:11">
      <c r="A15598" s="228"/>
      <c r="B15598" s="219"/>
      <c r="C15598" s="220"/>
      <c r="D15598" s="220"/>
      <c r="E15598" s="220"/>
      <c r="F15598" s="225"/>
      <c r="G15598" s="222"/>
      <c r="H15598" s="229"/>
      <c r="I15598" s="220"/>
      <c r="J15598" s="220"/>
      <c r="K15598" s="223"/>
    </row>
    <row r="15599" customHeight="1" spans="1:11">
      <c r="A15599" s="226"/>
      <c r="B15599" s="213"/>
      <c r="C15599" s="214"/>
      <c r="D15599" s="214"/>
      <c r="E15599" s="214"/>
      <c r="F15599" s="224"/>
      <c r="G15599" s="216"/>
      <c r="H15599" s="227"/>
      <c r="I15599" s="214"/>
      <c r="J15599" s="214"/>
      <c r="K15599" s="218"/>
    </row>
    <row r="15600" customHeight="1" spans="1:11">
      <c r="A15600" s="228"/>
      <c r="B15600" s="219"/>
      <c r="C15600" s="220"/>
      <c r="D15600" s="220"/>
      <c r="E15600" s="220"/>
      <c r="F15600" s="225"/>
      <c r="G15600" s="222"/>
      <c r="H15600" s="229"/>
      <c r="I15600" s="220"/>
      <c r="J15600" s="220"/>
      <c r="K15600" s="223"/>
    </row>
    <row r="15601" customHeight="1" spans="1:11">
      <c r="A15601" s="226"/>
      <c r="B15601" s="213"/>
      <c r="C15601" s="214"/>
      <c r="D15601" s="214"/>
      <c r="E15601" s="214"/>
      <c r="F15601" s="224"/>
      <c r="G15601" s="216"/>
      <c r="H15601" s="227"/>
      <c r="I15601" s="214"/>
      <c r="J15601" s="214"/>
      <c r="K15601" s="218"/>
    </row>
    <row r="15602" customHeight="1" spans="1:11">
      <c r="A15602" s="228"/>
      <c r="B15602" s="219"/>
      <c r="C15602" s="220"/>
      <c r="D15602" s="220"/>
      <c r="E15602" s="220"/>
      <c r="F15602" s="225"/>
      <c r="G15602" s="222"/>
      <c r="H15602" s="229"/>
      <c r="I15602" s="220"/>
      <c r="J15602" s="220"/>
      <c r="K15602" s="223"/>
    </row>
    <row r="15603" customHeight="1" spans="1:11">
      <c r="A15603" s="226"/>
      <c r="B15603" s="213"/>
      <c r="C15603" s="214"/>
      <c r="D15603" s="214"/>
      <c r="E15603" s="214"/>
      <c r="F15603" s="224"/>
      <c r="G15603" s="216"/>
      <c r="H15603" s="227"/>
      <c r="I15603" s="214"/>
      <c r="J15603" s="214"/>
      <c r="K15603" s="218"/>
    </row>
    <row r="15604" customHeight="1" spans="1:11">
      <c r="A15604" s="228"/>
      <c r="B15604" s="219"/>
      <c r="C15604" s="220"/>
      <c r="D15604" s="220"/>
      <c r="E15604" s="220"/>
      <c r="F15604" s="225"/>
      <c r="G15604" s="222"/>
      <c r="H15604" s="229"/>
      <c r="I15604" s="220"/>
      <c r="J15604" s="220"/>
      <c r="K15604" s="223"/>
    </row>
    <row r="15605" customHeight="1" spans="1:11">
      <c r="A15605" s="226"/>
      <c r="B15605" s="213"/>
      <c r="C15605" s="214"/>
      <c r="D15605" s="214"/>
      <c r="E15605" s="214"/>
      <c r="F15605" s="224"/>
      <c r="G15605" s="216"/>
      <c r="H15605" s="227"/>
      <c r="I15605" s="214"/>
      <c r="J15605" s="214"/>
      <c r="K15605" s="218"/>
    </row>
    <row r="15606" customHeight="1" spans="1:11">
      <c r="A15606" s="228"/>
      <c r="B15606" s="219"/>
      <c r="C15606" s="220"/>
      <c r="D15606" s="220"/>
      <c r="E15606" s="220"/>
      <c r="F15606" s="225"/>
      <c r="G15606" s="222"/>
      <c r="H15606" s="229"/>
      <c r="I15606" s="220"/>
      <c r="J15606" s="220"/>
      <c r="K15606" s="223"/>
    </row>
    <row r="15607" customHeight="1" spans="1:11">
      <c r="A15607" s="226"/>
      <c r="B15607" s="213"/>
      <c r="C15607" s="214"/>
      <c r="D15607" s="214"/>
      <c r="E15607" s="214"/>
      <c r="F15607" s="224"/>
      <c r="G15607" s="216"/>
      <c r="H15607" s="227"/>
      <c r="I15607" s="214"/>
      <c r="J15607" s="214"/>
      <c r="K15607" s="218"/>
    </row>
    <row r="15608" customHeight="1" spans="1:11">
      <c r="A15608" s="228"/>
      <c r="B15608" s="219"/>
      <c r="C15608" s="220"/>
      <c r="D15608" s="220"/>
      <c r="E15608" s="220"/>
      <c r="F15608" s="225"/>
      <c r="G15608" s="222"/>
      <c r="H15608" s="229"/>
      <c r="I15608" s="220"/>
      <c r="J15608" s="220"/>
      <c r="K15608" s="223"/>
    </row>
    <row r="15609" customHeight="1" spans="1:11">
      <c r="A15609" s="226"/>
      <c r="B15609" s="213"/>
      <c r="C15609" s="214"/>
      <c r="D15609" s="214"/>
      <c r="E15609" s="214"/>
      <c r="F15609" s="224"/>
      <c r="G15609" s="216"/>
      <c r="H15609" s="227"/>
      <c r="I15609" s="214"/>
      <c r="J15609" s="214"/>
      <c r="K15609" s="218"/>
    </row>
    <row r="15610" customHeight="1" spans="1:11">
      <c r="A15610" s="228"/>
      <c r="B15610" s="219"/>
      <c r="C15610" s="220"/>
      <c r="D15610" s="220"/>
      <c r="E15610" s="220"/>
      <c r="F15610" s="225"/>
      <c r="G15610" s="222"/>
      <c r="H15610" s="229"/>
      <c r="I15610" s="220"/>
      <c r="J15610" s="220"/>
      <c r="K15610" s="223"/>
    </row>
    <row r="15611" customHeight="1" spans="1:11">
      <c r="A15611" s="226"/>
      <c r="B15611" s="213"/>
      <c r="C15611" s="214"/>
      <c r="D15611" s="214"/>
      <c r="E15611" s="214"/>
      <c r="F15611" s="224"/>
      <c r="G15611" s="216"/>
      <c r="H15611" s="227"/>
      <c r="I15611" s="214"/>
      <c r="J15611" s="214"/>
      <c r="K15611" s="218"/>
    </row>
    <row r="15612" customHeight="1" spans="1:11">
      <c r="A15612" s="228"/>
      <c r="B15612" s="219"/>
      <c r="C15612" s="220"/>
      <c r="D15612" s="220"/>
      <c r="E15612" s="220"/>
      <c r="F15612" s="225"/>
      <c r="G15612" s="222"/>
      <c r="H15612" s="229"/>
      <c r="I15612" s="220"/>
      <c r="J15612" s="220"/>
      <c r="K15612" s="223"/>
    </row>
    <row r="15613" customHeight="1" spans="1:11">
      <c r="A15613" s="226"/>
      <c r="B15613" s="213"/>
      <c r="C15613" s="214"/>
      <c r="D15613" s="214"/>
      <c r="E15613" s="214"/>
      <c r="F15613" s="224"/>
      <c r="G15613" s="216"/>
      <c r="H15613" s="227"/>
      <c r="I15613" s="214"/>
      <c r="J15613" s="214"/>
      <c r="K15613" s="218"/>
    </row>
    <row r="15614" customHeight="1" spans="1:11">
      <c r="A15614" s="228"/>
      <c r="B15614" s="219"/>
      <c r="C15614" s="220"/>
      <c r="D15614" s="220"/>
      <c r="E15614" s="220"/>
      <c r="F15614" s="225"/>
      <c r="G15614" s="222"/>
      <c r="H15614" s="229"/>
      <c r="I15614" s="220"/>
      <c r="J15614" s="220"/>
      <c r="K15614" s="223"/>
    </row>
    <row r="15615" customHeight="1" spans="1:11">
      <c r="A15615" s="226"/>
      <c r="B15615" s="213"/>
      <c r="C15615" s="214"/>
      <c r="D15615" s="214"/>
      <c r="E15615" s="214"/>
      <c r="F15615" s="224"/>
      <c r="G15615" s="216"/>
      <c r="H15615" s="227"/>
      <c r="I15615" s="214"/>
      <c r="J15615" s="214"/>
      <c r="K15615" s="218"/>
    </row>
    <row r="15616" customHeight="1" spans="1:11">
      <c r="A15616" s="228"/>
      <c r="B15616" s="219"/>
      <c r="C15616" s="220"/>
      <c r="D15616" s="220"/>
      <c r="E15616" s="220"/>
      <c r="F15616" s="225"/>
      <c r="G15616" s="222"/>
      <c r="H15616" s="229"/>
      <c r="I15616" s="220"/>
      <c r="J15616" s="220"/>
      <c r="K15616" s="223"/>
    </row>
    <row r="15617" customHeight="1" spans="1:11">
      <c r="A15617" s="226"/>
      <c r="B15617" s="213"/>
      <c r="C15617" s="214"/>
      <c r="D15617" s="214"/>
      <c r="E15617" s="214"/>
      <c r="F15617" s="224"/>
      <c r="G15617" s="216"/>
      <c r="H15617" s="227"/>
      <c r="I15617" s="214"/>
      <c r="J15617" s="214"/>
      <c r="K15617" s="218"/>
    </row>
    <row r="15618" customHeight="1" spans="1:11">
      <c r="A15618" s="228"/>
      <c r="B15618" s="219"/>
      <c r="C15618" s="220"/>
      <c r="D15618" s="220"/>
      <c r="E15618" s="220"/>
      <c r="F15618" s="225"/>
      <c r="G15618" s="222"/>
      <c r="H15618" s="229"/>
      <c r="I15618" s="220"/>
      <c r="J15618" s="220"/>
      <c r="K15618" s="223"/>
    </row>
    <row r="15619" customHeight="1" spans="1:11">
      <c r="A15619" s="226"/>
      <c r="B15619" s="213"/>
      <c r="C15619" s="214"/>
      <c r="D15619" s="214"/>
      <c r="E15619" s="214"/>
      <c r="F15619" s="224"/>
      <c r="G15619" s="216"/>
      <c r="H15619" s="227"/>
      <c r="I15619" s="214"/>
      <c r="J15619" s="214"/>
      <c r="K15619" s="218"/>
    </row>
    <row r="15620" customHeight="1" spans="1:11">
      <c r="A15620" s="228"/>
      <c r="B15620" s="219"/>
      <c r="C15620" s="220"/>
      <c r="D15620" s="220"/>
      <c r="E15620" s="220"/>
      <c r="F15620" s="225"/>
      <c r="G15620" s="222"/>
      <c r="H15620" s="229"/>
      <c r="I15620" s="220"/>
      <c r="J15620" s="220"/>
      <c r="K15620" s="223"/>
    </row>
    <row r="15621" customHeight="1" spans="1:11">
      <c r="A15621" s="226"/>
      <c r="B15621" s="213"/>
      <c r="C15621" s="214"/>
      <c r="D15621" s="214"/>
      <c r="E15621" s="214"/>
      <c r="F15621" s="224"/>
      <c r="G15621" s="216"/>
      <c r="H15621" s="227"/>
      <c r="I15621" s="214"/>
      <c r="J15621" s="214"/>
      <c r="K15621" s="218"/>
    </row>
    <row r="15622" customHeight="1" spans="1:11">
      <c r="A15622" s="228"/>
      <c r="B15622" s="219"/>
      <c r="C15622" s="220"/>
      <c r="D15622" s="220"/>
      <c r="E15622" s="220"/>
      <c r="F15622" s="225"/>
      <c r="G15622" s="222"/>
      <c r="H15622" s="229"/>
      <c r="I15622" s="220"/>
      <c r="J15622" s="220"/>
      <c r="K15622" s="223"/>
    </row>
    <row r="15623" customHeight="1" spans="1:11">
      <c r="A15623" s="226"/>
      <c r="B15623" s="213"/>
      <c r="C15623" s="214"/>
      <c r="D15623" s="214"/>
      <c r="E15623" s="214"/>
      <c r="F15623" s="224"/>
      <c r="G15623" s="216"/>
      <c r="H15623" s="227"/>
      <c r="I15623" s="214"/>
      <c r="J15623" s="214"/>
      <c r="K15623" s="218"/>
    </row>
    <row r="15624" customHeight="1" spans="1:11">
      <c r="A15624" s="228"/>
      <c r="B15624" s="219"/>
      <c r="C15624" s="220"/>
      <c r="D15624" s="220"/>
      <c r="E15624" s="220"/>
      <c r="F15624" s="225"/>
      <c r="G15624" s="222"/>
      <c r="H15624" s="229"/>
      <c r="I15624" s="220"/>
      <c r="J15624" s="220"/>
      <c r="K15624" s="223"/>
    </row>
    <row r="15625" customHeight="1" spans="1:11">
      <c r="A15625" s="226"/>
      <c r="B15625" s="213"/>
      <c r="C15625" s="214"/>
      <c r="D15625" s="214"/>
      <c r="E15625" s="214"/>
      <c r="F15625" s="224"/>
      <c r="G15625" s="216"/>
      <c r="H15625" s="227"/>
      <c r="I15625" s="214"/>
      <c r="J15625" s="214"/>
      <c r="K15625" s="218"/>
    </row>
    <row r="15626" customHeight="1" spans="1:11">
      <c r="A15626" s="228"/>
      <c r="B15626" s="219"/>
      <c r="C15626" s="220"/>
      <c r="D15626" s="220"/>
      <c r="E15626" s="220"/>
      <c r="F15626" s="225"/>
      <c r="G15626" s="222"/>
      <c r="H15626" s="229"/>
      <c r="I15626" s="220"/>
      <c r="J15626" s="220"/>
      <c r="K15626" s="223"/>
    </row>
    <row r="15627" customHeight="1" spans="1:11">
      <c r="A15627" s="226"/>
      <c r="B15627" s="213"/>
      <c r="C15627" s="214"/>
      <c r="D15627" s="214"/>
      <c r="E15627" s="214"/>
      <c r="F15627" s="224"/>
      <c r="G15627" s="216"/>
      <c r="H15627" s="227"/>
      <c r="I15627" s="214"/>
      <c r="J15627" s="214"/>
      <c r="K15627" s="218"/>
    </row>
    <row r="15628" customHeight="1" spans="1:11">
      <c r="A15628" s="228"/>
      <c r="B15628" s="219"/>
      <c r="C15628" s="220"/>
      <c r="D15628" s="220"/>
      <c r="E15628" s="220"/>
      <c r="F15628" s="225"/>
      <c r="G15628" s="222"/>
      <c r="H15628" s="229"/>
      <c r="I15628" s="220"/>
      <c r="J15628" s="220"/>
      <c r="K15628" s="223"/>
    </row>
    <row r="15629" customHeight="1" spans="1:11">
      <c r="A15629" s="226"/>
      <c r="B15629" s="213"/>
      <c r="C15629" s="214"/>
      <c r="D15629" s="214"/>
      <c r="E15629" s="214"/>
      <c r="F15629" s="224"/>
      <c r="G15629" s="216"/>
      <c r="H15629" s="227"/>
      <c r="I15629" s="214"/>
      <c r="J15629" s="214"/>
      <c r="K15629" s="218"/>
    </row>
    <row r="15630" customHeight="1" spans="1:11">
      <c r="A15630" s="228"/>
      <c r="B15630" s="219"/>
      <c r="C15630" s="220"/>
      <c r="D15630" s="220"/>
      <c r="E15630" s="220"/>
      <c r="F15630" s="225"/>
      <c r="G15630" s="222"/>
      <c r="H15630" s="229"/>
      <c r="I15630" s="220"/>
      <c r="J15630" s="220"/>
      <c r="K15630" s="223"/>
    </row>
    <row r="15631" customHeight="1" spans="1:11">
      <c r="A15631" s="226"/>
      <c r="B15631" s="213"/>
      <c r="C15631" s="214"/>
      <c r="D15631" s="214"/>
      <c r="E15631" s="214"/>
      <c r="F15631" s="224"/>
      <c r="G15631" s="216"/>
      <c r="H15631" s="227"/>
      <c r="I15631" s="214"/>
      <c r="J15631" s="214"/>
      <c r="K15631" s="218"/>
    </row>
    <row r="15632" customHeight="1" spans="1:11">
      <c r="A15632" s="228"/>
      <c r="B15632" s="219"/>
      <c r="C15632" s="220"/>
      <c r="D15632" s="220"/>
      <c r="E15632" s="220"/>
      <c r="F15632" s="225"/>
      <c r="G15632" s="222"/>
      <c r="H15632" s="229"/>
      <c r="I15632" s="220"/>
      <c r="J15632" s="220"/>
      <c r="K15632" s="223"/>
    </row>
    <row r="15633" customHeight="1" spans="1:11">
      <c r="A15633" s="226"/>
      <c r="B15633" s="213"/>
      <c r="C15633" s="214"/>
      <c r="D15633" s="214"/>
      <c r="E15633" s="214"/>
      <c r="F15633" s="224"/>
      <c r="G15633" s="216"/>
      <c r="H15633" s="227"/>
      <c r="I15633" s="214"/>
      <c r="J15633" s="214"/>
      <c r="K15633" s="218"/>
    </row>
    <row r="15634" customHeight="1" spans="1:11">
      <c r="A15634" s="228"/>
      <c r="B15634" s="219"/>
      <c r="C15634" s="220"/>
      <c r="D15634" s="220"/>
      <c r="E15634" s="220"/>
      <c r="F15634" s="225"/>
      <c r="G15634" s="222"/>
      <c r="H15634" s="229"/>
      <c r="I15634" s="220"/>
      <c r="J15634" s="220"/>
      <c r="K15634" s="223"/>
    </row>
    <row r="15635" customHeight="1" spans="1:11">
      <c r="A15635" s="226"/>
      <c r="B15635" s="213"/>
      <c r="C15635" s="214"/>
      <c r="D15635" s="214"/>
      <c r="E15635" s="214"/>
      <c r="F15635" s="224"/>
      <c r="G15635" s="216"/>
      <c r="H15635" s="227"/>
      <c r="I15635" s="214"/>
      <c r="J15635" s="214"/>
      <c r="K15635" s="218"/>
    </row>
    <row r="15636" customHeight="1" spans="1:11">
      <c r="A15636" s="228"/>
      <c r="B15636" s="219"/>
      <c r="C15636" s="220"/>
      <c r="D15636" s="220"/>
      <c r="E15636" s="220"/>
      <c r="F15636" s="225"/>
      <c r="G15636" s="222"/>
      <c r="H15636" s="229"/>
      <c r="I15636" s="220"/>
      <c r="J15636" s="220"/>
      <c r="K15636" s="223"/>
    </row>
    <row r="15637" customHeight="1" spans="1:11">
      <c r="A15637" s="226"/>
      <c r="B15637" s="213"/>
      <c r="C15637" s="214"/>
      <c r="D15637" s="214"/>
      <c r="E15637" s="214"/>
      <c r="F15637" s="224"/>
      <c r="G15637" s="216"/>
      <c r="H15637" s="227"/>
      <c r="I15637" s="214"/>
      <c r="J15637" s="214"/>
      <c r="K15637" s="218"/>
    </row>
    <row r="15638" customHeight="1" spans="1:11">
      <c r="A15638" s="228"/>
      <c r="B15638" s="219"/>
      <c r="C15638" s="220"/>
      <c r="D15638" s="220"/>
      <c r="E15638" s="220"/>
      <c r="F15638" s="225"/>
      <c r="G15638" s="222"/>
      <c r="H15638" s="229"/>
      <c r="I15638" s="220"/>
      <c r="J15638" s="220"/>
      <c r="K15638" s="223"/>
    </row>
    <row r="15639" customHeight="1" spans="1:11">
      <c r="A15639" s="226"/>
      <c r="B15639" s="213"/>
      <c r="C15639" s="214"/>
      <c r="D15639" s="214"/>
      <c r="E15639" s="214"/>
      <c r="F15639" s="224"/>
      <c r="G15639" s="216"/>
      <c r="H15639" s="227"/>
      <c r="I15639" s="214"/>
      <c r="J15639" s="214"/>
      <c r="K15639" s="218"/>
    </row>
    <row r="15640" customHeight="1" spans="1:11">
      <c r="A15640" s="228"/>
      <c r="B15640" s="219"/>
      <c r="C15640" s="220"/>
      <c r="D15640" s="220"/>
      <c r="E15640" s="220"/>
      <c r="F15640" s="225"/>
      <c r="G15640" s="222"/>
      <c r="H15640" s="229"/>
      <c r="I15640" s="220"/>
      <c r="J15640" s="220"/>
      <c r="K15640" s="223"/>
    </row>
    <row r="15641" customHeight="1" spans="1:11">
      <c r="A15641" s="226"/>
      <c r="B15641" s="213"/>
      <c r="C15641" s="214"/>
      <c r="D15641" s="214"/>
      <c r="E15641" s="214"/>
      <c r="F15641" s="224"/>
      <c r="G15641" s="216"/>
      <c r="H15641" s="227"/>
      <c r="I15641" s="214"/>
      <c r="J15641" s="214"/>
      <c r="K15641" s="218"/>
    </row>
    <row r="15642" customHeight="1" spans="1:11">
      <c r="A15642" s="228"/>
      <c r="B15642" s="219"/>
      <c r="C15642" s="220"/>
      <c r="D15642" s="220"/>
      <c r="E15642" s="220"/>
      <c r="F15642" s="225"/>
      <c r="G15642" s="222"/>
      <c r="H15642" s="229"/>
      <c r="I15642" s="220"/>
      <c r="J15642" s="220"/>
      <c r="K15642" s="223"/>
    </row>
    <row r="15643" customHeight="1" spans="1:11">
      <c r="A15643" s="226"/>
      <c r="B15643" s="213"/>
      <c r="C15643" s="214"/>
      <c r="D15643" s="214"/>
      <c r="E15643" s="214"/>
      <c r="F15643" s="224"/>
      <c r="G15643" s="216"/>
      <c r="H15643" s="227"/>
      <c r="I15643" s="214"/>
      <c r="J15643" s="214"/>
      <c r="K15643" s="218"/>
    </row>
    <row r="15644" customHeight="1" spans="1:11">
      <c r="A15644" s="228"/>
      <c r="B15644" s="219"/>
      <c r="C15644" s="220"/>
      <c r="D15644" s="220"/>
      <c r="E15644" s="220"/>
      <c r="F15644" s="225"/>
      <c r="G15644" s="222"/>
      <c r="H15644" s="229"/>
      <c r="I15644" s="220"/>
      <c r="J15644" s="220"/>
      <c r="K15644" s="223"/>
    </row>
    <row r="15645" customHeight="1" spans="1:11">
      <c r="A15645" s="226"/>
      <c r="B15645" s="213"/>
      <c r="C15645" s="214"/>
      <c r="D15645" s="214"/>
      <c r="E15645" s="214"/>
      <c r="F15645" s="224"/>
      <c r="G15645" s="216"/>
      <c r="H15645" s="227"/>
      <c r="I15645" s="214"/>
      <c r="J15645" s="214"/>
      <c r="K15645" s="218"/>
    </row>
    <row r="15646" customHeight="1" spans="1:11">
      <c r="A15646" s="228"/>
      <c r="B15646" s="219"/>
      <c r="C15646" s="220"/>
      <c r="D15646" s="220"/>
      <c r="E15646" s="220"/>
      <c r="F15646" s="225"/>
      <c r="G15646" s="222"/>
      <c r="H15646" s="229"/>
      <c r="I15646" s="220"/>
      <c r="J15646" s="220"/>
      <c r="K15646" s="223"/>
    </row>
    <row r="15647" customHeight="1" spans="1:11">
      <c r="A15647" s="226"/>
      <c r="B15647" s="213"/>
      <c r="C15647" s="214"/>
      <c r="D15647" s="214"/>
      <c r="E15647" s="214"/>
      <c r="F15647" s="224"/>
      <c r="G15647" s="216"/>
      <c r="H15647" s="227"/>
      <c r="I15647" s="214"/>
      <c r="J15647" s="214"/>
      <c r="K15647" s="218"/>
    </row>
    <row r="15648" customHeight="1" spans="1:11">
      <c r="A15648" s="228"/>
      <c r="B15648" s="219"/>
      <c r="C15648" s="220"/>
      <c r="D15648" s="220"/>
      <c r="E15648" s="220"/>
      <c r="F15648" s="225"/>
      <c r="G15648" s="222"/>
      <c r="H15648" s="229"/>
      <c r="I15648" s="220"/>
      <c r="J15648" s="220"/>
      <c r="K15648" s="223"/>
    </row>
    <row r="15649" customHeight="1" spans="1:11">
      <c r="A15649" s="226"/>
      <c r="B15649" s="213"/>
      <c r="C15649" s="214"/>
      <c r="D15649" s="214"/>
      <c r="E15649" s="214"/>
      <c r="F15649" s="224"/>
      <c r="G15649" s="216"/>
      <c r="H15649" s="227"/>
      <c r="I15649" s="214"/>
      <c r="J15649" s="214"/>
      <c r="K15649" s="218"/>
    </row>
    <row r="15650" customHeight="1" spans="1:11">
      <c r="A15650" s="228"/>
      <c r="B15650" s="219"/>
      <c r="C15650" s="220"/>
      <c r="D15650" s="220"/>
      <c r="E15650" s="220"/>
      <c r="F15650" s="225"/>
      <c r="G15650" s="222"/>
      <c r="H15650" s="229"/>
      <c r="I15650" s="220"/>
      <c r="J15650" s="220"/>
      <c r="K15650" s="223"/>
    </row>
    <row r="15651" customHeight="1" spans="1:11">
      <c r="A15651" s="226"/>
      <c r="B15651" s="213"/>
      <c r="C15651" s="214"/>
      <c r="D15651" s="214"/>
      <c r="E15651" s="214"/>
      <c r="F15651" s="224"/>
      <c r="G15651" s="216"/>
      <c r="H15651" s="227"/>
      <c r="I15651" s="214"/>
      <c r="J15651" s="214"/>
      <c r="K15651" s="218"/>
    </row>
    <row r="15652" customHeight="1" spans="1:11">
      <c r="A15652" s="228"/>
      <c r="B15652" s="219"/>
      <c r="C15652" s="220"/>
      <c r="D15652" s="220"/>
      <c r="E15652" s="220"/>
      <c r="F15652" s="225"/>
      <c r="G15652" s="222"/>
      <c r="H15652" s="229"/>
      <c r="I15652" s="220"/>
      <c r="J15652" s="220"/>
      <c r="K15652" s="223"/>
    </row>
    <row r="15653" customHeight="1" spans="1:11">
      <c r="A15653" s="226"/>
      <c r="B15653" s="213"/>
      <c r="C15653" s="214"/>
      <c r="D15653" s="214"/>
      <c r="E15653" s="214"/>
      <c r="F15653" s="224"/>
      <c r="G15653" s="216"/>
      <c r="H15653" s="227"/>
      <c r="I15653" s="214"/>
      <c r="J15653" s="214"/>
      <c r="K15653" s="218"/>
    </row>
    <row r="15654" customHeight="1" spans="1:11">
      <c r="A15654" s="228"/>
      <c r="B15654" s="219"/>
      <c r="C15654" s="220"/>
      <c r="D15654" s="220"/>
      <c r="E15654" s="220"/>
      <c r="F15654" s="225"/>
      <c r="G15654" s="222"/>
      <c r="H15654" s="229"/>
      <c r="I15654" s="220"/>
      <c r="J15654" s="220"/>
      <c r="K15654" s="223"/>
    </row>
    <row r="15655" customHeight="1" spans="1:11">
      <c r="A15655" s="226"/>
      <c r="B15655" s="213"/>
      <c r="C15655" s="214"/>
      <c r="D15655" s="214"/>
      <c r="E15655" s="214"/>
      <c r="F15655" s="224"/>
      <c r="G15655" s="216"/>
      <c r="H15655" s="227"/>
      <c r="I15655" s="214"/>
      <c r="J15655" s="214"/>
      <c r="K15655" s="218"/>
    </row>
    <row r="15656" customHeight="1" spans="1:11">
      <c r="A15656" s="228"/>
      <c r="B15656" s="219"/>
      <c r="C15656" s="220"/>
      <c r="D15656" s="220"/>
      <c r="E15656" s="220"/>
      <c r="F15656" s="225"/>
      <c r="G15656" s="222"/>
      <c r="H15656" s="229"/>
      <c r="I15656" s="220"/>
      <c r="J15656" s="220"/>
      <c r="K15656" s="223"/>
    </row>
    <row r="15657" customHeight="1" spans="1:11">
      <c r="A15657" s="226"/>
      <c r="B15657" s="213"/>
      <c r="C15657" s="214"/>
      <c r="D15657" s="214"/>
      <c r="E15657" s="214"/>
      <c r="F15657" s="224"/>
      <c r="G15657" s="216"/>
      <c r="H15657" s="227"/>
      <c r="I15657" s="214"/>
      <c r="J15657" s="214"/>
      <c r="K15657" s="218"/>
    </row>
    <row r="15658" customHeight="1" spans="1:11">
      <c r="A15658" s="228"/>
      <c r="B15658" s="219"/>
      <c r="C15658" s="220"/>
      <c r="D15658" s="220"/>
      <c r="E15658" s="220"/>
      <c r="F15658" s="225"/>
      <c r="G15658" s="222"/>
      <c r="H15658" s="229"/>
      <c r="I15658" s="220"/>
      <c r="J15658" s="220"/>
      <c r="K15658" s="223"/>
    </row>
    <row r="15659" customHeight="1" spans="1:11">
      <c r="A15659" s="226"/>
      <c r="B15659" s="213"/>
      <c r="C15659" s="214"/>
      <c r="D15659" s="214"/>
      <c r="E15659" s="214"/>
      <c r="F15659" s="224"/>
      <c r="G15659" s="216"/>
      <c r="H15659" s="227"/>
      <c r="I15659" s="214"/>
      <c r="J15659" s="214"/>
      <c r="K15659" s="218"/>
    </row>
    <row r="15660" customHeight="1" spans="1:11">
      <c r="A15660" s="228"/>
      <c r="B15660" s="219"/>
      <c r="C15660" s="220"/>
      <c r="D15660" s="220"/>
      <c r="E15660" s="220"/>
      <c r="F15660" s="225"/>
      <c r="G15660" s="222"/>
      <c r="H15660" s="229"/>
      <c r="I15660" s="220"/>
      <c r="J15660" s="220"/>
      <c r="K15660" s="223"/>
    </row>
    <row r="15661" customHeight="1" spans="1:11">
      <c r="A15661" s="226"/>
      <c r="B15661" s="213"/>
      <c r="C15661" s="214"/>
      <c r="D15661" s="214"/>
      <c r="E15661" s="214"/>
      <c r="F15661" s="224"/>
      <c r="G15661" s="216"/>
      <c r="H15661" s="227"/>
      <c r="I15661" s="214"/>
      <c r="J15661" s="214"/>
      <c r="K15661" s="218"/>
    </row>
    <row r="15662" customHeight="1" spans="1:11">
      <c r="A15662" s="228"/>
      <c r="B15662" s="219"/>
      <c r="C15662" s="220"/>
      <c r="D15662" s="220"/>
      <c r="E15662" s="220"/>
      <c r="F15662" s="225"/>
      <c r="G15662" s="222"/>
      <c r="H15662" s="229"/>
      <c r="I15662" s="220"/>
      <c r="J15662" s="220"/>
      <c r="K15662" s="223"/>
    </row>
    <row r="15663" customHeight="1" spans="1:11">
      <c r="A15663" s="226"/>
      <c r="B15663" s="213"/>
      <c r="C15663" s="214"/>
      <c r="D15663" s="214"/>
      <c r="E15663" s="214"/>
      <c r="F15663" s="224"/>
      <c r="G15663" s="216"/>
      <c r="H15663" s="227"/>
      <c r="I15663" s="214"/>
      <c r="J15663" s="214"/>
      <c r="K15663" s="218"/>
    </row>
    <row r="15664" customHeight="1" spans="1:11">
      <c r="A15664" s="228"/>
      <c r="B15664" s="219"/>
      <c r="C15664" s="220"/>
      <c r="D15664" s="220"/>
      <c r="E15664" s="220"/>
      <c r="F15664" s="225"/>
      <c r="G15664" s="222"/>
      <c r="H15664" s="229"/>
      <c r="I15664" s="220"/>
      <c r="J15664" s="220"/>
      <c r="K15664" s="223"/>
    </row>
    <row r="15665" customHeight="1" spans="1:11">
      <c r="A15665" s="226"/>
      <c r="B15665" s="213"/>
      <c r="C15665" s="214"/>
      <c r="D15665" s="214"/>
      <c r="E15665" s="214"/>
      <c r="F15665" s="224"/>
      <c r="G15665" s="216"/>
      <c r="H15665" s="227"/>
      <c r="I15665" s="214"/>
      <c r="J15665" s="214"/>
      <c r="K15665" s="218"/>
    </row>
    <row r="15666" customHeight="1" spans="1:11">
      <c r="A15666" s="228"/>
      <c r="B15666" s="219"/>
      <c r="C15666" s="220"/>
      <c r="D15666" s="220"/>
      <c r="E15666" s="220"/>
      <c r="F15666" s="225"/>
      <c r="G15666" s="222"/>
      <c r="H15666" s="229"/>
      <c r="I15666" s="220"/>
      <c r="J15666" s="220"/>
      <c r="K15666" s="223"/>
    </row>
    <row r="15667" customHeight="1" spans="1:11">
      <c r="A15667" s="226"/>
      <c r="B15667" s="213"/>
      <c r="C15667" s="214"/>
      <c r="D15667" s="214"/>
      <c r="E15667" s="214"/>
      <c r="F15667" s="224"/>
      <c r="G15667" s="216"/>
      <c r="H15667" s="227"/>
      <c r="I15667" s="214"/>
      <c r="J15667" s="214"/>
      <c r="K15667" s="218"/>
    </row>
    <row r="15668" customHeight="1" spans="1:11">
      <c r="A15668" s="228"/>
      <c r="B15668" s="219"/>
      <c r="C15668" s="220"/>
      <c r="D15668" s="220"/>
      <c r="E15668" s="220"/>
      <c r="F15668" s="225"/>
      <c r="G15668" s="222"/>
      <c r="H15668" s="229"/>
      <c r="I15668" s="220"/>
      <c r="J15668" s="220"/>
      <c r="K15668" s="223"/>
    </row>
    <row r="15669" customHeight="1" spans="1:11">
      <c r="A15669" s="226"/>
      <c r="B15669" s="213"/>
      <c r="C15669" s="214"/>
      <c r="D15669" s="214"/>
      <c r="E15669" s="214"/>
      <c r="F15669" s="224"/>
      <c r="G15669" s="216"/>
      <c r="H15669" s="227"/>
      <c r="I15669" s="214"/>
      <c r="J15669" s="214"/>
      <c r="K15669" s="218"/>
    </row>
    <row r="15670" customHeight="1" spans="1:11">
      <c r="A15670" s="228"/>
      <c r="B15670" s="219"/>
      <c r="C15670" s="220"/>
      <c r="D15670" s="220"/>
      <c r="E15670" s="220"/>
      <c r="F15670" s="225"/>
      <c r="G15670" s="222"/>
      <c r="H15670" s="229"/>
      <c r="I15670" s="220"/>
      <c r="J15670" s="220"/>
      <c r="K15670" s="223"/>
    </row>
    <row r="15671" customHeight="1" spans="1:11">
      <c r="A15671" s="226"/>
      <c r="B15671" s="213"/>
      <c r="C15671" s="214"/>
      <c r="D15671" s="214"/>
      <c r="E15671" s="214"/>
      <c r="F15671" s="224"/>
      <c r="G15671" s="216"/>
      <c r="H15671" s="227"/>
      <c r="I15671" s="214"/>
      <c r="J15671" s="214"/>
      <c r="K15671" s="218"/>
    </row>
    <row r="15672" customHeight="1" spans="1:11">
      <c r="A15672" s="228"/>
      <c r="B15672" s="219"/>
      <c r="C15672" s="220"/>
      <c r="D15672" s="220"/>
      <c r="E15672" s="220"/>
      <c r="F15672" s="225"/>
      <c r="G15672" s="222"/>
      <c r="H15672" s="229"/>
      <c r="I15672" s="220"/>
      <c r="J15672" s="220"/>
      <c r="K15672" s="223"/>
    </row>
    <row r="15673" customHeight="1" spans="1:11">
      <c r="A15673" s="226"/>
      <c r="B15673" s="213"/>
      <c r="C15673" s="214"/>
      <c r="D15673" s="214"/>
      <c r="E15673" s="214"/>
      <c r="F15673" s="224"/>
      <c r="G15673" s="216"/>
      <c r="H15673" s="227"/>
      <c r="I15673" s="214"/>
      <c r="J15673" s="214"/>
      <c r="K15673" s="218"/>
    </row>
    <row r="15674" customHeight="1" spans="1:11">
      <c r="A15674" s="228"/>
      <c r="B15674" s="219"/>
      <c r="C15674" s="220"/>
      <c r="D15674" s="220"/>
      <c r="E15674" s="220"/>
      <c r="F15674" s="225"/>
      <c r="G15674" s="222"/>
      <c r="H15674" s="229"/>
      <c r="I15674" s="220"/>
      <c r="J15674" s="220"/>
      <c r="K15674" s="223"/>
    </row>
    <row r="15675" customHeight="1" spans="1:11">
      <c r="A15675" s="226"/>
      <c r="B15675" s="213"/>
      <c r="C15675" s="214"/>
      <c r="D15675" s="214"/>
      <c r="E15675" s="214"/>
      <c r="F15675" s="224"/>
      <c r="G15675" s="216"/>
      <c r="H15675" s="227"/>
      <c r="I15675" s="214"/>
      <c r="J15675" s="214"/>
      <c r="K15675" s="218"/>
    </row>
    <row r="15676" customHeight="1" spans="1:11">
      <c r="A15676" s="228"/>
      <c r="B15676" s="219"/>
      <c r="C15676" s="220"/>
      <c r="D15676" s="220"/>
      <c r="E15676" s="220"/>
      <c r="F15676" s="225"/>
      <c r="G15676" s="222"/>
      <c r="H15676" s="229"/>
      <c r="I15676" s="220"/>
      <c r="J15676" s="220"/>
      <c r="K15676" s="223"/>
    </row>
    <row r="15677" customHeight="1" spans="1:11">
      <c r="A15677" s="226"/>
      <c r="B15677" s="213"/>
      <c r="C15677" s="214"/>
      <c r="D15677" s="214"/>
      <c r="E15677" s="214"/>
      <c r="F15677" s="224"/>
      <c r="G15677" s="216"/>
      <c r="H15677" s="227"/>
      <c r="I15677" s="214"/>
      <c r="J15677" s="214"/>
      <c r="K15677" s="218"/>
    </row>
    <row r="15678" customHeight="1" spans="1:11">
      <c r="A15678" s="228"/>
      <c r="B15678" s="219"/>
      <c r="C15678" s="220"/>
      <c r="D15678" s="220"/>
      <c r="E15678" s="220"/>
      <c r="F15678" s="225"/>
      <c r="G15678" s="222"/>
      <c r="H15678" s="229"/>
      <c r="I15678" s="220"/>
      <c r="J15678" s="220"/>
      <c r="K15678" s="223"/>
    </row>
    <row r="15679" customHeight="1" spans="1:11">
      <c r="A15679" s="226"/>
      <c r="B15679" s="213"/>
      <c r="C15679" s="214"/>
      <c r="D15679" s="214"/>
      <c r="E15679" s="214"/>
      <c r="F15679" s="224"/>
      <c r="G15679" s="216"/>
      <c r="H15679" s="227"/>
      <c r="I15679" s="214"/>
      <c r="J15679" s="214"/>
      <c r="K15679" s="218"/>
    </row>
    <row r="15680" customHeight="1" spans="1:11">
      <c r="A15680" s="228"/>
      <c r="B15680" s="219"/>
      <c r="C15680" s="220"/>
      <c r="D15680" s="220"/>
      <c r="E15680" s="220"/>
      <c r="F15680" s="225"/>
      <c r="G15680" s="222"/>
      <c r="H15680" s="229"/>
      <c r="I15680" s="220"/>
      <c r="J15680" s="220"/>
      <c r="K15680" s="223"/>
    </row>
    <row r="15681" customHeight="1" spans="1:11">
      <c r="A15681" s="226"/>
      <c r="B15681" s="213"/>
      <c r="C15681" s="214"/>
      <c r="D15681" s="214"/>
      <c r="E15681" s="214"/>
      <c r="F15681" s="224"/>
      <c r="G15681" s="216"/>
      <c r="H15681" s="227"/>
      <c r="I15681" s="214"/>
      <c r="J15681" s="214"/>
      <c r="K15681" s="218"/>
    </row>
    <row r="15682" customHeight="1" spans="1:11">
      <c r="A15682" s="228"/>
      <c r="B15682" s="219"/>
      <c r="C15682" s="220"/>
      <c r="D15682" s="220"/>
      <c r="E15682" s="220"/>
      <c r="F15682" s="225"/>
      <c r="G15682" s="222"/>
      <c r="H15682" s="229"/>
      <c r="I15682" s="220"/>
      <c r="J15682" s="220"/>
      <c r="K15682" s="223"/>
    </row>
    <row r="15683" customHeight="1" spans="1:11">
      <c r="A15683" s="226"/>
      <c r="B15683" s="213"/>
      <c r="C15683" s="214"/>
      <c r="D15683" s="214"/>
      <c r="E15683" s="214"/>
      <c r="F15683" s="224"/>
      <c r="G15683" s="216"/>
      <c r="H15683" s="227"/>
      <c r="I15683" s="214"/>
      <c r="J15683" s="214"/>
      <c r="K15683" s="218"/>
    </row>
    <row r="15684" customHeight="1" spans="1:11">
      <c r="A15684" s="228"/>
      <c r="B15684" s="219"/>
      <c r="C15684" s="220"/>
      <c r="D15684" s="220"/>
      <c r="E15684" s="220"/>
      <c r="F15684" s="225"/>
      <c r="G15684" s="222"/>
      <c r="H15684" s="229"/>
      <c r="I15684" s="220"/>
      <c r="J15684" s="220"/>
      <c r="K15684" s="223"/>
    </row>
    <row r="15685" customHeight="1" spans="1:11">
      <c r="A15685" s="226"/>
      <c r="B15685" s="213"/>
      <c r="C15685" s="214"/>
      <c r="D15685" s="214"/>
      <c r="E15685" s="214"/>
      <c r="F15685" s="224"/>
      <c r="G15685" s="216"/>
      <c r="H15685" s="227"/>
      <c r="I15685" s="214"/>
      <c r="J15685" s="214"/>
      <c r="K15685" s="218"/>
    </row>
    <row r="15686" customHeight="1" spans="1:11">
      <c r="A15686" s="228"/>
      <c r="B15686" s="219"/>
      <c r="C15686" s="220"/>
      <c r="D15686" s="220"/>
      <c r="E15686" s="220"/>
      <c r="F15686" s="225"/>
      <c r="G15686" s="222"/>
      <c r="H15686" s="229"/>
      <c r="I15686" s="220"/>
      <c r="J15686" s="220"/>
      <c r="K15686" s="223"/>
    </row>
    <row r="15687" customHeight="1" spans="1:11">
      <c r="A15687" s="226"/>
      <c r="B15687" s="213"/>
      <c r="C15687" s="214"/>
      <c r="D15687" s="214"/>
      <c r="E15687" s="214"/>
      <c r="F15687" s="224"/>
      <c r="G15687" s="216"/>
      <c r="H15687" s="227"/>
      <c r="I15687" s="214"/>
      <c r="J15687" s="214"/>
      <c r="K15687" s="218"/>
    </row>
    <row r="15688" customHeight="1" spans="1:11">
      <c r="A15688" s="228"/>
      <c r="B15688" s="219"/>
      <c r="C15688" s="220"/>
      <c r="D15688" s="220"/>
      <c r="E15688" s="220"/>
      <c r="F15688" s="225"/>
      <c r="G15688" s="222"/>
      <c r="H15688" s="229"/>
      <c r="I15688" s="220"/>
      <c r="J15688" s="220"/>
      <c r="K15688" s="223"/>
    </row>
    <row r="15689" customHeight="1" spans="1:11">
      <c r="A15689" s="226"/>
      <c r="B15689" s="213"/>
      <c r="C15689" s="214"/>
      <c r="D15689" s="214"/>
      <c r="E15689" s="214"/>
      <c r="F15689" s="224"/>
      <c r="G15689" s="216"/>
      <c r="H15689" s="227"/>
      <c r="I15689" s="214"/>
      <c r="J15689" s="214"/>
      <c r="K15689" s="218"/>
    </row>
    <row r="15690" customHeight="1" spans="1:11">
      <c r="A15690" s="228"/>
      <c r="B15690" s="219"/>
      <c r="C15690" s="220"/>
      <c r="D15690" s="220"/>
      <c r="E15690" s="220"/>
      <c r="F15690" s="225"/>
      <c r="G15690" s="222"/>
      <c r="H15690" s="229"/>
      <c r="I15690" s="220"/>
      <c r="J15690" s="220"/>
      <c r="K15690" s="223"/>
    </row>
    <row r="15691" customHeight="1" spans="1:11">
      <c r="A15691" s="226"/>
      <c r="B15691" s="213"/>
      <c r="C15691" s="214"/>
      <c r="D15691" s="214"/>
      <c r="E15691" s="214"/>
      <c r="F15691" s="224"/>
      <c r="G15691" s="216"/>
      <c r="H15691" s="227"/>
      <c r="I15691" s="214"/>
      <c r="J15691" s="214"/>
      <c r="K15691" s="218"/>
    </row>
    <row r="15692" customHeight="1" spans="1:11">
      <c r="A15692" s="228"/>
      <c r="B15692" s="219"/>
      <c r="C15692" s="220"/>
      <c r="D15692" s="220"/>
      <c r="E15692" s="220"/>
      <c r="F15692" s="225"/>
      <c r="G15692" s="222"/>
      <c r="H15692" s="229"/>
      <c r="I15692" s="220"/>
      <c r="J15692" s="220"/>
      <c r="K15692" s="223"/>
    </row>
    <row r="15693" customHeight="1" spans="1:11">
      <c r="A15693" s="226"/>
      <c r="B15693" s="213"/>
      <c r="C15693" s="214"/>
      <c r="D15693" s="214"/>
      <c r="E15693" s="214"/>
      <c r="F15693" s="224"/>
      <c r="G15693" s="216"/>
      <c r="H15693" s="227"/>
      <c r="I15693" s="214"/>
      <c r="J15693" s="214"/>
      <c r="K15693" s="218"/>
    </row>
    <row r="15694" customHeight="1" spans="1:11">
      <c r="A15694" s="228"/>
      <c r="B15694" s="219"/>
      <c r="C15694" s="220"/>
      <c r="D15694" s="220"/>
      <c r="E15694" s="220"/>
      <c r="F15694" s="225"/>
      <c r="G15694" s="222"/>
      <c r="H15694" s="229"/>
      <c r="I15694" s="220"/>
      <c r="J15694" s="220"/>
      <c r="K15694" s="223"/>
    </row>
    <row r="15695" customHeight="1" spans="1:11">
      <c r="A15695" s="226"/>
      <c r="B15695" s="213"/>
      <c r="C15695" s="214"/>
      <c r="D15695" s="214"/>
      <c r="E15695" s="214"/>
      <c r="F15695" s="224"/>
      <c r="G15695" s="216"/>
      <c r="H15695" s="227"/>
      <c r="I15695" s="214"/>
      <c r="J15695" s="214"/>
      <c r="K15695" s="218"/>
    </row>
    <row r="15696" customHeight="1" spans="1:11">
      <c r="A15696" s="228"/>
      <c r="B15696" s="219"/>
      <c r="C15696" s="220"/>
      <c r="D15696" s="220"/>
      <c r="E15696" s="220"/>
      <c r="F15696" s="225"/>
      <c r="G15696" s="222"/>
      <c r="H15696" s="229"/>
      <c r="I15696" s="220"/>
      <c r="J15696" s="220"/>
      <c r="K15696" s="223"/>
    </row>
    <row r="15697" customHeight="1" spans="1:11">
      <c r="A15697" s="226"/>
      <c r="B15697" s="213"/>
      <c r="C15697" s="214"/>
      <c r="D15697" s="214"/>
      <c r="E15697" s="214"/>
      <c r="F15697" s="224"/>
      <c r="G15697" s="216"/>
      <c r="H15697" s="227"/>
      <c r="I15697" s="214"/>
      <c r="J15697" s="214"/>
      <c r="K15697" s="218"/>
    </row>
    <row r="15698" customHeight="1" spans="1:11">
      <c r="A15698" s="228"/>
      <c r="B15698" s="219"/>
      <c r="C15698" s="220"/>
      <c r="D15698" s="220"/>
      <c r="E15698" s="220"/>
      <c r="F15698" s="225"/>
      <c r="G15698" s="222"/>
      <c r="H15698" s="229"/>
      <c r="I15698" s="220"/>
      <c r="J15698" s="220"/>
      <c r="K15698" s="223"/>
    </row>
    <row r="15699" customHeight="1" spans="1:11">
      <c r="A15699" s="226"/>
      <c r="B15699" s="213"/>
      <c r="C15699" s="214"/>
      <c r="D15699" s="214"/>
      <c r="E15699" s="214"/>
      <c r="F15699" s="224"/>
      <c r="G15699" s="216"/>
      <c r="H15699" s="227"/>
      <c r="I15699" s="214"/>
      <c r="J15699" s="214"/>
      <c r="K15699" s="218"/>
    </row>
    <row r="15700" customHeight="1" spans="1:11">
      <c r="A15700" s="228"/>
      <c r="B15700" s="219"/>
      <c r="C15700" s="220"/>
      <c r="D15700" s="220"/>
      <c r="E15700" s="220"/>
      <c r="F15700" s="225"/>
      <c r="G15700" s="222"/>
      <c r="H15700" s="229"/>
      <c r="I15700" s="220"/>
      <c r="J15700" s="220"/>
      <c r="K15700" s="223"/>
    </row>
    <row r="15701" customHeight="1" spans="1:11">
      <c r="A15701" s="226"/>
      <c r="B15701" s="213"/>
      <c r="C15701" s="214"/>
      <c r="D15701" s="214"/>
      <c r="E15701" s="214"/>
      <c r="F15701" s="224"/>
      <c r="G15701" s="216"/>
      <c r="H15701" s="227"/>
      <c r="I15701" s="214"/>
      <c r="J15701" s="214"/>
      <c r="K15701" s="218"/>
    </row>
    <row r="15702" customHeight="1" spans="1:11">
      <c r="A15702" s="228"/>
      <c r="B15702" s="219"/>
      <c r="C15702" s="220"/>
      <c r="D15702" s="220"/>
      <c r="E15702" s="220"/>
      <c r="F15702" s="225"/>
      <c r="G15702" s="222"/>
      <c r="H15702" s="229"/>
      <c r="I15702" s="220"/>
      <c r="J15702" s="220"/>
      <c r="K15702" s="223"/>
    </row>
    <row r="15703" customHeight="1" spans="1:11">
      <c r="A15703" s="226"/>
      <c r="B15703" s="213"/>
      <c r="C15703" s="214"/>
      <c r="D15703" s="214"/>
      <c r="E15703" s="214"/>
      <c r="F15703" s="224"/>
      <c r="G15703" s="216"/>
      <c r="H15703" s="227"/>
      <c r="I15703" s="214"/>
      <c r="J15703" s="214"/>
      <c r="K15703" s="218"/>
    </row>
    <row r="15704" customHeight="1" spans="1:11">
      <c r="A15704" s="228"/>
      <c r="B15704" s="219"/>
      <c r="C15704" s="220"/>
      <c r="D15704" s="220"/>
      <c r="E15704" s="220"/>
      <c r="F15704" s="225"/>
      <c r="G15704" s="222"/>
      <c r="H15704" s="229"/>
      <c r="I15704" s="220"/>
      <c r="J15704" s="220"/>
      <c r="K15704" s="223"/>
    </row>
    <row r="15705" customHeight="1" spans="1:11">
      <c r="A15705" s="226"/>
      <c r="B15705" s="213"/>
      <c r="C15705" s="214"/>
      <c r="D15705" s="214"/>
      <c r="E15705" s="214"/>
      <c r="F15705" s="224"/>
      <c r="G15705" s="216"/>
      <c r="H15705" s="227"/>
      <c r="I15705" s="214"/>
      <c r="J15705" s="214"/>
      <c r="K15705" s="218"/>
    </row>
    <row r="15706" customHeight="1" spans="1:11">
      <c r="A15706" s="228"/>
      <c r="B15706" s="219"/>
      <c r="C15706" s="220"/>
      <c r="D15706" s="220"/>
      <c r="E15706" s="220"/>
      <c r="F15706" s="225"/>
      <c r="G15706" s="222"/>
      <c r="H15706" s="229"/>
      <c r="I15706" s="220"/>
      <c r="J15706" s="220"/>
      <c r="K15706" s="223"/>
    </row>
    <row r="15707" customHeight="1" spans="1:11">
      <c r="A15707" s="226"/>
      <c r="B15707" s="213"/>
      <c r="C15707" s="214"/>
      <c r="D15707" s="214"/>
      <c r="E15707" s="214"/>
      <c r="F15707" s="224"/>
      <c r="G15707" s="216"/>
      <c r="H15707" s="227"/>
      <c r="I15707" s="214"/>
      <c r="J15707" s="214"/>
      <c r="K15707" s="218"/>
    </row>
    <row r="15708" customHeight="1" spans="1:11">
      <c r="A15708" s="228"/>
      <c r="B15708" s="219"/>
      <c r="C15708" s="220"/>
      <c r="D15708" s="220"/>
      <c r="E15708" s="220"/>
      <c r="F15708" s="225"/>
      <c r="G15708" s="222"/>
      <c r="H15708" s="229"/>
      <c r="I15708" s="220"/>
      <c r="J15708" s="220"/>
      <c r="K15708" s="223"/>
    </row>
    <row r="15709" customHeight="1" spans="1:11">
      <c r="A15709" s="226"/>
      <c r="B15709" s="213"/>
      <c r="C15709" s="214"/>
      <c r="D15709" s="214"/>
      <c r="E15709" s="214"/>
      <c r="F15709" s="224"/>
      <c r="G15709" s="216"/>
      <c r="H15709" s="227"/>
      <c r="I15709" s="214"/>
      <c r="J15709" s="214"/>
      <c r="K15709" s="218"/>
    </row>
    <row r="15710" customHeight="1" spans="1:11">
      <c r="A15710" s="228"/>
      <c r="B15710" s="219"/>
      <c r="C15710" s="220"/>
      <c r="D15710" s="220"/>
      <c r="E15710" s="220"/>
      <c r="F15710" s="225"/>
      <c r="G15710" s="222"/>
      <c r="H15710" s="229"/>
      <c r="I15710" s="220"/>
      <c r="J15710" s="220"/>
      <c r="K15710" s="223"/>
    </row>
    <row r="15711" customHeight="1" spans="1:11">
      <c r="A15711" s="226"/>
      <c r="B15711" s="213"/>
      <c r="C15711" s="214"/>
      <c r="D15711" s="214"/>
      <c r="E15711" s="214"/>
      <c r="F15711" s="224"/>
      <c r="G15711" s="216"/>
      <c r="H15711" s="227"/>
      <c r="I15711" s="214"/>
      <c r="J15711" s="214"/>
      <c r="K15711" s="218"/>
    </row>
    <row r="15712" customHeight="1" spans="1:11">
      <c r="A15712" s="228"/>
      <c r="B15712" s="219"/>
      <c r="C15712" s="220"/>
      <c r="D15712" s="220"/>
      <c r="E15712" s="220"/>
      <c r="F15712" s="225"/>
      <c r="G15712" s="222"/>
      <c r="H15712" s="229"/>
      <c r="I15712" s="220"/>
      <c r="J15712" s="220"/>
      <c r="K15712" s="223"/>
    </row>
    <row r="15713" customHeight="1" spans="1:11">
      <c r="A15713" s="226"/>
      <c r="B15713" s="213"/>
      <c r="C15713" s="214"/>
      <c r="D15713" s="214"/>
      <c r="E15713" s="214"/>
      <c r="F15713" s="224"/>
      <c r="G15713" s="216"/>
      <c r="H15713" s="227"/>
      <c r="I15713" s="214"/>
      <c r="J15713" s="214"/>
      <c r="K15713" s="218"/>
    </row>
    <row r="15714" customHeight="1" spans="1:11">
      <c r="A15714" s="228"/>
      <c r="B15714" s="219"/>
      <c r="C15714" s="220"/>
      <c r="D15714" s="220"/>
      <c r="E15714" s="220"/>
      <c r="F15714" s="225"/>
      <c r="G15714" s="222"/>
      <c r="H15714" s="229"/>
      <c r="I15714" s="220"/>
      <c r="J15714" s="220"/>
      <c r="K15714" s="223"/>
    </row>
    <row r="15715" customHeight="1" spans="1:11">
      <c r="A15715" s="226"/>
      <c r="B15715" s="213"/>
      <c r="C15715" s="214"/>
      <c r="D15715" s="214"/>
      <c r="E15715" s="214"/>
      <c r="F15715" s="224"/>
      <c r="G15715" s="216"/>
      <c r="H15715" s="227"/>
      <c r="I15715" s="214"/>
      <c r="J15715" s="214"/>
      <c r="K15715" s="218"/>
    </row>
    <row r="15716" customHeight="1" spans="1:11">
      <c r="A15716" s="228"/>
      <c r="B15716" s="219"/>
      <c r="C15716" s="220"/>
      <c r="D15716" s="220"/>
      <c r="E15716" s="220"/>
      <c r="F15716" s="225"/>
      <c r="G15716" s="222"/>
      <c r="H15716" s="229"/>
      <c r="I15716" s="220"/>
      <c r="J15716" s="220"/>
      <c r="K15716" s="223"/>
    </row>
    <row r="15717" customHeight="1" spans="1:11">
      <c r="A15717" s="226"/>
      <c r="B15717" s="213"/>
      <c r="C15717" s="214"/>
      <c r="D15717" s="214"/>
      <c r="E15717" s="214"/>
      <c r="F15717" s="224"/>
      <c r="G15717" s="216"/>
      <c r="H15717" s="227"/>
      <c r="I15717" s="214"/>
      <c r="J15717" s="214"/>
      <c r="K15717" s="218"/>
    </row>
    <row r="15718" customHeight="1" spans="1:11">
      <c r="A15718" s="228"/>
      <c r="B15718" s="219"/>
      <c r="C15718" s="220"/>
      <c r="D15718" s="220"/>
      <c r="E15718" s="220"/>
      <c r="F15718" s="225"/>
      <c r="G15718" s="222"/>
      <c r="H15718" s="229"/>
      <c r="I15718" s="220"/>
      <c r="J15718" s="220"/>
      <c r="K15718" s="223"/>
    </row>
    <row r="15719" customHeight="1" spans="1:11">
      <c r="A15719" s="226"/>
      <c r="B15719" s="213"/>
      <c r="C15719" s="214"/>
      <c r="D15719" s="214"/>
      <c r="E15719" s="214"/>
      <c r="F15719" s="224"/>
      <c r="G15719" s="216"/>
      <c r="H15719" s="227"/>
      <c r="I15719" s="214"/>
      <c r="J15719" s="214"/>
      <c r="K15719" s="218"/>
    </row>
    <row r="15720" customHeight="1" spans="1:11">
      <c r="A15720" s="228"/>
      <c r="B15720" s="219"/>
      <c r="C15720" s="220"/>
      <c r="D15720" s="220"/>
      <c r="E15720" s="220"/>
      <c r="F15720" s="225"/>
      <c r="G15720" s="222"/>
      <c r="H15720" s="229"/>
      <c r="I15720" s="220"/>
      <c r="J15720" s="220"/>
      <c r="K15720" s="223"/>
    </row>
    <row r="15721" customHeight="1" spans="1:11">
      <c r="A15721" s="226"/>
      <c r="B15721" s="213"/>
      <c r="C15721" s="214"/>
      <c r="D15721" s="214"/>
      <c r="E15721" s="214"/>
      <c r="F15721" s="224"/>
      <c r="G15721" s="216"/>
      <c r="H15721" s="227"/>
      <c r="I15721" s="214"/>
      <c r="J15721" s="214"/>
      <c r="K15721" s="218"/>
    </row>
    <row r="15722" customHeight="1" spans="1:11">
      <c r="A15722" s="228"/>
      <c r="B15722" s="219"/>
      <c r="C15722" s="220"/>
      <c r="D15722" s="220"/>
      <c r="E15722" s="220"/>
      <c r="F15722" s="225"/>
      <c r="G15722" s="222"/>
      <c r="H15722" s="229"/>
      <c r="I15722" s="220"/>
      <c r="J15722" s="220"/>
      <c r="K15722" s="223"/>
    </row>
    <row r="15723" customHeight="1" spans="1:11">
      <c r="A15723" s="226"/>
      <c r="B15723" s="213"/>
      <c r="C15723" s="214"/>
      <c r="D15723" s="214"/>
      <c r="E15723" s="214"/>
      <c r="F15723" s="224"/>
      <c r="G15723" s="216"/>
      <c r="H15723" s="227"/>
      <c r="I15723" s="214"/>
      <c r="J15723" s="214"/>
      <c r="K15723" s="218"/>
    </row>
    <row r="15724" customHeight="1" spans="1:11">
      <c r="A15724" s="228"/>
      <c r="B15724" s="219"/>
      <c r="C15724" s="220"/>
      <c r="D15724" s="220"/>
      <c r="E15724" s="220"/>
      <c r="F15724" s="225"/>
      <c r="G15724" s="222"/>
      <c r="H15724" s="229"/>
      <c r="I15724" s="220"/>
      <c r="J15724" s="220"/>
      <c r="K15724" s="223"/>
    </row>
    <row r="15725" customHeight="1" spans="1:11">
      <c r="A15725" s="226"/>
      <c r="B15725" s="213"/>
      <c r="C15725" s="214"/>
      <c r="D15725" s="214"/>
      <c r="E15725" s="214"/>
      <c r="F15725" s="224"/>
      <c r="G15725" s="216"/>
      <c r="H15725" s="227"/>
      <c r="I15725" s="214"/>
      <c r="J15725" s="214"/>
      <c r="K15725" s="218"/>
    </row>
    <row r="15726" customHeight="1" spans="1:11">
      <c r="A15726" s="228"/>
      <c r="B15726" s="219"/>
      <c r="C15726" s="220"/>
      <c r="D15726" s="220"/>
      <c r="E15726" s="220"/>
      <c r="F15726" s="225"/>
      <c r="G15726" s="222"/>
      <c r="H15726" s="229"/>
      <c r="I15726" s="220"/>
      <c r="J15726" s="220"/>
      <c r="K15726" s="223"/>
    </row>
    <row r="15727" customHeight="1" spans="1:11">
      <c r="A15727" s="226"/>
      <c r="B15727" s="213"/>
      <c r="C15727" s="214"/>
      <c r="D15727" s="214"/>
      <c r="E15727" s="214"/>
      <c r="F15727" s="224"/>
      <c r="G15727" s="216"/>
      <c r="H15727" s="227"/>
      <c r="I15727" s="214"/>
      <c r="J15727" s="214"/>
      <c r="K15727" s="218"/>
    </row>
    <row r="15728" customHeight="1" spans="1:11">
      <c r="A15728" s="228"/>
      <c r="B15728" s="219"/>
      <c r="C15728" s="220"/>
      <c r="D15728" s="220"/>
      <c r="E15728" s="220"/>
      <c r="F15728" s="225"/>
      <c r="G15728" s="222"/>
      <c r="H15728" s="229"/>
      <c r="I15728" s="220"/>
      <c r="J15728" s="220"/>
      <c r="K15728" s="223"/>
    </row>
    <row r="15729" customHeight="1" spans="1:11">
      <c r="A15729" s="226"/>
      <c r="B15729" s="213"/>
      <c r="C15729" s="214"/>
      <c r="D15729" s="214"/>
      <c r="E15729" s="214"/>
      <c r="F15729" s="224"/>
      <c r="G15729" s="216"/>
      <c r="H15729" s="227"/>
      <c r="I15729" s="214"/>
      <c r="J15729" s="214"/>
      <c r="K15729" s="218"/>
    </row>
    <row r="15730" customHeight="1" spans="1:11">
      <c r="A15730" s="228"/>
      <c r="B15730" s="219"/>
      <c r="C15730" s="220"/>
      <c r="D15730" s="220"/>
      <c r="E15730" s="220"/>
      <c r="F15730" s="225"/>
      <c r="G15730" s="222"/>
      <c r="H15730" s="229"/>
      <c r="I15730" s="220"/>
      <c r="J15730" s="220"/>
      <c r="K15730" s="223"/>
    </row>
    <row r="15731" customHeight="1" spans="1:11">
      <c r="A15731" s="226"/>
      <c r="B15731" s="213"/>
      <c r="C15731" s="214"/>
      <c r="D15731" s="214"/>
      <c r="E15731" s="214"/>
      <c r="F15731" s="224"/>
      <c r="G15731" s="216"/>
      <c r="H15731" s="227"/>
      <c r="I15731" s="214"/>
      <c r="J15731" s="214"/>
      <c r="K15731" s="218"/>
    </row>
    <row r="15732" customHeight="1" spans="1:11">
      <c r="A15732" s="228"/>
      <c r="B15732" s="219"/>
      <c r="C15732" s="220"/>
      <c r="D15732" s="220"/>
      <c r="E15732" s="220"/>
      <c r="F15732" s="225"/>
      <c r="G15732" s="222"/>
      <c r="H15732" s="229"/>
      <c r="I15732" s="220"/>
      <c r="J15732" s="220"/>
      <c r="K15732" s="223"/>
    </row>
    <row r="15733" customHeight="1" spans="1:11">
      <c r="A15733" s="226"/>
      <c r="B15733" s="213"/>
      <c r="C15733" s="214"/>
      <c r="D15733" s="214"/>
      <c r="E15733" s="214"/>
      <c r="F15733" s="224"/>
      <c r="G15733" s="216"/>
      <c r="H15733" s="227"/>
      <c r="I15733" s="214"/>
      <c r="J15733" s="214"/>
      <c r="K15733" s="218"/>
    </row>
    <row r="15734" customHeight="1" spans="1:11">
      <c r="A15734" s="228"/>
      <c r="B15734" s="219"/>
      <c r="C15734" s="220"/>
      <c r="D15734" s="220"/>
      <c r="E15734" s="220"/>
      <c r="F15734" s="225"/>
      <c r="G15734" s="222"/>
      <c r="H15734" s="229"/>
      <c r="I15734" s="220"/>
      <c r="J15734" s="220"/>
      <c r="K15734" s="223"/>
    </row>
    <row r="15735" customHeight="1" spans="1:11">
      <c r="A15735" s="226"/>
      <c r="B15735" s="213"/>
      <c r="C15735" s="214"/>
      <c r="D15735" s="214"/>
      <c r="E15735" s="214"/>
      <c r="F15735" s="224"/>
      <c r="G15735" s="216"/>
      <c r="H15735" s="227"/>
      <c r="I15735" s="214"/>
      <c r="J15735" s="214"/>
      <c r="K15735" s="218"/>
    </row>
    <row r="15736" customHeight="1" spans="1:11">
      <c r="A15736" s="228"/>
      <c r="B15736" s="219"/>
      <c r="C15736" s="220"/>
      <c r="D15736" s="220"/>
      <c r="E15736" s="220"/>
      <c r="F15736" s="225"/>
      <c r="G15736" s="222"/>
      <c r="H15736" s="229"/>
      <c r="I15736" s="220"/>
      <c r="J15736" s="220"/>
      <c r="K15736" s="223"/>
    </row>
    <row r="15737" customHeight="1" spans="1:11">
      <c r="A15737" s="226"/>
      <c r="B15737" s="213"/>
      <c r="C15737" s="214"/>
      <c r="D15737" s="214"/>
      <c r="E15737" s="214"/>
      <c r="F15737" s="224"/>
      <c r="G15737" s="216"/>
      <c r="H15737" s="227"/>
      <c r="I15737" s="214"/>
      <c r="J15737" s="214"/>
      <c r="K15737" s="218"/>
    </row>
    <row r="15738" customHeight="1" spans="1:11">
      <c r="A15738" s="228"/>
      <c r="B15738" s="219"/>
      <c r="C15738" s="220"/>
      <c r="D15738" s="220"/>
      <c r="E15738" s="220"/>
      <c r="F15738" s="225"/>
      <c r="G15738" s="222"/>
      <c r="H15738" s="229"/>
      <c r="I15738" s="220"/>
      <c r="J15738" s="220"/>
      <c r="K15738" s="223"/>
    </row>
    <row r="15739" customHeight="1" spans="1:11">
      <c r="A15739" s="226"/>
      <c r="B15739" s="213"/>
      <c r="C15739" s="214"/>
      <c r="D15739" s="214"/>
      <c r="E15739" s="214"/>
      <c r="F15739" s="224"/>
      <c r="G15739" s="216"/>
      <c r="H15739" s="227"/>
      <c r="I15739" s="214"/>
      <c r="J15739" s="214"/>
      <c r="K15739" s="218"/>
    </row>
    <row r="15740" customHeight="1" spans="1:11">
      <c r="A15740" s="228"/>
      <c r="B15740" s="219"/>
      <c r="C15740" s="220"/>
      <c r="D15740" s="220"/>
      <c r="E15740" s="220"/>
      <c r="F15740" s="225"/>
      <c r="G15740" s="222"/>
      <c r="H15740" s="229"/>
      <c r="I15740" s="220"/>
      <c r="J15740" s="220"/>
      <c r="K15740" s="223"/>
    </row>
    <row r="15741" customHeight="1" spans="1:11">
      <c r="A15741" s="226"/>
      <c r="B15741" s="213"/>
      <c r="C15741" s="214"/>
      <c r="D15741" s="214"/>
      <c r="E15741" s="214"/>
      <c r="F15741" s="224"/>
      <c r="G15741" s="216"/>
      <c r="H15741" s="227"/>
      <c r="I15741" s="214"/>
      <c r="J15741" s="214"/>
      <c r="K15741" s="218"/>
    </row>
    <row r="15742" customHeight="1" spans="1:11">
      <c r="A15742" s="228"/>
      <c r="B15742" s="219"/>
      <c r="C15742" s="220"/>
      <c r="D15742" s="220"/>
      <c r="E15742" s="220"/>
      <c r="F15742" s="225"/>
      <c r="G15742" s="222"/>
      <c r="H15742" s="229"/>
      <c r="I15742" s="220"/>
      <c r="J15742" s="220"/>
      <c r="K15742" s="223"/>
    </row>
    <row r="15743" customHeight="1" spans="1:11">
      <c r="A15743" s="226"/>
      <c r="B15743" s="213"/>
      <c r="C15743" s="214"/>
      <c r="D15743" s="214"/>
      <c r="E15743" s="214"/>
      <c r="F15743" s="224"/>
      <c r="G15743" s="216"/>
      <c r="H15743" s="227"/>
      <c r="I15743" s="214"/>
      <c r="J15743" s="214"/>
      <c r="K15743" s="218"/>
    </row>
    <row r="15744" customHeight="1" spans="1:11">
      <c r="A15744" s="228"/>
      <c r="B15744" s="219"/>
      <c r="C15744" s="220"/>
      <c r="D15744" s="220"/>
      <c r="E15744" s="220"/>
      <c r="F15744" s="225"/>
      <c r="G15744" s="222"/>
      <c r="H15744" s="229"/>
      <c r="I15744" s="220"/>
      <c r="J15744" s="220"/>
      <c r="K15744" s="223"/>
    </row>
    <row r="15745" customHeight="1" spans="1:11">
      <c r="A15745" s="226"/>
      <c r="B15745" s="213"/>
      <c r="C15745" s="214"/>
      <c r="D15745" s="214"/>
      <c r="E15745" s="214"/>
      <c r="F15745" s="224"/>
      <c r="G15745" s="216"/>
      <c r="H15745" s="227"/>
      <c r="I15745" s="214"/>
      <c r="J15745" s="214"/>
      <c r="K15745" s="218"/>
    </row>
    <row r="15746" customHeight="1" spans="1:11">
      <c r="A15746" s="228"/>
      <c r="B15746" s="219"/>
      <c r="C15746" s="220"/>
      <c r="D15746" s="220"/>
      <c r="E15746" s="220"/>
      <c r="F15746" s="225"/>
      <c r="G15746" s="222"/>
      <c r="H15746" s="229"/>
      <c r="I15746" s="220"/>
      <c r="J15746" s="220"/>
      <c r="K15746" s="223"/>
    </row>
    <row r="15747" customHeight="1" spans="1:11">
      <c r="A15747" s="226"/>
      <c r="B15747" s="213"/>
      <c r="C15747" s="214"/>
      <c r="D15747" s="214"/>
      <c r="E15747" s="214"/>
      <c r="F15747" s="224"/>
      <c r="G15747" s="216"/>
      <c r="H15747" s="227"/>
      <c r="I15747" s="214"/>
      <c r="J15747" s="214"/>
      <c r="K15747" s="218"/>
    </row>
    <row r="15748" customHeight="1" spans="1:11">
      <c r="A15748" s="228"/>
      <c r="B15748" s="219"/>
      <c r="C15748" s="220"/>
      <c r="D15748" s="220"/>
      <c r="E15748" s="220"/>
      <c r="F15748" s="225"/>
      <c r="G15748" s="222"/>
      <c r="H15748" s="229"/>
      <c r="I15748" s="220"/>
      <c r="J15748" s="220"/>
      <c r="K15748" s="223"/>
    </row>
    <row r="15749" customHeight="1" spans="1:11">
      <c r="A15749" s="226"/>
      <c r="B15749" s="213"/>
      <c r="C15749" s="214"/>
      <c r="D15749" s="214"/>
      <c r="E15749" s="214"/>
      <c r="F15749" s="224"/>
      <c r="G15749" s="216"/>
      <c r="H15749" s="227"/>
      <c r="I15749" s="214"/>
      <c r="J15749" s="214"/>
      <c r="K15749" s="218"/>
    </row>
    <row r="15750" customHeight="1" spans="1:11">
      <c r="A15750" s="228"/>
      <c r="B15750" s="219"/>
      <c r="C15750" s="220"/>
      <c r="D15750" s="220"/>
      <c r="E15750" s="220"/>
      <c r="F15750" s="225"/>
      <c r="G15750" s="222"/>
      <c r="H15750" s="229"/>
      <c r="I15750" s="220"/>
      <c r="J15750" s="220"/>
      <c r="K15750" s="223"/>
    </row>
    <row r="15751" customHeight="1" spans="1:11">
      <c r="A15751" s="226"/>
      <c r="B15751" s="213"/>
      <c r="C15751" s="214"/>
      <c r="D15751" s="214"/>
      <c r="E15751" s="214"/>
      <c r="F15751" s="224"/>
      <c r="G15751" s="216"/>
      <c r="H15751" s="227"/>
      <c r="I15751" s="214"/>
      <c r="J15751" s="214"/>
      <c r="K15751" s="218"/>
    </row>
    <row r="15752" customHeight="1" spans="1:11">
      <c r="A15752" s="228"/>
      <c r="B15752" s="219"/>
      <c r="C15752" s="220"/>
      <c r="D15752" s="220"/>
      <c r="E15752" s="220"/>
      <c r="F15752" s="225"/>
      <c r="G15752" s="222"/>
      <c r="H15752" s="229"/>
      <c r="I15752" s="220"/>
      <c r="J15752" s="220"/>
      <c r="K15752" s="223"/>
    </row>
    <row r="15753" customHeight="1" spans="1:11">
      <c r="A15753" s="226"/>
      <c r="B15753" s="213"/>
      <c r="C15753" s="214"/>
      <c r="D15753" s="214"/>
      <c r="E15753" s="214"/>
      <c r="F15753" s="224"/>
      <c r="G15753" s="216"/>
      <c r="H15753" s="227"/>
      <c r="I15753" s="214"/>
      <c r="J15753" s="214"/>
      <c r="K15753" s="218"/>
    </row>
    <row r="15754" customHeight="1" spans="1:11">
      <c r="A15754" s="228"/>
      <c r="B15754" s="219"/>
      <c r="C15754" s="220"/>
      <c r="D15754" s="220"/>
      <c r="E15754" s="220"/>
      <c r="F15754" s="225"/>
      <c r="G15754" s="222"/>
      <c r="H15754" s="229"/>
      <c r="I15754" s="220"/>
      <c r="J15754" s="220"/>
      <c r="K15754" s="223"/>
    </row>
    <row r="15755" customHeight="1" spans="1:11">
      <c r="A15755" s="226"/>
      <c r="B15755" s="213"/>
      <c r="C15755" s="214"/>
      <c r="D15755" s="214"/>
      <c r="E15755" s="214"/>
      <c r="F15755" s="224"/>
      <c r="G15755" s="216"/>
      <c r="H15755" s="227"/>
      <c r="I15755" s="214"/>
      <c r="J15755" s="214"/>
      <c r="K15755" s="218"/>
    </row>
    <row r="15756" customHeight="1" spans="1:11">
      <c r="A15756" s="228"/>
      <c r="B15756" s="219"/>
      <c r="C15756" s="220"/>
      <c r="D15756" s="220"/>
      <c r="E15756" s="220"/>
      <c r="F15756" s="225"/>
      <c r="G15756" s="222"/>
      <c r="H15756" s="229"/>
      <c r="I15756" s="220"/>
      <c r="J15756" s="220"/>
      <c r="K15756" s="223"/>
    </row>
    <row r="15757" customHeight="1" spans="1:11">
      <c r="A15757" s="226"/>
      <c r="B15757" s="213"/>
      <c r="C15757" s="214"/>
      <c r="D15757" s="214"/>
      <c r="E15757" s="214"/>
      <c r="F15757" s="224"/>
      <c r="G15757" s="216"/>
      <c r="H15757" s="227"/>
      <c r="I15757" s="214"/>
      <c r="J15757" s="214"/>
      <c r="K15757" s="218"/>
    </row>
    <row r="15758" customHeight="1" spans="1:11">
      <c r="A15758" s="228"/>
      <c r="B15758" s="219"/>
      <c r="C15758" s="220"/>
      <c r="D15758" s="220"/>
      <c r="E15758" s="220"/>
      <c r="F15758" s="225"/>
      <c r="G15758" s="222"/>
      <c r="H15758" s="229"/>
      <c r="I15758" s="220"/>
      <c r="J15758" s="220"/>
      <c r="K15758" s="223"/>
    </row>
    <row r="15759" customHeight="1" spans="1:11">
      <c r="A15759" s="226"/>
      <c r="B15759" s="213"/>
      <c r="C15759" s="214"/>
      <c r="D15759" s="214"/>
      <c r="E15759" s="214"/>
      <c r="F15759" s="224"/>
      <c r="G15759" s="216"/>
      <c r="H15759" s="227"/>
      <c r="I15759" s="214"/>
      <c r="J15759" s="214"/>
      <c r="K15759" s="218"/>
    </row>
    <row r="15760" customHeight="1" spans="1:11">
      <c r="A15760" s="228"/>
      <c r="B15760" s="219"/>
      <c r="C15760" s="220"/>
      <c r="D15760" s="220"/>
      <c r="E15760" s="220"/>
      <c r="F15760" s="225"/>
      <c r="G15760" s="222"/>
      <c r="H15760" s="229"/>
      <c r="I15760" s="220"/>
      <c r="J15760" s="220"/>
      <c r="K15760" s="223"/>
    </row>
    <row r="15761" customHeight="1" spans="1:11">
      <c r="A15761" s="226"/>
      <c r="B15761" s="213"/>
      <c r="C15761" s="214"/>
      <c r="D15761" s="214"/>
      <c r="E15761" s="214"/>
      <c r="F15761" s="224"/>
      <c r="G15761" s="216"/>
      <c r="H15761" s="227"/>
      <c r="I15761" s="214"/>
      <c r="J15761" s="214"/>
      <c r="K15761" s="218"/>
    </row>
    <row r="15762" customHeight="1" spans="1:11">
      <c r="A15762" s="228"/>
      <c r="B15762" s="219"/>
      <c r="C15762" s="220"/>
      <c r="D15762" s="220"/>
      <c r="E15762" s="220"/>
      <c r="F15762" s="225"/>
      <c r="G15762" s="222"/>
      <c r="H15762" s="229"/>
      <c r="I15762" s="220"/>
      <c r="J15762" s="220"/>
      <c r="K15762" s="223"/>
    </row>
    <row r="15763" customHeight="1" spans="1:11">
      <c r="A15763" s="226"/>
      <c r="B15763" s="213"/>
      <c r="C15763" s="214"/>
      <c r="D15763" s="214"/>
      <c r="E15763" s="214"/>
      <c r="F15763" s="224"/>
      <c r="G15763" s="216"/>
      <c r="H15763" s="227"/>
      <c r="I15763" s="214"/>
      <c r="J15763" s="214"/>
      <c r="K15763" s="218"/>
    </row>
    <row r="15764" customHeight="1" spans="1:11">
      <c r="A15764" s="228"/>
      <c r="B15764" s="219"/>
      <c r="C15764" s="220"/>
      <c r="D15764" s="220"/>
      <c r="E15764" s="220"/>
      <c r="F15764" s="225"/>
      <c r="G15764" s="222"/>
      <c r="H15764" s="229"/>
      <c r="I15764" s="220"/>
      <c r="J15764" s="220"/>
      <c r="K15764" s="223"/>
    </row>
    <row r="15765" customHeight="1" spans="1:11">
      <c r="A15765" s="226"/>
      <c r="B15765" s="213"/>
      <c r="C15765" s="214"/>
      <c r="D15765" s="214"/>
      <c r="E15765" s="214"/>
      <c r="F15765" s="224"/>
      <c r="G15765" s="216"/>
      <c r="H15765" s="227"/>
      <c r="I15765" s="214"/>
      <c r="J15765" s="214"/>
      <c r="K15765" s="218"/>
    </row>
    <row r="15766" customHeight="1" spans="1:11">
      <c r="A15766" s="228"/>
      <c r="B15766" s="219"/>
      <c r="C15766" s="220"/>
      <c r="D15766" s="220"/>
      <c r="E15766" s="220"/>
      <c r="F15766" s="225"/>
      <c r="G15766" s="222"/>
      <c r="H15766" s="229"/>
      <c r="I15766" s="220"/>
      <c r="J15766" s="220"/>
      <c r="K15766" s="223"/>
    </row>
    <row r="15767" customHeight="1" spans="1:11">
      <c r="A15767" s="226"/>
      <c r="B15767" s="213"/>
      <c r="C15767" s="214"/>
      <c r="D15767" s="214"/>
      <c r="E15767" s="214"/>
      <c r="F15767" s="224"/>
      <c r="G15767" s="216"/>
      <c r="H15767" s="227"/>
      <c r="I15767" s="214"/>
      <c r="J15767" s="214"/>
      <c r="K15767" s="218"/>
    </row>
    <row r="15768" customHeight="1" spans="1:11">
      <c r="A15768" s="228"/>
      <c r="B15768" s="219"/>
      <c r="C15768" s="220"/>
      <c r="D15768" s="220"/>
      <c r="E15768" s="220"/>
      <c r="F15768" s="225"/>
      <c r="G15768" s="222"/>
      <c r="H15768" s="229"/>
      <c r="I15768" s="220"/>
      <c r="J15768" s="220"/>
      <c r="K15768" s="223"/>
    </row>
    <row r="15769" customHeight="1" spans="1:11">
      <c r="A15769" s="226"/>
      <c r="B15769" s="213"/>
      <c r="C15769" s="214"/>
      <c r="D15769" s="214"/>
      <c r="E15769" s="214"/>
      <c r="F15769" s="224"/>
      <c r="G15769" s="216"/>
      <c r="H15769" s="227"/>
      <c r="I15769" s="214"/>
      <c r="J15769" s="214"/>
      <c r="K15769" s="218"/>
    </row>
    <row r="15770" customHeight="1" spans="1:11">
      <c r="A15770" s="228"/>
      <c r="B15770" s="219"/>
      <c r="C15770" s="220"/>
      <c r="D15770" s="220"/>
      <c r="E15770" s="220"/>
      <c r="F15770" s="225"/>
      <c r="G15770" s="222"/>
      <c r="H15770" s="229"/>
      <c r="I15770" s="220"/>
      <c r="J15770" s="220"/>
      <c r="K15770" s="223"/>
    </row>
    <row r="15771" customHeight="1" spans="1:11">
      <c r="A15771" s="226"/>
      <c r="B15771" s="213"/>
      <c r="C15771" s="214"/>
      <c r="D15771" s="214"/>
      <c r="E15771" s="214"/>
      <c r="F15771" s="224"/>
      <c r="G15771" s="216"/>
      <c r="H15771" s="227"/>
      <c r="I15771" s="214"/>
      <c r="J15771" s="214"/>
      <c r="K15771" s="218"/>
    </row>
    <row r="15772" customHeight="1" spans="1:11">
      <c r="A15772" s="228"/>
      <c r="B15772" s="219"/>
      <c r="C15772" s="220"/>
      <c r="D15772" s="220"/>
      <c r="E15772" s="220"/>
      <c r="F15772" s="225"/>
      <c r="G15772" s="222"/>
      <c r="H15772" s="229"/>
      <c r="I15772" s="220"/>
      <c r="J15772" s="220"/>
      <c r="K15772" s="223"/>
    </row>
    <row r="15773" customHeight="1" spans="1:11">
      <c r="A15773" s="226"/>
      <c r="B15773" s="213"/>
      <c r="C15773" s="214"/>
      <c r="D15773" s="214"/>
      <c r="E15773" s="214"/>
      <c r="F15773" s="224"/>
      <c r="G15773" s="216"/>
      <c r="H15773" s="227"/>
      <c r="I15773" s="214"/>
      <c r="J15773" s="214"/>
      <c r="K15773" s="218"/>
    </row>
    <row r="15774" customHeight="1" spans="1:11">
      <c r="A15774" s="228"/>
      <c r="B15774" s="219"/>
      <c r="C15774" s="220"/>
      <c r="D15774" s="220"/>
      <c r="E15774" s="220"/>
      <c r="F15774" s="225"/>
      <c r="G15774" s="222"/>
      <c r="H15774" s="229"/>
      <c r="I15774" s="220"/>
      <c r="J15774" s="220"/>
      <c r="K15774" s="223"/>
    </row>
    <row r="15775" customHeight="1" spans="1:11">
      <c r="A15775" s="226"/>
      <c r="B15775" s="213"/>
      <c r="C15775" s="214"/>
      <c r="D15775" s="214"/>
      <c r="E15775" s="214"/>
      <c r="F15775" s="224"/>
      <c r="G15775" s="216"/>
      <c r="H15775" s="227"/>
      <c r="I15775" s="214"/>
      <c r="J15775" s="214"/>
      <c r="K15775" s="218"/>
    </row>
    <row r="15776" customHeight="1" spans="1:11">
      <c r="A15776" s="228"/>
      <c r="B15776" s="219"/>
      <c r="C15776" s="220"/>
      <c r="D15776" s="220"/>
      <c r="E15776" s="220"/>
      <c r="F15776" s="225"/>
      <c r="G15776" s="222"/>
      <c r="H15776" s="229"/>
      <c r="I15776" s="220"/>
      <c r="J15776" s="220"/>
      <c r="K15776" s="223"/>
    </row>
    <row r="15777" customHeight="1" spans="1:11">
      <c r="A15777" s="226"/>
      <c r="B15777" s="213"/>
      <c r="C15777" s="214"/>
      <c r="D15777" s="214"/>
      <c r="E15777" s="214"/>
      <c r="F15777" s="224"/>
      <c r="G15777" s="216"/>
      <c r="H15777" s="227"/>
      <c r="I15777" s="214"/>
      <c r="J15777" s="214"/>
      <c r="K15777" s="218"/>
    </row>
    <row r="15778" customHeight="1" spans="1:11">
      <c r="A15778" s="228"/>
      <c r="B15778" s="219"/>
      <c r="C15778" s="220"/>
      <c r="D15778" s="220"/>
      <c r="E15778" s="220"/>
      <c r="F15778" s="225"/>
      <c r="G15778" s="222"/>
      <c r="H15778" s="229"/>
      <c r="I15778" s="220"/>
      <c r="J15778" s="220"/>
      <c r="K15778" s="223"/>
    </row>
    <row r="15779" customHeight="1" spans="1:11">
      <c r="A15779" s="226"/>
      <c r="B15779" s="213"/>
      <c r="C15779" s="214"/>
      <c r="D15779" s="214"/>
      <c r="E15779" s="214"/>
      <c r="F15779" s="224"/>
      <c r="G15779" s="216"/>
      <c r="H15779" s="227"/>
      <c r="I15779" s="214"/>
      <c r="J15779" s="214"/>
      <c r="K15779" s="218"/>
    </row>
    <row r="15780" customHeight="1" spans="1:11">
      <c r="A15780" s="228"/>
      <c r="B15780" s="219"/>
      <c r="C15780" s="220"/>
      <c r="D15780" s="220"/>
      <c r="E15780" s="220"/>
      <c r="F15780" s="225"/>
      <c r="G15780" s="222"/>
      <c r="H15780" s="229"/>
      <c r="I15780" s="220"/>
      <c r="J15780" s="220"/>
      <c r="K15780" s="223"/>
    </row>
    <row r="15781" customHeight="1" spans="1:11">
      <c r="A15781" s="226"/>
      <c r="B15781" s="213"/>
      <c r="C15781" s="214"/>
      <c r="D15781" s="214"/>
      <c r="E15781" s="214"/>
      <c r="F15781" s="224"/>
      <c r="G15781" s="216"/>
      <c r="H15781" s="227"/>
      <c r="I15781" s="214"/>
      <c r="J15781" s="214"/>
      <c r="K15781" s="218"/>
    </row>
    <row r="15782" customHeight="1" spans="1:11">
      <c r="A15782" s="228"/>
      <c r="B15782" s="219"/>
      <c r="C15782" s="220"/>
      <c r="D15782" s="220"/>
      <c r="E15782" s="220"/>
      <c r="F15782" s="225"/>
      <c r="G15782" s="222"/>
      <c r="H15782" s="229"/>
      <c r="I15782" s="220"/>
      <c r="J15782" s="220"/>
      <c r="K15782" s="223"/>
    </row>
    <row r="15783" customHeight="1" spans="1:11">
      <c r="A15783" s="226"/>
      <c r="B15783" s="213"/>
      <c r="C15783" s="214"/>
      <c r="D15783" s="214"/>
      <c r="E15783" s="214"/>
      <c r="F15783" s="224"/>
      <c r="G15783" s="216"/>
      <c r="H15783" s="227"/>
      <c r="I15783" s="214"/>
      <c r="J15783" s="214"/>
      <c r="K15783" s="218"/>
    </row>
    <row r="15784" customHeight="1" spans="1:11">
      <c r="A15784" s="228"/>
      <c r="B15784" s="219"/>
      <c r="C15784" s="220"/>
      <c r="D15784" s="220"/>
      <c r="E15784" s="220"/>
      <c r="F15784" s="225"/>
      <c r="G15784" s="222"/>
      <c r="H15784" s="229"/>
      <c r="I15784" s="220"/>
      <c r="J15784" s="220"/>
      <c r="K15784" s="223"/>
    </row>
    <row r="15785" customHeight="1" spans="1:11">
      <c r="A15785" s="226"/>
      <c r="B15785" s="213"/>
      <c r="C15785" s="214"/>
      <c r="D15785" s="214"/>
      <c r="E15785" s="214"/>
      <c r="F15785" s="224"/>
      <c r="G15785" s="216"/>
      <c r="H15785" s="227"/>
      <c r="I15785" s="214"/>
      <c r="J15785" s="214"/>
      <c r="K15785" s="218"/>
    </row>
    <row r="15786" customHeight="1" spans="1:11">
      <c r="A15786" s="228"/>
      <c r="B15786" s="219"/>
      <c r="C15786" s="220"/>
      <c r="D15786" s="220"/>
      <c r="E15786" s="220"/>
      <c r="F15786" s="225"/>
      <c r="G15786" s="222"/>
      <c r="H15786" s="229"/>
      <c r="I15786" s="220"/>
      <c r="J15786" s="220"/>
      <c r="K15786" s="223"/>
    </row>
    <row r="15787" customHeight="1" spans="1:11">
      <c r="A15787" s="226"/>
      <c r="B15787" s="213"/>
      <c r="C15787" s="214"/>
      <c r="D15787" s="214"/>
      <c r="E15787" s="214"/>
      <c r="F15787" s="224"/>
      <c r="G15787" s="216"/>
      <c r="H15787" s="227"/>
      <c r="I15787" s="214"/>
      <c r="J15787" s="214"/>
      <c r="K15787" s="218"/>
    </row>
    <row r="15788" customHeight="1" spans="1:11">
      <c r="A15788" s="228"/>
      <c r="B15788" s="219"/>
      <c r="C15788" s="220"/>
      <c r="D15788" s="220"/>
      <c r="E15788" s="220"/>
      <c r="F15788" s="225"/>
      <c r="G15788" s="222"/>
      <c r="H15788" s="229"/>
      <c r="I15788" s="220"/>
      <c r="J15788" s="220"/>
      <c r="K15788" s="223"/>
    </row>
    <row r="15789" customHeight="1" spans="1:11">
      <c r="A15789" s="226"/>
      <c r="B15789" s="213"/>
      <c r="C15789" s="214"/>
      <c r="D15789" s="214"/>
      <c r="E15789" s="214"/>
      <c r="F15789" s="224"/>
      <c r="G15789" s="216"/>
      <c r="H15789" s="227"/>
      <c r="I15789" s="214"/>
      <c r="J15789" s="214"/>
      <c r="K15789" s="218"/>
    </row>
    <row r="15790" customHeight="1" spans="1:11">
      <c r="A15790" s="228"/>
      <c r="B15790" s="219"/>
      <c r="C15790" s="220"/>
      <c r="D15790" s="220"/>
      <c r="E15790" s="220"/>
      <c r="F15790" s="225"/>
      <c r="G15790" s="222"/>
      <c r="H15790" s="229"/>
      <c r="I15790" s="220"/>
      <c r="J15790" s="220"/>
      <c r="K15790" s="223"/>
    </row>
    <row r="15791" customHeight="1" spans="1:11">
      <c r="A15791" s="226"/>
      <c r="B15791" s="213"/>
      <c r="C15791" s="214"/>
      <c r="D15791" s="214"/>
      <c r="E15791" s="214"/>
      <c r="F15791" s="224"/>
      <c r="G15791" s="216"/>
      <c r="H15791" s="227"/>
      <c r="I15791" s="214"/>
      <c r="J15791" s="214"/>
      <c r="K15791" s="218"/>
    </row>
    <row r="15792" customHeight="1" spans="1:11">
      <c r="A15792" s="228"/>
      <c r="B15792" s="219"/>
      <c r="C15792" s="220"/>
      <c r="D15792" s="220"/>
      <c r="E15792" s="220"/>
      <c r="F15792" s="225"/>
      <c r="G15792" s="222"/>
      <c r="H15792" s="229"/>
      <c r="I15792" s="220"/>
      <c r="J15792" s="220"/>
      <c r="K15792" s="223"/>
    </row>
    <row r="15793" customHeight="1" spans="1:11">
      <c r="A15793" s="226"/>
      <c r="B15793" s="213"/>
      <c r="C15793" s="214"/>
      <c r="D15793" s="214"/>
      <c r="E15793" s="214"/>
      <c r="F15793" s="224"/>
      <c r="G15793" s="216"/>
      <c r="H15793" s="227"/>
      <c r="I15793" s="214"/>
      <c r="J15793" s="214"/>
      <c r="K15793" s="218"/>
    </row>
    <row r="15794" customHeight="1" spans="1:11">
      <c r="A15794" s="228"/>
      <c r="B15794" s="219"/>
      <c r="C15794" s="220"/>
      <c r="D15794" s="220"/>
      <c r="E15794" s="220"/>
      <c r="F15794" s="225"/>
      <c r="G15794" s="222"/>
      <c r="H15794" s="229"/>
      <c r="I15794" s="220"/>
      <c r="J15794" s="220"/>
      <c r="K15794" s="223"/>
    </row>
    <row r="15795" customHeight="1" spans="1:11">
      <c r="A15795" s="226"/>
      <c r="B15795" s="213"/>
      <c r="C15795" s="214"/>
      <c r="D15795" s="214"/>
      <c r="E15795" s="214"/>
      <c r="F15795" s="224"/>
      <c r="G15795" s="216"/>
      <c r="H15795" s="227"/>
      <c r="I15795" s="214"/>
      <c r="J15795" s="214"/>
      <c r="K15795" s="218"/>
    </row>
    <row r="15796" customHeight="1" spans="1:11">
      <c r="A15796" s="228"/>
      <c r="B15796" s="219"/>
      <c r="C15796" s="220"/>
      <c r="D15796" s="220"/>
      <c r="E15796" s="220"/>
      <c r="F15796" s="225"/>
      <c r="G15796" s="222"/>
      <c r="H15796" s="229"/>
      <c r="I15796" s="220"/>
      <c r="J15796" s="220"/>
      <c r="K15796" s="223"/>
    </row>
    <row r="15797" customHeight="1" spans="1:11">
      <c r="A15797" s="226"/>
      <c r="B15797" s="213"/>
      <c r="C15797" s="214"/>
      <c r="D15797" s="214"/>
      <c r="E15797" s="214"/>
      <c r="F15797" s="224"/>
      <c r="G15797" s="216"/>
      <c r="H15797" s="227"/>
      <c r="I15797" s="214"/>
      <c r="J15797" s="214"/>
      <c r="K15797" s="218"/>
    </row>
    <row r="15798" customHeight="1" spans="1:11">
      <c r="A15798" s="228"/>
      <c r="B15798" s="219"/>
      <c r="C15798" s="220"/>
      <c r="D15798" s="220"/>
      <c r="E15798" s="220"/>
      <c r="F15798" s="225"/>
      <c r="G15798" s="222"/>
      <c r="H15798" s="229"/>
      <c r="I15798" s="220"/>
      <c r="J15798" s="220"/>
      <c r="K15798" s="223"/>
    </row>
    <row r="15799" customHeight="1" spans="1:11">
      <c r="A15799" s="226"/>
      <c r="B15799" s="213"/>
      <c r="C15799" s="214"/>
      <c r="D15799" s="214"/>
      <c r="E15799" s="214"/>
      <c r="F15799" s="224"/>
      <c r="G15799" s="216"/>
      <c r="H15799" s="227"/>
      <c r="I15799" s="214"/>
      <c r="J15799" s="214"/>
      <c r="K15799" s="218"/>
    </row>
    <row r="15800" customHeight="1" spans="1:11">
      <c r="A15800" s="228"/>
      <c r="B15800" s="219"/>
      <c r="C15800" s="220"/>
      <c r="D15800" s="220"/>
      <c r="E15800" s="220"/>
      <c r="F15800" s="225"/>
      <c r="G15800" s="222"/>
      <c r="H15800" s="229"/>
      <c r="I15800" s="220"/>
      <c r="J15800" s="220"/>
      <c r="K15800" s="223"/>
    </row>
    <row r="15801" customHeight="1" spans="1:11">
      <c r="A15801" s="226"/>
      <c r="B15801" s="213"/>
      <c r="C15801" s="214"/>
      <c r="D15801" s="214"/>
      <c r="E15801" s="214"/>
      <c r="F15801" s="224"/>
      <c r="G15801" s="216"/>
      <c r="H15801" s="227"/>
      <c r="I15801" s="214"/>
      <c r="J15801" s="214"/>
      <c r="K15801" s="218"/>
    </row>
    <row r="15802" customHeight="1" spans="1:11">
      <c r="A15802" s="228"/>
      <c r="B15802" s="219"/>
      <c r="C15802" s="220"/>
      <c r="D15802" s="220"/>
      <c r="E15802" s="220"/>
      <c r="F15802" s="225"/>
      <c r="G15802" s="222"/>
      <c r="H15802" s="229"/>
      <c r="I15802" s="220"/>
      <c r="J15802" s="220"/>
      <c r="K15802" s="223"/>
    </row>
    <row r="15803" customHeight="1" spans="1:11">
      <c r="A15803" s="226"/>
      <c r="B15803" s="213"/>
      <c r="C15803" s="214"/>
      <c r="D15803" s="214"/>
      <c r="E15803" s="214"/>
      <c r="F15803" s="224"/>
      <c r="G15803" s="216"/>
      <c r="H15803" s="227"/>
      <c r="I15803" s="214"/>
      <c r="J15803" s="214"/>
      <c r="K15803" s="218"/>
    </row>
    <row r="15804" customHeight="1" spans="1:11">
      <c r="A15804" s="228"/>
      <c r="B15804" s="219"/>
      <c r="C15804" s="220"/>
      <c r="D15804" s="220"/>
      <c r="E15804" s="220"/>
      <c r="F15804" s="225"/>
      <c r="G15804" s="222"/>
      <c r="H15804" s="229"/>
      <c r="I15804" s="220"/>
      <c r="J15804" s="220"/>
      <c r="K15804" s="223"/>
    </row>
    <row r="15805" customHeight="1" spans="1:11">
      <c r="A15805" s="226"/>
      <c r="B15805" s="213"/>
      <c r="C15805" s="214"/>
      <c r="D15805" s="214"/>
      <c r="E15805" s="214"/>
      <c r="F15805" s="224"/>
      <c r="G15805" s="216"/>
      <c r="H15805" s="227"/>
      <c r="I15805" s="214"/>
      <c r="J15805" s="214"/>
      <c r="K15805" s="218"/>
    </row>
    <row r="15806" customHeight="1" spans="1:11">
      <c r="A15806" s="228"/>
      <c r="B15806" s="219"/>
      <c r="C15806" s="220"/>
      <c r="D15806" s="220"/>
      <c r="E15806" s="220"/>
      <c r="F15806" s="225"/>
      <c r="G15806" s="222"/>
      <c r="H15806" s="229"/>
      <c r="I15806" s="220"/>
      <c r="J15806" s="220"/>
      <c r="K15806" s="223"/>
    </row>
    <row r="15807" customHeight="1" spans="1:11">
      <c r="A15807" s="226"/>
      <c r="B15807" s="213"/>
      <c r="C15807" s="214"/>
      <c r="D15807" s="214"/>
      <c r="E15807" s="214"/>
      <c r="F15807" s="224"/>
      <c r="G15807" s="216"/>
      <c r="H15807" s="227"/>
      <c r="I15807" s="214"/>
      <c r="J15807" s="214"/>
      <c r="K15807" s="218"/>
    </row>
    <row r="15808" customHeight="1" spans="1:11">
      <c r="A15808" s="228"/>
      <c r="B15808" s="219"/>
      <c r="C15808" s="220"/>
      <c r="D15808" s="220"/>
      <c r="E15808" s="220"/>
      <c r="F15808" s="225"/>
      <c r="G15808" s="222"/>
      <c r="H15808" s="229"/>
      <c r="I15808" s="220"/>
      <c r="J15808" s="220"/>
      <c r="K15808" s="223"/>
    </row>
    <row r="15809" customHeight="1" spans="1:11">
      <c r="A15809" s="226"/>
      <c r="B15809" s="213"/>
      <c r="C15809" s="214"/>
      <c r="D15809" s="214"/>
      <c r="E15809" s="214"/>
      <c r="F15809" s="224"/>
      <c r="G15809" s="216"/>
      <c r="H15809" s="227"/>
      <c r="I15809" s="214"/>
      <c r="J15809" s="214"/>
      <c r="K15809" s="218"/>
    </row>
    <row r="15810" customHeight="1" spans="1:11">
      <c r="A15810" s="228"/>
      <c r="B15810" s="219"/>
      <c r="C15810" s="220"/>
      <c r="D15810" s="220"/>
      <c r="E15810" s="220"/>
      <c r="F15810" s="225"/>
      <c r="G15810" s="222"/>
      <c r="H15810" s="229"/>
      <c r="I15810" s="220"/>
      <c r="J15810" s="220"/>
      <c r="K15810" s="223"/>
    </row>
    <row r="15811" customHeight="1" spans="1:11">
      <c r="A15811" s="226"/>
      <c r="B15811" s="213"/>
      <c r="C15811" s="214"/>
      <c r="D15811" s="214"/>
      <c r="E15811" s="214"/>
      <c r="F15811" s="224"/>
      <c r="G15811" s="216"/>
      <c r="H15811" s="227"/>
      <c r="I15811" s="214"/>
      <c r="J15811" s="214"/>
      <c r="K15811" s="218"/>
    </row>
    <row r="15812" customHeight="1" spans="1:11">
      <c r="A15812" s="228"/>
      <c r="B15812" s="219"/>
      <c r="C15812" s="220"/>
      <c r="D15812" s="220"/>
      <c r="E15812" s="220"/>
      <c r="F15812" s="225"/>
      <c r="G15812" s="222"/>
      <c r="H15812" s="229"/>
      <c r="I15812" s="220"/>
      <c r="J15812" s="220"/>
      <c r="K15812" s="223"/>
    </row>
    <row r="15813" customHeight="1" spans="1:11">
      <c r="A15813" s="226"/>
      <c r="B15813" s="213"/>
      <c r="C15813" s="214"/>
      <c r="D15813" s="214"/>
      <c r="E15813" s="214"/>
      <c r="F15813" s="224"/>
      <c r="G15813" s="216"/>
      <c r="H15813" s="227"/>
      <c r="I15813" s="214"/>
      <c r="J15813" s="214"/>
      <c r="K15813" s="218"/>
    </row>
    <row r="15814" customHeight="1" spans="1:11">
      <c r="A15814" s="228"/>
      <c r="B15814" s="219"/>
      <c r="C15814" s="220"/>
      <c r="D15814" s="220"/>
      <c r="E15814" s="220"/>
      <c r="F15814" s="225"/>
      <c r="G15814" s="222"/>
      <c r="H15814" s="229"/>
      <c r="I15814" s="220"/>
      <c r="J15814" s="220"/>
      <c r="K15814" s="223"/>
    </row>
    <row r="15815" customHeight="1" spans="1:11">
      <c r="A15815" s="226"/>
      <c r="B15815" s="213"/>
      <c r="C15815" s="214"/>
      <c r="D15815" s="214"/>
      <c r="E15815" s="214"/>
      <c r="F15815" s="224"/>
      <c r="G15815" s="216"/>
      <c r="H15815" s="227"/>
      <c r="I15815" s="214"/>
      <c r="J15815" s="214"/>
      <c r="K15815" s="218"/>
    </row>
    <row r="15816" customHeight="1" spans="1:11">
      <c r="A15816" s="228"/>
      <c r="B15816" s="219"/>
      <c r="C15816" s="220"/>
      <c r="D15816" s="220"/>
      <c r="E15816" s="220"/>
      <c r="F15816" s="225"/>
      <c r="G15816" s="222"/>
      <c r="H15816" s="229"/>
      <c r="I15816" s="220"/>
      <c r="J15816" s="220"/>
      <c r="K15816" s="223"/>
    </row>
    <row r="15817" customHeight="1" spans="1:11">
      <c r="A15817" s="226"/>
      <c r="B15817" s="213"/>
      <c r="C15817" s="214"/>
      <c r="D15817" s="214"/>
      <c r="E15817" s="214"/>
      <c r="F15817" s="224"/>
      <c r="G15817" s="216"/>
      <c r="H15817" s="227"/>
      <c r="I15817" s="214"/>
      <c r="J15817" s="214"/>
      <c r="K15817" s="218"/>
    </row>
    <row r="15818" customHeight="1" spans="1:11">
      <c r="A15818" s="228"/>
      <c r="B15818" s="219"/>
      <c r="C15818" s="220"/>
      <c r="D15818" s="220"/>
      <c r="E15818" s="220"/>
      <c r="F15818" s="225"/>
      <c r="G15818" s="222"/>
      <c r="H15818" s="229"/>
      <c r="I15818" s="220"/>
      <c r="J15818" s="220"/>
      <c r="K15818" s="223"/>
    </row>
    <row r="15819" customHeight="1" spans="1:11">
      <c r="A15819" s="226"/>
      <c r="B15819" s="213"/>
      <c r="C15819" s="214"/>
      <c r="D15819" s="214"/>
      <c r="E15819" s="214"/>
      <c r="F15819" s="224"/>
      <c r="G15819" s="216"/>
      <c r="H15819" s="227"/>
      <c r="I15819" s="214"/>
      <c r="J15819" s="214"/>
      <c r="K15819" s="218"/>
    </row>
    <row r="15820" customHeight="1" spans="1:11">
      <c r="A15820" s="228"/>
      <c r="B15820" s="219"/>
      <c r="C15820" s="220"/>
      <c r="D15820" s="220"/>
      <c r="E15820" s="220"/>
      <c r="F15820" s="225"/>
      <c r="G15820" s="222"/>
      <c r="H15820" s="229"/>
      <c r="I15820" s="220"/>
      <c r="J15820" s="220"/>
      <c r="K15820" s="223"/>
    </row>
    <row r="15821" customHeight="1" spans="1:11">
      <c r="A15821" s="226"/>
      <c r="B15821" s="213"/>
      <c r="C15821" s="214"/>
      <c r="D15821" s="214"/>
      <c r="E15821" s="214"/>
      <c r="F15821" s="224"/>
      <c r="G15821" s="216"/>
      <c r="H15821" s="227"/>
      <c r="I15821" s="214"/>
      <c r="J15821" s="214"/>
      <c r="K15821" s="218"/>
    </row>
    <row r="15822" customHeight="1" spans="1:11">
      <c r="A15822" s="228"/>
      <c r="B15822" s="219"/>
      <c r="C15822" s="220"/>
      <c r="D15822" s="220"/>
      <c r="E15822" s="220"/>
      <c r="F15822" s="225"/>
      <c r="G15822" s="222"/>
      <c r="H15822" s="229"/>
      <c r="I15822" s="220"/>
      <c r="J15822" s="220"/>
      <c r="K15822" s="223"/>
    </row>
    <row r="15823" customHeight="1" spans="1:11">
      <c r="A15823" s="226"/>
      <c r="B15823" s="213"/>
      <c r="C15823" s="214"/>
      <c r="D15823" s="214"/>
      <c r="E15823" s="214"/>
      <c r="F15823" s="224"/>
      <c r="G15823" s="216"/>
      <c r="H15823" s="227"/>
      <c r="I15823" s="214"/>
      <c r="J15823" s="214"/>
      <c r="K15823" s="218"/>
    </row>
    <row r="15824" customHeight="1" spans="1:11">
      <c r="A15824" s="228"/>
      <c r="B15824" s="219"/>
      <c r="C15824" s="220"/>
      <c r="D15824" s="220"/>
      <c r="E15824" s="220"/>
      <c r="F15824" s="225"/>
      <c r="G15824" s="222"/>
      <c r="H15824" s="229"/>
      <c r="I15824" s="220"/>
      <c r="J15824" s="220"/>
      <c r="K15824" s="223"/>
    </row>
    <row r="15825" customHeight="1" spans="1:11">
      <c r="A15825" s="226"/>
      <c r="B15825" s="213"/>
      <c r="C15825" s="214"/>
      <c r="D15825" s="214"/>
      <c r="E15825" s="214"/>
      <c r="F15825" s="224"/>
      <c r="G15825" s="216"/>
      <c r="H15825" s="227"/>
      <c r="I15825" s="214"/>
      <c r="J15825" s="214"/>
      <c r="K15825" s="218"/>
    </row>
    <row r="15826" customHeight="1" spans="1:11">
      <c r="A15826" s="228"/>
      <c r="B15826" s="219"/>
      <c r="C15826" s="220"/>
      <c r="D15826" s="220"/>
      <c r="E15826" s="220"/>
      <c r="F15826" s="225"/>
      <c r="G15826" s="222"/>
      <c r="H15826" s="229"/>
      <c r="I15826" s="220"/>
      <c r="J15826" s="220"/>
      <c r="K15826" s="223"/>
    </row>
    <row r="15827" customHeight="1" spans="1:11">
      <c r="A15827" s="226"/>
      <c r="B15827" s="213"/>
      <c r="C15827" s="214"/>
      <c r="D15827" s="214"/>
      <c r="E15827" s="214"/>
      <c r="F15827" s="224"/>
      <c r="G15827" s="216"/>
      <c r="H15827" s="227"/>
      <c r="I15827" s="214"/>
      <c r="J15827" s="214"/>
      <c r="K15827" s="218"/>
    </row>
    <row r="15828" customHeight="1" spans="1:11">
      <c r="A15828" s="228"/>
      <c r="B15828" s="219"/>
      <c r="C15828" s="220"/>
      <c r="D15828" s="220"/>
      <c r="E15828" s="220"/>
      <c r="F15828" s="225"/>
      <c r="G15828" s="222"/>
      <c r="H15828" s="229"/>
      <c r="I15828" s="220"/>
      <c r="J15828" s="220"/>
      <c r="K15828" s="223"/>
    </row>
    <row r="15829" customHeight="1" spans="1:11">
      <c r="A15829" s="226"/>
      <c r="B15829" s="213"/>
      <c r="C15829" s="214"/>
      <c r="D15829" s="214"/>
      <c r="E15829" s="214"/>
      <c r="F15829" s="224"/>
      <c r="G15829" s="216"/>
      <c r="H15829" s="227"/>
      <c r="I15829" s="214"/>
      <c r="J15829" s="214"/>
      <c r="K15829" s="218"/>
    </row>
    <row r="15830" customHeight="1" spans="1:11">
      <c r="A15830" s="228"/>
      <c r="B15830" s="219"/>
      <c r="C15830" s="220"/>
      <c r="D15830" s="220"/>
      <c r="E15830" s="220"/>
      <c r="F15830" s="225"/>
      <c r="G15830" s="222"/>
      <c r="H15830" s="229"/>
      <c r="I15830" s="220"/>
      <c r="J15830" s="220"/>
      <c r="K15830" s="223"/>
    </row>
    <row r="15831" customHeight="1" spans="1:11">
      <c r="A15831" s="226"/>
      <c r="B15831" s="213"/>
      <c r="C15831" s="214"/>
      <c r="D15831" s="214"/>
      <c r="E15831" s="214"/>
      <c r="F15831" s="224"/>
      <c r="G15831" s="216"/>
      <c r="H15831" s="227"/>
      <c r="I15831" s="214"/>
      <c r="J15831" s="214"/>
      <c r="K15831" s="218"/>
    </row>
    <row r="15832" customHeight="1" spans="1:11">
      <c r="A15832" s="228"/>
      <c r="B15832" s="219"/>
      <c r="C15832" s="220"/>
      <c r="D15832" s="220"/>
      <c r="E15832" s="220"/>
      <c r="F15832" s="225"/>
      <c r="G15832" s="222"/>
      <c r="H15832" s="229"/>
      <c r="I15832" s="220"/>
      <c r="J15832" s="220"/>
      <c r="K15832" s="223"/>
    </row>
    <row r="15833" customHeight="1" spans="1:11">
      <c r="A15833" s="226"/>
      <c r="B15833" s="213"/>
      <c r="C15833" s="214"/>
      <c r="D15833" s="214"/>
      <c r="E15833" s="214"/>
      <c r="F15833" s="224"/>
      <c r="G15833" s="216"/>
      <c r="H15833" s="227"/>
      <c r="I15833" s="214"/>
      <c r="J15833" s="214"/>
      <c r="K15833" s="218"/>
    </row>
    <row r="15834" customHeight="1" spans="1:11">
      <c r="A15834" s="228"/>
      <c r="B15834" s="219"/>
      <c r="C15834" s="220"/>
      <c r="D15834" s="220"/>
      <c r="E15834" s="220"/>
      <c r="F15834" s="225"/>
      <c r="G15834" s="222"/>
      <c r="H15834" s="229"/>
      <c r="I15834" s="220"/>
      <c r="J15834" s="220"/>
      <c r="K15834" s="223"/>
    </row>
    <row r="15835" customHeight="1" spans="1:11">
      <c r="A15835" s="226"/>
      <c r="B15835" s="213"/>
      <c r="C15835" s="214"/>
      <c r="D15835" s="214"/>
      <c r="E15835" s="214"/>
      <c r="F15835" s="224"/>
      <c r="G15835" s="216"/>
      <c r="H15835" s="227"/>
      <c r="I15835" s="214"/>
      <c r="J15835" s="214"/>
      <c r="K15835" s="218"/>
    </row>
    <row r="15836" customHeight="1" spans="1:11">
      <c r="A15836" s="228"/>
      <c r="B15836" s="219"/>
      <c r="C15836" s="220"/>
      <c r="D15836" s="220"/>
      <c r="E15836" s="220"/>
      <c r="F15836" s="225"/>
      <c r="G15836" s="222"/>
      <c r="H15836" s="229"/>
      <c r="I15836" s="220"/>
      <c r="J15836" s="220"/>
      <c r="K15836" s="223"/>
    </row>
    <row r="15837" customHeight="1" spans="1:11">
      <c r="A15837" s="226"/>
      <c r="B15837" s="213"/>
      <c r="C15837" s="214"/>
      <c r="D15837" s="214"/>
      <c r="E15837" s="214"/>
      <c r="F15837" s="224"/>
      <c r="G15837" s="216"/>
      <c r="H15837" s="227"/>
      <c r="I15837" s="214"/>
      <c r="J15837" s="214"/>
      <c r="K15837" s="218"/>
    </row>
    <row r="15838" customHeight="1" spans="1:11">
      <c r="A15838" s="228"/>
      <c r="B15838" s="219"/>
      <c r="C15838" s="220"/>
      <c r="D15838" s="220"/>
      <c r="E15838" s="220"/>
      <c r="F15838" s="225"/>
      <c r="G15838" s="222"/>
      <c r="H15838" s="229"/>
      <c r="I15838" s="220"/>
      <c r="J15838" s="220"/>
      <c r="K15838" s="223"/>
    </row>
    <row r="15839" customHeight="1" spans="1:11">
      <c r="A15839" s="226"/>
      <c r="B15839" s="213"/>
      <c r="C15839" s="214"/>
      <c r="D15839" s="214"/>
      <c r="E15839" s="214"/>
      <c r="F15839" s="224"/>
      <c r="G15839" s="216"/>
      <c r="H15839" s="227"/>
      <c r="I15839" s="214"/>
      <c r="J15839" s="214"/>
      <c r="K15839" s="218"/>
    </row>
    <row r="15840" customHeight="1" spans="1:11">
      <c r="A15840" s="228"/>
      <c r="B15840" s="219"/>
      <c r="C15840" s="220"/>
      <c r="D15840" s="220"/>
      <c r="E15840" s="220"/>
      <c r="F15840" s="225"/>
      <c r="G15840" s="222"/>
      <c r="H15840" s="229"/>
      <c r="I15840" s="220"/>
      <c r="J15840" s="220"/>
      <c r="K15840" s="223"/>
    </row>
    <row r="15841" customHeight="1" spans="1:11">
      <c r="A15841" s="226"/>
      <c r="B15841" s="213"/>
      <c r="C15841" s="214"/>
      <c r="D15841" s="214"/>
      <c r="E15841" s="214"/>
      <c r="F15841" s="224"/>
      <c r="G15841" s="216"/>
      <c r="H15841" s="227"/>
      <c r="I15841" s="214"/>
      <c r="J15841" s="214"/>
      <c r="K15841" s="218"/>
    </row>
    <row r="15842" customHeight="1" spans="1:11">
      <c r="A15842" s="228"/>
      <c r="B15842" s="219"/>
      <c r="C15842" s="220"/>
      <c r="D15842" s="220"/>
      <c r="E15842" s="220"/>
      <c r="F15842" s="225"/>
      <c r="G15842" s="222"/>
      <c r="H15842" s="229"/>
      <c r="I15842" s="220"/>
      <c r="J15842" s="220"/>
      <c r="K15842" s="223"/>
    </row>
    <row r="15843" customHeight="1" spans="1:11">
      <c r="A15843" s="226"/>
      <c r="B15843" s="213"/>
      <c r="C15843" s="214"/>
      <c r="D15843" s="214"/>
      <c r="E15843" s="214"/>
      <c r="F15843" s="224"/>
      <c r="G15843" s="216"/>
      <c r="H15843" s="227"/>
      <c r="I15843" s="214"/>
      <c r="J15843" s="214"/>
      <c r="K15843" s="218"/>
    </row>
    <row r="15844" customHeight="1" spans="1:11">
      <c r="A15844" s="228"/>
      <c r="B15844" s="219"/>
      <c r="C15844" s="220"/>
      <c r="D15844" s="220"/>
      <c r="E15844" s="220"/>
      <c r="F15844" s="225"/>
      <c r="G15844" s="222"/>
      <c r="H15844" s="229"/>
      <c r="I15844" s="220"/>
      <c r="J15844" s="220"/>
      <c r="K15844" s="223"/>
    </row>
    <row r="15845" customHeight="1" spans="1:11">
      <c r="A15845" s="226"/>
      <c r="B15845" s="213"/>
      <c r="C15845" s="214"/>
      <c r="D15845" s="214"/>
      <c r="E15845" s="214"/>
      <c r="F15845" s="224"/>
      <c r="G15845" s="216"/>
      <c r="H15845" s="227"/>
      <c r="I15845" s="214"/>
      <c r="J15845" s="214"/>
      <c r="K15845" s="218"/>
    </row>
    <row r="15846" customHeight="1" spans="1:11">
      <c r="A15846" s="228"/>
      <c r="B15846" s="219"/>
      <c r="C15846" s="220"/>
      <c r="D15846" s="220"/>
      <c r="E15846" s="220"/>
      <c r="F15846" s="225"/>
      <c r="G15846" s="222"/>
      <c r="H15846" s="229"/>
      <c r="I15846" s="220"/>
      <c r="J15846" s="220"/>
      <c r="K15846" s="223"/>
    </row>
    <row r="15847" customHeight="1" spans="1:11">
      <c r="A15847" s="226"/>
      <c r="B15847" s="213"/>
      <c r="C15847" s="214"/>
      <c r="D15847" s="214"/>
      <c r="E15847" s="214"/>
      <c r="F15847" s="224"/>
      <c r="G15847" s="216"/>
      <c r="H15847" s="227"/>
      <c r="I15847" s="214"/>
      <c r="J15847" s="214"/>
      <c r="K15847" s="218"/>
    </row>
    <row r="15848" customHeight="1" spans="1:11">
      <c r="A15848" s="228"/>
      <c r="B15848" s="219"/>
      <c r="C15848" s="220"/>
      <c r="D15848" s="220"/>
      <c r="E15848" s="220"/>
      <c r="F15848" s="225"/>
      <c r="G15848" s="222"/>
      <c r="H15848" s="229"/>
      <c r="I15848" s="220"/>
      <c r="J15848" s="220"/>
      <c r="K15848" s="223"/>
    </row>
    <row r="15849" customHeight="1" spans="1:11">
      <c r="A15849" s="226"/>
      <c r="B15849" s="213"/>
      <c r="C15849" s="214"/>
      <c r="D15849" s="214"/>
      <c r="E15849" s="214"/>
      <c r="F15849" s="224"/>
      <c r="G15849" s="216"/>
      <c r="H15849" s="227"/>
      <c r="I15849" s="214"/>
      <c r="J15849" s="214"/>
      <c r="K15849" s="218"/>
    </row>
    <row r="15850" customHeight="1" spans="1:11">
      <c r="A15850" s="228"/>
      <c r="B15850" s="219"/>
      <c r="C15850" s="220"/>
      <c r="D15850" s="220"/>
      <c r="E15850" s="220"/>
      <c r="F15850" s="225"/>
      <c r="G15850" s="222"/>
      <c r="H15850" s="229"/>
      <c r="I15850" s="220"/>
      <c r="J15850" s="220"/>
      <c r="K15850" s="223"/>
    </row>
    <row r="15851" customHeight="1" spans="1:11">
      <c r="A15851" s="226"/>
      <c r="B15851" s="213"/>
      <c r="C15851" s="214"/>
      <c r="D15851" s="214"/>
      <c r="E15851" s="214"/>
      <c r="F15851" s="224"/>
      <c r="G15851" s="216"/>
      <c r="H15851" s="227"/>
      <c r="I15851" s="214"/>
      <c r="J15851" s="214"/>
      <c r="K15851" s="218"/>
    </row>
    <row r="15852" customHeight="1" spans="1:11">
      <c r="A15852" s="228"/>
      <c r="B15852" s="219"/>
      <c r="C15852" s="220"/>
      <c r="D15852" s="220"/>
      <c r="E15852" s="220"/>
      <c r="F15852" s="225"/>
      <c r="G15852" s="222"/>
      <c r="H15852" s="229"/>
      <c r="I15852" s="220"/>
      <c r="J15852" s="220"/>
      <c r="K15852" s="223"/>
    </row>
    <row r="15853" customHeight="1" spans="1:11">
      <c r="A15853" s="226"/>
      <c r="B15853" s="213"/>
      <c r="C15853" s="214"/>
      <c r="D15853" s="214"/>
      <c r="E15853" s="214"/>
      <c r="F15853" s="224"/>
      <c r="G15853" s="216"/>
      <c r="H15853" s="227"/>
      <c r="I15853" s="214"/>
      <c r="J15853" s="214"/>
      <c r="K15853" s="218"/>
    </row>
    <row r="15854" customHeight="1" spans="1:11">
      <c r="A15854" s="228"/>
      <c r="B15854" s="219"/>
      <c r="C15854" s="220"/>
      <c r="D15854" s="220"/>
      <c r="E15854" s="220"/>
      <c r="F15854" s="225"/>
      <c r="G15854" s="222"/>
      <c r="H15854" s="229"/>
      <c r="I15854" s="220"/>
      <c r="J15854" s="220"/>
      <c r="K15854" s="223"/>
    </row>
    <row r="15855" customHeight="1" spans="1:11">
      <c r="A15855" s="226"/>
      <c r="B15855" s="213"/>
      <c r="C15855" s="214"/>
      <c r="D15855" s="214"/>
      <c r="E15855" s="214"/>
      <c r="F15855" s="224"/>
      <c r="G15855" s="216"/>
      <c r="H15855" s="227"/>
      <c r="I15855" s="214"/>
      <c r="J15855" s="214"/>
      <c r="K15855" s="218"/>
    </row>
    <row r="15856" customHeight="1" spans="1:11">
      <c r="A15856" s="228"/>
      <c r="B15856" s="219"/>
      <c r="C15856" s="220"/>
      <c r="D15856" s="220"/>
      <c r="E15856" s="220"/>
      <c r="F15856" s="225"/>
      <c r="G15856" s="222"/>
      <c r="H15856" s="229"/>
      <c r="I15856" s="220"/>
      <c r="J15856" s="220"/>
      <c r="K15856" s="223"/>
    </row>
    <row r="15857" customHeight="1" spans="1:11">
      <c r="A15857" s="226"/>
      <c r="B15857" s="213"/>
      <c r="C15857" s="214"/>
      <c r="D15857" s="214"/>
      <c r="E15857" s="214"/>
      <c r="F15857" s="224"/>
      <c r="G15857" s="216"/>
      <c r="H15857" s="227"/>
      <c r="I15857" s="214"/>
      <c r="J15857" s="214"/>
      <c r="K15857" s="218"/>
    </row>
    <row r="15858" customHeight="1" spans="1:11">
      <c r="A15858" s="228"/>
      <c r="B15858" s="219"/>
      <c r="C15858" s="220"/>
      <c r="D15858" s="220"/>
      <c r="E15858" s="220"/>
      <c r="F15858" s="225"/>
      <c r="G15858" s="222"/>
      <c r="H15858" s="229"/>
      <c r="I15858" s="220"/>
      <c r="J15858" s="220"/>
      <c r="K15858" s="223"/>
    </row>
    <row r="15859" customHeight="1" spans="1:11">
      <c r="A15859" s="226"/>
      <c r="B15859" s="213"/>
      <c r="C15859" s="214"/>
      <c r="D15859" s="214"/>
      <c r="E15859" s="214"/>
      <c r="F15859" s="224"/>
      <c r="G15859" s="216"/>
      <c r="H15859" s="227"/>
      <c r="I15859" s="214"/>
      <c r="J15859" s="214"/>
      <c r="K15859" s="218"/>
    </row>
    <row r="15860" customHeight="1" spans="1:11">
      <c r="A15860" s="228"/>
      <c r="B15860" s="219"/>
      <c r="C15860" s="220"/>
      <c r="D15860" s="220"/>
      <c r="E15860" s="220"/>
      <c r="F15860" s="225"/>
      <c r="G15860" s="222"/>
      <c r="H15860" s="229"/>
      <c r="I15860" s="220"/>
      <c r="J15860" s="220"/>
      <c r="K15860" s="223"/>
    </row>
    <row r="15861" customHeight="1" spans="1:11">
      <c r="A15861" s="226"/>
      <c r="B15861" s="213"/>
      <c r="C15861" s="214"/>
      <c r="D15861" s="214"/>
      <c r="E15861" s="214"/>
      <c r="F15861" s="224"/>
      <c r="G15861" s="216"/>
      <c r="H15861" s="227"/>
      <c r="I15861" s="214"/>
      <c r="J15861" s="214"/>
      <c r="K15861" s="218"/>
    </row>
    <row r="15862" customHeight="1" spans="1:11">
      <c r="A15862" s="228"/>
      <c r="B15862" s="219"/>
      <c r="C15862" s="220"/>
      <c r="D15862" s="220"/>
      <c r="E15862" s="220"/>
      <c r="F15862" s="225"/>
      <c r="G15862" s="222"/>
      <c r="H15862" s="229"/>
      <c r="I15862" s="220"/>
      <c r="J15862" s="220"/>
      <c r="K15862" s="223"/>
    </row>
    <row r="15863" customHeight="1" spans="1:11">
      <c r="A15863" s="226"/>
      <c r="B15863" s="213"/>
      <c r="C15863" s="214"/>
      <c r="D15863" s="214"/>
      <c r="E15863" s="214"/>
      <c r="F15863" s="224"/>
      <c r="G15863" s="216"/>
      <c r="H15863" s="227"/>
      <c r="I15863" s="214"/>
      <c r="J15863" s="214"/>
      <c r="K15863" s="218"/>
    </row>
    <row r="15864" customHeight="1" spans="1:11">
      <c r="A15864" s="228"/>
      <c r="B15864" s="219"/>
      <c r="C15864" s="220"/>
      <c r="D15864" s="220"/>
      <c r="E15864" s="220"/>
      <c r="F15864" s="225"/>
      <c r="G15864" s="222"/>
      <c r="H15864" s="229"/>
      <c r="I15864" s="220"/>
      <c r="J15864" s="220"/>
      <c r="K15864" s="223"/>
    </row>
    <row r="15865" customHeight="1" spans="1:11">
      <c r="A15865" s="226"/>
      <c r="B15865" s="213"/>
      <c r="C15865" s="214"/>
      <c r="D15865" s="214"/>
      <c r="E15865" s="214"/>
      <c r="F15865" s="224"/>
      <c r="G15865" s="216"/>
      <c r="H15865" s="227"/>
      <c r="I15865" s="214"/>
      <c r="J15865" s="214"/>
      <c r="K15865" s="218"/>
    </row>
    <row r="15866" customHeight="1" spans="1:11">
      <c r="A15866" s="228"/>
      <c r="B15866" s="219"/>
      <c r="C15866" s="220"/>
      <c r="D15866" s="220"/>
      <c r="E15866" s="220"/>
      <c r="F15866" s="225"/>
      <c r="G15866" s="222"/>
      <c r="H15866" s="229"/>
      <c r="I15866" s="220"/>
      <c r="J15866" s="220"/>
      <c r="K15866" s="223"/>
    </row>
    <row r="15867" customHeight="1" spans="1:11">
      <c r="A15867" s="226"/>
      <c r="B15867" s="213"/>
      <c r="C15867" s="214"/>
      <c r="D15867" s="214"/>
      <c r="E15867" s="214"/>
      <c r="F15867" s="224"/>
      <c r="G15867" s="216"/>
      <c r="H15867" s="227"/>
      <c r="I15867" s="214"/>
      <c r="J15867" s="214"/>
      <c r="K15867" s="218"/>
    </row>
    <row r="15868" customHeight="1" spans="1:11">
      <c r="A15868" s="228"/>
      <c r="B15868" s="219"/>
      <c r="C15868" s="220"/>
      <c r="D15868" s="220"/>
      <c r="E15868" s="220"/>
      <c r="F15868" s="225"/>
      <c r="G15868" s="222"/>
      <c r="H15868" s="229"/>
      <c r="I15868" s="220"/>
      <c r="J15868" s="220"/>
      <c r="K15868" s="223"/>
    </row>
    <row r="15869" customHeight="1" spans="1:11">
      <c r="A15869" s="226"/>
      <c r="B15869" s="213"/>
      <c r="C15869" s="214"/>
      <c r="D15869" s="214"/>
      <c r="E15869" s="214"/>
      <c r="F15869" s="224"/>
      <c r="G15869" s="216"/>
      <c r="H15869" s="227"/>
      <c r="I15869" s="214"/>
      <c r="J15869" s="214"/>
      <c r="K15869" s="218"/>
    </row>
    <row r="15870" customHeight="1" spans="1:11">
      <c r="A15870" s="228"/>
      <c r="B15870" s="219"/>
      <c r="C15870" s="220"/>
      <c r="D15870" s="220"/>
      <c r="E15870" s="220"/>
      <c r="F15870" s="225"/>
      <c r="G15870" s="222"/>
      <c r="H15870" s="229"/>
      <c r="I15870" s="220"/>
      <c r="J15870" s="220"/>
      <c r="K15870" s="223"/>
    </row>
    <row r="15871" customHeight="1" spans="1:11">
      <c r="A15871" s="226"/>
      <c r="B15871" s="213"/>
      <c r="C15871" s="214"/>
      <c r="D15871" s="214"/>
      <c r="E15871" s="214"/>
      <c r="F15871" s="224"/>
      <c r="G15871" s="216"/>
      <c r="H15871" s="227"/>
      <c r="I15871" s="214"/>
      <c r="J15871" s="214"/>
      <c r="K15871" s="218"/>
    </row>
    <row r="15872" customHeight="1" spans="1:11">
      <c r="A15872" s="228"/>
      <c r="B15872" s="219"/>
      <c r="C15872" s="220"/>
      <c r="D15872" s="220"/>
      <c r="E15872" s="220"/>
      <c r="F15872" s="225"/>
      <c r="G15872" s="222"/>
      <c r="H15872" s="229"/>
      <c r="I15872" s="220"/>
      <c r="J15872" s="220"/>
      <c r="K15872" s="223"/>
    </row>
    <row r="15873" customHeight="1" spans="1:11">
      <c r="A15873" s="226"/>
      <c r="B15873" s="213"/>
      <c r="C15873" s="214"/>
      <c r="D15873" s="214"/>
      <c r="E15873" s="214"/>
      <c r="F15873" s="224"/>
      <c r="G15873" s="216"/>
      <c r="H15873" s="227"/>
      <c r="I15873" s="214"/>
      <c r="J15873" s="214"/>
      <c r="K15873" s="218"/>
    </row>
    <row r="15874" customHeight="1" spans="1:11">
      <c r="A15874" s="228"/>
      <c r="B15874" s="219"/>
      <c r="C15874" s="220"/>
      <c r="D15874" s="220"/>
      <c r="E15874" s="220"/>
      <c r="F15874" s="225"/>
      <c r="G15874" s="222"/>
      <c r="H15874" s="229"/>
      <c r="I15874" s="220"/>
      <c r="J15874" s="220"/>
      <c r="K15874" s="223"/>
    </row>
    <row r="15875" customHeight="1" spans="1:11">
      <c r="A15875" s="226"/>
      <c r="B15875" s="213"/>
      <c r="C15875" s="214"/>
      <c r="D15875" s="214"/>
      <c r="E15875" s="214"/>
      <c r="F15875" s="224"/>
      <c r="G15875" s="216"/>
      <c r="H15875" s="227"/>
      <c r="I15875" s="214"/>
      <c r="J15875" s="214"/>
      <c r="K15875" s="218"/>
    </row>
    <row r="15876" customHeight="1" spans="1:11">
      <c r="A15876" s="228"/>
      <c r="B15876" s="219"/>
      <c r="C15876" s="220"/>
      <c r="D15876" s="220"/>
      <c r="E15876" s="220"/>
      <c r="F15876" s="225"/>
      <c r="G15876" s="222"/>
      <c r="H15876" s="229"/>
      <c r="I15876" s="220"/>
      <c r="J15876" s="220"/>
      <c r="K15876" s="223"/>
    </row>
    <row r="15877" customHeight="1" spans="1:11">
      <c r="A15877" s="226"/>
      <c r="B15877" s="213"/>
      <c r="C15877" s="214"/>
      <c r="D15877" s="214"/>
      <c r="E15877" s="214"/>
      <c r="F15877" s="224"/>
      <c r="G15877" s="216"/>
      <c r="H15877" s="227"/>
      <c r="I15877" s="214"/>
      <c r="J15877" s="214"/>
      <c r="K15877" s="218"/>
    </row>
    <row r="15878" customHeight="1" spans="1:11">
      <c r="A15878" s="228"/>
      <c r="B15878" s="219"/>
      <c r="C15878" s="220"/>
      <c r="D15878" s="220"/>
      <c r="E15878" s="220"/>
      <c r="F15878" s="225"/>
      <c r="G15878" s="222"/>
      <c r="H15878" s="229"/>
      <c r="I15878" s="220"/>
      <c r="J15878" s="220"/>
      <c r="K15878" s="223"/>
    </row>
    <row r="15879" customHeight="1" spans="1:11">
      <c r="A15879" s="226"/>
      <c r="B15879" s="213"/>
      <c r="C15879" s="214"/>
      <c r="D15879" s="214"/>
      <c r="E15879" s="214"/>
      <c r="F15879" s="224"/>
      <c r="G15879" s="216"/>
      <c r="H15879" s="227"/>
      <c r="I15879" s="214"/>
      <c r="J15879" s="214"/>
      <c r="K15879" s="218"/>
    </row>
    <row r="15880" customHeight="1" spans="1:11">
      <c r="A15880" s="228"/>
      <c r="B15880" s="219"/>
      <c r="C15880" s="220"/>
      <c r="D15880" s="220"/>
      <c r="E15880" s="220"/>
      <c r="F15880" s="225"/>
      <c r="G15880" s="222"/>
      <c r="H15880" s="229"/>
      <c r="I15880" s="220"/>
      <c r="J15880" s="220"/>
      <c r="K15880" s="223"/>
    </row>
    <row r="15881" customHeight="1" spans="1:11">
      <c r="A15881" s="226"/>
      <c r="B15881" s="213"/>
      <c r="C15881" s="214"/>
      <c r="D15881" s="214"/>
      <c r="E15881" s="214"/>
      <c r="F15881" s="224"/>
      <c r="G15881" s="216"/>
      <c r="H15881" s="227"/>
      <c r="I15881" s="214"/>
      <c r="J15881" s="214"/>
      <c r="K15881" s="218"/>
    </row>
    <row r="15882" customHeight="1" spans="1:11">
      <c r="A15882" s="228"/>
      <c r="B15882" s="219"/>
      <c r="C15882" s="220"/>
      <c r="D15882" s="220"/>
      <c r="E15882" s="220"/>
      <c r="F15882" s="225"/>
      <c r="G15882" s="222"/>
      <c r="H15882" s="229"/>
      <c r="I15882" s="220"/>
      <c r="J15882" s="220"/>
      <c r="K15882" s="223"/>
    </row>
    <row r="15883" customHeight="1" spans="1:11">
      <c r="A15883" s="226"/>
      <c r="B15883" s="213"/>
      <c r="C15883" s="214"/>
      <c r="D15883" s="214"/>
      <c r="E15883" s="214"/>
      <c r="F15883" s="224"/>
      <c r="G15883" s="216"/>
      <c r="H15883" s="227"/>
      <c r="I15883" s="214"/>
      <c r="J15883" s="214"/>
      <c r="K15883" s="218"/>
    </row>
    <row r="15884" customHeight="1" spans="1:11">
      <c r="A15884" s="228"/>
      <c r="B15884" s="219"/>
      <c r="C15884" s="220"/>
      <c r="D15884" s="220"/>
      <c r="E15884" s="220"/>
      <c r="F15884" s="225"/>
      <c r="G15884" s="222"/>
      <c r="H15884" s="229"/>
      <c r="I15884" s="220"/>
      <c r="J15884" s="220"/>
      <c r="K15884" s="223"/>
    </row>
    <row r="15885" customHeight="1" spans="1:11">
      <c r="A15885" s="226"/>
      <c r="B15885" s="213"/>
      <c r="C15885" s="214"/>
      <c r="D15885" s="214"/>
      <c r="E15885" s="214"/>
      <c r="F15885" s="224"/>
      <c r="G15885" s="216"/>
      <c r="H15885" s="227"/>
      <c r="I15885" s="214"/>
      <c r="J15885" s="214"/>
      <c r="K15885" s="218"/>
    </row>
    <row r="15886" customHeight="1" spans="1:11">
      <c r="A15886" s="228"/>
      <c r="B15886" s="219"/>
      <c r="C15886" s="220"/>
      <c r="D15886" s="220"/>
      <c r="E15886" s="220"/>
      <c r="F15886" s="225"/>
      <c r="G15886" s="222"/>
      <c r="H15886" s="229"/>
      <c r="I15886" s="220"/>
      <c r="J15886" s="220"/>
      <c r="K15886" s="223"/>
    </row>
    <row r="15887" customHeight="1" spans="1:11">
      <c r="A15887" s="226"/>
      <c r="B15887" s="213"/>
      <c r="C15887" s="214"/>
      <c r="D15887" s="214"/>
      <c r="E15887" s="214"/>
      <c r="F15887" s="224"/>
      <c r="G15887" s="216"/>
      <c r="H15887" s="227"/>
      <c r="I15887" s="214"/>
      <c r="J15887" s="214"/>
      <c r="K15887" s="218"/>
    </row>
    <row r="15888" customHeight="1" spans="1:11">
      <c r="A15888" s="228"/>
      <c r="B15888" s="219"/>
      <c r="C15888" s="220"/>
      <c r="D15888" s="220"/>
      <c r="E15888" s="220"/>
      <c r="F15888" s="225"/>
      <c r="G15888" s="222"/>
      <c r="H15888" s="229"/>
      <c r="I15888" s="220"/>
      <c r="J15888" s="220"/>
      <c r="K15888" s="223"/>
    </row>
    <row r="15889" customHeight="1" spans="1:11">
      <c r="A15889" s="226"/>
      <c r="B15889" s="213"/>
      <c r="C15889" s="214"/>
      <c r="D15889" s="214"/>
      <c r="E15889" s="214"/>
      <c r="F15889" s="224"/>
      <c r="G15889" s="216"/>
      <c r="H15889" s="227"/>
      <c r="I15889" s="214"/>
      <c r="J15889" s="214"/>
      <c r="K15889" s="218"/>
    </row>
    <row r="15890" customHeight="1" spans="1:11">
      <c r="A15890" s="228"/>
      <c r="B15890" s="219"/>
      <c r="C15890" s="220"/>
      <c r="D15890" s="220"/>
      <c r="E15890" s="220"/>
      <c r="F15890" s="225"/>
      <c r="G15890" s="222"/>
      <c r="H15890" s="229"/>
      <c r="I15890" s="220"/>
      <c r="J15890" s="220"/>
      <c r="K15890" s="223"/>
    </row>
    <row r="15891" customHeight="1" spans="1:11">
      <c r="A15891" s="226"/>
      <c r="B15891" s="213"/>
      <c r="C15891" s="214"/>
      <c r="D15891" s="214"/>
      <c r="E15891" s="214"/>
      <c r="F15891" s="224"/>
      <c r="G15891" s="216"/>
      <c r="H15891" s="227"/>
      <c r="I15891" s="214"/>
      <c r="J15891" s="214"/>
      <c r="K15891" s="218"/>
    </row>
    <row r="15892" customHeight="1" spans="1:11">
      <c r="A15892" s="228"/>
      <c r="B15892" s="219"/>
      <c r="C15892" s="220"/>
      <c r="D15892" s="220"/>
      <c r="E15892" s="220"/>
      <c r="F15892" s="225"/>
      <c r="G15892" s="222"/>
      <c r="H15892" s="229"/>
      <c r="I15892" s="220"/>
      <c r="J15892" s="220"/>
      <c r="K15892" s="223"/>
    </row>
    <row r="15893" customHeight="1" spans="1:11">
      <c r="A15893" s="226"/>
      <c r="B15893" s="213"/>
      <c r="C15893" s="214"/>
      <c r="D15893" s="214"/>
      <c r="E15893" s="214"/>
      <c r="F15893" s="224"/>
      <c r="G15893" s="216"/>
      <c r="H15893" s="227"/>
      <c r="I15893" s="214"/>
      <c r="J15893" s="214"/>
      <c r="K15893" s="218"/>
    </row>
    <row r="15894" customHeight="1" spans="1:11">
      <c r="A15894" s="228"/>
      <c r="B15894" s="219"/>
      <c r="C15894" s="220"/>
      <c r="D15894" s="220"/>
      <c r="E15894" s="220"/>
      <c r="F15894" s="225"/>
      <c r="G15894" s="222"/>
      <c r="H15894" s="229"/>
      <c r="I15894" s="220"/>
      <c r="J15894" s="220"/>
      <c r="K15894" s="223"/>
    </row>
    <row r="15895" customHeight="1" spans="1:11">
      <c r="A15895" s="226"/>
      <c r="B15895" s="213"/>
      <c r="C15895" s="214"/>
      <c r="D15895" s="214"/>
      <c r="E15895" s="214"/>
      <c r="F15895" s="224"/>
      <c r="G15895" s="216"/>
      <c r="H15895" s="227"/>
      <c r="I15895" s="214"/>
      <c r="J15895" s="214"/>
      <c r="K15895" s="218"/>
    </row>
    <row r="15896" customHeight="1" spans="1:11">
      <c r="A15896" s="228"/>
      <c r="B15896" s="219"/>
      <c r="C15896" s="220"/>
      <c r="D15896" s="220"/>
      <c r="E15896" s="220"/>
      <c r="F15896" s="225"/>
      <c r="G15896" s="222"/>
      <c r="H15896" s="229"/>
      <c r="I15896" s="220"/>
      <c r="J15896" s="220"/>
      <c r="K15896" s="223"/>
    </row>
    <row r="15897" customHeight="1" spans="1:11">
      <c r="A15897" s="226"/>
      <c r="B15897" s="213"/>
      <c r="C15897" s="214"/>
      <c r="D15897" s="214"/>
      <c r="E15897" s="214"/>
      <c r="F15897" s="224"/>
      <c r="G15897" s="216"/>
      <c r="H15897" s="227"/>
      <c r="I15897" s="214"/>
      <c r="J15897" s="214"/>
      <c r="K15897" s="218"/>
    </row>
    <row r="15898" customHeight="1" spans="1:11">
      <c r="A15898" s="228"/>
      <c r="B15898" s="219"/>
      <c r="C15898" s="220"/>
      <c r="D15898" s="220"/>
      <c r="E15898" s="220"/>
      <c r="F15898" s="225"/>
      <c r="G15898" s="222"/>
      <c r="H15898" s="229"/>
      <c r="I15898" s="220"/>
      <c r="J15898" s="220"/>
      <c r="K15898" s="223"/>
    </row>
    <row r="15899" customHeight="1" spans="1:11">
      <c r="A15899" s="226"/>
      <c r="B15899" s="213"/>
      <c r="C15899" s="214"/>
      <c r="D15899" s="214"/>
      <c r="E15899" s="214"/>
      <c r="F15899" s="224"/>
      <c r="G15899" s="216"/>
      <c r="H15899" s="227"/>
      <c r="I15899" s="214"/>
      <c r="J15899" s="214"/>
      <c r="K15899" s="218"/>
    </row>
    <row r="15900" customHeight="1" spans="1:11">
      <c r="A15900" s="228"/>
      <c r="B15900" s="219"/>
      <c r="C15900" s="220"/>
      <c r="D15900" s="220"/>
      <c r="E15900" s="220"/>
      <c r="F15900" s="225"/>
      <c r="G15900" s="222"/>
      <c r="H15900" s="229"/>
      <c r="I15900" s="220"/>
      <c r="J15900" s="220"/>
      <c r="K15900" s="223"/>
    </row>
    <row r="15901" customHeight="1" spans="1:11">
      <c r="A15901" s="226"/>
      <c r="B15901" s="213"/>
      <c r="C15901" s="214"/>
      <c r="D15901" s="214"/>
      <c r="E15901" s="214"/>
      <c r="F15901" s="224"/>
      <c r="G15901" s="216"/>
      <c r="H15901" s="227"/>
      <c r="I15901" s="214"/>
      <c r="J15901" s="214"/>
      <c r="K15901" s="218"/>
    </row>
    <row r="15902" customHeight="1" spans="1:11">
      <c r="A15902" s="228"/>
      <c r="B15902" s="219"/>
      <c r="C15902" s="220"/>
      <c r="D15902" s="220"/>
      <c r="E15902" s="220"/>
      <c r="F15902" s="225"/>
      <c r="G15902" s="222"/>
      <c r="H15902" s="229"/>
      <c r="I15902" s="220"/>
      <c r="J15902" s="220"/>
      <c r="K15902" s="223"/>
    </row>
    <row r="15903" customHeight="1" spans="1:11">
      <c r="A15903" s="226"/>
      <c r="B15903" s="213"/>
      <c r="C15903" s="214"/>
      <c r="D15903" s="214"/>
      <c r="E15903" s="214"/>
      <c r="F15903" s="224"/>
      <c r="G15903" s="216"/>
      <c r="H15903" s="227"/>
      <c r="I15903" s="214"/>
      <c r="J15903" s="214"/>
      <c r="K15903" s="218"/>
    </row>
    <row r="15904" customHeight="1" spans="1:11">
      <c r="A15904" s="228"/>
      <c r="B15904" s="219"/>
      <c r="C15904" s="220"/>
      <c r="D15904" s="220"/>
      <c r="E15904" s="220"/>
      <c r="F15904" s="225"/>
      <c r="G15904" s="222"/>
      <c r="H15904" s="229"/>
      <c r="I15904" s="220"/>
      <c r="J15904" s="220"/>
      <c r="K15904" s="223"/>
    </row>
    <row r="15905" customHeight="1" spans="1:11">
      <c r="A15905" s="226"/>
      <c r="B15905" s="213"/>
      <c r="C15905" s="214"/>
      <c r="D15905" s="214"/>
      <c r="E15905" s="214"/>
      <c r="F15905" s="224"/>
      <c r="G15905" s="216"/>
      <c r="H15905" s="227"/>
      <c r="I15905" s="214"/>
      <c r="J15905" s="214"/>
      <c r="K15905" s="218"/>
    </row>
    <row r="15906" customHeight="1" spans="1:11">
      <c r="A15906" s="228"/>
      <c r="B15906" s="219"/>
      <c r="C15906" s="220"/>
      <c r="D15906" s="220"/>
      <c r="E15906" s="220"/>
      <c r="F15906" s="225"/>
      <c r="G15906" s="222"/>
      <c r="H15906" s="229"/>
      <c r="I15906" s="220"/>
      <c r="J15906" s="220"/>
      <c r="K15906" s="223"/>
    </row>
    <row r="15907" customHeight="1" spans="1:11">
      <c r="A15907" s="226"/>
      <c r="B15907" s="213"/>
      <c r="C15907" s="214"/>
      <c r="D15907" s="214"/>
      <c r="E15907" s="214"/>
      <c r="F15907" s="224"/>
      <c r="G15907" s="216"/>
      <c r="H15907" s="227"/>
      <c r="I15907" s="214"/>
      <c r="J15907" s="214"/>
      <c r="K15907" s="218"/>
    </row>
    <row r="15908" customHeight="1" spans="1:11">
      <c r="A15908" s="228"/>
      <c r="B15908" s="219"/>
      <c r="C15908" s="220"/>
      <c r="D15908" s="220"/>
      <c r="E15908" s="220"/>
      <c r="F15908" s="225"/>
      <c r="G15908" s="222"/>
      <c r="H15908" s="229"/>
      <c r="I15908" s="220"/>
      <c r="J15908" s="220"/>
      <c r="K15908" s="223"/>
    </row>
    <row r="15909" customHeight="1" spans="1:11">
      <c r="A15909" s="226"/>
      <c r="B15909" s="213"/>
      <c r="C15909" s="214"/>
      <c r="D15909" s="214"/>
      <c r="E15909" s="214"/>
      <c r="F15909" s="224"/>
      <c r="G15909" s="216"/>
      <c r="H15909" s="227"/>
      <c r="I15909" s="214"/>
      <c r="J15909" s="214"/>
      <c r="K15909" s="218"/>
    </row>
    <row r="15910" customHeight="1" spans="1:11">
      <c r="A15910" s="228"/>
      <c r="B15910" s="219"/>
      <c r="C15910" s="220"/>
      <c r="D15910" s="220"/>
      <c r="E15910" s="220"/>
      <c r="F15910" s="225"/>
      <c r="G15910" s="222"/>
      <c r="H15910" s="229"/>
      <c r="I15910" s="220"/>
      <c r="J15910" s="220"/>
      <c r="K15910" s="223"/>
    </row>
    <row r="15911" customHeight="1" spans="1:11">
      <c r="A15911" s="226"/>
      <c r="B15911" s="213"/>
      <c r="C15911" s="214"/>
      <c r="D15911" s="214"/>
      <c r="E15911" s="214"/>
      <c r="F15911" s="224"/>
      <c r="G15911" s="216"/>
      <c r="H15911" s="227"/>
      <c r="I15911" s="214"/>
      <c r="J15911" s="214"/>
      <c r="K15911" s="218"/>
    </row>
    <row r="15912" customHeight="1" spans="1:11">
      <c r="A15912" s="228"/>
      <c r="B15912" s="219"/>
      <c r="C15912" s="220"/>
      <c r="D15912" s="220"/>
      <c r="E15912" s="220"/>
      <c r="F15912" s="225"/>
      <c r="G15912" s="222"/>
      <c r="H15912" s="229"/>
      <c r="I15912" s="220"/>
      <c r="J15912" s="220"/>
      <c r="K15912" s="223"/>
    </row>
    <row r="15913" customHeight="1" spans="1:11">
      <c r="A15913" s="226"/>
      <c r="B15913" s="213"/>
      <c r="C15913" s="214"/>
      <c r="D15913" s="214"/>
      <c r="E15913" s="214"/>
      <c r="F15913" s="224"/>
      <c r="G15913" s="216"/>
      <c r="H15913" s="227"/>
      <c r="I15913" s="214"/>
      <c r="J15913" s="214"/>
      <c r="K15913" s="218"/>
    </row>
    <row r="15914" customHeight="1" spans="1:11">
      <c r="A15914" s="228"/>
      <c r="B15914" s="219"/>
      <c r="C15914" s="220"/>
      <c r="D15914" s="220"/>
      <c r="E15914" s="220"/>
      <c r="F15914" s="225"/>
      <c r="G15914" s="222"/>
      <c r="H15914" s="229"/>
      <c r="I15914" s="220"/>
      <c r="J15914" s="220"/>
      <c r="K15914" s="223"/>
    </row>
    <row r="15915" customHeight="1" spans="1:11">
      <c r="A15915" s="226"/>
      <c r="B15915" s="213"/>
      <c r="C15915" s="214"/>
      <c r="D15915" s="214"/>
      <c r="E15915" s="214"/>
      <c r="F15915" s="224"/>
      <c r="G15915" s="216"/>
      <c r="H15915" s="227"/>
      <c r="I15915" s="214"/>
      <c r="J15915" s="214"/>
      <c r="K15915" s="218"/>
    </row>
    <row r="15916" customHeight="1" spans="1:11">
      <c r="A15916" s="228"/>
      <c r="B15916" s="219"/>
      <c r="C15916" s="220"/>
      <c r="D15916" s="220"/>
      <c r="E15916" s="220"/>
      <c r="F15916" s="225"/>
      <c r="G15916" s="222"/>
      <c r="H15916" s="229"/>
      <c r="I15916" s="220"/>
      <c r="J15916" s="220"/>
      <c r="K15916" s="223"/>
    </row>
    <row r="15917" customHeight="1" spans="1:11">
      <c r="A15917" s="226"/>
      <c r="B15917" s="213"/>
      <c r="C15917" s="214"/>
      <c r="D15917" s="214"/>
      <c r="E15917" s="214"/>
      <c r="F15917" s="224"/>
      <c r="G15917" s="216"/>
      <c r="H15917" s="227"/>
      <c r="I15917" s="214"/>
      <c r="J15917" s="214"/>
      <c r="K15917" s="218"/>
    </row>
    <row r="15918" customHeight="1" spans="1:11">
      <c r="A15918" s="228"/>
      <c r="B15918" s="219"/>
      <c r="C15918" s="220"/>
      <c r="D15918" s="220"/>
      <c r="E15918" s="220"/>
      <c r="F15918" s="225"/>
      <c r="G15918" s="222"/>
      <c r="H15918" s="229"/>
      <c r="I15918" s="220"/>
      <c r="J15918" s="220"/>
      <c r="K15918" s="223"/>
    </row>
    <row r="15919" customHeight="1" spans="1:11">
      <c r="A15919" s="226"/>
      <c r="B15919" s="213"/>
      <c r="C15919" s="214"/>
      <c r="D15919" s="214"/>
      <c r="E15919" s="214"/>
      <c r="F15919" s="224"/>
      <c r="G15919" s="216"/>
      <c r="H15919" s="227"/>
      <c r="I15919" s="214"/>
      <c r="J15919" s="214"/>
      <c r="K15919" s="218"/>
    </row>
    <row r="15920" customHeight="1" spans="1:11">
      <c r="A15920" s="228"/>
      <c r="B15920" s="219"/>
      <c r="C15920" s="220"/>
      <c r="D15920" s="220"/>
      <c r="E15920" s="220"/>
      <c r="F15920" s="225"/>
      <c r="G15920" s="222"/>
      <c r="H15920" s="229"/>
      <c r="I15920" s="220"/>
      <c r="J15920" s="220"/>
      <c r="K15920" s="223"/>
    </row>
    <row r="15921" customHeight="1" spans="1:11">
      <c r="A15921" s="226"/>
      <c r="B15921" s="213"/>
      <c r="C15921" s="214"/>
      <c r="D15921" s="214"/>
      <c r="E15921" s="214"/>
      <c r="F15921" s="224"/>
      <c r="G15921" s="216"/>
      <c r="H15921" s="227"/>
      <c r="I15921" s="214"/>
      <c r="J15921" s="214"/>
      <c r="K15921" s="218"/>
    </row>
    <row r="15922" customHeight="1" spans="1:11">
      <c r="A15922" s="228"/>
      <c r="B15922" s="219"/>
      <c r="C15922" s="220"/>
      <c r="D15922" s="220"/>
      <c r="E15922" s="220"/>
      <c r="F15922" s="225"/>
      <c r="G15922" s="222"/>
      <c r="H15922" s="229"/>
      <c r="I15922" s="220"/>
      <c r="J15922" s="220"/>
      <c r="K15922" s="223"/>
    </row>
    <row r="15923" customHeight="1" spans="1:11">
      <c r="A15923" s="226"/>
      <c r="B15923" s="213"/>
      <c r="C15923" s="214"/>
      <c r="D15923" s="214"/>
      <c r="E15923" s="214"/>
      <c r="F15923" s="224"/>
      <c r="G15923" s="216"/>
      <c r="H15923" s="227"/>
      <c r="I15923" s="214"/>
      <c r="J15923" s="214"/>
      <c r="K15923" s="218"/>
    </row>
    <row r="15924" customHeight="1" spans="1:11">
      <c r="A15924" s="228"/>
      <c r="B15924" s="219"/>
      <c r="C15924" s="220"/>
      <c r="D15924" s="220"/>
      <c r="E15924" s="220"/>
      <c r="F15924" s="225"/>
      <c r="G15924" s="222"/>
      <c r="H15924" s="229"/>
      <c r="I15924" s="220"/>
      <c r="J15924" s="220"/>
      <c r="K15924" s="223"/>
    </row>
    <row r="15925" customHeight="1" spans="1:11">
      <c r="A15925" s="226"/>
      <c r="B15925" s="213"/>
      <c r="C15925" s="214"/>
      <c r="D15925" s="214"/>
      <c r="E15925" s="214"/>
      <c r="F15925" s="224"/>
      <c r="G15925" s="216"/>
      <c r="H15925" s="227"/>
      <c r="I15925" s="214"/>
      <c r="J15925" s="214"/>
      <c r="K15925" s="218"/>
    </row>
    <row r="15926" customHeight="1" spans="1:11">
      <c r="A15926" s="228"/>
      <c r="B15926" s="219"/>
      <c r="C15926" s="220"/>
      <c r="D15926" s="220"/>
      <c r="E15926" s="220"/>
      <c r="F15926" s="225"/>
      <c r="G15926" s="222"/>
      <c r="H15926" s="229"/>
      <c r="I15926" s="220"/>
      <c r="J15926" s="220"/>
      <c r="K15926" s="223"/>
    </row>
    <row r="15927" customHeight="1" spans="1:11">
      <c r="A15927" s="226"/>
      <c r="B15927" s="213"/>
      <c r="C15927" s="214"/>
      <c r="D15927" s="214"/>
      <c r="E15927" s="214"/>
      <c r="F15927" s="224"/>
      <c r="G15927" s="216"/>
      <c r="H15927" s="227"/>
      <c r="I15927" s="214"/>
      <c r="J15927" s="214"/>
      <c r="K15927" s="218"/>
    </row>
    <row r="15928" customHeight="1" spans="1:11">
      <c r="A15928" s="228"/>
      <c r="B15928" s="219"/>
      <c r="C15928" s="220"/>
      <c r="D15928" s="220"/>
      <c r="E15928" s="220"/>
      <c r="F15928" s="225"/>
      <c r="G15928" s="222"/>
      <c r="H15928" s="229"/>
      <c r="I15928" s="220"/>
      <c r="J15928" s="220"/>
      <c r="K15928" s="223"/>
    </row>
    <row r="15929" customHeight="1" spans="1:11">
      <c r="A15929" s="226"/>
      <c r="B15929" s="213"/>
      <c r="C15929" s="214"/>
      <c r="D15929" s="214"/>
      <c r="E15929" s="214"/>
      <c r="F15929" s="224"/>
      <c r="G15929" s="216"/>
      <c r="H15929" s="227"/>
      <c r="I15929" s="214"/>
      <c r="J15929" s="214"/>
      <c r="K15929" s="218"/>
    </row>
    <row r="15930" customHeight="1" spans="1:11">
      <c r="A15930" s="228"/>
      <c r="B15930" s="219"/>
      <c r="C15930" s="220"/>
      <c r="D15930" s="220"/>
      <c r="E15930" s="220"/>
      <c r="F15930" s="225"/>
      <c r="G15930" s="222"/>
      <c r="H15930" s="229"/>
      <c r="I15930" s="220"/>
      <c r="J15930" s="220"/>
      <c r="K15930" s="223"/>
    </row>
    <row r="15931" customHeight="1" spans="1:11">
      <c r="A15931" s="226"/>
      <c r="B15931" s="213"/>
      <c r="C15931" s="214"/>
      <c r="D15931" s="214"/>
      <c r="E15931" s="214"/>
      <c r="F15931" s="224"/>
      <c r="G15931" s="216"/>
      <c r="H15931" s="227"/>
      <c r="I15931" s="214"/>
      <c r="J15931" s="214"/>
      <c r="K15931" s="218"/>
    </row>
    <row r="15932" customHeight="1" spans="1:11">
      <c r="A15932" s="228"/>
      <c r="B15932" s="219"/>
      <c r="C15932" s="220"/>
      <c r="D15932" s="220"/>
      <c r="E15932" s="220"/>
      <c r="F15932" s="225"/>
      <c r="G15932" s="222"/>
      <c r="H15932" s="229"/>
      <c r="I15932" s="220"/>
      <c r="J15932" s="220"/>
      <c r="K15932" s="223"/>
    </row>
    <row r="15933" customHeight="1" spans="1:11">
      <c r="A15933" s="226"/>
      <c r="B15933" s="213"/>
      <c r="C15933" s="214"/>
      <c r="D15933" s="214"/>
      <c r="E15933" s="214"/>
      <c r="F15933" s="224"/>
      <c r="G15933" s="216"/>
      <c r="H15933" s="227"/>
      <c r="I15933" s="214"/>
      <c r="J15933" s="214"/>
      <c r="K15933" s="218"/>
    </row>
    <row r="15934" customHeight="1" spans="1:11">
      <c r="A15934" s="228"/>
      <c r="B15934" s="219"/>
      <c r="C15934" s="220"/>
      <c r="D15934" s="220"/>
      <c r="E15934" s="220"/>
      <c r="F15934" s="225"/>
      <c r="G15934" s="222"/>
      <c r="H15934" s="229"/>
      <c r="I15934" s="220"/>
      <c r="J15934" s="220"/>
      <c r="K15934" s="223"/>
    </row>
    <row r="15935" customHeight="1" spans="1:11">
      <c r="A15935" s="226"/>
      <c r="B15935" s="213"/>
      <c r="C15935" s="214"/>
      <c r="D15935" s="214"/>
      <c r="E15935" s="214"/>
      <c r="F15935" s="224"/>
      <c r="G15935" s="216"/>
      <c r="H15935" s="227"/>
      <c r="I15935" s="214"/>
      <c r="J15935" s="214"/>
      <c r="K15935" s="218"/>
    </row>
    <row r="15936" customHeight="1" spans="1:11">
      <c r="A15936" s="228"/>
      <c r="B15936" s="219"/>
      <c r="C15936" s="220"/>
      <c r="D15936" s="220"/>
      <c r="E15936" s="220"/>
      <c r="F15936" s="225"/>
      <c r="G15936" s="222"/>
      <c r="H15936" s="229"/>
      <c r="I15936" s="220"/>
      <c r="J15936" s="220"/>
      <c r="K15936" s="223"/>
    </row>
    <row r="15937" customHeight="1" spans="1:11">
      <c r="A15937" s="226"/>
      <c r="B15937" s="213"/>
      <c r="C15937" s="214"/>
      <c r="D15937" s="214"/>
      <c r="E15937" s="214"/>
      <c r="F15937" s="224"/>
      <c r="G15937" s="216"/>
      <c r="H15937" s="227"/>
      <c r="I15937" s="214"/>
      <c r="J15937" s="214"/>
      <c r="K15937" s="218"/>
    </row>
    <row r="15938" customHeight="1" spans="1:11">
      <c r="A15938" s="228"/>
      <c r="B15938" s="219"/>
      <c r="C15938" s="220"/>
      <c r="D15938" s="220"/>
      <c r="E15938" s="220"/>
      <c r="F15938" s="225"/>
      <c r="G15938" s="222"/>
      <c r="H15938" s="229"/>
      <c r="I15938" s="220"/>
      <c r="J15938" s="220"/>
      <c r="K15938" s="223"/>
    </row>
    <row r="15939" customHeight="1" spans="1:11">
      <c r="A15939" s="226"/>
      <c r="B15939" s="213"/>
      <c r="C15939" s="214"/>
      <c r="D15939" s="214"/>
      <c r="E15939" s="214"/>
      <c r="F15939" s="224"/>
      <c r="G15939" s="216"/>
      <c r="H15939" s="227"/>
      <c r="I15939" s="214"/>
      <c r="J15939" s="214"/>
      <c r="K15939" s="218"/>
    </row>
    <row r="15940" customHeight="1" spans="1:11">
      <c r="A15940" s="228"/>
      <c r="B15940" s="219"/>
      <c r="C15940" s="220"/>
      <c r="D15940" s="220"/>
      <c r="E15940" s="220"/>
      <c r="F15940" s="225"/>
      <c r="G15940" s="222"/>
      <c r="H15940" s="229"/>
      <c r="I15940" s="220"/>
      <c r="J15940" s="220"/>
      <c r="K15940" s="223"/>
    </row>
    <row r="15941" customHeight="1" spans="1:11">
      <c r="A15941" s="226"/>
      <c r="B15941" s="213"/>
      <c r="C15941" s="214"/>
      <c r="D15941" s="214"/>
      <c r="E15941" s="214"/>
      <c r="F15941" s="224"/>
      <c r="G15941" s="216"/>
      <c r="H15941" s="227"/>
      <c r="I15941" s="214"/>
      <c r="J15941" s="214"/>
      <c r="K15941" s="218"/>
    </row>
    <row r="15942" customHeight="1" spans="1:11">
      <c r="A15942" s="228"/>
      <c r="B15942" s="219"/>
      <c r="C15942" s="220"/>
      <c r="D15942" s="220"/>
      <c r="E15942" s="220"/>
      <c r="F15942" s="225"/>
      <c r="G15942" s="222"/>
      <c r="H15942" s="229"/>
      <c r="I15942" s="220"/>
      <c r="J15942" s="220"/>
      <c r="K15942" s="223"/>
    </row>
    <row r="15943" customHeight="1" spans="1:11">
      <c r="A15943" s="226"/>
      <c r="B15943" s="213"/>
      <c r="C15943" s="214"/>
      <c r="D15943" s="214"/>
      <c r="E15943" s="214"/>
      <c r="F15943" s="224"/>
      <c r="G15943" s="216"/>
      <c r="H15943" s="227"/>
      <c r="I15943" s="214"/>
      <c r="J15943" s="214"/>
      <c r="K15943" s="218"/>
    </row>
    <row r="15944" customHeight="1" spans="1:11">
      <c r="A15944" s="228"/>
      <c r="B15944" s="219"/>
      <c r="C15944" s="220"/>
      <c r="D15944" s="220"/>
      <c r="E15944" s="220"/>
      <c r="F15944" s="225"/>
      <c r="G15944" s="222"/>
      <c r="H15944" s="229"/>
      <c r="I15944" s="220"/>
      <c r="J15944" s="220"/>
      <c r="K15944" s="223"/>
    </row>
    <row r="15945" customHeight="1" spans="1:11">
      <c r="A15945" s="226"/>
      <c r="B15945" s="213"/>
      <c r="C15945" s="214"/>
      <c r="D15945" s="214"/>
      <c r="E15945" s="214"/>
      <c r="F15945" s="224"/>
      <c r="G15945" s="216"/>
      <c r="H15945" s="227"/>
      <c r="I15945" s="214"/>
      <c r="J15945" s="214"/>
      <c r="K15945" s="218"/>
    </row>
    <row r="15946" customHeight="1" spans="1:11">
      <c r="A15946" s="228"/>
      <c r="B15946" s="219"/>
      <c r="C15946" s="220"/>
      <c r="D15946" s="220"/>
      <c r="E15946" s="220"/>
      <c r="F15946" s="225"/>
      <c r="G15946" s="222"/>
      <c r="H15946" s="229"/>
      <c r="I15946" s="220"/>
      <c r="J15946" s="220"/>
      <c r="K15946" s="223"/>
    </row>
    <row r="15947" customHeight="1" spans="1:11">
      <c r="A15947" s="226"/>
      <c r="B15947" s="213"/>
      <c r="C15947" s="214"/>
      <c r="D15947" s="214"/>
      <c r="E15947" s="214"/>
      <c r="F15947" s="224"/>
      <c r="G15947" s="216"/>
      <c r="H15947" s="227"/>
      <c r="I15947" s="214"/>
      <c r="J15947" s="214"/>
      <c r="K15947" s="218"/>
    </row>
    <row r="15948" customHeight="1" spans="1:11">
      <c r="A15948" s="228"/>
      <c r="B15948" s="219"/>
      <c r="C15948" s="220"/>
      <c r="D15948" s="220"/>
      <c r="E15948" s="220"/>
      <c r="F15948" s="225"/>
      <c r="G15948" s="222"/>
      <c r="H15948" s="229"/>
      <c r="I15948" s="220"/>
      <c r="J15948" s="220"/>
      <c r="K15948" s="223"/>
    </row>
    <row r="15949" customHeight="1" spans="1:11">
      <c r="A15949" s="226"/>
      <c r="B15949" s="213"/>
      <c r="C15949" s="214"/>
      <c r="D15949" s="214"/>
      <c r="E15949" s="214"/>
      <c r="F15949" s="224"/>
      <c r="G15949" s="216"/>
      <c r="H15949" s="227"/>
      <c r="I15949" s="214"/>
      <c r="J15949" s="214"/>
      <c r="K15949" s="218"/>
    </row>
    <row r="15950" customHeight="1" spans="1:11">
      <c r="A15950" s="228"/>
      <c r="B15950" s="219"/>
      <c r="C15950" s="220"/>
      <c r="D15950" s="220"/>
      <c r="E15950" s="220"/>
      <c r="F15950" s="225"/>
      <c r="G15950" s="222"/>
      <c r="H15950" s="229"/>
      <c r="I15950" s="220"/>
      <c r="J15950" s="220"/>
      <c r="K15950" s="223"/>
    </row>
    <row r="15951" customHeight="1" spans="1:11">
      <c r="A15951" s="226"/>
      <c r="B15951" s="213"/>
      <c r="C15951" s="214"/>
      <c r="D15951" s="214"/>
      <c r="E15951" s="214"/>
      <c r="F15951" s="224"/>
      <c r="G15951" s="216"/>
      <c r="H15951" s="227"/>
      <c r="I15951" s="214"/>
      <c r="J15951" s="214"/>
      <c r="K15951" s="218"/>
    </row>
    <row r="15952" customHeight="1" spans="1:11">
      <c r="A15952" s="228"/>
      <c r="B15952" s="219"/>
      <c r="C15952" s="220"/>
      <c r="D15952" s="220"/>
      <c r="E15952" s="220"/>
      <c r="F15952" s="225"/>
      <c r="G15952" s="222"/>
      <c r="H15952" s="229"/>
      <c r="I15952" s="220"/>
      <c r="J15952" s="220"/>
      <c r="K15952" s="223"/>
    </row>
    <row r="15953" customHeight="1" spans="1:11">
      <c r="A15953" s="226"/>
      <c r="B15953" s="213"/>
      <c r="C15953" s="214"/>
      <c r="D15953" s="214"/>
      <c r="E15953" s="214"/>
      <c r="F15953" s="224"/>
      <c r="G15953" s="216"/>
      <c r="H15953" s="227"/>
      <c r="I15953" s="214"/>
      <c r="J15953" s="214"/>
      <c r="K15953" s="218"/>
    </row>
    <row r="15954" customHeight="1" spans="1:11">
      <c r="A15954" s="228"/>
      <c r="B15954" s="219"/>
      <c r="C15954" s="220"/>
      <c r="D15954" s="220"/>
      <c r="E15954" s="220"/>
      <c r="F15954" s="225"/>
      <c r="G15954" s="222"/>
      <c r="H15954" s="229"/>
      <c r="I15954" s="220"/>
      <c r="J15954" s="220"/>
      <c r="K15954" s="223"/>
    </row>
    <row r="15955" customHeight="1" spans="1:11">
      <c r="A15955" s="226"/>
      <c r="B15955" s="213"/>
      <c r="C15955" s="214"/>
      <c r="D15955" s="214"/>
      <c r="E15955" s="214"/>
      <c r="F15955" s="224"/>
      <c r="G15955" s="216"/>
      <c r="H15955" s="227"/>
      <c r="I15955" s="214"/>
      <c r="J15955" s="214"/>
      <c r="K15955" s="218"/>
    </row>
    <row r="15956" customHeight="1" spans="1:11">
      <c r="A15956" s="228"/>
      <c r="B15956" s="219"/>
      <c r="C15956" s="220"/>
      <c r="D15956" s="220"/>
      <c r="E15956" s="220"/>
      <c r="F15956" s="225"/>
      <c r="G15956" s="222"/>
      <c r="H15956" s="229"/>
      <c r="I15956" s="220"/>
      <c r="J15956" s="220"/>
      <c r="K15956" s="223"/>
    </row>
    <row r="15957" customHeight="1" spans="1:11">
      <c r="A15957" s="226"/>
      <c r="B15957" s="213"/>
      <c r="C15957" s="214"/>
      <c r="D15957" s="214"/>
      <c r="E15957" s="214"/>
      <c r="F15957" s="224"/>
      <c r="G15957" s="216"/>
      <c r="H15957" s="227"/>
      <c r="I15957" s="214"/>
      <c r="J15957" s="214"/>
      <c r="K15957" s="218"/>
    </row>
    <row r="15958" customHeight="1" spans="1:11">
      <c r="A15958" s="228"/>
      <c r="B15958" s="219"/>
      <c r="C15958" s="220"/>
      <c r="D15958" s="220"/>
      <c r="E15958" s="220"/>
      <c r="F15958" s="225"/>
      <c r="G15958" s="222"/>
      <c r="H15958" s="229"/>
      <c r="I15958" s="220"/>
      <c r="J15958" s="220"/>
      <c r="K15958" s="223"/>
    </row>
    <row r="15959" customHeight="1" spans="1:11">
      <c r="A15959" s="226"/>
      <c r="B15959" s="213"/>
      <c r="C15959" s="214"/>
      <c r="D15959" s="214"/>
      <c r="E15959" s="214"/>
      <c r="F15959" s="224"/>
      <c r="G15959" s="216"/>
      <c r="H15959" s="227"/>
      <c r="I15959" s="214"/>
      <c r="J15959" s="214"/>
      <c r="K15959" s="218"/>
    </row>
    <row r="15960" customHeight="1" spans="1:11">
      <c r="A15960" s="228"/>
      <c r="B15960" s="219"/>
      <c r="C15960" s="220"/>
      <c r="D15960" s="220"/>
      <c r="E15960" s="220"/>
      <c r="F15960" s="225"/>
      <c r="G15960" s="222"/>
      <c r="H15960" s="229"/>
      <c r="I15960" s="220"/>
      <c r="J15960" s="220"/>
      <c r="K15960" s="223"/>
    </row>
    <row r="15961" customHeight="1" spans="1:11">
      <c r="A15961" s="226"/>
      <c r="B15961" s="213"/>
      <c r="C15961" s="214"/>
      <c r="D15961" s="214"/>
      <c r="E15961" s="214"/>
      <c r="F15961" s="224"/>
      <c r="G15961" s="216"/>
      <c r="H15961" s="227"/>
      <c r="I15961" s="214"/>
      <c r="J15961" s="214"/>
      <c r="K15961" s="218"/>
    </row>
    <row r="15962" customHeight="1" spans="1:11">
      <c r="A15962" s="228"/>
      <c r="B15962" s="219"/>
      <c r="C15962" s="220"/>
      <c r="D15962" s="220"/>
      <c r="E15962" s="220"/>
      <c r="F15962" s="225"/>
      <c r="G15962" s="222"/>
      <c r="H15962" s="229"/>
      <c r="I15962" s="220"/>
      <c r="J15962" s="220"/>
      <c r="K15962" s="223"/>
    </row>
    <row r="15963" customHeight="1" spans="1:11">
      <c r="A15963" s="226"/>
      <c r="B15963" s="213"/>
      <c r="C15963" s="214"/>
      <c r="D15963" s="214"/>
      <c r="E15963" s="214"/>
      <c r="F15963" s="224"/>
      <c r="G15963" s="216"/>
      <c r="H15963" s="227"/>
      <c r="I15963" s="214"/>
      <c r="J15963" s="214"/>
      <c r="K15963" s="218"/>
    </row>
    <row r="15964" customHeight="1" spans="1:11">
      <c r="A15964" s="228"/>
      <c r="B15964" s="219"/>
      <c r="C15964" s="220"/>
      <c r="D15964" s="220"/>
      <c r="E15964" s="220"/>
      <c r="F15964" s="225"/>
      <c r="G15964" s="222"/>
      <c r="H15964" s="229"/>
      <c r="I15964" s="220"/>
      <c r="J15964" s="220"/>
      <c r="K15964" s="223"/>
    </row>
    <row r="15965" customHeight="1" spans="1:11">
      <c r="A15965" s="226"/>
      <c r="B15965" s="213"/>
      <c r="C15965" s="214"/>
      <c r="D15965" s="214"/>
      <c r="E15965" s="214"/>
      <c r="F15965" s="224"/>
      <c r="G15965" s="216"/>
      <c r="H15965" s="227"/>
      <c r="I15965" s="214"/>
      <c r="J15965" s="214"/>
      <c r="K15965" s="218"/>
    </row>
    <row r="15966" customHeight="1" spans="1:11">
      <c r="A15966" s="228"/>
      <c r="B15966" s="219"/>
      <c r="C15966" s="220"/>
      <c r="D15966" s="220"/>
      <c r="E15966" s="220"/>
      <c r="F15966" s="225"/>
      <c r="G15966" s="222"/>
      <c r="H15966" s="229"/>
      <c r="I15966" s="220"/>
      <c r="J15966" s="220"/>
      <c r="K15966" s="223"/>
    </row>
    <row r="15967" customHeight="1" spans="1:11">
      <c r="A15967" s="226"/>
      <c r="B15967" s="213"/>
      <c r="C15967" s="214"/>
      <c r="D15967" s="214"/>
      <c r="E15967" s="214"/>
      <c r="F15967" s="224"/>
      <c r="G15967" s="216"/>
      <c r="H15967" s="227"/>
      <c r="I15967" s="214"/>
      <c r="J15967" s="214"/>
      <c r="K15967" s="218"/>
    </row>
    <row r="15968" customHeight="1" spans="1:11">
      <c r="A15968" s="228"/>
      <c r="B15968" s="219"/>
      <c r="C15968" s="220"/>
      <c r="D15968" s="220"/>
      <c r="E15968" s="220"/>
      <c r="F15968" s="225"/>
      <c r="G15968" s="222"/>
      <c r="H15968" s="229"/>
      <c r="I15968" s="220"/>
      <c r="J15968" s="220"/>
      <c r="K15968" s="223"/>
    </row>
    <row r="15969" customHeight="1" spans="1:11">
      <c r="A15969" s="226"/>
      <c r="B15969" s="213"/>
      <c r="C15969" s="214"/>
      <c r="D15969" s="214"/>
      <c r="E15969" s="214"/>
      <c r="F15969" s="224"/>
      <c r="G15969" s="216"/>
      <c r="H15969" s="227"/>
      <c r="I15969" s="214"/>
      <c r="J15969" s="214"/>
      <c r="K15969" s="218"/>
    </row>
    <row r="15970" customHeight="1" spans="1:11">
      <c r="A15970" s="228"/>
      <c r="B15970" s="219"/>
      <c r="C15970" s="220"/>
      <c r="D15970" s="220"/>
      <c r="E15970" s="220"/>
      <c r="F15970" s="225"/>
      <c r="G15970" s="222"/>
      <c r="H15970" s="229"/>
      <c r="I15970" s="220"/>
      <c r="J15970" s="220"/>
      <c r="K15970" s="223"/>
    </row>
    <row r="15971" customHeight="1" spans="1:11">
      <c r="A15971" s="226"/>
      <c r="B15971" s="213"/>
      <c r="C15971" s="214"/>
      <c r="D15971" s="214"/>
      <c r="E15971" s="214"/>
      <c r="F15971" s="224"/>
      <c r="G15971" s="216"/>
      <c r="H15971" s="227"/>
      <c r="I15971" s="214"/>
      <c r="J15971" s="214"/>
      <c r="K15971" s="218"/>
    </row>
    <row r="15972" customHeight="1" spans="1:11">
      <c r="A15972" s="228"/>
      <c r="B15972" s="219"/>
      <c r="C15972" s="220"/>
      <c r="D15972" s="220"/>
      <c r="E15972" s="220"/>
      <c r="F15972" s="225"/>
      <c r="G15972" s="222"/>
      <c r="H15972" s="229"/>
      <c r="I15972" s="220"/>
      <c r="J15972" s="220"/>
      <c r="K15972" s="223"/>
    </row>
    <row r="15973" customHeight="1" spans="1:11">
      <c r="A15973" s="226"/>
      <c r="B15973" s="213"/>
      <c r="C15973" s="214"/>
      <c r="D15973" s="214"/>
      <c r="E15973" s="214"/>
      <c r="F15973" s="224"/>
      <c r="G15973" s="216"/>
      <c r="H15973" s="227"/>
      <c r="I15973" s="214"/>
      <c r="J15973" s="214"/>
      <c r="K15973" s="218"/>
    </row>
    <row r="15974" customHeight="1" spans="1:11">
      <c r="A15974" s="228"/>
      <c r="B15974" s="219"/>
      <c r="C15974" s="220"/>
      <c r="D15974" s="220"/>
      <c r="E15974" s="220"/>
      <c r="F15974" s="225"/>
      <c r="G15974" s="222"/>
      <c r="H15974" s="229"/>
      <c r="I15974" s="220"/>
      <c r="J15974" s="220"/>
      <c r="K15974" s="223"/>
    </row>
    <row r="15975" customHeight="1" spans="1:11">
      <c r="A15975" s="226"/>
      <c r="B15975" s="213"/>
      <c r="C15975" s="214"/>
      <c r="D15975" s="214"/>
      <c r="E15975" s="214"/>
      <c r="F15975" s="224"/>
      <c r="G15975" s="216"/>
      <c r="H15975" s="227"/>
      <c r="I15975" s="214"/>
      <c r="J15975" s="214"/>
      <c r="K15975" s="218"/>
    </row>
    <row r="15976" customHeight="1" spans="1:11">
      <c r="A15976" s="228"/>
      <c r="B15976" s="219"/>
      <c r="C15976" s="220"/>
      <c r="D15976" s="220"/>
      <c r="E15976" s="220"/>
      <c r="F15976" s="225"/>
      <c r="G15976" s="222"/>
      <c r="H15976" s="229"/>
      <c r="I15976" s="220"/>
      <c r="J15976" s="220"/>
      <c r="K15976" s="223"/>
    </row>
    <row r="15977" customHeight="1" spans="1:11">
      <c r="A15977" s="226"/>
      <c r="B15977" s="213"/>
      <c r="C15977" s="214"/>
      <c r="D15977" s="214"/>
      <c r="E15977" s="214"/>
      <c r="F15977" s="224"/>
      <c r="G15977" s="216"/>
      <c r="H15977" s="227"/>
      <c r="I15977" s="214"/>
      <c r="J15977" s="214"/>
      <c r="K15977" s="218"/>
    </row>
    <row r="15978" customHeight="1" spans="1:11">
      <c r="A15978" s="228"/>
      <c r="B15978" s="219"/>
      <c r="C15978" s="220"/>
      <c r="D15978" s="220"/>
      <c r="E15978" s="220"/>
      <c r="F15978" s="225"/>
      <c r="G15978" s="222"/>
      <c r="H15978" s="229"/>
      <c r="I15978" s="220"/>
      <c r="J15978" s="220"/>
      <c r="K15978" s="223"/>
    </row>
    <row r="15979" customHeight="1" spans="1:11">
      <c r="A15979" s="226"/>
      <c r="B15979" s="213"/>
      <c r="C15979" s="214"/>
      <c r="D15979" s="214"/>
      <c r="E15979" s="214"/>
      <c r="F15979" s="224"/>
      <c r="G15979" s="216"/>
      <c r="H15979" s="227"/>
      <c r="I15979" s="214"/>
      <c r="J15979" s="214"/>
      <c r="K15979" s="218"/>
    </row>
    <row r="15980" customHeight="1" spans="1:11">
      <c r="A15980" s="228"/>
      <c r="B15980" s="219"/>
      <c r="C15980" s="220"/>
      <c r="D15980" s="220"/>
      <c r="E15980" s="220"/>
      <c r="F15980" s="225"/>
      <c r="G15980" s="222"/>
      <c r="H15980" s="229"/>
      <c r="I15980" s="220"/>
      <c r="J15980" s="220"/>
      <c r="K15980" s="223"/>
    </row>
    <row r="15981" customHeight="1" spans="1:11">
      <c r="A15981" s="226"/>
      <c r="B15981" s="213"/>
      <c r="C15981" s="214"/>
      <c r="D15981" s="214"/>
      <c r="E15981" s="214"/>
      <c r="F15981" s="224"/>
      <c r="G15981" s="216"/>
      <c r="H15981" s="227"/>
      <c r="I15981" s="214"/>
      <c r="J15981" s="214"/>
      <c r="K15981" s="218"/>
    </row>
    <row r="15982" customHeight="1" spans="1:11">
      <c r="A15982" s="228"/>
      <c r="B15982" s="219"/>
      <c r="C15982" s="220"/>
      <c r="D15982" s="220"/>
      <c r="E15982" s="220"/>
      <c r="F15982" s="225"/>
      <c r="G15982" s="222"/>
      <c r="H15982" s="229"/>
      <c r="I15982" s="220"/>
      <c r="J15982" s="220"/>
      <c r="K15982" s="223"/>
    </row>
    <row r="15983" customHeight="1" spans="1:11">
      <c r="A15983" s="226"/>
      <c r="B15983" s="213"/>
      <c r="C15983" s="214"/>
      <c r="D15983" s="214"/>
      <c r="E15983" s="214"/>
      <c r="F15983" s="224"/>
      <c r="G15983" s="216"/>
      <c r="H15983" s="227"/>
      <c r="I15983" s="214"/>
      <c r="J15983" s="214"/>
      <c r="K15983" s="218"/>
    </row>
    <row r="15984" customHeight="1" spans="1:11">
      <c r="A15984" s="228"/>
      <c r="B15984" s="219"/>
      <c r="C15984" s="220"/>
      <c r="D15984" s="220"/>
      <c r="E15984" s="220"/>
      <c r="F15984" s="225"/>
      <c r="G15984" s="222"/>
      <c r="H15984" s="229"/>
      <c r="I15984" s="220"/>
      <c r="J15984" s="220"/>
      <c r="K15984" s="223"/>
    </row>
    <row r="15985" customHeight="1" spans="1:11">
      <c r="A15985" s="226"/>
      <c r="B15985" s="213"/>
      <c r="C15985" s="214"/>
      <c r="D15985" s="214"/>
      <c r="E15985" s="214"/>
      <c r="F15985" s="224"/>
      <c r="G15985" s="216"/>
      <c r="H15985" s="227"/>
      <c r="I15985" s="214"/>
      <c r="J15985" s="214"/>
      <c r="K15985" s="218"/>
    </row>
    <row r="15986" customHeight="1" spans="1:11">
      <c r="A15986" s="228"/>
      <c r="B15986" s="219"/>
      <c r="C15986" s="220"/>
      <c r="D15986" s="220"/>
      <c r="E15986" s="220"/>
      <c r="F15986" s="225"/>
      <c r="G15986" s="222"/>
      <c r="H15986" s="229"/>
      <c r="I15986" s="220"/>
      <c r="J15986" s="220"/>
      <c r="K15986" s="223"/>
    </row>
    <row r="15987" customHeight="1" spans="1:11">
      <c r="A15987" s="226"/>
      <c r="B15987" s="213"/>
      <c r="C15987" s="214"/>
      <c r="D15987" s="214"/>
      <c r="E15987" s="214"/>
      <c r="F15987" s="224"/>
      <c r="G15987" s="216"/>
      <c r="H15987" s="227"/>
      <c r="I15987" s="214"/>
      <c r="J15987" s="214"/>
      <c r="K15987" s="218"/>
    </row>
    <row r="15988" customHeight="1" spans="1:11">
      <c r="A15988" s="228"/>
      <c r="B15988" s="219"/>
      <c r="C15988" s="220"/>
      <c r="D15988" s="220"/>
      <c r="E15988" s="220"/>
      <c r="F15988" s="225"/>
      <c r="G15988" s="222"/>
      <c r="H15988" s="229"/>
      <c r="I15988" s="220"/>
      <c r="J15988" s="220"/>
      <c r="K15988" s="223"/>
    </row>
    <row r="15989" customHeight="1" spans="1:11">
      <c r="A15989" s="226"/>
      <c r="B15989" s="213"/>
      <c r="C15989" s="214"/>
      <c r="D15989" s="214"/>
      <c r="E15989" s="214"/>
      <c r="F15989" s="224"/>
      <c r="G15989" s="216"/>
      <c r="H15989" s="227"/>
      <c r="I15989" s="214"/>
      <c r="J15989" s="214"/>
      <c r="K15989" s="218"/>
    </row>
    <row r="15990" customHeight="1" spans="1:11">
      <c r="A15990" s="228"/>
      <c r="B15990" s="219"/>
      <c r="C15990" s="220"/>
      <c r="D15990" s="220"/>
      <c r="E15990" s="220"/>
      <c r="F15990" s="225"/>
      <c r="G15990" s="222"/>
      <c r="H15990" s="229"/>
      <c r="I15990" s="220"/>
      <c r="J15990" s="220"/>
      <c r="K15990" s="223"/>
    </row>
    <row r="15991" customHeight="1" spans="1:11">
      <c r="A15991" s="226"/>
      <c r="B15991" s="213"/>
      <c r="C15991" s="214"/>
      <c r="D15991" s="214"/>
      <c r="E15991" s="214"/>
      <c r="F15991" s="224"/>
      <c r="G15991" s="216"/>
      <c r="H15991" s="227"/>
      <c r="I15991" s="214"/>
      <c r="J15991" s="214"/>
      <c r="K15991" s="218"/>
    </row>
    <row r="15992" customHeight="1" spans="1:11">
      <c r="A15992" s="228"/>
      <c r="B15992" s="219"/>
      <c r="C15992" s="220"/>
      <c r="D15992" s="220"/>
      <c r="E15992" s="220"/>
      <c r="F15992" s="225"/>
      <c r="G15992" s="222"/>
      <c r="H15992" s="229"/>
      <c r="I15992" s="220"/>
      <c r="J15992" s="220"/>
      <c r="K15992" s="223"/>
    </row>
    <row r="15993" customHeight="1" spans="1:11">
      <c r="A15993" s="226"/>
      <c r="B15993" s="213"/>
      <c r="C15993" s="214"/>
      <c r="D15993" s="214"/>
      <c r="E15993" s="214"/>
      <c r="F15993" s="224"/>
      <c r="G15993" s="216"/>
      <c r="H15993" s="227"/>
      <c r="I15993" s="214"/>
      <c r="J15993" s="214"/>
      <c r="K15993" s="218"/>
    </row>
    <row r="15994" customHeight="1" spans="1:11">
      <c r="A15994" s="228"/>
      <c r="B15994" s="219"/>
      <c r="C15994" s="220"/>
      <c r="D15994" s="220"/>
      <c r="E15994" s="220"/>
      <c r="F15994" s="225"/>
      <c r="G15994" s="222"/>
      <c r="H15994" s="229"/>
      <c r="I15994" s="220"/>
      <c r="J15994" s="220"/>
      <c r="K15994" s="223"/>
    </row>
    <row r="15995" customHeight="1" spans="1:11">
      <c r="A15995" s="226"/>
      <c r="B15995" s="213"/>
      <c r="C15995" s="214"/>
      <c r="D15995" s="214"/>
      <c r="E15995" s="214"/>
      <c r="F15995" s="224"/>
      <c r="G15995" s="216"/>
      <c r="H15995" s="227"/>
      <c r="I15995" s="214"/>
      <c r="J15995" s="214"/>
      <c r="K15995" s="218"/>
    </row>
    <row r="15996" customHeight="1" spans="1:11">
      <c r="A15996" s="228"/>
      <c r="B15996" s="219"/>
      <c r="C15996" s="220"/>
      <c r="D15996" s="220"/>
      <c r="E15996" s="220"/>
      <c r="F15996" s="225"/>
      <c r="G15996" s="222"/>
      <c r="H15996" s="229"/>
      <c r="I15996" s="220"/>
      <c r="J15996" s="220"/>
      <c r="K15996" s="223"/>
    </row>
    <row r="15997" customHeight="1" spans="1:11">
      <c r="A15997" s="226"/>
      <c r="B15997" s="213"/>
      <c r="C15997" s="214"/>
      <c r="D15997" s="214"/>
      <c r="E15997" s="214"/>
      <c r="F15997" s="224"/>
      <c r="G15997" s="216"/>
      <c r="H15997" s="227"/>
      <c r="I15997" s="214"/>
      <c r="J15997" s="214"/>
      <c r="K15997" s="218"/>
    </row>
    <row r="15998" customHeight="1" spans="1:11">
      <c r="A15998" s="228"/>
      <c r="B15998" s="219"/>
      <c r="C15998" s="220"/>
      <c r="D15998" s="220"/>
      <c r="E15998" s="220"/>
      <c r="F15998" s="225"/>
      <c r="G15998" s="222"/>
      <c r="H15998" s="229"/>
      <c r="I15998" s="220"/>
      <c r="J15998" s="220"/>
      <c r="K15998" s="223"/>
    </row>
    <row r="15999" customHeight="1" spans="1:11">
      <c r="A15999" s="226"/>
      <c r="B15999" s="213"/>
      <c r="C15999" s="214"/>
      <c r="D15999" s="214"/>
      <c r="E15999" s="214"/>
      <c r="F15999" s="224"/>
      <c r="G15999" s="216"/>
      <c r="H15999" s="227"/>
      <c r="I15999" s="214"/>
      <c r="J15999" s="214"/>
      <c r="K15999" s="218"/>
    </row>
    <row r="16000" customHeight="1" spans="1:11">
      <c r="A16000" s="228"/>
      <c r="B16000" s="219"/>
      <c r="C16000" s="220"/>
      <c r="D16000" s="220"/>
      <c r="E16000" s="220"/>
      <c r="F16000" s="225"/>
      <c r="G16000" s="222"/>
      <c r="H16000" s="229"/>
      <c r="I16000" s="220"/>
      <c r="J16000" s="220"/>
      <c r="K16000" s="223"/>
    </row>
    <row r="16001" customHeight="1" spans="1:11">
      <c r="A16001" s="226"/>
      <c r="B16001" s="213"/>
      <c r="C16001" s="214"/>
      <c r="D16001" s="214"/>
      <c r="E16001" s="214"/>
      <c r="F16001" s="224"/>
      <c r="G16001" s="216"/>
      <c r="H16001" s="227"/>
      <c r="I16001" s="214"/>
      <c r="J16001" s="214"/>
      <c r="K16001" s="218"/>
    </row>
    <row r="16002" customHeight="1" spans="1:11">
      <c r="A16002" s="228"/>
      <c r="B16002" s="219"/>
      <c r="C16002" s="220"/>
      <c r="D16002" s="220"/>
      <c r="E16002" s="220"/>
      <c r="F16002" s="225"/>
      <c r="G16002" s="222"/>
      <c r="H16002" s="229"/>
      <c r="I16002" s="220"/>
      <c r="J16002" s="220"/>
      <c r="K16002" s="223"/>
    </row>
    <row r="16003" customHeight="1" spans="1:11">
      <c r="A16003" s="226"/>
      <c r="B16003" s="213"/>
      <c r="C16003" s="214"/>
      <c r="D16003" s="214"/>
      <c r="E16003" s="214"/>
      <c r="F16003" s="224"/>
      <c r="G16003" s="216"/>
      <c r="H16003" s="227"/>
      <c r="I16003" s="214"/>
      <c r="J16003" s="214"/>
      <c r="K16003" s="218"/>
    </row>
    <row r="16004" customHeight="1" spans="1:11">
      <c r="A16004" s="228"/>
      <c r="B16004" s="219"/>
      <c r="C16004" s="220"/>
      <c r="D16004" s="220"/>
      <c r="E16004" s="220"/>
      <c r="F16004" s="225"/>
      <c r="G16004" s="222"/>
      <c r="H16004" s="229"/>
      <c r="I16004" s="220"/>
      <c r="J16004" s="220"/>
      <c r="K16004" s="223"/>
    </row>
    <row r="16005" customHeight="1" spans="1:11">
      <c r="A16005" s="226"/>
      <c r="B16005" s="213"/>
      <c r="C16005" s="214"/>
      <c r="D16005" s="214"/>
      <c r="E16005" s="214"/>
      <c r="F16005" s="224"/>
      <c r="G16005" s="216"/>
      <c r="H16005" s="227"/>
      <c r="I16005" s="214"/>
      <c r="J16005" s="214"/>
      <c r="K16005" s="218"/>
    </row>
    <row r="16006" customHeight="1" spans="1:11">
      <c r="A16006" s="228"/>
      <c r="B16006" s="219"/>
      <c r="C16006" s="220"/>
      <c r="D16006" s="220"/>
      <c r="E16006" s="220"/>
      <c r="F16006" s="225"/>
      <c r="G16006" s="222"/>
      <c r="H16006" s="229"/>
      <c r="I16006" s="220"/>
      <c r="J16006" s="220"/>
      <c r="K16006" s="223"/>
    </row>
    <row r="16007" customHeight="1" spans="1:11">
      <c r="A16007" s="226"/>
      <c r="B16007" s="213"/>
      <c r="C16007" s="214"/>
      <c r="D16007" s="214"/>
      <c r="E16007" s="214"/>
      <c r="F16007" s="224"/>
      <c r="G16007" s="216"/>
      <c r="H16007" s="227"/>
      <c r="I16007" s="214"/>
      <c r="J16007" s="214"/>
      <c r="K16007" s="218"/>
    </row>
    <row r="16008" customHeight="1" spans="1:11">
      <c r="A16008" s="228"/>
      <c r="B16008" s="219"/>
      <c r="C16008" s="220"/>
      <c r="D16008" s="220"/>
      <c r="E16008" s="220"/>
      <c r="F16008" s="225"/>
      <c r="G16008" s="222"/>
      <c r="H16008" s="229"/>
      <c r="I16008" s="220"/>
      <c r="J16008" s="220"/>
      <c r="K16008" s="223"/>
    </row>
    <row r="16009" customHeight="1" spans="1:11">
      <c r="A16009" s="226"/>
      <c r="B16009" s="213"/>
      <c r="C16009" s="214"/>
      <c r="D16009" s="214"/>
      <c r="E16009" s="214"/>
      <c r="F16009" s="224"/>
      <c r="G16009" s="216"/>
      <c r="H16009" s="227"/>
      <c r="I16009" s="214"/>
      <c r="J16009" s="214"/>
      <c r="K16009" s="218"/>
    </row>
    <row r="16010" customHeight="1" spans="1:11">
      <c r="A16010" s="228"/>
      <c r="B16010" s="219"/>
      <c r="C16010" s="220"/>
      <c r="D16010" s="220"/>
      <c r="E16010" s="220"/>
      <c r="F16010" s="225"/>
      <c r="G16010" s="222"/>
      <c r="H16010" s="229"/>
      <c r="I16010" s="220"/>
      <c r="J16010" s="220"/>
      <c r="K16010" s="223"/>
    </row>
    <row r="16011" customHeight="1" spans="1:11">
      <c r="A16011" s="226"/>
      <c r="B16011" s="213"/>
      <c r="C16011" s="214"/>
      <c r="D16011" s="214"/>
      <c r="E16011" s="214"/>
      <c r="F16011" s="224"/>
      <c r="G16011" s="216"/>
      <c r="H16011" s="227"/>
      <c r="I16011" s="214"/>
      <c r="J16011" s="214"/>
      <c r="K16011" s="218"/>
    </row>
    <row r="16012" customHeight="1" spans="1:11">
      <c r="A16012" s="228"/>
      <c r="B16012" s="219"/>
      <c r="C16012" s="220"/>
      <c r="D16012" s="220"/>
      <c r="E16012" s="220"/>
      <c r="F16012" s="225"/>
      <c r="G16012" s="222"/>
      <c r="H16012" s="229"/>
      <c r="I16012" s="220"/>
      <c r="J16012" s="220"/>
      <c r="K16012" s="223"/>
    </row>
    <row r="16013" customHeight="1" spans="1:11">
      <c r="A16013" s="226"/>
      <c r="B16013" s="213"/>
      <c r="C16013" s="214"/>
      <c r="D16013" s="214"/>
      <c r="E16013" s="214"/>
      <c r="F16013" s="224"/>
      <c r="G16013" s="216"/>
      <c r="H16013" s="227"/>
      <c r="I16013" s="214"/>
      <c r="J16013" s="214"/>
      <c r="K16013" s="218"/>
    </row>
    <row r="16014" customHeight="1" spans="1:11">
      <c r="A16014" s="228"/>
      <c r="B16014" s="219"/>
      <c r="C16014" s="220"/>
      <c r="D16014" s="220"/>
      <c r="E16014" s="220"/>
      <c r="F16014" s="225"/>
      <c r="G16014" s="222"/>
      <c r="H16014" s="229"/>
      <c r="I16014" s="220"/>
      <c r="J16014" s="220"/>
      <c r="K16014" s="223"/>
    </row>
    <row r="16015" customHeight="1" spans="1:11">
      <c r="A16015" s="226"/>
      <c r="B16015" s="213"/>
      <c r="C16015" s="214"/>
      <c r="D16015" s="214"/>
      <c r="E16015" s="214"/>
      <c r="F16015" s="224"/>
      <c r="G16015" s="216"/>
      <c r="H16015" s="227"/>
      <c r="I16015" s="214"/>
      <c r="J16015" s="214"/>
      <c r="K16015" s="218"/>
    </row>
    <row r="16016" customHeight="1" spans="1:11">
      <c r="A16016" s="228"/>
      <c r="B16016" s="219"/>
      <c r="C16016" s="220"/>
      <c r="D16016" s="220"/>
      <c r="E16016" s="220"/>
      <c r="F16016" s="225"/>
      <c r="G16016" s="222"/>
      <c r="H16016" s="229"/>
      <c r="I16016" s="220"/>
      <c r="J16016" s="220"/>
      <c r="K16016" s="223"/>
    </row>
    <row r="16017" customHeight="1" spans="1:11">
      <c r="A16017" s="226"/>
      <c r="B16017" s="213"/>
      <c r="C16017" s="214"/>
      <c r="D16017" s="214"/>
      <c r="E16017" s="214"/>
      <c r="F16017" s="224"/>
      <c r="G16017" s="216"/>
      <c r="H16017" s="227"/>
      <c r="I16017" s="214"/>
      <c r="J16017" s="214"/>
      <c r="K16017" s="218"/>
    </row>
    <row r="16018" customHeight="1" spans="1:11">
      <c r="A16018" s="228"/>
      <c r="B16018" s="219"/>
      <c r="C16018" s="220"/>
      <c r="D16018" s="220"/>
      <c r="E16018" s="220"/>
      <c r="F16018" s="225"/>
      <c r="G16018" s="222"/>
      <c r="H16018" s="229"/>
      <c r="I16018" s="220"/>
      <c r="J16018" s="220"/>
      <c r="K16018" s="223"/>
    </row>
    <row r="16019" customHeight="1" spans="1:11">
      <c r="A16019" s="226"/>
      <c r="B16019" s="213"/>
      <c r="C16019" s="214"/>
      <c r="D16019" s="214"/>
      <c r="E16019" s="214"/>
      <c r="F16019" s="224"/>
      <c r="G16019" s="216"/>
      <c r="H16019" s="227"/>
      <c r="I16019" s="214"/>
      <c r="J16019" s="214"/>
      <c r="K16019" s="218"/>
    </row>
    <row r="16020" customHeight="1" spans="1:11">
      <c r="A16020" s="228"/>
      <c r="B16020" s="219"/>
      <c r="C16020" s="220"/>
      <c r="D16020" s="220"/>
      <c r="E16020" s="220"/>
      <c r="F16020" s="225"/>
      <c r="G16020" s="222"/>
      <c r="H16020" s="229"/>
      <c r="I16020" s="220"/>
      <c r="J16020" s="220"/>
      <c r="K16020" s="223"/>
    </row>
    <row r="16021" customHeight="1" spans="1:11">
      <c r="A16021" s="226"/>
      <c r="B16021" s="213"/>
      <c r="C16021" s="214"/>
      <c r="D16021" s="214"/>
      <c r="E16021" s="214"/>
      <c r="F16021" s="224"/>
      <c r="G16021" s="216"/>
      <c r="H16021" s="227"/>
      <c r="I16021" s="214"/>
      <c r="J16021" s="214"/>
      <c r="K16021" s="218"/>
    </row>
    <row r="16022" customHeight="1" spans="1:11">
      <c r="A16022" s="228"/>
      <c r="B16022" s="219"/>
      <c r="C16022" s="220"/>
      <c r="D16022" s="220"/>
      <c r="E16022" s="220"/>
      <c r="F16022" s="225"/>
      <c r="G16022" s="222"/>
      <c r="H16022" s="229"/>
      <c r="I16022" s="220"/>
      <c r="J16022" s="220"/>
      <c r="K16022" s="223"/>
    </row>
    <row r="16023" customHeight="1" spans="1:11">
      <c r="A16023" s="226"/>
      <c r="B16023" s="213"/>
      <c r="C16023" s="214"/>
      <c r="D16023" s="214"/>
      <c r="E16023" s="214"/>
      <c r="F16023" s="224"/>
      <c r="G16023" s="216"/>
      <c r="H16023" s="227"/>
      <c r="I16023" s="214"/>
      <c r="J16023" s="214"/>
      <c r="K16023" s="218"/>
    </row>
    <row r="16024" customHeight="1" spans="1:11">
      <c r="A16024" s="228"/>
      <c r="B16024" s="219"/>
      <c r="C16024" s="220"/>
      <c r="D16024" s="220"/>
      <c r="E16024" s="220"/>
      <c r="F16024" s="225"/>
      <c r="G16024" s="222"/>
      <c r="H16024" s="229"/>
      <c r="I16024" s="220"/>
      <c r="J16024" s="220"/>
      <c r="K16024" s="223"/>
    </row>
    <row r="16025" customHeight="1" spans="1:11">
      <c r="A16025" s="226"/>
      <c r="B16025" s="213"/>
      <c r="C16025" s="214"/>
      <c r="D16025" s="214"/>
      <c r="E16025" s="214"/>
      <c r="F16025" s="224"/>
      <c r="G16025" s="216"/>
      <c r="H16025" s="227"/>
      <c r="I16025" s="214"/>
      <c r="J16025" s="214"/>
      <c r="K16025" s="218"/>
    </row>
    <row r="16026" customHeight="1" spans="1:11">
      <c r="A16026" s="228"/>
      <c r="B16026" s="219"/>
      <c r="C16026" s="220"/>
      <c r="D16026" s="220"/>
      <c r="E16026" s="220"/>
      <c r="F16026" s="225"/>
      <c r="G16026" s="222"/>
      <c r="H16026" s="229"/>
      <c r="I16026" s="220"/>
      <c r="J16026" s="220"/>
      <c r="K16026" s="223"/>
    </row>
    <row r="16027" customHeight="1" spans="1:11">
      <c r="A16027" s="226"/>
      <c r="B16027" s="213"/>
      <c r="C16027" s="214"/>
      <c r="D16027" s="214"/>
      <c r="E16027" s="214"/>
      <c r="F16027" s="224"/>
      <c r="G16027" s="216"/>
      <c r="H16027" s="227"/>
      <c r="I16027" s="214"/>
      <c r="J16027" s="214"/>
      <c r="K16027" s="218"/>
    </row>
    <row r="16028" customHeight="1" spans="1:11">
      <c r="A16028" s="228"/>
      <c r="B16028" s="219"/>
      <c r="C16028" s="220"/>
      <c r="D16028" s="220"/>
      <c r="E16028" s="220"/>
      <c r="F16028" s="225"/>
      <c r="G16028" s="222"/>
      <c r="H16028" s="229"/>
      <c r="I16028" s="220"/>
      <c r="J16028" s="220"/>
      <c r="K16028" s="223"/>
    </row>
    <row r="16029" customHeight="1" spans="1:11">
      <c r="A16029" s="226"/>
      <c r="B16029" s="213"/>
      <c r="C16029" s="214"/>
      <c r="D16029" s="214"/>
      <c r="E16029" s="214"/>
      <c r="F16029" s="224"/>
      <c r="G16029" s="216"/>
      <c r="H16029" s="227"/>
      <c r="I16029" s="214"/>
      <c r="J16029" s="214"/>
      <c r="K16029" s="218"/>
    </row>
    <row r="16030" customHeight="1" spans="1:11">
      <c r="A16030" s="228"/>
      <c r="B16030" s="219"/>
      <c r="C16030" s="220"/>
      <c r="D16030" s="220"/>
      <c r="E16030" s="220"/>
      <c r="F16030" s="225"/>
      <c r="G16030" s="222"/>
      <c r="H16030" s="229"/>
      <c r="I16030" s="220"/>
      <c r="J16030" s="220"/>
      <c r="K16030" s="223"/>
    </row>
    <row r="16031" customHeight="1" spans="1:11">
      <c r="A16031" s="226"/>
      <c r="B16031" s="213"/>
      <c r="C16031" s="214"/>
      <c r="D16031" s="214"/>
      <c r="E16031" s="214"/>
      <c r="F16031" s="224"/>
      <c r="G16031" s="216"/>
      <c r="H16031" s="227"/>
      <c r="I16031" s="214"/>
      <c r="J16031" s="214"/>
      <c r="K16031" s="218"/>
    </row>
    <row r="16032" customHeight="1" spans="1:11">
      <c r="A16032" s="228"/>
      <c r="B16032" s="219"/>
      <c r="C16032" s="220"/>
      <c r="D16032" s="220"/>
      <c r="E16032" s="220"/>
      <c r="F16032" s="225"/>
      <c r="G16032" s="222"/>
      <c r="H16032" s="229"/>
      <c r="I16032" s="220"/>
      <c r="J16032" s="220"/>
      <c r="K16032" s="223"/>
    </row>
    <row r="16033" customHeight="1" spans="1:11">
      <c r="A16033" s="226"/>
      <c r="B16033" s="213"/>
      <c r="C16033" s="214"/>
      <c r="D16033" s="214"/>
      <c r="E16033" s="214"/>
      <c r="F16033" s="224"/>
      <c r="G16033" s="216"/>
      <c r="H16033" s="227"/>
      <c r="I16033" s="214"/>
      <c r="J16033" s="214"/>
      <c r="K16033" s="218"/>
    </row>
    <row r="16034" customHeight="1" spans="1:11">
      <c r="A16034" s="228"/>
      <c r="B16034" s="219"/>
      <c r="C16034" s="220"/>
      <c r="D16034" s="220"/>
      <c r="E16034" s="220"/>
      <c r="F16034" s="225"/>
      <c r="G16034" s="222"/>
      <c r="H16034" s="229"/>
      <c r="I16034" s="220"/>
      <c r="J16034" s="220"/>
      <c r="K16034" s="223"/>
    </row>
    <row r="16035" customHeight="1" spans="1:11">
      <c r="A16035" s="226"/>
      <c r="B16035" s="213"/>
      <c r="C16035" s="214"/>
      <c r="D16035" s="214"/>
      <c r="E16035" s="214"/>
      <c r="F16035" s="224"/>
      <c r="G16035" s="216"/>
      <c r="H16035" s="227"/>
      <c r="I16035" s="214"/>
      <c r="J16035" s="214"/>
      <c r="K16035" s="218"/>
    </row>
    <row r="16036" customHeight="1" spans="1:11">
      <c r="A16036" s="228"/>
      <c r="B16036" s="219"/>
      <c r="C16036" s="220"/>
      <c r="D16036" s="220"/>
      <c r="E16036" s="220"/>
      <c r="F16036" s="225"/>
      <c r="G16036" s="222"/>
      <c r="H16036" s="229"/>
      <c r="I16036" s="220"/>
      <c r="J16036" s="220"/>
      <c r="K16036" s="223"/>
    </row>
    <row r="16037" customHeight="1" spans="1:11">
      <c r="A16037" s="226"/>
      <c r="B16037" s="213"/>
      <c r="C16037" s="214"/>
      <c r="D16037" s="214"/>
      <c r="E16037" s="214"/>
      <c r="F16037" s="224"/>
      <c r="G16037" s="216"/>
      <c r="H16037" s="227"/>
      <c r="I16037" s="214"/>
      <c r="J16037" s="214"/>
      <c r="K16037" s="218"/>
    </row>
    <row r="16038" customHeight="1" spans="1:11">
      <c r="A16038" s="228"/>
      <c r="B16038" s="219"/>
      <c r="C16038" s="220"/>
      <c r="D16038" s="220"/>
      <c r="E16038" s="220"/>
      <c r="F16038" s="225"/>
      <c r="G16038" s="222"/>
      <c r="H16038" s="229"/>
      <c r="I16038" s="220"/>
      <c r="J16038" s="220"/>
      <c r="K16038" s="223"/>
    </row>
    <row r="16039" customHeight="1" spans="1:11">
      <c r="A16039" s="226"/>
      <c r="B16039" s="213"/>
      <c r="C16039" s="214"/>
      <c r="D16039" s="214"/>
      <c r="E16039" s="214"/>
      <c r="F16039" s="224"/>
      <c r="G16039" s="216"/>
      <c r="H16039" s="227"/>
      <c r="I16039" s="214"/>
      <c r="J16039" s="214"/>
      <c r="K16039" s="218"/>
    </row>
    <row r="16040" customHeight="1" spans="1:11">
      <c r="A16040" s="228"/>
      <c r="B16040" s="219"/>
      <c r="C16040" s="220"/>
      <c r="D16040" s="220"/>
      <c r="E16040" s="220"/>
      <c r="F16040" s="225"/>
      <c r="G16040" s="222"/>
      <c r="H16040" s="229"/>
      <c r="I16040" s="220"/>
      <c r="J16040" s="220"/>
      <c r="K16040" s="223"/>
    </row>
    <row r="16041" customHeight="1" spans="1:11">
      <c r="A16041" s="226"/>
      <c r="B16041" s="213"/>
      <c r="C16041" s="214"/>
      <c r="D16041" s="214"/>
      <c r="E16041" s="214"/>
      <c r="F16041" s="224"/>
      <c r="G16041" s="216"/>
      <c r="H16041" s="227"/>
      <c r="I16041" s="214"/>
      <c r="J16041" s="214"/>
      <c r="K16041" s="218"/>
    </row>
    <row r="16042" customHeight="1" spans="1:11">
      <c r="A16042" s="228"/>
      <c r="B16042" s="219"/>
      <c r="C16042" s="220"/>
      <c r="D16042" s="220"/>
      <c r="E16042" s="220"/>
      <c r="F16042" s="225"/>
      <c r="G16042" s="222"/>
      <c r="H16042" s="229"/>
      <c r="I16042" s="220"/>
      <c r="J16042" s="220"/>
      <c r="K16042" s="223"/>
    </row>
    <row r="16043" customHeight="1" spans="1:11">
      <c r="A16043" s="226"/>
      <c r="B16043" s="213"/>
      <c r="C16043" s="214"/>
      <c r="D16043" s="214"/>
      <c r="E16043" s="214"/>
      <c r="F16043" s="224"/>
      <c r="G16043" s="216"/>
      <c r="H16043" s="227"/>
      <c r="I16043" s="214"/>
      <c r="J16043" s="214"/>
      <c r="K16043" s="218"/>
    </row>
    <row r="16044" customHeight="1" spans="1:11">
      <c r="A16044" s="228"/>
      <c r="B16044" s="219"/>
      <c r="C16044" s="220"/>
      <c r="D16044" s="220"/>
      <c r="E16044" s="220"/>
      <c r="F16044" s="225"/>
      <c r="G16044" s="222"/>
      <c r="H16044" s="229"/>
      <c r="I16044" s="220"/>
      <c r="J16044" s="220"/>
      <c r="K16044" s="223"/>
    </row>
    <row r="16045" customHeight="1" spans="1:11">
      <c r="A16045" s="226"/>
      <c r="B16045" s="213"/>
      <c r="C16045" s="214"/>
      <c r="D16045" s="214"/>
      <c r="E16045" s="214"/>
      <c r="F16045" s="224"/>
      <c r="G16045" s="216"/>
      <c r="H16045" s="227"/>
      <c r="I16045" s="214"/>
      <c r="J16045" s="214"/>
      <c r="K16045" s="218"/>
    </row>
    <row r="16046" customHeight="1" spans="1:11">
      <c r="A16046" s="228"/>
      <c r="B16046" s="219"/>
      <c r="C16046" s="220"/>
      <c r="D16046" s="220"/>
      <c r="E16046" s="220"/>
      <c r="F16046" s="225"/>
      <c r="G16046" s="222"/>
      <c r="H16046" s="229"/>
      <c r="I16046" s="220"/>
      <c r="J16046" s="220"/>
      <c r="K16046" s="223"/>
    </row>
    <row r="16047" customHeight="1" spans="1:11">
      <c r="A16047" s="226"/>
      <c r="B16047" s="213"/>
      <c r="C16047" s="214"/>
      <c r="D16047" s="214"/>
      <c r="E16047" s="214"/>
      <c r="F16047" s="224"/>
      <c r="G16047" s="216"/>
      <c r="H16047" s="227"/>
      <c r="I16047" s="214"/>
      <c r="J16047" s="214"/>
      <c r="K16047" s="218"/>
    </row>
    <row r="16048" customHeight="1" spans="1:11">
      <c r="A16048" s="228"/>
      <c r="B16048" s="219"/>
      <c r="C16048" s="220"/>
      <c r="D16048" s="220"/>
      <c r="E16048" s="220"/>
      <c r="F16048" s="225"/>
      <c r="G16048" s="222"/>
      <c r="H16048" s="229"/>
      <c r="I16048" s="220"/>
      <c r="J16048" s="220"/>
      <c r="K16048" s="223"/>
    </row>
    <row r="16049" customHeight="1" spans="1:11">
      <c r="A16049" s="226"/>
      <c r="B16049" s="213"/>
      <c r="C16049" s="214"/>
      <c r="D16049" s="214"/>
      <c r="E16049" s="214"/>
      <c r="F16049" s="224"/>
      <c r="G16049" s="216"/>
      <c r="H16049" s="227"/>
      <c r="I16049" s="214"/>
      <c r="J16049" s="214"/>
      <c r="K16049" s="218"/>
    </row>
    <row r="16050" customHeight="1" spans="1:11">
      <c r="A16050" s="228"/>
      <c r="B16050" s="219"/>
      <c r="C16050" s="220"/>
      <c r="D16050" s="220"/>
      <c r="E16050" s="220"/>
      <c r="F16050" s="225"/>
      <c r="G16050" s="222"/>
      <c r="H16050" s="229"/>
      <c r="I16050" s="220"/>
      <c r="J16050" s="220"/>
      <c r="K16050" s="223"/>
    </row>
    <row r="16051" customHeight="1" spans="1:11">
      <c r="A16051" s="226"/>
      <c r="B16051" s="213"/>
      <c r="C16051" s="214"/>
      <c r="D16051" s="214"/>
      <c r="E16051" s="214"/>
      <c r="F16051" s="224"/>
      <c r="G16051" s="216"/>
      <c r="H16051" s="227"/>
      <c r="I16051" s="214"/>
      <c r="J16051" s="214"/>
      <c r="K16051" s="218"/>
    </row>
    <row r="16052" customHeight="1" spans="1:11">
      <c r="A16052" s="228"/>
      <c r="B16052" s="219"/>
      <c r="C16052" s="220"/>
      <c r="D16052" s="220"/>
      <c r="E16052" s="220"/>
      <c r="F16052" s="225"/>
      <c r="G16052" s="222"/>
      <c r="H16052" s="229"/>
      <c r="I16052" s="220"/>
      <c r="J16052" s="220"/>
      <c r="K16052" s="223"/>
    </row>
    <row r="16053" customHeight="1" spans="1:11">
      <c r="A16053" s="226"/>
      <c r="B16053" s="213"/>
      <c r="C16053" s="214"/>
      <c r="D16053" s="214"/>
      <c r="E16053" s="214"/>
      <c r="F16053" s="224"/>
      <c r="G16053" s="216"/>
      <c r="H16053" s="227"/>
      <c r="I16053" s="214"/>
      <c r="J16053" s="214"/>
      <c r="K16053" s="218"/>
    </row>
    <row r="16054" customHeight="1" spans="1:11">
      <c r="A16054" s="228"/>
      <c r="B16054" s="219"/>
      <c r="C16054" s="220"/>
      <c r="D16054" s="220"/>
      <c r="E16054" s="220"/>
      <c r="F16054" s="225"/>
      <c r="G16054" s="222"/>
      <c r="H16054" s="229"/>
      <c r="I16054" s="220"/>
      <c r="J16054" s="220"/>
      <c r="K16054" s="223"/>
    </row>
    <row r="16055" customHeight="1" spans="1:11">
      <c r="A16055" s="226"/>
      <c r="B16055" s="213"/>
      <c r="C16055" s="214"/>
      <c r="D16055" s="214"/>
      <c r="E16055" s="214"/>
      <c r="F16055" s="224"/>
      <c r="G16055" s="216"/>
      <c r="H16055" s="227"/>
      <c r="I16055" s="214"/>
      <c r="J16055" s="214"/>
      <c r="K16055" s="218"/>
    </row>
    <row r="16056" customHeight="1" spans="1:11">
      <c r="A16056" s="228"/>
      <c r="B16056" s="219"/>
      <c r="C16056" s="220"/>
      <c r="D16056" s="220"/>
      <c r="E16056" s="220"/>
      <c r="F16056" s="225"/>
      <c r="G16056" s="222"/>
      <c r="H16056" s="229"/>
      <c r="I16056" s="220"/>
      <c r="J16056" s="220"/>
      <c r="K16056" s="223"/>
    </row>
    <row r="16057" customHeight="1" spans="1:11">
      <c r="A16057" s="226"/>
      <c r="B16057" s="213"/>
      <c r="C16057" s="214"/>
      <c r="D16057" s="214"/>
      <c r="E16057" s="214"/>
      <c r="F16057" s="224"/>
      <c r="G16057" s="216"/>
      <c r="H16057" s="227"/>
      <c r="I16057" s="214"/>
      <c r="J16057" s="214"/>
      <c r="K16057" s="218"/>
    </row>
    <row r="16058" customHeight="1" spans="1:11">
      <c r="A16058" s="228"/>
      <c r="B16058" s="219"/>
      <c r="C16058" s="220"/>
      <c r="D16058" s="220"/>
      <c r="E16058" s="220"/>
      <c r="F16058" s="225"/>
      <c r="G16058" s="222"/>
      <c r="H16058" s="229"/>
      <c r="I16058" s="220"/>
      <c r="J16058" s="220"/>
      <c r="K16058" s="223"/>
    </row>
    <row r="16059" customHeight="1" spans="1:11">
      <c r="A16059" s="226"/>
      <c r="B16059" s="213"/>
      <c r="C16059" s="214"/>
      <c r="D16059" s="214"/>
      <c r="E16059" s="214"/>
      <c r="F16059" s="224"/>
      <c r="G16059" s="216"/>
      <c r="H16059" s="227"/>
      <c r="I16059" s="214"/>
      <c r="J16059" s="214"/>
      <c r="K16059" s="218"/>
    </row>
    <row r="16060" customHeight="1" spans="1:11">
      <c r="A16060" s="228"/>
      <c r="B16060" s="219"/>
      <c r="C16060" s="220"/>
      <c r="D16060" s="220"/>
      <c r="E16060" s="220"/>
      <c r="F16060" s="225"/>
      <c r="G16060" s="222"/>
      <c r="H16060" s="229"/>
      <c r="I16060" s="220"/>
      <c r="J16060" s="220"/>
      <c r="K16060" s="223"/>
    </row>
    <row r="16061" customHeight="1" spans="1:11">
      <c r="A16061" s="226"/>
      <c r="B16061" s="213"/>
      <c r="C16061" s="214"/>
      <c r="D16061" s="214"/>
      <c r="E16061" s="214"/>
      <c r="F16061" s="224"/>
      <c r="G16061" s="216"/>
      <c r="H16061" s="227"/>
      <c r="I16061" s="214"/>
      <c r="J16061" s="214"/>
      <c r="K16061" s="218"/>
    </row>
    <row r="16062" customHeight="1" spans="1:11">
      <c r="A16062" s="228"/>
      <c r="B16062" s="219"/>
      <c r="C16062" s="220"/>
      <c r="D16062" s="220"/>
      <c r="E16062" s="220"/>
      <c r="F16062" s="225"/>
      <c r="G16062" s="222"/>
      <c r="H16062" s="229"/>
      <c r="I16062" s="220"/>
      <c r="J16062" s="220"/>
      <c r="K16062" s="223"/>
    </row>
    <row r="16063" customHeight="1" spans="1:11">
      <c r="A16063" s="226"/>
      <c r="B16063" s="213"/>
      <c r="C16063" s="214"/>
      <c r="D16063" s="214"/>
      <c r="E16063" s="214"/>
      <c r="F16063" s="224"/>
      <c r="G16063" s="216"/>
      <c r="H16063" s="227"/>
      <c r="I16063" s="214"/>
      <c r="J16063" s="214"/>
      <c r="K16063" s="218"/>
    </row>
    <row r="16064" customHeight="1" spans="1:11">
      <c r="A16064" s="228"/>
      <c r="B16064" s="219"/>
      <c r="C16064" s="220"/>
      <c r="D16064" s="220"/>
      <c r="E16064" s="220"/>
      <c r="F16064" s="225"/>
      <c r="G16064" s="222"/>
      <c r="H16064" s="229"/>
      <c r="I16064" s="220"/>
      <c r="J16064" s="220"/>
      <c r="K16064" s="223"/>
    </row>
    <row r="16065" customHeight="1" spans="1:11">
      <c r="A16065" s="226"/>
      <c r="B16065" s="213"/>
      <c r="C16065" s="214"/>
      <c r="D16065" s="214"/>
      <c r="E16065" s="214"/>
      <c r="F16065" s="224"/>
      <c r="G16065" s="216"/>
      <c r="H16065" s="227"/>
      <c r="I16065" s="214"/>
      <c r="J16065" s="214"/>
      <c r="K16065" s="218"/>
    </row>
    <row r="16066" customHeight="1" spans="1:11">
      <c r="A16066" s="228"/>
      <c r="B16066" s="219"/>
      <c r="C16066" s="220"/>
      <c r="D16066" s="220"/>
      <c r="E16066" s="220"/>
      <c r="F16066" s="225"/>
      <c r="G16066" s="222"/>
      <c r="H16066" s="229"/>
      <c r="I16066" s="220"/>
      <c r="J16066" s="220"/>
      <c r="K16066" s="223"/>
    </row>
    <row r="16067" customHeight="1" spans="1:11">
      <c r="A16067" s="226"/>
      <c r="B16067" s="213"/>
      <c r="C16067" s="214"/>
      <c r="D16067" s="214"/>
      <c r="E16067" s="214"/>
      <c r="F16067" s="224"/>
      <c r="G16067" s="216"/>
      <c r="H16067" s="227"/>
      <c r="I16067" s="214"/>
      <c r="J16067" s="214"/>
      <c r="K16067" s="218"/>
    </row>
    <row r="16068" customHeight="1" spans="1:11">
      <c r="A16068" s="228"/>
      <c r="B16068" s="219"/>
      <c r="C16068" s="220"/>
      <c r="D16068" s="220"/>
      <c r="E16068" s="220"/>
      <c r="F16068" s="225"/>
      <c r="G16068" s="222"/>
      <c r="H16068" s="229"/>
      <c r="I16068" s="220"/>
      <c r="J16068" s="220"/>
      <c r="K16068" s="223"/>
    </row>
    <row r="16069" customHeight="1" spans="1:11">
      <c r="A16069" s="226"/>
      <c r="B16069" s="213"/>
      <c r="C16069" s="214"/>
      <c r="D16069" s="214"/>
      <c r="E16069" s="214"/>
      <c r="F16069" s="224"/>
      <c r="G16069" s="216"/>
      <c r="H16069" s="227"/>
      <c r="I16069" s="214"/>
      <c r="J16069" s="214"/>
      <c r="K16069" s="218"/>
    </row>
    <row r="16070" customHeight="1" spans="1:11">
      <c r="A16070" s="228"/>
      <c r="B16070" s="219"/>
      <c r="C16070" s="220"/>
      <c r="D16070" s="220"/>
      <c r="E16070" s="220"/>
      <c r="F16070" s="225"/>
      <c r="G16070" s="222"/>
      <c r="H16070" s="229"/>
      <c r="I16070" s="220"/>
      <c r="J16070" s="220"/>
      <c r="K16070" s="223"/>
    </row>
    <row r="16071" customHeight="1" spans="1:11">
      <c r="A16071" s="226"/>
      <c r="B16071" s="213"/>
      <c r="C16071" s="214"/>
      <c r="D16071" s="214"/>
      <c r="E16071" s="214"/>
      <c r="F16071" s="224"/>
      <c r="G16071" s="216"/>
      <c r="H16071" s="227"/>
      <c r="I16071" s="214"/>
      <c r="J16071" s="214"/>
      <c r="K16071" s="218"/>
    </row>
    <row r="16072" customHeight="1" spans="1:11">
      <c r="A16072" s="228"/>
      <c r="B16072" s="219"/>
      <c r="C16072" s="220"/>
      <c r="D16072" s="220"/>
      <c r="E16072" s="220"/>
      <c r="F16072" s="225"/>
      <c r="G16072" s="222"/>
      <c r="H16072" s="229"/>
      <c r="I16072" s="220"/>
      <c r="J16072" s="220"/>
      <c r="K16072" s="223"/>
    </row>
    <row r="16073" customHeight="1" spans="1:11">
      <c r="A16073" s="226"/>
      <c r="B16073" s="213"/>
      <c r="C16073" s="214"/>
      <c r="D16073" s="214"/>
      <c r="E16073" s="214"/>
      <c r="F16073" s="224"/>
      <c r="G16073" s="216"/>
      <c r="H16073" s="227"/>
      <c r="I16073" s="214"/>
      <c r="J16073" s="214"/>
      <c r="K16073" s="218"/>
    </row>
    <row r="16074" customHeight="1" spans="1:11">
      <c r="A16074" s="228"/>
      <c r="B16074" s="219"/>
      <c r="C16074" s="220"/>
      <c r="D16074" s="220"/>
      <c r="E16074" s="220"/>
      <c r="F16074" s="225"/>
      <c r="G16074" s="222"/>
      <c r="H16074" s="229"/>
      <c r="I16074" s="220"/>
      <c r="J16074" s="220"/>
      <c r="K16074" s="223"/>
    </row>
    <row r="16075" customHeight="1" spans="1:11">
      <c r="A16075" s="226"/>
      <c r="B16075" s="213"/>
      <c r="C16075" s="214"/>
      <c r="D16075" s="214"/>
      <c r="E16075" s="214"/>
      <c r="F16075" s="224"/>
      <c r="G16075" s="216"/>
      <c r="H16075" s="227"/>
      <c r="I16075" s="214"/>
      <c r="J16075" s="214"/>
      <c r="K16075" s="218"/>
    </row>
    <row r="16076" customHeight="1" spans="1:11">
      <c r="A16076" s="228"/>
      <c r="B16076" s="219"/>
      <c r="C16076" s="220"/>
      <c r="D16076" s="220"/>
      <c r="E16076" s="220"/>
      <c r="F16076" s="225"/>
      <c r="G16076" s="222"/>
      <c r="H16076" s="229"/>
      <c r="I16076" s="220"/>
      <c r="J16076" s="220"/>
      <c r="K16076" s="223"/>
    </row>
    <row r="16077" customHeight="1" spans="1:11">
      <c r="A16077" s="226"/>
      <c r="B16077" s="213"/>
      <c r="C16077" s="214"/>
      <c r="D16077" s="214"/>
      <c r="E16077" s="214"/>
      <c r="F16077" s="224"/>
      <c r="G16077" s="216"/>
      <c r="H16077" s="227"/>
      <c r="I16077" s="214"/>
      <c r="J16077" s="214"/>
      <c r="K16077" s="218"/>
    </row>
    <row r="16078" customHeight="1" spans="1:11">
      <c r="A16078" s="228"/>
      <c r="B16078" s="219"/>
      <c r="C16078" s="220"/>
      <c r="D16078" s="220"/>
      <c r="E16078" s="220"/>
      <c r="F16078" s="225"/>
      <c r="G16078" s="222"/>
      <c r="H16078" s="229"/>
      <c r="I16078" s="220"/>
      <c r="J16078" s="220"/>
      <c r="K16078" s="223"/>
    </row>
    <row r="16079" customHeight="1" spans="1:11">
      <c r="A16079" s="226"/>
      <c r="B16079" s="213"/>
      <c r="C16079" s="214"/>
      <c r="D16079" s="214"/>
      <c r="E16079" s="214"/>
      <c r="F16079" s="224"/>
      <c r="G16079" s="216"/>
      <c r="H16079" s="227"/>
      <c r="I16079" s="214"/>
      <c r="J16079" s="214"/>
      <c r="K16079" s="218"/>
    </row>
    <row r="16080" customHeight="1" spans="1:11">
      <c r="A16080" s="228"/>
      <c r="B16080" s="219"/>
      <c r="C16080" s="220"/>
      <c r="D16080" s="220"/>
      <c r="E16080" s="220"/>
      <c r="F16080" s="225"/>
      <c r="G16080" s="222"/>
      <c r="H16080" s="229"/>
      <c r="I16080" s="220"/>
      <c r="J16080" s="220"/>
      <c r="K16080" s="223"/>
    </row>
    <row r="16081" customHeight="1" spans="1:11">
      <c r="A16081" s="226"/>
      <c r="B16081" s="213"/>
      <c r="C16081" s="214"/>
      <c r="D16081" s="214"/>
      <c r="E16081" s="214"/>
      <c r="F16081" s="224"/>
      <c r="G16081" s="216"/>
      <c r="H16081" s="227"/>
      <c r="I16081" s="214"/>
      <c r="J16081" s="214"/>
      <c r="K16081" s="218"/>
    </row>
    <row r="16082" customHeight="1" spans="1:11">
      <c r="A16082" s="228"/>
      <c r="B16082" s="219"/>
      <c r="C16082" s="220"/>
      <c r="D16082" s="220"/>
      <c r="E16082" s="220"/>
      <c r="F16082" s="225"/>
      <c r="G16082" s="222"/>
      <c r="H16082" s="229"/>
      <c r="I16082" s="220"/>
      <c r="J16082" s="220"/>
      <c r="K16082" s="223"/>
    </row>
    <row r="16083" customHeight="1" spans="1:11">
      <c r="A16083" s="226"/>
      <c r="B16083" s="213"/>
      <c r="C16083" s="214"/>
      <c r="D16083" s="214"/>
      <c r="E16083" s="214"/>
      <c r="F16083" s="224"/>
      <c r="G16083" s="216"/>
      <c r="H16083" s="227"/>
      <c r="I16083" s="214"/>
      <c r="J16083" s="214"/>
      <c r="K16083" s="218"/>
    </row>
    <row r="16084" customHeight="1" spans="1:11">
      <c r="A16084" s="228"/>
      <c r="B16084" s="219"/>
      <c r="C16084" s="220"/>
      <c r="D16084" s="220"/>
      <c r="E16084" s="220"/>
      <c r="F16084" s="225"/>
      <c r="G16084" s="222"/>
      <c r="H16084" s="229"/>
      <c r="I16084" s="220"/>
      <c r="J16084" s="220"/>
      <c r="K16084" s="223"/>
    </row>
    <row r="16085" customHeight="1" spans="1:11">
      <c r="A16085" s="226"/>
      <c r="B16085" s="213"/>
      <c r="C16085" s="214"/>
      <c r="D16085" s="214"/>
      <c r="E16085" s="214"/>
      <c r="F16085" s="224"/>
      <c r="G16085" s="216"/>
      <c r="H16085" s="227"/>
      <c r="I16085" s="214"/>
      <c r="J16085" s="214"/>
      <c r="K16085" s="218"/>
    </row>
    <row r="16086" customHeight="1" spans="1:11">
      <c r="A16086" s="228"/>
      <c r="B16086" s="219"/>
      <c r="C16086" s="220"/>
      <c r="D16086" s="220"/>
      <c r="E16086" s="220"/>
      <c r="F16086" s="225"/>
      <c r="G16086" s="222"/>
      <c r="H16086" s="229"/>
      <c r="I16086" s="220"/>
      <c r="J16086" s="220"/>
      <c r="K16086" s="223"/>
    </row>
    <row r="16087" customHeight="1" spans="1:11">
      <c r="A16087" s="226"/>
      <c r="B16087" s="213"/>
      <c r="C16087" s="214"/>
      <c r="D16087" s="214"/>
      <c r="E16087" s="214"/>
      <c r="F16087" s="224"/>
      <c r="G16087" s="216"/>
      <c r="H16087" s="227"/>
      <c r="I16087" s="214"/>
      <c r="J16087" s="214"/>
      <c r="K16087" s="218"/>
    </row>
    <row r="16088" customHeight="1" spans="1:11">
      <c r="A16088" s="228"/>
      <c r="B16088" s="219"/>
      <c r="C16088" s="220"/>
      <c r="D16088" s="220"/>
      <c r="E16088" s="220"/>
      <c r="F16088" s="225"/>
      <c r="G16088" s="222"/>
      <c r="H16088" s="229"/>
      <c r="I16088" s="220"/>
      <c r="J16088" s="220"/>
      <c r="K16088" s="223"/>
    </row>
    <row r="16089" customHeight="1" spans="1:11">
      <c r="A16089" s="226"/>
      <c r="B16089" s="213"/>
      <c r="C16089" s="214"/>
      <c r="D16089" s="214"/>
      <c r="E16089" s="214"/>
      <c r="F16089" s="224"/>
      <c r="G16089" s="216"/>
      <c r="H16089" s="227"/>
      <c r="I16089" s="214"/>
      <c r="J16089" s="214"/>
      <c r="K16089" s="218"/>
    </row>
    <row r="16090" customHeight="1" spans="1:11">
      <c r="A16090" s="228"/>
      <c r="B16090" s="219"/>
      <c r="C16090" s="220"/>
      <c r="D16090" s="220"/>
      <c r="E16090" s="220"/>
      <c r="F16090" s="225"/>
      <c r="G16090" s="222"/>
      <c r="H16090" s="229"/>
      <c r="I16090" s="220"/>
      <c r="J16090" s="220"/>
      <c r="K16090" s="223"/>
    </row>
    <row r="16091" customHeight="1" spans="1:11">
      <c r="A16091" s="226"/>
      <c r="B16091" s="213"/>
      <c r="C16091" s="214"/>
      <c r="D16091" s="214"/>
      <c r="E16091" s="214"/>
      <c r="F16091" s="224"/>
      <c r="G16091" s="216"/>
      <c r="H16091" s="227"/>
      <c r="I16091" s="214"/>
      <c r="J16091" s="214"/>
      <c r="K16091" s="218"/>
    </row>
    <row r="16092" customHeight="1" spans="1:11">
      <c r="A16092" s="228"/>
      <c r="B16092" s="219"/>
      <c r="C16092" s="220"/>
      <c r="D16092" s="220"/>
      <c r="E16092" s="220"/>
      <c r="F16092" s="225"/>
      <c r="G16092" s="222"/>
      <c r="H16092" s="229"/>
      <c r="I16092" s="220"/>
      <c r="J16092" s="220"/>
      <c r="K16092" s="223"/>
    </row>
    <row r="16093" customHeight="1" spans="1:11">
      <c r="A16093" s="226"/>
      <c r="B16093" s="213"/>
      <c r="C16093" s="214"/>
      <c r="D16093" s="214"/>
      <c r="E16093" s="214"/>
      <c r="F16093" s="224"/>
      <c r="G16093" s="216"/>
      <c r="H16093" s="227"/>
      <c r="I16093" s="214"/>
      <c r="J16093" s="214"/>
      <c r="K16093" s="218"/>
    </row>
    <row r="16094" customHeight="1" spans="1:11">
      <c r="A16094" s="228"/>
      <c r="B16094" s="219"/>
      <c r="C16094" s="220"/>
      <c r="D16094" s="220"/>
      <c r="E16094" s="220"/>
      <c r="F16094" s="225"/>
      <c r="G16094" s="222"/>
      <c r="H16094" s="229"/>
      <c r="I16094" s="220"/>
      <c r="J16094" s="220"/>
      <c r="K16094" s="223"/>
    </row>
    <row r="16095" customHeight="1" spans="1:11">
      <c r="A16095" s="226"/>
      <c r="B16095" s="213"/>
      <c r="C16095" s="214"/>
      <c r="D16095" s="214"/>
      <c r="E16095" s="214"/>
      <c r="F16095" s="224"/>
      <c r="G16095" s="216"/>
      <c r="H16095" s="227"/>
      <c r="I16095" s="214"/>
      <c r="J16095" s="214"/>
      <c r="K16095" s="218"/>
    </row>
    <row r="16096" customHeight="1" spans="1:11">
      <c r="A16096" s="228"/>
      <c r="B16096" s="219"/>
      <c r="C16096" s="220"/>
      <c r="D16096" s="220"/>
      <c r="E16096" s="220"/>
      <c r="F16096" s="225"/>
      <c r="G16096" s="222"/>
      <c r="H16096" s="229"/>
      <c r="I16096" s="220"/>
      <c r="J16096" s="220"/>
      <c r="K16096" s="223"/>
    </row>
    <row r="16097" customHeight="1" spans="1:11">
      <c r="A16097" s="226"/>
      <c r="B16097" s="213"/>
      <c r="C16097" s="214"/>
      <c r="D16097" s="214"/>
      <c r="E16097" s="214"/>
      <c r="F16097" s="224"/>
      <c r="G16097" s="216"/>
      <c r="H16097" s="227"/>
      <c r="I16097" s="214"/>
      <c r="J16097" s="214"/>
      <c r="K16097" s="218"/>
    </row>
    <row r="16098" customHeight="1" spans="1:11">
      <c r="A16098" s="228"/>
      <c r="B16098" s="219"/>
      <c r="C16098" s="220"/>
      <c r="D16098" s="220"/>
      <c r="E16098" s="220"/>
      <c r="F16098" s="225"/>
      <c r="G16098" s="222"/>
      <c r="H16098" s="229"/>
      <c r="I16098" s="220"/>
      <c r="J16098" s="220"/>
      <c r="K16098" s="223"/>
    </row>
    <row r="16099" customHeight="1" spans="1:11">
      <c r="A16099" s="226"/>
      <c r="B16099" s="213"/>
      <c r="C16099" s="214"/>
      <c r="D16099" s="214"/>
      <c r="E16099" s="214"/>
      <c r="F16099" s="224"/>
      <c r="G16099" s="216"/>
      <c r="H16099" s="227"/>
      <c r="I16099" s="214"/>
      <c r="J16099" s="214"/>
      <c r="K16099" s="218"/>
    </row>
    <row r="16100" customHeight="1" spans="1:11">
      <c r="A16100" s="228"/>
      <c r="B16100" s="219"/>
      <c r="C16100" s="220"/>
      <c r="D16100" s="220"/>
      <c r="E16100" s="220"/>
      <c r="F16100" s="225"/>
      <c r="G16100" s="222"/>
      <c r="H16100" s="229"/>
      <c r="I16100" s="220"/>
      <c r="J16100" s="220"/>
      <c r="K16100" s="223"/>
    </row>
    <row r="16101" customHeight="1" spans="1:11">
      <c r="A16101" s="226"/>
      <c r="B16101" s="213"/>
      <c r="C16101" s="214"/>
      <c r="D16101" s="214"/>
      <c r="E16101" s="214"/>
      <c r="F16101" s="224"/>
      <c r="G16101" s="216"/>
      <c r="H16101" s="227"/>
      <c r="I16101" s="214"/>
      <c r="J16101" s="214"/>
      <c r="K16101" s="218"/>
    </row>
    <row r="16102" customHeight="1" spans="1:11">
      <c r="A16102" s="228"/>
      <c r="B16102" s="219"/>
      <c r="C16102" s="220"/>
      <c r="D16102" s="220"/>
      <c r="E16102" s="220"/>
      <c r="F16102" s="225"/>
      <c r="G16102" s="222"/>
      <c r="H16102" s="229"/>
      <c r="I16102" s="220"/>
      <c r="J16102" s="220"/>
      <c r="K16102" s="223"/>
    </row>
    <row r="16103" customHeight="1" spans="1:11">
      <c r="A16103" s="226"/>
      <c r="B16103" s="213"/>
      <c r="C16103" s="214"/>
      <c r="D16103" s="214"/>
      <c r="E16103" s="214"/>
      <c r="F16103" s="224"/>
      <c r="G16103" s="216"/>
      <c r="H16103" s="227"/>
      <c r="I16103" s="214"/>
      <c r="J16103" s="214"/>
      <c r="K16103" s="218"/>
    </row>
    <row r="16104" customHeight="1" spans="1:11">
      <c r="A16104" s="228"/>
      <c r="B16104" s="219"/>
      <c r="C16104" s="220"/>
      <c r="D16104" s="220"/>
      <c r="E16104" s="220"/>
      <c r="F16104" s="225"/>
      <c r="G16104" s="222"/>
      <c r="H16104" s="229"/>
      <c r="I16104" s="220"/>
      <c r="J16104" s="220"/>
      <c r="K16104" s="223"/>
    </row>
    <row r="16105" customHeight="1" spans="1:11">
      <c r="A16105" s="226"/>
      <c r="B16105" s="213"/>
      <c r="C16105" s="214"/>
      <c r="D16105" s="214"/>
      <c r="E16105" s="214"/>
      <c r="F16105" s="224"/>
      <c r="G16105" s="216"/>
      <c r="H16105" s="227"/>
      <c r="I16105" s="214"/>
      <c r="J16105" s="214"/>
      <c r="K16105" s="218"/>
    </row>
    <row r="16106" customHeight="1" spans="1:11">
      <c r="A16106" s="228"/>
      <c r="B16106" s="219"/>
      <c r="C16106" s="220"/>
      <c r="D16106" s="220"/>
      <c r="E16106" s="220"/>
      <c r="F16106" s="225"/>
      <c r="G16106" s="222"/>
      <c r="H16106" s="229"/>
      <c r="I16106" s="220"/>
      <c r="J16106" s="220"/>
      <c r="K16106" s="223"/>
    </row>
    <row r="16107" customHeight="1" spans="1:11">
      <c r="A16107" s="226"/>
      <c r="B16107" s="213"/>
      <c r="C16107" s="214"/>
      <c r="D16107" s="214"/>
      <c r="E16107" s="214"/>
      <c r="F16107" s="224"/>
      <c r="G16107" s="216"/>
      <c r="H16107" s="227"/>
      <c r="I16107" s="214"/>
      <c r="J16107" s="214"/>
      <c r="K16107" s="218"/>
    </row>
    <row r="16108" customHeight="1" spans="1:11">
      <c r="A16108" s="228"/>
      <c r="B16108" s="219"/>
      <c r="C16108" s="220"/>
      <c r="D16108" s="220"/>
      <c r="E16108" s="220"/>
      <c r="F16108" s="225"/>
      <c r="G16108" s="222"/>
      <c r="H16108" s="229"/>
      <c r="I16108" s="220"/>
      <c r="J16108" s="220"/>
      <c r="K16108" s="223"/>
    </row>
    <row r="16109" customHeight="1" spans="1:11">
      <c r="A16109" s="226"/>
      <c r="B16109" s="213"/>
      <c r="C16109" s="214"/>
      <c r="D16109" s="214"/>
      <c r="E16109" s="214"/>
      <c r="F16109" s="224"/>
      <c r="G16109" s="216"/>
      <c r="H16109" s="227"/>
      <c r="I16109" s="214"/>
      <c r="J16109" s="214"/>
      <c r="K16109" s="218"/>
    </row>
    <row r="16110" customHeight="1" spans="1:11">
      <c r="A16110" s="228"/>
      <c r="B16110" s="219"/>
      <c r="C16110" s="220"/>
      <c r="D16110" s="220"/>
      <c r="E16110" s="220"/>
      <c r="F16110" s="225"/>
      <c r="G16110" s="222"/>
      <c r="H16110" s="229"/>
      <c r="I16110" s="220"/>
      <c r="J16110" s="220"/>
      <c r="K16110" s="223"/>
    </row>
    <row r="16111" customHeight="1" spans="1:11">
      <c r="A16111" s="226"/>
      <c r="B16111" s="213"/>
      <c r="C16111" s="214"/>
      <c r="D16111" s="214"/>
      <c r="E16111" s="214"/>
      <c r="F16111" s="224"/>
      <c r="G16111" s="216"/>
      <c r="H16111" s="227"/>
      <c r="I16111" s="214"/>
      <c r="J16111" s="214"/>
      <c r="K16111" s="218"/>
    </row>
    <row r="16112" customHeight="1" spans="1:11">
      <c r="A16112" s="228"/>
      <c r="B16112" s="219"/>
      <c r="C16112" s="220"/>
      <c r="D16112" s="220"/>
      <c r="E16112" s="220"/>
      <c r="F16112" s="225"/>
      <c r="G16112" s="222"/>
      <c r="H16112" s="229"/>
      <c r="I16112" s="220"/>
      <c r="J16112" s="220"/>
      <c r="K16112" s="223"/>
    </row>
    <row r="16113" customHeight="1" spans="1:11">
      <c r="A16113" s="226"/>
      <c r="B16113" s="213"/>
      <c r="C16113" s="214"/>
      <c r="D16113" s="214"/>
      <c r="E16113" s="214"/>
      <c r="F16113" s="224"/>
      <c r="G16113" s="216"/>
      <c r="H16113" s="227"/>
      <c r="I16113" s="214"/>
      <c r="J16113" s="214"/>
      <c r="K16113" s="218"/>
    </row>
    <row r="16114" customHeight="1" spans="1:11">
      <c r="A16114" s="228"/>
      <c r="B16114" s="219"/>
      <c r="C16114" s="220"/>
      <c r="D16114" s="220"/>
      <c r="E16114" s="220"/>
      <c r="F16114" s="225"/>
      <c r="G16114" s="222"/>
      <c r="H16114" s="229"/>
      <c r="I16114" s="220"/>
      <c r="J16114" s="220"/>
      <c r="K16114" s="223"/>
    </row>
    <row r="16115" customHeight="1" spans="1:11">
      <c r="A16115" s="226"/>
      <c r="B16115" s="213"/>
      <c r="C16115" s="214"/>
      <c r="D16115" s="214"/>
      <c r="E16115" s="214"/>
      <c r="F16115" s="224"/>
      <c r="G16115" s="216"/>
      <c r="H16115" s="227"/>
      <c r="I16115" s="214"/>
      <c r="J16115" s="214"/>
      <c r="K16115" s="218"/>
    </row>
    <row r="16116" customHeight="1" spans="1:11">
      <c r="A16116" s="228"/>
      <c r="B16116" s="219"/>
      <c r="C16116" s="220"/>
      <c r="D16116" s="220"/>
      <c r="E16116" s="220"/>
      <c r="F16116" s="225"/>
      <c r="G16116" s="222"/>
      <c r="H16116" s="229"/>
      <c r="I16116" s="220"/>
      <c r="J16116" s="220"/>
      <c r="K16116" s="223"/>
    </row>
    <row r="16117" customHeight="1" spans="1:11">
      <c r="A16117" s="226"/>
      <c r="B16117" s="213"/>
      <c r="C16117" s="214"/>
      <c r="D16117" s="214"/>
      <c r="E16117" s="214"/>
      <c r="F16117" s="224"/>
      <c r="G16117" s="216"/>
      <c r="H16117" s="227"/>
      <c r="I16117" s="214"/>
      <c r="J16117" s="214"/>
      <c r="K16117" s="218"/>
    </row>
    <row r="16118" customHeight="1" spans="1:11">
      <c r="A16118" s="228"/>
      <c r="B16118" s="219"/>
      <c r="C16118" s="220"/>
      <c r="D16118" s="220"/>
      <c r="E16118" s="220"/>
      <c r="F16118" s="225"/>
      <c r="G16118" s="222"/>
      <c r="H16118" s="229"/>
      <c r="I16118" s="220"/>
      <c r="J16118" s="220"/>
      <c r="K16118" s="223"/>
    </row>
    <row r="16119" customHeight="1" spans="1:11">
      <c r="A16119" s="226"/>
      <c r="B16119" s="213"/>
      <c r="C16119" s="214"/>
      <c r="D16119" s="214"/>
      <c r="E16119" s="214"/>
      <c r="F16119" s="224"/>
      <c r="G16119" s="216"/>
      <c r="H16119" s="227"/>
      <c r="I16119" s="214"/>
      <c r="J16119" s="214"/>
      <c r="K16119" s="218"/>
    </row>
    <row r="16120" customHeight="1" spans="1:11">
      <c r="A16120" s="228"/>
      <c r="B16120" s="219"/>
      <c r="C16120" s="220"/>
      <c r="D16120" s="220"/>
      <c r="E16120" s="220"/>
      <c r="F16120" s="225"/>
      <c r="G16120" s="222"/>
      <c r="H16120" s="229"/>
      <c r="I16120" s="220"/>
      <c r="J16120" s="220"/>
      <c r="K16120" s="223"/>
    </row>
    <row r="16121" customHeight="1" spans="1:11">
      <c r="A16121" s="226"/>
      <c r="B16121" s="213"/>
      <c r="C16121" s="214"/>
      <c r="D16121" s="214"/>
      <c r="E16121" s="214"/>
      <c r="F16121" s="224"/>
      <c r="G16121" s="216"/>
      <c r="H16121" s="227"/>
      <c r="I16121" s="214"/>
      <c r="J16121" s="214"/>
      <c r="K16121" s="218"/>
    </row>
    <row r="16122" customHeight="1" spans="1:11">
      <c r="A16122" s="228"/>
      <c r="B16122" s="219"/>
      <c r="C16122" s="220"/>
      <c r="D16122" s="220"/>
      <c r="E16122" s="220"/>
      <c r="F16122" s="225"/>
      <c r="G16122" s="222"/>
      <c r="H16122" s="229"/>
      <c r="I16122" s="220"/>
      <c r="J16122" s="220"/>
      <c r="K16122" s="223"/>
    </row>
    <row r="16123" customHeight="1" spans="1:11">
      <c r="A16123" s="226"/>
      <c r="B16123" s="213"/>
      <c r="C16123" s="214"/>
      <c r="D16123" s="214"/>
      <c r="E16123" s="214"/>
      <c r="F16123" s="224"/>
      <c r="G16123" s="216"/>
      <c r="H16123" s="227"/>
      <c r="I16123" s="214"/>
      <c r="J16123" s="214"/>
      <c r="K16123" s="218"/>
    </row>
    <row r="16124" customHeight="1" spans="1:11">
      <c r="A16124" s="228"/>
      <c r="B16124" s="219"/>
      <c r="C16124" s="220"/>
      <c r="D16124" s="220"/>
      <c r="E16124" s="220"/>
      <c r="F16124" s="225"/>
      <c r="G16124" s="222"/>
      <c r="H16124" s="229"/>
      <c r="I16124" s="220"/>
      <c r="J16124" s="220"/>
      <c r="K16124" s="223"/>
    </row>
    <row r="16125" customHeight="1" spans="1:11">
      <c r="A16125" s="226"/>
      <c r="B16125" s="213"/>
      <c r="C16125" s="214"/>
      <c r="D16125" s="214"/>
      <c r="E16125" s="214"/>
      <c r="F16125" s="224"/>
      <c r="G16125" s="216"/>
      <c r="H16125" s="227"/>
      <c r="I16125" s="214"/>
      <c r="J16125" s="214"/>
      <c r="K16125" s="218"/>
    </row>
    <row r="16126" customHeight="1" spans="1:11">
      <c r="A16126" s="228"/>
      <c r="B16126" s="219"/>
      <c r="C16126" s="220"/>
      <c r="D16126" s="220"/>
      <c r="E16126" s="220"/>
      <c r="F16126" s="225"/>
      <c r="G16126" s="222"/>
      <c r="H16126" s="229"/>
      <c r="I16126" s="220"/>
      <c r="J16126" s="220"/>
      <c r="K16126" s="223"/>
    </row>
    <row r="16127" customHeight="1" spans="1:11">
      <c r="A16127" s="226"/>
      <c r="B16127" s="213"/>
      <c r="C16127" s="214"/>
      <c r="D16127" s="214"/>
      <c r="E16127" s="214"/>
      <c r="F16127" s="224"/>
      <c r="G16127" s="216"/>
      <c r="H16127" s="227"/>
      <c r="I16127" s="214"/>
      <c r="J16127" s="214"/>
      <c r="K16127" s="218"/>
    </row>
    <row r="16128" customHeight="1" spans="1:11">
      <c r="A16128" s="228"/>
      <c r="B16128" s="219"/>
      <c r="C16128" s="220"/>
      <c r="D16128" s="220"/>
      <c r="E16128" s="220"/>
      <c r="F16128" s="225"/>
      <c r="G16128" s="222"/>
      <c r="H16128" s="229"/>
      <c r="I16128" s="220"/>
      <c r="J16128" s="220"/>
      <c r="K16128" s="223"/>
    </row>
    <row r="16129" customHeight="1" spans="1:11">
      <c r="A16129" s="226"/>
      <c r="B16129" s="213"/>
      <c r="C16129" s="214"/>
      <c r="D16129" s="214"/>
      <c r="E16129" s="214"/>
      <c r="F16129" s="224"/>
      <c r="G16129" s="216"/>
      <c r="H16129" s="227"/>
      <c r="I16129" s="214"/>
      <c r="J16129" s="214"/>
      <c r="K16129" s="218"/>
    </row>
    <row r="16130" customHeight="1" spans="1:11">
      <c r="A16130" s="228"/>
      <c r="B16130" s="219"/>
      <c r="C16130" s="220"/>
      <c r="D16130" s="220"/>
      <c r="E16130" s="220"/>
      <c r="F16130" s="225"/>
      <c r="G16130" s="222"/>
      <c r="H16130" s="229"/>
      <c r="I16130" s="220"/>
      <c r="J16130" s="220"/>
      <c r="K16130" s="223"/>
    </row>
    <row r="16131" customHeight="1" spans="1:11">
      <c r="A16131" s="226"/>
      <c r="B16131" s="213"/>
      <c r="C16131" s="214"/>
      <c r="D16131" s="214"/>
      <c r="E16131" s="214"/>
      <c r="F16131" s="224"/>
      <c r="G16131" s="216"/>
      <c r="H16131" s="227"/>
      <c r="I16131" s="214"/>
      <c r="J16131" s="214"/>
      <c r="K16131" s="218"/>
    </row>
    <row r="16132" customHeight="1" spans="1:11">
      <c r="A16132" s="228"/>
      <c r="B16132" s="219"/>
      <c r="C16132" s="220"/>
      <c r="D16132" s="220"/>
      <c r="E16132" s="220"/>
      <c r="F16132" s="225"/>
      <c r="G16132" s="222"/>
      <c r="H16132" s="229"/>
      <c r="I16132" s="220"/>
      <c r="J16132" s="220"/>
      <c r="K16132" s="223"/>
    </row>
    <row r="16133" customHeight="1" spans="1:11">
      <c r="A16133" s="226"/>
      <c r="B16133" s="213"/>
      <c r="C16133" s="214"/>
      <c r="D16133" s="214"/>
      <c r="E16133" s="214"/>
      <c r="F16133" s="224"/>
      <c r="G16133" s="216"/>
      <c r="H16133" s="227"/>
      <c r="I16133" s="214"/>
      <c r="J16133" s="214"/>
      <c r="K16133" s="218"/>
    </row>
    <row r="16134" customHeight="1" spans="1:11">
      <c r="A16134" s="228"/>
      <c r="B16134" s="219"/>
      <c r="C16134" s="220"/>
      <c r="D16134" s="220"/>
      <c r="E16134" s="220"/>
      <c r="F16134" s="225"/>
      <c r="G16134" s="222"/>
      <c r="H16134" s="229"/>
      <c r="I16134" s="220"/>
      <c r="J16134" s="220"/>
      <c r="K16134" s="223"/>
    </row>
    <row r="16135" customHeight="1" spans="1:11">
      <c r="A16135" s="226"/>
      <c r="B16135" s="213"/>
      <c r="C16135" s="214"/>
      <c r="D16135" s="214"/>
      <c r="E16135" s="214"/>
      <c r="F16135" s="224"/>
      <c r="G16135" s="216"/>
      <c r="H16135" s="227"/>
      <c r="I16135" s="214"/>
      <c r="J16135" s="214"/>
      <c r="K16135" s="218"/>
    </row>
    <row r="16136" customHeight="1" spans="1:11">
      <c r="A16136" s="228"/>
      <c r="B16136" s="219"/>
      <c r="C16136" s="220"/>
      <c r="D16136" s="220"/>
      <c r="E16136" s="220"/>
      <c r="F16136" s="225"/>
      <c r="G16136" s="222"/>
      <c r="H16136" s="229"/>
      <c r="I16136" s="220"/>
      <c r="J16136" s="220"/>
      <c r="K16136" s="223"/>
    </row>
    <row r="16137" customHeight="1" spans="1:11">
      <c r="A16137" s="226"/>
      <c r="B16137" s="213"/>
      <c r="C16137" s="214"/>
      <c r="D16137" s="214"/>
      <c r="E16137" s="214"/>
      <c r="F16137" s="224"/>
      <c r="G16137" s="216"/>
      <c r="H16137" s="227"/>
      <c r="I16137" s="214"/>
      <c r="J16137" s="214"/>
      <c r="K16137" s="218"/>
    </row>
    <row r="16138" customHeight="1" spans="1:11">
      <c r="A16138" s="228"/>
      <c r="B16138" s="219"/>
      <c r="C16138" s="220"/>
      <c r="D16138" s="220"/>
      <c r="E16138" s="220"/>
      <c r="F16138" s="225"/>
      <c r="G16138" s="222"/>
      <c r="H16138" s="229"/>
      <c r="I16138" s="220"/>
      <c r="J16138" s="220"/>
      <c r="K16138" s="223"/>
    </row>
    <row r="16139" customHeight="1" spans="1:11">
      <c r="A16139" s="226"/>
      <c r="B16139" s="213"/>
      <c r="C16139" s="214"/>
      <c r="D16139" s="214"/>
      <c r="E16139" s="214"/>
      <c r="F16139" s="224"/>
      <c r="G16139" s="216"/>
      <c r="H16139" s="227"/>
      <c r="I16139" s="214"/>
      <c r="J16139" s="214"/>
      <c r="K16139" s="218"/>
    </row>
    <row r="16140" customHeight="1" spans="1:11">
      <c r="A16140" s="228"/>
      <c r="B16140" s="219"/>
      <c r="C16140" s="220"/>
      <c r="D16140" s="220"/>
      <c r="E16140" s="220"/>
      <c r="F16140" s="225"/>
      <c r="G16140" s="222"/>
      <c r="H16140" s="229"/>
      <c r="I16140" s="220"/>
      <c r="J16140" s="220"/>
      <c r="K16140" s="223"/>
    </row>
    <row r="16141" customHeight="1" spans="1:11">
      <c r="A16141" s="226"/>
      <c r="B16141" s="213"/>
      <c r="C16141" s="214"/>
      <c r="D16141" s="214"/>
      <c r="E16141" s="214"/>
      <c r="F16141" s="224"/>
      <c r="G16141" s="216"/>
      <c r="H16141" s="227"/>
      <c r="I16141" s="214"/>
      <c r="J16141" s="214"/>
      <c r="K16141" s="218"/>
    </row>
    <row r="16142" customHeight="1" spans="1:11">
      <c r="A16142" s="228"/>
      <c r="B16142" s="219"/>
      <c r="C16142" s="220"/>
      <c r="D16142" s="220"/>
      <c r="E16142" s="220"/>
      <c r="F16142" s="225"/>
      <c r="G16142" s="222"/>
      <c r="H16142" s="229"/>
      <c r="I16142" s="220"/>
      <c r="J16142" s="220"/>
      <c r="K16142" s="223"/>
    </row>
    <row r="16143" customHeight="1" spans="1:11">
      <c r="A16143" s="226"/>
      <c r="B16143" s="213"/>
      <c r="C16143" s="214"/>
      <c r="D16143" s="214"/>
      <c r="E16143" s="214"/>
      <c r="F16143" s="224"/>
      <c r="G16143" s="216"/>
      <c r="H16143" s="227"/>
      <c r="I16143" s="214"/>
      <c r="J16143" s="214"/>
      <c r="K16143" s="218"/>
    </row>
    <row r="16144" customHeight="1" spans="1:11">
      <c r="A16144" s="228"/>
      <c r="B16144" s="219"/>
      <c r="C16144" s="220"/>
      <c r="D16144" s="220"/>
      <c r="E16144" s="220"/>
      <c r="F16144" s="225"/>
      <c r="G16144" s="222"/>
      <c r="H16144" s="229"/>
      <c r="I16144" s="220"/>
      <c r="J16144" s="220"/>
      <c r="K16144" s="223"/>
    </row>
    <row r="16145" customHeight="1" spans="1:11">
      <c r="A16145" s="226"/>
      <c r="B16145" s="213"/>
      <c r="C16145" s="214"/>
      <c r="D16145" s="214"/>
      <c r="E16145" s="214"/>
      <c r="F16145" s="224"/>
      <c r="G16145" s="216"/>
      <c r="H16145" s="227"/>
      <c r="I16145" s="214"/>
      <c r="J16145" s="214"/>
      <c r="K16145" s="218"/>
    </row>
    <row r="16146" customHeight="1" spans="1:11">
      <c r="A16146" s="228"/>
      <c r="B16146" s="219"/>
      <c r="C16146" s="220"/>
      <c r="D16146" s="220"/>
      <c r="E16146" s="220"/>
      <c r="F16146" s="225"/>
      <c r="G16146" s="222"/>
      <c r="H16146" s="229"/>
      <c r="I16146" s="220"/>
      <c r="J16146" s="220"/>
      <c r="K16146" s="223"/>
    </row>
    <row r="16147" customHeight="1" spans="1:11">
      <c r="A16147" s="226"/>
      <c r="B16147" s="213"/>
      <c r="C16147" s="214"/>
      <c r="D16147" s="214"/>
      <c r="E16147" s="214"/>
      <c r="F16147" s="224"/>
      <c r="G16147" s="216"/>
      <c r="H16147" s="227"/>
      <c r="I16147" s="214"/>
      <c r="J16147" s="214"/>
      <c r="K16147" s="218"/>
    </row>
    <row r="16148" customHeight="1" spans="1:11">
      <c r="A16148" s="228"/>
      <c r="B16148" s="219"/>
      <c r="C16148" s="220"/>
      <c r="D16148" s="220"/>
      <c r="E16148" s="220"/>
      <c r="F16148" s="225"/>
      <c r="G16148" s="222"/>
      <c r="H16148" s="229"/>
      <c r="I16148" s="220"/>
      <c r="J16148" s="220"/>
      <c r="K16148" s="223"/>
    </row>
    <row r="16149" customHeight="1" spans="1:11">
      <c r="A16149" s="226"/>
      <c r="B16149" s="213"/>
      <c r="C16149" s="214"/>
      <c r="D16149" s="214"/>
      <c r="E16149" s="214"/>
      <c r="F16149" s="224"/>
      <c r="G16149" s="216"/>
      <c r="H16149" s="227"/>
      <c r="I16149" s="214"/>
      <c r="J16149" s="214"/>
      <c r="K16149" s="218"/>
    </row>
    <row r="16150" customHeight="1" spans="1:11">
      <c r="A16150" s="228"/>
      <c r="B16150" s="219"/>
      <c r="C16150" s="220"/>
      <c r="D16150" s="220"/>
      <c r="E16150" s="220"/>
      <c r="F16150" s="225"/>
      <c r="G16150" s="222"/>
      <c r="H16150" s="229"/>
      <c r="I16150" s="220"/>
      <c r="J16150" s="220"/>
      <c r="K16150" s="223"/>
    </row>
    <row r="16151" customHeight="1" spans="1:11">
      <c r="A16151" s="226"/>
      <c r="B16151" s="213"/>
      <c r="C16151" s="214"/>
      <c r="D16151" s="214"/>
      <c r="E16151" s="214"/>
      <c r="F16151" s="224"/>
      <c r="G16151" s="216"/>
      <c r="H16151" s="227"/>
      <c r="I16151" s="214"/>
      <c r="J16151" s="214"/>
      <c r="K16151" s="218"/>
    </row>
    <row r="16152" customHeight="1" spans="1:11">
      <c r="A16152" s="228"/>
      <c r="B16152" s="219"/>
      <c r="C16152" s="220"/>
      <c r="D16152" s="220"/>
      <c r="E16152" s="220"/>
      <c r="F16152" s="225"/>
      <c r="G16152" s="222"/>
      <c r="H16152" s="229"/>
      <c r="I16152" s="220"/>
      <c r="J16152" s="220"/>
      <c r="K16152" s="223"/>
    </row>
    <row r="16153" customHeight="1" spans="1:11">
      <c r="A16153" s="226"/>
      <c r="B16153" s="213"/>
      <c r="C16153" s="214"/>
      <c r="D16153" s="214"/>
      <c r="E16153" s="214"/>
      <c r="F16153" s="224"/>
      <c r="G16153" s="216"/>
      <c r="H16153" s="227"/>
      <c r="I16153" s="214"/>
      <c r="J16153" s="214"/>
      <c r="K16153" s="218"/>
    </row>
    <row r="16154" customHeight="1" spans="1:11">
      <c r="A16154" s="228"/>
      <c r="B16154" s="219"/>
      <c r="C16154" s="220"/>
      <c r="D16154" s="220"/>
      <c r="E16154" s="220"/>
      <c r="F16154" s="225"/>
      <c r="G16154" s="222"/>
      <c r="H16154" s="229"/>
      <c r="I16154" s="220"/>
      <c r="J16154" s="220"/>
      <c r="K16154" s="223"/>
    </row>
    <row r="16155" customHeight="1" spans="1:11">
      <c r="A16155" s="226"/>
      <c r="B16155" s="213"/>
      <c r="C16155" s="214"/>
      <c r="D16155" s="214"/>
      <c r="E16155" s="214"/>
      <c r="F16155" s="224"/>
      <c r="G16155" s="216"/>
      <c r="H16155" s="227"/>
      <c r="I16155" s="214"/>
      <c r="J16155" s="214"/>
      <c r="K16155" s="218"/>
    </row>
    <row r="16156" customHeight="1" spans="1:11">
      <c r="A16156" s="228"/>
      <c r="B16156" s="219"/>
      <c r="C16156" s="220"/>
      <c r="D16156" s="220"/>
      <c r="E16156" s="220"/>
      <c r="F16156" s="225"/>
      <c r="G16156" s="222"/>
      <c r="H16156" s="229"/>
      <c r="I16156" s="220"/>
      <c r="J16156" s="220"/>
      <c r="K16156" s="223"/>
    </row>
    <row r="16157" customHeight="1" spans="1:11">
      <c r="A16157" s="226"/>
      <c r="B16157" s="213"/>
      <c r="C16157" s="214"/>
      <c r="D16157" s="214"/>
      <c r="E16157" s="214"/>
      <c r="F16157" s="224"/>
      <c r="G16157" s="216"/>
      <c r="H16157" s="227"/>
      <c r="I16157" s="214"/>
      <c r="J16157" s="214"/>
      <c r="K16157" s="218"/>
    </row>
    <row r="16158" customHeight="1" spans="1:11">
      <c r="A16158" s="228"/>
      <c r="B16158" s="219"/>
      <c r="C16158" s="220"/>
      <c r="D16158" s="220"/>
      <c r="E16158" s="220"/>
      <c r="F16158" s="225"/>
      <c r="G16158" s="222"/>
      <c r="H16158" s="229"/>
      <c r="I16158" s="220"/>
      <c r="J16158" s="220"/>
      <c r="K16158" s="223"/>
    </row>
    <row r="16159" customHeight="1" spans="1:11">
      <c r="A16159" s="226"/>
      <c r="B16159" s="213"/>
      <c r="C16159" s="214"/>
      <c r="D16159" s="214"/>
      <c r="E16159" s="214"/>
      <c r="F16159" s="224"/>
      <c r="G16159" s="216"/>
      <c r="H16159" s="227"/>
      <c r="I16159" s="214"/>
      <c r="J16159" s="214"/>
      <c r="K16159" s="218"/>
    </row>
    <row r="16160" customHeight="1" spans="1:11">
      <c r="A16160" s="228"/>
      <c r="B16160" s="219"/>
      <c r="C16160" s="220"/>
      <c r="D16160" s="220"/>
      <c r="E16160" s="220"/>
      <c r="F16160" s="225"/>
      <c r="G16160" s="222"/>
      <c r="H16160" s="229"/>
      <c r="I16160" s="220"/>
      <c r="J16160" s="220"/>
      <c r="K16160" s="223"/>
    </row>
    <row r="16161" customHeight="1" spans="1:11">
      <c r="A16161" s="226"/>
      <c r="B16161" s="213"/>
      <c r="C16161" s="214"/>
      <c r="D16161" s="214"/>
      <c r="E16161" s="214"/>
      <c r="F16161" s="224"/>
      <c r="G16161" s="216"/>
      <c r="H16161" s="227"/>
      <c r="I16161" s="214"/>
      <c r="J16161" s="214"/>
      <c r="K16161" s="218"/>
    </row>
    <row r="16162" customHeight="1" spans="1:11">
      <c r="A16162" s="228"/>
      <c r="B16162" s="219"/>
      <c r="C16162" s="220"/>
      <c r="D16162" s="220"/>
      <c r="E16162" s="220"/>
      <c r="F16162" s="225"/>
      <c r="G16162" s="222"/>
      <c r="H16162" s="229"/>
      <c r="I16162" s="220"/>
      <c r="J16162" s="220"/>
      <c r="K16162" s="223"/>
    </row>
    <row r="16163" customHeight="1" spans="1:11">
      <c r="A16163" s="226"/>
      <c r="B16163" s="213"/>
      <c r="C16163" s="214"/>
      <c r="D16163" s="214"/>
      <c r="E16163" s="214"/>
      <c r="F16163" s="224"/>
      <c r="G16163" s="216"/>
      <c r="H16163" s="227"/>
      <c r="I16163" s="214"/>
      <c r="J16163" s="214"/>
      <c r="K16163" s="218"/>
    </row>
    <row r="16164" customHeight="1" spans="1:11">
      <c r="A16164" s="228"/>
      <c r="B16164" s="219"/>
      <c r="C16164" s="220"/>
      <c r="D16164" s="220"/>
      <c r="E16164" s="220"/>
      <c r="F16164" s="225"/>
      <c r="G16164" s="222"/>
      <c r="H16164" s="229"/>
      <c r="I16164" s="220"/>
      <c r="J16164" s="220"/>
      <c r="K16164" s="223"/>
    </row>
    <row r="16165" customHeight="1" spans="1:11">
      <c r="A16165" s="226"/>
      <c r="B16165" s="213"/>
      <c r="C16165" s="214"/>
      <c r="D16165" s="214"/>
      <c r="E16165" s="214"/>
      <c r="F16165" s="224"/>
      <c r="G16165" s="216"/>
      <c r="H16165" s="227"/>
      <c r="I16165" s="214"/>
      <c r="J16165" s="214"/>
      <c r="K16165" s="218"/>
    </row>
    <row r="16166" customHeight="1" spans="1:11">
      <c r="A16166" s="228"/>
      <c r="B16166" s="219"/>
      <c r="C16166" s="220"/>
      <c r="D16166" s="220"/>
      <c r="E16166" s="220"/>
      <c r="F16166" s="225"/>
      <c r="G16166" s="222"/>
      <c r="H16166" s="229"/>
      <c r="I16166" s="220"/>
      <c r="J16166" s="220"/>
      <c r="K16166" s="223"/>
    </row>
    <row r="16167" customHeight="1" spans="1:11">
      <c r="A16167" s="226"/>
      <c r="B16167" s="213"/>
      <c r="C16167" s="214"/>
      <c r="D16167" s="214"/>
      <c r="E16167" s="214"/>
      <c r="F16167" s="224"/>
      <c r="G16167" s="216"/>
      <c r="H16167" s="227"/>
      <c r="I16167" s="214"/>
      <c r="J16167" s="214"/>
      <c r="K16167" s="218"/>
    </row>
    <row r="16168" customHeight="1" spans="1:11">
      <c r="A16168" s="228"/>
      <c r="B16168" s="219"/>
      <c r="C16168" s="220"/>
      <c r="D16168" s="220"/>
      <c r="E16168" s="220"/>
      <c r="F16168" s="225"/>
      <c r="G16168" s="222"/>
      <c r="H16168" s="229"/>
      <c r="I16168" s="220"/>
      <c r="J16168" s="220"/>
      <c r="K16168" s="223"/>
    </row>
    <row r="16169" customHeight="1" spans="1:11">
      <c r="A16169" s="226"/>
      <c r="B16169" s="213"/>
      <c r="C16169" s="214"/>
      <c r="D16169" s="214"/>
      <c r="E16169" s="214"/>
      <c r="F16169" s="224"/>
      <c r="G16169" s="216"/>
      <c r="H16169" s="227"/>
      <c r="I16169" s="214"/>
      <c r="J16169" s="214"/>
      <c r="K16169" s="218"/>
    </row>
    <row r="16170" customHeight="1" spans="1:11">
      <c r="A16170" s="228"/>
      <c r="B16170" s="219"/>
      <c r="C16170" s="220"/>
      <c r="D16170" s="220"/>
      <c r="E16170" s="220"/>
      <c r="F16170" s="225"/>
      <c r="G16170" s="222"/>
      <c r="H16170" s="229"/>
      <c r="I16170" s="220"/>
      <c r="J16170" s="220"/>
      <c r="K16170" s="223"/>
    </row>
    <row r="16171" customHeight="1" spans="1:11">
      <c r="A16171" s="226"/>
      <c r="B16171" s="213"/>
      <c r="C16171" s="214"/>
      <c r="D16171" s="214"/>
      <c r="E16171" s="214"/>
      <c r="F16171" s="224"/>
      <c r="G16171" s="216"/>
      <c r="H16171" s="227"/>
      <c r="I16171" s="214"/>
      <c r="J16171" s="214"/>
      <c r="K16171" s="218"/>
    </row>
    <row r="16172" customHeight="1" spans="1:11">
      <c r="A16172" s="228"/>
      <c r="B16172" s="219"/>
      <c r="C16172" s="220"/>
      <c r="D16172" s="220"/>
      <c r="E16172" s="220"/>
      <c r="F16172" s="225"/>
      <c r="G16172" s="222"/>
      <c r="H16172" s="229"/>
      <c r="I16172" s="220"/>
      <c r="J16172" s="220"/>
      <c r="K16172" s="223"/>
    </row>
    <row r="16173" customHeight="1" spans="1:11">
      <c r="A16173" s="226"/>
      <c r="B16173" s="213"/>
      <c r="C16173" s="214"/>
      <c r="D16173" s="214"/>
      <c r="E16173" s="214"/>
      <c r="F16173" s="224"/>
      <c r="G16173" s="216"/>
      <c r="H16173" s="227"/>
      <c r="I16173" s="214"/>
      <c r="J16173" s="214"/>
      <c r="K16173" s="218"/>
    </row>
    <row r="16174" customHeight="1" spans="1:11">
      <c r="A16174" s="228"/>
      <c r="B16174" s="219"/>
      <c r="C16174" s="220"/>
      <c r="D16174" s="220"/>
      <c r="E16174" s="220"/>
      <c r="F16174" s="225"/>
      <c r="G16174" s="222"/>
      <c r="H16174" s="229"/>
      <c r="I16174" s="220"/>
      <c r="J16174" s="220"/>
      <c r="K16174" s="223"/>
    </row>
    <row r="16175" customHeight="1" spans="1:11">
      <c r="A16175" s="226"/>
      <c r="B16175" s="213"/>
      <c r="C16175" s="214"/>
      <c r="D16175" s="214"/>
      <c r="E16175" s="214"/>
      <c r="F16175" s="224"/>
      <c r="G16175" s="216"/>
      <c r="H16175" s="227"/>
      <c r="I16175" s="214"/>
      <c r="J16175" s="214"/>
      <c r="K16175" s="218"/>
    </row>
    <row r="16176" customHeight="1" spans="1:11">
      <c r="A16176" s="228"/>
      <c r="B16176" s="219"/>
      <c r="C16176" s="220"/>
      <c r="D16176" s="220"/>
      <c r="E16176" s="220"/>
      <c r="F16176" s="225"/>
      <c r="G16176" s="222"/>
      <c r="H16176" s="229"/>
      <c r="I16176" s="220"/>
      <c r="J16176" s="220"/>
      <c r="K16176" s="223"/>
    </row>
    <row r="16177" customHeight="1" spans="1:11">
      <c r="A16177" s="226"/>
      <c r="B16177" s="213"/>
      <c r="C16177" s="214"/>
      <c r="D16177" s="214"/>
      <c r="E16177" s="214"/>
      <c r="F16177" s="224"/>
      <c r="G16177" s="216"/>
      <c r="H16177" s="227"/>
      <c r="I16177" s="214"/>
      <c r="J16177" s="214"/>
      <c r="K16177" s="218"/>
    </row>
    <row r="16178" customHeight="1" spans="1:11">
      <c r="A16178" s="228"/>
      <c r="B16178" s="219"/>
      <c r="C16178" s="220"/>
      <c r="D16178" s="220"/>
      <c r="E16178" s="220"/>
      <c r="F16178" s="225"/>
      <c r="G16178" s="222"/>
      <c r="H16178" s="229"/>
      <c r="I16178" s="220"/>
      <c r="J16178" s="220"/>
      <c r="K16178" s="223"/>
    </row>
    <row r="16179" customHeight="1" spans="1:11">
      <c r="A16179" s="226"/>
      <c r="B16179" s="213"/>
      <c r="C16179" s="214"/>
      <c r="D16179" s="214"/>
      <c r="E16179" s="214"/>
      <c r="F16179" s="224"/>
      <c r="G16179" s="216"/>
      <c r="H16179" s="227"/>
      <c r="I16179" s="214"/>
      <c r="J16179" s="214"/>
      <c r="K16179" s="218"/>
    </row>
    <row r="16180" customHeight="1" spans="1:11">
      <c r="A16180" s="228"/>
      <c r="B16180" s="219"/>
      <c r="C16180" s="220"/>
      <c r="D16180" s="220"/>
      <c r="E16180" s="220"/>
      <c r="F16180" s="225"/>
      <c r="G16180" s="222"/>
      <c r="H16180" s="229"/>
      <c r="I16180" s="220"/>
      <c r="J16180" s="220"/>
      <c r="K16180" s="223"/>
    </row>
    <row r="16181" customHeight="1" spans="1:11">
      <c r="A16181" s="226"/>
      <c r="B16181" s="213"/>
      <c r="C16181" s="214"/>
      <c r="D16181" s="214"/>
      <c r="E16181" s="214"/>
      <c r="F16181" s="224"/>
      <c r="G16181" s="216"/>
      <c r="H16181" s="227"/>
      <c r="I16181" s="214"/>
      <c r="J16181" s="214"/>
      <c r="K16181" s="218"/>
    </row>
    <row r="16182" customHeight="1" spans="1:11">
      <c r="A16182" s="228"/>
      <c r="B16182" s="219"/>
      <c r="C16182" s="220"/>
      <c r="D16182" s="220"/>
      <c r="E16182" s="220"/>
      <c r="F16182" s="225"/>
      <c r="G16182" s="222"/>
      <c r="H16182" s="229"/>
      <c r="I16182" s="220"/>
      <c r="J16182" s="220"/>
      <c r="K16182" s="223"/>
    </row>
    <row r="16183" customHeight="1" spans="1:11">
      <c r="A16183" s="226"/>
      <c r="B16183" s="213"/>
      <c r="C16183" s="214"/>
      <c r="D16183" s="214"/>
      <c r="E16183" s="214"/>
      <c r="F16183" s="224"/>
      <c r="G16183" s="216"/>
      <c r="H16183" s="227"/>
      <c r="I16183" s="214"/>
      <c r="J16183" s="214"/>
      <c r="K16183" s="218"/>
    </row>
    <row r="16184" customHeight="1" spans="1:11">
      <c r="A16184" s="228"/>
      <c r="B16184" s="219"/>
      <c r="C16184" s="220"/>
      <c r="D16184" s="220"/>
      <c r="E16184" s="220"/>
      <c r="F16184" s="225"/>
      <c r="G16184" s="222"/>
      <c r="H16184" s="229"/>
      <c r="I16184" s="220"/>
      <c r="J16184" s="220"/>
      <c r="K16184" s="223"/>
    </row>
    <row r="16185" customHeight="1" spans="1:11">
      <c r="A16185" s="226"/>
      <c r="B16185" s="213"/>
      <c r="C16185" s="214"/>
      <c r="D16185" s="214"/>
      <c r="E16185" s="214"/>
      <c r="F16185" s="224"/>
      <c r="G16185" s="216"/>
      <c r="H16185" s="227"/>
      <c r="I16185" s="214"/>
      <c r="J16185" s="214"/>
      <c r="K16185" s="218"/>
    </row>
    <row r="16186" customHeight="1" spans="1:11">
      <c r="A16186" s="228"/>
      <c r="B16186" s="219"/>
      <c r="C16186" s="220"/>
      <c r="D16186" s="220"/>
      <c r="E16186" s="220"/>
      <c r="F16186" s="225"/>
      <c r="G16186" s="222"/>
      <c r="H16186" s="229"/>
      <c r="I16186" s="220"/>
      <c r="J16186" s="220"/>
      <c r="K16186" s="223"/>
    </row>
    <row r="16187" customHeight="1" spans="1:11">
      <c r="A16187" s="226"/>
      <c r="B16187" s="213"/>
      <c r="C16187" s="214"/>
      <c r="D16187" s="214"/>
      <c r="E16187" s="214"/>
      <c r="F16187" s="224"/>
      <c r="G16187" s="216"/>
      <c r="H16187" s="227"/>
      <c r="I16187" s="214"/>
      <c r="J16187" s="214"/>
      <c r="K16187" s="218"/>
    </row>
    <row r="16188" customHeight="1" spans="1:11">
      <c r="A16188" s="228"/>
      <c r="B16188" s="219"/>
      <c r="C16188" s="220"/>
      <c r="D16188" s="220"/>
      <c r="E16188" s="220"/>
      <c r="F16188" s="225"/>
      <c r="G16188" s="222"/>
      <c r="H16188" s="229"/>
      <c r="I16188" s="220"/>
      <c r="J16188" s="220"/>
      <c r="K16188" s="223"/>
    </row>
    <row r="16189" customHeight="1" spans="1:11">
      <c r="A16189" s="226"/>
      <c r="B16189" s="213"/>
      <c r="C16189" s="214"/>
      <c r="D16189" s="214"/>
      <c r="E16189" s="214"/>
      <c r="F16189" s="224"/>
      <c r="G16189" s="216"/>
      <c r="H16189" s="227"/>
      <c r="I16189" s="214"/>
      <c r="J16189" s="214"/>
      <c r="K16189" s="218"/>
    </row>
    <row r="16190" customHeight="1" spans="1:11">
      <c r="A16190" s="228"/>
      <c r="B16190" s="219"/>
      <c r="C16190" s="220"/>
      <c r="D16190" s="220"/>
      <c r="E16190" s="220"/>
      <c r="F16190" s="225"/>
      <c r="G16190" s="222"/>
      <c r="H16190" s="229"/>
      <c r="I16190" s="220"/>
      <c r="J16190" s="220"/>
      <c r="K16190" s="223"/>
    </row>
    <row r="16191" customHeight="1" spans="1:11">
      <c r="A16191" s="226"/>
      <c r="B16191" s="213"/>
      <c r="C16191" s="214"/>
      <c r="D16191" s="214"/>
      <c r="E16191" s="214"/>
      <c r="F16191" s="224"/>
      <c r="G16191" s="216"/>
      <c r="H16191" s="227"/>
      <c r="I16191" s="214"/>
      <c r="J16191" s="214"/>
      <c r="K16191" s="218"/>
    </row>
    <row r="16192" customHeight="1" spans="1:11">
      <c r="A16192" s="228"/>
      <c r="B16192" s="219"/>
      <c r="C16192" s="220"/>
      <c r="D16192" s="220"/>
      <c r="E16192" s="220"/>
      <c r="F16192" s="225"/>
      <c r="G16192" s="222"/>
      <c r="H16192" s="229"/>
      <c r="I16192" s="220"/>
      <c r="J16192" s="220"/>
      <c r="K16192" s="223"/>
    </row>
    <row r="16193" customHeight="1" spans="1:11">
      <c r="A16193" s="226"/>
      <c r="B16193" s="213"/>
      <c r="C16193" s="214"/>
      <c r="D16193" s="214"/>
      <c r="E16193" s="214"/>
      <c r="F16193" s="224"/>
      <c r="G16193" s="216"/>
      <c r="H16193" s="227"/>
      <c r="I16193" s="214"/>
      <c r="J16193" s="214"/>
      <c r="K16193" s="218"/>
    </row>
    <row r="16194" customHeight="1" spans="1:11">
      <c r="A16194" s="228"/>
      <c r="B16194" s="219"/>
      <c r="C16194" s="220"/>
      <c r="D16194" s="220"/>
      <c r="E16194" s="220"/>
      <c r="F16194" s="225"/>
      <c r="G16194" s="222"/>
      <c r="H16194" s="229"/>
      <c r="I16194" s="220"/>
      <c r="J16194" s="220"/>
      <c r="K16194" s="223"/>
    </row>
    <row r="16195" customHeight="1" spans="1:11">
      <c r="A16195" s="226"/>
      <c r="B16195" s="213"/>
      <c r="C16195" s="214"/>
      <c r="D16195" s="214"/>
      <c r="E16195" s="214"/>
      <c r="F16195" s="224"/>
      <c r="G16195" s="216"/>
      <c r="H16195" s="227"/>
      <c r="I16195" s="214"/>
      <c r="J16195" s="214"/>
      <c r="K16195" s="218"/>
    </row>
    <row r="16196" customHeight="1" spans="1:11">
      <c r="A16196" s="228"/>
      <c r="B16196" s="219"/>
      <c r="C16196" s="220"/>
      <c r="D16196" s="220"/>
      <c r="E16196" s="220"/>
      <c r="F16196" s="225"/>
      <c r="G16196" s="222"/>
      <c r="H16196" s="229"/>
      <c r="I16196" s="220"/>
      <c r="J16196" s="220"/>
      <c r="K16196" s="223"/>
    </row>
    <row r="16197" customHeight="1" spans="1:11">
      <c r="A16197" s="226"/>
      <c r="B16197" s="213"/>
      <c r="C16197" s="214"/>
      <c r="D16197" s="214"/>
      <c r="E16197" s="214"/>
      <c r="F16197" s="224"/>
      <c r="G16197" s="216"/>
      <c r="H16197" s="227"/>
      <c r="I16197" s="214"/>
      <c r="J16197" s="214"/>
      <c r="K16197" s="218"/>
    </row>
    <row r="16198" customHeight="1" spans="1:11">
      <c r="A16198" s="228"/>
      <c r="B16198" s="219"/>
      <c r="C16198" s="220"/>
      <c r="D16198" s="220"/>
      <c r="E16198" s="220"/>
      <c r="F16198" s="225"/>
      <c r="G16198" s="222"/>
      <c r="H16198" s="229"/>
      <c r="I16198" s="220"/>
      <c r="J16198" s="220"/>
      <c r="K16198" s="223"/>
    </row>
    <row r="16199" customHeight="1" spans="1:11">
      <c r="A16199" s="226"/>
      <c r="B16199" s="213"/>
      <c r="C16199" s="214"/>
      <c r="D16199" s="214"/>
      <c r="E16199" s="214"/>
      <c r="F16199" s="224"/>
      <c r="G16199" s="216"/>
      <c r="H16199" s="227"/>
      <c r="I16199" s="214"/>
      <c r="J16199" s="214"/>
      <c r="K16199" s="218"/>
    </row>
    <row r="16200" customHeight="1" spans="1:11">
      <c r="A16200" s="228"/>
      <c r="B16200" s="219"/>
      <c r="C16200" s="220"/>
      <c r="D16200" s="220"/>
      <c r="E16200" s="220"/>
      <c r="F16200" s="225"/>
      <c r="G16200" s="222"/>
      <c r="H16200" s="229"/>
      <c r="I16200" s="220"/>
      <c r="J16200" s="220"/>
      <c r="K16200" s="223"/>
    </row>
    <row r="16201" customHeight="1" spans="1:11">
      <c r="A16201" s="226"/>
      <c r="B16201" s="213"/>
      <c r="C16201" s="214"/>
      <c r="D16201" s="214"/>
      <c r="E16201" s="214"/>
      <c r="F16201" s="224"/>
      <c r="G16201" s="216"/>
      <c r="H16201" s="227"/>
      <c r="I16201" s="214"/>
      <c r="J16201" s="214"/>
      <c r="K16201" s="218"/>
    </row>
    <row r="16202" customHeight="1" spans="1:11">
      <c r="A16202" s="228"/>
      <c r="B16202" s="219"/>
      <c r="C16202" s="220"/>
      <c r="D16202" s="220"/>
      <c r="E16202" s="220"/>
      <c r="F16202" s="225"/>
      <c r="G16202" s="222"/>
      <c r="H16202" s="229"/>
      <c r="I16202" s="220"/>
      <c r="J16202" s="220"/>
      <c r="K16202" s="223"/>
    </row>
    <row r="16203" customHeight="1" spans="1:11">
      <c r="A16203" s="226"/>
      <c r="B16203" s="213"/>
      <c r="C16203" s="214"/>
      <c r="D16203" s="214"/>
      <c r="E16203" s="214"/>
      <c r="F16203" s="224"/>
      <c r="G16203" s="216"/>
      <c r="H16203" s="227"/>
      <c r="I16203" s="214"/>
      <c r="J16203" s="214"/>
      <c r="K16203" s="218"/>
    </row>
    <row r="16204" customHeight="1" spans="1:11">
      <c r="A16204" s="228"/>
      <c r="B16204" s="219"/>
      <c r="C16204" s="220"/>
      <c r="D16204" s="220"/>
      <c r="E16204" s="220"/>
      <c r="F16204" s="225"/>
      <c r="G16204" s="222"/>
      <c r="H16204" s="229"/>
      <c r="I16204" s="220"/>
      <c r="J16204" s="220"/>
      <c r="K16204" s="223"/>
    </row>
    <row r="16205" customHeight="1" spans="1:11">
      <c r="A16205" s="226"/>
      <c r="B16205" s="213"/>
      <c r="C16205" s="214"/>
      <c r="D16205" s="214"/>
      <c r="E16205" s="214"/>
      <c r="F16205" s="224"/>
      <c r="G16205" s="216"/>
      <c r="H16205" s="227"/>
      <c r="I16205" s="214"/>
      <c r="J16205" s="214"/>
      <c r="K16205" s="218"/>
    </row>
    <row r="16206" customHeight="1" spans="1:11">
      <c r="A16206" s="228"/>
      <c r="B16206" s="219"/>
      <c r="C16206" s="220"/>
      <c r="D16206" s="220"/>
      <c r="E16206" s="220"/>
      <c r="F16206" s="225"/>
      <c r="G16206" s="222"/>
      <c r="H16206" s="229"/>
      <c r="I16206" s="220"/>
      <c r="J16206" s="220"/>
      <c r="K16206" s="223"/>
    </row>
    <row r="16207" customHeight="1" spans="1:11">
      <c r="A16207" s="226"/>
      <c r="B16207" s="213"/>
      <c r="C16207" s="214"/>
      <c r="D16207" s="214"/>
      <c r="E16207" s="214"/>
      <c r="F16207" s="224"/>
      <c r="G16207" s="216"/>
      <c r="H16207" s="227"/>
      <c r="I16207" s="214"/>
      <c r="J16207" s="214"/>
      <c r="K16207" s="218"/>
    </row>
    <row r="16208" customHeight="1" spans="1:11">
      <c r="A16208" s="228"/>
      <c r="B16208" s="219"/>
      <c r="C16208" s="220"/>
      <c r="D16208" s="220"/>
      <c r="E16208" s="220"/>
      <c r="F16208" s="225"/>
      <c r="G16208" s="222"/>
      <c r="H16208" s="229"/>
      <c r="I16208" s="220"/>
      <c r="J16208" s="220"/>
      <c r="K16208" s="223"/>
    </row>
    <row r="16209" customHeight="1" spans="1:11">
      <c r="A16209" s="226"/>
      <c r="B16209" s="213"/>
      <c r="C16209" s="214"/>
      <c r="D16209" s="214"/>
      <c r="E16209" s="214"/>
      <c r="F16209" s="224"/>
      <c r="G16209" s="216"/>
      <c r="H16209" s="227"/>
      <c r="I16209" s="214"/>
      <c r="J16209" s="214"/>
      <c r="K16209" s="218"/>
    </row>
    <row r="16210" customHeight="1" spans="1:11">
      <c r="A16210" s="228"/>
      <c r="B16210" s="219"/>
      <c r="C16210" s="220"/>
      <c r="D16210" s="220"/>
      <c r="E16210" s="220"/>
      <c r="F16210" s="225"/>
      <c r="G16210" s="222"/>
      <c r="H16210" s="229"/>
      <c r="I16210" s="220"/>
      <c r="J16210" s="220"/>
      <c r="K16210" s="223"/>
    </row>
    <row r="16211" customHeight="1" spans="1:11">
      <c r="A16211" s="226"/>
      <c r="B16211" s="213"/>
      <c r="C16211" s="214"/>
      <c r="D16211" s="214"/>
      <c r="E16211" s="214"/>
      <c r="F16211" s="224"/>
      <c r="G16211" s="216"/>
      <c r="H16211" s="227"/>
      <c r="I16211" s="214"/>
      <c r="J16211" s="214"/>
      <c r="K16211" s="218"/>
    </row>
    <row r="16212" customHeight="1" spans="1:11">
      <c r="A16212" s="228"/>
      <c r="B16212" s="219"/>
      <c r="C16212" s="220"/>
      <c r="D16212" s="220"/>
      <c r="E16212" s="220"/>
      <c r="F16212" s="225"/>
      <c r="G16212" s="222"/>
      <c r="H16212" s="229"/>
      <c r="I16212" s="220"/>
      <c r="J16212" s="220"/>
      <c r="K16212" s="223"/>
    </row>
    <row r="16213" customHeight="1" spans="1:11">
      <c r="A16213" s="226"/>
      <c r="B16213" s="213"/>
      <c r="C16213" s="214"/>
      <c r="D16213" s="214"/>
      <c r="E16213" s="214"/>
      <c r="F16213" s="224"/>
      <c r="G16213" s="216"/>
      <c r="H16213" s="227"/>
      <c r="I16213" s="214"/>
      <c r="J16213" s="214"/>
      <c r="K16213" s="218"/>
    </row>
    <row r="16214" customHeight="1" spans="1:11">
      <c r="A16214" s="228"/>
      <c r="B16214" s="219"/>
      <c r="C16214" s="220"/>
      <c r="D16214" s="220"/>
      <c r="E16214" s="220"/>
      <c r="F16214" s="225"/>
      <c r="G16214" s="222"/>
      <c r="H16214" s="229"/>
      <c r="I16214" s="220"/>
      <c r="J16214" s="220"/>
      <c r="K16214" s="223"/>
    </row>
    <row r="16215" customHeight="1" spans="1:11">
      <c r="A16215" s="226"/>
      <c r="B16215" s="213"/>
      <c r="C16215" s="214"/>
      <c r="D16215" s="214"/>
      <c r="E16215" s="214"/>
      <c r="F16215" s="224"/>
      <c r="G16215" s="216"/>
      <c r="H16215" s="227"/>
      <c r="I16215" s="214"/>
      <c r="J16215" s="214"/>
      <c r="K16215" s="218"/>
    </row>
    <row r="16216" customHeight="1" spans="1:11">
      <c r="A16216" s="228"/>
      <c r="B16216" s="219"/>
      <c r="C16216" s="220"/>
      <c r="D16216" s="220"/>
      <c r="E16216" s="220"/>
      <c r="F16216" s="225"/>
      <c r="G16216" s="222"/>
      <c r="H16216" s="229"/>
      <c r="I16216" s="220"/>
      <c r="J16216" s="220"/>
      <c r="K16216" s="223"/>
    </row>
    <row r="16217" customHeight="1" spans="1:11">
      <c r="A16217" s="226"/>
      <c r="B16217" s="213"/>
      <c r="C16217" s="214"/>
      <c r="D16217" s="214"/>
      <c r="E16217" s="214"/>
      <c r="F16217" s="224"/>
      <c r="G16217" s="216"/>
      <c r="H16217" s="227"/>
      <c r="I16217" s="214"/>
      <c r="J16217" s="214"/>
      <c r="K16217" s="218"/>
    </row>
    <row r="16218" customHeight="1" spans="1:11">
      <c r="A16218" s="228"/>
      <c r="B16218" s="219"/>
      <c r="C16218" s="220"/>
      <c r="D16218" s="220"/>
      <c r="E16218" s="220"/>
      <c r="F16218" s="225"/>
      <c r="G16218" s="222"/>
      <c r="H16218" s="229"/>
      <c r="I16218" s="220"/>
      <c r="J16218" s="220"/>
      <c r="K16218" s="223"/>
    </row>
    <row r="16219" customHeight="1" spans="1:11">
      <c r="A16219" s="226"/>
      <c r="B16219" s="213"/>
      <c r="C16219" s="214"/>
      <c r="D16219" s="214"/>
      <c r="E16219" s="214"/>
      <c r="F16219" s="224"/>
      <c r="G16219" s="216"/>
      <c r="H16219" s="227"/>
      <c r="I16219" s="214"/>
      <c r="J16219" s="214"/>
      <c r="K16219" s="218"/>
    </row>
    <row r="16220" customHeight="1" spans="1:11">
      <c r="A16220" s="228"/>
      <c r="B16220" s="219"/>
      <c r="C16220" s="220"/>
      <c r="D16220" s="220"/>
      <c r="E16220" s="220"/>
      <c r="F16220" s="225"/>
      <c r="G16220" s="222"/>
      <c r="H16220" s="229"/>
      <c r="I16220" s="220"/>
      <c r="J16220" s="220"/>
      <c r="K16220" s="223"/>
    </row>
    <row r="16221" customHeight="1" spans="1:11">
      <c r="A16221" s="226"/>
      <c r="B16221" s="213"/>
      <c r="C16221" s="214"/>
      <c r="D16221" s="214"/>
      <c r="E16221" s="214"/>
      <c r="F16221" s="224"/>
      <c r="G16221" s="216"/>
      <c r="H16221" s="227"/>
      <c r="I16221" s="214"/>
      <c r="J16221" s="214"/>
      <c r="K16221" s="218"/>
    </row>
    <row r="16222" customHeight="1" spans="1:11">
      <c r="A16222" s="228"/>
      <c r="B16222" s="219"/>
      <c r="C16222" s="220"/>
      <c r="D16222" s="220"/>
      <c r="E16222" s="220"/>
      <c r="F16222" s="225"/>
      <c r="G16222" s="222"/>
      <c r="H16222" s="229"/>
      <c r="I16222" s="220"/>
      <c r="J16222" s="220"/>
      <c r="K16222" s="223"/>
    </row>
    <row r="16223" customHeight="1" spans="1:11">
      <c r="A16223" s="226"/>
      <c r="B16223" s="213"/>
      <c r="C16223" s="214"/>
      <c r="D16223" s="214"/>
      <c r="E16223" s="214"/>
      <c r="F16223" s="224"/>
      <c r="G16223" s="216"/>
      <c r="H16223" s="227"/>
      <c r="I16223" s="214"/>
      <c r="J16223" s="214"/>
      <c r="K16223" s="218"/>
    </row>
    <row r="16224" customHeight="1" spans="1:11">
      <c r="A16224" s="228"/>
      <c r="B16224" s="219"/>
      <c r="C16224" s="220"/>
      <c r="D16224" s="220"/>
      <c r="E16224" s="220"/>
      <c r="F16224" s="225"/>
      <c r="G16224" s="222"/>
      <c r="H16224" s="229"/>
      <c r="I16224" s="220"/>
      <c r="J16224" s="220"/>
      <c r="K16224" s="223"/>
    </row>
    <row r="16225" customHeight="1" spans="1:11">
      <c r="A16225" s="226"/>
      <c r="B16225" s="213"/>
      <c r="C16225" s="214"/>
      <c r="D16225" s="214"/>
      <c r="E16225" s="214"/>
      <c r="F16225" s="224"/>
      <c r="G16225" s="216"/>
      <c r="H16225" s="227"/>
      <c r="I16225" s="214"/>
      <c r="J16225" s="214"/>
      <c r="K16225" s="218"/>
    </row>
    <row r="16226" customHeight="1" spans="1:11">
      <c r="A16226" s="228"/>
      <c r="B16226" s="219"/>
      <c r="C16226" s="220"/>
      <c r="D16226" s="220"/>
      <c r="E16226" s="220"/>
      <c r="F16226" s="225"/>
      <c r="G16226" s="222"/>
      <c r="H16226" s="229"/>
      <c r="I16226" s="220"/>
      <c r="J16226" s="220"/>
      <c r="K16226" s="223"/>
    </row>
    <row r="16227" customHeight="1" spans="1:11">
      <c r="A16227" s="226"/>
      <c r="B16227" s="213"/>
      <c r="C16227" s="214"/>
      <c r="D16227" s="214"/>
      <c r="E16227" s="214"/>
      <c r="F16227" s="224"/>
      <c r="G16227" s="216"/>
      <c r="H16227" s="227"/>
      <c r="I16227" s="214"/>
      <c r="J16227" s="214"/>
      <c r="K16227" s="218"/>
    </row>
    <row r="16228" customHeight="1" spans="1:11">
      <c r="A16228" s="228"/>
      <c r="B16228" s="219"/>
      <c r="C16228" s="220"/>
      <c r="D16228" s="220"/>
      <c r="E16228" s="220"/>
      <c r="F16228" s="225"/>
      <c r="G16228" s="222"/>
      <c r="H16228" s="229"/>
      <c r="I16228" s="220"/>
      <c r="J16228" s="220"/>
      <c r="K16228" s="223"/>
    </row>
    <row r="16229" customHeight="1" spans="1:11">
      <c r="A16229" s="226"/>
      <c r="B16229" s="213"/>
      <c r="C16229" s="214"/>
      <c r="D16229" s="214"/>
      <c r="E16229" s="214"/>
      <c r="F16229" s="224"/>
      <c r="G16229" s="216"/>
      <c r="H16229" s="227"/>
      <c r="I16229" s="214"/>
      <c r="J16229" s="214"/>
      <c r="K16229" s="218"/>
    </row>
    <row r="16230" customHeight="1" spans="1:11">
      <c r="A16230" s="228"/>
      <c r="B16230" s="219"/>
      <c r="C16230" s="220"/>
      <c r="D16230" s="220"/>
      <c r="E16230" s="220"/>
      <c r="F16230" s="225"/>
      <c r="G16230" s="222"/>
      <c r="H16230" s="229"/>
      <c r="I16230" s="220"/>
      <c r="J16230" s="220"/>
      <c r="K16230" s="223"/>
    </row>
    <row r="16231" customHeight="1" spans="1:11">
      <c r="A16231" s="226"/>
      <c r="B16231" s="213"/>
      <c r="C16231" s="214"/>
      <c r="D16231" s="214"/>
      <c r="E16231" s="214"/>
      <c r="F16231" s="224"/>
      <c r="G16231" s="216"/>
      <c r="H16231" s="227"/>
      <c r="I16231" s="214"/>
      <c r="J16231" s="214"/>
      <c r="K16231" s="218"/>
    </row>
    <row r="16232" customHeight="1" spans="1:11">
      <c r="A16232" s="228"/>
      <c r="B16232" s="219"/>
      <c r="C16232" s="220"/>
      <c r="D16232" s="220"/>
      <c r="E16232" s="220"/>
      <c r="F16232" s="225"/>
      <c r="G16232" s="222"/>
      <c r="H16232" s="229"/>
      <c r="I16232" s="220"/>
      <c r="J16232" s="220"/>
      <c r="K16232" s="223"/>
    </row>
    <row r="16233" customHeight="1" spans="1:11">
      <c r="A16233" s="226"/>
      <c r="B16233" s="213"/>
      <c r="C16233" s="214"/>
      <c r="D16233" s="214"/>
      <c r="E16233" s="214"/>
      <c r="F16233" s="224"/>
      <c r="G16233" s="216"/>
      <c r="H16233" s="227"/>
      <c r="I16233" s="214"/>
      <c r="J16233" s="214"/>
      <c r="K16233" s="218"/>
    </row>
    <row r="16234" customHeight="1" spans="1:11">
      <c r="A16234" s="228"/>
      <c r="B16234" s="219"/>
      <c r="C16234" s="220"/>
      <c r="D16234" s="220"/>
      <c r="E16234" s="220"/>
      <c r="F16234" s="225"/>
      <c r="G16234" s="222"/>
      <c r="H16234" s="229"/>
      <c r="I16234" s="220"/>
      <c r="J16234" s="220"/>
      <c r="K16234" s="223"/>
    </row>
    <row r="16235" customHeight="1" spans="1:11">
      <c r="A16235" s="226"/>
      <c r="B16235" s="213"/>
      <c r="C16235" s="214"/>
      <c r="D16235" s="214"/>
      <c r="E16235" s="214"/>
      <c r="F16235" s="224"/>
      <c r="G16235" s="216"/>
      <c r="H16235" s="227"/>
      <c r="I16235" s="214"/>
      <c r="J16235" s="214"/>
      <c r="K16235" s="218"/>
    </row>
    <row r="16236" customHeight="1" spans="1:11">
      <c r="A16236" s="228"/>
      <c r="B16236" s="219"/>
      <c r="C16236" s="220"/>
      <c r="D16236" s="220"/>
      <c r="E16236" s="220"/>
      <c r="F16236" s="225"/>
      <c r="G16236" s="222"/>
      <c r="H16236" s="229"/>
      <c r="I16236" s="220"/>
      <c r="J16236" s="220"/>
      <c r="K16236" s="223"/>
    </row>
    <row r="16237" customHeight="1" spans="1:11">
      <c r="A16237" s="226"/>
      <c r="B16237" s="213"/>
      <c r="C16237" s="214"/>
      <c r="D16237" s="214"/>
      <c r="E16237" s="214"/>
      <c r="F16237" s="224"/>
      <c r="G16237" s="216"/>
      <c r="H16237" s="227"/>
      <c r="I16237" s="214"/>
      <c r="J16237" s="214"/>
      <c r="K16237" s="218"/>
    </row>
    <row r="16238" customHeight="1" spans="1:11">
      <c r="A16238" s="228"/>
      <c r="B16238" s="219"/>
      <c r="C16238" s="220"/>
      <c r="D16238" s="220"/>
      <c r="E16238" s="220"/>
      <c r="F16238" s="225"/>
      <c r="G16238" s="222"/>
      <c r="H16238" s="229"/>
      <c r="I16238" s="220"/>
      <c r="J16238" s="220"/>
      <c r="K16238" s="223"/>
    </row>
    <row r="16239" customHeight="1" spans="1:11">
      <c r="A16239" s="226"/>
      <c r="B16239" s="213"/>
      <c r="C16239" s="214"/>
      <c r="D16239" s="214"/>
      <c r="E16239" s="214"/>
      <c r="F16239" s="224"/>
      <c r="G16239" s="216"/>
      <c r="H16239" s="227"/>
      <c r="I16239" s="214"/>
      <c r="J16239" s="214"/>
      <c r="K16239" s="218"/>
    </row>
    <row r="16240" customHeight="1" spans="1:11">
      <c r="A16240" s="228"/>
      <c r="B16240" s="219"/>
      <c r="C16240" s="220"/>
      <c r="D16240" s="220"/>
      <c r="E16240" s="220"/>
      <c r="F16240" s="225"/>
      <c r="G16240" s="222"/>
      <c r="H16240" s="229"/>
      <c r="I16240" s="220"/>
      <c r="J16240" s="220"/>
      <c r="K16240" s="223"/>
    </row>
    <row r="16241" customHeight="1" spans="1:11">
      <c r="A16241" s="226"/>
      <c r="B16241" s="213"/>
      <c r="C16241" s="214"/>
      <c r="D16241" s="214"/>
      <c r="E16241" s="214"/>
      <c r="F16241" s="224"/>
      <c r="G16241" s="216"/>
      <c r="H16241" s="227"/>
      <c r="I16241" s="214"/>
      <c r="J16241" s="214"/>
      <c r="K16241" s="218"/>
    </row>
    <row r="16242" customHeight="1" spans="1:11">
      <c r="A16242" s="228"/>
      <c r="B16242" s="219"/>
      <c r="C16242" s="220"/>
      <c r="D16242" s="220"/>
      <c r="E16242" s="220"/>
      <c r="F16242" s="225"/>
      <c r="G16242" s="222"/>
      <c r="H16242" s="229"/>
      <c r="I16242" s="220"/>
      <c r="J16242" s="220"/>
      <c r="K16242" s="223"/>
    </row>
    <row r="16243" customHeight="1" spans="1:11">
      <c r="A16243" s="226"/>
      <c r="B16243" s="213"/>
      <c r="C16243" s="214"/>
      <c r="D16243" s="214"/>
      <c r="E16243" s="214"/>
      <c r="F16243" s="224"/>
      <c r="G16243" s="216"/>
      <c r="H16243" s="227"/>
      <c r="I16243" s="214"/>
      <c r="J16243" s="214"/>
      <c r="K16243" s="218"/>
    </row>
    <row r="16244" customHeight="1" spans="1:11">
      <c r="A16244" s="228"/>
      <c r="B16244" s="219"/>
      <c r="C16244" s="220"/>
      <c r="D16244" s="220"/>
      <c r="E16244" s="220"/>
      <c r="F16244" s="225"/>
      <c r="G16244" s="222"/>
      <c r="H16244" s="229"/>
      <c r="I16244" s="220"/>
      <c r="J16244" s="220"/>
      <c r="K16244" s="223"/>
    </row>
    <row r="16245" customHeight="1" spans="1:11">
      <c r="A16245" s="226"/>
      <c r="B16245" s="213"/>
      <c r="C16245" s="214"/>
      <c r="D16245" s="214"/>
      <c r="E16245" s="214"/>
      <c r="F16245" s="224"/>
      <c r="G16245" s="216"/>
      <c r="H16245" s="227"/>
      <c r="I16245" s="214"/>
      <c r="J16245" s="214"/>
      <c r="K16245" s="218"/>
    </row>
    <row r="16246" customHeight="1" spans="1:11">
      <c r="A16246" s="228"/>
      <c r="B16246" s="219"/>
      <c r="C16246" s="220"/>
      <c r="D16246" s="220"/>
      <c r="E16246" s="220"/>
      <c r="F16246" s="225"/>
      <c r="G16246" s="222"/>
      <c r="H16246" s="229"/>
      <c r="I16246" s="220"/>
      <c r="J16246" s="220"/>
      <c r="K16246" s="223"/>
    </row>
    <row r="16247" customHeight="1" spans="1:11">
      <c r="A16247" s="226"/>
      <c r="B16247" s="213"/>
      <c r="C16247" s="214"/>
      <c r="D16247" s="214"/>
      <c r="E16247" s="214"/>
      <c r="F16247" s="224"/>
      <c r="G16247" s="216"/>
      <c r="H16247" s="227"/>
      <c r="I16247" s="214"/>
      <c r="J16247" s="214"/>
      <c r="K16247" s="218"/>
    </row>
    <row r="16248" customHeight="1" spans="1:11">
      <c r="A16248" s="228"/>
      <c r="B16248" s="219"/>
      <c r="C16248" s="220"/>
      <c r="D16248" s="220"/>
      <c r="E16248" s="220"/>
      <c r="F16248" s="225"/>
      <c r="G16248" s="222"/>
      <c r="H16248" s="229"/>
      <c r="I16248" s="220"/>
      <c r="J16248" s="220"/>
      <c r="K16248" s="223"/>
    </row>
    <row r="16249" customHeight="1" spans="1:11">
      <c r="A16249" s="226"/>
      <c r="B16249" s="213"/>
      <c r="C16249" s="214"/>
      <c r="D16249" s="214"/>
      <c r="E16249" s="214"/>
      <c r="F16249" s="224"/>
      <c r="G16249" s="216"/>
      <c r="H16249" s="227"/>
      <c r="I16249" s="214"/>
      <c r="J16249" s="214"/>
      <c r="K16249" s="218"/>
    </row>
    <row r="16250" customHeight="1" spans="1:11">
      <c r="A16250" s="228"/>
      <c r="B16250" s="219"/>
      <c r="C16250" s="220"/>
      <c r="D16250" s="220"/>
      <c r="E16250" s="220"/>
      <c r="F16250" s="225"/>
      <c r="G16250" s="222"/>
      <c r="H16250" s="229"/>
      <c r="I16250" s="220"/>
      <c r="J16250" s="220"/>
      <c r="K16250" s="223"/>
    </row>
    <row r="16251" customHeight="1" spans="1:11">
      <c r="A16251" s="226"/>
      <c r="B16251" s="213"/>
      <c r="C16251" s="214"/>
      <c r="D16251" s="214"/>
      <c r="E16251" s="214"/>
      <c r="F16251" s="224"/>
      <c r="G16251" s="216"/>
      <c r="H16251" s="227"/>
      <c r="I16251" s="214"/>
      <c r="J16251" s="214"/>
      <c r="K16251" s="218"/>
    </row>
    <row r="16252" customHeight="1" spans="1:11">
      <c r="A16252" s="228"/>
      <c r="B16252" s="219"/>
      <c r="C16252" s="220"/>
      <c r="D16252" s="220"/>
      <c r="E16252" s="220"/>
      <c r="F16252" s="225"/>
      <c r="G16252" s="222"/>
      <c r="H16252" s="229"/>
      <c r="I16252" s="220"/>
      <c r="J16252" s="220"/>
      <c r="K16252" s="223"/>
    </row>
    <row r="16253" customHeight="1" spans="1:11">
      <c r="A16253" s="226"/>
      <c r="B16253" s="213"/>
      <c r="C16253" s="214"/>
      <c r="D16253" s="214"/>
      <c r="E16253" s="214"/>
      <c r="F16253" s="224"/>
      <c r="G16253" s="216"/>
      <c r="H16253" s="227"/>
      <c r="I16253" s="214"/>
      <c r="J16253" s="214"/>
      <c r="K16253" s="218"/>
    </row>
    <row r="16254" customHeight="1" spans="1:11">
      <c r="A16254" s="228"/>
      <c r="B16254" s="219"/>
      <c r="C16254" s="220"/>
      <c r="D16254" s="220"/>
      <c r="E16254" s="220"/>
      <c r="F16254" s="225"/>
      <c r="G16254" s="222"/>
      <c r="H16254" s="229"/>
      <c r="I16254" s="220"/>
      <c r="J16254" s="220"/>
      <c r="K16254" s="223"/>
    </row>
    <row r="16255" customHeight="1" spans="1:11">
      <c r="A16255" s="226"/>
      <c r="B16255" s="213"/>
      <c r="C16255" s="214"/>
      <c r="D16255" s="214"/>
      <c r="E16255" s="214"/>
      <c r="F16255" s="224"/>
      <c r="G16255" s="216"/>
      <c r="H16255" s="227"/>
      <c r="I16255" s="214"/>
      <c r="J16255" s="214"/>
      <c r="K16255" s="218"/>
    </row>
    <row r="16256" customHeight="1" spans="1:11">
      <c r="A16256" s="228"/>
      <c r="B16256" s="219"/>
      <c r="C16256" s="220"/>
      <c r="D16256" s="220"/>
      <c r="E16256" s="220"/>
      <c r="F16256" s="225"/>
      <c r="G16256" s="222"/>
      <c r="H16256" s="229"/>
      <c r="I16256" s="220"/>
      <c r="J16256" s="220"/>
      <c r="K16256" s="223"/>
    </row>
    <row r="16257" customHeight="1" spans="1:11">
      <c r="A16257" s="226"/>
      <c r="B16257" s="213"/>
      <c r="C16257" s="214"/>
      <c r="D16257" s="214"/>
      <c r="E16257" s="214"/>
      <c r="F16257" s="224"/>
      <c r="G16257" s="216"/>
      <c r="H16257" s="227"/>
      <c r="I16257" s="214"/>
      <c r="J16257" s="214"/>
      <c r="K16257" s="218"/>
    </row>
    <row r="16258" customHeight="1" spans="1:11">
      <c r="A16258" s="228"/>
      <c r="B16258" s="219"/>
      <c r="C16258" s="220"/>
      <c r="D16258" s="220"/>
      <c r="E16258" s="220"/>
      <c r="F16258" s="225"/>
      <c r="G16258" s="222"/>
      <c r="H16258" s="229"/>
      <c r="I16258" s="220"/>
      <c r="J16258" s="220"/>
      <c r="K16258" s="223"/>
    </row>
    <row r="16259" customHeight="1" spans="1:11">
      <c r="A16259" s="226"/>
      <c r="B16259" s="213"/>
      <c r="C16259" s="214"/>
      <c r="D16259" s="214"/>
      <c r="E16259" s="214"/>
      <c r="F16259" s="224"/>
      <c r="G16259" s="216"/>
      <c r="H16259" s="227"/>
      <c r="I16259" s="214"/>
      <c r="J16259" s="214"/>
      <c r="K16259" s="218"/>
    </row>
    <row r="16260" customHeight="1" spans="1:11">
      <c r="A16260" s="228"/>
      <c r="B16260" s="219"/>
      <c r="C16260" s="220"/>
      <c r="D16260" s="220"/>
      <c r="E16260" s="220"/>
      <c r="F16260" s="225"/>
      <c r="G16260" s="222"/>
      <c r="H16260" s="229"/>
      <c r="I16260" s="220"/>
      <c r="J16260" s="220"/>
      <c r="K16260" s="223"/>
    </row>
    <row r="16261" customHeight="1" spans="1:11">
      <c r="A16261" s="226"/>
      <c r="B16261" s="213"/>
      <c r="C16261" s="214"/>
      <c r="D16261" s="214"/>
      <c r="E16261" s="214"/>
      <c r="F16261" s="224"/>
      <c r="G16261" s="216"/>
      <c r="H16261" s="227"/>
      <c r="I16261" s="214"/>
      <c r="J16261" s="214"/>
      <c r="K16261" s="218"/>
    </row>
    <row r="16262" customHeight="1" spans="1:11">
      <c r="A16262" s="228"/>
      <c r="B16262" s="219"/>
      <c r="C16262" s="220"/>
      <c r="D16262" s="220"/>
      <c r="E16262" s="220"/>
      <c r="F16262" s="225"/>
      <c r="G16262" s="222"/>
      <c r="H16262" s="229"/>
      <c r="I16262" s="220"/>
      <c r="J16262" s="220"/>
      <c r="K16262" s="223"/>
    </row>
    <row r="16263" customHeight="1" spans="1:11">
      <c r="A16263" s="226"/>
      <c r="B16263" s="213"/>
      <c r="C16263" s="214"/>
      <c r="D16263" s="214"/>
      <c r="E16263" s="214"/>
      <c r="F16263" s="224"/>
      <c r="G16263" s="216"/>
      <c r="H16263" s="227"/>
      <c r="I16263" s="214"/>
      <c r="J16263" s="214"/>
      <c r="K16263" s="218"/>
    </row>
    <row r="16264" customHeight="1" spans="1:11">
      <c r="A16264" s="228"/>
      <c r="B16264" s="219"/>
      <c r="C16264" s="220"/>
      <c r="D16264" s="220"/>
      <c r="E16264" s="220"/>
      <c r="F16264" s="225"/>
      <c r="G16264" s="222"/>
      <c r="H16264" s="229"/>
      <c r="I16264" s="220"/>
      <c r="J16264" s="220"/>
      <c r="K16264" s="223"/>
    </row>
    <row r="16265" customHeight="1" spans="1:11">
      <c r="A16265" s="226"/>
      <c r="B16265" s="213"/>
      <c r="C16265" s="214"/>
      <c r="D16265" s="214"/>
      <c r="E16265" s="214"/>
      <c r="F16265" s="224"/>
      <c r="G16265" s="216"/>
      <c r="H16265" s="227"/>
      <c r="I16265" s="214"/>
      <c r="J16265" s="214"/>
      <c r="K16265" s="218"/>
    </row>
    <row r="16266" customHeight="1" spans="1:11">
      <c r="A16266" s="228"/>
      <c r="B16266" s="219"/>
      <c r="C16266" s="220"/>
      <c r="D16266" s="220"/>
      <c r="E16266" s="220"/>
      <c r="F16266" s="225"/>
      <c r="G16266" s="222"/>
      <c r="H16266" s="229"/>
      <c r="I16266" s="220"/>
      <c r="J16266" s="220"/>
      <c r="K16266" s="223"/>
    </row>
    <row r="16267" customHeight="1" spans="1:11">
      <c r="A16267" s="226"/>
      <c r="B16267" s="213"/>
      <c r="C16267" s="214"/>
      <c r="D16267" s="214"/>
      <c r="E16267" s="214"/>
      <c r="F16267" s="224"/>
      <c r="G16267" s="216"/>
      <c r="H16267" s="227"/>
      <c r="I16267" s="214"/>
      <c r="J16267" s="214"/>
      <c r="K16267" s="218"/>
    </row>
    <row r="16268" customHeight="1" spans="1:11">
      <c r="A16268" s="228"/>
      <c r="B16268" s="219"/>
      <c r="C16268" s="220"/>
      <c r="D16268" s="220"/>
      <c r="E16268" s="220"/>
      <c r="F16268" s="225"/>
      <c r="G16268" s="222"/>
      <c r="H16268" s="229"/>
      <c r="I16268" s="220"/>
      <c r="J16268" s="220"/>
      <c r="K16268" s="223"/>
    </row>
    <row r="16269" customHeight="1" spans="1:11">
      <c r="A16269" s="226"/>
      <c r="B16269" s="213"/>
      <c r="C16269" s="214"/>
      <c r="D16269" s="214"/>
      <c r="E16269" s="214"/>
      <c r="F16269" s="224"/>
      <c r="G16269" s="216"/>
      <c r="H16269" s="227"/>
      <c r="I16269" s="214"/>
      <c r="J16269" s="214"/>
      <c r="K16269" s="218"/>
    </row>
    <row r="16270" customHeight="1" spans="1:11">
      <c r="A16270" s="228"/>
      <c r="B16270" s="219"/>
      <c r="C16270" s="220"/>
      <c r="D16270" s="220"/>
      <c r="E16270" s="220"/>
      <c r="F16270" s="225"/>
      <c r="G16270" s="222"/>
      <c r="H16270" s="229"/>
      <c r="I16270" s="220"/>
      <c r="J16270" s="220"/>
      <c r="K16270" s="223"/>
    </row>
    <row r="16271" customHeight="1" spans="1:11">
      <c r="A16271" s="226"/>
      <c r="B16271" s="213"/>
      <c r="C16271" s="214"/>
      <c r="D16271" s="214"/>
      <c r="E16271" s="214"/>
      <c r="F16271" s="224"/>
      <c r="G16271" s="216"/>
      <c r="H16271" s="227"/>
      <c r="I16271" s="214"/>
      <c r="J16271" s="214"/>
      <c r="K16271" s="218"/>
    </row>
    <row r="16272" customHeight="1" spans="1:11">
      <c r="A16272" s="228"/>
      <c r="B16272" s="219"/>
      <c r="C16272" s="220"/>
      <c r="D16272" s="220"/>
      <c r="E16272" s="220"/>
      <c r="F16272" s="225"/>
      <c r="G16272" s="222"/>
      <c r="H16272" s="229"/>
      <c r="I16272" s="220"/>
      <c r="J16272" s="220"/>
      <c r="K16272" s="223"/>
    </row>
    <row r="16273" customHeight="1" spans="1:11">
      <c r="A16273" s="226"/>
      <c r="B16273" s="213"/>
      <c r="C16273" s="214"/>
      <c r="D16273" s="214"/>
      <c r="E16273" s="214"/>
      <c r="F16273" s="224"/>
      <c r="G16273" s="216"/>
      <c r="H16273" s="227"/>
      <c r="I16273" s="214"/>
      <c r="J16273" s="214"/>
      <c r="K16273" s="218"/>
    </row>
    <row r="16274" customHeight="1" spans="1:11">
      <c r="A16274" s="228"/>
      <c r="B16274" s="219"/>
      <c r="C16274" s="220"/>
      <c r="D16274" s="220"/>
      <c r="E16274" s="220"/>
      <c r="F16274" s="225"/>
      <c r="G16274" s="222"/>
      <c r="H16274" s="229"/>
      <c r="I16274" s="220"/>
      <c r="J16274" s="220"/>
      <c r="K16274" s="223"/>
    </row>
    <row r="16275" customHeight="1" spans="1:11">
      <c r="A16275" s="226"/>
      <c r="B16275" s="213"/>
      <c r="C16275" s="214"/>
      <c r="D16275" s="214"/>
      <c r="E16275" s="214"/>
      <c r="F16275" s="224"/>
      <c r="G16275" s="216"/>
      <c r="H16275" s="227"/>
      <c r="I16275" s="214"/>
      <c r="J16275" s="214"/>
      <c r="K16275" s="218"/>
    </row>
    <row r="16276" customHeight="1" spans="1:11">
      <c r="A16276" s="228"/>
      <c r="B16276" s="219"/>
      <c r="C16276" s="220"/>
      <c r="D16276" s="220"/>
      <c r="E16276" s="220"/>
      <c r="F16276" s="225"/>
      <c r="G16276" s="222"/>
      <c r="H16276" s="229"/>
      <c r="I16276" s="220"/>
      <c r="J16276" s="220"/>
      <c r="K16276" s="223"/>
    </row>
    <row r="16277" customHeight="1" spans="1:11">
      <c r="A16277" s="226"/>
      <c r="B16277" s="213"/>
      <c r="C16277" s="214"/>
      <c r="D16277" s="214"/>
      <c r="E16277" s="214"/>
      <c r="F16277" s="224"/>
      <c r="G16277" s="216"/>
      <c r="H16277" s="227"/>
      <c r="I16277" s="214"/>
      <c r="J16277" s="214"/>
      <c r="K16277" s="218"/>
    </row>
    <row r="16278" customHeight="1" spans="1:11">
      <c r="A16278" s="228"/>
      <c r="B16278" s="219"/>
      <c r="C16278" s="220"/>
      <c r="D16278" s="220"/>
      <c r="E16278" s="220"/>
      <c r="F16278" s="225"/>
      <c r="G16278" s="222"/>
      <c r="H16278" s="229"/>
      <c r="I16278" s="220"/>
      <c r="J16278" s="220"/>
      <c r="K16278" s="223"/>
    </row>
    <row r="16279" customHeight="1" spans="1:11">
      <c r="A16279" s="226"/>
      <c r="B16279" s="213"/>
      <c r="C16279" s="214"/>
      <c r="D16279" s="214"/>
      <c r="E16279" s="214"/>
      <c r="F16279" s="224"/>
      <c r="G16279" s="216"/>
      <c r="H16279" s="227"/>
      <c r="I16279" s="214"/>
      <c r="J16279" s="214"/>
      <c r="K16279" s="218"/>
    </row>
    <row r="16280" customHeight="1" spans="1:11">
      <c r="A16280" s="228"/>
      <c r="B16280" s="219"/>
      <c r="C16280" s="220"/>
      <c r="D16280" s="220"/>
      <c r="E16280" s="220"/>
      <c r="F16280" s="225"/>
      <c r="G16280" s="222"/>
      <c r="H16280" s="229"/>
      <c r="I16280" s="220"/>
      <c r="J16280" s="220"/>
      <c r="K16280" s="223"/>
    </row>
    <row r="16281" customHeight="1" spans="1:11">
      <c r="A16281" s="226"/>
      <c r="B16281" s="213"/>
      <c r="C16281" s="214"/>
      <c r="D16281" s="214"/>
      <c r="E16281" s="214"/>
      <c r="F16281" s="224"/>
      <c r="G16281" s="216"/>
      <c r="H16281" s="227"/>
      <c r="I16281" s="214"/>
      <c r="J16281" s="214"/>
      <c r="K16281" s="218"/>
    </row>
    <row r="16282" customHeight="1" spans="1:11">
      <c r="A16282" s="228"/>
      <c r="B16282" s="219"/>
      <c r="C16282" s="220"/>
      <c r="D16282" s="220"/>
      <c r="E16282" s="220"/>
      <c r="F16282" s="225"/>
      <c r="G16282" s="222"/>
      <c r="H16282" s="229"/>
      <c r="I16282" s="220"/>
      <c r="J16282" s="220"/>
      <c r="K16282" s="223"/>
    </row>
    <row r="16283" customHeight="1" spans="1:11">
      <c r="A16283" s="226"/>
      <c r="B16283" s="213"/>
      <c r="C16283" s="214"/>
      <c r="D16283" s="214"/>
      <c r="E16283" s="214"/>
      <c r="F16283" s="224"/>
      <c r="G16283" s="216"/>
      <c r="H16283" s="227"/>
      <c r="I16283" s="214"/>
      <c r="J16283" s="214"/>
      <c r="K16283" s="218"/>
    </row>
    <row r="16284" customHeight="1" spans="1:11">
      <c r="A16284" s="228"/>
      <c r="B16284" s="219"/>
      <c r="C16284" s="220"/>
      <c r="D16284" s="220"/>
      <c r="E16284" s="220"/>
      <c r="F16284" s="225"/>
      <c r="G16284" s="222"/>
      <c r="H16284" s="229"/>
      <c r="I16284" s="220"/>
      <c r="J16284" s="220"/>
      <c r="K16284" s="223"/>
    </row>
    <row r="16285" customHeight="1" spans="1:11">
      <c r="A16285" s="226"/>
      <c r="B16285" s="213"/>
      <c r="C16285" s="214"/>
      <c r="D16285" s="214"/>
      <c r="E16285" s="214"/>
      <c r="F16285" s="224"/>
      <c r="G16285" s="216"/>
      <c r="H16285" s="227"/>
      <c r="I16285" s="214"/>
      <c r="J16285" s="214"/>
      <c r="K16285" s="218"/>
    </row>
    <row r="16286" customHeight="1" spans="1:11">
      <c r="A16286" s="228"/>
      <c r="B16286" s="219"/>
      <c r="C16286" s="220"/>
      <c r="D16286" s="220"/>
      <c r="E16286" s="220"/>
      <c r="F16286" s="225"/>
      <c r="G16286" s="222"/>
      <c r="H16286" s="229"/>
      <c r="I16286" s="220"/>
      <c r="J16286" s="220"/>
      <c r="K16286" s="223"/>
    </row>
    <row r="16287" customHeight="1" spans="1:11">
      <c r="A16287" s="226"/>
      <c r="B16287" s="213"/>
      <c r="C16287" s="214"/>
      <c r="D16287" s="214"/>
      <c r="E16287" s="214"/>
      <c r="F16287" s="224"/>
      <c r="G16287" s="216"/>
      <c r="H16287" s="227"/>
      <c r="I16287" s="214"/>
      <c r="J16287" s="214"/>
      <c r="K16287" s="218"/>
    </row>
    <row r="16288" customHeight="1" spans="1:11">
      <c r="A16288" s="228"/>
      <c r="B16288" s="219"/>
      <c r="C16288" s="220"/>
      <c r="D16288" s="220"/>
      <c r="E16288" s="220"/>
      <c r="F16288" s="225"/>
      <c r="G16288" s="222"/>
      <c r="H16288" s="229"/>
      <c r="I16288" s="220"/>
      <c r="J16288" s="220"/>
      <c r="K16288" s="223"/>
    </row>
    <row r="16289" customHeight="1" spans="1:11">
      <c r="A16289" s="226"/>
      <c r="B16289" s="213"/>
      <c r="C16289" s="214"/>
      <c r="D16289" s="214"/>
      <c r="E16289" s="214"/>
      <c r="F16289" s="224"/>
      <c r="G16289" s="216"/>
      <c r="H16289" s="227"/>
      <c r="I16289" s="214"/>
      <c r="J16289" s="214"/>
      <c r="K16289" s="218"/>
    </row>
    <row r="16290" customHeight="1" spans="1:11">
      <c r="A16290" s="228"/>
      <c r="B16290" s="219"/>
      <c r="C16290" s="220"/>
      <c r="D16290" s="220"/>
      <c r="E16290" s="220"/>
      <c r="F16290" s="225"/>
      <c r="G16290" s="222"/>
      <c r="H16290" s="229"/>
      <c r="I16290" s="220"/>
      <c r="J16290" s="220"/>
      <c r="K16290" s="223"/>
    </row>
    <row r="16291" customHeight="1" spans="1:11">
      <c r="A16291" s="226"/>
      <c r="B16291" s="213"/>
      <c r="C16291" s="214"/>
      <c r="D16291" s="214"/>
      <c r="E16291" s="214"/>
      <c r="F16291" s="224"/>
      <c r="G16291" s="216"/>
      <c r="H16291" s="227"/>
      <c r="I16291" s="214"/>
      <c r="J16291" s="214"/>
      <c r="K16291" s="218"/>
    </row>
    <row r="16292" customHeight="1" spans="1:11">
      <c r="A16292" s="228"/>
      <c r="B16292" s="219"/>
      <c r="C16292" s="220"/>
      <c r="D16292" s="220"/>
      <c r="E16292" s="220"/>
      <c r="F16292" s="225"/>
      <c r="G16292" s="222"/>
      <c r="H16292" s="229"/>
      <c r="I16292" s="220"/>
      <c r="J16292" s="220"/>
      <c r="K16292" s="223"/>
    </row>
    <row r="16293" customHeight="1" spans="1:11">
      <c r="A16293" s="226"/>
      <c r="B16293" s="213"/>
      <c r="C16293" s="214"/>
      <c r="D16293" s="214"/>
      <c r="E16293" s="214"/>
      <c r="F16293" s="224"/>
      <c r="G16293" s="216"/>
      <c r="H16293" s="227"/>
      <c r="I16293" s="214"/>
      <c r="J16293" s="214"/>
      <c r="K16293" s="218"/>
    </row>
    <row r="16294" customHeight="1" spans="1:11">
      <c r="A16294" s="228"/>
      <c r="B16294" s="219"/>
      <c r="C16294" s="220"/>
      <c r="D16294" s="220"/>
      <c r="E16294" s="220"/>
      <c r="F16294" s="225"/>
      <c r="G16294" s="222"/>
      <c r="H16294" s="229"/>
      <c r="I16294" s="220"/>
      <c r="J16294" s="220"/>
      <c r="K16294" s="223"/>
    </row>
    <row r="16295" customHeight="1" spans="1:11">
      <c r="A16295" s="226"/>
      <c r="B16295" s="213"/>
      <c r="C16295" s="214"/>
      <c r="D16295" s="214"/>
      <c r="E16295" s="214"/>
      <c r="F16295" s="224"/>
      <c r="G16295" s="216"/>
      <c r="H16295" s="227"/>
      <c r="I16295" s="214"/>
      <c r="J16295" s="214"/>
      <c r="K16295" s="218"/>
    </row>
    <row r="16296" customHeight="1" spans="1:11">
      <c r="A16296" s="228"/>
      <c r="B16296" s="219"/>
      <c r="C16296" s="220"/>
      <c r="D16296" s="220"/>
      <c r="E16296" s="220"/>
      <c r="F16296" s="225"/>
      <c r="G16296" s="222"/>
      <c r="H16296" s="229"/>
      <c r="I16296" s="220"/>
      <c r="J16296" s="220"/>
      <c r="K16296" s="223"/>
    </row>
    <row r="16297" customHeight="1" spans="1:11">
      <c r="A16297" s="226"/>
      <c r="B16297" s="213"/>
      <c r="C16297" s="214"/>
      <c r="D16297" s="214"/>
      <c r="E16297" s="214"/>
      <c r="F16297" s="224"/>
      <c r="G16297" s="216"/>
      <c r="H16297" s="227"/>
      <c r="I16297" s="214"/>
      <c r="J16297" s="214"/>
      <c r="K16297" s="218"/>
    </row>
    <row r="16298" customHeight="1" spans="1:11">
      <c r="A16298" s="228"/>
      <c r="B16298" s="219"/>
      <c r="C16298" s="220"/>
      <c r="D16298" s="220"/>
      <c r="E16298" s="220"/>
      <c r="F16298" s="225"/>
      <c r="G16298" s="222"/>
      <c r="H16298" s="229"/>
      <c r="I16298" s="220"/>
      <c r="J16298" s="220"/>
      <c r="K16298" s="223"/>
    </row>
    <row r="16299" customHeight="1" spans="1:11">
      <c r="A16299" s="226"/>
      <c r="B16299" s="213"/>
      <c r="C16299" s="214"/>
      <c r="D16299" s="214"/>
      <c r="E16299" s="214"/>
      <c r="F16299" s="224"/>
      <c r="G16299" s="216"/>
      <c r="H16299" s="227"/>
      <c r="I16299" s="214"/>
      <c r="J16299" s="214"/>
      <c r="K16299" s="218"/>
    </row>
    <row r="16300" customHeight="1" spans="1:11">
      <c r="A16300" s="228"/>
      <c r="B16300" s="219"/>
      <c r="C16300" s="220"/>
      <c r="D16300" s="220"/>
      <c r="E16300" s="220"/>
      <c r="F16300" s="225"/>
      <c r="G16300" s="222"/>
      <c r="H16300" s="229"/>
      <c r="I16300" s="220"/>
      <c r="J16300" s="220"/>
      <c r="K16300" s="223"/>
    </row>
    <row r="16301" customHeight="1" spans="1:11">
      <c r="A16301" s="226"/>
      <c r="B16301" s="213"/>
      <c r="C16301" s="214"/>
      <c r="D16301" s="214"/>
      <c r="E16301" s="214"/>
      <c r="F16301" s="224"/>
      <c r="G16301" s="216"/>
      <c r="H16301" s="227"/>
      <c r="I16301" s="214"/>
      <c r="J16301" s="214"/>
      <c r="K16301" s="218"/>
    </row>
    <row r="16302" customHeight="1" spans="1:11">
      <c r="A16302" s="228"/>
      <c r="B16302" s="219"/>
      <c r="C16302" s="220"/>
      <c r="D16302" s="220"/>
      <c r="E16302" s="220"/>
      <c r="F16302" s="225"/>
      <c r="G16302" s="222"/>
      <c r="H16302" s="229"/>
      <c r="I16302" s="220"/>
      <c r="J16302" s="220"/>
      <c r="K16302" s="223"/>
    </row>
    <row r="16303" customHeight="1" spans="1:11">
      <c r="A16303" s="226"/>
      <c r="B16303" s="213"/>
      <c r="C16303" s="214"/>
      <c r="D16303" s="214"/>
      <c r="E16303" s="214"/>
      <c r="F16303" s="224"/>
      <c r="G16303" s="216"/>
      <c r="H16303" s="227"/>
      <c r="I16303" s="214"/>
      <c r="J16303" s="214"/>
      <c r="K16303" s="218"/>
    </row>
    <row r="16304" customHeight="1" spans="1:11">
      <c r="A16304" s="228"/>
      <c r="B16304" s="219"/>
      <c r="C16304" s="220"/>
      <c r="D16304" s="220"/>
      <c r="E16304" s="220"/>
      <c r="F16304" s="225"/>
      <c r="G16304" s="222"/>
      <c r="H16304" s="229"/>
      <c r="I16304" s="220"/>
      <c r="J16304" s="220"/>
      <c r="K16304" s="223"/>
    </row>
    <row r="16305" customHeight="1" spans="1:11">
      <c r="A16305" s="226"/>
      <c r="B16305" s="213"/>
      <c r="C16305" s="214"/>
      <c r="D16305" s="214"/>
      <c r="E16305" s="214"/>
      <c r="F16305" s="224"/>
      <c r="G16305" s="216"/>
      <c r="H16305" s="227"/>
      <c r="I16305" s="214"/>
      <c r="J16305" s="214"/>
      <c r="K16305" s="218"/>
    </row>
    <row r="16306" customHeight="1" spans="1:11">
      <c r="A16306" s="228"/>
      <c r="B16306" s="219"/>
      <c r="C16306" s="220"/>
      <c r="D16306" s="220"/>
      <c r="E16306" s="220"/>
      <c r="F16306" s="225"/>
      <c r="G16306" s="222"/>
      <c r="H16306" s="229"/>
      <c r="I16306" s="220"/>
      <c r="J16306" s="220"/>
      <c r="K16306" s="223"/>
    </row>
    <row r="16307" customHeight="1" spans="1:11">
      <c r="A16307" s="226"/>
      <c r="B16307" s="213"/>
      <c r="C16307" s="214"/>
      <c r="D16307" s="214"/>
      <c r="E16307" s="214"/>
      <c r="F16307" s="224"/>
      <c r="G16307" s="216"/>
      <c r="H16307" s="227"/>
      <c r="I16307" s="214"/>
      <c r="J16307" s="214"/>
      <c r="K16307" s="218"/>
    </row>
    <row r="16308" customHeight="1" spans="1:11">
      <c r="A16308" s="228"/>
      <c r="B16308" s="219"/>
      <c r="C16308" s="220"/>
      <c r="D16308" s="220"/>
      <c r="E16308" s="220"/>
      <c r="F16308" s="225"/>
      <c r="G16308" s="222"/>
      <c r="H16308" s="229"/>
      <c r="I16308" s="220"/>
      <c r="J16308" s="220"/>
      <c r="K16308" s="223"/>
    </row>
    <row r="16309" customHeight="1" spans="1:11">
      <c r="A16309" s="226"/>
      <c r="B16309" s="213"/>
      <c r="C16309" s="214"/>
      <c r="D16309" s="214"/>
      <c r="E16309" s="214"/>
      <c r="F16309" s="224"/>
      <c r="G16309" s="216"/>
      <c r="H16309" s="227"/>
      <c r="I16309" s="214"/>
      <c r="J16309" s="214"/>
      <c r="K16309" s="218"/>
    </row>
    <row r="16310" customHeight="1" spans="1:11">
      <c r="A16310" s="228"/>
      <c r="B16310" s="219"/>
      <c r="C16310" s="220"/>
      <c r="D16310" s="220"/>
      <c r="E16310" s="220"/>
      <c r="F16310" s="225"/>
      <c r="G16310" s="222"/>
      <c r="H16310" s="229"/>
      <c r="I16310" s="220"/>
      <c r="J16310" s="220"/>
      <c r="K16310" s="223"/>
    </row>
    <row r="16311" customHeight="1" spans="1:11">
      <c r="A16311" s="226"/>
      <c r="B16311" s="213"/>
      <c r="C16311" s="214"/>
      <c r="D16311" s="214"/>
      <c r="E16311" s="214"/>
      <c r="F16311" s="224"/>
      <c r="G16311" s="216"/>
      <c r="H16311" s="227"/>
      <c r="I16311" s="214"/>
      <c r="J16311" s="214"/>
      <c r="K16311" s="218"/>
    </row>
    <row r="16312" customHeight="1" spans="1:11">
      <c r="A16312" s="228"/>
      <c r="B16312" s="219"/>
      <c r="C16312" s="220"/>
      <c r="D16312" s="220"/>
      <c r="E16312" s="220"/>
      <c r="F16312" s="225"/>
      <c r="G16312" s="222"/>
      <c r="H16312" s="229"/>
      <c r="I16312" s="220"/>
      <c r="J16312" s="220"/>
      <c r="K16312" s="223"/>
    </row>
    <row r="16313" customHeight="1" spans="1:11">
      <c r="A16313" s="226"/>
      <c r="B16313" s="213"/>
      <c r="C16313" s="214"/>
      <c r="D16313" s="214"/>
      <c r="E16313" s="214"/>
      <c r="F16313" s="224"/>
      <c r="G16313" s="216"/>
      <c r="H16313" s="227"/>
      <c r="I16313" s="214"/>
      <c r="J16313" s="214"/>
      <c r="K16313" s="218"/>
    </row>
    <row r="16314" customHeight="1" spans="1:11">
      <c r="A16314" s="228"/>
      <c r="B16314" s="219"/>
      <c r="C16314" s="220"/>
      <c r="D16314" s="220"/>
      <c r="E16314" s="220"/>
      <c r="F16314" s="225"/>
      <c r="G16314" s="222"/>
      <c r="H16314" s="229"/>
      <c r="I16314" s="220"/>
      <c r="J16314" s="220"/>
      <c r="K16314" s="223"/>
    </row>
    <row r="16315" customHeight="1" spans="1:11">
      <c r="A16315" s="226"/>
      <c r="B16315" s="213"/>
      <c r="C16315" s="214"/>
      <c r="D16315" s="214"/>
      <c r="E16315" s="214"/>
      <c r="F16315" s="224"/>
      <c r="G16315" s="216"/>
      <c r="H16315" s="227"/>
      <c r="I16315" s="214"/>
      <c r="J16315" s="214"/>
      <c r="K16315" s="218"/>
    </row>
    <row r="16316" customHeight="1" spans="1:11">
      <c r="A16316" s="228"/>
      <c r="B16316" s="219"/>
      <c r="C16316" s="220"/>
      <c r="D16316" s="220"/>
      <c r="E16316" s="220"/>
      <c r="F16316" s="225"/>
      <c r="G16316" s="222"/>
      <c r="H16316" s="229"/>
      <c r="I16316" s="220"/>
      <c r="J16316" s="220"/>
      <c r="K16316" s="223"/>
    </row>
    <row r="16317" customHeight="1" spans="1:11">
      <c r="A16317" s="226"/>
      <c r="B16317" s="213"/>
      <c r="C16317" s="214"/>
      <c r="D16317" s="214"/>
      <c r="E16317" s="214"/>
      <c r="F16317" s="224"/>
      <c r="G16317" s="216"/>
      <c r="H16317" s="227"/>
      <c r="I16317" s="214"/>
      <c r="J16317" s="214"/>
      <c r="K16317" s="218"/>
    </row>
    <row r="16318" customHeight="1" spans="1:11">
      <c r="A16318" s="228"/>
      <c r="B16318" s="219"/>
      <c r="C16318" s="220"/>
      <c r="D16318" s="220"/>
      <c r="E16318" s="220"/>
      <c r="F16318" s="225"/>
      <c r="G16318" s="222"/>
      <c r="H16318" s="229"/>
      <c r="I16318" s="220"/>
      <c r="J16318" s="220"/>
      <c r="K16318" s="223"/>
    </row>
    <row r="16319" customHeight="1" spans="1:11">
      <c r="A16319" s="226"/>
      <c r="B16319" s="213"/>
      <c r="C16319" s="214"/>
      <c r="D16319" s="214"/>
      <c r="E16319" s="214"/>
      <c r="F16319" s="224"/>
      <c r="G16319" s="216"/>
      <c r="H16319" s="227"/>
      <c r="I16319" s="214"/>
      <c r="J16319" s="214"/>
      <c r="K16319" s="218"/>
    </row>
    <row r="16320" customHeight="1" spans="1:11">
      <c r="A16320" s="228"/>
      <c r="B16320" s="219"/>
      <c r="C16320" s="220"/>
      <c r="D16320" s="220"/>
      <c r="E16320" s="220"/>
      <c r="F16320" s="225"/>
      <c r="G16320" s="222"/>
      <c r="H16320" s="229"/>
      <c r="I16320" s="220"/>
      <c r="J16320" s="220"/>
      <c r="K16320" s="223"/>
    </row>
    <row r="16321" customHeight="1" spans="1:11">
      <c r="A16321" s="226"/>
      <c r="B16321" s="213"/>
      <c r="C16321" s="214"/>
      <c r="D16321" s="214"/>
      <c r="E16321" s="214"/>
      <c r="F16321" s="224"/>
      <c r="G16321" s="216"/>
      <c r="H16321" s="227"/>
      <c r="I16321" s="214"/>
      <c r="J16321" s="214"/>
      <c r="K16321" s="218"/>
    </row>
    <row r="16322" customHeight="1" spans="1:11">
      <c r="A16322" s="228"/>
      <c r="B16322" s="219"/>
      <c r="C16322" s="220"/>
      <c r="D16322" s="220"/>
      <c r="E16322" s="220"/>
      <c r="F16322" s="225"/>
      <c r="G16322" s="222"/>
      <c r="H16322" s="229"/>
      <c r="I16322" s="220"/>
      <c r="J16322" s="220"/>
      <c r="K16322" s="223"/>
    </row>
    <row r="16323" customHeight="1" spans="1:11">
      <c r="A16323" s="226"/>
      <c r="B16323" s="213"/>
      <c r="C16323" s="214"/>
      <c r="D16323" s="214"/>
      <c r="E16323" s="214"/>
      <c r="F16323" s="224"/>
      <c r="G16323" s="216"/>
      <c r="H16323" s="227"/>
      <c r="I16323" s="214"/>
      <c r="J16323" s="214"/>
      <c r="K16323" s="218"/>
    </row>
    <row r="16324" customHeight="1" spans="1:11">
      <c r="A16324" s="228"/>
      <c r="B16324" s="219"/>
      <c r="C16324" s="220"/>
      <c r="D16324" s="220"/>
      <c r="E16324" s="220"/>
      <c r="F16324" s="225"/>
      <c r="G16324" s="222"/>
      <c r="H16324" s="229"/>
      <c r="I16324" s="220"/>
      <c r="J16324" s="220"/>
      <c r="K16324" s="223"/>
    </row>
    <row r="16325" customHeight="1" spans="1:11">
      <c r="A16325" s="226"/>
      <c r="B16325" s="213"/>
      <c r="C16325" s="214"/>
      <c r="D16325" s="214"/>
      <c r="E16325" s="214"/>
      <c r="F16325" s="224"/>
      <c r="G16325" s="216"/>
      <c r="H16325" s="227"/>
      <c r="I16325" s="214"/>
      <c r="J16325" s="214"/>
      <c r="K16325" s="218"/>
    </row>
    <row r="16326" customHeight="1" spans="1:11">
      <c r="A16326" s="228"/>
      <c r="B16326" s="219"/>
      <c r="C16326" s="220"/>
      <c r="D16326" s="220"/>
      <c r="E16326" s="220"/>
      <c r="F16326" s="225"/>
      <c r="G16326" s="222"/>
      <c r="H16326" s="229"/>
      <c r="I16326" s="220"/>
      <c r="J16326" s="220"/>
      <c r="K16326" s="223"/>
    </row>
    <row r="16327" customHeight="1" spans="1:11">
      <c r="A16327" s="226"/>
      <c r="B16327" s="213"/>
      <c r="C16327" s="214"/>
      <c r="D16327" s="214"/>
      <c r="E16327" s="214"/>
      <c r="F16327" s="224"/>
      <c r="G16327" s="216"/>
      <c r="H16327" s="227"/>
      <c r="I16327" s="214"/>
      <c r="J16327" s="214"/>
      <c r="K16327" s="218"/>
    </row>
    <row r="16328" customHeight="1" spans="1:11">
      <c r="A16328" s="228"/>
      <c r="B16328" s="219"/>
      <c r="C16328" s="220"/>
      <c r="D16328" s="220"/>
      <c r="E16328" s="220"/>
      <c r="F16328" s="225"/>
      <c r="G16328" s="222"/>
      <c r="H16328" s="229"/>
      <c r="I16328" s="220"/>
      <c r="J16328" s="220"/>
      <c r="K16328" s="223"/>
    </row>
    <row r="16329" customHeight="1" spans="1:11">
      <c r="A16329" s="226"/>
      <c r="B16329" s="213"/>
      <c r="C16329" s="214"/>
      <c r="D16329" s="214"/>
      <c r="E16329" s="214"/>
      <c r="F16329" s="224"/>
      <c r="G16329" s="216"/>
      <c r="H16329" s="227"/>
      <c r="I16329" s="214"/>
      <c r="J16329" s="214"/>
      <c r="K16329" s="218"/>
    </row>
    <row r="16330" customHeight="1" spans="1:11">
      <c r="A16330" s="228"/>
      <c r="B16330" s="219"/>
      <c r="C16330" s="220"/>
      <c r="D16330" s="220"/>
      <c r="E16330" s="220"/>
      <c r="F16330" s="225"/>
      <c r="G16330" s="222"/>
      <c r="H16330" s="229"/>
      <c r="I16330" s="220"/>
      <c r="J16330" s="220"/>
      <c r="K16330" s="223"/>
    </row>
    <row r="16331" customHeight="1" spans="1:11">
      <c r="A16331" s="226"/>
      <c r="B16331" s="213"/>
      <c r="C16331" s="214"/>
      <c r="D16331" s="214"/>
      <c r="E16331" s="214"/>
      <c r="F16331" s="224"/>
      <c r="G16331" s="216"/>
      <c r="H16331" s="227"/>
      <c r="I16331" s="214"/>
      <c r="J16331" s="214"/>
      <c r="K16331" s="218"/>
    </row>
    <row r="16332" customHeight="1" spans="1:11">
      <c r="A16332" s="228"/>
      <c r="B16332" s="219"/>
      <c r="C16332" s="220"/>
      <c r="D16332" s="220"/>
      <c r="E16332" s="220"/>
      <c r="F16332" s="225"/>
      <c r="G16332" s="222"/>
      <c r="H16332" s="229"/>
      <c r="I16332" s="220"/>
      <c r="J16332" s="220"/>
      <c r="K16332" s="223"/>
    </row>
    <row r="16333" customHeight="1" spans="1:11">
      <c r="A16333" s="226"/>
      <c r="B16333" s="213"/>
      <c r="C16333" s="214"/>
      <c r="D16333" s="214"/>
      <c r="E16333" s="214"/>
      <c r="F16333" s="224"/>
      <c r="G16333" s="216"/>
      <c r="H16333" s="227"/>
      <c r="I16333" s="214"/>
      <c r="J16333" s="214"/>
      <c r="K16333" s="218"/>
    </row>
    <row r="16334" customHeight="1" spans="1:11">
      <c r="A16334" s="228"/>
      <c r="B16334" s="219"/>
      <c r="C16334" s="220"/>
      <c r="D16334" s="220"/>
      <c r="E16334" s="220"/>
      <c r="F16334" s="225"/>
      <c r="G16334" s="222"/>
      <c r="H16334" s="229"/>
      <c r="I16334" s="220"/>
      <c r="J16334" s="220"/>
      <c r="K16334" s="223"/>
    </row>
    <row r="16335" customHeight="1" spans="1:11">
      <c r="A16335" s="226"/>
      <c r="B16335" s="213"/>
      <c r="C16335" s="214"/>
      <c r="D16335" s="214"/>
      <c r="E16335" s="214"/>
      <c r="F16335" s="224"/>
      <c r="G16335" s="216"/>
      <c r="H16335" s="227"/>
      <c r="I16335" s="214"/>
      <c r="J16335" s="214"/>
      <c r="K16335" s="218"/>
    </row>
    <row r="16336" customHeight="1" spans="1:11">
      <c r="A16336" s="228"/>
      <c r="B16336" s="219"/>
      <c r="C16336" s="220"/>
      <c r="D16336" s="220"/>
      <c r="E16336" s="220"/>
      <c r="F16336" s="225"/>
      <c r="G16336" s="222"/>
      <c r="H16336" s="229"/>
      <c r="I16336" s="220"/>
      <c r="J16336" s="220"/>
      <c r="K16336" s="223"/>
    </row>
    <row r="16337" customHeight="1" spans="1:11">
      <c r="A16337" s="226"/>
      <c r="B16337" s="213"/>
      <c r="C16337" s="214"/>
      <c r="D16337" s="214"/>
      <c r="E16337" s="214"/>
      <c r="F16337" s="224"/>
      <c r="G16337" s="216"/>
      <c r="H16337" s="227"/>
      <c r="I16337" s="214"/>
      <c r="J16337" s="214"/>
      <c r="K16337" s="218"/>
    </row>
    <row r="16338" customHeight="1" spans="1:11">
      <c r="A16338" s="228"/>
      <c r="B16338" s="219"/>
      <c r="C16338" s="220"/>
      <c r="D16338" s="220"/>
      <c r="E16338" s="220"/>
      <c r="F16338" s="225"/>
      <c r="G16338" s="222"/>
      <c r="H16338" s="229"/>
      <c r="I16338" s="220"/>
      <c r="J16338" s="220"/>
      <c r="K16338" s="223"/>
    </row>
    <row r="16339" customHeight="1" spans="1:11">
      <c r="A16339" s="226"/>
      <c r="B16339" s="213"/>
      <c r="C16339" s="214"/>
      <c r="D16339" s="214"/>
      <c r="E16339" s="214"/>
      <c r="F16339" s="224"/>
      <c r="G16339" s="216"/>
      <c r="H16339" s="227"/>
      <c r="I16339" s="214"/>
      <c r="J16339" s="214"/>
      <c r="K16339" s="218"/>
    </row>
    <row r="16340" customHeight="1" spans="1:11">
      <c r="A16340" s="228"/>
      <c r="B16340" s="219"/>
      <c r="C16340" s="220"/>
      <c r="D16340" s="220"/>
      <c r="E16340" s="220"/>
      <c r="F16340" s="225"/>
      <c r="G16340" s="222"/>
      <c r="H16340" s="229"/>
      <c r="I16340" s="220"/>
      <c r="J16340" s="220"/>
      <c r="K16340" s="223"/>
    </row>
    <row r="16341" customHeight="1" spans="1:11">
      <c r="A16341" s="226"/>
      <c r="B16341" s="213"/>
      <c r="C16341" s="214"/>
      <c r="D16341" s="214"/>
      <c r="E16341" s="214"/>
      <c r="F16341" s="224"/>
      <c r="G16341" s="216"/>
      <c r="H16341" s="227"/>
      <c r="I16341" s="214"/>
      <c r="J16341" s="214"/>
      <c r="K16341" s="218"/>
    </row>
    <row r="16342" customHeight="1" spans="1:11">
      <c r="A16342" s="228"/>
      <c r="B16342" s="219"/>
      <c r="C16342" s="220"/>
      <c r="D16342" s="220"/>
      <c r="E16342" s="220"/>
      <c r="F16342" s="225"/>
      <c r="G16342" s="222"/>
      <c r="H16342" s="229"/>
      <c r="I16342" s="220"/>
      <c r="J16342" s="220"/>
      <c r="K16342" s="223"/>
    </row>
    <row r="16343" customHeight="1" spans="1:11">
      <c r="A16343" s="226"/>
      <c r="B16343" s="213"/>
      <c r="C16343" s="214"/>
      <c r="D16343" s="214"/>
      <c r="E16343" s="214"/>
      <c r="F16343" s="224"/>
      <c r="G16343" s="216"/>
      <c r="H16343" s="227"/>
      <c r="I16343" s="214"/>
      <c r="J16343" s="214"/>
      <c r="K16343" s="218"/>
    </row>
    <row r="16344" customHeight="1" spans="1:11">
      <c r="A16344" s="228"/>
      <c r="B16344" s="219"/>
      <c r="C16344" s="220"/>
      <c r="D16344" s="220"/>
      <c r="E16344" s="220"/>
      <c r="F16344" s="225"/>
      <c r="G16344" s="222"/>
      <c r="H16344" s="229"/>
      <c r="I16344" s="220"/>
      <c r="J16344" s="220"/>
      <c r="K16344" s="223"/>
    </row>
    <row r="16345" customHeight="1" spans="1:11">
      <c r="A16345" s="226"/>
      <c r="B16345" s="213"/>
      <c r="C16345" s="214"/>
      <c r="D16345" s="214"/>
      <c r="E16345" s="214"/>
      <c r="F16345" s="224"/>
      <c r="G16345" s="216"/>
      <c r="H16345" s="227"/>
      <c r="I16345" s="214"/>
      <c r="J16345" s="214"/>
      <c r="K16345" s="218"/>
    </row>
    <row r="16346" customHeight="1" spans="1:11">
      <c r="A16346" s="228"/>
      <c r="B16346" s="219"/>
      <c r="C16346" s="220"/>
      <c r="D16346" s="220"/>
      <c r="E16346" s="220"/>
      <c r="F16346" s="225"/>
      <c r="G16346" s="222"/>
      <c r="H16346" s="229"/>
      <c r="I16346" s="220"/>
      <c r="J16346" s="220"/>
      <c r="K16346" s="223"/>
    </row>
    <row r="16347" customHeight="1" spans="1:11">
      <c r="A16347" s="226"/>
      <c r="B16347" s="213"/>
      <c r="C16347" s="214"/>
      <c r="D16347" s="214"/>
      <c r="E16347" s="214"/>
      <c r="F16347" s="224"/>
      <c r="G16347" s="216"/>
      <c r="H16347" s="227"/>
      <c r="I16347" s="214"/>
      <c r="J16347" s="214"/>
      <c r="K16347" s="218"/>
    </row>
    <row r="16348" customHeight="1" spans="1:11">
      <c r="A16348" s="228"/>
      <c r="B16348" s="219"/>
      <c r="C16348" s="220"/>
      <c r="D16348" s="220"/>
      <c r="E16348" s="220"/>
      <c r="F16348" s="225"/>
      <c r="G16348" s="222"/>
      <c r="H16348" s="229"/>
      <c r="I16348" s="220"/>
      <c r="J16348" s="220"/>
      <c r="K16348" s="223"/>
    </row>
    <row r="16349" customHeight="1" spans="1:11">
      <c r="A16349" s="226"/>
      <c r="B16349" s="213"/>
      <c r="C16349" s="214"/>
      <c r="D16349" s="214"/>
      <c r="E16349" s="214"/>
      <c r="F16349" s="224"/>
      <c r="G16349" s="216"/>
      <c r="H16349" s="227"/>
      <c r="I16349" s="214"/>
      <c r="J16349" s="214"/>
      <c r="K16349" s="218"/>
    </row>
    <row r="16350" customHeight="1" spans="1:11">
      <c r="A16350" s="228"/>
      <c r="B16350" s="219"/>
      <c r="C16350" s="220"/>
      <c r="D16350" s="220"/>
      <c r="E16350" s="220"/>
      <c r="F16350" s="225"/>
      <c r="G16350" s="222"/>
      <c r="H16350" s="229"/>
      <c r="I16350" s="220"/>
      <c r="J16350" s="220"/>
      <c r="K16350" s="223"/>
    </row>
    <row r="16351" customHeight="1" spans="1:11">
      <c r="A16351" s="226"/>
      <c r="B16351" s="213"/>
      <c r="C16351" s="214"/>
      <c r="D16351" s="214"/>
      <c r="E16351" s="214"/>
      <c r="F16351" s="224"/>
      <c r="G16351" s="216"/>
      <c r="H16351" s="227"/>
      <c r="I16351" s="214"/>
      <c r="J16351" s="214"/>
      <c r="K16351" s="218"/>
    </row>
    <row r="16352" customHeight="1" spans="1:11">
      <c r="A16352" s="228"/>
      <c r="B16352" s="219"/>
      <c r="C16352" s="220"/>
      <c r="D16352" s="220"/>
      <c r="E16352" s="220"/>
      <c r="F16352" s="225"/>
      <c r="G16352" s="222"/>
      <c r="H16352" s="229"/>
      <c r="I16352" s="220"/>
      <c r="J16352" s="220"/>
      <c r="K16352" s="223"/>
    </row>
    <row r="16353" customHeight="1" spans="1:11">
      <c r="A16353" s="226"/>
      <c r="B16353" s="213"/>
      <c r="C16353" s="214"/>
      <c r="D16353" s="214"/>
      <c r="E16353" s="214"/>
      <c r="F16353" s="224"/>
      <c r="G16353" s="216"/>
      <c r="H16353" s="227"/>
      <c r="I16353" s="214"/>
      <c r="J16353" s="214"/>
      <c r="K16353" s="218"/>
    </row>
    <row r="16354" customHeight="1" spans="1:11">
      <c r="A16354" s="228"/>
      <c r="B16354" s="219"/>
      <c r="C16354" s="220"/>
      <c r="D16354" s="220"/>
      <c r="E16354" s="220"/>
      <c r="F16354" s="225"/>
      <c r="G16354" s="222"/>
      <c r="H16354" s="229"/>
      <c r="I16354" s="220"/>
      <c r="J16354" s="220"/>
      <c r="K16354" s="223"/>
    </row>
    <row r="16355" customHeight="1" spans="1:11">
      <c r="A16355" s="226"/>
      <c r="B16355" s="213"/>
      <c r="C16355" s="214"/>
      <c r="D16355" s="214"/>
      <c r="E16355" s="214"/>
      <c r="F16355" s="224"/>
      <c r="G16355" s="216"/>
      <c r="H16355" s="227"/>
      <c r="I16355" s="214"/>
      <c r="J16355" s="214"/>
      <c r="K16355" s="218"/>
    </row>
    <row r="16356" customHeight="1" spans="1:11">
      <c r="A16356" s="228"/>
      <c r="B16356" s="219"/>
      <c r="C16356" s="220"/>
      <c r="D16356" s="220"/>
      <c r="E16356" s="220"/>
      <c r="F16356" s="225"/>
      <c r="G16356" s="222"/>
      <c r="H16356" s="229"/>
      <c r="I16356" s="220"/>
      <c r="J16356" s="220"/>
      <c r="K16356" s="223"/>
    </row>
    <row r="16357" customHeight="1" spans="1:11">
      <c r="A16357" s="226"/>
      <c r="B16357" s="213"/>
      <c r="C16357" s="214"/>
      <c r="D16357" s="214"/>
      <c r="E16357" s="214"/>
      <c r="F16357" s="224"/>
      <c r="G16357" s="216"/>
      <c r="H16357" s="227"/>
      <c r="I16357" s="214"/>
      <c r="J16357" s="214"/>
      <c r="K16357" s="218"/>
    </row>
    <row r="16358" customHeight="1" spans="1:11">
      <c r="A16358" s="228"/>
      <c r="B16358" s="219"/>
      <c r="C16358" s="220"/>
      <c r="D16358" s="220"/>
      <c r="E16358" s="220"/>
      <c r="F16358" s="225"/>
      <c r="G16358" s="222"/>
      <c r="H16358" s="229"/>
      <c r="I16358" s="220"/>
      <c r="J16358" s="220"/>
      <c r="K16358" s="223"/>
    </row>
    <row r="16359" customHeight="1" spans="1:11">
      <c r="A16359" s="226"/>
      <c r="B16359" s="213"/>
      <c r="C16359" s="214"/>
      <c r="D16359" s="214"/>
      <c r="E16359" s="214"/>
      <c r="F16359" s="224"/>
      <c r="G16359" s="216"/>
      <c r="H16359" s="227"/>
      <c r="I16359" s="214"/>
      <c r="J16359" s="214"/>
      <c r="K16359" s="218"/>
    </row>
    <row r="16360" customHeight="1" spans="1:11">
      <c r="A16360" s="228"/>
      <c r="B16360" s="219"/>
      <c r="C16360" s="220"/>
      <c r="D16360" s="220"/>
      <c r="E16360" s="220"/>
      <c r="F16360" s="225"/>
      <c r="G16360" s="222"/>
      <c r="H16360" s="229"/>
      <c r="I16360" s="220"/>
      <c r="J16360" s="220"/>
      <c r="K16360" s="223"/>
    </row>
    <row r="16361" customHeight="1" spans="1:11">
      <c r="A16361" s="226"/>
      <c r="B16361" s="213"/>
      <c r="C16361" s="214"/>
      <c r="D16361" s="214"/>
      <c r="E16361" s="214"/>
      <c r="F16361" s="224"/>
      <c r="G16361" s="216"/>
      <c r="H16361" s="227"/>
      <c r="I16361" s="214"/>
      <c r="J16361" s="214"/>
      <c r="K16361" s="218"/>
    </row>
    <row r="16362" customHeight="1" spans="1:11">
      <c r="A16362" s="228"/>
      <c r="B16362" s="219"/>
      <c r="C16362" s="220"/>
      <c r="D16362" s="220"/>
      <c r="E16362" s="220"/>
      <c r="F16362" s="225"/>
      <c r="G16362" s="222"/>
      <c r="H16362" s="229"/>
      <c r="I16362" s="220"/>
      <c r="J16362" s="220"/>
      <c r="K16362" s="223"/>
    </row>
    <row r="16363" customHeight="1" spans="1:11">
      <c r="A16363" s="226"/>
      <c r="B16363" s="213"/>
      <c r="C16363" s="214"/>
      <c r="D16363" s="214"/>
      <c r="E16363" s="214"/>
      <c r="F16363" s="224"/>
      <c r="G16363" s="216"/>
      <c r="H16363" s="227"/>
      <c r="I16363" s="214"/>
      <c r="J16363" s="214"/>
      <c r="K16363" s="218"/>
    </row>
    <row r="16364" customHeight="1" spans="1:11">
      <c r="A16364" s="228"/>
      <c r="B16364" s="219"/>
      <c r="C16364" s="220"/>
      <c r="D16364" s="220"/>
      <c r="E16364" s="220"/>
      <c r="F16364" s="225"/>
      <c r="G16364" s="222"/>
      <c r="H16364" s="229"/>
      <c r="I16364" s="220"/>
      <c r="J16364" s="220"/>
      <c r="K16364" s="223"/>
    </row>
    <row r="16365" customHeight="1" spans="1:11">
      <c r="A16365" s="226"/>
      <c r="B16365" s="213"/>
      <c r="C16365" s="214"/>
      <c r="D16365" s="214"/>
      <c r="E16365" s="214"/>
      <c r="F16365" s="224"/>
      <c r="G16365" s="216"/>
      <c r="H16365" s="227"/>
      <c r="I16365" s="214"/>
      <c r="J16365" s="214"/>
      <c r="K16365" s="218"/>
    </row>
    <row r="16366" customHeight="1" spans="1:11">
      <c r="A16366" s="228"/>
      <c r="B16366" s="219"/>
      <c r="C16366" s="220"/>
      <c r="D16366" s="220"/>
      <c r="E16366" s="220"/>
      <c r="F16366" s="225"/>
      <c r="G16366" s="222"/>
      <c r="H16366" s="229"/>
      <c r="I16366" s="220"/>
      <c r="J16366" s="220"/>
      <c r="K16366" s="223"/>
    </row>
    <row r="16367" customHeight="1" spans="1:11">
      <c r="A16367" s="226"/>
      <c r="B16367" s="213"/>
      <c r="C16367" s="214"/>
      <c r="D16367" s="214"/>
      <c r="E16367" s="214"/>
      <c r="F16367" s="224"/>
      <c r="G16367" s="216"/>
      <c r="H16367" s="227"/>
      <c r="I16367" s="214"/>
      <c r="J16367" s="214"/>
      <c r="K16367" s="218"/>
    </row>
    <row r="16368" customHeight="1" spans="1:11">
      <c r="A16368" s="228"/>
      <c r="B16368" s="219"/>
      <c r="C16368" s="220"/>
      <c r="D16368" s="220"/>
      <c r="E16368" s="220"/>
      <c r="F16368" s="225"/>
      <c r="G16368" s="222"/>
      <c r="H16368" s="229"/>
      <c r="I16368" s="220"/>
      <c r="J16368" s="220"/>
      <c r="K16368" s="223"/>
    </row>
    <row r="16369" customHeight="1" spans="1:11">
      <c r="A16369" s="226"/>
      <c r="B16369" s="213"/>
      <c r="C16369" s="214"/>
      <c r="D16369" s="214"/>
      <c r="E16369" s="214"/>
      <c r="F16369" s="224"/>
      <c r="G16369" s="216"/>
      <c r="H16369" s="227"/>
      <c r="I16369" s="214"/>
      <c r="J16369" s="214"/>
      <c r="K16369" s="218"/>
    </row>
    <row r="16370" customHeight="1" spans="1:11">
      <c r="A16370" s="228"/>
      <c r="B16370" s="219"/>
      <c r="C16370" s="220"/>
      <c r="D16370" s="220"/>
      <c r="E16370" s="220"/>
      <c r="F16370" s="225"/>
      <c r="G16370" s="222"/>
      <c r="H16370" s="229"/>
      <c r="I16370" s="220"/>
      <c r="J16370" s="220"/>
      <c r="K16370" s="223"/>
    </row>
    <row r="16371" customHeight="1" spans="1:11">
      <c r="A16371" s="226"/>
      <c r="B16371" s="213"/>
      <c r="C16371" s="214"/>
      <c r="D16371" s="214"/>
      <c r="E16371" s="214"/>
      <c r="F16371" s="224"/>
      <c r="G16371" s="216"/>
      <c r="H16371" s="227"/>
      <c r="I16371" s="214"/>
      <c r="J16371" s="214"/>
      <c r="K16371" s="218"/>
    </row>
    <row r="16372" customHeight="1" spans="1:11">
      <c r="A16372" s="228"/>
      <c r="B16372" s="219"/>
      <c r="C16372" s="220"/>
      <c r="D16372" s="220"/>
      <c r="E16372" s="220"/>
      <c r="F16372" s="225"/>
      <c r="G16372" s="222"/>
      <c r="H16372" s="229"/>
      <c r="I16372" s="220"/>
      <c r="J16372" s="220"/>
      <c r="K16372" s="223"/>
    </row>
    <row r="16373" customHeight="1" spans="1:11">
      <c r="A16373" s="226"/>
      <c r="B16373" s="213"/>
      <c r="C16373" s="214"/>
      <c r="D16373" s="214"/>
      <c r="E16373" s="214"/>
      <c r="F16373" s="224"/>
      <c r="G16373" s="216"/>
      <c r="H16373" s="227"/>
      <c r="I16373" s="214"/>
      <c r="J16373" s="214"/>
      <c r="K16373" s="218"/>
    </row>
    <row r="16374" customHeight="1" spans="1:11">
      <c r="A16374" s="228"/>
      <c r="B16374" s="219"/>
      <c r="C16374" s="220"/>
      <c r="D16374" s="220"/>
      <c r="E16374" s="220"/>
      <c r="F16374" s="225"/>
      <c r="G16374" s="222"/>
      <c r="H16374" s="229"/>
      <c r="I16374" s="220"/>
      <c r="J16374" s="220"/>
      <c r="K16374" s="223"/>
    </row>
    <row r="16375" customHeight="1" spans="1:11">
      <c r="A16375" s="226"/>
      <c r="B16375" s="213"/>
      <c r="C16375" s="214"/>
      <c r="D16375" s="214"/>
      <c r="E16375" s="214"/>
      <c r="F16375" s="224"/>
      <c r="G16375" s="216"/>
      <c r="H16375" s="227"/>
      <c r="I16375" s="214"/>
      <c r="J16375" s="214"/>
      <c r="K16375" s="218"/>
    </row>
    <row r="16376" customHeight="1" spans="1:11">
      <c r="A16376" s="228"/>
      <c r="B16376" s="219"/>
      <c r="C16376" s="220"/>
      <c r="D16376" s="220"/>
      <c r="E16376" s="220"/>
      <c r="F16376" s="225"/>
      <c r="G16376" s="222"/>
      <c r="H16376" s="229"/>
      <c r="I16376" s="220"/>
      <c r="J16376" s="220"/>
      <c r="K16376" s="223"/>
    </row>
    <row r="16377" customHeight="1" spans="1:11">
      <c r="A16377" s="226"/>
      <c r="B16377" s="213"/>
      <c r="C16377" s="214"/>
      <c r="D16377" s="214"/>
      <c r="E16377" s="214"/>
      <c r="F16377" s="224"/>
      <c r="G16377" s="216"/>
      <c r="H16377" s="227"/>
      <c r="I16377" s="214"/>
      <c r="J16377" s="214"/>
      <c r="K16377" s="218"/>
    </row>
    <row r="16378" customHeight="1" spans="1:11">
      <c r="A16378" s="228"/>
      <c r="B16378" s="219"/>
      <c r="C16378" s="220"/>
      <c r="D16378" s="220"/>
      <c r="E16378" s="220"/>
      <c r="F16378" s="225"/>
      <c r="G16378" s="222"/>
      <c r="H16378" s="229"/>
      <c r="I16378" s="220"/>
      <c r="J16378" s="220"/>
      <c r="K16378" s="223"/>
    </row>
    <row r="16379" customHeight="1" spans="1:11">
      <c r="A16379" s="226"/>
      <c r="B16379" s="213"/>
      <c r="C16379" s="214"/>
      <c r="D16379" s="214"/>
      <c r="E16379" s="214"/>
      <c r="F16379" s="224"/>
      <c r="G16379" s="216"/>
      <c r="H16379" s="227"/>
      <c r="I16379" s="214"/>
      <c r="J16379" s="214"/>
      <c r="K16379" s="218"/>
    </row>
    <row r="16380" customHeight="1" spans="1:11">
      <c r="A16380" s="228"/>
      <c r="B16380" s="219"/>
      <c r="C16380" s="220"/>
      <c r="D16380" s="220"/>
      <c r="E16380" s="220"/>
      <c r="F16380" s="225"/>
      <c r="G16380" s="222"/>
      <c r="H16380" s="229"/>
      <c r="I16380" s="220"/>
      <c r="J16380" s="220"/>
      <c r="K16380" s="223"/>
    </row>
    <row r="16381" customHeight="1" spans="1:11">
      <c r="A16381" s="226"/>
      <c r="B16381" s="213"/>
      <c r="C16381" s="214"/>
      <c r="D16381" s="214"/>
      <c r="E16381" s="214"/>
      <c r="F16381" s="224"/>
      <c r="G16381" s="216"/>
      <c r="H16381" s="227"/>
      <c r="I16381" s="214"/>
      <c r="J16381" s="214"/>
      <c r="K16381" s="218"/>
    </row>
    <row r="16382" customHeight="1" spans="1:11">
      <c r="A16382" s="228"/>
      <c r="B16382" s="219"/>
      <c r="C16382" s="220"/>
      <c r="D16382" s="220"/>
      <c r="E16382" s="220"/>
      <c r="F16382" s="225"/>
      <c r="G16382" s="222"/>
      <c r="H16382" s="229"/>
      <c r="I16382" s="220"/>
      <c r="J16382" s="220"/>
      <c r="K16382" s="223"/>
    </row>
    <row r="16383" customHeight="1" spans="1:11">
      <c r="A16383" s="226"/>
      <c r="B16383" s="213"/>
      <c r="C16383" s="214"/>
      <c r="D16383" s="214"/>
      <c r="E16383" s="214"/>
      <c r="F16383" s="224"/>
      <c r="G16383" s="216"/>
      <c r="H16383" s="227"/>
      <c r="I16383" s="214"/>
      <c r="J16383" s="214"/>
      <c r="K16383" s="218"/>
    </row>
    <row r="16384" customHeight="1" spans="1:11">
      <c r="A16384" s="228"/>
      <c r="B16384" s="219"/>
      <c r="C16384" s="220"/>
      <c r="D16384" s="220"/>
      <c r="E16384" s="220"/>
      <c r="F16384" s="225"/>
      <c r="G16384" s="222"/>
      <c r="H16384" s="229"/>
      <c r="I16384" s="220"/>
      <c r="J16384" s="220"/>
      <c r="K16384" s="223"/>
    </row>
    <row r="16385" customHeight="1" spans="1:11">
      <c r="A16385" s="226"/>
      <c r="B16385" s="213"/>
      <c r="C16385" s="214"/>
      <c r="D16385" s="214"/>
      <c r="E16385" s="214"/>
      <c r="F16385" s="224"/>
      <c r="G16385" s="216"/>
      <c r="H16385" s="227"/>
      <c r="I16385" s="214"/>
      <c r="J16385" s="214"/>
      <c r="K16385" s="218"/>
    </row>
    <row r="16386" customHeight="1" spans="1:11">
      <c r="A16386" s="228"/>
      <c r="B16386" s="219"/>
      <c r="C16386" s="220"/>
      <c r="D16386" s="220"/>
      <c r="E16386" s="220"/>
      <c r="F16386" s="225"/>
      <c r="G16386" s="222"/>
      <c r="H16386" s="229"/>
      <c r="I16386" s="220"/>
      <c r="J16386" s="220"/>
      <c r="K16386" s="223"/>
    </row>
    <row r="16387" customHeight="1" spans="1:11">
      <c r="A16387" s="226"/>
      <c r="B16387" s="213"/>
      <c r="C16387" s="214"/>
      <c r="D16387" s="214"/>
      <c r="E16387" s="214"/>
      <c r="F16387" s="224"/>
      <c r="G16387" s="216"/>
      <c r="H16387" s="227"/>
      <c r="I16387" s="214"/>
      <c r="J16387" s="214"/>
      <c r="K16387" s="218"/>
    </row>
    <row r="16388" customHeight="1" spans="1:11">
      <c r="A16388" s="228"/>
      <c r="B16388" s="219"/>
      <c r="C16388" s="220"/>
      <c r="D16388" s="220"/>
      <c r="E16388" s="220"/>
      <c r="F16388" s="225"/>
      <c r="G16388" s="222"/>
      <c r="H16388" s="229"/>
      <c r="I16388" s="220"/>
      <c r="J16388" s="220"/>
      <c r="K16388" s="223"/>
    </row>
    <row r="16389" customHeight="1" spans="1:11">
      <c r="A16389" s="226"/>
      <c r="B16389" s="213"/>
      <c r="C16389" s="214"/>
      <c r="D16389" s="214"/>
      <c r="E16389" s="214"/>
      <c r="F16389" s="224"/>
      <c r="G16389" s="216"/>
      <c r="H16389" s="227"/>
      <c r="I16389" s="214"/>
      <c r="J16389" s="214"/>
      <c r="K16389" s="218"/>
    </row>
    <row r="16390" customHeight="1" spans="1:11">
      <c r="A16390" s="228"/>
      <c r="B16390" s="219"/>
      <c r="C16390" s="220"/>
      <c r="D16390" s="220"/>
      <c r="E16390" s="220"/>
      <c r="F16390" s="225"/>
      <c r="G16390" s="222"/>
      <c r="H16390" s="229"/>
      <c r="I16390" s="220"/>
      <c r="J16390" s="220"/>
      <c r="K16390" s="223"/>
    </row>
    <row r="16391" customHeight="1" spans="1:11">
      <c r="A16391" s="226"/>
      <c r="B16391" s="213"/>
      <c r="C16391" s="214"/>
      <c r="D16391" s="214"/>
      <c r="E16391" s="214"/>
      <c r="F16391" s="224"/>
      <c r="G16391" s="216"/>
      <c r="H16391" s="227"/>
      <c r="I16391" s="214"/>
      <c r="J16391" s="214"/>
      <c r="K16391" s="218"/>
    </row>
    <row r="16392" customHeight="1" spans="1:11">
      <c r="A16392" s="228"/>
      <c r="B16392" s="219"/>
      <c r="C16392" s="220"/>
      <c r="D16392" s="220"/>
      <c r="E16392" s="220"/>
      <c r="F16392" s="225"/>
      <c r="G16392" s="222"/>
      <c r="H16392" s="229"/>
      <c r="I16392" s="220"/>
      <c r="J16392" s="220"/>
      <c r="K16392" s="223"/>
    </row>
    <row r="16393" customHeight="1" spans="1:11">
      <c r="A16393" s="226"/>
      <c r="B16393" s="213"/>
      <c r="C16393" s="214"/>
      <c r="D16393" s="214"/>
      <c r="E16393" s="214"/>
      <c r="F16393" s="224"/>
      <c r="G16393" s="216"/>
      <c r="H16393" s="227"/>
      <c r="I16393" s="214"/>
      <c r="J16393" s="214"/>
      <c r="K16393" s="218"/>
    </row>
    <row r="16394" customHeight="1" spans="1:11">
      <c r="A16394" s="228"/>
      <c r="B16394" s="219"/>
      <c r="C16394" s="220"/>
      <c r="D16394" s="220"/>
      <c r="E16394" s="220"/>
      <c r="F16394" s="225"/>
      <c r="G16394" s="222"/>
      <c r="H16394" s="229"/>
      <c r="I16394" s="220"/>
      <c r="J16394" s="220"/>
      <c r="K16394" s="223"/>
    </row>
    <row r="16395" customHeight="1" spans="1:11">
      <c r="A16395" s="226"/>
      <c r="B16395" s="213"/>
      <c r="C16395" s="214"/>
      <c r="D16395" s="214"/>
      <c r="E16395" s="214"/>
      <c r="F16395" s="224"/>
      <c r="G16395" s="216"/>
      <c r="H16395" s="227"/>
      <c r="I16395" s="214"/>
      <c r="J16395" s="214"/>
      <c r="K16395" s="218"/>
    </row>
    <row r="16396" customHeight="1" spans="1:11">
      <c r="A16396" s="228"/>
      <c r="B16396" s="219"/>
      <c r="C16396" s="220"/>
      <c r="D16396" s="220"/>
      <c r="E16396" s="220"/>
      <c r="F16396" s="225"/>
      <c r="G16396" s="222"/>
      <c r="H16396" s="229"/>
      <c r="I16396" s="220"/>
      <c r="J16396" s="220"/>
      <c r="K16396" s="223"/>
    </row>
    <row r="16397" customHeight="1" spans="1:11">
      <c r="A16397" s="226"/>
      <c r="B16397" s="213"/>
      <c r="C16397" s="214"/>
      <c r="D16397" s="214"/>
      <c r="E16397" s="214"/>
      <c r="F16397" s="224"/>
      <c r="G16397" s="216"/>
      <c r="H16397" s="227"/>
      <c r="I16397" s="214"/>
      <c r="J16397" s="214"/>
      <c r="K16397" s="218"/>
    </row>
    <row r="16398" customHeight="1" spans="1:11">
      <c r="A16398" s="228"/>
      <c r="B16398" s="219"/>
      <c r="C16398" s="220"/>
      <c r="D16398" s="220"/>
      <c r="E16398" s="220"/>
      <c r="F16398" s="225"/>
      <c r="G16398" s="222"/>
      <c r="H16398" s="229"/>
      <c r="I16398" s="220"/>
      <c r="J16398" s="220"/>
      <c r="K16398" s="223"/>
    </row>
    <row r="16399" customHeight="1" spans="1:11">
      <c r="A16399" s="226"/>
      <c r="B16399" s="213"/>
      <c r="C16399" s="214"/>
      <c r="D16399" s="214"/>
      <c r="E16399" s="214"/>
      <c r="F16399" s="224"/>
      <c r="G16399" s="216"/>
      <c r="H16399" s="227"/>
      <c r="I16399" s="214"/>
      <c r="J16399" s="214"/>
      <c r="K16399" s="218"/>
    </row>
    <row r="16400" customHeight="1" spans="1:11">
      <c r="A16400" s="228"/>
      <c r="B16400" s="219"/>
      <c r="C16400" s="220"/>
      <c r="D16400" s="220"/>
      <c r="E16400" s="220"/>
      <c r="F16400" s="225"/>
      <c r="G16400" s="222"/>
      <c r="H16400" s="229"/>
      <c r="I16400" s="220"/>
      <c r="J16400" s="220"/>
      <c r="K16400" s="223"/>
    </row>
    <row r="16401" customHeight="1" spans="1:11">
      <c r="A16401" s="226"/>
      <c r="B16401" s="213"/>
      <c r="C16401" s="214"/>
      <c r="D16401" s="214"/>
      <c r="E16401" s="214"/>
      <c r="F16401" s="224"/>
      <c r="G16401" s="216"/>
      <c r="H16401" s="227"/>
      <c r="I16401" s="214"/>
      <c r="J16401" s="214"/>
      <c r="K16401" s="218"/>
    </row>
    <row r="16402" customHeight="1" spans="1:11">
      <c r="A16402" s="228"/>
      <c r="B16402" s="219"/>
      <c r="C16402" s="220"/>
      <c r="D16402" s="220"/>
      <c r="E16402" s="220"/>
      <c r="F16402" s="225"/>
      <c r="G16402" s="222"/>
      <c r="H16402" s="229"/>
      <c r="I16402" s="220"/>
      <c r="J16402" s="220"/>
      <c r="K16402" s="223"/>
    </row>
    <row r="16403" customHeight="1" spans="1:11">
      <c r="A16403" s="226"/>
      <c r="B16403" s="213"/>
      <c r="C16403" s="214"/>
      <c r="D16403" s="214"/>
      <c r="E16403" s="214"/>
      <c r="F16403" s="224"/>
      <c r="G16403" s="216"/>
      <c r="H16403" s="227"/>
      <c r="I16403" s="214"/>
      <c r="J16403" s="214"/>
      <c r="K16403" s="218"/>
    </row>
    <row r="16404" customHeight="1" spans="1:11">
      <c r="A16404" s="228"/>
      <c r="B16404" s="219"/>
      <c r="C16404" s="220"/>
      <c r="D16404" s="220"/>
      <c r="E16404" s="220"/>
      <c r="F16404" s="225"/>
      <c r="G16404" s="222"/>
      <c r="H16404" s="229"/>
      <c r="I16404" s="220"/>
      <c r="J16404" s="220"/>
      <c r="K16404" s="223"/>
    </row>
    <row r="16405" customHeight="1" spans="1:11">
      <c r="A16405" s="226"/>
      <c r="B16405" s="213"/>
      <c r="C16405" s="214"/>
      <c r="D16405" s="214"/>
      <c r="E16405" s="214"/>
      <c r="F16405" s="224"/>
      <c r="G16405" s="216"/>
      <c r="H16405" s="227"/>
      <c r="I16405" s="214"/>
      <c r="J16405" s="214"/>
      <c r="K16405" s="218"/>
    </row>
    <row r="16406" customHeight="1" spans="1:11">
      <c r="A16406" s="228"/>
      <c r="B16406" s="219"/>
      <c r="C16406" s="220"/>
      <c r="D16406" s="220"/>
      <c r="E16406" s="220"/>
      <c r="F16406" s="225"/>
      <c r="G16406" s="222"/>
      <c r="H16406" s="229"/>
      <c r="I16406" s="220"/>
      <c r="J16406" s="220"/>
      <c r="K16406" s="223"/>
    </row>
    <row r="16407" customHeight="1" spans="1:11">
      <c r="A16407" s="226"/>
      <c r="B16407" s="213"/>
      <c r="C16407" s="214"/>
      <c r="D16407" s="214"/>
      <c r="E16407" s="214"/>
      <c r="F16407" s="224"/>
      <c r="G16407" s="216"/>
      <c r="H16407" s="227"/>
      <c r="I16407" s="214"/>
      <c r="J16407" s="214"/>
      <c r="K16407" s="218"/>
    </row>
    <row r="16408" customHeight="1" spans="1:11">
      <c r="A16408" s="228"/>
      <c r="B16408" s="219"/>
      <c r="C16408" s="220"/>
      <c r="D16408" s="220"/>
      <c r="E16408" s="220"/>
      <c r="F16408" s="225"/>
      <c r="G16408" s="222"/>
      <c r="H16408" s="229"/>
      <c r="I16408" s="220"/>
      <c r="J16408" s="220"/>
      <c r="K16408" s="223"/>
    </row>
    <row r="16409" customHeight="1" spans="1:11">
      <c r="A16409" s="226"/>
      <c r="B16409" s="213"/>
      <c r="C16409" s="214"/>
      <c r="D16409" s="214"/>
      <c r="E16409" s="214"/>
      <c r="F16409" s="224"/>
      <c r="G16409" s="216"/>
      <c r="H16409" s="227"/>
      <c r="I16409" s="214"/>
      <c r="J16409" s="214"/>
      <c r="K16409" s="218"/>
    </row>
    <row r="16410" customHeight="1" spans="1:11">
      <c r="A16410" s="228"/>
      <c r="B16410" s="219"/>
      <c r="C16410" s="220"/>
      <c r="D16410" s="220"/>
      <c r="E16410" s="220"/>
      <c r="F16410" s="225"/>
      <c r="G16410" s="222"/>
      <c r="H16410" s="229"/>
      <c r="I16410" s="220"/>
      <c r="J16410" s="220"/>
      <c r="K16410" s="223"/>
    </row>
    <row r="16411" customHeight="1" spans="1:11">
      <c r="A16411" s="226"/>
      <c r="B16411" s="213"/>
      <c r="C16411" s="214"/>
      <c r="D16411" s="214"/>
      <c r="E16411" s="214"/>
      <c r="F16411" s="224"/>
      <c r="G16411" s="216"/>
      <c r="H16411" s="227"/>
      <c r="I16411" s="214"/>
      <c r="J16411" s="214"/>
      <c r="K16411" s="218"/>
    </row>
    <row r="16412" customHeight="1" spans="1:11">
      <c r="A16412" s="228"/>
      <c r="B16412" s="219"/>
      <c r="C16412" s="220"/>
      <c r="D16412" s="220"/>
      <c r="E16412" s="220"/>
      <c r="F16412" s="225"/>
      <c r="G16412" s="222"/>
      <c r="H16412" s="229"/>
      <c r="I16412" s="220"/>
      <c r="J16412" s="220"/>
      <c r="K16412" s="223"/>
    </row>
    <row r="16413" customHeight="1" spans="1:11">
      <c r="A16413" s="226"/>
      <c r="B16413" s="213"/>
      <c r="C16413" s="214"/>
      <c r="D16413" s="214"/>
      <c r="E16413" s="214"/>
      <c r="F16413" s="224"/>
      <c r="G16413" s="216"/>
      <c r="H16413" s="227"/>
      <c r="I16413" s="214"/>
      <c r="J16413" s="214"/>
      <c r="K16413" s="218"/>
    </row>
    <row r="16414" customHeight="1" spans="1:11">
      <c r="A16414" s="228"/>
      <c r="B16414" s="219"/>
      <c r="C16414" s="220"/>
      <c r="D16414" s="220"/>
      <c r="E16414" s="220"/>
      <c r="F16414" s="225"/>
      <c r="G16414" s="222"/>
      <c r="H16414" s="229"/>
      <c r="I16414" s="220"/>
      <c r="J16414" s="220"/>
      <c r="K16414" s="223"/>
    </row>
    <row r="16415" customHeight="1" spans="1:11">
      <c r="A16415" s="226"/>
      <c r="B16415" s="213"/>
      <c r="C16415" s="214"/>
      <c r="D16415" s="214"/>
      <c r="E16415" s="214"/>
      <c r="F16415" s="224"/>
      <c r="G16415" s="216"/>
      <c r="H16415" s="227"/>
      <c r="I16415" s="214"/>
      <c r="J16415" s="214"/>
      <c r="K16415" s="218"/>
    </row>
    <row r="16416" customHeight="1" spans="1:11">
      <c r="A16416" s="228"/>
      <c r="B16416" s="219"/>
      <c r="C16416" s="220"/>
      <c r="D16416" s="220"/>
      <c r="E16416" s="220"/>
      <c r="F16416" s="225"/>
      <c r="G16416" s="222"/>
      <c r="H16416" s="229"/>
      <c r="I16416" s="220"/>
      <c r="J16416" s="220"/>
      <c r="K16416" s="223"/>
    </row>
    <row r="16417" customHeight="1" spans="1:11">
      <c r="A16417" s="226"/>
      <c r="B16417" s="213"/>
      <c r="C16417" s="214"/>
      <c r="D16417" s="214"/>
      <c r="E16417" s="214"/>
      <c r="F16417" s="224"/>
      <c r="G16417" s="216"/>
      <c r="H16417" s="227"/>
      <c r="I16417" s="214"/>
      <c r="J16417" s="214"/>
      <c r="K16417" s="218"/>
    </row>
    <row r="16418" customHeight="1" spans="1:11">
      <c r="A16418" s="228"/>
      <c r="B16418" s="219"/>
      <c r="C16418" s="220"/>
      <c r="D16418" s="220"/>
      <c r="E16418" s="220"/>
      <c r="F16418" s="225"/>
      <c r="G16418" s="222"/>
      <c r="H16418" s="229"/>
      <c r="I16418" s="220"/>
      <c r="J16418" s="220"/>
      <c r="K16418" s="223"/>
    </row>
    <row r="16419" customHeight="1" spans="1:11">
      <c r="A16419" s="226"/>
      <c r="B16419" s="213"/>
      <c r="C16419" s="214"/>
      <c r="D16419" s="214"/>
      <c r="E16419" s="214"/>
      <c r="F16419" s="224"/>
      <c r="G16419" s="216"/>
      <c r="H16419" s="227"/>
      <c r="I16419" s="214"/>
      <c r="J16419" s="214"/>
      <c r="K16419" s="218"/>
    </row>
    <row r="16420" customHeight="1" spans="1:11">
      <c r="A16420" s="228"/>
      <c r="B16420" s="219"/>
      <c r="C16420" s="220"/>
      <c r="D16420" s="220"/>
      <c r="E16420" s="220"/>
      <c r="F16420" s="225"/>
      <c r="G16420" s="222"/>
      <c r="H16420" s="229"/>
      <c r="I16420" s="220"/>
      <c r="J16420" s="220"/>
      <c r="K16420" s="223"/>
    </row>
    <row r="16421" customHeight="1" spans="1:11">
      <c r="A16421" s="226"/>
      <c r="B16421" s="213"/>
      <c r="C16421" s="214"/>
      <c r="D16421" s="214"/>
      <c r="E16421" s="214"/>
      <c r="F16421" s="224"/>
      <c r="G16421" s="216"/>
      <c r="H16421" s="227"/>
      <c r="I16421" s="214"/>
      <c r="J16421" s="214"/>
      <c r="K16421" s="218"/>
    </row>
    <row r="16422" customHeight="1" spans="1:11">
      <c r="A16422" s="228"/>
      <c r="B16422" s="219"/>
      <c r="C16422" s="220"/>
      <c r="D16422" s="220"/>
      <c r="E16422" s="220"/>
      <c r="F16422" s="225"/>
      <c r="G16422" s="222"/>
      <c r="H16422" s="229"/>
      <c r="I16422" s="220"/>
      <c r="J16422" s="220"/>
      <c r="K16422" s="223"/>
    </row>
    <row r="16423" customHeight="1" spans="1:11">
      <c r="A16423" s="226"/>
      <c r="B16423" s="213"/>
      <c r="C16423" s="214"/>
      <c r="D16423" s="214"/>
      <c r="E16423" s="214"/>
      <c r="F16423" s="224"/>
      <c r="G16423" s="216"/>
      <c r="H16423" s="227"/>
      <c r="I16423" s="214"/>
      <c r="J16423" s="214"/>
      <c r="K16423" s="218"/>
    </row>
    <row r="16424" customHeight="1" spans="1:11">
      <c r="A16424" s="228"/>
      <c r="B16424" s="219"/>
      <c r="C16424" s="220"/>
      <c r="D16424" s="220"/>
      <c r="E16424" s="220"/>
      <c r="F16424" s="225"/>
      <c r="G16424" s="222"/>
      <c r="H16424" s="229"/>
      <c r="I16424" s="220"/>
      <c r="J16424" s="220"/>
      <c r="K16424" s="223"/>
    </row>
    <row r="16425" customHeight="1" spans="1:11">
      <c r="A16425" s="226"/>
      <c r="B16425" s="213"/>
      <c r="C16425" s="214"/>
      <c r="D16425" s="214"/>
      <c r="E16425" s="214"/>
      <c r="F16425" s="224"/>
      <c r="G16425" s="216"/>
      <c r="H16425" s="227"/>
      <c r="I16425" s="214"/>
      <c r="J16425" s="214"/>
      <c r="K16425" s="218"/>
    </row>
    <row r="16426" customHeight="1" spans="1:11">
      <c r="A16426" s="228"/>
      <c r="B16426" s="219"/>
      <c r="C16426" s="220"/>
      <c r="D16426" s="220"/>
      <c r="E16426" s="220"/>
      <c r="F16426" s="225"/>
      <c r="G16426" s="222"/>
      <c r="H16426" s="229"/>
      <c r="I16426" s="220"/>
      <c r="J16426" s="220"/>
      <c r="K16426" s="223"/>
    </row>
    <row r="16427" customHeight="1" spans="1:11">
      <c r="A16427" s="226"/>
      <c r="B16427" s="213"/>
      <c r="C16427" s="214"/>
      <c r="D16427" s="214"/>
      <c r="E16427" s="214"/>
      <c r="F16427" s="224"/>
      <c r="G16427" s="216"/>
      <c r="H16427" s="227"/>
      <c r="I16427" s="214"/>
      <c r="J16427" s="214"/>
      <c r="K16427" s="218"/>
    </row>
    <row r="16428" customHeight="1" spans="1:11">
      <c r="A16428" s="228"/>
      <c r="B16428" s="219"/>
      <c r="C16428" s="220"/>
      <c r="D16428" s="220"/>
      <c r="E16428" s="220"/>
      <c r="F16428" s="225"/>
      <c r="G16428" s="222"/>
      <c r="H16428" s="229"/>
      <c r="I16428" s="220"/>
      <c r="J16428" s="220"/>
      <c r="K16428" s="223"/>
    </row>
    <row r="16429" customHeight="1" spans="1:11">
      <c r="A16429" s="226"/>
      <c r="B16429" s="213"/>
      <c r="C16429" s="214"/>
      <c r="D16429" s="214"/>
      <c r="E16429" s="214"/>
      <c r="F16429" s="224"/>
      <c r="G16429" s="216"/>
      <c r="H16429" s="227"/>
      <c r="I16429" s="214"/>
      <c r="J16429" s="214"/>
      <c r="K16429" s="218"/>
    </row>
    <row r="16430" customHeight="1" spans="1:11">
      <c r="A16430" s="228"/>
      <c r="B16430" s="219"/>
      <c r="C16430" s="220"/>
      <c r="D16430" s="220"/>
      <c r="E16430" s="220"/>
      <c r="F16430" s="225"/>
      <c r="G16430" s="222"/>
      <c r="H16430" s="229"/>
      <c r="I16430" s="220"/>
      <c r="J16430" s="220"/>
      <c r="K16430" s="223"/>
    </row>
    <row r="16431" customHeight="1" spans="1:11">
      <c r="A16431" s="226"/>
      <c r="B16431" s="213"/>
      <c r="C16431" s="214"/>
      <c r="D16431" s="214"/>
      <c r="E16431" s="214"/>
      <c r="F16431" s="224"/>
      <c r="G16431" s="216"/>
      <c r="H16431" s="227"/>
      <c r="I16431" s="214"/>
      <c r="J16431" s="214"/>
      <c r="K16431" s="218"/>
    </row>
    <row r="16432" customHeight="1" spans="1:11">
      <c r="A16432" s="228"/>
      <c r="B16432" s="219"/>
      <c r="C16432" s="220"/>
      <c r="D16432" s="220"/>
      <c r="E16432" s="220"/>
      <c r="F16432" s="225"/>
      <c r="G16432" s="222"/>
      <c r="H16432" s="229"/>
      <c r="I16432" s="220"/>
      <c r="J16432" s="220"/>
      <c r="K16432" s="223"/>
    </row>
    <row r="16433" customHeight="1" spans="1:11">
      <c r="A16433" s="226"/>
      <c r="B16433" s="213"/>
      <c r="C16433" s="214"/>
      <c r="D16433" s="214"/>
      <c r="E16433" s="214"/>
      <c r="F16433" s="224"/>
      <c r="G16433" s="216"/>
      <c r="H16433" s="227"/>
      <c r="I16433" s="214"/>
      <c r="J16433" s="214"/>
      <c r="K16433" s="218"/>
    </row>
    <row r="16434" customHeight="1" spans="1:11">
      <c r="A16434" s="228"/>
      <c r="B16434" s="219"/>
      <c r="C16434" s="220"/>
      <c r="D16434" s="220"/>
      <c r="E16434" s="220"/>
      <c r="F16434" s="225"/>
      <c r="G16434" s="222"/>
      <c r="H16434" s="229"/>
      <c r="I16434" s="220"/>
      <c r="J16434" s="220"/>
      <c r="K16434" s="223"/>
    </row>
    <row r="16435" customHeight="1" spans="1:11">
      <c r="A16435" s="226"/>
      <c r="B16435" s="213"/>
      <c r="C16435" s="214"/>
      <c r="D16435" s="214"/>
      <c r="E16435" s="214"/>
      <c r="F16435" s="224"/>
      <c r="G16435" s="216"/>
      <c r="H16435" s="227"/>
      <c r="I16435" s="214"/>
      <c r="J16435" s="214"/>
      <c r="K16435" s="218"/>
    </row>
    <row r="16436" customHeight="1" spans="1:11">
      <c r="A16436" s="228"/>
      <c r="B16436" s="219"/>
      <c r="C16436" s="220"/>
      <c r="D16436" s="220"/>
      <c r="E16436" s="220"/>
      <c r="F16436" s="225"/>
      <c r="G16436" s="222"/>
      <c r="H16436" s="229"/>
      <c r="I16436" s="220"/>
      <c r="J16436" s="220"/>
      <c r="K16436" s="223"/>
    </row>
    <row r="16437" customHeight="1" spans="1:11">
      <c r="A16437" s="226"/>
      <c r="B16437" s="213"/>
      <c r="C16437" s="214"/>
      <c r="D16437" s="214"/>
      <c r="E16437" s="214"/>
      <c r="F16437" s="224"/>
      <c r="G16437" s="216"/>
      <c r="H16437" s="227"/>
      <c r="I16437" s="214"/>
      <c r="J16437" s="214"/>
      <c r="K16437" s="218"/>
    </row>
    <row r="16438" customHeight="1" spans="1:11">
      <c r="A16438" s="228"/>
      <c r="B16438" s="219"/>
      <c r="C16438" s="220"/>
      <c r="D16438" s="220"/>
      <c r="E16438" s="220"/>
      <c r="F16438" s="225"/>
      <c r="G16438" s="222"/>
      <c r="H16438" s="229"/>
      <c r="I16438" s="220"/>
      <c r="J16438" s="220"/>
      <c r="K16438" s="223"/>
    </row>
    <row r="16439" customHeight="1" spans="1:11">
      <c r="A16439" s="226"/>
      <c r="B16439" s="213"/>
      <c r="C16439" s="214"/>
      <c r="D16439" s="214"/>
      <c r="E16439" s="214"/>
      <c r="F16439" s="224"/>
      <c r="G16439" s="216"/>
      <c r="H16439" s="227"/>
      <c r="I16439" s="214"/>
      <c r="J16439" s="214"/>
      <c r="K16439" s="218"/>
    </row>
    <row r="16440" customHeight="1" spans="1:11">
      <c r="A16440" s="228"/>
      <c r="B16440" s="219"/>
      <c r="C16440" s="220"/>
      <c r="D16440" s="220"/>
      <c r="E16440" s="220"/>
      <c r="F16440" s="225"/>
      <c r="G16440" s="222"/>
      <c r="H16440" s="229"/>
      <c r="I16440" s="220"/>
      <c r="J16440" s="220"/>
      <c r="K16440" s="223"/>
    </row>
    <row r="16441" customHeight="1" spans="1:11">
      <c r="A16441" s="226"/>
      <c r="B16441" s="213"/>
      <c r="C16441" s="214"/>
      <c r="D16441" s="214"/>
      <c r="E16441" s="214"/>
      <c r="F16441" s="224"/>
      <c r="G16441" s="216"/>
      <c r="H16441" s="227"/>
      <c r="I16441" s="214"/>
      <c r="J16441" s="214"/>
      <c r="K16441" s="218"/>
    </row>
    <row r="16442" customHeight="1" spans="1:11">
      <c r="A16442" s="228"/>
      <c r="B16442" s="219"/>
      <c r="C16442" s="220"/>
      <c r="D16442" s="220"/>
      <c r="E16442" s="220"/>
      <c r="F16442" s="225"/>
      <c r="G16442" s="222"/>
      <c r="H16442" s="229"/>
      <c r="I16442" s="220"/>
      <c r="J16442" s="220"/>
      <c r="K16442" s="223"/>
    </row>
    <row r="16443" customHeight="1" spans="1:11">
      <c r="A16443" s="226"/>
      <c r="B16443" s="213"/>
      <c r="C16443" s="214"/>
      <c r="D16443" s="214"/>
      <c r="E16443" s="214"/>
      <c r="F16443" s="224"/>
      <c r="G16443" s="216"/>
      <c r="H16443" s="227"/>
      <c r="I16443" s="214"/>
      <c r="J16443" s="214"/>
      <c r="K16443" s="218"/>
    </row>
    <row r="16444" customHeight="1" spans="1:11">
      <c r="A16444" s="228"/>
      <c r="B16444" s="219"/>
      <c r="C16444" s="220"/>
      <c r="D16444" s="220"/>
      <c r="E16444" s="220"/>
      <c r="F16444" s="225"/>
      <c r="G16444" s="222"/>
      <c r="H16444" s="229"/>
      <c r="I16444" s="220"/>
      <c r="J16444" s="220"/>
      <c r="K16444" s="223"/>
    </row>
    <row r="16445" customHeight="1" spans="1:11">
      <c r="A16445" s="226"/>
      <c r="B16445" s="213"/>
      <c r="C16445" s="214"/>
      <c r="D16445" s="214"/>
      <c r="E16445" s="214"/>
      <c r="F16445" s="224"/>
      <c r="G16445" s="216"/>
      <c r="H16445" s="227"/>
      <c r="I16445" s="214"/>
      <c r="J16445" s="214"/>
      <c r="K16445" s="218"/>
    </row>
    <row r="16446" customHeight="1" spans="1:11">
      <c r="A16446" s="228"/>
      <c r="B16446" s="219"/>
      <c r="C16446" s="220"/>
      <c r="D16446" s="220"/>
      <c r="E16446" s="220"/>
      <c r="F16446" s="225"/>
      <c r="G16446" s="222"/>
      <c r="H16446" s="229"/>
      <c r="I16446" s="220"/>
      <c r="J16446" s="220"/>
      <c r="K16446" s="223"/>
    </row>
    <row r="16447" customHeight="1" spans="1:11">
      <c r="A16447" s="226"/>
      <c r="B16447" s="213"/>
      <c r="C16447" s="214"/>
      <c r="D16447" s="214"/>
      <c r="E16447" s="214"/>
      <c r="F16447" s="224"/>
      <c r="G16447" s="216"/>
      <c r="H16447" s="227"/>
      <c r="I16447" s="214"/>
      <c r="J16447" s="214"/>
      <c r="K16447" s="218"/>
    </row>
    <row r="16448" customHeight="1" spans="1:11">
      <c r="A16448" s="228"/>
      <c r="B16448" s="219"/>
      <c r="C16448" s="220"/>
      <c r="D16448" s="220"/>
      <c r="E16448" s="220"/>
      <c r="F16448" s="225"/>
      <c r="G16448" s="222"/>
      <c r="H16448" s="229"/>
      <c r="I16448" s="220"/>
      <c r="J16448" s="220"/>
      <c r="K16448" s="223"/>
    </row>
    <row r="16449" customHeight="1" spans="1:11">
      <c r="A16449" s="226"/>
      <c r="B16449" s="213"/>
      <c r="C16449" s="214"/>
      <c r="D16449" s="214"/>
      <c r="E16449" s="214"/>
      <c r="F16449" s="224"/>
      <c r="G16449" s="216"/>
      <c r="H16449" s="227"/>
      <c r="I16449" s="214"/>
      <c r="J16449" s="214"/>
      <c r="K16449" s="218"/>
    </row>
    <row r="16450" customHeight="1" spans="1:11">
      <c r="A16450" s="228"/>
      <c r="B16450" s="219"/>
      <c r="C16450" s="220"/>
      <c r="D16450" s="220"/>
      <c r="E16450" s="220"/>
      <c r="F16450" s="225"/>
      <c r="G16450" s="222"/>
      <c r="H16450" s="229"/>
      <c r="I16450" s="220"/>
      <c r="J16450" s="220"/>
      <c r="K16450" s="223"/>
    </row>
    <row r="16451" customHeight="1" spans="1:11">
      <c r="A16451" s="226"/>
      <c r="B16451" s="213"/>
      <c r="C16451" s="214"/>
      <c r="D16451" s="214"/>
      <c r="E16451" s="214"/>
      <c r="F16451" s="224"/>
      <c r="G16451" s="216"/>
      <c r="H16451" s="227"/>
      <c r="I16451" s="214"/>
      <c r="J16451" s="214"/>
      <c r="K16451" s="218"/>
    </row>
    <row r="16452" customHeight="1" spans="1:11">
      <c r="A16452" s="228"/>
      <c r="B16452" s="219"/>
      <c r="C16452" s="220"/>
      <c r="D16452" s="220"/>
      <c r="E16452" s="220"/>
      <c r="F16452" s="225"/>
      <c r="G16452" s="222"/>
      <c r="H16452" s="229"/>
      <c r="I16452" s="220"/>
      <c r="J16452" s="220"/>
      <c r="K16452" s="223"/>
    </row>
    <row r="16453" customHeight="1" spans="1:11">
      <c r="A16453" s="226"/>
      <c r="B16453" s="213"/>
      <c r="C16453" s="214"/>
      <c r="D16453" s="214"/>
      <c r="E16453" s="214"/>
      <c r="F16453" s="224"/>
      <c r="G16453" s="216"/>
      <c r="H16453" s="227"/>
      <c r="I16453" s="214"/>
      <c r="J16453" s="214"/>
      <c r="K16453" s="218"/>
    </row>
    <row r="16454" customHeight="1" spans="1:11">
      <c r="A16454" s="228"/>
      <c r="B16454" s="219"/>
      <c r="C16454" s="220"/>
      <c r="D16454" s="220"/>
      <c r="E16454" s="220"/>
      <c r="F16454" s="225"/>
      <c r="G16454" s="222"/>
      <c r="H16454" s="229"/>
      <c r="I16454" s="220"/>
      <c r="J16454" s="220"/>
      <c r="K16454" s="223"/>
    </row>
    <row r="16455" customHeight="1" spans="1:11">
      <c r="A16455" s="226"/>
      <c r="B16455" s="213"/>
      <c r="C16455" s="214"/>
      <c r="D16455" s="214"/>
      <c r="E16455" s="214"/>
      <c r="F16455" s="224"/>
      <c r="G16455" s="216"/>
      <c r="H16455" s="227"/>
      <c r="I16455" s="214"/>
      <c r="J16455" s="214"/>
      <c r="K16455" s="218"/>
    </row>
    <row r="16456" customHeight="1" spans="1:11">
      <c r="A16456" s="228"/>
      <c r="B16456" s="219"/>
      <c r="C16456" s="220"/>
      <c r="D16456" s="220"/>
      <c r="E16456" s="220"/>
      <c r="F16456" s="225"/>
      <c r="G16456" s="222"/>
      <c r="H16456" s="229"/>
      <c r="I16456" s="220"/>
      <c r="J16456" s="220"/>
      <c r="K16456" s="223"/>
    </row>
    <row r="16457" customHeight="1" spans="1:11">
      <c r="A16457" s="226"/>
      <c r="B16457" s="213"/>
      <c r="C16457" s="214"/>
      <c r="D16457" s="214"/>
      <c r="E16457" s="214"/>
      <c r="F16457" s="224"/>
      <c r="G16457" s="216"/>
      <c r="H16457" s="227"/>
      <c r="I16457" s="214"/>
      <c r="J16457" s="214"/>
      <c r="K16457" s="218"/>
    </row>
    <row r="16458" customHeight="1" spans="1:11">
      <c r="A16458" s="228"/>
      <c r="B16458" s="219"/>
      <c r="C16458" s="220"/>
      <c r="D16458" s="220"/>
      <c r="E16458" s="220"/>
      <c r="F16458" s="225"/>
      <c r="G16458" s="222"/>
      <c r="H16458" s="229"/>
      <c r="I16458" s="220"/>
      <c r="J16458" s="220"/>
      <c r="K16458" s="223"/>
    </row>
    <row r="16459" customHeight="1" spans="1:11">
      <c r="A16459" s="226"/>
      <c r="B16459" s="213"/>
      <c r="C16459" s="214"/>
      <c r="D16459" s="214"/>
      <c r="E16459" s="214"/>
      <c r="F16459" s="224"/>
      <c r="G16459" s="216"/>
      <c r="H16459" s="227"/>
      <c r="I16459" s="214"/>
      <c r="J16459" s="214"/>
      <c r="K16459" s="218"/>
    </row>
    <row r="16460" customHeight="1" spans="1:11">
      <c r="A16460" s="228"/>
      <c r="B16460" s="219"/>
      <c r="C16460" s="220"/>
      <c r="D16460" s="220"/>
      <c r="E16460" s="220"/>
      <c r="F16460" s="225"/>
      <c r="G16460" s="222"/>
      <c r="H16460" s="229"/>
      <c r="I16460" s="220"/>
      <c r="J16460" s="220"/>
      <c r="K16460" s="223"/>
    </row>
    <row r="16461" customHeight="1" spans="1:11">
      <c r="A16461" s="226"/>
      <c r="B16461" s="213"/>
      <c r="C16461" s="214"/>
      <c r="D16461" s="214"/>
      <c r="E16461" s="214"/>
      <c r="F16461" s="224"/>
      <c r="G16461" s="216"/>
      <c r="H16461" s="227"/>
      <c r="I16461" s="214"/>
      <c r="J16461" s="214"/>
      <c r="K16461" s="218"/>
    </row>
    <row r="16462" customHeight="1" spans="1:11">
      <c r="A16462" s="228"/>
      <c r="B16462" s="219"/>
      <c r="C16462" s="220"/>
      <c r="D16462" s="220"/>
      <c r="E16462" s="220"/>
      <c r="F16462" s="225"/>
      <c r="G16462" s="222"/>
      <c r="H16462" s="229"/>
      <c r="I16462" s="220"/>
      <c r="J16462" s="220"/>
      <c r="K16462" s="223"/>
    </row>
    <row r="16463" customHeight="1" spans="1:11">
      <c r="A16463" s="226"/>
      <c r="B16463" s="213"/>
      <c r="C16463" s="214"/>
      <c r="D16463" s="214"/>
      <c r="E16463" s="214"/>
      <c r="F16463" s="224"/>
      <c r="G16463" s="216"/>
      <c r="H16463" s="227"/>
      <c r="I16463" s="214"/>
      <c r="J16463" s="214"/>
      <c r="K16463" s="218"/>
    </row>
    <row r="16464" customHeight="1" spans="1:11">
      <c r="A16464" s="228"/>
      <c r="B16464" s="219"/>
      <c r="C16464" s="220"/>
      <c r="D16464" s="220"/>
      <c r="E16464" s="220"/>
      <c r="F16464" s="225"/>
      <c r="G16464" s="222"/>
      <c r="H16464" s="229"/>
      <c r="I16464" s="220"/>
      <c r="J16464" s="220"/>
      <c r="K16464" s="223"/>
    </row>
    <row r="16465" customHeight="1" spans="1:11">
      <c r="A16465" s="226"/>
      <c r="B16465" s="213"/>
      <c r="C16465" s="214"/>
      <c r="D16465" s="214"/>
      <c r="E16465" s="214"/>
      <c r="F16465" s="224"/>
      <c r="G16465" s="216"/>
      <c r="H16465" s="227"/>
      <c r="I16465" s="214"/>
      <c r="J16465" s="214"/>
      <c r="K16465" s="218"/>
    </row>
    <row r="16466" customHeight="1" spans="1:11">
      <c r="A16466" s="228"/>
      <c r="B16466" s="219"/>
      <c r="C16466" s="220"/>
      <c r="D16466" s="220"/>
      <c r="E16466" s="220"/>
      <c r="F16466" s="225"/>
      <c r="G16466" s="222"/>
      <c r="H16466" s="229"/>
      <c r="I16466" s="220"/>
      <c r="J16466" s="220"/>
      <c r="K16466" s="223"/>
    </row>
    <row r="16467" customHeight="1" spans="1:11">
      <c r="A16467" s="226"/>
      <c r="B16467" s="213"/>
      <c r="C16467" s="214"/>
      <c r="D16467" s="214"/>
      <c r="E16467" s="214"/>
      <c r="F16467" s="224"/>
      <c r="G16467" s="216"/>
      <c r="H16467" s="227"/>
      <c r="I16467" s="214"/>
      <c r="J16467" s="214"/>
      <c r="K16467" s="218"/>
    </row>
    <row r="16468" customHeight="1" spans="1:11">
      <c r="A16468" s="228"/>
      <c r="B16468" s="219"/>
      <c r="C16468" s="220"/>
      <c r="D16468" s="220"/>
      <c r="E16468" s="220"/>
      <c r="F16468" s="225"/>
      <c r="G16468" s="222"/>
      <c r="H16468" s="229"/>
      <c r="I16468" s="220"/>
      <c r="J16468" s="220"/>
      <c r="K16468" s="223"/>
    </row>
    <row r="16469" customHeight="1" spans="1:11">
      <c r="A16469" s="226"/>
      <c r="B16469" s="213"/>
      <c r="C16469" s="214"/>
      <c r="D16469" s="214"/>
      <c r="E16469" s="214"/>
      <c r="F16469" s="224"/>
      <c r="G16469" s="216"/>
      <c r="H16469" s="227"/>
      <c r="I16469" s="214"/>
      <c r="J16469" s="214"/>
      <c r="K16469" s="218"/>
    </row>
    <row r="16470" customHeight="1" spans="1:11">
      <c r="A16470" s="228"/>
      <c r="B16470" s="219"/>
      <c r="C16470" s="220"/>
      <c r="D16470" s="220"/>
      <c r="E16470" s="220"/>
      <c r="F16470" s="225"/>
      <c r="G16470" s="222"/>
      <c r="H16470" s="229"/>
      <c r="I16470" s="220"/>
      <c r="J16470" s="220"/>
      <c r="K16470" s="223"/>
    </row>
    <row r="16471" customHeight="1" spans="1:11">
      <c r="A16471" s="226"/>
      <c r="B16471" s="213"/>
      <c r="C16471" s="214"/>
      <c r="D16471" s="214"/>
      <c r="E16471" s="214"/>
      <c r="F16471" s="224"/>
      <c r="G16471" s="216"/>
      <c r="H16471" s="227"/>
      <c r="I16471" s="214"/>
      <c r="J16471" s="214"/>
      <c r="K16471" s="218"/>
    </row>
    <row r="16472" customHeight="1" spans="1:11">
      <c r="A16472" s="228"/>
      <c r="B16472" s="219"/>
      <c r="C16472" s="220"/>
      <c r="D16472" s="220"/>
      <c r="E16472" s="220"/>
      <c r="F16472" s="225"/>
      <c r="G16472" s="222"/>
      <c r="H16472" s="229"/>
      <c r="I16472" s="220"/>
      <c r="J16472" s="220"/>
      <c r="K16472" s="223"/>
    </row>
    <row r="16473" customHeight="1" spans="1:11">
      <c r="A16473" s="226"/>
      <c r="B16473" s="213"/>
      <c r="C16473" s="214"/>
      <c r="D16473" s="214"/>
      <c r="E16473" s="214"/>
      <c r="F16473" s="224"/>
      <c r="G16473" s="216"/>
      <c r="H16473" s="227"/>
      <c r="I16473" s="214"/>
      <c r="J16473" s="214"/>
      <c r="K16473" s="218"/>
    </row>
    <row r="16474" customHeight="1" spans="1:11">
      <c r="A16474" s="228"/>
      <c r="B16474" s="219"/>
      <c r="C16474" s="220"/>
      <c r="D16474" s="220"/>
      <c r="E16474" s="220"/>
      <c r="F16474" s="225"/>
      <c r="G16474" s="222"/>
      <c r="H16474" s="229"/>
      <c r="I16474" s="220"/>
      <c r="J16474" s="220"/>
      <c r="K16474" s="223"/>
    </row>
    <row r="16475" customHeight="1" spans="1:11">
      <c r="A16475" s="226"/>
      <c r="B16475" s="213"/>
      <c r="C16475" s="214"/>
      <c r="D16475" s="214"/>
      <c r="E16475" s="214"/>
      <c r="F16475" s="224"/>
      <c r="G16475" s="216"/>
      <c r="H16475" s="227"/>
      <c r="I16475" s="214"/>
      <c r="J16475" s="214"/>
      <c r="K16475" s="218"/>
    </row>
    <row r="16476" customHeight="1" spans="1:11">
      <c r="A16476" s="228"/>
      <c r="B16476" s="219"/>
      <c r="C16476" s="220"/>
      <c r="D16476" s="220"/>
      <c r="E16476" s="220"/>
      <c r="F16476" s="225"/>
      <c r="G16476" s="222"/>
      <c r="H16476" s="229"/>
      <c r="I16476" s="220"/>
      <c r="J16476" s="220"/>
      <c r="K16476" s="223"/>
    </row>
    <row r="16477" customHeight="1" spans="1:11">
      <c r="A16477" s="226"/>
      <c r="B16477" s="213"/>
      <c r="C16477" s="214"/>
      <c r="D16477" s="214"/>
      <c r="E16477" s="214"/>
      <c r="F16477" s="224"/>
      <c r="G16477" s="216"/>
      <c r="H16477" s="227"/>
      <c r="I16477" s="214"/>
      <c r="J16477" s="214"/>
      <c r="K16477" s="218"/>
    </row>
    <row r="16478" customHeight="1" spans="1:11">
      <c r="A16478" s="228"/>
      <c r="B16478" s="219"/>
      <c r="C16478" s="220"/>
      <c r="D16478" s="220"/>
      <c r="E16478" s="220"/>
      <c r="F16478" s="225"/>
      <c r="G16478" s="222"/>
      <c r="H16478" s="229"/>
      <c r="I16478" s="220"/>
      <c r="J16478" s="220"/>
      <c r="K16478" s="223"/>
    </row>
    <row r="16479" customHeight="1" spans="1:11">
      <c r="A16479" s="226"/>
      <c r="B16479" s="213"/>
      <c r="C16479" s="214"/>
      <c r="D16479" s="214"/>
      <c r="E16479" s="214"/>
      <c r="F16479" s="224"/>
      <c r="G16479" s="216"/>
      <c r="H16479" s="227"/>
      <c r="I16479" s="214"/>
      <c r="J16479" s="214"/>
      <c r="K16479" s="218"/>
    </row>
    <row r="16480" customHeight="1" spans="1:11">
      <c r="A16480" s="228"/>
      <c r="B16480" s="219"/>
      <c r="C16480" s="220"/>
      <c r="D16480" s="220"/>
      <c r="E16480" s="220"/>
      <c r="F16480" s="225"/>
      <c r="G16480" s="222"/>
      <c r="H16480" s="229"/>
      <c r="I16480" s="220"/>
      <c r="J16480" s="220"/>
      <c r="K16480" s="223"/>
    </row>
    <row r="16481" customHeight="1" spans="1:11">
      <c r="A16481" s="226"/>
      <c r="B16481" s="213"/>
      <c r="C16481" s="214"/>
      <c r="D16481" s="214"/>
      <c r="E16481" s="214"/>
      <c r="F16481" s="224"/>
      <c r="G16481" s="216"/>
      <c r="H16481" s="227"/>
      <c r="I16481" s="214"/>
      <c r="J16481" s="214"/>
      <c r="K16481" s="218"/>
    </row>
    <row r="16482" customHeight="1" spans="1:11">
      <c r="A16482" s="228"/>
      <c r="B16482" s="219"/>
      <c r="C16482" s="220"/>
      <c r="D16482" s="220"/>
      <c r="E16482" s="220"/>
      <c r="F16482" s="225"/>
      <c r="G16482" s="222"/>
      <c r="H16482" s="229"/>
      <c r="I16482" s="220"/>
      <c r="J16482" s="220"/>
      <c r="K16482" s="223"/>
    </row>
    <row r="16483" customHeight="1" spans="1:11">
      <c r="A16483" s="226"/>
      <c r="B16483" s="213"/>
      <c r="C16483" s="214"/>
      <c r="D16483" s="214"/>
      <c r="E16483" s="214"/>
      <c r="F16483" s="224"/>
      <c r="G16483" s="216"/>
      <c r="H16483" s="227"/>
      <c r="I16483" s="214"/>
      <c r="J16483" s="214"/>
      <c r="K16483" s="218"/>
    </row>
    <row r="16484" customHeight="1" spans="1:11">
      <c r="A16484" s="228"/>
      <c r="B16484" s="219"/>
      <c r="C16484" s="220"/>
      <c r="D16484" s="220"/>
      <c r="E16484" s="220"/>
      <c r="F16484" s="225"/>
      <c r="G16484" s="222"/>
      <c r="H16484" s="229"/>
      <c r="I16484" s="220"/>
      <c r="J16484" s="220"/>
      <c r="K16484" s="223"/>
    </row>
    <row r="16485" customHeight="1" spans="1:11">
      <c r="A16485" s="226"/>
      <c r="B16485" s="213"/>
      <c r="C16485" s="214"/>
      <c r="D16485" s="214"/>
      <c r="E16485" s="214"/>
      <c r="F16485" s="224"/>
      <c r="G16485" s="216"/>
      <c r="H16485" s="227"/>
      <c r="I16485" s="214"/>
      <c r="J16485" s="214"/>
      <c r="K16485" s="218"/>
    </row>
    <row r="16486" customHeight="1" spans="1:11">
      <c r="A16486" s="228"/>
      <c r="B16486" s="219"/>
      <c r="C16486" s="220"/>
      <c r="D16486" s="220"/>
      <c r="E16486" s="220"/>
      <c r="F16486" s="225"/>
      <c r="G16486" s="222"/>
      <c r="H16486" s="229"/>
      <c r="I16486" s="220"/>
      <c r="J16486" s="220"/>
      <c r="K16486" s="223"/>
    </row>
    <row r="16487" customHeight="1" spans="1:11">
      <c r="A16487" s="226"/>
      <c r="B16487" s="213"/>
      <c r="C16487" s="214"/>
      <c r="D16487" s="214"/>
      <c r="E16487" s="214"/>
      <c r="F16487" s="224"/>
      <c r="G16487" s="216"/>
      <c r="H16487" s="227"/>
      <c r="I16487" s="214"/>
      <c r="J16487" s="214"/>
      <c r="K16487" s="218"/>
    </row>
    <row r="16488" customHeight="1" spans="1:11">
      <c r="A16488" s="228"/>
      <c r="B16488" s="219"/>
      <c r="C16488" s="220"/>
      <c r="D16488" s="220"/>
      <c r="E16488" s="220"/>
      <c r="F16488" s="225"/>
      <c r="G16488" s="222"/>
      <c r="H16488" s="229"/>
      <c r="I16488" s="220"/>
      <c r="J16488" s="220"/>
      <c r="K16488" s="223"/>
    </row>
    <row r="16489" customHeight="1" spans="1:11">
      <c r="A16489" s="226"/>
      <c r="B16489" s="213"/>
      <c r="C16489" s="214"/>
      <c r="D16489" s="214"/>
      <c r="E16489" s="214"/>
      <c r="F16489" s="224"/>
      <c r="G16489" s="216"/>
      <c r="H16489" s="227"/>
      <c r="I16489" s="214"/>
      <c r="J16489" s="214"/>
      <c r="K16489" s="218"/>
    </row>
    <row r="16490" customHeight="1" spans="1:11">
      <c r="A16490" s="228"/>
      <c r="B16490" s="219"/>
      <c r="C16490" s="220"/>
      <c r="D16490" s="220"/>
      <c r="E16490" s="220"/>
      <c r="F16490" s="225"/>
      <c r="G16490" s="222"/>
      <c r="H16490" s="229"/>
      <c r="I16490" s="220"/>
      <c r="J16490" s="220"/>
      <c r="K16490" s="223"/>
    </row>
    <row r="16491" customHeight="1" spans="1:11">
      <c r="A16491" s="226"/>
      <c r="B16491" s="213"/>
      <c r="C16491" s="214"/>
      <c r="D16491" s="214"/>
      <c r="E16491" s="214"/>
      <c r="F16491" s="224"/>
      <c r="G16491" s="216"/>
      <c r="H16491" s="227"/>
      <c r="I16491" s="214"/>
      <c r="J16491" s="214"/>
      <c r="K16491" s="218"/>
    </row>
    <row r="16492" customHeight="1" spans="1:11">
      <c r="A16492" s="228"/>
      <c r="B16492" s="219"/>
      <c r="C16492" s="220"/>
      <c r="D16492" s="220"/>
      <c r="E16492" s="220"/>
      <c r="F16492" s="225"/>
      <c r="G16492" s="222"/>
      <c r="H16492" s="229"/>
      <c r="I16492" s="220"/>
      <c r="J16492" s="220"/>
      <c r="K16492" s="223"/>
    </row>
    <row r="16493" customHeight="1" spans="1:11">
      <c r="A16493" s="226"/>
      <c r="B16493" s="213"/>
      <c r="C16493" s="214"/>
      <c r="D16493" s="214"/>
      <c r="E16493" s="214"/>
      <c r="F16493" s="224"/>
      <c r="G16493" s="216"/>
      <c r="H16493" s="227"/>
      <c r="I16493" s="214"/>
      <c r="J16493" s="214"/>
      <c r="K16493" s="218"/>
    </row>
    <row r="16494" customHeight="1" spans="1:11">
      <c r="A16494" s="228"/>
      <c r="B16494" s="219"/>
      <c r="C16494" s="220"/>
      <c r="D16494" s="220"/>
      <c r="E16494" s="220"/>
      <c r="F16494" s="225"/>
      <c r="G16494" s="222"/>
      <c r="H16494" s="229"/>
      <c r="I16494" s="220"/>
      <c r="J16494" s="220"/>
      <c r="K16494" s="223"/>
    </row>
    <row r="16495" customHeight="1" spans="1:11">
      <c r="A16495" s="226"/>
      <c r="B16495" s="213"/>
      <c r="C16495" s="214"/>
      <c r="D16495" s="214"/>
      <c r="E16495" s="214"/>
      <c r="F16495" s="224"/>
      <c r="G16495" s="216"/>
      <c r="H16495" s="227"/>
      <c r="I16495" s="214"/>
      <c r="J16495" s="214"/>
      <c r="K16495" s="218"/>
    </row>
    <row r="16496" customHeight="1" spans="1:11">
      <c r="A16496" s="228"/>
      <c r="B16496" s="219"/>
      <c r="C16496" s="220"/>
      <c r="D16496" s="220"/>
      <c r="E16496" s="220"/>
      <c r="F16496" s="225"/>
      <c r="G16496" s="222"/>
      <c r="H16496" s="229"/>
      <c r="I16496" s="220"/>
      <c r="J16496" s="220"/>
      <c r="K16496" s="223"/>
    </row>
    <row r="16497" customHeight="1" spans="1:11">
      <c r="A16497" s="226"/>
      <c r="B16497" s="213"/>
      <c r="C16497" s="214"/>
      <c r="D16497" s="214"/>
      <c r="E16497" s="214"/>
      <c r="F16497" s="224"/>
      <c r="G16497" s="216"/>
      <c r="H16497" s="227"/>
      <c r="I16497" s="214"/>
      <c r="J16497" s="214"/>
      <c r="K16497" s="218"/>
    </row>
    <row r="16498" customHeight="1" spans="1:11">
      <c r="A16498" s="228"/>
      <c r="B16498" s="219"/>
      <c r="C16498" s="220"/>
      <c r="D16498" s="220"/>
      <c r="E16498" s="220"/>
      <c r="F16498" s="225"/>
      <c r="G16498" s="222"/>
      <c r="H16498" s="229"/>
      <c r="I16498" s="220"/>
      <c r="J16498" s="220"/>
      <c r="K16498" s="223"/>
    </row>
    <row r="16499" customHeight="1" spans="1:11">
      <c r="A16499" s="226"/>
      <c r="B16499" s="213"/>
      <c r="C16499" s="214"/>
      <c r="D16499" s="214"/>
      <c r="E16499" s="214"/>
      <c r="F16499" s="224"/>
      <c r="G16499" s="216"/>
      <c r="H16499" s="227"/>
      <c r="I16499" s="214"/>
      <c r="J16499" s="214"/>
      <c r="K16499" s="218"/>
    </row>
    <row r="16500" customHeight="1" spans="1:11">
      <c r="A16500" s="228"/>
      <c r="B16500" s="219"/>
      <c r="C16500" s="220"/>
      <c r="D16500" s="220"/>
      <c r="E16500" s="220"/>
      <c r="F16500" s="225"/>
      <c r="G16500" s="222"/>
      <c r="H16500" s="229"/>
      <c r="I16500" s="220"/>
      <c r="J16500" s="220"/>
      <c r="K16500" s="223"/>
    </row>
    <row r="16501" customHeight="1" spans="1:11">
      <c r="A16501" s="226"/>
      <c r="B16501" s="213"/>
      <c r="C16501" s="214"/>
      <c r="D16501" s="214"/>
      <c r="E16501" s="214"/>
      <c r="F16501" s="224"/>
      <c r="G16501" s="216"/>
      <c r="H16501" s="227"/>
      <c r="I16501" s="214"/>
      <c r="J16501" s="214"/>
      <c r="K16501" s="218"/>
    </row>
    <row r="16502" customHeight="1" spans="1:11">
      <c r="A16502" s="228"/>
      <c r="B16502" s="219"/>
      <c r="C16502" s="220"/>
      <c r="D16502" s="220"/>
      <c r="E16502" s="220"/>
      <c r="F16502" s="225"/>
      <c r="G16502" s="222"/>
      <c r="H16502" s="229"/>
      <c r="I16502" s="220"/>
      <c r="J16502" s="220"/>
      <c r="K16502" s="223"/>
    </row>
    <row r="16503" customHeight="1" spans="1:11">
      <c r="A16503" s="226"/>
      <c r="B16503" s="213"/>
      <c r="C16503" s="214"/>
      <c r="D16503" s="214"/>
      <c r="E16503" s="214"/>
      <c r="F16503" s="224"/>
      <c r="G16503" s="216"/>
      <c r="H16503" s="227"/>
      <c r="I16503" s="214"/>
      <c r="J16503" s="214"/>
      <c r="K16503" s="218"/>
    </row>
    <row r="16504" customHeight="1" spans="1:11">
      <c r="A16504" s="228"/>
      <c r="B16504" s="219"/>
      <c r="C16504" s="220"/>
      <c r="D16504" s="220"/>
      <c r="E16504" s="220"/>
      <c r="F16504" s="225"/>
      <c r="G16504" s="222"/>
      <c r="H16504" s="229"/>
      <c r="I16504" s="220"/>
      <c r="J16504" s="220"/>
      <c r="K16504" s="223"/>
    </row>
    <row r="16505" customHeight="1" spans="1:11">
      <c r="A16505" s="226"/>
      <c r="B16505" s="213"/>
      <c r="C16505" s="214"/>
      <c r="D16505" s="214"/>
      <c r="E16505" s="214"/>
      <c r="F16505" s="224"/>
      <c r="G16505" s="216"/>
      <c r="H16505" s="227"/>
      <c r="I16505" s="214"/>
      <c r="J16505" s="214"/>
      <c r="K16505" s="218"/>
    </row>
    <row r="16506" customHeight="1" spans="1:11">
      <c r="A16506" s="228"/>
      <c r="B16506" s="219"/>
      <c r="C16506" s="220"/>
      <c r="D16506" s="220"/>
      <c r="E16506" s="220"/>
      <c r="F16506" s="225"/>
      <c r="G16506" s="222"/>
      <c r="H16506" s="229"/>
      <c r="I16506" s="220"/>
      <c r="J16506" s="220"/>
      <c r="K16506" s="223"/>
    </row>
    <row r="16507" customHeight="1" spans="1:11">
      <c r="A16507" s="226"/>
      <c r="B16507" s="213"/>
      <c r="C16507" s="214"/>
      <c r="D16507" s="214"/>
      <c r="E16507" s="214"/>
      <c r="F16507" s="224"/>
      <c r="G16507" s="216"/>
      <c r="H16507" s="227"/>
      <c r="I16507" s="214"/>
      <c r="J16507" s="214"/>
      <c r="K16507" s="218"/>
    </row>
    <row r="16508" customHeight="1" spans="1:11">
      <c r="A16508" s="228"/>
      <c r="B16508" s="219"/>
      <c r="C16508" s="220"/>
      <c r="D16508" s="220"/>
      <c r="E16508" s="220"/>
      <c r="F16508" s="225"/>
      <c r="G16508" s="222"/>
      <c r="H16508" s="229"/>
      <c r="I16508" s="220"/>
      <c r="J16508" s="220"/>
      <c r="K16508" s="223"/>
    </row>
    <row r="16509" customHeight="1" spans="1:11">
      <c r="A16509" s="226"/>
      <c r="B16509" s="213"/>
      <c r="C16509" s="214"/>
      <c r="D16509" s="214"/>
      <c r="E16509" s="214"/>
      <c r="F16509" s="224"/>
      <c r="G16509" s="216"/>
      <c r="H16509" s="227"/>
      <c r="I16509" s="214"/>
      <c r="J16509" s="214"/>
      <c r="K16509" s="218"/>
    </row>
    <row r="16510" customHeight="1" spans="1:11">
      <c r="A16510" s="228"/>
      <c r="B16510" s="219"/>
      <c r="C16510" s="220"/>
      <c r="D16510" s="220"/>
      <c r="E16510" s="220"/>
      <c r="F16510" s="225"/>
      <c r="G16510" s="222"/>
      <c r="H16510" s="229"/>
      <c r="I16510" s="220"/>
      <c r="J16510" s="220"/>
      <c r="K16510" s="223"/>
    </row>
    <row r="16511" customHeight="1" spans="1:11">
      <c r="A16511" s="226"/>
      <c r="B16511" s="213"/>
      <c r="C16511" s="214"/>
      <c r="D16511" s="214"/>
      <c r="E16511" s="214"/>
      <c r="F16511" s="224"/>
      <c r="G16511" s="216"/>
      <c r="H16511" s="227"/>
      <c r="I16511" s="214"/>
      <c r="J16511" s="214"/>
      <c r="K16511" s="218"/>
    </row>
    <row r="16512" customHeight="1" spans="1:11">
      <c r="A16512" s="228"/>
      <c r="B16512" s="219"/>
      <c r="C16512" s="220"/>
      <c r="D16512" s="220"/>
      <c r="E16512" s="220"/>
      <c r="F16512" s="225"/>
      <c r="G16512" s="222"/>
      <c r="H16512" s="229"/>
      <c r="I16512" s="220"/>
      <c r="J16512" s="220"/>
      <c r="K16512" s="223"/>
    </row>
    <row r="16513" customHeight="1" spans="1:11">
      <c r="A16513" s="226"/>
      <c r="B16513" s="213"/>
      <c r="C16513" s="214"/>
      <c r="D16513" s="214"/>
      <c r="E16513" s="214"/>
      <c r="F16513" s="224"/>
      <c r="G16513" s="216"/>
      <c r="H16513" s="227"/>
      <c r="I16513" s="214"/>
      <c r="J16513" s="214"/>
      <c r="K16513" s="218"/>
    </row>
    <row r="16514" customHeight="1" spans="1:11">
      <c r="A16514" s="228"/>
      <c r="B16514" s="219"/>
      <c r="C16514" s="220"/>
      <c r="D16514" s="220"/>
      <c r="E16514" s="220"/>
      <c r="F16514" s="225"/>
      <c r="G16514" s="222"/>
      <c r="H16514" s="229"/>
      <c r="I16514" s="220"/>
      <c r="J16514" s="220"/>
      <c r="K16514" s="223"/>
    </row>
    <row r="16515" customHeight="1" spans="1:11">
      <c r="A16515" s="226"/>
      <c r="B16515" s="213"/>
      <c r="C16515" s="214"/>
      <c r="D16515" s="214"/>
      <c r="E16515" s="214"/>
      <c r="F16515" s="224"/>
      <c r="G16515" s="216"/>
      <c r="H16515" s="227"/>
      <c r="I16515" s="214"/>
      <c r="J16515" s="214"/>
      <c r="K16515" s="218"/>
    </row>
    <row r="16516" customHeight="1" spans="1:11">
      <c r="A16516" s="228"/>
      <c r="B16516" s="219"/>
      <c r="C16516" s="220"/>
      <c r="D16516" s="220"/>
      <c r="E16516" s="220"/>
      <c r="F16516" s="225"/>
      <c r="G16516" s="222"/>
      <c r="H16516" s="229"/>
      <c r="I16516" s="220"/>
      <c r="J16516" s="220"/>
      <c r="K16516" s="223"/>
    </row>
    <row r="16517" customHeight="1" spans="1:11">
      <c r="A16517" s="226"/>
      <c r="B16517" s="213"/>
      <c r="C16517" s="214"/>
      <c r="D16517" s="214"/>
      <c r="E16517" s="214"/>
      <c r="F16517" s="224"/>
      <c r="G16517" s="216"/>
      <c r="H16517" s="227"/>
      <c r="I16517" s="214"/>
      <c r="J16517" s="214"/>
      <c r="K16517" s="218"/>
    </row>
    <row r="16518" customHeight="1" spans="1:11">
      <c r="A16518" s="228"/>
      <c r="B16518" s="219"/>
      <c r="C16518" s="220"/>
      <c r="D16518" s="220"/>
      <c r="E16518" s="220"/>
      <c r="F16518" s="225"/>
      <c r="G16518" s="222"/>
      <c r="H16518" s="229"/>
      <c r="I16518" s="220"/>
      <c r="J16518" s="220"/>
      <c r="K16518" s="223"/>
    </row>
    <row r="16519" customHeight="1" spans="1:11">
      <c r="A16519" s="226"/>
      <c r="B16519" s="213"/>
      <c r="C16519" s="214"/>
      <c r="D16519" s="214"/>
      <c r="E16519" s="214"/>
      <c r="F16519" s="224"/>
      <c r="G16519" s="216"/>
      <c r="H16519" s="227"/>
      <c r="I16519" s="214"/>
      <c r="J16519" s="214"/>
      <c r="K16519" s="218"/>
    </row>
    <row r="16520" customHeight="1" spans="1:11">
      <c r="A16520" s="228"/>
      <c r="B16520" s="219"/>
      <c r="C16520" s="220"/>
      <c r="D16520" s="220"/>
      <c r="E16520" s="220"/>
      <c r="F16520" s="225"/>
      <c r="G16520" s="222"/>
      <c r="H16520" s="229"/>
      <c r="I16520" s="220"/>
      <c r="J16520" s="220"/>
      <c r="K16520" s="223"/>
    </row>
    <row r="16521" customHeight="1" spans="1:11">
      <c r="A16521" s="226"/>
      <c r="B16521" s="213"/>
      <c r="C16521" s="214"/>
      <c r="D16521" s="214"/>
      <c r="E16521" s="214"/>
      <c r="F16521" s="224"/>
      <c r="G16521" s="216"/>
      <c r="H16521" s="227"/>
      <c r="I16521" s="214"/>
      <c r="J16521" s="214"/>
      <c r="K16521" s="218"/>
    </row>
    <row r="16522" customHeight="1" spans="1:11">
      <c r="A16522" s="228"/>
      <c r="B16522" s="219"/>
      <c r="C16522" s="220"/>
      <c r="D16522" s="220"/>
      <c r="E16522" s="220"/>
      <c r="F16522" s="225"/>
      <c r="G16522" s="222"/>
      <c r="H16522" s="229"/>
      <c r="I16522" s="220"/>
      <c r="J16522" s="220"/>
      <c r="K16522" s="223"/>
    </row>
    <row r="16523" customHeight="1" spans="1:11">
      <c r="A16523" s="226"/>
      <c r="B16523" s="213"/>
      <c r="C16523" s="214"/>
      <c r="D16523" s="214"/>
      <c r="E16523" s="214"/>
      <c r="F16523" s="224"/>
      <c r="G16523" s="216"/>
      <c r="H16523" s="227"/>
      <c r="I16523" s="214"/>
      <c r="J16523" s="214"/>
      <c r="K16523" s="218"/>
    </row>
    <row r="16524" customHeight="1" spans="1:11">
      <c r="A16524" s="228"/>
      <c r="B16524" s="219"/>
      <c r="C16524" s="220"/>
      <c r="D16524" s="220"/>
      <c r="E16524" s="220"/>
      <c r="F16524" s="225"/>
      <c r="G16524" s="222"/>
      <c r="H16524" s="229"/>
      <c r="I16524" s="220"/>
      <c r="J16524" s="220"/>
      <c r="K16524" s="223"/>
    </row>
    <row r="16525" customHeight="1" spans="1:11">
      <c r="A16525" s="226"/>
      <c r="B16525" s="213"/>
      <c r="C16525" s="214"/>
      <c r="D16525" s="214"/>
      <c r="E16525" s="214"/>
      <c r="F16525" s="224"/>
      <c r="G16525" s="216"/>
      <c r="H16525" s="227"/>
      <c r="I16525" s="214"/>
      <c r="J16525" s="214"/>
      <c r="K16525" s="218"/>
    </row>
    <row r="16526" customHeight="1" spans="1:11">
      <c r="A16526" s="228"/>
      <c r="B16526" s="219"/>
      <c r="C16526" s="220"/>
      <c r="D16526" s="220"/>
      <c r="E16526" s="220"/>
      <c r="F16526" s="225"/>
      <c r="G16526" s="222"/>
      <c r="H16526" s="229"/>
      <c r="I16526" s="220"/>
      <c r="J16526" s="220"/>
      <c r="K16526" s="223"/>
    </row>
    <row r="16527" customHeight="1" spans="1:11">
      <c r="A16527" s="226"/>
      <c r="B16527" s="213"/>
      <c r="C16527" s="214"/>
      <c r="D16527" s="214"/>
      <c r="E16527" s="214"/>
      <c r="F16527" s="224"/>
      <c r="G16527" s="216"/>
      <c r="H16527" s="227"/>
      <c r="I16527" s="214"/>
      <c r="J16527" s="214"/>
      <c r="K16527" s="218"/>
    </row>
    <row r="16528" customHeight="1" spans="1:11">
      <c r="A16528" s="228"/>
      <c r="B16528" s="219"/>
      <c r="C16528" s="220"/>
      <c r="D16528" s="220"/>
      <c r="E16528" s="220"/>
      <c r="F16528" s="225"/>
      <c r="G16528" s="222"/>
      <c r="H16528" s="229"/>
      <c r="I16528" s="220"/>
      <c r="J16528" s="220"/>
      <c r="K16528" s="223"/>
    </row>
    <row r="16529" customHeight="1" spans="1:11">
      <c r="A16529" s="226"/>
      <c r="B16529" s="213"/>
      <c r="C16529" s="214"/>
      <c r="D16529" s="214"/>
      <c r="E16529" s="214"/>
      <c r="F16529" s="224"/>
      <c r="G16529" s="216"/>
      <c r="H16529" s="227"/>
      <c r="I16529" s="214"/>
      <c r="J16529" s="214"/>
      <c r="K16529" s="218"/>
    </row>
    <row r="16530" customHeight="1" spans="1:11">
      <c r="A16530" s="228"/>
      <c r="B16530" s="219"/>
      <c r="C16530" s="220"/>
      <c r="D16530" s="220"/>
      <c r="E16530" s="220"/>
      <c r="F16530" s="225"/>
      <c r="G16530" s="222"/>
      <c r="H16530" s="229"/>
      <c r="I16530" s="220"/>
      <c r="J16530" s="220"/>
      <c r="K16530" s="223"/>
    </row>
    <row r="16531" customHeight="1" spans="1:11">
      <c r="A16531" s="226"/>
      <c r="B16531" s="213"/>
      <c r="C16531" s="214"/>
      <c r="D16531" s="214"/>
      <c r="E16531" s="214"/>
      <c r="F16531" s="224"/>
      <c r="G16531" s="216"/>
      <c r="H16531" s="227"/>
      <c r="I16531" s="214"/>
      <c r="J16531" s="214"/>
      <c r="K16531" s="218"/>
    </row>
    <row r="16532" customHeight="1" spans="1:11">
      <c r="A16532" s="228"/>
      <c r="B16532" s="219"/>
      <c r="C16532" s="220"/>
      <c r="D16532" s="220"/>
      <c r="E16532" s="220"/>
      <c r="F16532" s="225"/>
      <c r="G16532" s="222"/>
      <c r="H16532" s="229"/>
      <c r="I16532" s="220"/>
      <c r="J16532" s="220"/>
      <c r="K16532" s="223"/>
    </row>
    <row r="16533" customHeight="1" spans="1:11">
      <c r="A16533" s="226"/>
      <c r="B16533" s="213"/>
      <c r="C16533" s="214"/>
      <c r="D16533" s="214"/>
      <c r="E16533" s="214"/>
      <c r="F16533" s="224"/>
      <c r="G16533" s="216"/>
      <c r="H16533" s="227"/>
      <c r="I16533" s="214"/>
      <c r="J16533" s="214"/>
      <c r="K16533" s="218"/>
    </row>
    <row r="16534" customHeight="1" spans="1:11">
      <c r="A16534" s="228"/>
      <c r="B16534" s="219"/>
      <c r="C16534" s="220"/>
      <c r="D16534" s="220"/>
      <c r="E16534" s="220"/>
      <c r="F16534" s="225"/>
      <c r="G16534" s="222"/>
      <c r="H16534" s="229"/>
      <c r="I16534" s="220"/>
      <c r="J16534" s="220"/>
      <c r="K16534" s="223"/>
    </row>
    <row r="16535" customHeight="1" spans="1:11">
      <c r="A16535" s="226"/>
      <c r="B16535" s="213"/>
      <c r="C16535" s="214"/>
      <c r="D16535" s="214"/>
      <c r="E16535" s="214"/>
      <c r="F16535" s="224"/>
      <c r="G16535" s="216"/>
      <c r="H16535" s="227"/>
      <c r="I16535" s="214"/>
      <c r="J16535" s="214"/>
      <c r="K16535" s="218"/>
    </row>
    <row r="16536" customHeight="1" spans="1:11">
      <c r="A16536" s="228"/>
      <c r="B16536" s="219"/>
      <c r="C16536" s="220"/>
      <c r="D16536" s="220"/>
      <c r="E16536" s="220"/>
      <c r="F16536" s="225"/>
      <c r="G16536" s="222"/>
      <c r="H16536" s="229"/>
      <c r="I16536" s="220"/>
      <c r="J16536" s="220"/>
      <c r="K16536" s="223"/>
    </row>
    <row r="16537" customHeight="1" spans="1:11">
      <c r="A16537" s="226"/>
      <c r="B16537" s="213"/>
      <c r="C16537" s="214"/>
      <c r="D16537" s="214"/>
      <c r="E16537" s="214"/>
      <c r="F16537" s="224"/>
      <c r="G16537" s="216"/>
      <c r="H16537" s="227"/>
      <c r="I16537" s="214"/>
      <c r="J16537" s="214"/>
      <c r="K16537" s="218"/>
    </row>
    <row r="16538" customHeight="1" spans="1:11">
      <c r="A16538" s="228"/>
      <c r="B16538" s="219"/>
      <c r="C16538" s="220"/>
      <c r="D16538" s="220"/>
      <c r="E16538" s="220"/>
      <c r="F16538" s="225"/>
      <c r="G16538" s="222"/>
      <c r="H16538" s="229"/>
      <c r="I16538" s="220"/>
      <c r="J16538" s="220"/>
      <c r="K16538" s="223"/>
    </row>
    <row r="16539" customHeight="1" spans="1:11">
      <c r="A16539" s="226"/>
      <c r="B16539" s="213"/>
      <c r="C16539" s="214"/>
      <c r="D16539" s="214"/>
      <c r="E16539" s="214"/>
      <c r="F16539" s="224"/>
      <c r="G16539" s="216"/>
      <c r="H16539" s="227"/>
      <c r="I16539" s="214"/>
      <c r="J16539" s="214"/>
      <c r="K16539" s="218"/>
    </row>
    <row r="16540" customHeight="1" spans="1:11">
      <c r="A16540" s="228"/>
      <c r="B16540" s="219"/>
      <c r="C16540" s="220"/>
      <c r="D16540" s="220"/>
      <c r="E16540" s="220"/>
      <c r="F16540" s="225"/>
      <c r="G16540" s="222"/>
      <c r="H16540" s="229"/>
      <c r="I16540" s="220"/>
      <c r="J16540" s="220"/>
      <c r="K16540" s="223"/>
    </row>
    <row r="16541" customHeight="1" spans="1:11">
      <c r="A16541" s="226"/>
      <c r="B16541" s="213"/>
      <c r="C16541" s="214"/>
      <c r="D16541" s="214"/>
      <c r="E16541" s="214"/>
      <c r="F16541" s="224"/>
      <c r="G16541" s="216"/>
      <c r="H16541" s="227"/>
      <c r="I16541" s="214"/>
      <c r="J16541" s="214"/>
      <c r="K16541" s="218"/>
    </row>
    <row r="16542" customHeight="1" spans="1:11">
      <c r="A16542" s="228"/>
      <c r="B16542" s="219"/>
      <c r="C16542" s="220"/>
      <c r="D16542" s="220"/>
      <c r="E16542" s="220"/>
      <c r="F16542" s="225"/>
      <c r="G16542" s="222"/>
      <c r="H16542" s="229"/>
      <c r="I16542" s="220"/>
      <c r="J16542" s="220"/>
      <c r="K16542" s="223"/>
    </row>
    <row r="16543" customHeight="1" spans="1:11">
      <c r="A16543" s="226"/>
      <c r="B16543" s="213"/>
      <c r="C16543" s="214"/>
      <c r="D16543" s="214"/>
      <c r="E16543" s="214"/>
      <c r="F16543" s="224"/>
      <c r="G16543" s="216"/>
      <c r="H16543" s="227"/>
      <c r="I16543" s="214"/>
      <c r="J16543" s="214"/>
      <c r="K16543" s="218"/>
    </row>
    <row r="16544" customHeight="1" spans="1:11">
      <c r="A16544" s="228"/>
      <c r="B16544" s="219"/>
      <c r="C16544" s="220"/>
      <c r="D16544" s="220"/>
      <c r="E16544" s="220"/>
      <c r="F16544" s="225"/>
      <c r="G16544" s="222"/>
      <c r="H16544" s="229"/>
      <c r="I16544" s="220"/>
      <c r="J16544" s="220"/>
      <c r="K16544" s="223"/>
    </row>
    <row r="16545" customHeight="1" spans="1:11">
      <c r="A16545" s="226"/>
      <c r="B16545" s="213"/>
      <c r="C16545" s="214"/>
      <c r="D16545" s="214"/>
      <c r="E16545" s="214"/>
      <c r="F16545" s="224"/>
      <c r="G16545" s="216"/>
      <c r="H16545" s="227"/>
      <c r="I16545" s="214"/>
      <c r="J16545" s="214"/>
      <c r="K16545" s="218"/>
    </row>
    <row r="16546" customHeight="1" spans="1:11">
      <c r="A16546" s="228"/>
      <c r="B16546" s="219"/>
      <c r="C16546" s="220"/>
      <c r="D16546" s="220"/>
      <c r="E16546" s="220"/>
      <c r="F16546" s="225"/>
      <c r="G16546" s="222"/>
      <c r="H16546" s="229"/>
      <c r="I16546" s="220"/>
      <c r="J16546" s="220"/>
      <c r="K16546" s="223"/>
    </row>
    <row r="16547" customHeight="1" spans="1:11">
      <c r="A16547" s="226"/>
      <c r="B16547" s="213"/>
      <c r="C16547" s="214"/>
      <c r="D16547" s="214"/>
      <c r="E16547" s="214"/>
      <c r="F16547" s="224"/>
      <c r="G16547" s="216"/>
      <c r="H16547" s="227"/>
      <c r="I16547" s="214"/>
      <c r="J16547" s="214"/>
      <c r="K16547" s="218"/>
    </row>
    <row r="16548" customHeight="1" spans="1:11">
      <c r="A16548" s="228"/>
      <c r="B16548" s="219"/>
      <c r="C16548" s="220"/>
      <c r="D16548" s="220"/>
      <c r="E16548" s="220"/>
      <c r="F16548" s="225"/>
      <c r="G16548" s="222"/>
      <c r="H16548" s="229"/>
      <c r="I16548" s="220"/>
      <c r="J16548" s="220"/>
      <c r="K16548" s="223"/>
    </row>
    <row r="16549" customHeight="1" spans="1:11">
      <c r="A16549" s="226"/>
      <c r="B16549" s="213"/>
      <c r="C16549" s="214"/>
      <c r="D16549" s="214"/>
      <c r="E16549" s="214"/>
      <c r="F16549" s="224"/>
      <c r="G16549" s="216"/>
      <c r="H16549" s="227"/>
      <c r="I16549" s="214"/>
      <c r="J16549" s="214"/>
      <c r="K16549" s="218"/>
    </row>
    <row r="16550" customHeight="1" spans="1:11">
      <c r="A16550" s="228"/>
      <c r="B16550" s="219"/>
      <c r="C16550" s="220"/>
      <c r="D16550" s="220"/>
      <c r="E16550" s="220"/>
      <c r="F16550" s="225"/>
      <c r="G16550" s="222"/>
      <c r="H16550" s="229"/>
      <c r="I16550" s="220"/>
      <c r="J16550" s="220"/>
      <c r="K16550" s="223"/>
    </row>
    <row r="16551" customHeight="1" spans="1:11">
      <c r="A16551" s="226"/>
      <c r="B16551" s="213"/>
      <c r="C16551" s="214"/>
      <c r="D16551" s="214"/>
      <c r="E16551" s="214"/>
      <c r="F16551" s="224"/>
      <c r="G16551" s="216"/>
      <c r="H16551" s="227"/>
      <c r="I16551" s="214"/>
      <c r="J16551" s="214"/>
      <c r="K16551" s="218"/>
    </row>
    <row r="16552" customHeight="1" spans="1:11">
      <c r="A16552" s="228"/>
      <c r="B16552" s="219"/>
      <c r="C16552" s="220"/>
      <c r="D16552" s="220"/>
      <c r="E16552" s="220"/>
      <c r="F16552" s="225"/>
      <c r="G16552" s="222"/>
      <c r="H16552" s="229"/>
      <c r="I16552" s="220"/>
      <c r="J16552" s="220"/>
      <c r="K16552" s="223"/>
    </row>
    <row r="16553" customHeight="1" spans="1:11">
      <c r="A16553" s="226"/>
      <c r="B16553" s="213"/>
      <c r="C16553" s="214"/>
      <c r="D16553" s="214"/>
      <c r="E16553" s="214"/>
      <c r="F16553" s="224"/>
      <c r="G16553" s="216"/>
      <c r="H16553" s="227"/>
      <c r="I16553" s="214"/>
      <c r="J16553" s="214"/>
      <c r="K16553" s="218"/>
    </row>
    <row r="16554" customHeight="1" spans="1:11">
      <c r="A16554" s="228"/>
      <c r="B16554" s="219"/>
      <c r="C16554" s="220"/>
      <c r="D16554" s="220"/>
      <c r="E16554" s="220"/>
      <c r="F16554" s="225"/>
      <c r="G16554" s="222"/>
      <c r="H16554" s="229"/>
      <c r="I16554" s="220"/>
      <c r="J16554" s="220"/>
      <c r="K16554" s="223"/>
    </row>
    <row r="16555" customHeight="1" spans="1:11">
      <c r="A16555" s="226"/>
      <c r="B16555" s="213"/>
      <c r="C16555" s="214"/>
      <c r="D16555" s="214"/>
      <c r="E16555" s="214"/>
      <c r="F16555" s="224"/>
      <c r="G16555" s="216"/>
      <c r="H16555" s="227"/>
      <c r="I16555" s="214"/>
      <c r="J16555" s="214"/>
      <c r="K16555" s="218"/>
    </row>
    <row r="16556" customHeight="1" spans="1:11">
      <c r="A16556" s="228"/>
      <c r="B16556" s="219"/>
      <c r="C16556" s="220"/>
      <c r="D16556" s="220"/>
      <c r="E16556" s="220"/>
      <c r="F16556" s="225"/>
      <c r="G16556" s="222"/>
      <c r="H16556" s="229"/>
      <c r="I16556" s="220"/>
      <c r="J16556" s="220"/>
      <c r="K16556" s="223"/>
    </row>
    <row r="16557" customHeight="1" spans="1:11">
      <c r="A16557" s="226"/>
      <c r="B16557" s="213"/>
      <c r="C16557" s="214"/>
      <c r="D16557" s="214"/>
      <c r="E16557" s="214"/>
      <c r="F16557" s="224"/>
      <c r="G16557" s="216"/>
      <c r="H16557" s="227"/>
      <c r="I16557" s="214"/>
      <c r="J16557" s="214"/>
      <c r="K16557" s="218"/>
    </row>
    <row r="16558" customHeight="1" spans="1:11">
      <c r="A16558" s="228"/>
      <c r="B16558" s="219"/>
      <c r="C16558" s="220"/>
      <c r="D16558" s="220"/>
      <c r="E16558" s="220"/>
      <c r="F16558" s="225"/>
      <c r="G16558" s="222"/>
      <c r="H16558" s="229"/>
      <c r="I16558" s="220"/>
      <c r="J16558" s="220"/>
      <c r="K16558" s="223"/>
    </row>
    <row r="16559" customHeight="1" spans="1:11">
      <c r="A16559" s="226"/>
      <c r="B16559" s="213"/>
      <c r="C16559" s="214"/>
      <c r="D16559" s="214"/>
      <c r="E16559" s="214"/>
      <c r="F16559" s="224"/>
      <c r="G16559" s="216"/>
      <c r="H16559" s="227"/>
      <c r="I16559" s="214"/>
      <c r="J16559" s="214"/>
      <c r="K16559" s="218"/>
    </row>
    <row r="16560" customHeight="1" spans="1:11">
      <c r="A16560" s="228"/>
      <c r="B16560" s="219"/>
      <c r="C16560" s="220"/>
      <c r="D16560" s="220"/>
      <c r="E16560" s="220"/>
      <c r="F16560" s="225"/>
      <c r="G16560" s="222"/>
      <c r="H16560" s="229"/>
      <c r="I16560" s="220"/>
      <c r="J16560" s="220"/>
      <c r="K16560" s="223"/>
    </row>
    <row r="16561" customHeight="1" spans="1:11">
      <c r="A16561" s="226"/>
      <c r="B16561" s="213"/>
      <c r="C16561" s="214"/>
      <c r="D16561" s="214"/>
      <c r="E16561" s="214"/>
      <c r="F16561" s="224"/>
      <c r="G16561" s="216"/>
      <c r="H16561" s="227"/>
      <c r="I16561" s="214"/>
      <c r="J16561" s="214"/>
      <c r="K16561" s="218"/>
    </row>
    <row r="16562" customHeight="1" spans="1:11">
      <c r="A16562" s="228"/>
      <c r="B16562" s="219"/>
      <c r="C16562" s="220"/>
      <c r="D16562" s="220"/>
      <c r="E16562" s="220"/>
      <c r="F16562" s="225"/>
      <c r="G16562" s="222"/>
      <c r="H16562" s="229"/>
      <c r="I16562" s="220"/>
      <c r="J16562" s="220"/>
      <c r="K16562" s="223"/>
    </row>
    <row r="16563" customHeight="1" spans="1:11">
      <c r="A16563" s="226"/>
      <c r="B16563" s="213"/>
      <c r="C16563" s="214"/>
      <c r="D16563" s="214"/>
      <c r="E16563" s="214"/>
      <c r="F16563" s="224"/>
      <c r="G16563" s="216"/>
      <c r="H16563" s="227"/>
      <c r="I16563" s="214"/>
      <c r="J16563" s="214"/>
      <c r="K16563" s="218"/>
    </row>
    <row r="16564" customHeight="1" spans="1:11">
      <c r="A16564" s="228"/>
      <c r="B16564" s="219"/>
      <c r="C16564" s="220"/>
      <c r="D16564" s="220"/>
      <c r="E16564" s="220"/>
      <c r="F16564" s="225"/>
      <c r="G16564" s="222"/>
      <c r="H16564" s="229"/>
      <c r="I16564" s="220"/>
      <c r="J16564" s="220"/>
      <c r="K16564" s="223"/>
    </row>
    <row r="16565" customHeight="1" spans="1:11">
      <c r="A16565" s="226"/>
      <c r="B16565" s="213"/>
      <c r="C16565" s="214"/>
      <c r="D16565" s="214"/>
      <c r="E16565" s="214"/>
      <c r="F16565" s="224"/>
      <c r="G16565" s="216"/>
      <c r="H16565" s="227"/>
      <c r="I16565" s="214"/>
      <c r="J16565" s="214"/>
      <c r="K16565" s="218"/>
    </row>
    <row r="16566" customHeight="1" spans="1:11">
      <c r="A16566" s="228"/>
      <c r="B16566" s="219"/>
      <c r="C16566" s="220"/>
      <c r="D16566" s="220"/>
      <c r="E16566" s="220"/>
      <c r="F16566" s="225"/>
      <c r="G16566" s="222"/>
      <c r="H16566" s="229"/>
      <c r="I16566" s="220"/>
      <c r="J16566" s="220"/>
      <c r="K16566" s="223"/>
    </row>
    <row r="16567" customHeight="1" spans="1:11">
      <c r="A16567" s="226"/>
      <c r="B16567" s="213"/>
      <c r="C16567" s="214"/>
      <c r="D16567" s="214"/>
      <c r="E16567" s="214"/>
      <c r="F16567" s="224"/>
      <c r="G16567" s="216"/>
      <c r="H16567" s="227"/>
      <c r="I16567" s="214"/>
      <c r="J16567" s="214"/>
      <c r="K16567" s="218"/>
    </row>
    <row r="16568" customHeight="1" spans="1:11">
      <c r="A16568" s="228"/>
      <c r="B16568" s="219"/>
      <c r="C16568" s="220"/>
      <c r="D16568" s="220"/>
      <c r="E16568" s="220"/>
      <c r="F16568" s="225"/>
      <c r="G16568" s="222"/>
      <c r="H16568" s="229"/>
      <c r="I16568" s="220"/>
      <c r="J16568" s="220"/>
      <c r="K16568" s="223"/>
    </row>
    <row r="16569" customHeight="1" spans="1:11">
      <c r="A16569" s="226"/>
      <c r="B16569" s="213"/>
      <c r="C16569" s="214"/>
      <c r="D16569" s="214"/>
      <c r="E16569" s="214"/>
      <c r="F16569" s="224"/>
      <c r="G16569" s="216"/>
      <c r="H16569" s="227"/>
      <c r="I16569" s="214"/>
      <c r="J16569" s="214"/>
      <c r="K16569" s="218"/>
    </row>
    <row r="16570" customHeight="1" spans="1:11">
      <c r="A16570" s="228"/>
      <c r="B16570" s="219"/>
      <c r="C16570" s="220"/>
      <c r="D16570" s="220"/>
      <c r="E16570" s="220"/>
      <c r="F16570" s="225"/>
      <c r="G16570" s="222"/>
      <c r="H16570" s="229"/>
      <c r="I16570" s="220"/>
      <c r="J16570" s="220"/>
      <c r="K16570" s="223"/>
    </row>
    <row r="16571" customHeight="1" spans="1:11">
      <c r="A16571" s="226"/>
      <c r="B16571" s="213"/>
      <c r="C16571" s="214"/>
      <c r="D16571" s="214"/>
      <c r="E16571" s="214"/>
      <c r="F16571" s="224"/>
      <c r="G16571" s="216"/>
      <c r="H16571" s="227"/>
      <c r="I16571" s="214"/>
      <c r="J16571" s="214"/>
      <c r="K16571" s="218"/>
    </row>
    <row r="16572" customHeight="1" spans="1:11">
      <c r="A16572" s="228"/>
      <c r="B16572" s="219"/>
      <c r="C16572" s="220"/>
      <c r="D16572" s="220"/>
      <c r="E16572" s="220"/>
      <c r="F16572" s="225"/>
      <c r="G16572" s="222"/>
      <c r="H16572" s="229"/>
      <c r="I16572" s="220"/>
      <c r="J16572" s="220"/>
      <c r="K16572" s="223"/>
    </row>
    <row r="16573" customHeight="1" spans="1:11">
      <c r="A16573" s="226"/>
      <c r="B16573" s="213"/>
      <c r="C16573" s="214"/>
      <c r="D16573" s="214"/>
      <c r="E16573" s="214"/>
      <c r="F16573" s="224"/>
      <c r="G16573" s="216"/>
      <c r="H16573" s="227"/>
      <c r="I16573" s="214"/>
      <c r="J16573" s="214"/>
      <c r="K16573" s="218"/>
    </row>
    <row r="16574" customHeight="1" spans="1:11">
      <c r="A16574" s="228"/>
      <c r="B16574" s="219"/>
      <c r="C16574" s="220"/>
      <c r="D16574" s="220"/>
      <c r="E16574" s="220"/>
      <c r="F16574" s="225"/>
      <c r="G16574" s="222"/>
      <c r="H16574" s="229"/>
      <c r="I16574" s="220"/>
      <c r="J16574" s="220"/>
      <c r="K16574" s="223"/>
    </row>
    <row r="16575" customHeight="1" spans="1:11">
      <c r="A16575" s="226"/>
      <c r="B16575" s="213"/>
      <c r="C16575" s="214"/>
      <c r="D16575" s="214"/>
      <c r="E16575" s="214"/>
      <c r="F16575" s="224"/>
      <c r="G16575" s="216"/>
      <c r="H16575" s="227"/>
      <c r="I16575" s="214"/>
      <c r="J16575" s="214"/>
      <c r="K16575" s="218"/>
    </row>
    <row r="16576" customHeight="1" spans="1:11">
      <c r="A16576" s="228"/>
      <c r="B16576" s="219"/>
      <c r="C16576" s="220"/>
      <c r="D16576" s="220"/>
      <c r="E16576" s="220"/>
      <c r="F16576" s="225"/>
      <c r="G16576" s="222"/>
      <c r="H16576" s="229"/>
      <c r="I16576" s="220"/>
      <c r="J16576" s="220"/>
      <c r="K16576" s="223"/>
    </row>
    <row r="16577" customHeight="1" spans="1:11">
      <c r="A16577" s="226"/>
      <c r="B16577" s="213"/>
      <c r="C16577" s="214"/>
      <c r="D16577" s="214"/>
      <c r="E16577" s="214"/>
      <c r="F16577" s="224"/>
      <c r="G16577" s="216"/>
      <c r="H16577" s="227"/>
      <c r="I16577" s="214"/>
      <c r="J16577" s="214"/>
      <c r="K16577" s="218"/>
    </row>
    <row r="16578" customHeight="1" spans="1:11">
      <c r="A16578" s="228"/>
      <c r="B16578" s="219"/>
      <c r="C16578" s="220"/>
      <c r="D16578" s="220"/>
      <c r="E16578" s="220"/>
      <c r="F16578" s="225"/>
      <c r="G16578" s="222"/>
      <c r="H16578" s="229"/>
      <c r="I16578" s="220"/>
      <c r="J16578" s="220"/>
      <c r="K16578" s="223"/>
    </row>
    <row r="16579" customHeight="1" spans="1:11">
      <c r="A16579" s="226"/>
      <c r="B16579" s="213"/>
      <c r="C16579" s="214"/>
      <c r="D16579" s="214"/>
      <c r="E16579" s="214"/>
      <c r="F16579" s="224"/>
      <c r="G16579" s="216"/>
      <c r="H16579" s="227"/>
      <c r="I16579" s="214"/>
      <c r="J16579" s="214"/>
      <c r="K16579" s="218"/>
    </row>
    <row r="16580" customHeight="1" spans="1:11">
      <c r="A16580" s="228"/>
      <c r="B16580" s="219"/>
      <c r="C16580" s="220"/>
      <c r="D16580" s="220"/>
      <c r="E16580" s="220"/>
      <c r="F16580" s="225"/>
      <c r="G16580" s="222"/>
      <c r="H16580" s="229"/>
      <c r="I16580" s="220"/>
      <c r="J16580" s="220"/>
      <c r="K16580" s="223"/>
    </row>
    <row r="16581" customHeight="1" spans="1:11">
      <c r="A16581" s="226"/>
      <c r="B16581" s="213"/>
      <c r="C16581" s="214"/>
      <c r="D16581" s="214"/>
      <c r="E16581" s="214"/>
      <c r="F16581" s="224"/>
      <c r="G16581" s="216"/>
      <c r="H16581" s="227"/>
      <c r="I16581" s="214"/>
      <c r="J16581" s="214"/>
      <c r="K16581" s="218"/>
    </row>
    <row r="16582" customHeight="1" spans="1:11">
      <c r="A16582" s="228"/>
      <c r="B16582" s="219"/>
      <c r="C16582" s="220"/>
      <c r="D16582" s="220"/>
      <c r="E16582" s="220"/>
      <c r="F16582" s="225"/>
      <c r="G16582" s="222"/>
      <c r="H16582" s="229"/>
      <c r="I16582" s="220"/>
      <c r="J16582" s="220"/>
      <c r="K16582" s="223"/>
    </row>
    <row r="16583" customHeight="1" spans="1:11">
      <c r="A16583" s="226"/>
      <c r="B16583" s="213"/>
      <c r="C16583" s="214"/>
      <c r="D16583" s="214"/>
      <c r="E16583" s="214"/>
      <c r="F16583" s="224"/>
      <c r="G16583" s="216"/>
      <c r="H16583" s="227"/>
      <c r="I16583" s="214"/>
      <c r="J16583" s="214"/>
      <c r="K16583" s="218"/>
    </row>
    <row r="16584" customHeight="1" spans="1:11">
      <c r="A16584" s="228"/>
      <c r="B16584" s="219"/>
      <c r="C16584" s="220"/>
      <c r="D16584" s="220"/>
      <c r="E16584" s="220"/>
      <c r="F16584" s="225"/>
      <c r="G16584" s="222"/>
      <c r="H16584" s="229"/>
      <c r="I16584" s="220"/>
      <c r="J16584" s="220"/>
      <c r="K16584" s="223"/>
    </row>
    <row r="16585" customHeight="1" spans="1:11">
      <c r="A16585" s="226"/>
      <c r="B16585" s="213"/>
      <c r="C16585" s="214"/>
      <c r="D16585" s="214"/>
      <c r="E16585" s="214"/>
      <c r="F16585" s="224"/>
      <c r="G16585" s="216"/>
      <c r="H16585" s="227"/>
      <c r="I16585" s="214"/>
      <c r="J16585" s="214"/>
      <c r="K16585" s="218"/>
    </row>
    <row r="16586" customHeight="1" spans="1:11">
      <c r="A16586" s="228"/>
      <c r="B16586" s="219"/>
      <c r="C16586" s="220"/>
      <c r="D16586" s="220"/>
      <c r="E16586" s="220"/>
      <c r="F16586" s="225"/>
      <c r="G16586" s="222"/>
      <c r="H16586" s="229"/>
      <c r="I16586" s="220"/>
      <c r="J16586" s="220"/>
      <c r="K16586" s="223"/>
    </row>
    <row r="16587" customHeight="1" spans="1:11">
      <c r="A16587" s="226"/>
      <c r="B16587" s="213"/>
      <c r="C16587" s="214"/>
      <c r="D16587" s="214"/>
      <c r="E16587" s="214"/>
      <c r="F16587" s="224"/>
      <c r="G16587" s="216"/>
      <c r="H16587" s="227"/>
      <c r="I16587" s="214"/>
      <c r="J16587" s="214"/>
      <c r="K16587" s="218"/>
    </row>
    <row r="16588" customHeight="1" spans="1:11">
      <c r="A16588" s="228"/>
      <c r="B16588" s="219"/>
      <c r="C16588" s="220"/>
      <c r="D16588" s="220"/>
      <c r="E16588" s="220"/>
      <c r="F16588" s="225"/>
      <c r="G16588" s="222"/>
      <c r="H16588" s="229"/>
      <c r="I16588" s="220"/>
      <c r="J16588" s="220"/>
      <c r="K16588" s="223"/>
    </row>
    <row r="16589" customHeight="1" spans="1:11">
      <c r="A16589" s="226"/>
      <c r="B16589" s="213"/>
      <c r="C16589" s="214"/>
      <c r="D16589" s="214"/>
      <c r="E16589" s="214"/>
      <c r="F16589" s="224"/>
      <c r="G16589" s="216"/>
      <c r="H16589" s="227"/>
      <c r="I16589" s="214"/>
      <c r="J16589" s="214"/>
      <c r="K16589" s="218"/>
    </row>
    <row r="16590" customHeight="1" spans="1:11">
      <c r="A16590" s="228"/>
      <c r="B16590" s="219"/>
      <c r="C16590" s="220"/>
      <c r="D16590" s="220"/>
      <c r="E16590" s="220"/>
      <c r="F16590" s="225"/>
      <c r="G16590" s="222"/>
      <c r="H16590" s="229"/>
      <c r="I16590" s="220"/>
      <c r="J16590" s="220"/>
      <c r="K16590" s="223"/>
    </row>
    <row r="16591" customHeight="1" spans="1:11">
      <c r="A16591" s="226"/>
      <c r="B16591" s="213"/>
      <c r="C16591" s="214"/>
      <c r="D16591" s="214"/>
      <c r="E16591" s="214"/>
      <c r="F16591" s="224"/>
      <c r="G16591" s="216"/>
      <c r="H16591" s="227"/>
      <c r="I16591" s="214"/>
      <c r="J16591" s="214"/>
      <c r="K16591" s="218"/>
    </row>
    <row r="16592" customHeight="1" spans="1:11">
      <c r="A16592" s="228"/>
      <c r="B16592" s="219"/>
      <c r="C16592" s="220"/>
      <c r="D16592" s="220"/>
      <c r="E16592" s="220"/>
      <c r="F16592" s="225"/>
      <c r="G16592" s="222"/>
      <c r="H16592" s="229"/>
      <c r="I16592" s="220"/>
      <c r="J16592" s="220"/>
      <c r="K16592" s="223"/>
    </row>
    <row r="16593" customHeight="1" spans="1:11">
      <c r="A16593" s="226"/>
      <c r="B16593" s="213"/>
      <c r="C16593" s="214"/>
      <c r="D16593" s="214"/>
      <c r="E16593" s="214"/>
      <c r="F16593" s="224"/>
      <c r="G16593" s="216"/>
      <c r="H16593" s="227"/>
      <c r="I16593" s="214"/>
      <c r="J16593" s="214"/>
      <c r="K16593" s="218"/>
    </row>
    <row r="16594" customHeight="1" spans="1:11">
      <c r="A16594" s="228"/>
      <c r="B16594" s="219"/>
      <c r="C16594" s="220"/>
      <c r="D16594" s="220"/>
      <c r="E16594" s="220"/>
      <c r="F16594" s="225"/>
      <c r="G16594" s="222"/>
      <c r="H16594" s="229"/>
      <c r="I16594" s="220"/>
      <c r="J16594" s="220"/>
      <c r="K16594" s="223"/>
    </row>
    <row r="16595" customHeight="1" spans="1:11">
      <c r="A16595" s="226"/>
      <c r="B16595" s="213"/>
      <c r="C16595" s="214"/>
      <c r="D16595" s="214"/>
      <c r="E16595" s="214"/>
      <c r="F16595" s="224"/>
      <c r="G16595" s="216"/>
      <c r="H16595" s="227"/>
      <c r="I16595" s="214"/>
      <c r="J16595" s="214"/>
      <c r="K16595" s="218"/>
    </row>
    <row r="16596" customHeight="1" spans="1:11">
      <c r="A16596" s="228"/>
      <c r="B16596" s="219"/>
      <c r="C16596" s="220"/>
      <c r="D16596" s="220"/>
      <c r="E16596" s="220"/>
      <c r="F16596" s="225"/>
      <c r="G16596" s="222"/>
      <c r="H16596" s="229"/>
      <c r="I16596" s="220"/>
      <c r="J16596" s="220"/>
      <c r="K16596" s="223"/>
    </row>
    <row r="16597" customHeight="1" spans="1:11">
      <c r="A16597" s="226"/>
      <c r="B16597" s="213"/>
      <c r="C16597" s="214"/>
      <c r="D16597" s="214"/>
      <c r="E16597" s="214"/>
      <c r="F16597" s="224"/>
      <c r="G16597" s="216"/>
      <c r="H16597" s="227"/>
      <c r="I16597" s="214"/>
      <c r="J16597" s="214"/>
      <c r="K16597" s="218"/>
    </row>
    <row r="16598" customHeight="1" spans="1:11">
      <c r="A16598" s="228"/>
      <c r="B16598" s="219"/>
      <c r="C16598" s="220"/>
      <c r="D16598" s="220"/>
      <c r="E16598" s="220"/>
      <c r="F16598" s="225"/>
      <c r="G16598" s="222"/>
      <c r="H16598" s="229"/>
      <c r="I16598" s="220"/>
      <c r="J16598" s="220"/>
      <c r="K16598" s="223"/>
    </row>
    <row r="16599" customHeight="1" spans="1:11">
      <c r="A16599" s="226"/>
      <c r="B16599" s="213"/>
      <c r="C16599" s="214"/>
      <c r="D16599" s="214"/>
      <c r="E16599" s="214"/>
      <c r="F16599" s="224"/>
      <c r="G16599" s="216"/>
      <c r="H16599" s="227"/>
      <c r="I16599" s="214"/>
      <c r="J16599" s="214"/>
      <c r="K16599" s="218"/>
    </row>
    <row r="16600" customHeight="1" spans="1:11">
      <c r="A16600" s="228"/>
      <c r="B16600" s="219"/>
      <c r="C16600" s="220"/>
      <c r="D16600" s="220"/>
      <c r="E16600" s="220"/>
      <c r="F16600" s="225"/>
      <c r="G16600" s="222"/>
      <c r="H16600" s="229"/>
      <c r="I16600" s="220"/>
      <c r="J16600" s="220"/>
      <c r="K16600" s="223"/>
    </row>
    <row r="16601" customHeight="1" spans="1:11">
      <c r="A16601" s="226"/>
      <c r="B16601" s="213"/>
      <c r="C16601" s="214"/>
      <c r="D16601" s="214"/>
      <c r="E16601" s="214"/>
      <c r="F16601" s="224"/>
      <c r="G16601" s="216"/>
      <c r="H16601" s="227"/>
      <c r="I16601" s="214"/>
      <c r="J16601" s="214"/>
      <c r="K16601" s="218"/>
    </row>
    <row r="16602" customHeight="1" spans="1:11">
      <c r="A16602" s="228"/>
      <c r="B16602" s="219"/>
      <c r="C16602" s="220"/>
      <c r="D16602" s="220"/>
      <c r="E16602" s="220"/>
      <c r="F16602" s="225"/>
      <c r="G16602" s="222"/>
      <c r="H16602" s="229"/>
      <c r="I16602" s="220"/>
      <c r="J16602" s="220"/>
      <c r="K16602" s="223"/>
    </row>
    <row r="16603" customHeight="1" spans="1:11">
      <c r="A16603" s="226"/>
      <c r="B16603" s="213"/>
      <c r="C16603" s="214"/>
      <c r="D16603" s="214"/>
      <c r="E16603" s="214"/>
      <c r="F16603" s="224"/>
      <c r="G16603" s="216"/>
      <c r="H16603" s="227"/>
      <c r="I16603" s="214"/>
      <c r="J16603" s="214"/>
      <c r="K16603" s="218"/>
    </row>
    <row r="16604" customHeight="1" spans="1:11">
      <c r="A16604" s="228"/>
      <c r="B16604" s="219"/>
      <c r="C16604" s="220"/>
      <c r="D16604" s="220"/>
      <c r="E16604" s="220"/>
      <c r="F16604" s="225"/>
      <c r="G16604" s="222"/>
      <c r="H16604" s="229"/>
      <c r="I16604" s="220"/>
      <c r="J16604" s="220"/>
      <c r="K16604" s="223"/>
    </row>
    <row r="16605" customHeight="1" spans="1:11">
      <c r="A16605" s="226"/>
      <c r="B16605" s="213"/>
      <c r="C16605" s="214"/>
      <c r="D16605" s="214"/>
      <c r="E16605" s="214"/>
      <c r="F16605" s="224"/>
      <c r="G16605" s="216"/>
      <c r="H16605" s="227"/>
      <c r="I16605" s="214"/>
      <c r="J16605" s="214"/>
      <c r="K16605" s="218"/>
    </row>
    <row r="16606" customHeight="1" spans="1:11">
      <c r="A16606" s="228"/>
      <c r="B16606" s="219"/>
      <c r="C16606" s="220"/>
      <c r="D16606" s="220"/>
      <c r="E16606" s="220"/>
      <c r="F16606" s="225"/>
      <c r="G16606" s="222"/>
      <c r="H16606" s="229"/>
      <c r="I16606" s="220"/>
      <c r="J16606" s="220"/>
      <c r="K16606" s="223"/>
    </row>
    <row r="16607" customHeight="1" spans="1:11">
      <c r="A16607" s="226"/>
      <c r="B16607" s="213"/>
      <c r="C16607" s="214"/>
      <c r="D16607" s="214"/>
      <c r="E16607" s="214"/>
      <c r="F16607" s="224"/>
      <c r="G16607" s="216"/>
      <c r="H16607" s="227"/>
      <c r="I16607" s="214"/>
      <c r="J16607" s="214"/>
      <c r="K16607" s="218"/>
    </row>
    <row r="16608" customHeight="1" spans="1:11">
      <c r="A16608" s="228"/>
      <c r="B16608" s="219"/>
      <c r="C16608" s="220"/>
      <c r="D16608" s="220"/>
      <c r="E16608" s="220"/>
      <c r="F16608" s="225"/>
      <c r="G16608" s="222"/>
      <c r="H16608" s="229"/>
      <c r="I16608" s="220"/>
      <c r="J16608" s="220"/>
      <c r="K16608" s="223"/>
    </row>
    <row r="16609" customHeight="1" spans="1:11">
      <c r="A16609" s="226"/>
      <c r="B16609" s="213"/>
      <c r="C16609" s="214"/>
      <c r="D16609" s="214"/>
      <c r="E16609" s="214"/>
      <c r="F16609" s="224"/>
      <c r="G16609" s="216"/>
      <c r="H16609" s="227"/>
      <c r="I16609" s="214"/>
      <c r="J16609" s="214"/>
      <c r="K16609" s="218"/>
    </row>
    <row r="16610" customHeight="1" spans="1:11">
      <c r="A16610" s="228"/>
      <c r="B16610" s="219"/>
      <c r="C16610" s="220"/>
      <c r="D16610" s="220"/>
      <c r="E16610" s="220"/>
      <c r="F16610" s="225"/>
      <c r="G16610" s="222"/>
      <c r="H16610" s="229"/>
      <c r="I16610" s="220"/>
      <c r="J16610" s="220"/>
      <c r="K16610" s="223"/>
    </row>
    <row r="16611" customHeight="1" spans="1:11">
      <c r="A16611" s="226"/>
      <c r="B16611" s="213"/>
      <c r="C16611" s="214"/>
      <c r="D16611" s="214"/>
      <c r="E16611" s="214"/>
      <c r="F16611" s="224"/>
      <c r="G16611" s="216"/>
      <c r="H16611" s="227"/>
      <c r="I16611" s="214"/>
      <c r="J16611" s="214"/>
      <c r="K16611" s="218"/>
    </row>
    <row r="16612" customHeight="1" spans="1:11">
      <c r="A16612" s="228"/>
      <c r="B16612" s="219"/>
      <c r="C16612" s="220"/>
      <c r="D16612" s="220"/>
      <c r="E16612" s="220"/>
      <c r="F16612" s="225"/>
      <c r="G16612" s="222"/>
      <c r="H16612" s="229"/>
      <c r="I16612" s="220"/>
      <c r="J16612" s="220"/>
      <c r="K16612" s="223"/>
    </row>
    <row r="16613" customHeight="1" spans="1:11">
      <c r="A16613" s="226"/>
      <c r="B16613" s="213"/>
      <c r="C16613" s="214"/>
      <c r="D16613" s="214"/>
      <c r="E16613" s="214"/>
      <c r="F16613" s="224"/>
      <c r="G16613" s="216"/>
      <c r="H16613" s="227"/>
      <c r="I16613" s="214"/>
      <c r="J16613" s="214"/>
      <c r="K16613" s="218"/>
    </row>
    <row r="16614" customHeight="1" spans="1:11">
      <c r="A16614" s="228"/>
      <c r="B16614" s="219"/>
      <c r="C16614" s="220"/>
      <c r="D16614" s="220"/>
      <c r="E16614" s="220"/>
      <c r="F16614" s="225"/>
      <c r="G16614" s="222"/>
      <c r="H16614" s="229"/>
      <c r="I16614" s="220"/>
      <c r="J16614" s="220"/>
      <c r="K16614" s="223"/>
    </row>
    <row r="16615" customHeight="1" spans="1:11">
      <c r="A16615" s="226"/>
      <c r="B16615" s="213"/>
      <c r="C16615" s="214"/>
      <c r="D16615" s="214"/>
      <c r="E16615" s="214"/>
      <c r="F16615" s="224"/>
      <c r="G16615" s="216"/>
      <c r="H16615" s="227"/>
      <c r="I16615" s="214"/>
      <c r="J16615" s="214"/>
      <c r="K16615" s="218"/>
    </row>
    <row r="16616" customHeight="1" spans="1:11">
      <c r="A16616" s="228"/>
      <c r="B16616" s="219"/>
      <c r="C16616" s="220"/>
      <c r="D16616" s="220"/>
      <c r="E16616" s="220"/>
      <c r="F16616" s="225"/>
      <c r="G16616" s="222"/>
      <c r="H16616" s="229"/>
      <c r="I16616" s="220"/>
      <c r="J16616" s="220"/>
      <c r="K16616" s="223"/>
    </row>
    <row r="16617" customHeight="1" spans="1:11">
      <c r="A16617" s="226"/>
      <c r="B16617" s="213"/>
      <c r="C16617" s="214"/>
      <c r="D16617" s="214"/>
      <c r="E16617" s="214"/>
      <c r="F16617" s="224"/>
      <c r="G16617" s="216"/>
      <c r="H16617" s="227"/>
      <c r="I16617" s="214"/>
      <c r="J16617" s="214"/>
      <c r="K16617" s="218"/>
    </row>
    <row r="16618" customHeight="1" spans="1:11">
      <c r="A16618" s="228"/>
      <c r="B16618" s="219"/>
      <c r="C16618" s="220"/>
      <c r="D16618" s="220"/>
      <c r="E16618" s="220"/>
      <c r="F16618" s="225"/>
      <c r="G16618" s="222"/>
      <c r="H16618" s="229"/>
      <c r="I16618" s="220"/>
      <c r="J16618" s="220"/>
      <c r="K16618" s="223"/>
    </row>
    <row r="16619" customHeight="1" spans="1:11">
      <c r="A16619" s="226"/>
      <c r="B16619" s="213"/>
      <c r="C16619" s="214"/>
      <c r="D16619" s="214"/>
      <c r="E16619" s="214"/>
      <c r="F16619" s="224"/>
      <c r="G16619" s="216"/>
      <c r="H16619" s="227"/>
      <c r="I16619" s="214"/>
      <c r="J16619" s="214"/>
      <c r="K16619" s="218"/>
    </row>
    <row r="16620" customHeight="1" spans="1:11">
      <c r="A16620" s="228"/>
      <c r="B16620" s="219"/>
      <c r="C16620" s="220"/>
      <c r="D16620" s="220"/>
      <c r="E16620" s="220"/>
      <c r="F16620" s="225"/>
      <c r="G16620" s="222"/>
      <c r="H16620" s="229"/>
      <c r="I16620" s="220"/>
      <c r="J16620" s="220"/>
      <c r="K16620" s="223"/>
    </row>
    <row r="16621" customHeight="1" spans="1:11">
      <c r="A16621" s="226"/>
      <c r="B16621" s="213"/>
      <c r="C16621" s="214"/>
      <c r="D16621" s="214"/>
      <c r="E16621" s="214"/>
      <c r="F16621" s="224"/>
      <c r="G16621" s="216"/>
      <c r="H16621" s="227"/>
      <c r="I16621" s="214"/>
      <c r="J16621" s="214"/>
      <c r="K16621" s="218"/>
    </row>
    <row r="16622" customHeight="1" spans="1:11">
      <c r="A16622" s="228"/>
      <c r="B16622" s="219"/>
      <c r="C16622" s="220"/>
      <c r="D16622" s="220"/>
      <c r="E16622" s="220"/>
      <c r="F16622" s="225"/>
      <c r="G16622" s="222"/>
      <c r="H16622" s="229"/>
      <c r="I16622" s="220"/>
      <c r="J16622" s="220"/>
      <c r="K16622" s="223"/>
    </row>
    <row r="16623" customHeight="1" spans="1:11">
      <c r="A16623" s="226"/>
      <c r="B16623" s="213"/>
      <c r="C16623" s="214"/>
      <c r="D16623" s="214"/>
      <c r="E16623" s="214"/>
      <c r="F16623" s="224"/>
      <c r="G16623" s="216"/>
      <c r="H16623" s="227"/>
      <c r="I16623" s="214"/>
      <c r="J16623" s="214"/>
      <c r="K16623" s="218"/>
    </row>
    <row r="16624" customHeight="1" spans="1:11">
      <c r="A16624" s="228"/>
      <c r="B16624" s="219"/>
      <c r="C16624" s="220"/>
      <c r="D16624" s="220"/>
      <c r="E16624" s="220"/>
      <c r="F16624" s="225"/>
      <c r="G16624" s="222"/>
      <c r="H16624" s="229"/>
      <c r="I16624" s="220"/>
      <c r="J16624" s="220"/>
      <c r="K16624" s="223"/>
    </row>
    <row r="16625" customHeight="1" spans="1:11">
      <c r="A16625" s="226"/>
      <c r="B16625" s="213"/>
      <c r="C16625" s="214"/>
      <c r="D16625" s="214"/>
      <c r="E16625" s="214"/>
      <c r="F16625" s="224"/>
      <c r="G16625" s="216"/>
      <c r="H16625" s="227"/>
      <c r="I16625" s="214"/>
      <c r="J16625" s="214"/>
      <c r="K16625" s="218"/>
    </row>
    <row r="16626" customHeight="1" spans="1:11">
      <c r="A16626" s="228"/>
      <c r="B16626" s="219"/>
      <c r="C16626" s="220"/>
      <c r="D16626" s="220"/>
      <c r="E16626" s="220"/>
      <c r="F16626" s="225"/>
      <c r="G16626" s="222"/>
      <c r="H16626" s="229"/>
      <c r="I16626" s="220"/>
      <c r="J16626" s="220"/>
      <c r="K16626" s="223"/>
    </row>
    <row r="16627" customHeight="1" spans="1:11">
      <c r="A16627" s="226"/>
      <c r="B16627" s="213"/>
      <c r="C16627" s="214"/>
      <c r="D16627" s="214"/>
      <c r="E16627" s="214"/>
      <c r="F16627" s="224"/>
      <c r="G16627" s="216"/>
      <c r="H16627" s="227"/>
      <c r="I16627" s="214"/>
      <c r="J16627" s="214"/>
      <c r="K16627" s="218"/>
    </row>
    <row r="16628" customHeight="1" spans="1:11">
      <c r="A16628" s="228"/>
      <c r="B16628" s="219"/>
      <c r="C16628" s="220"/>
      <c r="D16628" s="220"/>
      <c r="E16628" s="220"/>
      <c r="F16628" s="225"/>
      <c r="G16628" s="222"/>
      <c r="H16628" s="229"/>
      <c r="I16628" s="220"/>
      <c r="J16628" s="220"/>
      <c r="K16628" s="223"/>
    </row>
    <row r="16629" customHeight="1" spans="1:11">
      <c r="A16629" s="226"/>
      <c r="B16629" s="213"/>
      <c r="C16629" s="214"/>
      <c r="D16629" s="214"/>
      <c r="E16629" s="214"/>
      <c r="F16629" s="224"/>
      <c r="G16629" s="216"/>
      <c r="H16629" s="227"/>
      <c r="I16629" s="214"/>
      <c r="J16629" s="214"/>
      <c r="K16629" s="218"/>
    </row>
    <row r="16630" customHeight="1" spans="1:11">
      <c r="A16630" s="228"/>
      <c r="B16630" s="219"/>
      <c r="C16630" s="220"/>
      <c r="D16630" s="220"/>
      <c r="E16630" s="220"/>
      <c r="F16630" s="225"/>
      <c r="G16630" s="222"/>
      <c r="H16630" s="229"/>
      <c r="I16630" s="220"/>
      <c r="J16630" s="220"/>
      <c r="K16630" s="223"/>
    </row>
    <row r="16631" customHeight="1" spans="1:11">
      <c r="A16631" s="226"/>
      <c r="B16631" s="213"/>
      <c r="C16631" s="214"/>
      <c r="D16631" s="214"/>
      <c r="E16631" s="214"/>
      <c r="F16631" s="224"/>
      <c r="G16631" s="216"/>
      <c r="H16631" s="227"/>
      <c r="I16631" s="214"/>
      <c r="J16631" s="214"/>
      <c r="K16631" s="218"/>
    </row>
    <row r="16632" customHeight="1" spans="1:11">
      <c r="A16632" s="228"/>
      <c r="B16632" s="219"/>
      <c r="C16632" s="220"/>
      <c r="D16632" s="220"/>
      <c r="E16632" s="220"/>
      <c r="F16632" s="225"/>
      <c r="G16632" s="222"/>
      <c r="H16632" s="229"/>
      <c r="I16632" s="220"/>
      <c r="J16632" s="220"/>
      <c r="K16632" s="223"/>
    </row>
    <row r="16633" customHeight="1" spans="1:11">
      <c r="A16633" s="226"/>
      <c r="B16633" s="213"/>
      <c r="C16633" s="214"/>
      <c r="D16633" s="214"/>
      <c r="E16633" s="214"/>
      <c r="F16633" s="224"/>
      <c r="G16633" s="216"/>
      <c r="H16633" s="227"/>
      <c r="I16633" s="214"/>
      <c r="J16633" s="214"/>
      <c r="K16633" s="218"/>
    </row>
    <row r="16634" customHeight="1" spans="1:11">
      <c r="A16634" s="228"/>
      <c r="B16634" s="219"/>
      <c r="C16634" s="220"/>
      <c r="D16634" s="220"/>
      <c r="E16634" s="220"/>
      <c r="F16634" s="225"/>
      <c r="G16634" s="222"/>
      <c r="H16634" s="229"/>
      <c r="I16634" s="220"/>
      <c r="J16634" s="220"/>
      <c r="K16634" s="223"/>
    </row>
    <row r="16635" customHeight="1" spans="1:11">
      <c r="A16635" s="226"/>
      <c r="B16635" s="213"/>
      <c r="C16635" s="214"/>
      <c r="D16635" s="214"/>
      <c r="E16635" s="214"/>
      <c r="F16635" s="224"/>
      <c r="G16635" s="216"/>
      <c r="H16635" s="227"/>
      <c r="I16635" s="214"/>
      <c r="J16635" s="214"/>
      <c r="K16635" s="218"/>
    </row>
    <row r="16636" customHeight="1" spans="1:11">
      <c r="A16636" s="228"/>
      <c r="B16636" s="219"/>
      <c r="C16636" s="220"/>
      <c r="D16636" s="220"/>
      <c r="E16636" s="220"/>
      <c r="F16636" s="225"/>
      <c r="G16636" s="222"/>
      <c r="H16636" s="229"/>
      <c r="I16636" s="220"/>
      <c r="J16636" s="220"/>
      <c r="K16636" s="223"/>
    </row>
    <row r="16637" customHeight="1" spans="1:11">
      <c r="A16637" s="226"/>
      <c r="B16637" s="213"/>
      <c r="C16637" s="214"/>
      <c r="D16637" s="214"/>
      <c r="E16637" s="214"/>
      <c r="F16637" s="224"/>
      <c r="G16637" s="216"/>
      <c r="H16637" s="227"/>
      <c r="I16637" s="214"/>
      <c r="J16637" s="214"/>
      <c r="K16637" s="218"/>
    </row>
    <row r="16638" customHeight="1" spans="1:11">
      <c r="A16638" s="228"/>
      <c r="B16638" s="219"/>
      <c r="C16638" s="220"/>
      <c r="D16638" s="220"/>
      <c r="E16638" s="220"/>
      <c r="F16638" s="225"/>
      <c r="G16638" s="222"/>
      <c r="H16638" s="229"/>
      <c r="I16638" s="220"/>
      <c r="J16638" s="220"/>
      <c r="K16638" s="223"/>
    </row>
    <row r="16639" customHeight="1" spans="1:11">
      <c r="A16639" s="226"/>
      <c r="B16639" s="213"/>
      <c r="C16639" s="214"/>
      <c r="D16639" s="214"/>
      <c r="E16639" s="214"/>
      <c r="F16639" s="224"/>
      <c r="G16639" s="216"/>
      <c r="H16639" s="227"/>
      <c r="I16639" s="214"/>
      <c r="J16639" s="214"/>
      <c r="K16639" s="218"/>
    </row>
    <row r="16640" customHeight="1" spans="1:11">
      <c r="A16640" s="228"/>
      <c r="B16640" s="219"/>
      <c r="C16640" s="220"/>
      <c r="D16640" s="220"/>
      <c r="E16640" s="220"/>
      <c r="F16640" s="225"/>
      <c r="G16640" s="222"/>
      <c r="H16640" s="229"/>
      <c r="I16640" s="220"/>
      <c r="J16640" s="220"/>
      <c r="K16640" s="223"/>
    </row>
    <row r="16641" customHeight="1" spans="1:11">
      <c r="A16641" s="226"/>
      <c r="B16641" s="213"/>
      <c r="C16641" s="214"/>
      <c r="D16641" s="214"/>
      <c r="E16641" s="214"/>
      <c r="F16641" s="224"/>
      <c r="G16641" s="216"/>
      <c r="H16641" s="227"/>
      <c r="I16641" s="214"/>
      <c r="J16641" s="214"/>
      <c r="K16641" s="218"/>
    </row>
    <row r="16642" customHeight="1" spans="1:11">
      <c r="A16642" s="228"/>
      <c r="B16642" s="219"/>
      <c r="C16642" s="220"/>
      <c r="D16642" s="220"/>
      <c r="E16642" s="220"/>
      <c r="F16642" s="225"/>
      <c r="G16642" s="222"/>
      <c r="H16642" s="229"/>
      <c r="I16642" s="220"/>
      <c r="J16642" s="220"/>
      <c r="K16642" s="223"/>
    </row>
    <row r="16643" customHeight="1" spans="1:11">
      <c r="A16643" s="226"/>
      <c r="B16643" s="213"/>
      <c r="C16643" s="214"/>
      <c r="D16643" s="214"/>
      <c r="E16643" s="214"/>
      <c r="F16643" s="224"/>
      <c r="G16643" s="216"/>
      <c r="H16643" s="227"/>
      <c r="I16643" s="214"/>
      <c r="J16643" s="214"/>
      <c r="K16643" s="218"/>
    </row>
    <row r="16644" customHeight="1" spans="1:11">
      <c r="A16644" s="228"/>
      <c r="B16644" s="219"/>
      <c r="C16644" s="220"/>
      <c r="D16644" s="220"/>
      <c r="E16644" s="220"/>
      <c r="F16644" s="225"/>
      <c r="G16644" s="222"/>
      <c r="H16644" s="229"/>
      <c r="I16644" s="220"/>
      <c r="J16644" s="220"/>
      <c r="K16644" s="223"/>
    </row>
    <row r="16645" customHeight="1" spans="1:11">
      <c r="A16645" s="226"/>
      <c r="B16645" s="213"/>
      <c r="C16645" s="214"/>
      <c r="D16645" s="214"/>
      <c r="E16645" s="214"/>
      <c r="F16645" s="224"/>
      <c r="G16645" s="216"/>
      <c r="H16645" s="227"/>
      <c r="I16645" s="214"/>
      <c r="J16645" s="214"/>
      <c r="K16645" s="218"/>
    </row>
    <row r="16646" customHeight="1" spans="1:11">
      <c r="A16646" s="228"/>
      <c r="B16646" s="219"/>
      <c r="C16646" s="220"/>
      <c r="D16646" s="220"/>
      <c r="E16646" s="220"/>
      <c r="F16646" s="225"/>
      <c r="G16646" s="222"/>
      <c r="H16646" s="229"/>
      <c r="I16646" s="220"/>
      <c r="J16646" s="220"/>
      <c r="K16646" s="223"/>
    </row>
    <row r="16647" customHeight="1" spans="1:11">
      <c r="A16647" s="226"/>
      <c r="B16647" s="213"/>
      <c r="C16647" s="214"/>
      <c r="D16647" s="214"/>
      <c r="E16647" s="214"/>
      <c r="F16647" s="224"/>
      <c r="G16647" s="216"/>
      <c r="H16647" s="227"/>
      <c r="I16647" s="214"/>
      <c r="J16647" s="214"/>
      <c r="K16647" s="218"/>
    </row>
    <row r="16648" customHeight="1" spans="1:11">
      <c r="A16648" s="228"/>
      <c r="B16648" s="219"/>
      <c r="C16648" s="220"/>
      <c r="D16648" s="220"/>
      <c r="E16648" s="220"/>
      <c r="F16648" s="225"/>
      <c r="G16648" s="222"/>
      <c r="H16648" s="229"/>
      <c r="I16648" s="220"/>
      <c r="J16648" s="220"/>
      <c r="K16648" s="223"/>
    </row>
    <row r="16649" customHeight="1" spans="1:11">
      <c r="A16649" s="226"/>
      <c r="B16649" s="213"/>
      <c r="C16649" s="214"/>
      <c r="D16649" s="214"/>
      <c r="E16649" s="214"/>
      <c r="F16649" s="224"/>
      <c r="G16649" s="216"/>
      <c r="H16649" s="227"/>
      <c r="I16649" s="214"/>
      <c r="J16649" s="214"/>
      <c r="K16649" s="218"/>
    </row>
    <row r="16650" customHeight="1" spans="1:11">
      <c r="A16650" s="228"/>
      <c r="B16650" s="219"/>
      <c r="C16650" s="220"/>
      <c r="D16650" s="220"/>
      <c r="E16650" s="220"/>
      <c r="F16650" s="225"/>
      <c r="G16650" s="222"/>
      <c r="H16650" s="229"/>
      <c r="I16650" s="220"/>
      <c r="J16650" s="220"/>
      <c r="K16650" s="223"/>
    </row>
    <row r="16651" customHeight="1" spans="1:11">
      <c r="A16651" s="226"/>
      <c r="B16651" s="213"/>
      <c r="C16651" s="214"/>
      <c r="D16651" s="214"/>
      <c r="E16651" s="214"/>
      <c r="F16651" s="224"/>
      <c r="G16651" s="216"/>
      <c r="H16651" s="227"/>
      <c r="I16651" s="214"/>
      <c r="J16651" s="214"/>
      <c r="K16651" s="218"/>
    </row>
    <row r="16652" customHeight="1" spans="1:11">
      <c r="A16652" s="228"/>
      <c r="B16652" s="219"/>
      <c r="C16652" s="220"/>
      <c r="D16652" s="220"/>
      <c r="E16652" s="220"/>
      <c r="F16652" s="225"/>
      <c r="G16652" s="222"/>
      <c r="H16652" s="229"/>
      <c r="I16652" s="220"/>
      <c r="J16652" s="220"/>
      <c r="K16652" s="223"/>
    </row>
    <row r="16653" customHeight="1" spans="1:11">
      <c r="A16653" s="226"/>
      <c r="B16653" s="213"/>
      <c r="C16653" s="214"/>
      <c r="D16653" s="214"/>
      <c r="E16653" s="214"/>
      <c r="F16653" s="224"/>
      <c r="G16653" s="216"/>
      <c r="H16653" s="227"/>
      <c r="I16653" s="214"/>
      <c r="J16653" s="214"/>
      <c r="K16653" s="218"/>
    </row>
    <row r="16654" customHeight="1" spans="1:11">
      <c r="A16654" s="228"/>
      <c r="B16654" s="219"/>
      <c r="C16654" s="220"/>
      <c r="D16654" s="220"/>
      <c r="E16654" s="220"/>
      <c r="F16654" s="225"/>
      <c r="G16654" s="222"/>
      <c r="H16654" s="229"/>
      <c r="I16654" s="220"/>
      <c r="J16654" s="220"/>
      <c r="K16654" s="223"/>
    </row>
    <row r="16655" customHeight="1" spans="1:11">
      <c r="A16655" s="226"/>
      <c r="B16655" s="213"/>
      <c r="C16655" s="214"/>
      <c r="D16655" s="214"/>
      <c r="E16655" s="214"/>
      <c r="F16655" s="224"/>
      <c r="G16655" s="216"/>
      <c r="H16655" s="227"/>
      <c r="I16655" s="214"/>
      <c r="J16655" s="214"/>
      <c r="K16655" s="218"/>
    </row>
    <row r="16656" customHeight="1" spans="1:11">
      <c r="A16656" s="228"/>
      <c r="B16656" s="219"/>
      <c r="C16656" s="220"/>
      <c r="D16656" s="220"/>
      <c r="E16656" s="220"/>
      <c r="F16656" s="225"/>
      <c r="G16656" s="222"/>
      <c r="H16656" s="229"/>
      <c r="I16656" s="220"/>
      <c r="J16656" s="220"/>
      <c r="K16656" s="223"/>
    </row>
    <row r="16657" customHeight="1" spans="1:11">
      <c r="A16657" s="226"/>
      <c r="B16657" s="213"/>
      <c r="C16657" s="214"/>
      <c r="D16657" s="214"/>
      <c r="E16657" s="214"/>
      <c r="F16657" s="224"/>
      <c r="G16657" s="216"/>
      <c r="H16657" s="227"/>
      <c r="I16657" s="214"/>
      <c r="J16657" s="214"/>
      <c r="K16657" s="218"/>
    </row>
    <row r="16658" customHeight="1" spans="1:11">
      <c r="A16658" s="228"/>
      <c r="B16658" s="219"/>
      <c r="C16658" s="220"/>
      <c r="D16658" s="220"/>
      <c r="E16658" s="220"/>
      <c r="F16658" s="225"/>
      <c r="G16658" s="222"/>
      <c r="H16658" s="229"/>
      <c r="I16658" s="220"/>
      <c r="J16658" s="220"/>
      <c r="K16658" s="223"/>
    </row>
    <row r="16659" customHeight="1" spans="1:11">
      <c r="A16659" s="226"/>
      <c r="B16659" s="213"/>
      <c r="C16659" s="214"/>
      <c r="D16659" s="214"/>
      <c r="E16659" s="214"/>
      <c r="F16659" s="224"/>
      <c r="G16659" s="216"/>
      <c r="H16659" s="227"/>
      <c r="I16659" s="214"/>
      <c r="J16659" s="214"/>
      <c r="K16659" s="218"/>
    </row>
    <row r="16660" customHeight="1" spans="1:11">
      <c r="A16660" s="228"/>
      <c r="B16660" s="219"/>
      <c r="C16660" s="220"/>
      <c r="D16660" s="220"/>
      <c r="E16660" s="220"/>
      <c r="F16660" s="225"/>
      <c r="G16660" s="222"/>
      <c r="H16660" s="229"/>
      <c r="I16660" s="220"/>
      <c r="J16660" s="220"/>
      <c r="K16660" s="223"/>
    </row>
    <row r="16661" customHeight="1" spans="1:11">
      <c r="A16661" s="226"/>
      <c r="B16661" s="213"/>
      <c r="C16661" s="214"/>
      <c r="D16661" s="214"/>
      <c r="E16661" s="214"/>
      <c r="F16661" s="224"/>
      <c r="G16661" s="216"/>
      <c r="H16661" s="227"/>
      <c r="I16661" s="214"/>
      <c r="J16661" s="214"/>
      <c r="K16661" s="218"/>
    </row>
    <row r="16662" customHeight="1" spans="1:11">
      <c r="A16662" s="228"/>
      <c r="B16662" s="219"/>
      <c r="C16662" s="220"/>
      <c r="D16662" s="220"/>
      <c r="E16662" s="220"/>
      <c r="F16662" s="225"/>
      <c r="G16662" s="222"/>
      <c r="H16662" s="229"/>
      <c r="I16662" s="220"/>
      <c r="J16662" s="220"/>
      <c r="K16662" s="223"/>
    </row>
    <row r="16663" customHeight="1" spans="1:11">
      <c r="A16663" s="226"/>
      <c r="B16663" s="213"/>
      <c r="C16663" s="214"/>
      <c r="D16663" s="214"/>
      <c r="E16663" s="214"/>
      <c r="F16663" s="224"/>
      <c r="G16663" s="216"/>
      <c r="H16663" s="227"/>
      <c r="I16663" s="214"/>
      <c r="J16663" s="214"/>
      <c r="K16663" s="218"/>
    </row>
    <row r="16664" customHeight="1" spans="1:11">
      <c r="A16664" s="228"/>
      <c r="B16664" s="219"/>
      <c r="C16664" s="220"/>
      <c r="D16664" s="220"/>
      <c r="E16664" s="220"/>
      <c r="F16664" s="225"/>
      <c r="G16664" s="222"/>
      <c r="H16664" s="229"/>
      <c r="I16664" s="220"/>
      <c r="J16664" s="220"/>
      <c r="K16664" s="223"/>
    </row>
    <row r="16665" customHeight="1" spans="1:11">
      <c r="A16665" s="226"/>
      <c r="B16665" s="213"/>
      <c r="C16665" s="214"/>
      <c r="D16665" s="214"/>
      <c r="E16665" s="214"/>
      <c r="F16665" s="224"/>
      <c r="G16665" s="216"/>
      <c r="H16665" s="227"/>
      <c r="I16665" s="214"/>
      <c r="J16665" s="214"/>
      <c r="K16665" s="218"/>
    </row>
    <row r="16666" customHeight="1" spans="1:11">
      <c r="A16666" s="228"/>
      <c r="B16666" s="219"/>
      <c r="C16666" s="220"/>
      <c r="D16666" s="220"/>
      <c r="E16666" s="220"/>
      <c r="F16666" s="225"/>
      <c r="G16666" s="222"/>
      <c r="H16666" s="229"/>
      <c r="I16666" s="220"/>
      <c r="J16666" s="220"/>
      <c r="K16666" s="223"/>
    </row>
    <row r="16667" customHeight="1" spans="1:11">
      <c r="A16667" s="226"/>
      <c r="B16667" s="213"/>
      <c r="C16667" s="214"/>
      <c r="D16667" s="214"/>
      <c r="E16667" s="214"/>
      <c r="F16667" s="224"/>
      <c r="G16667" s="216"/>
      <c r="H16667" s="227"/>
      <c r="I16667" s="214"/>
      <c r="J16667" s="214"/>
      <c r="K16667" s="218"/>
    </row>
    <row r="16668" customHeight="1" spans="1:11">
      <c r="A16668" s="228"/>
      <c r="B16668" s="219"/>
      <c r="C16668" s="220"/>
      <c r="D16668" s="220"/>
      <c r="E16668" s="220"/>
      <c r="F16668" s="225"/>
      <c r="G16668" s="222"/>
      <c r="H16668" s="229"/>
      <c r="I16668" s="220"/>
      <c r="J16668" s="220"/>
      <c r="K16668" s="223"/>
    </row>
    <row r="16669" customHeight="1" spans="1:11">
      <c r="A16669" s="226"/>
      <c r="B16669" s="213"/>
      <c r="C16669" s="214"/>
      <c r="D16669" s="214"/>
      <c r="E16669" s="214"/>
      <c r="F16669" s="224"/>
      <c r="G16669" s="216"/>
      <c r="H16669" s="227"/>
      <c r="I16669" s="214"/>
      <c r="J16669" s="214"/>
      <c r="K16669" s="218"/>
    </row>
    <row r="16670" customHeight="1" spans="1:11">
      <c r="A16670" s="228"/>
      <c r="B16670" s="219"/>
      <c r="C16670" s="220"/>
      <c r="D16670" s="220"/>
      <c r="E16670" s="220"/>
      <c r="F16670" s="225"/>
      <c r="G16670" s="222"/>
      <c r="H16670" s="229"/>
      <c r="I16670" s="220"/>
      <c r="J16670" s="220"/>
      <c r="K16670" s="223"/>
    </row>
    <row r="16671" customHeight="1" spans="1:11">
      <c r="A16671" s="226"/>
      <c r="B16671" s="213"/>
      <c r="C16671" s="214"/>
      <c r="D16671" s="214"/>
      <c r="E16671" s="214"/>
      <c r="F16671" s="224"/>
      <c r="G16671" s="216"/>
      <c r="H16671" s="227"/>
      <c r="I16671" s="214"/>
      <c r="J16671" s="214"/>
      <c r="K16671" s="218"/>
    </row>
    <row r="16672" customHeight="1" spans="1:11">
      <c r="A16672" s="228"/>
      <c r="B16672" s="219"/>
      <c r="C16672" s="220"/>
      <c r="D16672" s="220"/>
      <c r="E16672" s="220"/>
      <c r="F16672" s="225"/>
      <c r="G16672" s="222"/>
      <c r="H16672" s="229"/>
      <c r="I16672" s="220"/>
      <c r="J16672" s="220"/>
      <c r="K16672" s="223"/>
    </row>
    <row r="16673" customHeight="1" spans="1:11">
      <c r="A16673" s="226"/>
      <c r="B16673" s="213"/>
      <c r="C16673" s="214"/>
      <c r="D16673" s="214"/>
      <c r="E16673" s="214"/>
      <c r="F16673" s="224"/>
      <c r="G16673" s="216"/>
      <c r="H16673" s="227"/>
      <c r="I16673" s="214"/>
      <c r="J16673" s="214"/>
      <c r="K16673" s="218"/>
    </row>
    <row r="16674" customHeight="1" spans="1:11">
      <c r="A16674" s="228"/>
      <c r="B16674" s="219"/>
      <c r="C16674" s="220"/>
      <c r="D16674" s="220"/>
      <c r="E16674" s="220"/>
      <c r="F16674" s="225"/>
      <c r="G16674" s="222"/>
      <c r="H16674" s="229"/>
      <c r="I16674" s="220"/>
      <c r="J16674" s="220"/>
      <c r="K16674" s="223"/>
    </row>
    <row r="16675" customHeight="1" spans="1:11">
      <c r="A16675" s="226"/>
      <c r="B16675" s="213"/>
      <c r="C16675" s="214"/>
      <c r="D16675" s="214"/>
      <c r="E16675" s="214"/>
      <c r="F16675" s="224"/>
      <c r="G16675" s="216"/>
      <c r="H16675" s="227"/>
      <c r="I16675" s="214"/>
      <c r="J16675" s="214"/>
      <c r="K16675" s="218"/>
    </row>
    <row r="16676" customHeight="1" spans="1:11">
      <c r="A16676" s="228"/>
      <c r="B16676" s="219"/>
      <c r="C16676" s="220"/>
      <c r="D16676" s="220"/>
      <c r="E16676" s="220"/>
      <c r="F16676" s="225"/>
      <c r="G16676" s="222"/>
      <c r="H16676" s="229"/>
      <c r="I16676" s="220"/>
      <c r="J16676" s="220"/>
      <c r="K16676" s="223"/>
    </row>
    <row r="16677" customHeight="1" spans="1:11">
      <c r="A16677" s="226"/>
      <c r="B16677" s="213"/>
      <c r="C16677" s="214"/>
      <c r="D16677" s="214"/>
      <c r="E16677" s="214"/>
      <c r="F16677" s="224"/>
      <c r="G16677" s="216"/>
      <c r="H16677" s="227"/>
      <c r="I16677" s="214"/>
      <c r="J16677" s="214"/>
      <c r="K16677" s="218"/>
    </row>
    <row r="16678" customHeight="1" spans="1:11">
      <c r="A16678" s="228"/>
      <c r="B16678" s="219"/>
      <c r="C16678" s="220"/>
      <c r="D16678" s="220"/>
      <c r="E16678" s="220"/>
      <c r="F16678" s="225"/>
      <c r="G16678" s="222"/>
      <c r="H16678" s="229"/>
      <c r="I16678" s="220"/>
      <c r="J16678" s="220"/>
      <c r="K16678" s="223"/>
    </row>
    <row r="16679" customHeight="1" spans="1:11">
      <c r="A16679" s="226"/>
      <c r="B16679" s="213"/>
      <c r="C16679" s="214"/>
      <c r="D16679" s="214"/>
      <c r="E16679" s="214"/>
      <c r="F16679" s="224"/>
      <c r="G16679" s="216"/>
      <c r="H16679" s="227"/>
      <c r="I16679" s="214"/>
      <c r="J16679" s="214"/>
      <c r="K16679" s="218"/>
    </row>
    <row r="16680" customHeight="1" spans="1:11">
      <c r="A16680" s="228"/>
      <c r="B16680" s="219"/>
      <c r="C16680" s="220"/>
      <c r="D16680" s="220"/>
      <c r="E16680" s="220"/>
      <c r="F16680" s="225"/>
      <c r="G16680" s="222"/>
      <c r="H16680" s="229"/>
      <c r="I16680" s="220"/>
      <c r="J16680" s="220"/>
      <c r="K16680" s="223"/>
    </row>
    <row r="16681" customHeight="1" spans="1:11">
      <c r="A16681" s="226"/>
      <c r="B16681" s="213"/>
      <c r="C16681" s="214"/>
      <c r="D16681" s="214"/>
      <c r="E16681" s="214"/>
      <c r="F16681" s="224"/>
      <c r="G16681" s="216"/>
      <c r="H16681" s="227"/>
      <c r="I16681" s="214"/>
      <c r="J16681" s="214"/>
      <c r="K16681" s="218"/>
    </row>
    <row r="16682" customHeight="1" spans="1:11">
      <c r="A16682" s="228"/>
      <c r="B16682" s="219"/>
      <c r="C16682" s="220"/>
      <c r="D16682" s="220"/>
      <c r="E16682" s="220"/>
      <c r="F16682" s="225"/>
      <c r="G16682" s="222"/>
      <c r="H16682" s="229"/>
      <c r="I16682" s="220"/>
      <c r="J16682" s="220"/>
      <c r="K16682" s="223"/>
    </row>
    <row r="16683" customHeight="1" spans="1:11">
      <c r="A16683" s="226"/>
      <c r="B16683" s="213"/>
      <c r="C16683" s="214"/>
      <c r="D16683" s="214"/>
      <c r="E16683" s="214"/>
      <c r="F16683" s="224"/>
      <c r="G16683" s="216"/>
      <c r="H16683" s="227"/>
      <c r="I16683" s="214"/>
      <c r="J16683" s="214"/>
      <c r="K16683" s="218"/>
    </row>
    <row r="16684" customHeight="1" spans="1:11">
      <c r="A16684" s="228"/>
      <c r="B16684" s="219"/>
      <c r="C16684" s="220"/>
      <c r="D16684" s="220"/>
      <c r="E16684" s="220"/>
      <c r="F16684" s="225"/>
      <c r="G16684" s="222"/>
      <c r="H16684" s="229"/>
      <c r="I16684" s="220"/>
      <c r="J16684" s="220"/>
      <c r="K16684" s="223"/>
    </row>
    <row r="16685" customHeight="1" spans="1:11">
      <c r="A16685" s="226"/>
      <c r="B16685" s="213"/>
      <c r="C16685" s="214"/>
      <c r="D16685" s="214"/>
      <c r="E16685" s="214"/>
      <c r="F16685" s="224"/>
      <c r="G16685" s="216"/>
      <c r="H16685" s="227"/>
      <c r="I16685" s="214"/>
      <c r="J16685" s="214"/>
      <c r="K16685" s="218"/>
    </row>
    <row r="16686" customHeight="1" spans="1:11">
      <c r="A16686" s="228"/>
      <c r="B16686" s="219"/>
      <c r="C16686" s="220"/>
      <c r="D16686" s="220"/>
      <c r="E16686" s="220"/>
      <c r="F16686" s="225"/>
      <c r="G16686" s="222"/>
      <c r="H16686" s="229"/>
      <c r="I16686" s="220"/>
      <c r="J16686" s="220"/>
      <c r="K16686" s="223"/>
    </row>
    <row r="16687" customHeight="1" spans="1:11">
      <c r="A16687" s="226"/>
      <c r="B16687" s="213"/>
      <c r="C16687" s="214"/>
      <c r="D16687" s="214"/>
      <c r="E16687" s="214"/>
      <c r="F16687" s="224"/>
      <c r="G16687" s="216"/>
      <c r="H16687" s="227"/>
      <c r="I16687" s="214"/>
      <c r="J16687" s="214"/>
      <c r="K16687" s="218"/>
    </row>
    <row r="16688" customHeight="1" spans="1:11">
      <c r="A16688" s="228"/>
      <c r="B16688" s="219"/>
      <c r="C16688" s="220"/>
      <c r="D16688" s="220"/>
      <c r="E16688" s="220"/>
      <c r="F16688" s="225"/>
      <c r="G16688" s="222"/>
      <c r="H16688" s="229"/>
      <c r="I16688" s="220"/>
      <c r="J16688" s="220"/>
      <c r="K16688" s="223"/>
    </row>
    <row r="16689" customHeight="1" spans="1:11">
      <c r="A16689" s="226"/>
      <c r="B16689" s="213"/>
      <c r="C16689" s="214"/>
      <c r="D16689" s="214"/>
      <c r="E16689" s="214"/>
      <c r="F16689" s="224"/>
      <c r="G16689" s="216"/>
      <c r="H16689" s="227"/>
      <c r="I16689" s="214"/>
      <c r="J16689" s="214"/>
      <c r="K16689" s="218"/>
    </row>
    <row r="16690" customHeight="1" spans="1:11">
      <c r="A16690" s="228"/>
      <c r="B16690" s="219"/>
      <c r="C16690" s="220"/>
      <c r="D16690" s="220"/>
      <c r="E16690" s="220"/>
      <c r="F16690" s="225"/>
      <c r="G16690" s="222"/>
      <c r="H16690" s="229"/>
      <c r="I16690" s="220"/>
      <c r="J16690" s="220"/>
      <c r="K16690" s="223"/>
    </row>
    <row r="16691" customHeight="1" spans="1:11">
      <c r="A16691" s="226"/>
      <c r="B16691" s="213"/>
      <c r="C16691" s="214"/>
      <c r="D16691" s="214"/>
      <c r="E16691" s="214"/>
      <c r="F16691" s="224"/>
      <c r="G16691" s="216"/>
      <c r="H16691" s="227"/>
      <c r="I16691" s="214"/>
      <c r="J16691" s="214"/>
      <c r="K16691" s="218"/>
    </row>
    <row r="16692" customHeight="1" spans="1:11">
      <c r="A16692" s="228"/>
      <c r="B16692" s="219"/>
      <c r="C16692" s="220"/>
      <c r="D16692" s="220"/>
      <c r="E16692" s="220"/>
      <c r="F16692" s="225"/>
      <c r="G16692" s="222"/>
      <c r="H16692" s="229"/>
      <c r="I16692" s="220"/>
      <c r="J16692" s="220"/>
      <c r="K16692" s="223"/>
    </row>
    <row r="16693" customHeight="1" spans="1:11">
      <c r="A16693" s="226"/>
      <c r="B16693" s="213"/>
      <c r="C16693" s="214"/>
      <c r="D16693" s="214"/>
      <c r="E16693" s="214"/>
      <c r="F16693" s="224"/>
      <c r="G16693" s="216"/>
      <c r="H16693" s="227"/>
      <c r="I16693" s="214"/>
      <c r="J16693" s="214"/>
      <c r="K16693" s="218"/>
    </row>
    <row r="16694" customHeight="1" spans="1:11">
      <c r="A16694" s="228"/>
      <c r="B16694" s="219"/>
      <c r="C16694" s="220"/>
      <c r="D16694" s="220"/>
      <c r="E16694" s="220"/>
      <c r="F16694" s="225"/>
      <c r="G16694" s="222"/>
      <c r="H16694" s="229"/>
      <c r="I16694" s="220"/>
      <c r="J16694" s="220"/>
      <c r="K16694" s="223"/>
    </row>
    <row r="16695" customHeight="1" spans="1:11">
      <c r="A16695" s="226"/>
      <c r="B16695" s="213"/>
      <c r="C16695" s="214"/>
      <c r="D16695" s="214"/>
      <c r="E16695" s="214"/>
      <c r="F16695" s="224"/>
      <c r="G16695" s="216"/>
      <c r="H16695" s="227"/>
      <c r="I16695" s="214"/>
      <c r="J16695" s="214"/>
      <c r="K16695" s="218"/>
    </row>
    <row r="16696" customHeight="1" spans="1:11">
      <c r="A16696" s="228"/>
      <c r="B16696" s="219"/>
      <c r="C16696" s="220"/>
      <c r="D16696" s="220"/>
      <c r="E16696" s="220"/>
      <c r="F16696" s="225"/>
      <c r="G16696" s="222"/>
      <c r="H16696" s="229"/>
      <c r="I16696" s="220"/>
      <c r="J16696" s="220"/>
      <c r="K16696" s="223"/>
    </row>
    <row r="16697" customHeight="1" spans="1:11">
      <c r="A16697" s="226"/>
      <c r="B16697" s="213"/>
      <c r="C16697" s="214"/>
      <c r="D16697" s="214"/>
      <c r="E16697" s="214"/>
      <c r="F16697" s="224"/>
      <c r="G16697" s="216"/>
      <c r="H16697" s="227"/>
      <c r="I16697" s="214"/>
      <c r="J16697" s="214"/>
      <c r="K16697" s="218"/>
    </row>
    <row r="16698" customHeight="1" spans="1:11">
      <c r="A16698" s="228"/>
      <c r="B16698" s="219"/>
      <c r="C16698" s="220"/>
      <c r="D16698" s="220"/>
      <c r="E16698" s="220"/>
      <c r="F16698" s="225"/>
      <c r="G16698" s="222"/>
      <c r="H16698" s="229"/>
      <c r="I16698" s="220"/>
      <c r="J16698" s="220"/>
      <c r="K16698" s="223"/>
    </row>
    <row r="16699" customHeight="1" spans="1:11">
      <c r="A16699" s="226"/>
      <c r="B16699" s="213"/>
      <c r="C16699" s="214"/>
      <c r="D16699" s="214"/>
      <c r="E16699" s="214"/>
      <c r="F16699" s="224"/>
      <c r="G16699" s="216"/>
      <c r="H16699" s="227"/>
      <c r="I16699" s="214"/>
      <c r="J16699" s="214"/>
      <c r="K16699" s="218"/>
    </row>
    <row r="16700" customHeight="1" spans="1:11">
      <c r="A16700" s="228"/>
      <c r="B16700" s="219"/>
      <c r="C16700" s="220"/>
      <c r="D16700" s="220"/>
      <c r="E16700" s="220"/>
      <c r="F16700" s="225"/>
      <c r="G16700" s="222"/>
      <c r="H16700" s="229"/>
      <c r="I16700" s="220"/>
      <c r="J16700" s="220"/>
      <c r="K16700" s="223"/>
    </row>
    <row r="16701" customHeight="1" spans="1:11">
      <c r="A16701" s="226"/>
      <c r="B16701" s="213"/>
      <c r="C16701" s="214"/>
      <c r="D16701" s="214"/>
      <c r="E16701" s="214"/>
      <c r="F16701" s="224"/>
      <c r="G16701" s="216"/>
      <c r="H16701" s="227"/>
      <c r="I16701" s="214"/>
      <c r="J16701" s="214"/>
      <c r="K16701" s="218"/>
    </row>
    <row r="16702" customHeight="1" spans="1:11">
      <c r="A16702" s="228"/>
      <c r="B16702" s="219"/>
      <c r="C16702" s="220"/>
      <c r="D16702" s="220"/>
      <c r="E16702" s="220"/>
      <c r="F16702" s="225"/>
      <c r="G16702" s="222"/>
      <c r="H16702" s="229"/>
      <c r="I16702" s="220"/>
      <c r="J16702" s="220"/>
      <c r="K16702" s="223"/>
    </row>
    <row r="16703" customHeight="1" spans="1:11">
      <c r="A16703" s="226"/>
      <c r="B16703" s="213"/>
      <c r="C16703" s="214"/>
      <c r="D16703" s="214"/>
      <c r="E16703" s="214"/>
      <c r="F16703" s="224"/>
      <c r="G16703" s="216"/>
      <c r="H16703" s="227"/>
      <c r="I16703" s="214"/>
      <c r="J16703" s="214"/>
      <c r="K16703" s="218"/>
    </row>
    <row r="16704" customHeight="1" spans="1:11">
      <c r="A16704" s="228"/>
      <c r="B16704" s="219"/>
      <c r="C16704" s="220"/>
      <c r="D16704" s="220"/>
      <c r="E16704" s="220"/>
      <c r="F16704" s="225"/>
      <c r="G16704" s="222"/>
      <c r="H16704" s="229"/>
      <c r="I16704" s="220"/>
      <c r="J16704" s="220"/>
      <c r="K16704" s="223"/>
    </row>
    <row r="16705" customHeight="1" spans="1:11">
      <c r="A16705" s="226"/>
      <c r="B16705" s="213"/>
      <c r="C16705" s="214"/>
      <c r="D16705" s="214"/>
      <c r="E16705" s="214"/>
      <c r="F16705" s="224"/>
      <c r="G16705" s="216"/>
      <c r="H16705" s="227"/>
      <c r="I16705" s="214"/>
      <c r="J16705" s="214"/>
      <c r="K16705" s="218"/>
    </row>
    <row r="16706" customHeight="1" spans="1:11">
      <c r="A16706" s="228"/>
      <c r="B16706" s="219"/>
      <c r="C16706" s="220"/>
      <c r="D16706" s="220"/>
      <c r="E16706" s="220"/>
      <c r="F16706" s="225"/>
      <c r="G16706" s="222"/>
      <c r="H16706" s="229"/>
      <c r="I16706" s="220"/>
      <c r="J16706" s="220"/>
      <c r="K16706" s="223"/>
    </row>
    <row r="16707" customHeight="1" spans="1:11">
      <c r="A16707" s="226"/>
      <c r="B16707" s="213"/>
      <c r="C16707" s="214"/>
      <c r="D16707" s="214"/>
      <c r="E16707" s="214"/>
      <c r="F16707" s="224"/>
      <c r="G16707" s="216"/>
      <c r="H16707" s="227"/>
      <c r="I16707" s="214"/>
      <c r="J16707" s="214"/>
      <c r="K16707" s="218"/>
    </row>
    <row r="16708" customHeight="1" spans="1:11">
      <c r="A16708" s="228"/>
      <c r="B16708" s="219"/>
      <c r="C16708" s="220"/>
      <c r="D16708" s="220"/>
      <c r="E16708" s="220"/>
      <c r="F16708" s="225"/>
      <c r="G16708" s="222"/>
      <c r="H16708" s="229"/>
      <c r="I16708" s="220"/>
      <c r="J16708" s="220"/>
      <c r="K16708" s="223"/>
    </row>
    <row r="16709" customHeight="1" spans="1:11">
      <c r="A16709" s="226"/>
      <c r="B16709" s="213"/>
      <c r="C16709" s="214"/>
      <c r="D16709" s="214"/>
      <c r="E16709" s="214"/>
      <c r="F16709" s="224"/>
      <c r="G16709" s="216"/>
      <c r="H16709" s="227"/>
      <c r="I16709" s="214"/>
      <c r="J16709" s="214"/>
      <c r="K16709" s="218"/>
    </row>
    <row r="16710" customHeight="1" spans="1:11">
      <c r="A16710" s="228"/>
      <c r="B16710" s="219"/>
      <c r="C16710" s="220"/>
      <c r="D16710" s="220"/>
      <c r="E16710" s="220"/>
      <c r="F16710" s="225"/>
      <c r="G16710" s="222"/>
      <c r="H16710" s="229"/>
      <c r="I16710" s="220"/>
      <c r="J16710" s="220"/>
      <c r="K16710" s="223"/>
    </row>
    <row r="16711" customHeight="1" spans="1:11">
      <c r="A16711" s="226"/>
      <c r="B16711" s="213"/>
      <c r="C16711" s="214"/>
      <c r="D16711" s="214"/>
      <c r="E16711" s="214"/>
      <c r="F16711" s="224"/>
      <c r="G16711" s="216"/>
      <c r="H16711" s="227"/>
      <c r="I16711" s="214"/>
      <c r="J16711" s="214"/>
      <c r="K16711" s="218"/>
    </row>
    <row r="16712" customHeight="1" spans="1:11">
      <c r="A16712" s="228"/>
      <c r="B16712" s="219"/>
      <c r="C16712" s="220"/>
      <c r="D16712" s="220"/>
      <c r="E16712" s="220"/>
      <c r="F16712" s="225"/>
      <c r="G16712" s="222"/>
      <c r="H16712" s="229"/>
      <c r="I16712" s="220"/>
      <c r="J16712" s="220"/>
      <c r="K16712" s="223"/>
    </row>
    <row r="16713" customHeight="1" spans="1:11">
      <c r="A16713" s="226"/>
      <c r="B16713" s="213"/>
      <c r="C16713" s="214"/>
      <c r="D16713" s="214"/>
      <c r="E16713" s="214"/>
      <c r="F16713" s="224"/>
      <c r="G16713" s="216"/>
      <c r="H16713" s="227"/>
      <c r="I16713" s="214"/>
      <c r="J16713" s="214"/>
      <c r="K16713" s="218"/>
    </row>
    <row r="16714" customHeight="1" spans="1:11">
      <c r="A16714" s="228"/>
      <c r="B16714" s="219"/>
      <c r="C16714" s="220"/>
      <c r="D16714" s="220"/>
      <c r="E16714" s="220"/>
      <c r="F16714" s="225"/>
      <c r="G16714" s="222"/>
      <c r="H16714" s="229"/>
      <c r="I16714" s="220"/>
      <c r="J16714" s="220"/>
      <c r="K16714" s="223"/>
    </row>
    <row r="16715" customHeight="1" spans="1:11">
      <c r="A16715" s="226"/>
      <c r="B16715" s="213"/>
      <c r="C16715" s="214"/>
      <c r="D16715" s="214"/>
      <c r="E16715" s="214"/>
      <c r="F16715" s="224"/>
      <c r="G16715" s="216"/>
      <c r="H16715" s="227"/>
      <c r="I16715" s="214"/>
      <c r="J16715" s="214"/>
      <c r="K16715" s="218"/>
    </row>
    <row r="16716" customHeight="1" spans="1:11">
      <c r="A16716" s="228"/>
      <c r="B16716" s="219"/>
      <c r="C16716" s="220"/>
      <c r="D16716" s="220"/>
      <c r="E16716" s="220"/>
      <c r="F16716" s="225"/>
      <c r="G16716" s="222"/>
      <c r="H16716" s="229"/>
      <c r="I16716" s="220"/>
      <c r="J16716" s="220"/>
      <c r="K16716" s="223"/>
    </row>
    <row r="16717" customHeight="1" spans="1:11">
      <c r="A16717" s="226"/>
      <c r="B16717" s="213"/>
      <c r="C16717" s="214"/>
      <c r="D16717" s="214"/>
      <c r="E16717" s="214"/>
      <c r="F16717" s="224"/>
      <c r="G16717" s="216"/>
      <c r="H16717" s="227"/>
      <c r="I16717" s="214"/>
      <c r="J16717" s="214"/>
      <c r="K16717" s="218"/>
    </row>
    <row r="16718" customHeight="1" spans="1:11">
      <c r="A16718" s="228"/>
      <c r="B16718" s="219"/>
      <c r="C16718" s="220"/>
      <c r="D16718" s="220"/>
      <c r="E16718" s="220"/>
      <c r="F16718" s="225"/>
      <c r="G16718" s="222"/>
      <c r="H16718" s="229"/>
      <c r="I16718" s="220"/>
      <c r="J16718" s="220"/>
      <c r="K16718" s="223"/>
    </row>
    <row r="16719" customHeight="1" spans="1:11">
      <c r="A16719" s="226"/>
      <c r="B16719" s="213"/>
      <c r="C16719" s="214"/>
      <c r="D16719" s="214"/>
      <c r="E16719" s="214"/>
      <c r="F16719" s="224"/>
      <c r="G16719" s="216"/>
      <c r="H16719" s="227"/>
      <c r="I16719" s="214"/>
      <c r="J16719" s="214"/>
      <c r="K16719" s="218"/>
    </row>
    <row r="16720" customHeight="1" spans="1:11">
      <c r="A16720" s="228"/>
      <c r="B16720" s="219"/>
      <c r="C16720" s="220"/>
      <c r="D16720" s="220"/>
      <c r="E16720" s="220"/>
      <c r="F16720" s="225"/>
      <c r="G16720" s="222"/>
      <c r="H16720" s="229"/>
      <c r="I16720" s="220"/>
      <c r="J16720" s="220"/>
      <c r="K16720" s="223"/>
    </row>
    <row r="16721" customHeight="1" spans="1:11">
      <c r="A16721" s="226"/>
      <c r="B16721" s="213"/>
      <c r="C16721" s="214"/>
      <c r="D16721" s="214"/>
      <c r="E16721" s="214"/>
      <c r="F16721" s="224"/>
      <c r="G16721" s="216"/>
      <c r="H16721" s="227"/>
      <c r="I16721" s="214"/>
      <c r="J16721" s="214"/>
      <c r="K16721" s="218"/>
    </row>
    <row r="16722" customHeight="1" spans="1:11">
      <c r="A16722" s="228"/>
      <c r="B16722" s="219"/>
      <c r="C16722" s="220"/>
      <c r="D16722" s="220"/>
      <c r="E16722" s="220"/>
      <c r="F16722" s="225"/>
      <c r="G16722" s="222"/>
      <c r="H16722" s="229"/>
      <c r="I16722" s="220"/>
      <c r="J16722" s="220"/>
      <c r="K16722" s="223"/>
    </row>
    <row r="16723" customHeight="1" spans="1:11">
      <c r="A16723" s="226"/>
      <c r="B16723" s="213"/>
      <c r="C16723" s="214"/>
      <c r="D16723" s="214"/>
      <c r="E16723" s="214"/>
      <c r="F16723" s="224"/>
      <c r="G16723" s="216"/>
      <c r="H16723" s="227"/>
      <c r="I16723" s="214"/>
      <c r="J16723" s="214"/>
      <c r="K16723" s="218"/>
    </row>
    <row r="16724" customHeight="1" spans="1:11">
      <c r="A16724" s="228"/>
      <c r="B16724" s="219"/>
      <c r="C16724" s="220"/>
      <c r="D16724" s="220"/>
      <c r="E16724" s="220"/>
      <c r="F16724" s="225"/>
      <c r="G16724" s="222"/>
      <c r="H16724" s="229"/>
      <c r="I16724" s="220"/>
      <c r="J16724" s="220"/>
      <c r="K16724" s="223"/>
    </row>
    <row r="16725" customHeight="1" spans="1:11">
      <c r="A16725" s="226"/>
      <c r="B16725" s="213"/>
      <c r="C16725" s="214"/>
      <c r="D16725" s="214"/>
      <c r="E16725" s="214"/>
      <c r="F16725" s="224"/>
      <c r="G16725" s="216"/>
      <c r="H16725" s="227"/>
      <c r="I16725" s="214"/>
      <c r="J16725" s="214"/>
      <c r="K16725" s="218"/>
    </row>
    <row r="16726" customHeight="1" spans="1:11">
      <c r="A16726" s="228"/>
      <c r="B16726" s="219"/>
      <c r="C16726" s="220"/>
      <c r="D16726" s="220"/>
      <c r="E16726" s="220"/>
      <c r="F16726" s="225"/>
      <c r="G16726" s="222"/>
      <c r="H16726" s="229"/>
      <c r="I16726" s="220"/>
      <c r="J16726" s="220"/>
      <c r="K16726" s="223"/>
    </row>
    <row r="16727" customHeight="1" spans="1:11">
      <c r="A16727" s="226"/>
      <c r="B16727" s="213"/>
      <c r="C16727" s="214"/>
      <c r="D16727" s="214"/>
      <c r="E16727" s="214"/>
      <c r="F16727" s="224"/>
      <c r="G16727" s="216"/>
      <c r="H16727" s="227"/>
      <c r="I16727" s="214"/>
      <c r="J16727" s="214"/>
      <c r="K16727" s="218"/>
    </row>
    <row r="16728" customHeight="1" spans="1:11">
      <c r="A16728" s="228"/>
      <c r="B16728" s="219"/>
      <c r="C16728" s="220"/>
      <c r="D16728" s="220"/>
      <c r="E16728" s="220"/>
      <c r="F16728" s="225"/>
      <c r="G16728" s="222"/>
      <c r="H16728" s="229"/>
      <c r="I16728" s="220"/>
      <c r="J16728" s="220"/>
      <c r="K16728" s="223"/>
    </row>
    <row r="16729" customHeight="1" spans="1:11">
      <c r="A16729" s="226"/>
      <c r="B16729" s="213"/>
      <c r="C16729" s="214"/>
      <c r="D16729" s="214"/>
      <c r="E16729" s="214"/>
      <c r="F16729" s="224"/>
      <c r="G16729" s="216"/>
      <c r="H16729" s="227"/>
      <c r="I16729" s="214"/>
      <c r="J16729" s="214"/>
      <c r="K16729" s="218"/>
    </row>
    <row r="16730" customHeight="1" spans="1:11">
      <c r="A16730" s="228"/>
      <c r="B16730" s="219"/>
      <c r="C16730" s="220"/>
      <c r="D16730" s="220"/>
      <c r="E16730" s="220"/>
      <c r="F16730" s="225"/>
      <c r="G16730" s="222"/>
      <c r="H16730" s="229"/>
      <c r="I16730" s="220"/>
      <c r="J16730" s="220"/>
      <c r="K16730" s="223"/>
    </row>
    <row r="16731" customHeight="1" spans="1:11">
      <c r="A16731" s="226"/>
      <c r="B16731" s="213"/>
      <c r="C16731" s="214"/>
      <c r="D16731" s="214"/>
      <c r="E16731" s="214"/>
      <c r="F16731" s="224"/>
      <c r="G16731" s="216"/>
      <c r="H16731" s="227"/>
      <c r="I16731" s="214"/>
      <c r="J16731" s="214"/>
      <c r="K16731" s="218"/>
    </row>
    <row r="16732" customHeight="1" spans="1:11">
      <c r="A16732" s="228"/>
      <c r="B16732" s="219"/>
      <c r="C16732" s="220"/>
      <c r="D16732" s="220"/>
      <c r="E16732" s="220"/>
      <c r="F16732" s="225"/>
      <c r="G16732" s="222"/>
      <c r="H16732" s="229"/>
      <c r="I16732" s="220"/>
      <c r="J16732" s="220"/>
      <c r="K16732" s="223"/>
    </row>
    <row r="16733" customHeight="1" spans="1:11">
      <c r="A16733" s="226"/>
      <c r="B16733" s="213"/>
      <c r="C16733" s="214"/>
      <c r="D16733" s="214"/>
      <c r="E16733" s="214"/>
      <c r="F16733" s="224"/>
      <c r="G16733" s="216"/>
      <c r="H16733" s="227"/>
      <c r="I16733" s="214"/>
      <c r="J16733" s="214"/>
      <c r="K16733" s="218"/>
    </row>
    <row r="16734" customHeight="1" spans="1:11">
      <c r="A16734" s="228"/>
      <c r="B16734" s="219"/>
      <c r="C16734" s="220"/>
      <c r="D16734" s="220"/>
      <c r="E16734" s="220"/>
      <c r="F16734" s="225"/>
      <c r="G16734" s="222"/>
      <c r="H16734" s="229"/>
      <c r="I16734" s="220"/>
      <c r="J16734" s="220"/>
      <c r="K16734" s="223"/>
    </row>
    <row r="16735" customHeight="1" spans="1:11">
      <c r="A16735" s="226"/>
      <c r="B16735" s="213"/>
      <c r="C16735" s="214"/>
      <c r="D16735" s="214"/>
      <c r="E16735" s="214"/>
      <c r="F16735" s="224"/>
      <c r="G16735" s="216"/>
      <c r="H16735" s="227"/>
      <c r="I16735" s="214"/>
      <c r="J16735" s="214"/>
      <c r="K16735" s="218"/>
    </row>
    <row r="16736" customHeight="1" spans="1:11">
      <c r="A16736" s="228"/>
      <c r="B16736" s="219"/>
      <c r="C16736" s="220"/>
      <c r="D16736" s="220"/>
      <c r="E16736" s="220"/>
      <c r="F16736" s="225"/>
      <c r="G16736" s="222"/>
      <c r="H16736" s="229"/>
      <c r="I16736" s="220"/>
      <c r="J16736" s="220"/>
      <c r="K16736" s="223"/>
    </row>
    <row r="16737" customHeight="1" spans="1:11">
      <c r="A16737" s="226"/>
      <c r="B16737" s="213"/>
      <c r="C16737" s="214"/>
      <c r="D16737" s="214"/>
      <c r="E16737" s="214"/>
      <c r="F16737" s="224"/>
      <c r="G16737" s="216"/>
      <c r="H16737" s="227"/>
      <c r="I16737" s="214"/>
      <c r="J16737" s="214"/>
      <c r="K16737" s="218"/>
    </row>
    <row r="16738" customHeight="1" spans="1:11">
      <c r="A16738" s="228"/>
      <c r="B16738" s="219"/>
      <c r="C16738" s="220"/>
      <c r="D16738" s="220"/>
      <c r="E16738" s="220"/>
      <c r="F16738" s="225"/>
      <c r="G16738" s="222"/>
      <c r="H16738" s="229"/>
      <c r="I16738" s="220"/>
      <c r="J16738" s="220"/>
      <c r="K16738" s="223"/>
    </row>
    <row r="16739" customHeight="1" spans="1:11">
      <c r="A16739" s="226"/>
      <c r="B16739" s="213"/>
      <c r="C16739" s="214"/>
      <c r="D16739" s="214"/>
      <c r="E16739" s="214"/>
      <c r="F16739" s="224"/>
      <c r="G16739" s="216"/>
      <c r="H16739" s="227"/>
      <c r="I16739" s="214"/>
      <c r="J16739" s="214"/>
      <c r="K16739" s="218"/>
    </row>
    <row r="16740" customHeight="1" spans="1:11">
      <c r="A16740" s="228"/>
      <c r="B16740" s="219"/>
      <c r="C16740" s="220"/>
      <c r="D16740" s="220"/>
      <c r="E16740" s="220"/>
      <c r="F16740" s="225"/>
      <c r="G16740" s="222"/>
      <c r="H16740" s="229"/>
      <c r="I16740" s="220"/>
      <c r="J16740" s="220"/>
      <c r="K16740" s="223"/>
    </row>
    <row r="16741" customHeight="1" spans="1:11">
      <c r="A16741" s="226"/>
      <c r="B16741" s="213"/>
      <c r="C16741" s="214"/>
      <c r="D16741" s="214"/>
      <c r="E16741" s="214"/>
      <c r="F16741" s="224"/>
      <c r="G16741" s="216"/>
      <c r="H16741" s="227"/>
      <c r="I16741" s="214"/>
      <c r="J16741" s="214"/>
      <c r="K16741" s="218"/>
    </row>
    <row r="16742" customHeight="1" spans="1:11">
      <c r="A16742" s="228"/>
      <c r="B16742" s="219"/>
      <c r="C16742" s="220"/>
      <c r="D16742" s="220"/>
      <c r="E16742" s="220"/>
      <c r="F16742" s="225"/>
      <c r="G16742" s="222"/>
      <c r="H16742" s="229"/>
      <c r="I16742" s="220"/>
      <c r="J16742" s="220"/>
      <c r="K16742" s="223"/>
    </row>
    <row r="16743" customHeight="1" spans="1:11">
      <c r="A16743" s="226"/>
      <c r="B16743" s="213"/>
      <c r="C16743" s="214"/>
      <c r="D16743" s="214"/>
      <c r="E16743" s="214"/>
      <c r="F16743" s="224"/>
      <c r="G16743" s="216"/>
      <c r="H16743" s="227"/>
      <c r="I16743" s="214"/>
      <c r="J16743" s="214"/>
      <c r="K16743" s="218"/>
    </row>
    <row r="16744" customHeight="1" spans="1:11">
      <c r="A16744" s="228"/>
      <c r="B16744" s="219"/>
      <c r="C16744" s="220"/>
      <c r="D16744" s="220"/>
      <c r="E16744" s="220"/>
      <c r="F16744" s="225"/>
      <c r="G16744" s="222"/>
      <c r="H16744" s="229"/>
      <c r="I16744" s="220"/>
      <c r="J16744" s="220"/>
      <c r="K16744" s="223"/>
    </row>
    <row r="16745" customHeight="1" spans="1:11">
      <c r="A16745" s="226"/>
      <c r="B16745" s="213"/>
      <c r="C16745" s="214"/>
      <c r="D16745" s="214"/>
      <c r="E16745" s="214"/>
      <c r="F16745" s="224"/>
      <c r="G16745" s="216"/>
      <c r="H16745" s="227"/>
      <c r="I16745" s="214"/>
      <c r="J16745" s="214"/>
      <c r="K16745" s="218"/>
    </row>
    <row r="16746" customHeight="1" spans="1:11">
      <c r="A16746" s="228"/>
      <c r="B16746" s="219"/>
      <c r="C16746" s="220"/>
      <c r="D16746" s="220"/>
      <c r="E16746" s="220"/>
      <c r="F16746" s="225"/>
      <c r="G16746" s="222"/>
      <c r="H16746" s="229"/>
      <c r="I16746" s="220"/>
      <c r="J16746" s="220"/>
      <c r="K16746" s="223"/>
    </row>
    <row r="16747" customHeight="1" spans="1:11">
      <c r="A16747" s="226"/>
      <c r="B16747" s="213"/>
      <c r="C16747" s="214"/>
      <c r="D16747" s="214"/>
      <c r="E16747" s="214"/>
      <c r="F16747" s="224"/>
      <c r="G16747" s="216"/>
      <c r="H16747" s="227"/>
      <c r="I16747" s="214"/>
      <c r="J16747" s="214"/>
      <c r="K16747" s="218"/>
    </row>
    <row r="16748" customHeight="1" spans="1:11">
      <c r="A16748" s="228"/>
      <c r="B16748" s="219"/>
      <c r="C16748" s="220"/>
      <c r="D16748" s="220"/>
      <c r="E16748" s="220"/>
      <c r="F16748" s="225"/>
      <c r="G16748" s="222"/>
      <c r="H16748" s="229"/>
      <c r="I16748" s="220"/>
      <c r="J16748" s="220"/>
      <c r="K16748" s="223"/>
    </row>
    <row r="16749" customHeight="1" spans="1:11">
      <c r="A16749" s="226"/>
      <c r="B16749" s="213"/>
      <c r="C16749" s="214"/>
      <c r="D16749" s="214"/>
      <c r="E16749" s="214"/>
      <c r="F16749" s="224"/>
      <c r="G16749" s="216"/>
      <c r="H16749" s="227"/>
      <c r="I16749" s="214"/>
      <c r="J16749" s="214"/>
      <c r="K16749" s="218"/>
    </row>
    <row r="16750" customHeight="1" spans="1:11">
      <c r="A16750" s="228"/>
      <c r="B16750" s="219"/>
      <c r="C16750" s="220"/>
      <c r="D16750" s="220"/>
      <c r="E16750" s="220"/>
      <c r="F16750" s="225"/>
      <c r="G16750" s="222"/>
      <c r="H16750" s="229"/>
      <c r="I16750" s="220"/>
      <c r="J16750" s="220"/>
      <c r="K16750" s="223"/>
    </row>
    <row r="16751" customHeight="1" spans="1:11">
      <c r="A16751" s="226"/>
      <c r="B16751" s="213"/>
      <c r="C16751" s="214"/>
      <c r="D16751" s="214"/>
      <c r="E16751" s="214"/>
      <c r="F16751" s="224"/>
      <c r="G16751" s="216"/>
      <c r="H16751" s="227"/>
      <c r="I16751" s="214"/>
      <c r="J16751" s="214"/>
      <c r="K16751" s="218"/>
    </row>
    <row r="16752" customHeight="1" spans="1:11">
      <c r="A16752" s="228"/>
      <c r="B16752" s="219"/>
      <c r="C16752" s="220"/>
      <c r="D16752" s="220"/>
      <c r="E16752" s="220"/>
      <c r="F16752" s="225"/>
      <c r="G16752" s="222"/>
      <c r="H16752" s="229"/>
      <c r="I16752" s="220"/>
      <c r="J16752" s="220"/>
      <c r="K16752" s="223"/>
    </row>
    <row r="16753" customHeight="1" spans="1:11">
      <c r="A16753" s="226"/>
      <c r="B16753" s="213"/>
      <c r="C16753" s="214"/>
      <c r="D16753" s="214"/>
      <c r="E16753" s="214"/>
      <c r="F16753" s="224"/>
      <c r="G16753" s="216"/>
      <c r="H16753" s="227"/>
      <c r="I16753" s="214"/>
      <c r="J16753" s="214"/>
      <c r="K16753" s="218"/>
    </row>
    <row r="16754" customHeight="1" spans="1:11">
      <c r="A16754" s="228"/>
      <c r="B16754" s="219"/>
      <c r="C16754" s="220"/>
      <c r="D16754" s="220"/>
      <c r="E16754" s="220"/>
      <c r="F16754" s="225"/>
      <c r="G16754" s="222"/>
      <c r="H16754" s="229"/>
      <c r="I16754" s="220"/>
      <c r="J16754" s="220"/>
      <c r="K16754" s="223"/>
    </row>
    <row r="16755" customHeight="1" spans="1:11">
      <c r="A16755" s="226"/>
      <c r="B16755" s="213"/>
      <c r="C16755" s="214"/>
      <c r="D16755" s="214"/>
      <c r="E16755" s="214"/>
      <c r="F16755" s="224"/>
      <c r="G16755" s="216"/>
      <c r="H16755" s="227"/>
      <c r="I16755" s="214"/>
      <c r="J16755" s="214"/>
      <c r="K16755" s="218"/>
    </row>
    <row r="16756" customHeight="1" spans="1:11">
      <c r="A16756" s="228"/>
      <c r="B16756" s="219"/>
      <c r="C16756" s="220"/>
      <c r="D16756" s="220"/>
      <c r="E16756" s="220"/>
      <c r="F16756" s="225"/>
      <c r="G16756" s="222"/>
      <c r="H16756" s="229"/>
      <c r="I16756" s="220"/>
      <c r="J16756" s="220"/>
      <c r="K16756" s="223"/>
    </row>
    <row r="16757" customHeight="1" spans="1:11">
      <c r="A16757" s="226"/>
      <c r="B16757" s="213"/>
      <c r="C16757" s="214"/>
      <c r="D16757" s="214"/>
      <c r="E16757" s="214"/>
      <c r="F16757" s="224"/>
      <c r="G16757" s="216"/>
      <c r="H16757" s="227"/>
      <c r="I16757" s="214"/>
      <c r="J16757" s="214"/>
      <c r="K16757" s="218"/>
    </row>
    <row r="16758" customHeight="1" spans="1:11">
      <c r="A16758" s="228"/>
      <c r="B16758" s="219"/>
      <c r="C16758" s="220"/>
      <c r="D16758" s="220"/>
      <c r="E16758" s="220"/>
      <c r="F16758" s="225"/>
      <c r="G16758" s="222"/>
      <c r="H16758" s="229"/>
      <c r="I16758" s="220"/>
      <c r="J16758" s="220"/>
      <c r="K16758" s="223"/>
    </row>
    <row r="16759" customHeight="1" spans="1:11">
      <c r="A16759" s="226"/>
      <c r="B16759" s="213"/>
      <c r="C16759" s="214"/>
      <c r="D16759" s="214"/>
      <c r="E16759" s="214"/>
      <c r="F16759" s="224"/>
      <c r="G16759" s="216"/>
      <c r="H16759" s="227"/>
      <c r="I16759" s="214"/>
      <c r="J16759" s="214"/>
      <c r="K16759" s="218"/>
    </row>
    <row r="16760" customHeight="1" spans="1:11">
      <c r="A16760" s="228"/>
      <c r="B16760" s="219"/>
      <c r="C16760" s="220"/>
      <c r="D16760" s="220"/>
      <c r="E16760" s="220"/>
      <c r="F16760" s="225"/>
      <c r="G16760" s="222"/>
      <c r="H16760" s="229"/>
      <c r="I16760" s="220"/>
      <c r="J16760" s="220"/>
      <c r="K16760" s="223"/>
    </row>
    <row r="16761" customHeight="1" spans="1:11">
      <c r="A16761" s="226"/>
      <c r="B16761" s="213"/>
      <c r="C16761" s="214"/>
      <c r="D16761" s="214"/>
      <c r="E16761" s="214"/>
      <c r="F16761" s="224"/>
      <c r="G16761" s="216"/>
      <c r="H16761" s="227"/>
      <c r="I16761" s="214"/>
      <c r="J16761" s="214"/>
      <c r="K16761" s="218"/>
    </row>
    <row r="16762" customHeight="1" spans="1:11">
      <c r="A16762" s="228"/>
      <c r="B16762" s="219"/>
      <c r="C16762" s="220"/>
      <c r="D16762" s="220"/>
      <c r="E16762" s="220"/>
      <c r="F16762" s="225"/>
      <c r="G16762" s="222"/>
      <c r="H16762" s="229"/>
      <c r="I16762" s="220"/>
      <c r="J16762" s="220"/>
      <c r="K16762" s="223"/>
    </row>
    <row r="16763" customHeight="1" spans="1:11">
      <c r="A16763" s="226"/>
      <c r="B16763" s="213"/>
      <c r="C16763" s="214"/>
      <c r="D16763" s="214"/>
      <c r="E16763" s="214"/>
      <c r="F16763" s="224"/>
      <c r="G16763" s="216"/>
      <c r="H16763" s="227"/>
      <c r="I16763" s="214"/>
      <c r="J16763" s="214"/>
      <c r="K16763" s="218"/>
    </row>
    <row r="16764" customHeight="1" spans="1:11">
      <c r="A16764" s="228"/>
      <c r="B16764" s="219"/>
      <c r="C16764" s="220"/>
      <c r="D16764" s="220"/>
      <c r="E16764" s="220"/>
      <c r="F16764" s="225"/>
      <c r="G16764" s="222"/>
      <c r="H16764" s="229"/>
      <c r="I16764" s="220"/>
      <c r="J16764" s="220"/>
      <c r="K16764" s="223"/>
    </row>
    <row r="16765" customHeight="1" spans="1:11">
      <c r="A16765" s="226"/>
      <c r="B16765" s="213"/>
      <c r="C16765" s="214"/>
      <c r="D16765" s="214"/>
      <c r="E16765" s="214"/>
      <c r="F16765" s="224"/>
      <c r="G16765" s="216"/>
      <c r="H16765" s="227"/>
      <c r="I16765" s="214"/>
      <c r="J16765" s="214"/>
      <c r="K16765" s="218"/>
    </row>
    <row r="16766" customHeight="1" spans="1:11">
      <c r="A16766" s="228"/>
      <c r="B16766" s="219"/>
      <c r="C16766" s="220"/>
      <c r="D16766" s="220"/>
      <c r="E16766" s="220"/>
      <c r="F16766" s="225"/>
      <c r="G16766" s="222"/>
      <c r="H16766" s="229"/>
      <c r="I16766" s="220"/>
      <c r="J16766" s="220"/>
      <c r="K16766" s="223"/>
    </row>
    <row r="16767" customHeight="1" spans="1:11">
      <c r="A16767" s="226"/>
      <c r="B16767" s="213"/>
      <c r="C16767" s="214"/>
      <c r="D16767" s="214"/>
      <c r="E16767" s="214"/>
      <c r="F16767" s="224"/>
      <c r="G16767" s="216"/>
      <c r="H16767" s="227"/>
      <c r="I16767" s="214"/>
      <c r="J16767" s="214"/>
      <c r="K16767" s="218"/>
    </row>
    <row r="16768" customHeight="1" spans="1:11">
      <c r="A16768" s="228"/>
      <c r="B16768" s="219"/>
      <c r="C16768" s="220"/>
      <c r="D16768" s="220"/>
      <c r="E16768" s="220"/>
      <c r="F16768" s="225"/>
      <c r="G16768" s="222"/>
      <c r="H16768" s="229"/>
      <c r="I16768" s="220"/>
      <c r="J16768" s="220"/>
      <c r="K16768" s="223"/>
    </row>
    <row r="16769" customHeight="1" spans="1:11">
      <c r="A16769" s="226"/>
      <c r="B16769" s="213"/>
      <c r="C16769" s="214"/>
      <c r="D16769" s="214"/>
      <c r="E16769" s="214"/>
      <c r="F16769" s="224"/>
      <c r="G16769" s="216"/>
      <c r="H16769" s="227"/>
      <c r="I16769" s="214"/>
      <c r="J16769" s="214"/>
      <c r="K16769" s="218"/>
    </row>
    <row r="16770" customHeight="1" spans="1:11">
      <c r="A16770" s="228"/>
      <c r="B16770" s="219"/>
      <c r="C16770" s="220"/>
      <c r="D16770" s="220"/>
      <c r="E16770" s="220"/>
      <c r="F16770" s="225"/>
      <c r="G16770" s="222"/>
      <c r="H16770" s="229"/>
      <c r="I16770" s="220"/>
      <c r="J16770" s="220"/>
      <c r="K16770" s="223"/>
    </row>
    <row r="16771" customHeight="1" spans="1:11">
      <c r="A16771" s="226"/>
      <c r="B16771" s="213"/>
      <c r="C16771" s="214"/>
      <c r="D16771" s="214"/>
      <c r="E16771" s="214"/>
      <c r="F16771" s="224"/>
      <c r="G16771" s="216"/>
      <c r="H16771" s="227"/>
      <c r="I16771" s="214"/>
      <c r="J16771" s="214"/>
      <c r="K16771" s="218"/>
    </row>
    <row r="16772" customHeight="1" spans="1:11">
      <c r="A16772" s="228"/>
      <c r="B16772" s="219"/>
      <c r="C16772" s="220"/>
      <c r="D16772" s="220"/>
      <c r="E16772" s="220"/>
      <c r="F16772" s="225"/>
      <c r="G16772" s="222"/>
      <c r="H16772" s="229"/>
      <c r="I16772" s="220"/>
      <c r="J16772" s="220"/>
      <c r="K16772" s="223"/>
    </row>
    <row r="16773" customHeight="1" spans="1:11">
      <c r="A16773" s="226"/>
      <c r="B16773" s="213"/>
      <c r="C16773" s="214"/>
      <c r="D16773" s="214"/>
      <c r="E16773" s="214"/>
      <c r="F16773" s="224"/>
      <c r="G16773" s="216"/>
      <c r="H16773" s="227"/>
      <c r="I16773" s="214"/>
      <c r="J16773" s="214"/>
      <c r="K16773" s="218"/>
    </row>
    <row r="16774" customHeight="1" spans="1:11">
      <c r="A16774" s="228"/>
      <c r="B16774" s="219"/>
      <c r="C16774" s="220"/>
      <c r="D16774" s="220"/>
      <c r="E16774" s="220"/>
      <c r="F16774" s="225"/>
      <c r="G16774" s="222"/>
      <c r="H16774" s="229"/>
      <c r="I16774" s="220"/>
      <c r="J16774" s="220"/>
      <c r="K16774" s="223"/>
    </row>
    <row r="16775" customHeight="1" spans="1:11">
      <c r="A16775" s="226"/>
      <c r="B16775" s="213"/>
      <c r="C16775" s="214"/>
      <c r="D16775" s="214"/>
      <c r="E16775" s="214"/>
      <c r="F16775" s="224"/>
      <c r="G16775" s="216"/>
      <c r="H16775" s="227"/>
      <c r="I16775" s="214"/>
      <c r="J16775" s="214"/>
      <c r="K16775" s="218"/>
    </row>
    <row r="16776" customHeight="1" spans="1:11">
      <c r="A16776" s="228"/>
      <c r="B16776" s="219"/>
      <c r="C16776" s="220"/>
      <c r="D16776" s="220"/>
      <c r="E16776" s="220"/>
      <c r="F16776" s="225"/>
      <c r="G16776" s="222"/>
      <c r="H16776" s="229"/>
      <c r="I16776" s="220"/>
      <c r="J16776" s="220"/>
      <c r="K16776" s="223"/>
    </row>
    <row r="16777" customHeight="1" spans="1:11">
      <c r="A16777" s="226"/>
      <c r="B16777" s="213"/>
      <c r="C16777" s="214"/>
      <c r="D16777" s="214"/>
      <c r="E16777" s="214"/>
      <c r="F16777" s="224"/>
      <c r="G16777" s="216"/>
      <c r="H16777" s="227"/>
      <c r="I16777" s="214"/>
      <c r="J16777" s="214"/>
      <c r="K16777" s="218"/>
    </row>
    <row r="16778" customHeight="1" spans="1:11">
      <c r="A16778" s="228"/>
      <c r="B16778" s="219"/>
      <c r="C16778" s="220"/>
      <c r="D16778" s="220"/>
      <c r="E16778" s="220"/>
      <c r="F16778" s="225"/>
      <c r="G16778" s="222"/>
      <c r="H16778" s="229"/>
      <c r="I16778" s="220"/>
      <c r="J16778" s="220"/>
      <c r="K16778" s="223"/>
    </row>
    <row r="16779" customHeight="1" spans="1:11">
      <c r="A16779" s="226"/>
      <c r="B16779" s="213"/>
      <c r="C16779" s="214"/>
      <c r="D16779" s="214"/>
      <c r="E16779" s="214"/>
      <c r="F16779" s="224"/>
      <c r="G16779" s="216"/>
      <c r="H16779" s="227"/>
      <c r="I16779" s="214"/>
      <c r="J16779" s="214"/>
      <c r="K16779" s="218"/>
    </row>
    <row r="16780" customHeight="1" spans="1:11">
      <c r="A16780" s="228"/>
      <c r="B16780" s="219"/>
      <c r="C16780" s="220"/>
      <c r="D16780" s="220"/>
      <c r="E16780" s="220"/>
      <c r="F16780" s="225"/>
      <c r="G16780" s="222"/>
      <c r="H16780" s="229"/>
      <c r="I16780" s="220"/>
      <c r="J16780" s="220"/>
      <c r="K16780" s="223"/>
    </row>
    <row r="16781" customHeight="1" spans="1:11">
      <c r="A16781" s="226"/>
      <c r="B16781" s="213"/>
      <c r="C16781" s="214"/>
      <c r="D16781" s="214"/>
      <c r="E16781" s="214"/>
      <c r="F16781" s="224"/>
      <c r="G16781" s="216"/>
      <c r="H16781" s="227"/>
      <c r="I16781" s="214"/>
      <c r="J16781" s="214"/>
      <c r="K16781" s="218"/>
    </row>
    <row r="16782" customHeight="1" spans="1:11">
      <c r="A16782" s="228"/>
      <c r="B16782" s="219"/>
      <c r="C16782" s="220"/>
      <c r="D16782" s="220"/>
      <c r="E16782" s="220"/>
      <c r="F16782" s="225"/>
      <c r="G16782" s="222"/>
      <c r="H16782" s="229"/>
      <c r="I16782" s="220"/>
      <c r="J16782" s="220"/>
      <c r="K16782" s="223"/>
    </row>
    <row r="16783" customHeight="1" spans="1:11">
      <c r="A16783" s="226"/>
      <c r="B16783" s="213"/>
      <c r="C16783" s="214"/>
      <c r="D16783" s="214"/>
      <c r="E16783" s="214"/>
      <c r="F16783" s="224"/>
      <c r="G16783" s="216"/>
      <c r="H16783" s="227"/>
      <c r="I16783" s="214"/>
      <c r="J16783" s="214"/>
      <c r="K16783" s="218"/>
    </row>
    <row r="16784" customHeight="1" spans="1:11">
      <c r="A16784" s="228"/>
      <c r="B16784" s="219"/>
      <c r="C16784" s="220"/>
      <c r="D16784" s="220"/>
      <c r="E16784" s="220"/>
      <c r="F16784" s="225"/>
      <c r="G16784" s="222"/>
      <c r="H16784" s="229"/>
      <c r="I16784" s="220"/>
      <c r="J16784" s="220"/>
      <c r="K16784" s="223"/>
    </row>
    <row r="16785" customHeight="1" spans="1:11">
      <c r="A16785" s="226"/>
      <c r="B16785" s="213"/>
      <c r="C16785" s="214"/>
      <c r="D16785" s="214"/>
      <c r="E16785" s="214"/>
      <c r="F16785" s="224"/>
      <c r="G16785" s="216"/>
      <c r="H16785" s="227"/>
      <c r="I16785" s="214"/>
      <c r="J16785" s="214"/>
      <c r="K16785" s="218"/>
    </row>
    <row r="16786" customHeight="1" spans="1:11">
      <c r="A16786" s="228"/>
      <c r="B16786" s="219"/>
      <c r="C16786" s="220"/>
      <c r="D16786" s="220"/>
      <c r="E16786" s="220"/>
      <c r="F16786" s="225"/>
      <c r="G16786" s="222"/>
      <c r="H16786" s="229"/>
      <c r="I16786" s="220"/>
      <c r="J16786" s="220"/>
      <c r="K16786" s="223"/>
    </row>
    <row r="16787" customHeight="1" spans="1:11">
      <c r="A16787" s="226"/>
      <c r="B16787" s="213"/>
      <c r="C16787" s="214"/>
      <c r="D16787" s="214"/>
      <c r="E16787" s="214"/>
      <c r="F16787" s="224"/>
      <c r="G16787" s="216"/>
      <c r="H16787" s="227"/>
      <c r="I16787" s="214"/>
      <c r="J16787" s="214"/>
      <c r="K16787" s="218"/>
    </row>
    <row r="16788" customHeight="1" spans="1:11">
      <c r="A16788" s="228"/>
      <c r="B16788" s="219"/>
      <c r="C16788" s="220"/>
      <c r="D16788" s="220"/>
      <c r="E16788" s="220"/>
      <c r="F16788" s="225"/>
      <c r="G16788" s="222"/>
      <c r="H16788" s="229"/>
      <c r="I16788" s="220"/>
      <c r="J16788" s="220"/>
      <c r="K16788" s="223"/>
    </row>
    <row r="16789" customHeight="1" spans="1:11">
      <c r="A16789" s="226"/>
      <c r="B16789" s="213"/>
      <c r="C16789" s="214"/>
      <c r="D16789" s="214"/>
      <c r="E16789" s="214"/>
      <c r="F16789" s="224"/>
      <c r="G16789" s="216"/>
      <c r="H16789" s="227"/>
      <c r="I16789" s="214"/>
      <c r="J16789" s="214"/>
      <c r="K16789" s="218"/>
    </row>
    <row r="16790" customHeight="1" spans="1:11">
      <c r="A16790" s="228"/>
      <c r="B16790" s="219"/>
      <c r="C16790" s="220"/>
      <c r="D16790" s="220"/>
      <c r="E16790" s="220"/>
      <c r="F16790" s="225"/>
      <c r="G16790" s="222"/>
      <c r="H16790" s="229"/>
      <c r="I16790" s="220"/>
      <c r="J16790" s="220"/>
      <c r="K16790" s="223"/>
    </row>
    <row r="16791" customHeight="1" spans="1:11">
      <c r="A16791" s="226"/>
      <c r="B16791" s="213"/>
      <c r="C16791" s="214"/>
      <c r="D16791" s="214"/>
      <c r="E16791" s="214"/>
      <c r="F16791" s="224"/>
      <c r="G16791" s="216"/>
      <c r="H16791" s="227"/>
      <c r="I16791" s="214"/>
      <c r="J16791" s="214"/>
      <c r="K16791" s="218"/>
    </row>
    <row r="16792" customHeight="1" spans="1:11">
      <c r="A16792" s="228"/>
      <c r="B16792" s="219"/>
      <c r="C16792" s="220"/>
      <c r="D16792" s="220"/>
      <c r="E16792" s="220"/>
      <c r="F16792" s="225"/>
      <c r="G16792" s="222"/>
      <c r="H16792" s="229"/>
      <c r="I16792" s="220"/>
      <c r="J16792" s="220"/>
      <c r="K16792" s="223"/>
    </row>
    <row r="16793" customHeight="1" spans="1:11">
      <c r="A16793" s="226"/>
      <c r="B16793" s="213"/>
      <c r="C16793" s="214"/>
      <c r="D16793" s="214"/>
      <c r="E16793" s="214"/>
      <c r="F16793" s="224"/>
      <c r="G16793" s="216"/>
      <c r="H16793" s="227"/>
      <c r="I16793" s="214"/>
      <c r="J16793" s="214"/>
      <c r="K16793" s="218"/>
    </row>
    <row r="16794" customHeight="1" spans="1:11">
      <c r="A16794" s="228"/>
      <c r="B16794" s="219"/>
      <c r="C16794" s="220"/>
      <c r="D16794" s="220"/>
      <c r="E16794" s="220"/>
      <c r="F16794" s="225"/>
      <c r="G16794" s="222"/>
      <c r="H16794" s="229"/>
      <c r="I16794" s="220"/>
      <c r="J16794" s="220"/>
      <c r="K16794" s="223"/>
    </row>
    <row r="16795" customHeight="1" spans="1:11">
      <c r="A16795" s="226"/>
      <c r="B16795" s="213"/>
      <c r="C16795" s="214"/>
      <c r="D16795" s="214"/>
      <c r="E16795" s="214"/>
      <c r="F16795" s="224"/>
      <c r="G16795" s="216"/>
      <c r="H16795" s="227"/>
      <c r="I16795" s="214"/>
      <c r="J16795" s="214"/>
      <c r="K16795" s="218"/>
    </row>
    <row r="16796" customHeight="1" spans="1:11">
      <c r="A16796" s="228"/>
      <c r="B16796" s="219"/>
      <c r="C16796" s="220"/>
      <c r="D16796" s="220"/>
      <c r="E16796" s="220"/>
      <c r="F16796" s="225"/>
      <c r="G16796" s="222"/>
      <c r="H16796" s="229"/>
      <c r="I16796" s="220"/>
      <c r="J16796" s="220"/>
      <c r="K16796" s="223"/>
    </row>
    <row r="16797" customHeight="1" spans="1:11">
      <c r="A16797" s="226"/>
      <c r="B16797" s="213"/>
      <c r="C16797" s="214"/>
      <c r="D16797" s="214"/>
      <c r="E16797" s="214"/>
      <c r="F16797" s="224"/>
      <c r="G16797" s="216"/>
      <c r="H16797" s="227"/>
      <c r="I16797" s="214"/>
      <c r="J16797" s="214"/>
      <c r="K16797" s="218"/>
    </row>
    <row r="16798" customHeight="1" spans="1:11">
      <c r="A16798" s="228"/>
      <c r="B16798" s="219"/>
      <c r="C16798" s="220"/>
      <c r="D16798" s="220"/>
      <c r="E16798" s="220"/>
      <c r="F16798" s="225"/>
      <c r="G16798" s="222"/>
      <c r="H16798" s="229"/>
      <c r="I16798" s="220"/>
      <c r="J16798" s="220"/>
      <c r="K16798" s="223"/>
    </row>
    <row r="16799" customHeight="1" spans="1:11">
      <c r="A16799" s="226"/>
      <c r="B16799" s="213"/>
      <c r="C16799" s="214"/>
      <c r="D16799" s="214"/>
      <c r="E16799" s="214"/>
      <c r="F16799" s="224"/>
      <c r="G16799" s="216"/>
      <c r="H16799" s="227"/>
      <c r="I16799" s="214"/>
      <c r="J16799" s="214"/>
      <c r="K16799" s="218"/>
    </row>
    <row r="16800" customHeight="1" spans="1:11">
      <c r="A16800" s="228"/>
      <c r="B16800" s="219"/>
      <c r="C16800" s="220"/>
      <c r="D16800" s="220"/>
      <c r="E16800" s="220"/>
      <c r="F16800" s="225"/>
      <c r="G16800" s="222"/>
      <c r="H16800" s="229"/>
      <c r="I16800" s="220"/>
      <c r="J16800" s="220"/>
      <c r="K16800" s="223"/>
    </row>
    <row r="16801" customHeight="1" spans="1:11">
      <c r="A16801" s="226"/>
      <c r="B16801" s="213"/>
      <c r="C16801" s="214"/>
      <c r="D16801" s="214"/>
      <c r="E16801" s="214"/>
      <c r="F16801" s="224"/>
      <c r="G16801" s="216"/>
      <c r="H16801" s="227"/>
      <c r="I16801" s="214"/>
      <c r="J16801" s="214"/>
      <c r="K16801" s="218"/>
    </row>
    <row r="16802" customHeight="1" spans="1:11">
      <c r="A16802" s="228"/>
      <c r="B16802" s="219"/>
      <c r="C16802" s="220"/>
      <c r="D16802" s="220"/>
      <c r="E16802" s="220"/>
      <c r="F16802" s="225"/>
      <c r="G16802" s="222"/>
      <c r="H16802" s="229"/>
      <c r="I16802" s="220"/>
      <c r="J16802" s="220"/>
      <c r="K16802" s="223"/>
    </row>
    <row r="16803" customHeight="1" spans="1:11">
      <c r="A16803" s="226"/>
      <c r="B16803" s="213"/>
      <c r="C16803" s="214"/>
      <c r="D16803" s="214"/>
      <c r="E16803" s="214"/>
      <c r="F16803" s="224"/>
      <c r="G16803" s="216"/>
      <c r="H16803" s="227"/>
      <c r="I16803" s="214"/>
      <c r="J16803" s="214"/>
      <c r="K16803" s="218"/>
    </row>
    <row r="16804" customHeight="1" spans="1:11">
      <c r="A16804" s="228"/>
      <c r="B16804" s="219"/>
      <c r="C16804" s="220"/>
      <c r="D16804" s="220"/>
      <c r="E16804" s="220"/>
      <c r="F16804" s="225"/>
      <c r="G16804" s="222"/>
      <c r="H16804" s="229"/>
      <c r="I16804" s="220"/>
      <c r="J16804" s="220"/>
      <c r="K16804" s="223"/>
    </row>
    <row r="16805" customHeight="1" spans="1:11">
      <c r="A16805" s="226"/>
      <c r="B16805" s="213"/>
      <c r="C16805" s="214"/>
      <c r="D16805" s="214"/>
      <c r="E16805" s="214"/>
      <c r="F16805" s="224"/>
      <c r="G16805" s="216"/>
      <c r="H16805" s="227"/>
      <c r="I16805" s="214"/>
      <c r="J16805" s="214"/>
      <c r="K16805" s="218"/>
    </row>
    <row r="16806" customHeight="1" spans="1:11">
      <c r="A16806" s="228"/>
      <c r="B16806" s="219"/>
      <c r="C16806" s="220"/>
      <c r="D16806" s="220"/>
      <c r="E16806" s="220"/>
      <c r="F16806" s="225"/>
      <c r="G16806" s="222"/>
      <c r="H16806" s="229"/>
      <c r="I16806" s="220"/>
      <c r="J16806" s="220"/>
      <c r="K16806" s="223"/>
    </row>
    <row r="16807" customHeight="1" spans="1:11">
      <c r="A16807" s="226"/>
      <c r="B16807" s="213"/>
      <c r="C16807" s="214"/>
      <c r="D16807" s="214"/>
      <c r="E16807" s="214"/>
      <c r="F16807" s="224"/>
      <c r="G16807" s="216"/>
      <c r="H16807" s="227"/>
      <c r="I16807" s="214"/>
      <c r="J16807" s="214"/>
      <c r="K16807" s="218"/>
    </row>
    <row r="16808" customHeight="1" spans="1:11">
      <c r="A16808" s="228"/>
      <c r="B16808" s="219"/>
      <c r="C16808" s="220"/>
      <c r="D16808" s="220"/>
      <c r="E16808" s="220"/>
      <c r="F16808" s="225"/>
      <c r="G16808" s="222"/>
      <c r="H16808" s="229"/>
      <c r="I16808" s="220"/>
      <c r="J16808" s="220"/>
      <c r="K16808" s="223"/>
    </row>
    <row r="16809" customHeight="1" spans="1:11">
      <c r="A16809" s="226"/>
      <c r="B16809" s="213"/>
      <c r="C16809" s="214"/>
      <c r="D16809" s="214"/>
      <c r="E16809" s="214"/>
      <c r="F16809" s="224"/>
      <c r="G16809" s="216"/>
      <c r="H16809" s="227"/>
      <c r="I16809" s="214"/>
      <c r="J16809" s="214"/>
      <c r="K16809" s="218"/>
    </row>
    <row r="16810" customHeight="1" spans="1:11">
      <c r="A16810" s="228"/>
      <c r="B16810" s="219"/>
      <c r="C16810" s="220"/>
      <c r="D16810" s="220"/>
      <c r="E16810" s="220"/>
      <c r="F16810" s="225"/>
      <c r="G16810" s="222"/>
      <c r="H16810" s="229"/>
      <c r="I16810" s="220"/>
      <c r="J16810" s="220"/>
      <c r="K16810" s="223"/>
    </row>
    <row r="16811" customHeight="1" spans="1:11">
      <c r="A16811" s="226"/>
      <c r="B16811" s="213"/>
      <c r="C16811" s="214"/>
      <c r="D16811" s="214"/>
      <c r="E16811" s="214"/>
      <c r="F16811" s="224"/>
      <c r="G16811" s="216"/>
      <c r="H16811" s="227"/>
      <c r="I16811" s="214"/>
      <c r="J16811" s="214"/>
      <c r="K16811" s="218"/>
    </row>
    <row r="16812" customHeight="1" spans="1:11">
      <c r="A16812" s="228"/>
      <c r="B16812" s="219"/>
      <c r="C16812" s="220"/>
      <c r="D16812" s="220"/>
      <c r="E16812" s="220"/>
      <c r="F16812" s="225"/>
      <c r="G16812" s="222"/>
      <c r="H16812" s="229"/>
      <c r="I16812" s="220"/>
      <c r="J16812" s="220"/>
      <c r="K16812" s="223"/>
    </row>
    <row r="16813" customHeight="1" spans="1:11">
      <c r="A16813" s="226"/>
      <c r="B16813" s="213"/>
      <c r="C16813" s="214"/>
      <c r="D16813" s="214"/>
      <c r="E16813" s="214"/>
      <c r="F16813" s="224"/>
      <c r="G16813" s="216"/>
      <c r="H16813" s="227"/>
      <c r="I16813" s="214"/>
      <c r="J16813" s="214"/>
      <c r="K16813" s="218"/>
    </row>
    <row r="16814" customHeight="1" spans="1:11">
      <c r="A16814" s="228"/>
      <c r="B16814" s="219"/>
      <c r="C16814" s="220"/>
      <c r="D16814" s="220"/>
      <c r="E16814" s="220"/>
      <c r="F16814" s="225"/>
      <c r="G16814" s="222"/>
      <c r="H16814" s="229"/>
      <c r="I16814" s="220"/>
      <c r="J16814" s="220"/>
      <c r="K16814" s="223"/>
    </row>
    <row r="16815" customHeight="1" spans="1:11">
      <c r="A16815" s="226"/>
      <c r="B16815" s="213"/>
      <c r="C16815" s="214"/>
      <c r="D16815" s="214"/>
      <c r="E16815" s="214"/>
      <c r="F16815" s="224"/>
      <c r="G16815" s="216"/>
      <c r="H16815" s="227"/>
      <c r="I16815" s="214"/>
      <c r="J16815" s="214"/>
      <c r="K16815" s="218"/>
    </row>
    <row r="16816" customHeight="1" spans="1:11">
      <c r="A16816" s="228"/>
      <c r="B16816" s="219"/>
      <c r="C16816" s="220"/>
      <c r="D16816" s="220"/>
      <c r="E16816" s="220"/>
      <c r="F16816" s="225"/>
      <c r="G16816" s="222"/>
      <c r="H16816" s="229"/>
      <c r="I16816" s="220"/>
      <c r="J16816" s="220"/>
      <c r="K16816" s="223"/>
    </row>
    <row r="16817" customHeight="1" spans="1:11">
      <c r="A16817" s="226"/>
      <c r="B16817" s="213"/>
      <c r="C16817" s="214"/>
      <c r="D16817" s="214"/>
      <c r="E16817" s="214"/>
      <c r="F16817" s="224"/>
      <c r="G16817" s="216"/>
      <c r="H16817" s="227"/>
      <c r="I16817" s="214"/>
      <c r="J16817" s="214"/>
      <c r="K16817" s="218"/>
    </row>
    <row r="16818" customHeight="1" spans="1:11">
      <c r="A16818" s="228"/>
      <c r="B16818" s="219"/>
      <c r="C16818" s="220"/>
      <c r="D16818" s="220"/>
      <c r="E16818" s="220"/>
      <c r="F16818" s="225"/>
      <c r="G16818" s="222"/>
      <c r="H16818" s="229"/>
      <c r="I16818" s="220"/>
      <c r="J16818" s="220"/>
      <c r="K16818" s="223"/>
    </row>
    <row r="16819" customHeight="1" spans="1:11">
      <c r="A16819" s="226"/>
      <c r="B16819" s="213"/>
      <c r="C16819" s="214"/>
      <c r="D16819" s="214"/>
      <c r="E16819" s="214"/>
      <c r="F16819" s="224"/>
      <c r="G16819" s="216"/>
      <c r="H16819" s="227"/>
      <c r="I16819" s="214"/>
      <c r="J16819" s="214"/>
      <c r="K16819" s="218"/>
    </row>
    <row r="16820" customHeight="1" spans="1:11">
      <c r="A16820" s="228"/>
      <c r="B16820" s="219"/>
      <c r="C16820" s="220"/>
      <c r="D16820" s="220"/>
      <c r="E16820" s="220"/>
      <c r="F16820" s="225"/>
      <c r="G16820" s="222"/>
      <c r="H16820" s="229"/>
      <c r="I16820" s="220"/>
      <c r="J16820" s="220"/>
      <c r="K16820" s="223"/>
    </row>
    <row r="16821" customHeight="1" spans="1:11">
      <c r="A16821" s="226"/>
      <c r="B16821" s="213"/>
      <c r="C16821" s="214"/>
      <c r="D16821" s="214"/>
      <c r="E16821" s="214"/>
      <c r="F16821" s="224"/>
      <c r="G16821" s="216"/>
      <c r="H16821" s="227"/>
      <c r="I16821" s="214"/>
      <c r="J16821" s="214"/>
      <c r="K16821" s="218"/>
    </row>
    <row r="16822" customHeight="1" spans="1:11">
      <c r="A16822" s="228"/>
      <c r="B16822" s="219"/>
      <c r="C16822" s="220"/>
      <c r="D16822" s="220"/>
      <c r="E16822" s="220"/>
      <c r="F16822" s="225"/>
      <c r="G16822" s="222"/>
      <c r="H16822" s="229"/>
      <c r="I16822" s="220"/>
      <c r="J16822" s="220"/>
      <c r="K16822" s="223"/>
    </row>
    <row r="16823" customHeight="1" spans="1:11">
      <c r="A16823" s="226"/>
      <c r="B16823" s="213"/>
      <c r="C16823" s="214"/>
      <c r="D16823" s="214"/>
      <c r="E16823" s="214"/>
      <c r="F16823" s="224"/>
      <c r="G16823" s="216"/>
      <c r="H16823" s="227"/>
      <c r="I16823" s="214"/>
      <c r="J16823" s="214"/>
      <c r="K16823" s="218"/>
    </row>
    <row r="16824" customHeight="1" spans="1:11">
      <c r="A16824" s="228"/>
      <c r="B16824" s="219"/>
      <c r="C16824" s="220"/>
      <c r="D16824" s="220"/>
      <c r="E16824" s="220"/>
      <c r="F16824" s="225"/>
      <c r="G16824" s="222"/>
      <c r="H16824" s="229"/>
      <c r="I16824" s="220"/>
      <c r="J16824" s="220"/>
      <c r="K16824" s="223"/>
    </row>
    <row r="16825" customHeight="1" spans="1:11">
      <c r="A16825" s="226"/>
      <c r="B16825" s="213"/>
      <c r="C16825" s="214"/>
      <c r="D16825" s="214"/>
      <c r="E16825" s="214"/>
      <c r="F16825" s="224"/>
      <c r="G16825" s="216"/>
      <c r="H16825" s="227"/>
      <c r="I16825" s="214"/>
      <c r="J16825" s="214"/>
      <c r="K16825" s="218"/>
    </row>
    <row r="16826" customHeight="1" spans="1:11">
      <c r="A16826" s="228"/>
      <c r="B16826" s="219"/>
      <c r="C16826" s="220"/>
      <c r="D16826" s="220"/>
      <c r="E16826" s="220"/>
      <c r="F16826" s="225"/>
      <c r="G16826" s="222"/>
      <c r="H16826" s="229"/>
      <c r="I16826" s="220"/>
      <c r="J16826" s="220"/>
      <c r="K16826" s="223"/>
    </row>
    <row r="16827" customHeight="1" spans="1:11">
      <c r="A16827" s="226"/>
      <c r="B16827" s="213"/>
      <c r="C16827" s="214"/>
      <c r="D16827" s="214"/>
      <c r="E16827" s="214"/>
      <c r="F16827" s="224"/>
      <c r="G16827" s="216"/>
      <c r="H16827" s="227"/>
      <c r="I16827" s="214"/>
      <c r="J16827" s="214"/>
      <c r="K16827" s="218"/>
    </row>
    <row r="16828" customHeight="1" spans="1:11">
      <c r="A16828" s="228"/>
      <c r="B16828" s="219"/>
      <c r="C16828" s="220"/>
      <c r="D16828" s="220"/>
      <c r="E16828" s="220"/>
      <c r="F16828" s="225"/>
      <c r="G16828" s="222"/>
      <c r="H16828" s="229"/>
      <c r="I16828" s="220"/>
      <c r="J16828" s="220"/>
      <c r="K16828" s="223"/>
    </row>
    <row r="16829" customHeight="1" spans="1:11">
      <c r="A16829" s="226"/>
      <c r="B16829" s="213"/>
      <c r="C16829" s="214"/>
      <c r="D16829" s="214"/>
      <c r="E16829" s="214"/>
      <c r="F16829" s="224"/>
      <c r="G16829" s="216"/>
      <c r="H16829" s="227"/>
      <c r="I16829" s="214"/>
      <c r="J16829" s="214"/>
      <c r="K16829" s="218"/>
    </row>
    <row r="16830" customHeight="1" spans="1:11">
      <c r="A16830" s="228"/>
      <c r="B16830" s="219"/>
      <c r="C16830" s="220"/>
      <c r="D16830" s="220"/>
      <c r="E16830" s="220"/>
      <c r="F16830" s="225"/>
      <c r="G16830" s="222"/>
      <c r="H16830" s="229"/>
      <c r="I16830" s="220"/>
      <c r="J16830" s="220"/>
      <c r="K16830" s="223"/>
    </row>
    <row r="16831" customHeight="1" spans="1:11">
      <c r="A16831" s="226"/>
      <c r="B16831" s="213"/>
      <c r="C16831" s="214"/>
      <c r="D16831" s="214"/>
      <c r="E16831" s="214"/>
      <c r="F16831" s="224"/>
      <c r="G16831" s="216"/>
      <c r="H16831" s="227"/>
      <c r="I16831" s="214"/>
      <c r="J16831" s="214"/>
      <c r="K16831" s="218"/>
    </row>
    <row r="16832" customHeight="1" spans="1:11">
      <c r="A16832" s="228"/>
      <c r="B16832" s="219"/>
      <c r="C16832" s="220"/>
      <c r="D16832" s="220"/>
      <c r="E16832" s="220"/>
      <c r="F16832" s="225"/>
      <c r="G16832" s="222"/>
      <c r="H16832" s="229"/>
      <c r="I16832" s="220"/>
      <c r="J16832" s="220"/>
      <c r="K16832" s="223"/>
    </row>
    <row r="16833" customHeight="1" spans="1:11">
      <c r="A16833" s="226"/>
      <c r="B16833" s="213"/>
      <c r="C16833" s="214"/>
      <c r="D16833" s="214"/>
      <c r="E16833" s="214"/>
      <c r="F16833" s="224"/>
      <c r="G16833" s="216"/>
      <c r="H16833" s="227"/>
      <c r="I16833" s="214"/>
      <c r="J16833" s="214"/>
      <c r="K16833" s="218"/>
    </row>
    <row r="16834" customHeight="1" spans="1:11">
      <c r="A16834" s="228"/>
      <c r="B16834" s="219"/>
      <c r="C16834" s="220"/>
      <c r="D16834" s="220"/>
      <c r="E16834" s="220"/>
      <c r="F16834" s="225"/>
      <c r="G16834" s="222"/>
      <c r="H16834" s="229"/>
      <c r="I16834" s="220"/>
      <c r="J16834" s="220"/>
      <c r="K16834" s="223"/>
    </row>
    <row r="16835" customHeight="1" spans="1:11">
      <c r="A16835" s="226"/>
      <c r="B16835" s="213"/>
      <c r="C16835" s="214"/>
      <c r="D16835" s="214"/>
      <c r="E16835" s="214"/>
      <c r="F16835" s="224"/>
      <c r="G16835" s="216"/>
      <c r="H16835" s="227"/>
      <c r="I16835" s="214"/>
      <c r="J16835" s="214"/>
      <c r="K16835" s="218"/>
    </row>
    <row r="16836" customHeight="1" spans="1:11">
      <c r="A16836" s="228"/>
      <c r="B16836" s="219"/>
      <c r="C16836" s="220"/>
      <c r="D16836" s="220"/>
      <c r="E16836" s="220"/>
      <c r="F16836" s="225"/>
      <c r="G16836" s="222"/>
      <c r="H16836" s="229"/>
      <c r="I16836" s="220"/>
      <c r="J16836" s="220"/>
      <c r="K16836" s="223"/>
    </row>
    <row r="16837" customHeight="1" spans="1:11">
      <c r="A16837" s="226"/>
      <c r="B16837" s="213"/>
      <c r="C16837" s="214"/>
      <c r="D16837" s="214"/>
      <c r="E16837" s="214"/>
      <c r="F16837" s="224"/>
      <c r="G16837" s="216"/>
      <c r="H16837" s="227"/>
      <c r="I16837" s="214"/>
      <c r="J16837" s="214"/>
      <c r="K16837" s="218"/>
    </row>
    <row r="16838" customHeight="1" spans="1:11">
      <c r="A16838" s="228"/>
      <c r="B16838" s="219"/>
      <c r="C16838" s="220"/>
      <c r="D16838" s="220"/>
      <c r="E16838" s="220"/>
      <c r="F16838" s="225"/>
      <c r="G16838" s="222"/>
      <c r="H16838" s="229"/>
      <c r="I16838" s="220"/>
      <c r="J16838" s="220"/>
      <c r="K16838" s="223"/>
    </row>
    <row r="16839" customHeight="1" spans="1:11">
      <c r="A16839" s="226"/>
      <c r="B16839" s="213"/>
      <c r="C16839" s="214"/>
      <c r="D16839" s="214"/>
      <c r="E16839" s="214"/>
      <c r="F16839" s="224"/>
      <c r="G16839" s="216"/>
      <c r="H16839" s="227"/>
      <c r="I16839" s="214"/>
      <c r="J16839" s="214"/>
      <c r="K16839" s="218"/>
    </row>
    <row r="16840" customHeight="1" spans="1:11">
      <c r="A16840" s="228"/>
      <c r="B16840" s="219"/>
      <c r="C16840" s="220"/>
      <c r="D16840" s="220"/>
      <c r="E16840" s="220"/>
      <c r="F16840" s="225"/>
      <c r="G16840" s="222"/>
      <c r="H16840" s="229"/>
      <c r="I16840" s="220"/>
      <c r="J16840" s="220"/>
      <c r="K16840" s="223"/>
    </row>
    <row r="16841" customHeight="1" spans="1:11">
      <c r="A16841" s="226"/>
      <c r="B16841" s="213"/>
      <c r="C16841" s="214"/>
      <c r="D16841" s="214"/>
      <c r="E16841" s="214"/>
      <c r="F16841" s="224"/>
      <c r="G16841" s="216"/>
      <c r="H16841" s="227"/>
      <c r="I16841" s="214"/>
      <c r="J16841" s="214"/>
      <c r="K16841" s="218"/>
    </row>
    <row r="16842" customHeight="1" spans="1:11">
      <c r="A16842" s="228"/>
      <c r="B16842" s="219"/>
      <c r="C16842" s="220"/>
      <c r="D16842" s="220"/>
      <c r="E16842" s="220"/>
      <c r="F16842" s="225"/>
      <c r="G16842" s="222"/>
      <c r="H16842" s="229"/>
      <c r="I16842" s="220"/>
      <c r="J16842" s="220"/>
      <c r="K16842" s="223"/>
    </row>
    <row r="16843" customHeight="1" spans="1:11">
      <c r="A16843" s="226"/>
      <c r="B16843" s="213"/>
      <c r="C16843" s="214"/>
      <c r="D16843" s="214"/>
      <c r="E16843" s="214"/>
      <c r="F16843" s="224"/>
      <c r="G16843" s="216"/>
      <c r="H16843" s="227"/>
      <c r="I16843" s="214"/>
      <c r="J16843" s="214"/>
      <c r="K16843" s="218"/>
    </row>
    <row r="16844" customHeight="1" spans="1:11">
      <c r="A16844" s="228"/>
      <c r="B16844" s="219"/>
      <c r="C16844" s="220"/>
      <c r="D16844" s="220"/>
      <c r="E16844" s="220"/>
      <c r="F16844" s="225"/>
      <c r="G16844" s="222"/>
      <c r="H16844" s="229"/>
      <c r="I16844" s="220"/>
      <c r="J16844" s="220"/>
      <c r="K16844" s="223"/>
    </row>
    <row r="16845" customHeight="1" spans="1:11">
      <c r="A16845" s="226"/>
      <c r="B16845" s="213"/>
      <c r="C16845" s="214"/>
      <c r="D16845" s="214"/>
      <c r="E16845" s="214"/>
      <c r="F16845" s="224"/>
      <c r="G16845" s="216"/>
      <c r="H16845" s="227"/>
      <c r="I16845" s="214"/>
      <c r="J16845" s="214"/>
      <c r="K16845" s="218"/>
    </row>
    <row r="16846" customHeight="1" spans="1:11">
      <c r="A16846" s="228"/>
      <c r="B16846" s="219"/>
      <c r="C16846" s="220"/>
      <c r="D16846" s="220"/>
      <c r="E16846" s="220"/>
      <c r="F16846" s="225"/>
      <c r="G16846" s="222"/>
      <c r="H16846" s="229"/>
      <c r="I16846" s="220"/>
      <c r="J16846" s="220"/>
      <c r="K16846" s="223"/>
    </row>
    <row r="16847" customHeight="1" spans="1:11">
      <c r="A16847" s="226"/>
      <c r="B16847" s="213"/>
      <c r="C16847" s="214"/>
      <c r="D16847" s="214"/>
      <c r="E16847" s="214"/>
      <c r="F16847" s="224"/>
      <c r="G16847" s="216"/>
      <c r="H16847" s="227"/>
      <c r="I16847" s="214"/>
      <c r="J16847" s="214"/>
      <c r="K16847" s="218"/>
    </row>
    <row r="16848" customHeight="1" spans="1:11">
      <c r="A16848" s="228"/>
      <c r="B16848" s="219"/>
      <c r="C16848" s="220"/>
      <c r="D16848" s="220"/>
      <c r="E16848" s="220"/>
      <c r="F16848" s="225"/>
      <c r="G16848" s="222"/>
      <c r="H16848" s="229"/>
      <c r="I16848" s="220"/>
      <c r="J16848" s="220"/>
      <c r="K16848" s="223"/>
    </row>
    <row r="16849" customHeight="1" spans="1:11">
      <c r="A16849" s="226"/>
      <c r="B16849" s="213"/>
      <c r="C16849" s="214"/>
      <c r="D16849" s="214"/>
      <c r="E16849" s="214"/>
      <c r="F16849" s="224"/>
      <c r="G16849" s="216"/>
      <c r="H16849" s="227"/>
      <c r="I16849" s="214"/>
      <c r="J16849" s="214"/>
      <c r="K16849" s="218"/>
    </row>
    <row r="16850" customHeight="1" spans="1:11">
      <c r="A16850" s="228"/>
      <c r="B16850" s="219"/>
      <c r="C16850" s="220"/>
      <c r="D16850" s="220"/>
      <c r="E16850" s="220"/>
      <c r="F16850" s="225"/>
      <c r="G16850" s="222"/>
      <c r="H16850" s="229"/>
      <c r="I16850" s="220"/>
      <c r="J16850" s="220"/>
      <c r="K16850" s="223"/>
    </row>
    <row r="16851" customHeight="1" spans="1:11">
      <c r="A16851" s="226"/>
      <c r="B16851" s="213"/>
      <c r="C16851" s="214"/>
      <c r="D16851" s="214"/>
      <c r="E16851" s="214"/>
      <c r="F16851" s="224"/>
      <c r="G16851" s="216"/>
      <c r="H16851" s="227"/>
      <c r="I16851" s="214"/>
      <c r="J16851" s="214"/>
      <c r="K16851" s="218"/>
    </row>
    <row r="16852" customHeight="1" spans="1:11">
      <c r="A16852" s="228"/>
      <c r="B16852" s="219"/>
      <c r="C16852" s="220"/>
      <c r="D16852" s="220"/>
      <c r="E16852" s="220"/>
      <c r="F16852" s="225"/>
      <c r="G16852" s="222"/>
      <c r="H16852" s="229"/>
      <c r="I16852" s="220"/>
      <c r="J16852" s="220"/>
      <c r="K16852" s="223"/>
    </row>
    <row r="16853" customHeight="1" spans="1:11">
      <c r="A16853" s="226"/>
      <c r="B16853" s="213"/>
      <c r="C16853" s="214"/>
      <c r="D16853" s="214"/>
      <c r="E16853" s="214"/>
      <c r="F16853" s="224"/>
      <c r="G16853" s="216"/>
      <c r="H16853" s="227"/>
      <c r="I16853" s="214"/>
      <c r="J16853" s="214"/>
      <c r="K16853" s="218"/>
    </row>
    <row r="16854" customHeight="1" spans="1:11">
      <c r="A16854" s="228"/>
      <c r="B16854" s="219"/>
      <c r="C16854" s="220"/>
      <c r="D16854" s="220"/>
      <c r="E16854" s="220"/>
      <c r="F16854" s="225"/>
      <c r="G16854" s="222"/>
      <c r="H16854" s="229"/>
      <c r="I16854" s="220"/>
      <c r="J16854" s="220"/>
      <c r="K16854" s="223"/>
    </row>
    <row r="16855" customHeight="1" spans="1:11">
      <c r="A16855" s="226"/>
      <c r="B16855" s="213"/>
      <c r="C16855" s="214"/>
      <c r="D16855" s="214"/>
      <c r="E16855" s="214"/>
      <c r="F16855" s="224"/>
      <c r="G16855" s="216"/>
      <c r="H16855" s="227"/>
      <c r="I16855" s="214"/>
      <c r="J16855" s="214"/>
      <c r="K16855" s="218"/>
    </row>
    <row r="16856" customHeight="1" spans="1:11">
      <c r="A16856" s="228"/>
      <c r="B16856" s="219"/>
      <c r="C16856" s="220"/>
      <c r="D16856" s="220"/>
      <c r="E16856" s="220"/>
      <c r="F16856" s="225"/>
      <c r="G16856" s="222"/>
      <c r="H16856" s="229"/>
      <c r="I16856" s="220"/>
      <c r="J16856" s="220"/>
      <c r="K16856" s="223"/>
    </row>
    <row r="16857" customHeight="1" spans="1:11">
      <c r="A16857" s="226"/>
      <c r="B16857" s="213"/>
      <c r="C16857" s="214"/>
      <c r="D16857" s="214"/>
      <c r="E16857" s="214"/>
      <c r="F16857" s="224"/>
      <c r="G16857" s="216"/>
      <c r="H16857" s="227"/>
      <c r="I16857" s="214"/>
      <c r="J16857" s="214"/>
      <c r="K16857" s="218"/>
    </row>
    <row r="16858" customHeight="1" spans="1:11">
      <c r="A16858" s="228"/>
      <c r="B16858" s="219"/>
      <c r="C16858" s="220"/>
      <c r="D16858" s="220"/>
      <c r="E16858" s="220"/>
      <c r="F16858" s="225"/>
      <c r="G16858" s="222"/>
      <c r="H16858" s="229"/>
      <c r="I16858" s="220"/>
      <c r="J16858" s="220"/>
      <c r="K16858" s="223"/>
    </row>
    <row r="16859" customHeight="1" spans="1:11">
      <c r="A16859" s="226"/>
      <c r="B16859" s="213"/>
      <c r="C16859" s="214"/>
      <c r="D16859" s="214"/>
      <c r="E16859" s="214"/>
      <c r="F16859" s="224"/>
      <c r="G16859" s="216"/>
      <c r="H16859" s="227"/>
      <c r="I16859" s="214"/>
      <c r="J16859" s="214"/>
      <c r="K16859" s="218"/>
    </row>
    <row r="16860" customHeight="1" spans="1:11">
      <c r="A16860" s="228"/>
      <c r="B16860" s="219"/>
      <c r="C16860" s="220"/>
      <c r="D16860" s="220"/>
      <c r="E16860" s="220"/>
      <c r="F16860" s="225"/>
      <c r="G16860" s="222"/>
      <c r="H16860" s="229"/>
      <c r="I16860" s="220"/>
      <c r="J16860" s="220"/>
      <c r="K16860" s="223"/>
    </row>
    <row r="16861" customHeight="1" spans="1:11">
      <c r="A16861" s="226"/>
      <c r="B16861" s="213"/>
      <c r="C16861" s="214"/>
      <c r="D16861" s="214"/>
      <c r="E16861" s="214"/>
      <c r="F16861" s="224"/>
      <c r="G16861" s="216"/>
      <c r="H16861" s="227"/>
      <c r="I16861" s="214"/>
      <c r="J16861" s="214"/>
      <c r="K16861" s="218"/>
    </row>
    <row r="16862" customHeight="1" spans="1:11">
      <c r="A16862" s="228"/>
      <c r="B16862" s="219"/>
      <c r="C16862" s="220"/>
      <c r="D16862" s="220"/>
      <c r="E16862" s="220"/>
      <c r="F16862" s="225"/>
      <c r="G16862" s="222"/>
      <c r="H16862" s="229"/>
      <c r="I16862" s="220"/>
      <c r="J16862" s="220"/>
      <c r="K16862" s="223"/>
    </row>
    <row r="16863" customHeight="1" spans="1:11">
      <c r="A16863" s="226"/>
      <c r="B16863" s="213"/>
      <c r="C16863" s="214"/>
      <c r="D16863" s="214"/>
      <c r="E16863" s="214"/>
      <c r="F16863" s="224"/>
      <c r="G16863" s="216"/>
      <c r="H16863" s="227"/>
      <c r="I16863" s="214"/>
      <c r="J16863" s="214"/>
      <c r="K16863" s="218"/>
    </row>
    <row r="16864" customHeight="1" spans="1:11">
      <c r="A16864" s="228"/>
      <c r="B16864" s="219"/>
      <c r="C16864" s="220"/>
      <c r="D16864" s="220"/>
      <c r="E16864" s="220"/>
      <c r="F16864" s="225"/>
      <c r="G16864" s="222"/>
      <c r="H16864" s="229"/>
      <c r="I16864" s="220"/>
      <c r="J16864" s="220"/>
      <c r="K16864" s="223"/>
    </row>
    <row r="16865" customHeight="1" spans="1:11">
      <c r="A16865" s="226"/>
      <c r="B16865" s="213"/>
      <c r="C16865" s="214"/>
      <c r="D16865" s="214"/>
      <c r="E16865" s="214"/>
      <c r="F16865" s="224"/>
      <c r="G16865" s="216"/>
      <c r="H16865" s="227"/>
      <c r="I16865" s="214"/>
      <c r="J16865" s="214"/>
      <c r="K16865" s="218"/>
    </row>
    <row r="16866" customHeight="1" spans="1:11">
      <c r="A16866" s="228"/>
      <c r="B16866" s="219"/>
      <c r="C16866" s="220"/>
      <c r="D16866" s="220"/>
      <c r="E16866" s="220"/>
      <c r="F16866" s="225"/>
      <c r="G16866" s="222"/>
      <c r="H16866" s="229"/>
      <c r="I16866" s="220"/>
      <c r="J16866" s="220"/>
      <c r="K16866" s="223"/>
    </row>
    <row r="16867" customHeight="1" spans="1:11">
      <c r="A16867" s="226"/>
      <c r="B16867" s="213"/>
      <c r="C16867" s="214"/>
      <c r="D16867" s="214"/>
      <c r="E16867" s="214"/>
      <c r="F16867" s="224"/>
      <c r="G16867" s="216"/>
      <c r="H16867" s="227"/>
      <c r="I16867" s="214"/>
      <c r="J16867" s="214"/>
      <c r="K16867" s="218"/>
    </row>
    <row r="16868" customHeight="1" spans="1:11">
      <c r="A16868" s="228"/>
      <c r="B16868" s="219"/>
      <c r="C16868" s="220"/>
      <c r="D16868" s="220"/>
      <c r="E16868" s="220"/>
      <c r="F16868" s="225"/>
      <c r="G16868" s="222"/>
      <c r="H16868" s="229"/>
      <c r="I16868" s="220"/>
      <c r="J16868" s="220"/>
      <c r="K16868" s="223"/>
    </row>
    <row r="16869" customHeight="1" spans="1:11">
      <c r="A16869" s="226"/>
      <c r="B16869" s="213"/>
      <c r="C16869" s="214"/>
      <c r="D16869" s="214"/>
      <c r="E16869" s="214"/>
      <c r="F16869" s="224"/>
      <c r="G16869" s="216"/>
      <c r="H16869" s="227"/>
      <c r="I16869" s="214"/>
      <c r="J16869" s="214"/>
      <c r="K16869" s="218"/>
    </row>
    <row r="16870" customHeight="1" spans="1:11">
      <c r="A16870" s="228"/>
      <c r="B16870" s="219"/>
      <c r="C16870" s="220"/>
      <c r="D16870" s="220"/>
      <c r="E16870" s="220"/>
      <c r="F16870" s="225"/>
      <c r="G16870" s="222"/>
      <c r="H16870" s="229"/>
      <c r="I16870" s="220"/>
      <c r="J16870" s="220"/>
      <c r="K16870" s="223"/>
    </row>
    <row r="16871" customHeight="1" spans="1:11">
      <c r="A16871" s="226"/>
      <c r="B16871" s="213"/>
      <c r="C16871" s="214"/>
      <c r="D16871" s="214"/>
      <c r="E16871" s="214"/>
      <c r="F16871" s="224"/>
      <c r="G16871" s="216"/>
      <c r="H16871" s="227"/>
      <c r="I16871" s="214"/>
      <c r="J16871" s="214"/>
      <c r="K16871" s="218"/>
    </row>
    <row r="16872" customHeight="1" spans="1:11">
      <c r="A16872" s="228"/>
      <c r="B16872" s="219"/>
      <c r="C16872" s="220"/>
      <c r="D16872" s="220"/>
      <c r="E16872" s="220"/>
      <c r="F16872" s="225"/>
      <c r="G16872" s="222"/>
      <c r="H16872" s="229"/>
      <c r="I16872" s="220"/>
      <c r="J16872" s="220"/>
      <c r="K16872" s="223"/>
    </row>
    <row r="16873" customHeight="1" spans="1:11">
      <c r="A16873" s="226"/>
      <c r="B16873" s="213"/>
      <c r="C16873" s="214"/>
      <c r="D16873" s="214"/>
      <c r="E16873" s="214"/>
      <c r="F16873" s="224"/>
      <c r="G16873" s="216"/>
      <c r="H16873" s="227"/>
      <c r="I16873" s="214"/>
      <c r="J16873" s="214"/>
      <c r="K16873" s="218"/>
    </row>
    <row r="16874" customHeight="1" spans="1:11">
      <c r="A16874" s="228"/>
      <c r="B16874" s="219"/>
      <c r="C16874" s="220"/>
      <c r="D16874" s="220"/>
      <c r="E16874" s="220"/>
      <c r="F16874" s="225"/>
      <c r="G16874" s="222"/>
      <c r="H16874" s="229"/>
      <c r="I16874" s="220"/>
      <c r="J16874" s="220"/>
      <c r="K16874" s="223"/>
    </row>
    <row r="16875" customHeight="1" spans="1:11">
      <c r="A16875" s="226"/>
      <c r="B16875" s="213"/>
      <c r="C16875" s="214"/>
      <c r="D16875" s="214"/>
      <c r="E16875" s="214"/>
      <c r="F16875" s="224"/>
      <c r="G16875" s="216"/>
      <c r="H16875" s="227"/>
      <c r="I16875" s="214"/>
      <c r="J16875" s="214"/>
      <c r="K16875" s="218"/>
    </row>
    <row r="16876" customHeight="1" spans="1:11">
      <c r="A16876" s="228"/>
      <c r="B16876" s="219"/>
      <c r="C16876" s="220"/>
      <c r="D16876" s="220"/>
      <c r="E16876" s="220"/>
      <c r="F16876" s="225"/>
      <c r="G16876" s="222"/>
      <c r="H16876" s="229"/>
      <c r="I16876" s="220"/>
      <c r="J16876" s="220"/>
      <c r="K16876" s="223"/>
    </row>
    <row r="16877" customHeight="1" spans="1:11">
      <c r="A16877" s="226"/>
      <c r="B16877" s="213"/>
      <c r="C16877" s="214"/>
      <c r="D16877" s="214"/>
      <c r="E16877" s="214"/>
      <c r="F16877" s="224"/>
      <c r="G16877" s="216"/>
      <c r="H16877" s="227"/>
      <c r="I16877" s="214"/>
      <c r="J16877" s="214"/>
      <c r="K16877" s="218"/>
    </row>
    <row r="16878" customHeight="1" spans="1:11">
      <c r="A16878" s="228"/>
      <c r="B16878" s="219"/>
      <c r="C16878" s="220"/>
      <c r="D16878" s="220"/>
      <c r="E16878" s="220"/>
      <c r="F16878" s="225"/>
      <c r="G16878" s="222"/>
      <c r="H16878" s="229"/>
      <c r="I16878" s="220"/>
      <c r="J16878" s="220"/>
      <c r="K16878" s="223"/>
    </row>
    <row r="16879" customHeight="1" spans="1:11">
      <c r="A16879" s="226"/>
      <c r="B16879" s="213"/>
      <c r="C16879" s="214"/>
      <c r="D16879" s="214"/>
      <c r="E16879" s="214"/>
      <c r="F16879" s="224"/>
      <c r="G16879" s="216"/>
      <c r="H16879" s="227"/>
      <c r="I16879" s="214"/>
      <c r="J16879" s="214"/>
      <c r="K16879" s="218"/>
    </row>
    <row r="16880" customHeight="1" spans="1:11">
      <c r="A16880" s="228"/>
      <c r="B16880" s="219"/>
      <c r="C16880" s="220"/>
      <c r="D16880" s="220"/>
      <c r="E16880" s="220"/>
      <c r="F16880" s="225"/>
      <c r="G16880" s="222"/>
      <c r="H16880" s="229"/>
      <c r="I16880" s="220"/>
      <c r="J16880" s="220"/>
      <c r="K16880" s="223"/>
    </row>
    <row r="16881" customHeight="1" spans="1:11">
      <c r="A16881" s="226"/>
      <c r="B16881" s="213"/>
      <c r="C16881" s="214"/>
      <c r="D16881" s="214"/>
      <c r="E16881" s="214"/>
      <c r="F16881" s="224"/>
      <c r="G16881" s="216"/>
      <c r="H16881" s="227"/>
      <c r="I16881" s="214"/>
      <c r="J16881" s="214"/>
      <c r="K16881" s="218"/>
    </row>
    <row r="16882" customHeight="1" spans="1:11">
      <c r="A16882" s="228"/>
      <c r="B16882" s="219"/>
      <c r="C16882" s="220"/>
      <c r="D16882" s="220"/>
      <c r="E16882" s="220"/>
      <c r="F16882" s="225"/>
      <c r="G16882" s="222"/>
      <c r="H16882" s="229"/>
      <c r="I16882" s="220"/>
      <c r="J16882" s="220"/>
      <c r="K16882" s="223"/>
    </row>
    <row r="16883" customHeight="1" spans="1:11">
      <c r="A16883" s="226"/>
      <c r="B16883" s="213"/>
      <c r="C16883" s="214"/>
      <c r="D16883" s="214"/>
      <c r="E16883" s="214"/>
      <c r="F16883" s="224"/>
      <c r="G16883" s="216"/>
      <c r="H16883" s="227"/>
      <c r="I16883" s="214"/>
      <c r="J16883" s="214"/>
      <c r="K16883" s="218"/>
    </row>
    <row r="16884" customHeight="1" spans="1:11">
      <c r="A16884" s="228"/>
      <c r="B16884" s="219"/>
      <c r="C16884" s="220"/>
      <c r="D16884" s="220"/>
      <c r="E16884" s="220"/>
      <c r="F16884" s="225"/>
      <c r="G16884" s="222"/>
      <c r="H16884" s="229"/>
      <c r="I16884" s="220"/>
      <c r="J16884" s="220"/>
      <c r="K16884" s="223"/>
    </row>
    <row r="16885" customHeight="1" spans="1:11">
      <c r="A16885" s="226"/>
      <c r="B16885" s="213"/>
      <c r="C16885" s="214"/>
      <c r="D16885" s="214"/>
      <c r="E16885" s="214"/>
      <c r="F16885" s="224"/>
      <c r="G16885" s="216"/>
      <c r="H16885" s="227"/>
      <c r="I16885" s="214"/>
      <c r="J16885" s="214"/>
      <c r="K16885" s="218"/>
    </row>
    <row r="16886" customHeight="1" spans="1:11">
      <c r="A16886" s="228"/>
      <c r="B16886" s="219"/>
      <c r="C16886" s="220"/>
      <c r="D16886" s="220"/>
      <c r="E16886" s="220"/>
      <c r="F16886" s="225"/>
      <c r="G16886" s="222"/>
      <c r="H16886" s="229"/>
      <c r="I16886" s="220"/>
      <c r="J16886" s="220"/>
      <c r="K16886" s="223"/>
    </row>
    <row r="16887" customHeight="1" spans="1:11">
      <c r="A16887" s="226"/>
      <c r="B16887" s="213"/>
      <c r="C16887" s="214"/>
      <c r="D16887" s="214"/>
      <c r="E16887" s="214"/>
      <c r="F16887" s="224"/>
      <c r="G16887" s="216"/>
      <c r="H16887" s="227"/>
      <c r="I16887" s="214"/>
      <c r="J16887" s="214"/>
      <c r="K16887" s="218"/>
    </row>
    <row r="16888" customHeight="1" spans="1:11">
      <c r="A16888" s="228"/>
      <c r="B16888" s="219"/>
      <c r="C16888" s="220"/>
      <c r="D16888" s="220"/>
      <c r="E16888" s="220"/>
      <c r="F16888" s="225"/>
      <c r="G16888" s="222"/>
      <c r="H16888" s="229"/>
      <c r="I16888" s="220"/>
      <c r="J16888" s="220"/>
      <c r="K16888" s="223"/>
    </row>
    <row r="16889" customHeight="1" spans="1:11">
      <c r="A16889" s="226"/>
      <c r="B16889" s="213"/>
      <c r="C16889" s="214"/>
      <c r="D16889" s="214"/>
      <c r="E16889" s="214"/>
      <c r="F16889" s="224"/>
      <c r="G16889" s="216"/>
      <c r="H16889" s="227"/>
      <c r="I16889" s="214"/>
      <c r="J16889" s="214"/>
      <c r="K16889" s="218"/>
    </row>
    <row r="16890" customHeight="1" spans="1:11">
      <c r="A16890" s="228"/>
      <c r="B16890" s="219"/>
      <c r="C16890" s="220"/>
      <c r="D16890" s="220"/>
      <c r="E16890" s="220"/>
      <c r="F16890" s="225"/>
      <c r="G16890" s="222"/>
      <c r="H16890" s="229"/>
      <c r="I16890" s="220"/>
      <c r="J16890" s="220"/>
      <c r="K16890" s="223"/>
    </row>
    <row r="16891" customHeight="1" spans="1:11">
      <c r="A16891" s="226"/>
      <c r="B16891" s="213"/>
      <c r="C16891" s="214"/>
      <c r="D16891" s="214"/>
      <c r="E16891" s="214"/>
      <c r="F16891" s="224"/>
      <c r="G16891" s="216"/>
      <c r="H16891" s="227"/>
      <c r="I16891" s="214"/>
      <c r="J16891" s="214"/>
      <c r="K16891" s="218"/>
    </row>
    <row r="16892" customHeight="1" spans="1:11">
      <c r="A16892" s="228"/>
      <c r="B16892" s="219"/>
      <c r="C16892" s="220"/>
      <c r="D16892" s="220"/>
      <c r="E16892" s="220"/>
      <c r="F16892" s="225"/>
      <c r="G16892" s="222"/>
      <c r="H16892" s="229"/>
      <c r="I16892" s="220"/>
      <c r="J16892" s="220"/>
      <c r="K16892" s="223"/>
    </row>
    <row r="16893" customHeight="1" spans="1:11">
      <c r="A16893" s="226"/>
      <c r="B16893" s="213"/>
      <c r="C16893" s="214"/>
      <c r="D16893" s="214"/>
      <c r="E16893" s="214"/>
      <c r="F16893" s="224"/>
      <c r="G16893" s="216"/>
      <c r="H16893" s="227"/>
      <c r="I16893" s="214"/>
      <c r="J16893" s="214"/>
      <c r="K16893" s="218"/>
    </row>
    <row r="16894" customHeight="1" spans="1:11">
      <c r="A16894" s="228"/>
      <c r="B16894" s="219"/>
      <c r="C16894" s="220"/>
      <c r="D16894" s="220"/>
      <c r="E16894" s="220"/>
      <c r="F16894" s="225"/>
      <c r="G16894" s="222"/>
      <c r="H16894" s="229"/>
      <c r="I16894" s="220"/>
      <c r="J16894" s="220"/>
      <c r="K16894" s="223"/>
    </row>
    <row r="16895" customHeight="1" spans="1:11">
      <c r="A16895" s="226"/>
      <c r="B16895" s="213"/>
      <c r="C16895" s="214"/>
      <c r="D16895" s="214"/>
      <c r="E16895" s="214"/>
      <c r="F16895" s="224"/>
      <c r="G16895" s="216"/>
      <c r="H16895" s="227"/>
      <c r="I16895" s="214"/>
      <c r="J16895" s="214"/>
      <c r="K16895" s="218"/>
    </row>
    <row r="16896" customHeight="1" spans="1:11">
      <c r="A16896" s="228"/>
      <c r="B16896" s="219"/>
      <c r="C16896" s="220"/>
      <c r="D16896" s="220"/>
      <c r="E16896" s="220"/>
      <c r="F16896" s="225"/>
      <c r="G16896" s="222"/>
      <c r="H16896" s="229"/>
      <c r="I16896" s="220"/>
      <c r="J16896" s="220"/>
      <c r="K16896" s="223"/>
    </row>
    <row r="16897" customHeight="1" spans="1:11">
      <c r="A16897" s="226"/>
      <c r="B16897" s="213"/>
      <c r="C16897" s="214"/>
      <c r="D16897" s="214"/>
      <c r="E16897" s="214"/>
      <c r="F16897" s="224"/>
      <c r="G16897" s="216"/>
      <c r="H16897" s="227"/>
      <c r="I16897" s="214"/>
      <c r="J16897" s="214"/>
      <c r="K16897" s="218"/>
    </row>
    <row r="16898" customHeight="1" spans="1:11">
      <c r="A16898" s="228"/>
      <c r="B16898" s="219"/>
      <c r="C16898" s="220"/>
      <c r="D16898" s="220"/>
      <c r="E16898" s="220"/>
      <c r="F16898" s="225"/>
      <c r="G16898" s="222"/>
      <c r="H16898" s="229"/>
      <c r="I16898" s="220"/>
      <c r="J16898" s="220"/>
      <c r="K16898" s="223"/>
    </row>
    <row r="16899" customHeight="1" spans="1:11">
      <c r="A16899" s="226"/>
      <c r="B16899" s="213"/>
      <c r="C16899" s="214"/>
      <c r="D16899" s="214"/>
      <c r="E16899" s="214"/>
      <c r="F16899" s="224"/>
      <c r="G16899" s="216"/>
      <c r="H16899" s="227"/>
      <c r="I16899" s="214"/>
      <c r="J16899" s="214"/>
      <c r="K16899" s="218"/>
    </row>
    <row r="16900" customHeight="1" spans="1:11">
      <c r="A16900" s="228"/>
      <c r="B16900" s="219"/>
      <c r="C16900" s="220"/>
      <c r="D16900" s="220"/>
      <c r="E16900" s="220"/>
      <c r="F16900" s="225"/>
      <c r="G16900" s="222"/>
      <c r="H16900" s="229"/>
      <c r="I16900" s="220"/>
      <c r="J16900" s="220"/>
      <c r="K16900" s="223"/>
    </row>
    <row r="16901" customHeight="1" spans="1:11">
      <c r="A16901" s="226"/>
      <c r="B16901" s="213"/>
      <c r="C16901" s="214"/>
      <c r="D16901" s="214"/>
      <c r="E16901" s="214"/>
      <c r="F16901" s="224"/>
      <c r="G16901" s="216"/>
      <c r="H16901" s="227"/>
      <c r="I16901" s="214"/>
      <c r="J16901" s="214"/>
      <c r="K16901" s="218"/>
    </row>
    <row r="16902" customHeight="1" spans="1:11">
      <c r="A16902" s="228"/>
      <c r="B16902" s="219"/>
      <c r="C16902" s="220"/>
      <c r="D16902" s="220"/>
      <c r="E16902" s="220"/>
      <c r="F16902" s="225"/>
      <c r="G16902" s="222"/>
      <c r="H16902" s="229"/>
      <c r="I16902" s="220"/>
      <c r="J16902" s="220"/>
      <c r="K16902" s="223"/>
    </row>
    <row r="16903" customHeight="1" spans="1:11">
      <c r="A16903" s="226"/>
      <c r="B16903" s="213"/>
      <c r="C16903" s="214"/>
      <c r="D16903" s="214"/>
      <c r="E16903" s="214"/>
      <c r="F16903" s="224"/>
      <c r="G16903" s="216"/>
      <c r="H16903" s="227"/>
      <c r="I16903" s="214"/>
      <c r="J16903" s="214"/>
      <c r="K16903" s="218"/>
    </row>
    <row r="16904" customHeight="1" spans="1:11">
      <c r="A16904" s="228"/>
      <c r="B16904" s="219"/>
      <c r="C16904" s="220"/>
      <c r="D16904" s="220"/>
      <c r="E16904" s="220"/>
      <c r="F16904" s="225"/>
      <c r="G16904" s="222"/>
      <c r="H16904" s="229"/>
      <c r="I16904" s="220"/>
      <c r="J16904" s="220"/>
      <c r="K16904" s="223"/>
    </row>
    <row r="16905" customHeight="1" spans="1:11">
      <c r="A16905" s="226"/>
      <c r="B16905" s="213"/>
      <c r="C16905" s="214"/>
      <c r="D16905" s="214"/>
      <c r="E16905" s="214"/>
      <c r="F16905" s="224"/>
      <c r="G16905" s="216"/>
      <c r="H16905" s="227"/>
      <c r="I16905" s="214"/>
      <c r="J16905" s="214"/>
      <c r="K16905" s="218"/>
    </row>
    <row r="16906" customHeight="1" spans="1:11">
      <c r="A16906" s="228"/>
      <c r="B16906" s="219"/>
      <c r="C16906" s="220"/>
      <c r="D16906" s="220"/>
      <c r="E16906" s="220"/>
      <c r="F16906" s="225"/>
      <c r="G16906" s="222"/>
      <c r="H16906" s="229"/>
      <c r="I16906" s="220"/>
      <c r="J16906" s="220"/>
      <c r="K16906" s="223"/>
    </row>
    <row r="16907" customHeight="1" spans="1:11">
      <c r="A16907" s="226"/>
      <c r="B16907" s="213"/>
      <c r="C16907" s="214"/>
      <c r="D16907" s="214"/>
      <c r="E16907" s="214"/>
      <c r="F16907" s="224"/>
      <c r="G16907" s="216"/>
      <c r="H16907" s="227"/>
      <c r="I16907" s="214"/>
      <c r="J16907" s="214"/>
      <c r="K16907" s="218"/>
    </row>
    <row r="16908" customHeight="1" spans="1:11">
      <c r="A16908" s="228"/>
      <c r="B16908" s="219"/>
      <c r="C16908" s="220"/>
      <c r="D16908" s="220"/>
      <c r="E16908" s="220"/>
      <c r="F16908" s="225"/>
      <c r="G16908" s="222"/>
      <c r="H16908" s="229"/>
      <c r="I16908" s="220"/>
      <c r="J16908" s="220"/>
      <c r="K16908" s="223"/>
    </row>
    <row r="16909" customHeight="1" spans="1:11">
      <c r="A16909" s="226"/>
      <c r="B16909" s="213"/>
      <c r="C16909" s="214"/>
      <c r="D16909" s="214"/>
      <c r="E16909" s="214"/>
      <c r="F16909" s="224"/>
      <c r="G16909" s="216"/>
      <c r="H16909" s="227"/>
      <c r="I16909" s="214"/>
      <c r="J16909" s="214"/>
      <c r="K16909" s="218"/>
    </row>
    <row r="16910" customHeight="1" spans="1:11">
      <c r="A16910" s="228"/>
      <c r="B16910" s="219"/>
      <c r="C16910" s="220"/>
      <c r="D16910" s="220"/>
      <c r="E16910" s="220"/>
      <c r="F16910" s="225"/>
      <c r="G16910" s="222"/>
      <c r="H16910" s="229"/>
      <c r="I16910" s="220"/>
      <c r="J16910" s="220"/>
      <c r="K16910" s="223"/>
    </row>
    <row r="16911" customHeight="1" spans="1:11">
      <c r="A16911" s="226"/>
      <c r="B16911" s="213"/>
      <c r="C16911" s="214"/>
      <c r="D16911" s="214"/>
      <c r="E16911" s="214"/>
      <c r="F16911" s="224"/>
      <c r="G16911" s="216"/>
      <c r="H16911" s="227"/>
      <c r="I16911" s="214"/>
      <c r="J16911" s="214"/>
      <c r="K16911" s="218"/>
    </row>
    <row r="16912" customHeight="1" spans="1:11">
      <c r="A16912" s="228"/>
      <c r="B16912" s="219"/>
      <c r="C16912" s="220"/>
      <c r="D16912" s="220"/>
      <c r="E16912" s="220"/>
      <c r="F16912" s="225"/>
      <c r="G16912" s="222"/>
      <c r="H16912" s="229"/>
      <c r="I16912" s="220"/>
      <c r="J16912" s="220"/>
      <c r="K16912" s="223"/>
    </row>
    <row r="16913" customHeight="1" spans="1:11">
      <c r="A16913" s="226"/>
      <c r="B16913" s="213"/>
      <c r="C16913" s="214"/>
      <c r="D16913" s="214"/>
      <c r="E16913" s="214"/>
      <c r="F16913" s="224"/>
      <c r="G16913" s="216"/>
      <c r="H16913" s="227"/>
      <c r="I16913" s="214"/>
      <c r="J16913" s="214"/>
      <c r="K16913" s="218"/>
    </row>
    <row r="16914" customHeight="1" spans="1:11">
      <c r="A16914" s="228"/>
      <c r="B16914" s="219"/>
      <c r="C16914" s="220"/>
      <c r="D16914" s="220"/>
      <c r="E16914" s="220"/>
      <c r="F16914" s="225"/>
      <c r="G16914" s="222"/>
      <c r="H16914" s="229"/>
      <c r="I16914" s="220"/>
      <c r="J16914" s="220"/>
      <c r="K16914" s="223"/>
    </row>
    <row r="16915" customHeight="1" spans="1:11">
      <c r="A16915" s="226"/>
      <c r="B16915" s="213"/>
      <c r="C16915" s="214"/>
      <c r="D16915" s="214"/>
      <c r="E16915" s="214"/>
      <c r="F16915" s="224"/>
      <c r="G16915" s="216"/>
      <c r="H16915" s="227"/>
      <c r="I16915" s="214"/>
      <c r="J16915" s="214"/>
      <c r="K16915" s="218"/>
    </row>
    <row r="16916" customHeight="1" spans="1:11">
      <c r="A16916" s="228"/>
      <c r="B16916" s="219"/>
      <c r="C16916" s="220"/>
      <c r="D16916" s="220"/>
      <c r="E16916" s="220"/>
      <c r="F16916" s="225"/>
      <c r="G16916" s="222"/>
      <c r="H16916" s="229"/>
      <c r="I16916" s="220"/>
      <c r="J16916" s="220"/>
      <c r="K16916" s="223"/>
    </row>
    <row r="16917" customHeight="1" spans="1:11">
      <c r="A16917" s="226"/>
      <c r="B16917" s="213"/>
      <c r="C16917" s="214"/>
      <c r="D16917" s="214"/>
      <c r="E16917" s="214"/>
      <c r="F16917" s="224"/>
      <c r="G16917" s="216"/>
      <c r="H16917" s="227"/>
      <c r="I16917" s="214"/>
      <c r="J16917" s="214"/>
      <c r="K16917" s="218"/>
    </row>
    <row r="16918" customHeight="1" spans="1:11">
      <c r="A16918" s="228"/>
      <c r="B16918" s="219"/>
      <c r="C16918" s="220"/>
      <c r="D16918" s="220"/>
      <c r="E16918" s="220"/>
      <c r="F16918" s="225"/>
      <c r="G16918" s="222"/>
      <c r="H16918" s="229"/>
      <c r="I16918" s="220"/>
      <c r="J16918" s="220"/>
      <c r="K16918" s="223"/>
    </row>
    <row r="16919" customHeight="1" spans="1:11">
      <c r="A16919" s="226"/>
      <c r="B16919" s="213"/>
      <c r="C16919" s="214"/>
      <c r="D16919" s="214"/>
      <c r="E16919" s="214"/>
      <c r="F16919" s="224"/>
      <c r="G16919" s="216"/>
      <c r="H16919" s="227"/>
      <c r="I16919" s="214"/>
      <c r="J16919" s="214"/>
      <c r="K16919" s="218"/>
    </row>
    <row r="16920" customHeight="1" spans="1:11">
      <c r="A16920" s="228"/>
      <c r="B16920" s="219"/>
      <c r="C16920" s="220"/>
      <c r="D16920" s="220"/>
      <c r="E16920" s="220"/>
      <c r="F16920" s="225"/>
      <c r="G16920" s="222"/>
      <c r="H16920" s="229"/>
      <c r="I16920" s="220"/>
      <c r="J16920" s="220"/>
      <c r="K16920" s="223"/>
    </row>
    <row r="16921" customHeight="1" spans="1:11">
      <c r="A16921" s="226"/>
      <c r="B16921" s="213"/>
      <c r="C16921" s="214"/>
      <c r="D16921" s="214"/>
      <c r="E16921" s="214"/>
      <c r="F16921" s="224"/>
      <c r="G16921" s="216"/>
      <c r="H16921" s="227"/>
      <c r="I16921" s="214"/>
      <c r="J16921" s="214"/>
      <c r="K16921" s="218"/>
    </row>
    <row r="16922" customHeight="1" spans="1:11">
      <c r="A16922" s="228"/>
      <c r="B16922" s="219"/>
      <c r="C16922" s="220"/>
      <c r="D16922" s="220"/>
      <c r="E16922" s="220"/>
      <c r="F16922" s="225"/>
      <c r="G16922" s="222"/>
      <c r="H16922" s="229"/>
      <c r="I16922" s="220"/>
      <c r="J16922" s="220"/>
      <c r="K16922" s="223"/>
    </row>
    <row r="16923" customHeight="1" spans="1:11">
      <c r="A16923" s="226"/>
      <c r="B16923" s="213"/>
      <c r="C16923" s="214"/>
      <c r="D16923" s="214"/>
      <c r="E16923" s="214"/>
      <c r="F16923" s="224"/>
      <c r="G16923" s="216"/>
      <c r="H16923" s="227"/>
      <c r="I16923" s="214"/>
      <c r="J16923" s="214"/>
      <c r="K16923" s="218"/>
    </row>
    <row r="16924" customHeight="1" spans="1:11">
      <c r="A16924" s="228"/>
      <c r="B16924" s="219"/>
      <c r="C16924" s="220"/>
      <c r="D16924" s="220"/>
      <c r="E16924" s="220"/>
      <c r="F16924" s="225"/>
      <c r="G16924" s="222"/>
      <c r="H16924" s="229"/>
      <c r="I16924" s="220"/>
      <c r="J16924" s="220"/>
      <c r="K16924" s="223"/>
    </row>
    <row r="16925" customHeight="1" spans="1:11">
      <c r="A16925" s="226"/>
      <c r="B16925" s="213"/>
      <c r="C16925" s="214"/>
      <c r="D16925" s="214"/>
      <c r="E16925" s="214"/>
      <c r="F16925" s="224"/>
      <c r="G16925" s="216"/>
      <c r="H16925" s="227"/>
      <c r="I16925" s="214"/>
      <c r="J16925" s="214"/>
      <c r="K16925" s="218"/>
    </row>
    <row r="16926" customHeight="1" spans="1:11">
      <c r="A16926" s="228"/>
      <c r="B16926" s="219"/>
      <c r="C16926" s="220"/>
      <c r="D16926" s="220"/>
      <c r="E16926" s="220"/>
      <c r="F16926" s="225"/>
      <c r="G16926" s="222"/>
      <c r="H16926" s="229"/>
      <c r="I16926" s="220"/>
      <c r="J16926" s="220"/>
      <c r="K16926" s="223"/>
    </row>
    <row r="16927" customHeight="1" spans="1:11">
      <c r="A16927" s="226"/>
      <c r="B16927" s="213"/>
      <c r="C16927" s="214"/>
      <c r="D16927" s="214"/>
      <c r="E16927" s="214"/>
      <c r="F16927" s="224"/>
      <c r="G16927" s="216"/>
      <c r="H16927" s="227"/>
      <c r="I16927" s="214"/>
      <c r="J16927" s="214"/>
      <c r="K16927" s="218"/>
    </row>
    <row r="16928" customHeight="1" spans="1:11">
      <c r="A16928" s="228"/>
      <c r="B16928" s="219"/>
      <c r="C16928" s="220"/>
      <c r="D16928" s="220"/>
      <c r="E16928" s="220"/>
      <c r="F16928" s="225"/>
      <c r="G16928" s="222"/>
      <c r="H16928" s="229"/>
      <c r="I16928" s="220"/>
      <c r="J16928" s="220"/>
      <c r="K16928" s="223"/>
    </row>
    <row r="16929" customHeight="1" spans="1:11">
      <c r="A16929" s="226"/>
      <c r="B16929" s="213"/>
      <c r="C16929" s="214"/>
      <c r="D16929" s="214"/>
      <c r="E16929" s="214"/>
      <c r="F16929" s="224"/>
      <c r="G16929" s="216"/>
      <c r="H16929" s="227"/>
      <c r="I16929" s="214"/>
      <c r="J16929" s="214"/>
      <c r="K16929" s="218"/>
    </row>
    <row r="16930" customHeight="1" spans="1:11">
      <c r="A16930" s="228"/>
      <c r="B16930" s="219"/>
      <c r="C16930" s="220"/>
      <c r="D16930" s="220"/>
      <c r="E16930" s="220"/>
      <c r="F16930" s="225"/>
      <c r="G16930" s="222"/>
      <c r="H16930" s="229"/>
      <c r="I16930" s="220"/>
      <c r="J16930" s="220"/>
      <c r="K16930" s="223"/>
    </row>
    <row r="16931" customHeight="1" spans="1:11">
      <c r="A16931" s="226"/>
      <c r="B16931" s="213"/>
      <c r="C16931" s="214"/>
      <c r="D16931" s="214"/>
      <c r="E16931" s="214"/>
      <c r="F16931" s="224"/>
      <c r="G16931" s="216"/>
      <c r="H16931" s="227"/>
      <c r="I16931" s="214"/>
      <c r="J16931" s="214"/>
      <c r="K16931" s="218"/>
    </row>
    <row r="16932" customHeight="1" spans="1:11">
      <c r="A16932" s="228"/>
      <c r="B16932" s="219"/>
      <c r="C16932" s="220"/>
      <c r="D16932" s="220"/>
      <c r="E16932" s="220"/>
      <c r="F16932" s="225"/>
      <c r="G16932" s="222"/>
      <c r="H16932" s="229"/>
      <c r="I16932" s="220"/>
      <c r="J16932" s="220"/>
      <c r="K16932" s="223"/>
    </row>
    <row r="16933" customHeight="1" spans="1:11">
      <c r="A16933" s="226"/>
      <c r="B16933" s="213"/>
      <c r="C16933" s="214"/>
      <c r="D16933" s="214"/>
      <c r="E16933" s="214"/>
      <c r="F16933" s="224"/>
      <c r="G16933" s="216"/>
      <c r="H16933" s="227"/>
      <c r="I16933" s="214"/>
      <c r="J16933" s="214"/>
      <c r="K16933" s="218"/>
    </row>
    <row r="16934" customHeight="1" spans="1:11">
      <c r="A16934" s="228"/>
      <c r="B16934" s="219"/>
      <c r="C16934" s="220"/>
      <c r="D16934" s="220"/>
      <c r="E16934" s="220"/>
      <c r="F16934" s="225"/>
      <c r="G16934" s="222"/>
      <c r="H16934" s="229"/>
      <c r="I16934" s="220"/>
      <c r="J16934" s="220"/>
      <c r="K16934" s="223"/>
    </row>
    <row r="16935" customHeight="1" spans="1:11">
      <c r="A16935" s="226"/>
      <c r="B16935" s="213"/>
      <c r="C16935" s="214"/>
      <c r="D16935" s="214"/>
      <c r="E16935" s="214"/>
      <c r="F16935" s="224"/>
      <c r="G16935" s="216"/>
      <c r="H16935" s="227"/>
      <c r="I16935" s="214"/>
      <c r="J16935" s="214"/>
      <c r="K16935" s="218"/>
    </row>
    <row r="16936" customHeight="1" spans="1:11">
      <c r="A16936" s="228"/>
      <c r="B16936" s="219"/>
      <c r="C16936" s="220"/>
      <c r="D16936" s="220"/>
      <c r="E16936" s="220"/>
      <c r="F16936" s="225"/>
      <c r="G16936" s="222"/>
      <c r="H16936" s="229"/>
      <c r="I16936" s="220"/>
      <c r="J16936" s="220"/>
      <c r="K16936" s="223"/>
    </row>
    <row r="16937" customHeight="1" spans="1:11">
      <c r="A16937" s="226"/>
      <c r="B16937" s="213"/>
      <c r="C16937" s="214"/>
      <c r="D16937" s="214"/>
      <c r="E16937" s="214"/>
      <c r="F16937" s="224"/>
      <c r="G16937" s="216"/>
      <c r="H16937" s="227"/>
      <c r="I16937" s="214"/>
      <c r="J16937" s="214"/>
      <c r="K16937" s="218"/>
    </row>
    <row r="16938" customHeight="1" spans="1:11">
      <c r="A16938" s="228"/>
      <c r="B16938" s="219"/>
      <c r="C16938" s="220"/>
      <c r="D16938" s="220"/>
      <c r="E16938" s="220"/>
      <c r="F16938" s="225"/>
      <c r="G16938" s="222"/>
      <c r="H16938" s="229"/>
      <c r="I16938" s="220"/>
      <c r="J16938" s="220"/>
      <c r="K16938" s="223"/>
    </row>
    <row r="16939" customHeight="1" spans="1:11">
      <c r="A16939" s="226"/>
      <c r="B16939" s="213"/>
      <c r="C16939" s="214"/>
      <c r="D16939" s="214"/>
      <c r="E16939" s="214"/>
      <c r="F16939" s="224"/>
      <c r="G16939" s="216"/>
      <c r="H16939" s="227"/>
      <c r="I16939" s="214"/>
      <c r="J16939" s="214"/>
      <c r="K16939" s="218"/>
    </row>
    <row r="16940" customHeight="1" spans="1:11">
      <c r="A16940" s="228"/>
      <c r="B16940" s="219"/>
      <c r="C16940" s="220"/>
      <c r="D16940" s="220"/>
      <c r="E16940" s="220"/>
      <c r="F16940" s="225"/>
      <c r="G16940" s="222"/>
      <c r="H16940" s="229"/>
      <c r="I16940" s="220"/>
      <c r="J16940" s="220"/>
      <c r="K16940" s="223"/>
    </row>
    <row r="16941" customHeight="1" spans="1:11">
      <c r="A16941" s="226"/>
      <c r="B16941" s="213"/>
      <c r="C16941" s="214"/>
      <c r="D16941" s="214"/>
      <c r="E16941" s="214"/>
      <c r="F16941" s="224"/>
      <c r="G16941" s="216"/>
      <c r="H16941" s="227"/>
      <c r="I16941" s="214"/>
      <c r="J16941" s="214"/>
      <c r="K16941" s="218"/>
    </row>
    <row r="16942" customHeight="1" spans="1:11">
      <c r="A16942" s="228"/>
      <c r="B16942" s="219"/>
      <c r="C16942" s="220"/>
      <c r="D16942" s="220"/>
      <c r="E16942" s="220"/>
      <c r="F16942" s="225"/>
      <c r="G16942" s="222"/>
      <c r="H16942" s="229"/>
      <c r="I16942" s="220"/>
      <c r="J16942" s="220"/>
      <c r="K16942" s="223"/>
    </row>
    <row r="16943" customHeight="1" spans="1:11">
      <c r="A16943" s="226"/>
      <c r="B16943" s="213"/>
      <c r="C16943" s="214"/>
      <c r="D16943" s="214"/>
      <c r="E16943" s="214"/>
      <c r="F16943" s="224"/>
      <c r="G16943" s="216"/>
      <c r="H16943" s="227"/>
      <c r="I16943" s="214"/>
      <c r="J16943" s="214"/>
      <c r="K16943" s="218"/>
    </row>
    <row r="16944" customHeight="1" spans="1:11">
      <c r="A16944" s="228"/>
      <c r="B16944" s="219"/>
      <c r="C16944" s="220"/>
      <c r="D16944" s="220"/>
      <c r="E16944" s="220"/>
      <c r="F16944" s="225"/>
      <c r="G16944" s="222"/>
      <c r="H16944" s="229"/>
      <c r="I16944" s="220"/>
      <c r="J16944" s="220"/>
      <c r="K16944" s="223"/>
    </row>
    <row r="16945" customHeight="1" spans="1:11">
      <c r="A16945" s="226"/>
      <c r="B16945" s="213"/>
      <c r="C16945" s="214"/>
      <c r="D16945" s="214"/>
      <c r="E16945" s="214"/>
      <c r="F16945" s="224"/>
      <c r="G16945" s="216"/>
      <c r="H16945" s="227"/>
      <c r="I16945" s="214"/>
      <c r="J16945" s="214"/>
      <c r="K16945" s="218"/>
    </row>
    <row r="16946" customHeight="1" spans="1:11">
      <c r="A16946" s="228"/>
      <c r="B16946" s="219"/>
      <c r="C16946" s="220"/>
      <c r="D16946" s="220"/>
      <c r="E16946" s="220"/>
      <c r="F16946" s="225"/>
      <c r="G16946" s="222"/>
      <c r="H16946" s="229"/>
      <c r="I16946" s="220"/>
      <c r="J16946" s="220"/>
      <c r="K16946" s="223"/>
    </row>
    <row r="16947" customHeight="1" spans="1:11">
      <c r="A16947" s="226"/>
      <c r="B16947" s="213"/>
      <c r="C16947" s="214"/>
      <c r="D16947" s="214"/>
      <c r="E16947" s="214"/>
      <c r="F16947" s="224"/>
      <c r="G16947" s="216"/>
      <c r="H16947" s="227"/>
      <c r="I16947" s="214"/>
      <c r="J16947" s="214"/>
      <c r="K16947" s="218"/>
    </row>
    <row r="16948" customHeight="1" spans="1:11">
      <c r="A16948" s="228"/>
      <c r="B16948" s="219"/>
      <c r="C16948" s="220"/>
      <c r="D16948" s="220"/>
      <c r="E16948" s="220"/>
      <c r="F16948" s="225"/>
      <c r="G16948" s="222"/>
      <c r="H16948" s="229"/>
      <c r="I16948" s="220"/>
      <c r="J16948" s="220"/>
      <c r="K16948" s="223"/>
    </row>
    <row r="16949" customHeight="1" spans="1:11">
      <c r="A16949" s="226"/>
      <c r="B16949" s="213"/>
      <c r="C16949" s="214"/>
      <c r="D16949" s="214"/>
      <c r="E16949" s="214"/>
      <c r="F16949" s="224"/>
      <c r="G16949" s="216"/>
      <c r="H16949" s="227"/>
      <c r="I16949" s="214"/>
      <c r="J16949" s="214"/>
      <c r="K16949" s="218"/>
    </row>
    <row r="16950" customHeight="1" spans="1:11">
      <c r="A16950" s="228"/>
      <c r="B16950" s="219"/>
      <c r="C16950" s="220"/>
      <c r="D16950" s="220"/>
      <c r="E16950" s="220"/>
      <c r="F16950" s="225"/>
      <c r="G16950" s="222"/>
      <c r="H16950" s="229"/>
      <c r="I16950" s="220"/>
      <c r="J16950" s="220"/>
      <c r="K16950" s="223"/>
    </row>
    <row r="16951" customHeight="1" spans="1:11">
      <c r="A16951" s="226"/>
      <c r="B16951" s="213"/>
      <c r="C16951" s="214"/>
      <c r="D16951" s="214"/>
      <c r="E16951" s="214"/>
      <c r="F16951" s="224"/>
      <c r="G16951" s="216"/>
      <c r="H16951" s="227"/>
      <c r="I16951" s="214"/>
      <c r="J16951" s="214"/>
      <c r="K16951" s="218"/>
    </row>
    <row r="16952" customHeight="1" spans="1:11">
      <c r="A16952" s="228"/>
      <c r="B16952" s="219"/>
      <c r="C16952" s="220"/>
      <c r="D16952" s="220"/>
      <c r="E16952" s="220"/>
      <c r="F16952" s="225"/>
      <c r="G16952" s="222"/>
      <c r="H16952" s="229"/>
      <c r="I16952" s="220"/>
      <c r="J16952" s="220"/>
      <c r="K16952" s="223"/>
    </row>
    <row r="16953" customHeight="1" spans="1:11">
      <c r="A16953" s="226"/>
      <c r="B16953" s="213"/>
      <c r="C16953" s="214"/>
      <c r="D16953" s="214"/>
      <c r="E16953" s="214"/>
      <c r="F16953" s="224"/>
      <c r="G16953" s="216"/>
      <c r="H16953" s="227"/>
      <c r="I16953" s="214"/>
      <c r="J16953" s="214"/>
      <c r="K16953" s="218"/>
    </row>
    <row r="16954" customHeight="1" spans="1:11">
      <c r="A16954" s="228"/>
      <c r="B16954" s="219"/>
      <c r="C16954" s="220"/>
      <c r="D16954" s="220"/>
      <c r="E16954" s="220"/>
      <c r="F16954" s="225"/>
      <c r="G16954" s="222"/>
      <c r="H16954" s="229"/>
      <c r="I16954" s="220"/>
      <c r="J16954" s="220"/>
      <c r="K16954" s="223"/>
    </row>
    <row r="16955" customHeight="1" spans="1:11">
      <c r="A16955" s="226"/>
      <c r="B16955" s="213"/>
      <c r="C16955" s="214"/>
      <c r="D16955" s="214"/>
      <c r="E16955" s="214"/>
      <c r="F16955" s="224"/>
      <c r="G16955" s="216"/>
      <c r="H16955" s="227"/>
      <c r="I16955" s="214"/>
      <c r="J16955" s="214"/>
      <c r="K16955" s="218"/>
    </row>
    <row r="16956" customHeight="1" spans="1:11">
      <c r="A16956" s="228"/>
      <c r="B16956" s="219"/>
      <c r="C16956" s="220"/>
      <c r="D16956" s="220"/>
      <c r="E16956" s="220"/>
      <c r="F16956" s="225"/>
      <c r="G16956" s="222"/>
      <c r="H16956" s="229"/>
      <c r="I16956" s="220"/>
      <c r="J16956" s="220"/>
      <c r="K16956" s="223"/>
    </row>
    <row r="16957" customHeight="1" spans="1:11">
      <c r="A16957" s="226"/>
      <c r="B16957" s="213"/>
      <c r="C16957" s="214"/>
      <c r="D16957" s="214"/>
      <c r="E16957" s="214"/>
      <c r="F16957" s="224"/>
      <c r="G16957" s="216"/>
      <c r="H16957" s="227"/>
      <c r="I16957" s="214"/>
      <c r="J16957" s="214"/>
      <c r="K16957" s="218"/>
    </row>
    <row r="16958" customHeight="1" spans="1:11">
      <c r="A16958" s="228"/>
      <c r="B16958" s="219"/>
      <c r="C16958" s="220"/>
      <c r="D16958" s="220"/>
      <c r="E16958" s="220"/>
      <c r="F16958" s="225"/>
      <c r="G16958" s="222"/>
      <c r="H16958" s="229"/>
      <c r="I16958" s="220"/>
      <c r="J16958" s="220"/>
      <c r="K16958" s="223"/>
    </row>
    <row r="16959" customHeight="1" spans="1:11">
      <c r="A16959" s="226"/>
      <c r="B16959" s="213"/>
      <c r="C16959" s="214"/>
      <c r="D16959" s="214"/>
      <c r="E16959" s="214"/>
      <c r="F16959" s="224"/>
      <c r="G16959" s="216"/>
      <c r="H16959" s="227"/>
      <c r="I16959" s="214"/>
      <c r="J16959" s="214"/>
      <c r="K16959" s="218"/>
    </row>
    <row r="16960" customHeight="1" spans="1:11">
      <c r="A16960" s="228"/>
      <c r="B16960" s="219"/>
      <c r="C16960" s="220"/>
      <c r="D16960" s="220"/>
      <c r="E16960" s="220"/>
      <c r="F16960" s="225"/>
      <c r="G16960" s="222"/>
      <c r="H16960" s="229"/>
      <c r="I16960" s="220"/>
      <c r="J16960" s="220"/>
      <c r="K16960" s="223"/>
    </row>
    <row r="16961" customHeight="1" spans="1:11">
      <c r="A16961" s="226"/>
      <c r="B16961" s="213"/>
      <c r="C16961" s="214"/>
      <c r="D16961" s="214"/>
      <c r="E16961" s="214"/>
      <c r="F16961" s="224"/>
      <c r="G16961" s="216"/>
      <c r="H16961" s="227"/>
      <c r="I16961" s="214"/>
      <c r="J16961" s="214"/>
      <c r="K16961" s="218"/>
    </row>
    <row r="16962" customHeight="1" spans="1:11">
      <c r="A16962" s="228"/>
      <c r="B16962" s="219"/>
      <c r="C16962" s="220"/>
      <c r="D16962" s="220"/>
      <c r="E16962" s="220"/>
      <c r="F16962" s="225"/>
      <c r="G16962" s="222"/>
      <c r="H16962" s="229"/>
      <c r="I16962" s="220"/>
      <c r="J16962" s="220"/>
      <c r="K16962" s="223"/>
    </row>
    <row r="16963" customHeight="1" spans="1:11">
      <c r="A16963" s="226"/>
      <c r="B16963" s="213"/>
      <c r="C16963" s="214"/>
      <c r="D16963" s="214"/>
      <c r="E16963" s="214"/>
      <c r="F16963" s="224"/>
      <c r="G16963" s="216"/>
      <c r="H16963" s="227"/>
      <c r="I16963" s="214"/>
      <c r="J16963" s="214"/>
      <c r="K16963" s="218"/>
    </row>
    <row r="16964" customHeight="1" spans="1:11">
      <c r="A16964" s="228"/>
      <c r="B16964" s="219"/>
      <c r="C16964" s="220"/>
      <c r="D16964" s="220"/>
      <c r="E16964" s="220"/>
      <c r="F16964" s="225"/>
      <c r="G16964" s="222"/>
      <c r="H16964" s="229"/>
      <c r="I16964" s="220"/>
      <c r="J16964" s="220"/>
      <c r="K16964" s="223"/>
    </row>
    <row r="16965" customHeight="1" spans="1:11">
      <c r="A16965" s="226"/>
      <c r="B16965" s="213"/>
      <c r="C16965" s="214"/>
      <c r="D16965" s="214"/>
      <c r="E16965" s="214"/>
      <c r="F16965" s="224"/>
      <c r="G16965" s="216"/>
      <c r="H16965" s="227"/>
      <c r="I16965" s="214"/>
      <c r="J16965" s="214"/>
      <c r="K16965" s="218"/>
    </row>
    <row r="16966" customHeight="1" spans="1:11">
      <c r="A16966" s="228"/>
      <c r="B16966" s="219"/>
      <c r="C16966" s="220"/>
      <c r="D16966" s="220"/>
      <c r="E16966" s="220"/>
      <c r="F16966" s="225"/>
      <c r="G16966" s="222"/>
      <c r="H16966" s="229"/>
      <c r="I16966" s="220"/>
      <c r="J16966" s="220"/>
      <c r="K16966" s="223"/>
    </row>
    <row r="16967" customHeight="1" spans="1:11">
      <c r="A16967" s="226"/>
      <c r="B16967" s="213"/>
      <c r="C16967" s="214"/>
      <c r="D16967" s="214"/>
      <c r="E16967" s="214"/>
      <c r="F16967" s="224"/>
      <c r="G16967" s="216"/>
      <c r="H16967" s="227"/>
      <c r="I16967" s="214"/>
      <c r="J16967" s="214"/>
      <c r="K16967" s="218"/>
    </row>
    <row r="16968" customHeight="1" spans="1:11">
      <c r="A16968" s="228"/>
      <c r="B16968" s="219"/>
      <c r="C16968" s="220"/>
      <c r="D16968" s="220"/>
      <c r="E16968" s="220"/>
      <c r="F16968" s="225"/>
      <c r="G16968" s="222"/>
      <c r="H16968" s="229"/>
      <c r="I16968" s="220"/>
      <c r="J16968" s="220"/>
      <c r="K16968" s="223"/>
    </row>
    <row r="16969" customHeight="1" spans="1:11">
      <c r="A16969" s="226"/>
      <c r="B16969" s="213"/>
      <c r="C16969" s="214"/>
      <c r="D16969" s="214"/>
      <c r="E16969" s="214"/>
      <c r="F16969" s="224"/>
      <c r="G16969" s="216"/>
      <c r="H16969" s="227"/>
      <c r="I16969" s="214"/>
      <c r="J16969" s="214"/>
      <c r="K16969" s="218"/>
    </row>
    <row r="16970" customHeight="1" spans="1:11">
      <c r="A16970" s="228"/>
      <c r="B16970" s="219"/>
      <c r="C16970" s="220"/>
      <c r="D16970" s="220"/>
      <c r="E16970" s="220"/>
      <c r="F16970" s="225"/>
      <c r="G16970" s="222"/>
      <c r="H16970" s="229"/>
      <c r="I16970" s="220"/>
      <c r="J16970" s="220"/>
      <c r="K16970" s="223"/>
    </row>
    <row r="16971" customHeight="1" spans="1:11">
      <c r="A16971" s="226"/>
      <c r="B16971" s="213"/>
      <c r="C16971" s="214"/>
      <c r="D16971" s="214"/>
      <c r="E16971" s="214"/>
      <c r="F16971" s="224"/>
      <c r="G16971" s="216"/>
      <c r="H16971" s="227"/>
      <c r="I16971" s="214"/>
      <c r="J16971" s="214"/>
      <c r="K16971" s="218"/>
    </row>
    <row r="16972" customHeight="1" spans="1:11">
      <c r="A16972" s="228"/>
      <c r="B16972" s="219"/>
      <c r="C16972" s="220"/>
      <c r="D16972" s="220"/>
      <c r="E16972" s="220"/>
      <c r="F16972" s="225"/>
      <c r="G16972" s="222"/>
      <c r="H16972" s="229"/>
      <c r="I16972" s="220"/>
      <c r="J16972" s="220"/>
      <c r="K16972" s="223"/>
    </row>
    <row r="16973" customHeight="1" spans="1:11">
      <c r="A16973" s="226"/>
      <c r="B16973" s="213"/>
      <c r="C16973" s="214"/>
      <c r="D16973" s="214"/>
      <c r="E16973" s="214"/>
      <c r="F16973" s="224"/>
      <c r="G16973" s="216"/>
      <c r="H16973" s="227"/>
      <c r="I16973" s="214"/>
      <c r="J16973" s="214"/>
      <c r="K16973" s="218"/>
    </row>
    <row r="16974" customHeight="1" spans="1:11">
      <c r="A16974" s="228"/>
      <c r="B16974" s="219"/>
      <c r="C16974" s="220"/>
      <c r="D16974" s="220"/>
      <c r="E16974" s="220"/>
      <c r="F16974" s="225"/>
      <c r="G16974" s="222"/>
      <c r="H16974" s="229"/>
      <c r="I16974" s="220"/>
      <c r="J16974" s="220"/>
      <c r="K16974" s="223"/>
    </row>
    <row r="16975" customHeight="1" spans="1:11">
      <c r="A16975" s="226"/>
      <c r="B16975" s="213"/>
      <c r="C16975" s="214"/>
      <c r="D16975" s="214"/>
      <c r="E16975" s="214"/>
      <c r="F16975" s="224"/>
      <c r="G16975" s="216"/>
      <c r="H16975" s="227"/>
      <c r="I16975" s="214"/>
      <c r="J16975" s="214"/>
      <c r="K16975" s="218"/>
    </row>
    <row r="16976" customHeight="1" spans="1:11">
      <c r="A16976" s="228"/>
      <c r="B16976" s="219"/>
      <c r="C16976" s="220"/>
      <c r="D16976" s="220"/>
      <c r="E16976" s="220"/>
      <c r="F16976" s="225"/>
      <c r="G16976" s="222"/>
      <c r="H16976" s="229"/>
      <c r="I16976" s="220"/>
      <c r="J16976" s="220"/>
      <c r="K16976" s="223"/>
    </row>
    <row r="16977" customHeight="1" spans="1:11">
      <c r="A16977" s="226"/>
      <c r="B16977" s="213"/>
      <c r="C16977" s="214"/>
      <c r="D16977" s="214"/>
      <c r="E16977" s="214"/>
      <c r="F16977" s="224"/>
      <c r="G16977" s="216"/>
      <c r="H16977" s="227"/>
      <c r="I16977" s="214"/>
      <c r="J16977" s="214"/>
      <c r="K16977" s="218"/>
    </row>
    <row r="16978" customHeight="1" spans="1:11">
      <c r="A16978" s="228"/>
      <c r="B16978" s="219"/>
      <c r="C16978" s="220"/>
      <c r="D16978" s="220"/>
      <c r="E16978" s="220"/>
      <c r="F16978" s="225"/>
      <c r="G16978" s="222"/>
      <c r="H16978" s="229"/>
      <c r="I16978" s="220"/>
      <c r="J16978" s="220"/>
      <c r="K16978" s="223"/>
    </row>
    <row r="16979" customHeight="1" spans="1:11">
      <c r="A16979" s="226"/>
      <c r="B16979" s="213"/>
      <c r="C16979" s="214"/>
      <c r="D16979" s="214"/>
      <c r="E16979" s="214"/>
      <c r="F16979" s="224"/>
      <c r="G16979" s="216"/>
      <c r="H16979" s="227"/>
      <c r="I16979" s="214"/>
      <c r="J16979" s="214"/>
      <c r="K16979" s="218"/>
    </row>
    <row r="16980" customHeight="1" spans="1:11">
      <c r="A16980" s="228"/>
      <c r="B16980" s="219"/>
      <c r="C16980" s="220"/>
      <c r="D16980" s="220"/>
      <c r="E16980" s="220"/>
      <c r="F16980" s="225"/>
      <c r="G16980" s="222"/>
      <c r="H16980" s="229"/>
      <c r="I16980" s="220"/>
      <c r="J16980" s="220"/>
      <c r="K16980" s="223"/>
    </row>
    <row r="16981" customHeight="1" spans="1:11">
      <c r="A16981" s="226"/>
      <c r="B16981" s="213"/>
      <c r="C16981" s="214"/>
      <c r="D16981" s="214"/>
      <c r="E16981" s="214"/>
      <c r="F16981" s="224"/>
      <c r="G16981" s="216"/>
      <c r="H16981" s="227"/>
      <c r="I16981" s="214"/>
      <c r="J16981" s="214"/>
      <c r="K16981" s="218"/>
    </row>
    <row r="16982" customHeight="1" spans="1:11">
      <c r="A16982" s="228"/>
      <c r="B16982" s="219"/>
      <c r="C16982" s="220"/>
      <c r="D16982" s="220"/>
      <c r="E16982" s="220"/>
      <c r="F16982" s="225"/>
      <c r="G16982" s="222"/>
      <c r="H16982" s="229"/>
      <c r="I16982" s="220"/>
      <c r="J16982" s="220"/>
      <c r="K16982" s="223"/>
    </row>
    <row r="16983" customHeight="1" spans="1:11">
      <c r="A16983" s="226"/>
      <c r="B16983" s="213"/>
      <c r="C16983" s="214"/>
      <c r="D16983" s="214"/>
      <c r="E16983" s="214"/>
      <c r="F16983" s="224"/>
      <c r="G16983" s="216"/>
      <c r="H16983" s="227"/>
      <c r="I16983" s="214"/>
      <c r="J16983" s="214"/>
      <c r="K16983" s="218"/>
    </row>
    <row r="16984" customHeight="1" spans="1:11">
      <c r="A16984" s="228"/>
      <c r="B16984" s="219"/>
      <c r="C16984" s="220"/>
      <c r="D16984" s="220"/>
      <c r="E16984" s="220"/>
      <c r="F16984" s="225"/>
      <c r="G16984" s="222"/>
      <c r="H16984" s="229"/>
      <c r="I16984" s="220"/>
      <c r="J16984" s="220"/>
      <c r="K16984" s="223"/>
    </row>
    <row r="16985" customHeight="1" spans="1:11">
      <c r="A16985" s="226"/>
      <c r="B16985" s="213"/>
      <c r="C16985" s="214"/>
      <c r="D16985" s="214"/>
      <c r="E16985" s="214"/>
      <c r="F16985" s="224"/>
      <c r="G16985" s="216"/>
      <c r="H16985" s="227"/>
      <c r="I16985" s="214"/>
      <c r="J16985" s="214"/>
      <c r="K16985" s="218"/>
    </row>
    <row r="16986" customHeight="1" spans="1:11">
      <c r="A16986" s="228"/>
      <c r="B16986" s="219"/>
      <c r="C16986" s="220"/>
      <c r="D16986" s="220"/>
      <c r="E16986" s="220"/>
      <c r="F16986" s="225"/>
      <c r="G16986" s="222"/>
      <c r="H16986" s="229"/>
      <c r="I16986" s="220"/>
      <c r="J16986" s="220"/>
      <c r="K16986" s="223"/>
    </row>
    <row r="16987" customHeight="1" spans="1:11">
      <c r="A16987" s="226"/>
      <c r="B16987" s="213"/>
      <c r="C16987" s="214"/>
      <c r="D16987" s="214"/>
      <c r="E16987" s="214"/>
      <c r="F16987" s="224"/>
      <c r="G16987" s="216"/>
      <c r="H16987" s="227"/>
      <c r="I16987" s="214"/>
      <c r="J16987" s="214"/>
      <c r="K16987" s="218"/>
    </row>
    <row r="16988" customHeight="1" spans="1:11">
      <c r="A16988" s="228"/>
      <c r="B16988" s="219"/>
      <c r="C16988" s="220"/>
      <c r="D16988" s="220"/>
      <c r="E16988" s="220"/>
      <c r="F16988" s="225"/>
      <c r="G16988" s="222"/>
      <c r="H16988" s="229"/>
      <c r="I16988" s="220"/>
      <c r="J16988" s="220"/>
      <c r="K16988" s="223"/>
    </row>
    <row r="16989" customHeight="1" spans="1:11">
      <c r="A16989" s="226"/>
      <c r="B16989" s="213"/>
      <c r="C16989" s="214"/>
      <c r="D16989" s="214"/>
      <c r="E16989" s="214"/>
      <c r="F16989" s="224"/>
      <c r="G16989" s="216"/>
      <c r="H16989" s="227"/>
      <c r="I16989" s="214"/>
      <c r="J16989" s="214"/>
      <c r="K16989" s="218"/>
    </row>
    <row r="16990" customHeight="1" spans="1:11">
      <c r="A16990" s="228"/>
      <c r="B16990" s="219"/>
      <c r="C16990" s="220"/>
      <c r="D16990" s="220"/>
      <c r="E16990" s="220"/>
      <c r="F16990" s="225"/>
      <c r="G16990" s="222"/>
      <c r="H16990" s="229"/>
      <c r="I16990" s="220"/>
      <c r="J16990" s="220"/>
      <c r="K16990" s="223"/>
    </row>
    <row r="16991" customHeight="1" spans="1:11">
      <c r="A16991" s="226"/>
      <c r="B16991" s="213"/>
      <c r="C16991" s="214"/>
      <c r="D16991" s="214"/>
      <c r="E16991" s="214"/>
      <c r="F16991" s="224"/>
      <c r="G16991" s="216"/>
      <c r="H16991" s="227"/>
      <c r="I16991" s="214"/>
      <c r="J16991" s="214"/>
      <c r="K16991" s="218"/>
    </row>
    <row r="16992" customHeight="1" spans="1:11">
      <c r="A16992" s="228"/>
      <c r="B16992" s="219"/>
      <c r="C16992" s="220"/>
      <c r="D16992" s="220"/>
      <c r="E16992" s="220"/>
      <c r="F16992" s="225"/>
      <c r="G16992" s="222"/>
      <c r="H16992" s="229"/>
      <c r="I16992" s="220"/>
      <c r="J16992" s="220"/>
      <c r="K16992" s="223"/>
    </row>
    <row r="16993" customHeight="1" spans="1:11">
      <c r="A16993" s="226"/>
      <c r="B16993" s="213"/>
      <c r="C16993" s="214"/>
      <c r="D16993" s="214"/>
      <c r="E16993" s="214"/>
      <c r="F16993" s="224"/>
      <c r="G16993" s="216"/>
      <c r="H16993" s="227"/>
      <c r="I16993" s="214"/>
      <c r="J16993" s="214"/>
      <c r="K16993" s="218"/>
    </row>
    <row r="16994" customHeight="1" spans="1:11">
      <c r="A16994" s="228"/>
      <c r="B16994" s="219"/>
      <c r="C16994" s="220"/>
      <c r="D16994" s="220"/>
      <c r="E16994" s="220"/>
      <c r="F16994" s="225"/>
      <c r="G16994" s="222"/>
      <c r="H16994" s="229"/>
      <c r="I16994" s="220"/>
      <c r="J16994" s="220"/>
      <c r="K16994" s="223"/>
    </row>
    <row r="16995" customHeight="1" spans="1:11">
      <c r="A16995" s="226"/>
      <c r="B16995" s="213"/>
      <c r="C16995" s="214"/>
      <c r="D16995" s="214"/>
      <c r="E16995" s="214"/>
      <c r="F16995" s="224"/>
      <c r="G16995" s="216"/>
      <c r="H16995" s="227"/>
      <c r="I16995" s="214"/>
      <c r="J16995" s="214"/>
      <c r="K16995" s="218"/>
    </row>
    <row r="16996" customHeight="1" spans="1:11">
      <c r="A16996" s="228"/>
      <c r="B16996" s="219"/>
      <c r="C16996" s="220"/>
      <c r="D16996" s="220"/>
      <c r="E16996" s="220"/>
      <c r="F16996" s="225"/>
      <c r="G16996" s="222"/>
      <c r="H16996" s="229"/>
      <c r="I16996" s="220"/>
      <c r="J16996" s="220"/>
      <c r="K16996" s="223"/>
    </row>
    <row r="16997" customHeight="1" spans="1:11">
      <c r="A16997" s="226"/>
      <c r="B16997" s="213"/>
      <c r="C16997" s="214"/>
      <c r="D16997" s="214"/>
      <c r="E16997" s="214"/>
      <c r="F16997" s="224"/>
      <c r="G16997" s="216"/>
      <c r="H16997" s="227"/>
      <c r="I16997" s="214"/>
      <c r="J16997" s="214"/>
      <c r="K16997" s="218"/>
    </row>
    <row r="16998" customHeight="1" spans="1:11">
      <c r="A16998" s="228"/>
      <c r="B16998" s="219"/>
      <c r="C16998" s="220"/>
      <c r="D16998" s="220"/>
      <c r="E16998" s="220"/>
      <c r="F16998" s="225"/>
      <c r="G16998" s="222"/>
      <c r="H16998" s="229"/>
      <c r="I16998" s="220"/>
      <c r="J16998" s="220"/>
      <c r="K16998" s="223"/>
    </row>
    <row r="16999" customHeight="1" spans="1:11">
      <c r="A16999" s="226"/>
      <c r="B16999" s="213"/>
      <c r="C16999" s="214"/>
      <c r="D16999" s="214"/>
      <c r="E16999" s="214"/>
      <c r="F16999" s="224"/>
      <c r="G16999" s="216"/>
      <c r="H16999" s="227"/>
      <c r="I16999" s="214"/>
      <c r="J16999" s="214"/>
      <c r="K16999" s="218"/>
    </row>
    <row r="17000" customHeight="1" spans="1:11">
      <c r="A17000" s="228"/>
      <c r="B17000" s="219"/>
      <c r="C17000" s="220"/>
      <c r="D17000" s="220"/>
      <c r="E17000" s="220"/>
      <c r="F17000" s="225"/>
      <c r="G17000" s="222"/>
      <c r="H17000" s="229"/>
      <c r="I17000" s="220"/>
      <c r="J17000" s="220"/>
      <c r="K17000" s="223"/>
    </row>
    <row r="17001" customHeight="1" spans="1:11">
      <c r="A17001" s="226"/>
      <c r="B17001" s="213"/>
      <c r="C17001" s="214"/>
      <c r="D17001" s="214"/>
      <c r="E17001" s="214"/>
      <c r="F17001" s="224"/>
      <c r="G17001" s="216"/>
      <c r="H17001" s="227"/>
      <c r="I17001" s="214"/>
      <c r="J17001" s="214"/>
      <c r="K17001" s="218"/>
    </row>
    <row r="17002" customHeight="1" spans="1:11">
      <c r="A17002" s="228"/>
      <c r="B17002" s="219"/>
      <c r="C17002" s="220"/>
      <c r="D17002" s="220"/>
      <c r="E17002" s="220"/>
      <c r="F17002" s="225"/>
      <c r="G17002" s="222"/>
      <c r="H17002" s="229"/>
      <c r="I17002" s="220"/>
      <c r="J17002" s="220"/>
      <c r="K17002" s="223"/>
    </row>
    <row r="17003" customHeight="1" spans="1:11">
      <c r="A17003" s="226"/>
      <c r="B17003" s="213"/>
      <c r="C17003" s="214"/>
      <c r="D17003" s="214"/>
      <c r="E17003" s="214"/>
      <c r="F17003" s="224"/>
      <c r="G17003" s="216"/>
      <c r="H17003" s="227"/>
      <c r="I17003" s="214"/>
      <c r="J17003" s="214"/>
      <c r="K17003" s="218"/>
    </row>
    <row r="17004" customHeight="1" spans="1:11">
      <c r="A17004" s="228"/>
      <c r="B17004" s="219"/>
      <c r="C17004" s="220"/>
      <c r="D17004" s="220"/>
      <c r="E17004" s="220"/>
      <c r="F17004" s="225"/>
      <c r="G17004" s="222"/>
      <c r="H17004" s="229"/>
      <c r="I17004" s="220"/>
      <c r="J17004" s="220"/>
      <c r="K17004" s="223"/>
    </row>
    <row r="17005" customHeight="1" spans="1:11">
      <c r="A17005" s="226"/>
      <c r="B17005" s="213"/>
      <c r="C17005" s="214"/>
      <c r="D17005" s="214"/>
      <c r="E17005" s="214"/>
      <c r="F17005" s="224"/>
      <c r="G17005" s="216"/>
      <c r="H17005" s="227"/>
      <c r="I17005" s="214"/>
      <c r="J17005" s="214"/>
      <c r="K17005" s="218"/>
    </row>
    <row r="17006" customHeight="1" spans="1:11">
      <c r="A17006" s="228"/>
      <c r="B17006" s="219"/>
      <c r="C17006" s="220"/>
      <c r="D17006" s="220"/>
      <c r="E17006" s="220"/>
      <c r="F17006" s="225"/>
      <c r="G17006" s="222"/>
      <c r="H17006" s="229"/>
      <c r="I17006" s="220"/>
      <c r="J17006" s="220"/>
      <c r="K17006" s="223"/>
    </row>
    <row r="17007" customHeight="1" spans="1:11">
      <c r="A17007" s="226"/>
      <c r="B17007" s="213"/>
      <c r="C17007" s="214"/>
      <c r="D17007" s="214"/>
      <c r="E17007" s="214"/>
      <c r="F17007" s="224"/>
      <c r="G17007" s="216"/>
      <c r="H17007" s="227"/>
      <c r="I17007" s="214"/>
      <c r="J17007" s="214"/>
      <c r="K17007" s="218"/>
    </row>
    <row r="17008" customHeight="1" spans="1:11">
      <c r="A17008" s="228"/>
      <c r="B17008" s="219"/>
      <c r="C17008" s="220"/>
      <c r="D17008" s="220"/>
      <c r="E17008" s="220"/>
      <c r="F17008" s="225"/>
      <c r="G17008" s="222"/>
      <c r="H17008" s="229"/>
      <c r="I17008" s="220"/>
      <c r="J17008" s="220"/>
      <c r="K17008" s="223"/>
    </row>
    <row r="17009" customHeight="1" spans="1:11">
      <c r="A17009" s="226"/>
      <c r="B17009" s="213"/>
      <c r="C17009" s="214"/>
      <c r="D17009" s="214"/>
      <c r="E17009" s="214"/>
      <c r="F17009" s="224"/>
      <c r="G17009" s="216"/>
      <c r="H17009" s="227"/>
      <c r="I17009" s="214"/>
      <c r="J17009" s="214"/>
      <c r="K17009" s="218"/>
    </row>
    <row r="17010" customHeight="1" spans="1:11">
      <c r="A17010" s="228"/>
      <c r="B17010" s="219"/>
      <c r="C17010" s="220"/>
      <c r="D17010" s="220"/>
      <c r="E17010" s="220"/>
      <c r="F17010" s="225"/>
      <c r="G17010" s="222"/>
      <c r="H17010" s="229"/>
      <c r="I17010" s="220"/>
      <c r="J17010" s="220"/>
      <c r="K17010" s="223"/>
    </row>
    <row r="17011" customHeight="1" spans="1:11">
      <c r="A17011" s="226"/>
      <c r="B17011" s="213"/>
      <c r="C17011" s="214"/>
      <c r="D17011" s="214"/>
      <c r="E17011" s="214"/>
      <c r="F17011" s="224"/>
      <c r="G17011" s="216"/>
      <c r="H17011" s="227"/>
      <c r="I17011" s="214"/>
      <c r="J17011" s="214"/>
      <c r="K17011" s="218"/>
    </row>
    <row r="17012" customHeight="1" spans="1:11">
      <c r="A17012" s="228"/>
      <c r="B17012" s="219"/>
      <c r="C17012" s="220"/>
      <c r="D17012" s="220"/>
      <c r="E17012" s="220"/>
      <c r="F17012" s="225"/>
      <c r="G17012" s="222"/>
      <c r="H17012" s="229"/>
      <c r="I17012" s="220"/>
      <c r="J17012" s="220"/>
      <c r="K17012" s="223"/>
    </row>
    <row r="17013" customHeight="1" spans="1:11">
      <c r="A17013" s="226"/>
      <c r="B17013" s="213"/>
      <c r="C17013" s="214"/>
      <c r="D17013" s="214"/>
      <c r="E17013" s="214"/>
      <c r="F17013" s="224"/>
      <c r="G17013" s="216"/>
      <c r="H17013" s="227"/>
      <c r="I17013" s="214"/>
      <c r="J17013" s="214"/>
      <c r="K17013" s="218"/>
    </row>
    <row r="17014" customHeight="1" spans="1:11">
      <c r="A17014" s="228"/>
      <c r="B17014" s="219"/>
      <c r="C17014" s="220"/>
      <c r="D17014" s="220"/>
      <c r="E17014" s="220"/>
      <c r="F17014" s="225"/>
      <c r="G17014" s="222"/>
      <c r="H17014" s="229"/>
      <c r="I17014" s="220"/>
      <c r="J17014" s="220"/>
      <c r="K17014" s="223"/>
    </row>
    <row r="17015" customHeight="1" spans="1:11">
      <c r="A17015" s="226"/>
      <c r="B17015" s="213"/>
      <c r="C17015" s="214"/>
      <c r="D17015" s="214"/>
      <c r="E17015" s="214"/>
      <c r="F17015" s="224"/>
      <c r="G17015" s="216"/>
      <c r="H17015" s="227"/>
      <c r="I17015" s="214"/>
      <c r="J17015" s="214"/>
      <c r="K17015" s="218"/>
    </row>
    <row r="17016" customHeight="1" spans="1:11">
      <c r="A17016" s="228"/>
      <c r="B17016" s="219"/>
      <c r="C17016" s="220"/>
      <c r="D17016" s="220"/>
      <c r="E17016" s="220"/>
      <c r="F17016" s="225"/>
      <c r="G17016" s="222"/>
      <c r="H17016" s="229"/>
      <c r="I17016" s="220"/>
      <c r="J17016" s="220"/>
      <c r="K17016" s="223"/>
    </row>
    <row r="17017" customHeight="1" spans="1:11">
      <c r="A17017" s="226"/>
      <c r="B17017" s="213"/>
      <c r="C17017" s="214"/>
      <c r="D17017" s="214"/>
      <c r="E17017" s="214"/>
      <c r="F17017" s="224"/>
      <c r="G17017" s="216"/>
      <c r="H17017" s="227"/>
      <c r="I17017" s="214"/>
      <c r="J17017" s="214"/>
      <c r="K17017" s="218"/>
    </row>
    <row r="17018" customHeight="1" spans="1:11">
      <c r="A17018" s="228"/>
      <c r="B17018" s="219"/>
      <c r="C17018" s="220"/>
      <c r="D17018" s="220"/>
      <c r="E17018" s="220"/>
      <c r="F17018" s="225"/>
      <c r="G17018" s="222"/>
      <c r="H17018" s="229"/>
      <c r="I17018" s="220"/>
      <c r="J17018" s="220"/>
      <c r="K17018" s="223"/>
    </row>
    <row r="17019" customHeight="1" spans="1:11">
      <c r="A17019" s="226"/>
      <c r="B17019" s="213"/>
      <c r="C17019" s="214"/>
      <c r="D17019" s="214"/>
      <c r="E17019" s="214"/>
      <c r="F17019" s="224"/>
      <c r="G17019" s="216"/>
      <c r="H17019" s="227"/>
      <c r="I17019" s="214"/>
      <c r="J17019" s="214"/>
      <c r="K17019" s="218"/>
    </row>
    <row r="17020" customHeight="1" spans="1:11">
      <c r="A17020" s="228"/>
      <c r="B17020" s="219"/>
      <c r="C17020" s="220"/>
      <c r="D17020" s="220"/>
      <c r="E17020" s="220"/>
      <c r="F17020" s="225"/>
      <c r="G17020" s="222"/>
      <c r="H17020" s="229"/>
      <c r="I17020" s="220"/>
      <c r="J17020" s="220"/>
      <c r="K17020" s="223"/>
    </row>
    <row r="17021" customHeight="1" spans="1:11">
      <c r="A17021" s="226"/>
      <c r="B17021" s="213"/>
      <c r="C17021" s="214"/>
      <c r="D17021" s="214"/>
      <c r="E17021" s="214"/>
      <c r="F17021" s="224"/>
      <c r="G17021" s="216"/>
      <c r="H17021" s="227"/>
      <c r="I17021" s="214"/>
      <c r="J17021" s="214"/>
      <c r="K17021" s="218"/>
    </row>
    <row r="17022" customHeight="1" spans="1:11">
      <c r="A17022" s="228"/>
      <c r="B17022" s="219"/>
      <c r="C17022" s="220"/>
      <c r="D17022" s="220"/>
      <c r="E17022" s="220"/>
      <c r="F17022" s="225"/>
      <c r="G17022" s="222"/>
      <c r="H17022" s="229"/>
      <c r="I17022" s="220"/>
      <c r="J17022" s="220"/>
      <c r="K17022" s="223"/>
    </row>
    <row r="17023" customHeight="1" spans="1:11">
      <c r="A17023" s="226"/>
      <c r="B17023" s="213"/>
      <c r="C17023" s="214"/>
      <c r="D17023" s="214"/>
      <c r="E17023" s="214"/>
      <c r="F17023" s="224"/>
      <c r="G17023" s="216"/>
      <c r="H17023" s="227"/>
      <c r="I17023" s="214"/>
      <c r="J17023" s="214"/>
      <c r="K17023" s="218"/>
    </row>
    <row r="17024" customHeight="1" spans="1:11">
      <c r="A17024" s="228"/>
      <c r="B17024" s="219"/>
      <c r="C17024" s="220"/>
      <c r="D17024" s="220"/>
      <c r="E17024" s="220"/>
      <c r="F17024" s="225"/>
      <c r="G17024" s="222"/>
      <c r="H17024" s="229"/>
      <c r="I17024" s="220"/>
      <c r="J17024" s="220"/>
      <c r="K17024" s="223"/>
    </row>
    <row r="17025" customHeight="1" spans="1:11">
      <c r="A17025" s="226"/>
      <c r="B17025" s="213"/>
      <c r="C17025" s="214"/>
      <c r="D17025" s="214"/>
      <c r="E17025" s="214"/>
      <c r="F17025" s="224"/>
      <c r="G17025" s="216"/>
      <c r="H17025" s="227"/>
      <c r="I17025" s="214"/>
      <c r="J17025" s="214"/>
      <c r="K17025" s="218"/>
    </row>
    <row r="17026" customHeight="1" spans="1:11">
      <c r="A17026" s="228"/>
      <c r="B17026" s="219"/>
      <c r="C17026" s="220"/>
      <c r="D17026" s="220"/>
      <c r="E17026" s="220"/>
      <c r="F17026" s="225"/>
      <c r="G17026" s="222"/>
      <c r="H17026" s="229"/>
      <c r="I17026" s="220"/>
      <c r="J17026" s="220"/>
      <c r="K17026" s="223"/>
    </row>
    <row r="17027" customHeight="1" spans="1:11">
      <c r="A17027" s="226"/>
      <c r="B17027" s="213"/>
      <c r="C17027" s="214"/>
      <c r="D17027" s="214"/>
      <c r="E17027" s="214"/>
      <c r="F17027" s="224"/>
      <c r="G17027" s="216"/>
      <c r="H17027" s="227"/>
      <c r="I17027" s="214"/>
      <c r="J17027" s="214"/>
      <c r="K17027" s="218"/>
    </row>
    <row r="17028" customHeight="1" spans="1:11">
      <c r="A17028" s="228"/>
      <c r="B17028" s="219"/>
      <c r="C17028" s="220"/>
      <c r="D17028" s="220"/>
      <c r="E17028" s="220"/>
      <c r="F17028" s="225"/>
      <c r="G17028" s="222"/>
      <c r="H17028" s="229"/>
      <c r="I17028" s="220"/>
      <c r="J17028" s="220"/>
      <c r="K17028" s="223"/>
    </row>
    <row r="17029" customHeight="1" spans="1:11">
      <c r="A17029" s="226"/>
      <c r="B17029" s="213"/>
      <c r="C17029" s="214"/>
      <c r="D17029" s="214"/>
      <c r="E17029" s="214"/>
      <c r="F17029" s="224"/>
      <c r="G17029" s="216"/>
      <c r="H17029" s="227"/>
      <c r="I17029" s="214"/>
      <c r="J17029" s="214"/>
      <c r="K17029" s="218"/>
    </row>
    <row r="17030" customHeight="1" spans="1:11">
      <c r="A17030" s="228"/>
      <c r="B17030" s="219"/>
      <c r="C17030" s="220"/>
      <c r="D17030" s="220"/>
      <c r="E17030" s="220"/>
      <c r="F17030" s="225"/>
      <c r="G17030" s="222"/>
      <c r="H17030" s="229"/>
      <c r="I17030" s="220"/>
      <c r="J17030" s="220"/>
      <c r="K17030" s="223"/>
    </row>
    <row r="17031" customHeight="1" spans="1:11">
      <c r="A17031" s="226"/>
      <c r="B17031" s="213"/>
      <c r="C17031" s="214"/>
      <c r="D17031" s="214"/>
      <c r="E17031" s="214"/>
      <c r="F17031" s="224"/>
      <c r="G17031" s="216"/>
      <c r="H17031" s="227"/>
      <c r="I17031" s="214"/>
      <c r="J17031" s="214"/>
      <c r="K17031" s="218"/>
    </row>
    <row r="17032" customHeight="1" spans="1:11">
      <c r="A17032" s="228"/>
      <c r="B17032" s="219"/>
      <c r="C17032" s="220"/>
      <c r="D17032" s="220"/>
      <c r="E17032" s="220"/>
      <c r="F17032" s="225"/>
      <c r="G17032" s="222"/>
      <c r="H17032" s="229"/>
      <c r="I17032" s="220"/>
      <c r="J17032" s="220"/>
      <c r="K17032" s="223"/>
    </row>
    <row r="17033" customHeight="1" spans="1:11">
      <c r="A17033" s="226"/>
      <c r="B17033" s="213"/>
      <c r="C17033" s="214"/>
      <c r="D17033" s="214"/>
      <c r="E17033" s="214"/>
      <c r="F17033" s="224"/>
      <c r="G17033" s="216"/>
      <c r="H17033" s="227"/>
      <c r="I17033" s="214"/>
      <c r="J17033" s="214"/>
      <c r="K17033" s="218"/>
    </row>
    <row r="17034" customHeight="1" spans="1:11">
      <c r="A17034" s="228"/>
      <c r="B17034" s="219"/>
      <c r="C17034" s="220"/>
      <c r="D17034" s="220"/>
      <c r="E17034" s="220"/>
      <c r="F17034" s="225"/>
      <c r="G17034" s="222"/>
      <c r="H17034" s="229"/>
      <c r="I17034" s="220"/>
      <c r="J17034" s="220"/>
      <c r="K17034" s="223"/>
    </row>
    <row r="17035" customHeight="1" spans="1:11">
      <c r="A17035" s="226"/>
      <c r="B17035" s="213"/>
      <c r="C17035" s="214"/>
      <c r="D17035" s="214"/>
      <c r="E17035" s="214"/>
      <c r="F17035" s="224"/>
      <c r="G17035" s="216"/>
      <c r="H17035" s="227"/>
      <c r="I17035" s="214"/>
      <c r="J17035" s="214"/>
      <c r="K17035" s="218"/>
    </row>
    <row r="17036" customHeight="1" spans="1:11">
      <c r="A17036" s="228"/>
      <c r="B17036" s="219"/>
      <c r="C17036" s="220"/>
      <c r="D17036" s="220"/>
      <c r="E17036" s="220"/>
      <c r="F17036" s="225"/>
      <c r="G17036" s="222"/>
      <c r="H17036" s="229"/>
      <c r="I17036" s="220"/>
      <c r="J17036" s="220"/>
      <c r="K17036" s="223"/>
    </row>
    <row r="17037" customHeight="1" spans="1:11">
      <c r="A17037" s="226"/>
      <c r="B17037" s="213"/>
      <c r="C17037" s="214"/>
      <c r="D17037" s="214"/>
      <c r="E17037" s="214"/>
      <c r="F17037" s="224"/>
      <c r="G17037" s="216"/>
      <c r="H17037" s="227"/>
      <c r="I17037" s="214"/>
      <c r="J17037" s="214"/>
      <c r="K17037" s="218"/>
    </row>
    <row r="17038" customHeight="1" spans="1:11">
      <c r="A17038" s="228"/>
      <c r="B17038" s="219"/>
      <c r="C17038" s="220"/>
      <c r="D17038" s="220"/>
      <c r="E17038" s="220"/>
      <c r="F17038" s="225"/>
      <c r="G17038" s="222"/>
      <c r="H17038" s="229"/>
      <c r="I17038" s="220"/>
      <c r="J17038" s="220"/>
      <c r="K17038" s="223"/>
    </row>
    <row r="17039" customHeight="1" spans="1:11">
      <c r="A17039" s="226"/>
      <c r="B17039" s="213"/>
      <c r="C17039" s="214"/>
      <c r="D17039" s="214"/>
      <c r="E17039" s="214"/>
      <c r="F17039" s="224"/>
      <c r="G17039" s="216"/>
      <c r="H17039" s="227"/>
      <c r="I17039" s="214"/>
      <c r="J17039" s="214"/>
      <c r="K17039" s="218"/>
    </row>
    <row r="17040" customHeight="1" spans="1:11">
      <c r="A17040" s="228"/>
      <c r="B17040" s="219"/>
      <c r="C17040" s="220"/>
      <c r="D17040" s="220"/>
      <c r="E17040" s="220"/>
      <c r="F17040" s="225"/>
      <c r="G17040" s="222"/>
      <c r="H17040" s="229"/>
      <c r="I17040" s="220"/>
      <c r="J17040" s="220"/>
      <c r="K17040" s="223"/>
    </row>
    <row r="17041" customHeight="1" spans="1:11">
      <c r="A17041" s="226"/>
      <c r="B17041" s="213"/>
      <c r="C17041" s="214"/>
      <c r="D17041" s="214"/>
      <c r="E17041" s="214"/>
      <c r="F17041" s="224"/>
      <c r="G17041" s="216"/>
      <c r="H17041" s="227"/>
      <c r="I17041" s="214"/>
      <c r="J17041" s="214"/>
      <c r="K17041" s="218"/>
    </row>
    <row r="17042" customHeight="1" spans="1:11">
      <c r="A17042" s="228"/>
      <c r="B17042" s="219"/>
      <c r="C17042" s="220"/>
      <c r="D17042" s="220"/>
      <c r="E17042" s="220"/>
      <c r="F17042" s="225"/>
      <c r="G17042" s="222"/>
      <c r="H17042" s="229"/>
      <c r="I17042" s="220"/>
      <c r="J17042" s="220"/>
      <c r="K17042" s="223"/>
    </row>
    <row r="17043" customHeight="1" spans="1:11">
      <c r="A17043" s="226"/>
      <c r="B17043" s="213"/>
      <c r="C17043" s="214"/>
      <c r="D17043" s="214"/>
      <c r="E17043" s="214"/>
      <c r="F17043" s="224"/>
      <c r="G17043" s="216"/>
      <c r="H17043" s="227"/>
      <c r="I17043" s="214"/>
      <c r="J17043" s="214"/>
      <c r="K17043" s="218"/>
    </row>
    <row r="17044" customHeight="1" spans="1:11">
      <c r="A17044" s="228"/>
      <c r="B17044" s="219"/>
      <c r="C17044" s="220"/>
      <c r="D17044" s="220"/>
      <c r="E17044" s="220"/>
      <c r="F17044" s="225"/>
      <c r="G17044" s="222"/>
      <c r="H17044" s="229"/>
      <c r="I17044" s="220"/>
      <c r="J17044" s="220"/>
      <c r="K17044" s="223"/>
    </row>
    <row r="17045" customHeight="1" spans="1:11">
      <c r="A17045" s="226"/>
      <c r="B17045" s="213"/>
      <c r="C17045" s="214"/>
      <c r="D17045" s="214"/>
      <c r="E17045" s="214"/>
      <c r="F17045" s="224"/>
      <c r="G17045" s="216"/>
      <c r="H17045" s="227"/>
      <c r="I17045" s="214"/>
      <c r="J17045" s="214"/>
      <c r="K17045" s="218"/>
    </row>
    <row r="17046" customHeight="1" spans="1:11">
      <c r="A17046" s="228"/>
      <c r="B17046" s="219"/>
      <c r="C17046" s="220"/>
      <c r="D17046" s="220"/>
      <c r="E17046" s="220"/>
      <c r="F17046" s="225"/>
      <c r="G17046" s="222"/>
      <c r="H17046" s="229"/>
      <c r="I17046" s="220"/>
      <c r="J17046" s="220"/>
      <c r="K17046" s="223"/>
    </row>
    <row r="17047" customHeight="1" spans="1:11">
      <c r="A17047" s="226"/>
      <c r="B17047" s="213"/>
      <c r="C17047" s="214"/>
      <c r="D17047" s="214"/>
      <c r="E17047" s="214"/>
      <c r="F17047" s="224"/>
      <c r="G17047" s="216"/>
      <c r="H17047" s="227"/>
      <c r="I17047" s="214"/>
      <c r="J17047" s="214"/>
      <c r="K17047" s="218"/>
    </row>
    <row r="17048" customHeight="1" spans="1:11">
      <c r="A17048" s="228"/>
      <c r="B17048" s="219"/>
      <c r="C17048" s="220"/>
      <c r="D17048" s="220"/>
      <c r="E17048" s="220"/>
      <c r="F17048" s="225"/>
      <c r="G17048" s="222"/>
      <c r="H17048" s="229"/>
      <c r="I17048" s="220"/>
      <c r="J17048" s="220"/>
      <c r="K17048" s="223"/>
    </row>
    <row r="17049" customHeight="1" spans="1:11">
      <c r="A17049" s="226"/>
      <c r="B17049" s="213"/>
      <c r="C17049" s="214"/>
      <c r="D17049" s="214"/>
      <c r="E17049" s="214"/>
      <c r="F17049" s="224"/>
      <c r="G17049" s="216"/>
      <c r="H17049" s="227"/>
      <c r="I17049" s="214"/>
      <c r="J17049" s="214"/>
      <c r="K17049" s="218"/>
    </row>
    <row r="17050" customHeight="1" spans="1:11">
      <c r="A17050" s="228"/>
      <c r="B17050" s="219"/>
      <c r="C17050" s="220"/>
      <c r="D17050" s="220"/>
      <c r="E17050" s="220"/>
      <c r="F17050" s="225"/>
      <c r="G17050" s="222"/>
      <c r="H17050" s="229"/>
      <c r="I17050" s="220"/>
      <c r="J17050" s="220"/>
      <c r="K17050" s="223"/>
    </row>
    <row r="17051" customHeight="1" spans="1:11">
      <c r="A17051" s="226"/>
      <c r="B17051" s="213"/>
      <c r="C17051" s="214"/>
      <c r="D17051" s="214"/>
      <c r="E17051" s="214"/>
      <c r="F17051" s="224"/>
      <c r="G17051" s="216"/>
      <c r="H17051" s="227"/>
      <c r="I17051" s="214"/>
      <c r="J17051" s="214"/>
      <c r="K17051" s="218"/>
    </row>
    <row r="17052" customHeight="1" spans="1:11">
      <c r="A17052" s="228"/>
      <c r="B17052" s="219"/>
      <c r="C17052" s="220"/>
      <c r="D17052" s="220"/>
      <c r="E17052" s="220"/>
      <c r="F17052" s="225"/>
      <c r="G17052" s="222"/>
      <c r="H17052" s="229"/>
      <c r="I17052" s="220"/>
      <c r="J17052" s="220"/>
      <c r="K17052" s="223"/>
    </row>
    <row r="17053" customHeight="1" spans="1:11">
      <c r="A17053" s="226"/>
      <c r="B17053" s="213"/>
      <c r="C17053" s="214"/>
      <c r="D17053" s="214"/>
      <c r="E17053" s="214"/>
      <c r="F17053" s="224"/>
      <c r="G17053" s="216"/>
      <c r="H17053" s="227"/>
      <c r="I17053" s="214"/>
      <c r="J17053" s="214"/>
      <c r="K17053" s="218"/>
    </row>
    <row r="17054" customHeight="1" spans="1:11">
      <c r="A17054" s="228"/>
      <c r="B17054" s="219"/>
      <c r="C17054" s="220"/>
      <c r="D17054" s="220"/>
      <c r="E17054" s="220"/>
      <c r="F17054" s="225"/>
      <c r="G17054" s="222"/>
      <c r="H17054" s="229"/>
      <c r="I17054" s="220"/>
      <c r="J17054" s="220"/>
      <c r="K17054" s="223"/>
    </row>
    <row r="17055" customHeight="1" spans="1:11">
      <c r="A17055" s="226"/>
      <c r="B17055" s="213"/>
      <c r="C17055" s="214"/>
      <c r="D17055" s="214"/>
      <c r="E17055" s="214"/>
      <c r="F17055" s="224"/>
      <c r="G17055" s="216"/>
      <c r="H17055" s="227"/>
      <c r="I17055" s="214"/>
      <c r="J17055" s="214"/>
      <c r="K17055" s="218"/>
    </row>
    <row r="17056" customHeight="1" spans="1:11">
      <c r="A17056" s="228"/>
      <c r="B17056" s="219"/>
      <c r="C17056" s="220"/>
      <c r="D17056" s="220"/>
      <c r="E17056" s="220"/>
      <c r="F17056" s="225"/>
      <c r="G17056" s="222"/>
      <c r="H17056" s="229"/>
      <c r="I17056" s="220"/>
      <c r="J17056" s="220"/>
      <c r="K17056" s="223"/>
    </row>
    <row r="17057" customHeight="1" spans="1:11">
      <c r="A17057" s="226"/>
      <c r="B17057" s="213"/>
      <c r="C17057" s="214"/>
      <c r="D17057" s="214"/>
      <c r="E17057" s="214"/>
      <c r="F17057" s="224"/>
      <c r="G17057" s="216"/>
      <c r="H17057" s="227"/>
      <c r="I17057" s="214"/>
      <c r="J17057" s="214"/>
      <c r="K17057" s="218"/>
    </row>
    <row r="17058" customHeight="1" spans="1:11">
      <c r="A17058" s="228"/>
      <c r="B17058" s="219"/>
      <c r="C17058" s="220"/>
      <c r="D17058" s="220"/>
      <c r="E17058" s="220"/>
      <c r="F17058" s="225"/>
      <c r="G17058" s="222"/>
      <c r="H17058" s="229"/>
      <c r="I17058" s="220"/>
      <c r="J17058" s="220"/>
      <c r="K17058" s="223"/>
    </row>
    <row r="17059" customHeight="1" spans="1:11">
      <c r="A17059" s="226"/>
      <c r="B17059" s="213"/>
      <c r="C17059" s="214"/>
      <c r="D17059" s="214"/>
      <c r="E17059" s="214"/>
      <c r="F17059" s="224"/>
      <c r="G17059" s="216"/>
      <c r="H17059" s="227"/>
      <c r="I17059" s="214"/>
      <c r="J17059" s="214"/>
      <c r="K17059" s="218"/>
    </row>
    <row r="17060" customHeight="1" spans="1:11">
      <c r="A17060" s="228"/>
      <c r="B17060" s="219"/>
      <c r="C17060" s="220"/>
      <c r="D17060" s="220"/>
      <c r="E17060" s="220"/>
      <c r="F17060" s="225"/>
      <c r="G17060" s="222"/>
      <c r="H17060" s="229"/>
      <c r="I17060" s="220"/>
      <c r="J17060" s="220"/>
      <c r="K17060" s="223"/>
    </row>
    <row r="17061" customHeight="1" spans="1:11">
      <c r="A17061" s="226"/>
      <c r="B17061" s="213"/>
      <c r="C17061" s="214"/>
      <c r="D17061" s="214"/>
      <c r="E17061" s="214"/>
      <c r="F17061" s="224"/>
      <c r="G17061" s="216"/>
      <c r="H17061" s="227"/>
      <c r="I17061" s="214"/>
      <c r="J17061" s="214"/>
      <c r="K17061" s="218"/>
    </row>
    <row r="17062" customHeight="1" spans="1:11">
      <c r="A17062" s="228"/>
      <c r="B17062" s="219"/>
      <c r="C17062" s="220"/>
      <c r="D17062" s="220"/>
      <c r="E17062" s="220"/>
      <c r="F17062" s="225"/>
      <c r="G17062" s="222"/>
      <c r="H17062" s="229"/>
      <c r="I17062" s="220"/>
      <c r="J17062" s="220"/>
      <c r="K17062" s="223"/>
    </row>
    <row r="17063" customHeight="1" spans="1:11">
      <c r="A17063" s="226"/>
      <c r="B17063" s="213"/>
      <c r="C17063" s="214"/>
      <c r="D17063" s="214"/>
      <c r="E17063" s="214"/>
      <c r="F17063" s="224"/>
      <c r="G17063" s="216"/>
      <c r="H17063" s="227"/>
      <c r="I17063" s="214"/>
      <c r="J17063" s="214"/>
      <c r="K17063" s="218"/>
    </row>
    <row r="17064" customHeight="1" spans="1:11">
      <c r="A17064" s="228"/>
      <c r="B17064" s="219"/>
      <c r="C17064" s="220"/>
      <c r="D17064" s="220"/>
      <c r="E17064" s="220"/>
      <c r="F17064" s="225"/>
      <c r="G17064" s="222"/>
      <c r="H17064" s="229"/>
      <c r="I17064" s="220"/>
      <c r="J17064" s="220"/>
      <c r="K17064" s="223"/>
    </row>
    <row r="17065" customHeight="1" spans="1:11">
      <c r="A17065" s="226"/>
      <c r="B17065" s="213"/>
      <c r="C17065" s="214"/>
      <c r="D17065" s="214"/>
      <c r="E17065" s="214"/>
      <c r="F17065" s="224"/>
      <c r="G17065" s="216"/>
      <c r="H17065" s="227"/>
      <c r="I17065" s="214"/>
      <c r="J17065" s="214"/>
      <c r="K17065" s="218"/>
    </row>
    <row r="17066" customHeight="1" spans="1:11">
      <c r="A17066" s="228"/>
      <c r="B17066" s="219"/>
      <c r="C17066" s="220"/>
      <c r="D17066" s="220"/>
      <c r="E17066" s="220"/>
      <c r="F17066" s="225"/>
      <c r="G17066" s="222"/>
      <c r="H17066" s="229"/>
      <c r="I17066" s="220"/>
      <c r="J17066" s="220"/>
      <c r="K17066" s="223"/>
    </row>
    <row r="17067" customHeight="1" spans="1:11">
      <c r="A17067" s="226"/>
      <c r="B17067" s="213"/>
      <c r="C17067" s="214"/>
      <c r="D17067" s="214"/>
      <c r="E17067" s="214"/>
      <c r="F17067" s="224"/>
      <c r="G17067" s="216"/>
      <c r="H17067" s="227"/>
      <c r="I17067" s="214"/>
      <c r="J17067" s="214"/>
      <c r="K17067" s="218"/>
    </row>
    <row r="17068" customHeight="1" spans="1:11">
      <c r="A17068" s="228"/>
      <c r="B17068" s="219"/>
      <c r="C17068" s="220"/>
      <c r="D17068" s="220"/>
      <c r="E17068" s="220"/>
      <c r="F17068" s="225"/>
      <c r="G17068" s="222"/>
      <c r="H17068" s="229"/>
      <c r="I17068" s="220"/>
      <c r="J17068" s="220"/>
      <c r="K17068" s="223"/>
    </row>
    <row r="17069" customHeight="1" spans="1:11">
      <c r="A17069" s="226"/>
      <c r="B17069" s="213"/>
      <c r="C17069" s="214"/>
      <c r="D17069" s="214"/>
      <c r="E17069" s="214"/>
      <c r="F17069" s="224"/>
      <c r="G17069" s="216"/>
      <c r="H17069" s="227"/>
      <c r="I17069" s="214"/>
      <c r="J17069" s="214"/>
      <c r="K17069" s="218"/>
    </row>
    <row r="17070" customHeight="1" spans="1:11">
      <c r="A17070" s="228"/>
      <c r="B17070" s="219"/>
      <c r="C17070" s="220"/>
      <c r="D17070" s="220"/>
      <c r="E17070" s="220"/>
      <c r="F17070" s="225"/>
      <c r="G17070" s="222"/>
      <c r="H17070" s="229"/>
      <c r="I17070" s="220"/>
      <c r="J17070" s="220"/>
      <c r="K17070" s="223"/>
    </row>
    <row r="17071" customHeight="1" spans="1:11">
      <c r="A17071" s="226"/>
      <c r="B17071" s="213"/>
      <c r="C17071" s="214"/>
      <c r="D17071" s="214"/>
      <c r="E17071" s="214"/>
      <c r="F17071" s="224"/>
      <c r="G17071" s="216"/>
      <c r="H17071" s="227"/>
      <c r="I17071" s="214"/>
      <c r="J17071" s="214"/>
      <c r="K17071" s="218"/>
    </row>
    <row r="17072" customHeight="1" spans="1:11">
      <c r="A17072" s="228"/>
      <c r="B17072" s="219"/>
      <c r="C17072" s="220"/>
      <c r="D17072" s="220"/>
      <c r="E17072" s="220"/>
      <c r="F17072" s="225"/>
      <c r="G17072" s="222"/>
      <c r="H17072" s="229"/>
      <c r="I17072" s="220"/>
      <c r="J17072" s="220"/>
      <c r="K17072" s="223"/>
    </row>
    <row r="17073" customHeight="1" spans="1:11">
      <c r="A17073" s="226"/>
      <c r="B17073" s="213"/>
      <c r="C17073" s="214"/>
      <c r="D17073" s="214"/>
      <c r="E17073" s="214"/>
      <c r="F17073" s="224"/>
      <c r="G17073" s="216"/>
      <c r="H17073" s="227"/>
      <c r="I17073" s="214"/>
      <c r="J17073" s="214"/>
      <c r="K17073" s="218"/>
    </row>
    <row r="17074" customHeight="1" spans="1:11">
      <c r="A17074" s="228"/>
      <c r="B17074" s="219"/>
      <c r="C17074" s="220"/>
      <c r="D17074" s="220"/>
      <c r="E17074" s="220"/>
      <c r="F17074" s="225"/>
      <c r="G17074" s="222"/>
      <c r="H17074" s="229"/>
      <c r="I17074" s="220"/>
      <c r="J17074" s="220"/>
      <c r="K17074" s="223"/>
    </row>
    <row r="17075" customHeight="1" spans="1:11">
      <c r="A17075" s="226"/>
      <c r="B17075" s="213"/>
      <c r="C17075" s="214"/>
      <c r="D17075" s="214"/>
      <c r="E17075" s="214"/>
      <c r="F17075" s="224"/>
      <c r="G17075" s="216"/>
      <c r="H17075" s="227"/>
      <c r="I17075" s="214"/>
      <c r="J17075" s="214"/>
      <c r="K17075" s="218"/>
    </row>
    <row r="17076" customHeight="1" spans="1:11">
      <c r="A17076" s="228"/>
      <c r="B17076" s="219"/>
      <c r="C17076" s="220"/>
      <c r="D17076" s="220"/>
      <c r="E17076" s="220"/>
      <c r="F17076" s="225"/>
      <c r="G17076" s="222"/>
      <c r="H17076" s="229"/>
      <c r="I17076" s="220"/>
      <c r="J17076" s="220"/>
      <c r="K17076" s="223"/>
    </row>
    <row r="17077" customHeight="1" spans="1:11">
      <c r="A17077" s="226"/>
      <c r="B17077" s="213"/>
      <c r="C17077" s="214"/>
      <c r="D17077" s="214"/>
      <c r="E17077" s="214"/>
      <c r="F17077" s="224"/>
      <c r="G17077" s="216"/>
      <c r="H17077" s="227"/>
      <c r="I17077" s="214"/>
      <c r="J17077" s="214"/>
      <c r="K17077" s="218"/>
    </row>
    <row r="17078" customHeight="1" spans="1:11">
      <c r="A17078" s="228"/>
      <c r="B17078" s="219"/>
      <c r="C17078" s="220"/>
      <c r="D17078" s="220"/>
      <c r="E17078" s="220"/>
      <c r="F17078" s="225"/>
      <c r="G17078" s="222"/>
      <c r="H17078" s="229"/>
      <c r="I17078" s="220"/>
      <c r="J17078" s="220"/>
      <c r="K17078" s="223"/>
    </row>
    <row r="17079" customHeight="1" spans="1:11">
      <c r="A17079" s="226"/>
      <c r="B17079" s="213"/>
      <c r="C17079" s="214"/>
      <c r="D17079" s="214"/>
      <c r="E17079" s="214"/>
      <c r="F17079" s="224"/>
      <c r="G17079" s="216"/>
      <c r="H17079" s="227"/>
      <c r="I17079" s="214"/>
      <c r="J17079" s="214"/>
      <c r="K17079" s="218"/>
    </row>
    <row r="17080" customHeight="1" spans="1:11">
      <c r="A17080" s="228"/>
      <c r="B17080" s="219"/>
      <c r="C17080" s="220"/>
      <c r="D17080" s="220"/>
      <c r="E17080" s="220"/>
      <c r="F17080" s="225"/>
      <c r="G17080" s="222"/>
      <c r="H17080" s="229"/>
      <c r="I17080" s="220"/>
      <c r="J17080" s="220"/>
      <c r="K17080" s="223"/>
    </row>
    <row r="17081" customHeight="1" spans="1:11">
      <c r="A17081" s="226"/>
      <c r="B17081" s="213"/>
      <c r="C17081" s="214"/>
      <c r="D17081" s="214"/>
      <c r="E17081" s="214"/>
      <c r="F17081" s="224"/>
      <c r="G17081" s="216"/>
      <c r="H17081" s="227"/>
      <c r="I17081" s="214"/>
      <c r="J17081" s="214"/>
      <c r="K17081" s="218"/>
    </row>
    <row r="17082" customHeight="1" spans="1:11">
      <c r="A17082" s="228"/>
      <c r="B17082" s="219"/>
      <c r="C17082" s="220"/>
      <c r="D17082" s="220"/>
      <c r="E17082" s="220"/>
      <c r="F17082" s="225"/>
      <c r="G17082" s="222"/>
      <c r="H17082" s="229"/>
      <c r="I17082" s="220"/>
      <c r="J17082" s="220"/>
      <c r="K17082" s="223"/>
    </row>
    <row r="17083" customHeight="1" spans="1:11">
      <c r="A17083" s="226"/>
      <c r="B17083" s="213"/>
      <c r="C17083" s="214"/>
      <c r="D17083" s="214"/>
      <c r="E17083" s="214"/>
      <c r="F17083" s="224"/>
      <c r="G17083" s="216"/>
      <c r="H17083" s="227"/>
      <c r="I17083" s="214"/>
      <c r="J17083" s="214"/>
      <c r="K17083" s="218"/>
    </row>
    <row r="17084" customHeight="1" spans="1:11">
      <c r="A17084" s="228"/>
      <c r="B17084" s="219"/>
      <c r="C17084" s="220"/>
      <c r="D17084" s="220"/>
      <c r="E17084" s="220"/>
      <c r="F17084" s="225"/>
      <c r="G17084" s="222"/>
      <c r="H17084" s="229"/>
      <c r="I17084" s="220"/>
      <c r="J17084" s="220"/>
      <c r="K17084" s="223"/>
    </row>
    <row r="17085" customHeight="1" spans="1:11">
      <c r="A17085" s="226"/>
      <c r="B17085" s="213"/>
      <c r="C17085" s="214"/>
      <c r="D17085" s="214"/>
      <c r="E17085" s="214"/>
      <c r="F17085" s="224"/>
      <c r="G17085" s="216"/>
      <c r="H17085" s="227"/>
      <c r="I17085" s="214"/>
      <c r="J17085" s="214"/>
      <c r="K17085" s="218"/>
    </row>
    <row r="17086" customHeight="1" spans="1:11">
      <c r="A17086" s="228"/>
      <c r="B17086" s="219"/>
      <c r="C17086" s="220"/>
      <c r="D17086" s="220"/>
      <c r="E17086" s="220"/>
      <c r="F17086" s="225"/>
      <c r="G17086" s="222"/>
      <c r="H17086" s="229"/>
      <c r="I17086" s="220"/>
      <c r="J17086" s="220"/>
      <c r="K17086" s="223"/>
    </row>
    <row r="17087" customHeight="1" spans="1:11">
      <c r="A17087" s="226"/>
      <c r="B17087" s="213"/>
      <c r="C17087" s="214"/>
      <c r="D17087" s="214"/>
      <c r="E17087" s="214"/>
      <c r="F17087" s="224"/>
      <c r="G17087" s="216"/>
      <c r="H17087" s="227"/>
      <c r="I17087" s="214"/>
      <c r="J17087" s="214"/>
      <c r="K17087" s="218"/>
    </row>
    <row r="17088" customHeight="1" spans="1:11">
      <c r="A17088" s="228"/>
      <c r="B17088" s="219"/>
      <c r="C17088" s="220"/>
      <c r="D17088" s="220"/>
      <c r="E17088" s="220"/>
      <c r="F17088" s="225"/>
      <c r="G17088" s="222"/>
      <c r="H17088" s="229"/>
      <c r="I17088" s="220"/>
      <c r="J17088" s="220"/>
      <c r="K17088" s="223"/>
    </row>
    <row r="17089" customHeight="1" spans="1:11">
      <c r="A17089" s="226"/>
      <c r="B17089" s="213"/>
      <c r="C17089" s="214"/>
      <c r="D17089" s="214"/>
      <c r="E17089" s="214"/>
      <c r="F17089" s="224"/>
      <c r="G17089" s="216"/>
      <c r="H17089" s="227"/>
      <c r="I17089" s="214"/>
      <c r="J17089" s="214"/>
      <c r="K17089" s="218"/>
    </row>
    <row r="17090" customHeight="1" spans="1:11">
      <c r="A17090" s="228"/>
      <c r="B17090" s="219"/>
      <c r="C17090" s="220"/>
      <c r="D17090" s="220"/>
      <c r="E17090" s="220"/>
      <c r="F17090" s="225"/>
      <c r="G17090" s="222"/>
      <c r="H17090" s="229"/>
      <c r="I17090" s="220"/>
      <c r="J17090" s="220"/>
      <c r="K17090" s="223"/>
    </row>
    <row r="17091" customHeight="1" spans="1:11">
      <c r="A17091" s="226"/>
      <c r="B17091" s="213"/>
      <c r="C17091" s="214"/>
      <c r="D17091" s="214"/>
      <c r="E17091" s="214"/>
      <c r="F17091" s="224"/>
      <c r="G17091" s="216"/>
      <c r="H17091" s="227"/>
      <c r="I17091" s="214"/>
      <c r="J17091" s="214"/>
      <c r="K17091" s="218"/>
    </row>
    <row r="17092" customHeight="1" spans="1:11">
      <c r="A17092" s="228"/>
      <c r="B17092" s="219"/>
      <c r="C17092" s="220"/>
      <c r="D17092" s="220"/>
      <c r="E17092" s="220"/>
      <c r="F17092" s="225"/>
      <c r="G17092" s="222"/>
      <c r="H17092" s="229"/>
      <c r="I17092" s="220"/>
      <c r="J17092" s="220"/>
      <c r="K17092" s="223"/>
    </row>
    <row r="17093" customHeight="1" spans="1:11">
      <c r="A17093" s="226"/>
      <c r="B17093" s="213"/>
      <c r="C17093" s="214"/>
      <c r="D17093" s="214"/>
      <c r="E17093" s="214"/>
      <c r="F17093" s="224"/>
      <c r="G17093" s="216"/>
      <c r="H17093" s="227"/>
      <c r="I17093" s="214"/>
      <c r="J17093" s="214"/>
      <c r="K17093" s="218"/>
    </row>
    <row r="17094" customHeight="1" spans="1:11">
      <c r="A17094" s="228"/>
      <c r="B17094" s="219"/>
      <c r="C17094" s="220"/>
      <c r="D17094" s="220"/>
      <c r="E17094" s="220"/>
      <c r="F17094" s="225"/>
      <c r="G17094" s="222"/>
      <c r="H17094" s="229"/>
      <c r="I17094" s="220"/>
      <c r="J17094" s="220"/>
      <c r="K17094" s="223"/>
    </row>
    <row r="17095" customHeight="1" spans="1:11">
      <c r="A17095" s="226"/>
      <c r="B17095" s="213"/>
      <c r="C17095" s="214"/>
      <c r="D17095" s="214"/>
      <c r="E17095" s="214"/>
      <c r="F17095" s="224"/>
      <c r="G17095" s="216"/>
      <c r="H17095" s="227"/>
      <c r="I17095" s="214"/>
      <c r="J17095" s="214"/>
      <c r="K17095" s="218"/>
    </row>
    <row r="17096" customHeight="1" spans="1:11">
      <c r="A17096" s="228"/>
      <c r="B17096" s="219"/>
      <c r="C17096" s="220"/>
      <c r="D17096" s="220"/>
      <c r="E17096" s="220"/>
      <c r="F17096" s="225"/>
      <c r="G17096" s="222"/>
      <c r="H17096" s="229"/>
      <c r="I17096" s="220"/>
      <c r="J17096" s="220"/>
      <c r="K17096" s="223"/>
    </row>
    <row r="17097" customHeight="1" spans="1:11">
      <c r="A17097" s="226"/>
      <c r="B17097" s="213"/>
      <c r="C17097" s="214"/>
      <c r="D17097" s="214"/>
      <c r="E17097" s="214"/>
      <c r="F17097" s="224"/>
      <c r="G17097" s="216"/>
      <c r="H17097" s="227"/>
      <c r="I17097" s="214"/>
      <c r="J17097" s="214"/>
      <c r="K17097" s="218"/>
    </row>
    <row r="17098" customHeight="1" spans="1:11">
      <c r="A17098" s="228"/>
      <c r="B17098" s="219"/>
      <c r="C17098" s="220"/>
      <c r="D17098" s="220"/>
      <c r="E17098" s="220"/>
      <c r="F17098" s="225"/>
      <c r="G17098" s="222"/>
      <c r="H17098" s="229"/>
      <c r="I17098" s="220"/>
      <c r="J17098" s="220"/>
      <c r="K17098" s="223"/>
    </row>
    <row r="17099" customHeight="1" spans="1:11">
      <c r="A17099" s="226"/>
      <c r="B17099" s="213"/>
      <c r="C17099" s="214"/>
      <c r="D17099" s="214"/>
      <c r="E17099" s="214"/>
      <c r="F17099" s="224"/>
      <c r="G17099" s="216"/>
      <c r="H17099" s="227"/>
      <c r="I17099" s="214"/>
      <c r="J17099" s="214"/>
      <c r="K17099" s="218"/>
    </row>
    <row r="17100" customHeight="1" spans="1:11">
      <c r="A17100" s="228"/>
      <c r="B17100" s="219"/>
      <c r="C17100" s="220"/>
      <c r="D17100" s="220"/>
      <c r="E17100" s="220"/>
      <c r="F17100" s="225"/>
      <c r="G17100" s="222"/>
      <c r="H17100" s="229"/>
      <c r="I17100" s="220"/>
      <c r="J17100" s="220"/>
      <c r="K17100" s="223"/>
    </row>
    <row r="17101" customHeight="1" spans="1:11">
      <c r="A17101" s="226"/>
      <c r="B17101" s="213"/>
      <c r="C17101" s="214"/>
      <c r="D17101" s="214"/>
      <c r="E17101" s="214"/>
      <c r="F17101" s="224"/>
      <c r="G17101" s="216"/>
      <c r="H17101" s="227"/>
      <c r="I17101" s="214"/>
      <c r="J17101" s="214"/>
      <c r="K17101" s="218"/>
    </row>
    <row r="17102" customHeight="1" spans="1:11">
      <c r="A17102" s="228"/>
      <c r="B17102" s="219"/>
      <c r="C17102" s="220"/>
      <c r="D17102" s="220"/>
      <c r="E17102" s="220"/>
      <c r="F17102" s="225"/>
      <c r="G17102" s="222"/>
      <c r="H17102" s="229"/>
      <c r="I17102" s="220"/>
      <c r="J17102" s="220"/>
      <c r="K17102" s="223"/>
    </row>
    <row r="17103" customHeight="1" spans="1:11">
      <c r="A17103" s="226"/>
      <c r="B17103" s="213"/>
      <c r="C17103" s="214"/>
      <c r="D17103" s="214"/>
      <c r="E17103" s="214"/>
      <c r="F17103" s="224"/>
      <c r="G17103" s="216"/>
      <c r="H17103" s="227"/>
      <c r="I17103" s="214"/>
      <c r="J17103" s="214"/>
      <c r="K17103" s="218"/>
    </row>
    <row r="17104" customHeight="1" spans="1:11">
      <c r="A17104" s="228"/>
      <c r="B17104" s="219"/>
      <c r="C17104" s="220"/>
      <c r="D17104" s="220"/>
      <c r="E17104" s="220"/>
      <c r="F17104" s="225"/>
      <c r="G17104" s="222"/>
      <c r="H17104" s="229"/>
      <c r="I17104" s="220"/>
      <c r="J17104" s="220"/>
      <c r="K17104" s="223"/>
    </row>
    <row r="17105" customHeight="1" spans="1:11">
      <c r="A17105" s="226"/>
      <c r="B17105" s="213"/>
      <c r="C17105" s="214"/>
      <c r="D17105" s="214"/>
      <c r="E17105" s="214"/>
      <c r="F17105" s="224"/>
      <c r="G17105" s="216"/>
      <c r="H17105" s="227"/>
      <c r="I17105" s="214"/>
      <c r="J17105" s="214"/>
      <c r="K17105" s="218"/>
    </row>
    <row r="17106" customHeight="1" spans="1:11">
      <c r="A17106" s="228"/>
      <c r="B17106" s="219"/>
      <c r="C17106" s="220"/>
      <c r="D17106" s="220"/>
      <c r="E17106" s="220"/>
      <c r="F17106" s="225"/>
      <c r="G17106" s="222"/>
      <c r="H17106" s="229"/>
      <c r="I17106" s="220"/>
      <c r="J17106" s="220"/>
      <c r="K17106" s="223"/>
    </row>
    <row r="17107" customHeight="1" spans="1:11">
      <c r="A17107" s="226"/>
      <c r="B17107" s="213"/>
      <c r="C17107" s="214"/>
      <c r="D17107" s="214"/>
      <c r="E17107" s="214"/>
      <c r="F17107" s="224"/>
      <c r="G17107" s="216"/>
      <c r="H17107" s="227"/>
      <c r="I17107" s="214"/>
      <c r="J17107" s="214"/>
      <c r="K17107" s="218"/>
    </row>
    <row r="17108" customHeight="1" spans="1:11">
      <c r="A17108" s="228"/>
      <c r="B17108" s="219"/>
      <c r="C17108" s="220"/>
      <c r="D17108" s="220"/>
      <c r="E17108" s="220"/>
      <c r="F17108" s="225"/>
      <c r="G17108" s="222"/>
      <c r="H17108" s="229"/>
      <c r="I17108" s="220"/>
      <c r="J17108" s="220"/>
      <c r="K17108" s="223"/>
    </row>
    <row r="17109" customHeight="1" spans="1:11">
      <c r="A17109" s="226"/>
      <c r="B17109" s="213"/>
      <c r="C17109" s="214"/>
      <c r="D17109" s="214"/>
      <c r="E17109" s="214"/>
      <c r="F17109" s="224"/>
      <c r="G17109" s="216"/>
      <c r="H17109" s="227"/>
      <c r="I17109" s="214"/>
      <c r="J17109" s="214"/>
      <c r="K17109" s="218"/>
    </row>
    <row r="17110" customHeight="1" spans="1:11">
      <c r="A17110" s="228"/>
      <c r="B17110" s="219"/>
      <c r="C17110" s="220"/>
      <c r="D17110" s="220"/>
      <c r="E17110" s="220"/>
      <c r="F17110" s="225"/>
      <c r="G17110" s="222"/>
      <c r="H17110" s="229"/>
      <c r="I17110" s="220"/>
      <c r="J17110" s="220"/>
      <c r="K17110" s="223"/>
    </row>
    <row r="17111" customHeight="1" spans="1:11">
      <c r="A17111" s="226"/>
      <c r="B17111" s="213"/>
      <c r="C17111" s="214"/>
      <c r="D17111" s="214"/>
      <c r="E17111" s="214"/>
      <c r="F17111" s="224"/>
      <c r="G17111" s="216"/>
      <c r="H17111" s="227"/>
      <c r="I17111" s="214"/>
      <c r="J17111" s="214"/>
      <c r="K17111" s="218"/>
    </row>
    <row r="17112" customHeight="1" spans="1:11">
      <c r="A17112" s="228"/>
      <c r="B17112" s="219"/>
      <c r="C17112" s="220"/>
      <c r="D17112" s="220"/>
      <c r="E17112" s="220"/>
      <c r="F17112" s="225"/>
      <c r="G17112" s="222"/>
      <c r="H17112" s="229"/>
      <c r="I17112" s="220"/>
      <c r="J17112" s="220"/>
      <c r="K17112" s="223"/>
    </row>
    <row r="17113" customHeight="1" spans="1:11">
      <c r="A17113" s="226"/>
      <c r="B17113" s="213"/>
      <c r="C17113" s="214"/>
      <c r="D17113" s="214"/>
      <c r="E17113" s="214"/>
      <c r="F17113" s="224"/>
      <c r="G17113" s="216"/>
      <c r="H17113" s="227"/>
      <c r="I17113" s="214"/>
      <c r="J17113" s="214"/>
      <c r="K17113" s="218"/>
    </row>
    <row r="17114" customHeight="1" spans="1:11">
      <c r="A17114" s="228"/>
      <c r="B17114" s="219"/>
      <c r="C17114" s="220"/>
      <c r="D17114" s="220"/>
      <c r="E17114" s="220"/>
      <c r="F17114" s="225"/>
      <c r="G17114" s="222"/>
      <c r="H17114" s="229"/>
      <c r="I17114" s="220"/>
      <c r="J17114" s="220"/>
      <c r="K17114" s="223"/>
    </row>
    <row r="17115" customHeight="1" spans="1:11">
      <c r="A17115" s="226"/>
      <c r="B17115" s="213"/>
      <c r="C17115" s="214"/>
      <c r="D17115" s="214"/>
      <c r="E17115" s="214"/>
      <c r="F17115" s="224"/>
      <c r="G17115" s="216"/>
      <c r="H17115" s="227"/>
      <c r="I17115" s="214"/>
      <c r="J17115" s="214"/>
      <c r="K17115" s="218"/>
    </row>
    <row r="17116" customHeight="1" spans="1:11">
      <c r="A17116" s="228"/>
      <c r="B17116" s="219"/>
      <c r="C17116" s="220"/>
      <c r="D17116" s="220"/>
      <c r="E17116" s="220"/>
      <c r="F17116" s="225"/>
      <c r="G17116" s="222"/>
      <c r="H17116" s="229"/>
      <c r="I17116" s="220"/>
      <c r="J17116" s="220"/>
      <c r="K17116" s="223"/>
    </row>
    <row r="17117" customHeight="1" spans="1:11">
      <c r="A17117" s="226"/>
      <c r="B17117" s="213"/>
      <c r="C17117" s="214"/>
      <c r="D17117" s="214"/>
      <c r="E17117" s="214"/>
      <c r="F17117" s="224"/>
      <c r="G17117" s="216"/>
      <c r="H17117" s="227"/>
      <c r="I17117" s="214"/>
      <c r="J17117" s="214"/>
      <c r="K17117" s="218"/>
    </row>
    <row r="17118" customHeight="1" spans="1:11">
      <c r="A17118" s="228"/>
      <c r="B17118" s="219"/>
      <c r="C17118" s="220"/>
      <c r="D17118" s="220"/>
      <c r="E17118" s="220"/>
      <c r="F17118" s="225"/>
      <c r="G17118" s="222"/>
      <c r="H17118" s="229"/>
      <c r="I17118" s="220"/>
      <c r="J17118" s="220"/>
      <c r="K17118" s="223"/>
    </row>
    <row r="17119" customHeight="1" spans="1:11">
      <c r="A17119" s="226"/>
      <c r="B17119" s="213"/>
      <c r="C17119" s="214"/>
      <c r="D17119" s="214"/>
      <c r="E17119" s="214"/>
      <c r="F17119" s="224"/>
      <c r="G17119" s="216"/>
      <c r="H17119" s="227"/>
      <c r="I17119" s="214"/>
      <c r="J17119" s="214"/>
      <c r="K17119" s="218"/>
    </row>
    <row r="17120" customHeight="1" spans="1:11">
      <c r="A17120" s="228"/>
      <c r="B17120" s="219"/>
      <c r="C17120" s="220"/>
      <c r="D17120" s="220"/>
      <c r="E17120" s="220"/>
      <c r="F17120" s="225"/>
      <c r="G17120" s="222"/>
      <c r="H17120" s="229"/>
      <c r="I17120" s="220"/>
      <c r="J17120" s="220"/>
      <c r="K17120" s="223"/>
    </row>
    <row r="17121" customHeight="1" spans="1:11">
      <c r="A17121" s="226"/>
      <c r="B17121" s="213"/>
      <c r="C17121" s="214"/>
      <c r="D17121" s="214"/>
      <c r="E17121" s="214"/>
      <c r="F17121" s="224"/>
      <c r="G17121" s="216"/>
      <c r="H17121" s="227"/>
      <c r="I17121" s="214"/>
      <c r="J17121" s="214"/>
      <c r="K17121" s="218"/>
    </row>
    <row r="17122" customHeight="1" spans="1:11">
      <c r="A17122" s="228"/>
      <c r="B17122" s="219"/>
      <c r="C17122" s="220"/>
      <c r="D17122" s="220"/>
      <c r="E17122" s="220"/>
      <c r="F17122" s="225"/>
      <c r="G17122" s="222"/>
      <c r="H17122" s="229"/>
      <c r="I17122" s="220"/>
      <c r="J17122" s="220"/>
      <c r="K17122" s="223"/>
    </row>
    <row r="17123" customHeight="1" spans="1:11">
      <c r="A17123" s="226"/>
      <c r="B17123" s="213"/>
      <c r="C17123" s="214"/>
      <c r="D17123" s="214"/>
      <c r="E17123" s="214"/>
      <c r="F17123" s="224"/>
      <c r="G17123" s="216"/>
      <c r="H17123" s="227"/>
      <c r="I17123" s="214"/>
      <c r="J17123" s="214"/>
      <c r="K17123" s="218"/>
    </row>
    <row r="17124" customHeight="1" spans="1:11">
      <c r="A17124" s="228"/>
      <c r="B17124" s="219"/>
      <c r="C17124" s="220"/>
      <c r="D17124" s="220"/>
      <c r="E17124" s="220"/>
      <c r="F17124" s="225"/>
      <c r="G17124" s="222"/>
      <c r="H17124" s="229"/>
      <c r="I17124" s="220"/>
      <c r="J17124" s="220"/>
      <c r="K17124" s="223"/>
    </row>
    <row r="17125" customHeight="1" spans="1:11">
      <c r="A17125" s="226"/>
      <c r="B17125" s="213"/>
      <c r="C17125" s="214"/>
      <c r="D17125" s="214"/>
      <c r="E17125" s="214"/>
      <c r="F17125" s="224"/>
      <c r="G17125" s="216"/>
      <c r="H17125" s="227"/>
      <c r="I17125" s="214"/>
      <c r="J17125" s="214"/>
      <c r="K17125" s="218"/>
    </row>
    <row r="17126" customHeight="1" spans="1:11">
      <c r="A17126" s="228"/>
      <c r="B17126" s="219"/>
      <c r="C17126" s="220"/>
      <c r="D17126" s="220"/>
      <c r="E17126" s="220"/>
      <c r="F17126" s="225"/>
      <c r="G17126" s="222"/>
      <c r="H17126" s="229"/>
      <c r="I17126" s="220"/>
      <c r="J17126" s="220"/>
      <c r="K17126" s="223"/>
    </row>
    <row r="17127" customHeight="1" spans="1:11">
      <c r="A17127" s="226"/>
      <c r="B17127" s="213"/>
      <c r="C17127" s="214"/>
      <c r="D17127" s="214"/>
      <c r="E17127" s="214"/>
      <c r="F17127" s="224"/>
      <c r="G17127" s="216"/>
      <c r="H17127" s="227"/>
      <c r="I17127" s="214"/>
      <c r="J17127" s="214"/>
      <c r="K17127" s="218"/>
    </row>
    <row r="17128" customHeight="1" spans="1:11">
      <c r="A17128" s="228"/>
      <c r="B17128" s="219"/>
      <c r="C17128" s="220"/>
      <c r="D17128" s="220"/>
      <c r="E17128" s="220"/>
      <c r="F17128" s="225"/>
      <c r="G17128" s="222"/>
      <c r="H17128" s="229"/>
      <c r="I17128" s="220"/>
      <c r="J17128" s="220"/>
      <c r="K17128" s="223"/>
    </row>
    <row r="17129" customHeight="1" spans="1:11">
      <c r="A17129" s="226"/>
      <c r="B17129" s="213"/>
      <c r="C17129" s="214"/>
      <c r="D17129" s="214"/>
      <c r="E17129" s="214"/>
      <c r="F17129" s="224"/>
      <c r="G17129" s="216"/>
      <c r="H17129" s="227"/>
      <c r="I17129" s="214"/>
      <c r="J17129" s="214"/>
      <c r="K17129" s="218"/>
    </row>
    <row r="17130" customHeight="1" spans="1:11">
      <c r="A17130" s="228"/>
      <c r="B17130" s="219"/>
      <c r="C17130" s="220"/>
      <c r="D17130" s="220"/>
      <c r="E17130" s="220"/>
      <c r="F17130" s="225"/>
      <c r="G17130" s="222"/>
      <c r="H17130" s="229"/>
      <c r="I17130" s="220"/>
      <c r="J17130" s="220"/>
      <c r="K17130" s="223"/>
    </row>
    <row r="17131" customHeight="1" spans="1:11">
      <c r="A17131" s="226"/>
      <c r="B17131" s="213"/>
      <c r="C17131" s="214"/>
      <c r="D17131" s="214"/>
      <c r="E17131" s="214"/>
      <c r="F17131" s="224"/>
      <c r="G17131" s="216"/>
      <c r="H17131" s="227"/>
      <c r="I17131" s="214"/>
      <c r="J17131" s="214"/>
      <c r="K17131" s="218"/>
    </row>
    <row r="17132" customHeight="1" spans="1:11">
      <c r="A17132" s="228"/>
      <c r="B17132" s="219"/>
      <c r="C17132" s="220"/>
      <c r="D17132" s="220"/>
      <c r="E17132" s="220"/>
      <c r="F17132" s="225"/>
      <c r="G17132" s="222"/>
      <c r="H17132" s="229"/>
      <c r="I17132" s="220"/>
      <c r="J17132" s="220"/>
      <c r="K17132" s="223"/>
    </row>
    <row r="17133" customHeight="1" spans="1:11">
      <c r="A17133" s="226"/>
      <c r="B17133" s="213"/>
      <c r="C17133" s="214"/>
      <c r="D17133" s="214"/>
      <c r="E17133" s="214"/>
      <c r="F17133" s="224"/>
      <c r="G17133" s="216"/>
      <c r="H17133" s="227"/>
      <c r="I17133" s="214"/>
      <c r="J17133" s="214"/>
      <c r="K17133" s="218"/>
    </row>
    <row r="17134" customHeight="1" spans="1:11">
      <c r="A17134" s="228"/>
      <c r="B17134" s="219"/>
      <c r="C17134" s="220"/>
      <c r="D17134" s="220"/>
      <c r="E17134" s="220"/>
      <c r="F17134" s="225"/>
      <c r="G17134" s="222"/>
      <c r="H17134" s="229"/>
      <c r="I17134" s="220"/>
      <c r="J17134" s="220"/>
      <c r="K17134" s="223"/>
    </row>
    <row r="17135" customHeight="1" spans="1:11">
      <c r="A17135" s="226"/>
      <c r="B17135" s="213"/>
      <c r="C17135" s="214"/>
      <c r="D17135" s="214"/>
      <c r="E17135" s="214"/>
      <c r="F17135" s="224"/>
      <c r="G17135" s="216"/>
      <c r="H17135" s="227"/>
      <c r="I17135" s="214"/>
      <c r="J17135" s="214"/>
      <c r="K17135" s="218"/>
    </row>
    <row r="17136" customHeight="1" spans="1:11">
      <c r="A17136" s="228"/>
      <c r="B17136" s="219"/>
      <c r="C17136" s="220"/>
      <c r="D17136" s="220"/>
      <c r="E17136" s="220"/>
      <c r="F17136" s="225"/>
      <c r="G17136" s="222"/>
      <c r="H17136" s="229"/>
      <c r="I17136" s="220"/>
      <c r="J17136" s="220"/>
      <c r="K17136" s="223"/>
    </row>
    <row r="17137" customHeight="1" spans="1:11">
      <c r="A17137" s="226"/>
      <c r="B17137" s="213"/>
      <c r="C17137" s="214"/>
      <c r="D17137" s="214"/>
      <c r="E17137" s="214"/>
      <c r="F17137" s="224"/>
      <c r="G17137" s="216"/>
      <c r="H17137" s="227"/>
      <c r="I17137" s="214"/>
      <c r="J17137" s="214"/>
      <c r="K17137" s="218"/>
    </row>
    <row r="17138" customHeight="1" spans="1:11">
      <c r="A17138" s="228"/>
      <c r="B17138" s="219"/>
      <c r="C17138" s="220"/>
      <c r="D17138" s="220"/>
      <c r="E17138" s="220"/>
      <c r="F17138" s="225"/>
      <c r="G17138" s="222"/>
      <c r="H17138" s="229"/>
      <c r="I17138" s="220"/>
      <c r="J17138" s="220"/>
      <c r="K17138" s="223"/>
    </row>
    <row r="17139" customHeight="1" spans="1:11">
      <c r="A17139" s="226"/>
      <c r="B17139" s="213"/>
      <c r="C17139" s="214"/>
      <c r="D17139" s="214"/>
      <c r="E17139" s="214"/>
      <c r="F17139" s="224"/>
      <c r="G17139" s="216"/>
      <c r="H17139" s="227"/>
      <c r="I17139" s="214"/>
      <c r="J17139" s="214"/>
      <c r="K17139" s="218"/>
    </row>
    <row r="17140" customHeight="1" spans="1:11">
      <c r="A17140" s="228"/>
      <c r="B17140" s="219"/>
      <c r="C17140" s="220"/>
      <c r="D17140" s="220"/>
      <c r="E17140" s="220"/>
      <c r="F17140" s="225"/>
      <c r="G17140" s="222"/>
      <c r="H17140" s="229"/>
      <c r="I17140" s="220"/>
      <c r="J17140" s="220"/>
      <c r="K17140" s="223"/>
    </row>
    <row r="17141" customHeight="1" spans="1:11">
      <c r="A17141" s="226"/>
      <c r="B17141" s="213"/>
      <c r="C17141" s="214"/>
      <c r="D17141" s="214"/>
      <c r="E17141" s="214"/>
      <c r="F17141" s="224"/>
      <c r="G17141" s="216"/>
      <c r="H17141" s="227"/>
      <c r="I17141" s="214"/>
      <c r="J17141" s="214"/>
      <c r="K17141" s="218"/>
    </row>
    <row r="17142" customHeight="1" spans="1:11">
      <c r="A17142" s="228"/>
      <c r="B17142" s="219"/>
      <c r="C17142" s="220"/>
      <c r="D17142" s="220"/>
      <c r="E17142" s="220"/>
      <c r="F17142" s="225"/>
      <c r="G17142" s="222"/>
      <c r="H17142" s="229"/>
      <c r="I17142" s="220"/>
      <c r="J17142" s="220"/>
      <c r="K17142" s="223"/>
    </row>
    <row r="17143" customHeight="1" spans="1:11">
      <c r="A17143" s="226"/>
      <c r="B17143" s="213"/>
      <c r="C17143" s="214"/>
      <c r="D17143" s="214"/>
      <c r="E17143" s="214"/>
      <c r="F17143" s="224"/>
      <c r="G17143" s="216"/>
      <c r="H17143" s="227"/>
      <c r="I17143" s="214"/>
      <c r="J17143" s="214"/>
      <c r="K17143" s="218"/>
    </row>
    <row r="17144" customHeight="1" spans="1:11">
      <c r="A17144" s="228"/>
      <c r="B17144" s="219"/>
      <c r="C17144" s="220"/>
      <c r="D17144" s="220"/>
      <c r="E17144" s="220"/>
      <c r="F17144" s="225"/>
      <c r="G17144" s="222"/>
      <c r="H17144" s="229"/>
      <c r="I17144" s="220"/>
      <c r="J17144" s="220"/>
      <c r="K17144" s="223"/>
    </row>
    <row r="17145" customHeight="1" spans="1:11">
      <c r="A17145" s="226"/>
      <c r="B17145" s="213"/>
      <c r="C17145" s="214"/>
      <c r="D17145" s="214"/>
      <c r="E17145" s="214"/>
      <c r="F17145" s="224"/>
      <c r="G17145" s="216"/>
      <c r="H17145" s="227"/>
      <c r="I17145" s="214"/>
      <c r="J17145" s="214"/>
      <c r="K17145" s="218"/>
    </row>
    <row r="17146" customHeight="1" spans="1:11">
      <c r="A17146" s="228"/>
      <c r="B17146" s="219"/>
      <c r="C17146" s="220"/>
      <c r="D17146" s="220"/>
      <c r="E17146" s="220"/>
      <c r="F17146" s="225"/>
      <c r="G17146" s="222"/>
      <c r="H17146" s="229"/>
      <c r="I17146" s="220"/>
      <c r="J17146" s="220"/>
      <c r="K17146" s="223"/>
    </row>
    <row r="17147" customHeight="1" spans="1:11">
      <c r="A17147" s="226"/>
      <c r="B17147" s="213"/>
      <c r="C17147" s="214"/>
      <c r="D17147" s="214"/>
      <c r="E17147" s="214"/>
      <c r="F17147" s="224"/>
      <c r="G17147" s="216"/>
      <c r="H17147" s="227"/>
      <c r="I17147" s="214"/>
      <c r="J17147" s="214"/>
      <c r="K17147" s="218"/>
    </row>
    <row r="17148" customHeight="1" spans="1:11">
      <c r="A17148" s="228"/>
      <c r="B17148" s="219"/>
      <c r="C17148" s="220"/>
      <c r="D17148" s="220"/>
      <c r="E17148" s="220"/>
      <c r="F17148" s="225"/>
      <c r="G17148" s="222"/>
      <c r="H17148" s="229"/>
      <c r="I17148" s="220"/>
      <c r="J17148" s="220"/>
      <c r="K17148" s="223"/>
    </row>
    <row r="17149" customHeight="1" spans="1:11">
      <c r="A17149" s="226"/>
      <c r="B17149" s="213"/>
      <c r="C17149" s="214"/>
      <c r="D17149" s="214"/>
      <c r="E17149" s="214"/>
      <c r="F17149" s="224"/>
      <c r="G17149" s="216"/>
      <c r="H17149" s="227"/>
      <c r="I17149" s="214"/>
      <c r="J17149" s="214"/>
      <c r="K17149" s="218"/>
    </row>
    <row r="17150" customHeight="1" spans="1:11">
      <c r="A17150" s="228"/>
      <c r="B17150" s="219"/>
      <c r="C17150" s="220"/>
      <c r="D17150" s="220"/>
      <c r="E17150" s="220"/>
      <c r="F17150" s="225"/>
      <c r="G17150" s="222"/>
      <c r="H17150" s="229"/>
      <c r="I17150" s="220"/>
      <c r="J17150" s="220"/>
      <c r="K17150" s="223"/>
    </row>
    <row r="17151" customHeight="1" spans="1:11">
      <c r="A17151" s="226"/>
      <c r="B17151" s="213"/>
      <c r="C17151" s="214"/>
      <c r="D17151" s="214"/>
      <c r="E17151" s="214"/>
      <c r="F17151" s="224"/>
      <c r="G17151" s="216"/>
      <c r="H17151" s="227"/>
      <c r="I17151" s="214"/>
      <c r="J17151" s="214"/>
      <c r="K17151" s="218"/>
    </row>
    <row r="17152" customHeight="1" spans="1:11">
      <c r="A17152" s="228"/>
      <c r="B17152" s="219"/>
      <c r="C17152" s="220"/>
      <c r="D17152" s="220"/>
      <c r="E17152" s="220"/>
      <c r="F17152" s="225"/>
      <c r="G17152" s="222"/>
      <c r="H17152" s="229"/>
      <c r="I17152" s="220"/>
      <c r="J17152" s="220"/>
      <c r="K17152" s="223"/>
    </row>
    <row r="17153" customHeight="1" spans="1:11">
      <c r="A17153" s="226"/>
      <c r="B17153" s="213"/>
      <c r="C17153" s="214"/>
      <c r="D17153" s="214"/>
      <c r="E17153" s="214"/>
      <c r="F17153" s="224"/>
      <c r="G17153" s="216"/>
      <c r="H17153" s="227"/>
      <c r="I17153" s="214"/>
      <c r="J17153" s="214"/>
      <c r="K17153" s="218"/>
    </row>
    <row r="17154" customHeight="1" spans="1:11">
      <c r="A17154" s="228"/>
      <c r="B17154" s="219"/>
      <c r="C17154" s="220"/>
      <c r="D17154" s="220"/>
      <c r="E17154" s="220"/>
      <c r="F17154" s="225"/>
      <c r="G17154" s="222"/>
      <c r="H17154" s="229"/>
      <c r="I17154" s="220"/>
      <c r="J17154" s="220"/>
      <c r="K17154" s="223"/>
    </row>
    <row r="17155" customHeight="1" spans="1:11">
      <c r="A17155" s="226"/>
      <c r="B17155" s="213"/>
      <c r="C17155" s="214"/>
      <c r="D17155" s="214"/>
      <c r="E17155" s="214"/>
      <c r="F17155" s="224"/>
      <c r="G17155" s="216"/>
      <c r="H17155" s="227"/>
      <c r="I17155" s="214"/>
      <c r="J17155" s="214"/>
      <c r="K17155" s="218"/>
    </row>
    <row r="17156" customHeight="1" spans="1:11">
      <c r="A17156" s="228"/>
      <c r="B17156" s="219"/>
      <c r="C17156" s="220"/>
      <c r="D17156" s="220"/>
      <c r="E17156" s="220"/>
      <c r="F17156" s="225"/>
      <c r="G17156" s="222"/>
      <c r="H17156" s="229"/>
      <c r="I17156" s="220"/>
      <c r="J17156" s="220"/>
      <c r="K17156" s="223"/>
    </row>
    <row r="17157" customHeight="1" spans="1:11">
      <c r="A17157" s="226"/>
      <c r="B17157" s="213"/>
      <c r="C17157" s="214"/>
      <c r="D17157" s="214"/>
      <c r="E17157" s="214"/>
      <c r="F17157" s="224"/>
      <c r="G17157" s="216"/>
      <c r="H17157" s="227"/>
      <c r="I17157" s="214"/>
      <c r="J17157" s="214"/>
      <c r="K17157" s="218"/>
    </row>
    <row r="17158" customHeight="1" spans="1:11">
      <c r="A17158" s="228"/>
      <c r="B17158" s="219"/>
      <c r="C17158" s="220"/>
      <c r="D17158" s="220"/>
      <c r="E17158" s="220"/>
      <c r="F17158" s="225"/>
      <c r="G17158" s="222"/>
      <c r="H17158" s="229"/>
      <c r="I17158" s="220"/>
      <c r="J17158" s="220"/>
      <c r="K17158" s="223"/>
    </row>
    <row r="17159" customHeight="1" spans="1:11">
      <c r="A17159" s="226"/>
      <c r="B17159" s="213"/>
      <c r="C17159" s="214"/>
      <c r="D17159" s="214"/>
      <c r="E17159" s="214"/>
      <c r="F17159" s="224"/>
      <c r="G17159" s="216"/>
      <c r="H17159" s="227"/>
      <c r="I17159" s="214"/>
      <c r="J17159" s="214"/>
      <c r="K17159" s="218"/>
    </row>
    <row r="17160" customHeight="1" spans="1:11">
      <c r="A17160" s="228"/>
      <c r="B17160" s="219"/>
      <c r="C17160" s="220"/>
      <c r="D17160" s="220"/>
      <c r="E17160" s="220"/>
      <c r="F17160" s="225"/>
      <c r="G17160" s="222"/>
      <c r="H17160" s="229"/>
      <c r="I17160" s="220"/>
      <c r="J17160" s="220"/>
      <c r="K17160" s="223"/>
    </row>
    <row r="17161" customHeight="1" spans="1:11">
      <c r="A17161" s="226"/>
      <c r="B17161" s="213"/>
      <c r="C17161" s="214"/>
      <c r="D17161" s="214"/>
      <c r="E17161" s="214"/>
      <c r="F17161" s="224"/>
      <c r="G17161" s="216"/>
      <c r="H17161" s="227"/>
      <c r="I17161" s="214"/>
      <c r="J17161" s="214"/>
      <c r="K17161" s="218"/>
    </row>
    <row r="17162" customHeight="1" spans="1:11">
      <c r="A17162" s="228"/>
      <c r="B17162" s="219"/>
      <c r="C17162" s="220"/>
      <c r="D17162" s="220"/>
      <c r="E17162" s="220"/>
      <c r="F17162" s="225"/>
      <c r="G17162" s="222"/>
      <c r="H17162" s="229"/>
      <c r="I17162" s="220"/>
      <c r="J17162" s="220"/>
      <c r="K17162" s="223"/>
    </row>
    <row r="17163" customHeight="1" spans="1:11">
      <c r="A17163" s="226"/>
      <c r="B17163" s="213"/>
      <c r="C17163" s="214"/>
      <c r="D17163" s="214"/>
      <c r="E17163" s="214"/>
      <c r="F17163" s="224"/>
      <c r="G17163" s="216"/>
      <c r="H17163" s="227"/>
      <c r="I17163" s="214"/>
      <c r="J17163" s="214"/>
      <c r="K17163" s="218"/>
    </row>
    <row r="17164" customHeight="1" spans="1:11">
      <c r="A17164" s="228"/>
      <c r="B17164" s="219"/>
      <c r="C17164" s="220"/>
      <c r="D17164" s="220"/>
      <c r="E17164" s="220"/>
      <c r="F17164" s="225"/>
      <c r="G17164" s="222"/>
      <c r="H17164" s="229"/>
      <c r="I17164" s="220"/>
      <c r="J17164" s="220"/>
      <c r="K17164" s="223"/>
    </row>
    <row r="17165" customHeight="1" spans="1:11">
      <c r="A17165" s="226"/>
      <c r="B17165" s="213"/>
      <c r="C17165" s="214"/>
      <c r="D17165" s="214"/>
      <c r="E17165" s="214"/>
      <c r="F17165" s="224"/>
      <c r="G17165" s="216"/>
      <c r="H17165" s="227"/>
      <c r="I17165" s="214"/>
      <c r="J17165" s="214"/>
      <c r="K17165" s="218"/>
    </row>
    <row r="17166" customHeight="1" spans="1:11">
      <c r="A17166" s="228"/>
      <c r="B17166" s="219"/>
      <c r="C17166" s="220"/>
      <c r="D17166" s="220"/>
      <c r="E17166" s="220"/>
      <c r="F17166" s="225"/>
      <c r="G17166" s="222"/>
      <c r="H17166" s="229"/>
      <c r="I17166" s="220"/>
      <c r="J17166" s="220"/>
      <c r="K17166" s="223"/>
    </row>
    <row r="17167" customHeight="1" spans="1:11">
      <c r="A17167" s="226"/>
      <c r="B17167" s="213"/>
      <c r="C17167" s="214"/>
      <c r="D17167" s="214"/>
      <c r="E17167" s="214"/>
      <c r="F17167" s="224"/>
      <c r="G17167" s="216"/>
      <c r="H17167" s="227"/>
      <c r="I17167" s="214"/>
      <c r="J17167" s="214"/>
      <c r="K17167" s="218"/>
    </row>
    <row r="17168" customHeight="1" spans="1:11">
      <c r="A17168" s="228"/>
      <c r="B17168" s="219"/>
      <c r="C17168" s="220"/>
      <c r="D17168" s="220"/>
      <c r="E17168" s="220"/>
      <c r="F17168" s="225"/>
      <c r="G17168" s="222"/>
      <c r="H17168" s="229"/>
      <c r="I17168" s="220"/>
      <c r="J17168" s="220"/>
      <c r="K17168" s="223"/>
    </row>
    <row r="17169" customHeight="1" spans="1:11">
      <c r="A17169" s="226"/>
      <c r="B17169" s="213"/>
      <c r="C17169" s="214"/>
      <c r="D17169" s="214"/>
      <c r="E17169" s="214"/>
      <c r="F17169" s="224"/>
      <c r="G17169" s="216"/>
      <c r="H17169" s="227"/>
      <c r="I17169" s="214"/>
      <c r="J17169" s="214"/>
      <c r="K17169" s="218"/>
    </row>
    <row r="17170" customHeight="1" spans="1:11">
      <c r="A17170" s="228"/>
      <c r="B17170" s="219"/>
      <c r="C17170" s="220"/>
      <c r="D17170" s="220"/>
      <c r="E17170" s="220"/>
      <c r="F17170" s="225"/>
      <c r="G17170" s="222"/>
      <c r="H17170" s="229"/>
      <c r="I17170" s="220"/>
      <c r="J17170" s="220"/>
      <c r="K17170" s="223"/>
    </row>
    <row r="17171" customHeight="1" spans="1:11">
      <c r="A17171" s="226"/>
      <c r="B17171" s="213"/>
      <c r="C17171" s="214"/>
      <c r="D17171" s="214"/>
      <c r="E17171" s="214"/>
      <c r="F17171" s="224"/>
      <c r="G17171" s="216"/>
      <c r="H17171" s="227"/>
      <c r="I17171" s="214"/>
      <c r="J17171" s="214"/>
      <c r="K17171" s="218"/>
    </row>
    <row r="17172" customHeight="1" spans="1:11">
      <c r="A17172" s="228"/>
      <c r="B17172" s="219"/>
      <c r="C17172" s="220"/>
      <c r="D17172" s="220"/>
      <c r="E17172" s="220"/>
      <c r="F17172" s="225"/>
      <c r="G17172" s="222"/>
      <c r="H17172" s="229"/>
      <c r="I17172" s="220"/>
      <c r="J17172" s="220"/>
      <c r="K17172" s="223"/>
    </row>
    <row r="17173" customHeight="1" spans="1:11">
      <c r="A17173" s="226"/>
      <c r="B17173" s="213"/>
      <c r="C17173" s="214"/>
      <c r="D17173" s="214"/>
      <c r="E17173" s="214"/>
      <c r="F17173" s="224"/>
      <c r="G17173" s="216"/>
      <c r="H17173" s="227"/>
      <c r="I17173" s="214"/>
      <c r="J17173" s="214"/>
      <c r="K17173" s="218"/>
    </row>
    <row r="17174" customHeight="1" spans="1:11">
      <c r="A17174" s="228"/>
      <c r="B17174" s="219"/>
      <c r="C17174" s="220"/>
      <c r="D17174" s="220"/>
      <c r="E17174" s="220"/>
      <c r="F17174" s="225"/>
      <c r="G17174" s="222"/>
      <c r="H17174" s="229"/>
      <c r="I17174" s="220"/>
      <c r="J17174" s="220"/>
      <c r="K17174" s="223"/>
    </row>
    <row r="17175" customHeight="1" spans="1:11">
      <c r="A17175" s="226"/>
      <c r="B17175" s="213"/>
      <c r="C17175" s="214"/>
      <c r="D17175" s="214"/>
      <c r="E17175" s="214"/>
      <c r="F17175" s="224"/>
      <c r="G17175" s="216"/>
      <c r="H17175" s="227"/>
      <c r="I17175" s="214"/>
      <c r="J17175" s="214"/>
      <c r="K17175" s="218"/>
    </row>
    <row r="17176" customHeight="1" spans="1:11">
      <c r="A17176" s="228"/>
      <c r="B17176" s="219"/>
      <c r="C17176" s="220"/>
      <c r="D17176" s="220"/>
      <c r="E17176" s="220"/>
      <c r="F17176" s="225"/>
      <c r="G17176" s="222"/>
      <c r="H17176" s="229"/>
      <c r="I17176" s="220"/>
      <c r="J17176" s="220"/>
      <c r="K17176" s="223"/>
    </row>
    <row r="17177" customHeight="1" spans="1:11">
      <c r="A17177" s="226"/>
      <c r="B17177" s="213"/>
      <c r="C17177" s="214"/>
      <c r="D17177" s="214"/>
      <c r="E17177" s="214"/>
      <c r="F17177" s="224"/>
      <c r="G17177" s="216"/>
      <c r="H17177" s="227"/>
      <c r="I17177" s="214"/>
      <c r="J17177" s="214"/>
      <c r="K17177" s="218"/>
    </row>
    <row r="17178" customHeight="1" spans="1:11">
      <c r="A17178" s="228"/>
      <c r="B17178" s="219"/>
      <c r="C17178" s="220"/>
      <c r="D17178" s="220"/>
      <c r="E17178" s="220"/>
      <c r="F17178" s="225"/>
      <c r="G17178" s="222"/>
      <c r="H17178" s="229"/>
      <c r="I17178" s="220"/>
      <c r="J17178" s="220"/>
      <c r="K17178" s="223"/>
    </row>
    <row r="17179" customHeight="1" spans="1:11">
      <c r="A17179" s="226"/>
      <c r="B17179" s="213"/>
      <c r="C17179" s="214"/>
      <c r="D17179" s="214"/>
      <c r="E17179" s="214"/>
      <c r="F17179" s="224"/>
      <c r="G17179" s="216"/>
      <c r="H17179" s="227"/>
      <c r="I17179" s="214"/>
      <c r="J17179" s="214"/>
      <c r="K17179" s="218"/>
    </row>
    <row r="17180" customHeight="1" spans="1:11">
      <c r="A17180" s="228"/>
      <c r="B17180" s="219"/>
      <c r="C17180" s="220"/>
      <c r="D17180" s="220"/>
      <c r="E17180" s="220"/>
      <c r="F17180" s="225"/>
      <c r="G17180" s="222"/>
      <c r="H17180" s="229"/>
      <c r="I17180" s="220"/>
      <c r="J17180" s="220"/>
      <c r="K17180" s="223"/>
    </row>
    <row r="17181" customHeight="1" spans="1:11">
      <c r="A17181" s="226"/>
      <c r="B17181" s="213"/>
      <c r="C17181" s="214"/>
      <c r="D17181" s="214"/>
      <c r="E17181" s="214"/>
      <c r="F17181" s="224"/>
      <c r="G17181" s="216"/>
      <c r="H17181" s="227"/>
      <c r="I17181" s="214"/>
      <c r="J17181" s="214"/>
      <c r="K17181" s="218"/>
    </row>
    <row r="17182" customHeight="1" spans="1:11">
      <c r="A17182" s="228"/>
      <c r="B17182" s="219"/>
      <c r="C17182" s="220"/>
      <c r="D17182" s="220"/>
      <c r="E17182" s="220"/>
      <c r="F17182" s="225"/>
      <c r="G17182" s="222"/>
      <c r="H17182" s="229"/>
      <c r="I17182" s="220"/>
      <c r="J17182" s="220"/>
      <c r="K17182" s="223"/>
    </row>
    <row r="17183" customHeight="1" spans="1:11">
      <c r="A17183" s="226"/>
      <c r="B17183" s="213"/>
      <c r="C17183" s="214"/>
      <c r="D17183" s="214"/>
      <c r="E17183" s="214"/>
      <c r="F17183" s="224"/>
      <c r="G17183" s="216"/>
      <c r="H17183" s="227"/>
      <c r="I17183" s="214"/>
      <c r="J17183" s="214"/>
      <c r="K17183" s="218"/>
    </row>
    <row r="17184" customHeight="1" spans="1:11">
      <c r="A17184" s="228"/>
      <c r="B17184" s="219"/>
      <c r="C17184" s="220"/>
      <c r="D17184" s="220"/>
      <c r="E17184" s="220"/>
      <c r="F17184" s="225"/>
      <c r="G17184" s="222"/>
      <c r="H17184" s="229"/>
      <c r="I17184" s="220"/>
      <c r="J17184" s="220"/>
      <c r="K17184" s="223"/>
    </row>
    <row r="17185" customHeight="1" spans="1:11">
      <c r="A17185" s="226"/>
      <c r="B17185" s="213"/>
      <c r="C17185" s="214"/>
      <c r="D17185" s="214"/>
      <c r="E17185" s="214"/>
      <c r="F17185" s="224"/>
      <c r="G17185" s="216"/>
      <c r="H17185" s="227"/>
      <c r="I17185" s="214"/>
      <c r="J17185" s="214"/>
      <c r="K17185" s="218"/>
    </row>
    <row r="17186" customHeight="1" spans="1:11">
      <c r="A17186" s="228"/>
      <c r="B17186" s="219"/>
      <c r="C17186" s="220"/>
      <c r="D17186" s="220"/>
      <c r="E17186" s="220"/>
      <c r="F17186" s="225"/>
      <c r="G17186" s="222"/>
      <c r="H17186" s="229"/>
      <c r="I17186" s="220"/>
      <c r="J17186" s="220"/>
      <c r="K17186" s="223"/>
    </row>
    <row r="17187" customHeight="1" spans="1:11">
      <c r="A17187" s="226"/>
      <c r="B17187" s="213"/>
      <c r="C17187" s="214"/>
      <c r="D17187" s="214"/>
      <c r="E17187" s="214"/>
      <c r="F17187" s="224"/>
      <c r="G17187" s="216"/>
      <c r="H17187" s="227"/>
      <c r="I17187" s="214"/>
      <c r="J17187" s="214"/>
      <c r="K17187" s="218"/>
    </row>
    <row r="17188" customHeight="1" spans="1:11">
      <c r="A17188" s="228"/>
      <c r="B17188" s="219"/>
      <c r="C17188" s="220"/>
      <c r="D17188" s="220"/>
      <c r="E17188" s="220"/>
      <c r="F17188" s="225"/>
      <c r="G17188" s="222"/>
      <c r="H17188" s="229"/>
      <c r="I17188" s="220"/>
      <c r="J17188" s="220"/>
      <c r="K17188" s="223"/>
    </row>
    <row r="17189" customHeight="1" spans="1:11">
      <c r="A17189" s="226"/>
      <c r="B17189" s="213"/>
      <c r="C17189" s="214"/>
      <c r="D17189" s="214"/>
      <c r="E17189" s="214"/>
      <c r="F17189" s="224"/>
      <c r="G17189" s="216"/>
      <c r="H17189" s="227"/>
      <c r="I17189" s="214"/>
      <c r="J17189" s="214"/>
      <c r="K17189" s="218"/>
    </row>
    <row r="17190" customHeight="1" spans="1:11">
      <c r="A17190" s="228"/>
      <c r="B17190" s="219"/>
      <c r="C17190" s="220"/>
      <c r="D17190" s="220"/>
      <c r="E17190" s="220"/>
      <c r="F17190" s="225"/>
      <c r="G17190" s="222"/>
      <c r="H17190" s="229"/>
      <c r="I17190" s="220"/>
      <c r="J17190" s="220"/>
      <c r="K17190" s="223"/>
    </row>
    <row r="17191" customHeight="1" spans="1:11">
      <c r="A17191" s="226"/>
      <c r="B17191" s="213"/>
      <c r="C17191" s="214"/>
      <c r="D17191" s="214"/>
      <c r="E17191" s="214"/>
      <c r="F17191" s="224"/>
      <c r="G17191" s="216"/>
      <c r="H17191" s="227"/>
      <c r="I17191" s="214"/>
      <c r="J17191" s="214"/>
      <c r="K17191" s="218"/>
    </row>
    <row r="17192" customHeight="1" spans="1:11">
      <c r="A17192" s="228"/>
      <c r="B17192" s="219"/>
      <c r="C17192" s="220"/>
      <c r="D17192" s="220"/>
      <c r="E17192" s="220"/>
      <c r="F17192" s="225"/>
      <c r="G17192" s="222"/>
      <c r="H17192" s="229"/>
      <c r="I17192" s="220"/>
      <c r="J17192" s="220"/>
      <c r="K17192" s="223"/>
    </row>
    <row r="17193" customHeight="1" spans="1:11">
      <c r="A17193" s="226"/>
      <c r="B17193" s="213"/>
      <c r="C17193" s="214"/>
      <c r="D17193" s="214"/>
      <c r="E17193" s="214"/>
      <c r="F17193" s="224"/>
      <c r="G17193" s="216"/>
      <c r="H17193" s="227"/>
      <c r="I17193" s="214"/>
      <c r="J17193" s="214"/>
      <c r="K17193" s="218"/>
    </row>
    <row r="17194" customHeight="1" spans="1:11">
      <c r="A17194" s="228"/>
      <c r="B17194" s="219"/>
      <c r="C17194" s="220"/>
      <c r="D17194" s="220"/>
      <c r="E17194" s="220"/>
      <c r="F17194" s="225"/>
      <c r="G17194" s="222"/>
      <c r="H17194" s="229"/>
      <c r="I17194" s="220"/>
      <c r="J17194" s="220"/>
      <c r="K17194" s="223"/>
    </row>
    <row r="17195" customHeight="1" spans="1:11">
      <c r="A17195" s="226"/>
      <c r="B17195" s="213"/>
      <c r="C17195" s="214"/>
      <c r="D17195" s="214"/>
      <c r="E17195" s="214"/>
      <c r="F17195" s="224"/>
      <c r="G17195" s="216"/>
      <c r="H17195" s="227"/>
      <c r="I17195" s="214"/>
      <c r="J17195" s="214"/>
      <c r="K17195" s="218"/>
    </row>
    <row r="17196" customHeight="1" spans="1:11">
      <c r="A17196" s="228"/>
      <c r="B17196" s="219"/>
      <c r="C17196" s="220"/>
      <c r="D17196" s="220"/>
      <c r="E17196" s="220"/>
      <c r="F17196" s="225"/>
      <c r="G17196" s="222"/>
      <c r="H17196" s="229"/>
      <c r="I17196" s="220"/>
      <c r="J17196" s="220"/>
      <c r="K17196" s="223"/>
    </row>
    <row r="17197" customHeight="1" spans="1:11">
      <c r="A17197" s="226"/>
      <c r="B17197" s="213"/>
      <c r="C17197" s="214"/>
      <c r="D17197" s="214"/>
      <c r="E17197" s="214"/>
      <c r="F17197" s="224"/>
      <c r="G17197" s="216"/>
      <c r="H17197" s="227"/>
      <c r="I17197" s="214"/>
      <c r="J17197" s="214"/>
      <c r="K17197" s="218"/>
    </row>
    <row r="17198" customHeight="1" spans="1:11">
      <c r="A17198" s="228"/>
      <c r="B17198" s="219"/>
      <c r="C17198" s="220"/>
      <c r="D17198" s="220"/>
      <c r="E17198" s="220"/>
      <c r="F17198" s="225"/>
      <c r="G17198" s="222"/>
      <c r="H17198" s="229"/>
      <c r="I17198" s="220"/>
      <c r="J17198" s="220"/>
      <c r="K17198" s="223"/>
    </row>
    <row r="17199" customHeight="1" spans="1:11">
      <c r="A17199" s="226"/>
      <c r="B17199" s="213"/>
      <c r="C17199" s="214"/>
      <c r="D17199" s="214"/>
      <c r="E17199" s="214"/>
      <c r="F17199" s="224"/>
      <c r="G17199" s="216"/>
      <c r="H17199" s="227"/>
      <c r="I17199" s="214"/>
      <c r="J17199" s="214"/>
      <c r="K17199" s="218"/>
    </row>
    <row r="17200" customHeight="1" spans="1:11">
      <c r="A17200" s="228"/>
      <c r="B17200" s="219"/>
      <c r="C17200" s="220"/>
      <c r="D17200" s="220"/>
      <c r="E17200" s="220"/>
      <c r="F17200" s="225"/>
      <c r="G17200" s="222"/>
      <c r="H17200" s="229"/>
      <c r="I17200" s="220"/>
      <c r="J17200" s="220"/>
      <c r="K17200" s="223"/>
    </row>
    <row r="17201" customHeight="1" spans="1:11">
      <c r="A17201" s="226"/>
      <c r="B17201" s="213"/>
      <c r="C17201" s="214"/>
      <c r="D17201" s="214"/>
      <c r="E17201" s="214"/>
      <c r="F17201" s="224"/>
      <c r="G17201" s="216"/>
      <c r="H17201" s="227"/>
      <c r="I17201" s="214"/>
      <c r="J17201" s="214"/>
      <c r="K17201" s="218"/>
    </row>
    <row r="17202" customHeight="1" spans="1:11">
      <c r="A17202" s="228"/>
      <c r="B17202" s="219"/>
      <c r="C17202" s="220"/>
      <c r="D17202" s="220"/>
      <c r="E17202" s="220"/>
      <c r="F17202" s="225"/>
      <c r="G17202" s="222"/>
      <c r="H17202" s="229"/>
      <c r="I17202" s="220"/>
      <c r="J17202" s="220"/>
      <c r="K17202" s="223"/>
    </row>
    <row r="17203" customHeight="1" spans="1:11">
      <c r="A17203" s="226"/>
      <c r="B17203" s="213"/>
      <c r="C17203" s="214"/>
      <c r="D17203" s="214"/>
      <c r="E17203" s="214"/>
      <c r="F17203" s="224"/>
      <c r="G17203" s="216"/>
      <c r="H17203" s="227"/>
      <c r="I17203" s="214"/>
      <c r="J17203" s="214"/>
      <c r="K17203" s="218"/>
    </row>
    <row r="17204" customHeight="1" spans="1:11">
      <c r="A17204" s="228"/>
      <c r="B17204" s="219"/>
      <c r="C17204" s="220"/>
      <c r="D17204" s="220"/>
      <c r="E17204" s="220"/>
      <c r="F17204" s="225"/>
      <c r="G17204" s="222"/>
      <c r="H17204" s="229"/>
      <c r="I17204" s="220"/>
      <c r="J17204" s="220"/>
      <c r="K17204" s="223"/>
    </row>
    <row r="17205" customHeight="1" spans="1:11">
      <c r="A17205" s="226"/>
      <c r="B17205" s="213"/>
      <c r="C17205" s="214"/>
      <c r="D17205" s="214"/>
      <c r="E17205" s="214"/>
      <c r="F17205" s="224"/>
      <c r="G17205" s="216"/>
      <c r="H17205" s="227"/>
      <c r="I17205" s="214"/>
      <c r="J17205" s="214"/>
      <c r="K17205" s="218"/>
    </row>
    <row r="17206" customHeight="1" spans="1:11">
      <c r="A17206" s="228"/>
      <c r="B17206" s="219"/>
      <c r="C17206" s="220"/>
      <c r="D17206" s="220"/>
      <c r="E17206" s="220"/>
      <c r="F17206" s="225"/>
      <c r="G17206" s="222"/>
      <c r="H17206" s="229"/>
      <c r="I17206" s="220"/>
      <c r="J17206" s="220"/>
      <c r="K17206" s="223"/>
    </row>
    <row r="17207" customHeight="1" spans="1:11">
      <c r="A17207" s="226"/>
      <c r="B17207" s="213"/>
      <c r="C17207" s="214"/>
      <c r="D17207" s="214"/>
      <c r="E17207" s="214"/>
      <c r="F17207" s="224"/>
      <c r="G17207" s="216"/>
      <c r="H17207" s="227"/>
      <c r="I17207" s="214"/>
      <c r="J17207" s="214"/>
      <c r="K17207" s="218"/>
    </row>
    <row r="17208" customHeight="1" spans="1:11">
      <c r="A17208" s="228"/>
      <c r="B17208" s="219"/>
      <c r="C17208" s="220"/>
      <c r="D17208" s="220"/>
      <c r="E17208" s="220"/>
      <c r="F17208" s="225"/>
      <c r="G17208" s="222"/>
      <c r="H17208" s="229"/>
      <c r="I17208" s="220"/>
      <c r="J17208" s="220"/>
      <c r="K17208" s="223"/>
    </row>
    <row r="17209" customHeight="1" spans="1:11">
      <c r="A17209" s="226"/>
      <c r="B17209" s="213"/>
      <c r="C17209" s="214"/>
      <c r="D17209" s="214"/>
      <c r="E17209" s="214"/>
      <c r="F17209" s="224"/>
      <c r="G17209" s="216"/>
      <c r="H17209" s="227"/>
      <c r="I17209" s="214"/>
      <c r="J17209" s="214"/>
      <c r="K17209" s="218"/>
    </row>
    <row r="17210" customHeight="1" spans="1:11">
      <c r="A17210" s="228"/>
      <c r="B17210" s="219"/>
      <c r="C17210" s="220"/>
      <c r="D17210" s="220"/>
      <c r="E17210" s="220"/>
      <c r="F17210" s="225"/>
      <c r="G17210" s="222"/>
      <c r="H17210" s="229"/>
      <c r="I17210" s="220"/>
      <c r="J17210" s="220"/>
      <c r="K17210" s="223"/>
    </row>
    <row r="17211" customHeight="1" spans="1:11">
      <c r="A17211" s="226"/>
      <c r="B17211" s="213"/>
      <c r="C17211" s="214"/>
      <c r="D17211" s="214"/>
      <c r="E17211" s="214"/>
      <c r="F17211" s="224"/>
      <c r="G17211" s="216"/>
      <c r="H17211" s="227"/>
      <c r="I17211" s="214"/>
      <c r="J17211" s="214"/>
      <c r="K17211" s="218"/>
    </row>
    <row r="17212" customHeight="1" spans="1:11">
      <c r="A17212" s="228"/>
      <c r="B17212" s="219"/>
      <c r="C17212" s="220"/>
      <c r="D17212" s="220"/>
      <c r="E17212" s="220"/>
      <c r="F17212" s="225"/>
      <c r="G17212" s="222"/>
      <c r="H17212" s="229"/>
      <c r="I17212" s="220"/>
      <c r="J17212" s="220"/>
      <c r="K17212" s="223"/>
    </row>
    <row r="17213" customHeight="1" spans="1:11">
      <c r="A17213" s="226"/>
      <c r="B17213" s="213"/>
      <c r="C17213" s="214"/>
      <c r="D17213" s="214"/>
      <c r="E17213" s="214"/>
      <c r="F17213" s="224"/>
      <c r="G17213" s="216"/>
      <c r="H17213" s="227"/>
      <c r="I17213" s="214"/>
      <c r="J17213" s="214"/>
      <c r="K17213" s="218"/>
    </row>
    <row r="17214" customHeight="1" spans="1:11">
      <c r="A17214" s="228"/>
      <c r="B17214" s="219"/>
      <c r="C17214" s="220"/>
      <c r="D17214" s="220"/>
      <c r="E17214" s="220"/>
      <c r="F17214" s="225"/>
      <c r="G17214" s="222"/>
      <c r="H17214" s="229"/>
      <c r="I17214" s="220"/>
      <c r="J17214" s="220"/>
      <c r="K17214" s="223"/>
    </row>
    <row r="17215" customHeight="1" spans="1:11">
      <c r="A17215" s="226"/>
      <c r="B17215" s="213"/>
      <c r="C17215" s="214"/>
      <c r="D17215" s="214"/>
      <c r="E17215" s="214"/>
      <c r="F17215" s="224"/>
      <c r="G17215" s="216"/>
      <c r="H17215" s="227"/>
      <c r="I17215" s="214"/>
      <c r="J17215" s="214"/>
      <c r="K17215" s="218"/>
    </row>
    <row r="17216" customHeight="1" spans="1:11">
      <c r="A17216" s="228"/>
      <c r="B17216" s="219"/>
      <c r="C17216" s="220"/>
      <c r="D17216" s="220"/>
      <c r="E17216" s="220"/>
      <c r="F17216" s="225"/>
      <c r="G17216" s="222"/>
      <c r="H17216" s="229"/>
      <c r="I17216" s="220"/>
      <c r="J17216" s="220"/>
      <c r="K17216" s="223"/>
    </row>
    <row r="17217" customHeight="1" spans="1:11">
      <c r="A17217" s="226"/>
      <c r="B17217" s="213"/>
      <c r="C17217" s="214"/>
      <c r="D17217" s="214"/>
      <c r="E17217" s="214"/>
      <c r="F17217" s="224"/>
      <c r="G17217" s="216"/>
      <c r="H17217" s="227"/>
      <c r="I17217" s="214"/>
      <c r="J17217" s="214"/>
      <c r="K17217" s="218"/>
    </row>
    <row r="17218" customHeight="1" spans="1:11">
      <c r="A17218" s="228"/>
      <c r="B17218" s="219"/>
      <c r="C17218" s="220"/>
      <c r="D17218" s="220"/>
      <c r="E17218" s="220"/>
      <c r="F17218" s="225"/>
      <c r="G17218" s="222"/>
      <c r="H17218" s="229"/>
      <c r="I17218" s="220"/>
      <c r="J17218" s="220"/>
      <c r="K17218" s="223"/>
    </row>
    <row r="17219" customHeight="1" spans="1:11">
      <c r="A17219" s="226"/>
      <c r="B17219" s="213"/>
      <c r="C17219" s="214"/>
      <c r="D17219" s="214"/>
      <c r="E17219" s="214"/>
      <c r="F17219" s="224"/>
      <c r="G17219" s="216"/>
      <c r="H17219" s="227"/>
      <c r="I17219" s="214"/>
      <c r="J17219" s="214"/>
      <c r="K17219" s="218"/>
    </row>
    <row r="17220" customHeight="1" spans="1:11">
      <c r="A17220" s="228"/>
      <c r="B17220" s="219"/>
      <c r="C17220" s="220"/>
      <c r="D17220" s="220"/>
      <c r="E17220" s="220"/>
      <c r="F17220" s="225"/>
      <c r="G17220" s="222"/>
      <c r="H17220" s="229"/>
      <c r="I17220" s="220"/>
      <c r="J17220" s="220"/>
      <c r="K17220" s="223"/>
    </row>
    <row r="17221" customHeight="1" spans="1:11">
      <c r="A17221" s="226"/>
      <c r="B17221" s="213"/>
      <c r="C17221" s="214"/>
      <c r="D17221" s="214"/>
      <c r="E17221" s="214"/>
      <c r="F17221" s="224"/>
      <c r="G17221" s="216"/>
      <c r="H17221" s="227"/>
      <c r="I17221" s="214"/>
      <c r="J17221" s="214"/>
      <c r="K17221" s="218"/>
    </row>
    <row r="17222" customHeight="1" spans="1:11">
      <c r="A17222" s="228"/>
      <c r="B17222" s="219"/>
      <c r="C17222" s="220"/>
      <c r="D17222" s="220"/>
      <c r="E17222" s="220"/>
      <c r="F17222" s="225"/>
      <c r="G17222" s="222"/>
      <c r="H17222" s="229"/>
      <c r="I17222" s="220"/>
      <c r="J17222" s="220"/>
      <c r="K17222" s="223"/>
    </row>
    <row r="17223" customHeight="1" spans="1:11">
      <c r="A17223" s="226"/>
      <c r="B17223" s="213"/>
      <c r="C17223" s="214"/>
      <c r="D17223" s="214"/>
      <c r="E17223" s="214"/>
      <c r="F17223" s="224"/>
      <c r="G17223" s="216"/>
      <c r="H17223" s="227"/>
      <c r="I17223" s="214"/>
      <c r="J17223" s="214"/>
      <c r="K17223" s="218"/>
    </row>
    <row r="17224" customHeight="1" spans="1:11">
      <c r="A17224" s="228"/>
      <c r="B17224" s="219"/>
      <c r="C17224" s="220"/>
      <c r="D17224" s="220"/>
      <c r="E17224" s="220"/>
      <c r="F17224" s="225"/>
      <c r="G17224" s="222"/>
      <c r="H17224" s="229"/>
      <c r="I17224" s="220"/>
      <c r="J17224" s="220"/>
      <c r="K17224" s="223"/>
    </row>
    <row r="17225" customHeight="1" spans="1:11">
      <c r="A17225" s="226"/>
      <c r="B17225" s="213"/>
      <c r="C17225" s="214"/>
      <c r="D17225" s="214"/>
      <c r="E17225" s="214"/>
      <c r="F17225" s="224"/>
      <c r="G17225" s="216"/>
      <c r="H17225" s="227"/>
      <c r="I17225" s="214"/>
      <c r="J17225" s="214"/>
      <c r="K17225" s="218"/>
    </row>
    <row r="17226" customHeight="1" spans="1:11">
      <c r="A17226" s="228"/>
      <c r="B17226" s="219"/>
      <c r="C17226" s="220"/>
      <c r="D17226" s="220"/>
      <c r="E17226" s="220"/>
      <c r="F17226" s="225"/>
      <c r="G17226" s="222"/>
      <c r="H17226" s="229"/>
      <c r="I17226" s="220"/>
      <c r="J17226" s="220"/>
      <c r="K17226" s="223"/>
    </row>
    <row r="17227" customHeight="1" spans="1:11">
      <c r="A17227" s="226"/>
      <c r="B17227" s="213"/>
      <c r="C17227" s="214"/>
      <c r="D17227" s="214"/>
      <c r="E17227" s="214"/>
      <c r="F17227" s="224"/>
      <c r="G17227" s="216"/>
      <c r="H17227" s="227"/>
      <c r="I17227" s="214"/>
      <c r="J17227" s="214"/>
      <c r="K17227" s="218"/>
    </row>
    <row r="17228" customHeight="1" spans="1:11">
      <c r="A17228" s="228"/>
      <c r="B17228" s="219"/>
      <c r="C17228" s="220"/>
      <c r="D17228" s="220"/>
      <c r="E17228" s="220"/>
      <c r="F17228" s="225"/>
      <c r="G17228" s="222"/>
      <c r="H17228" s="229"/>
      <c r="I17228" s="220"/>
      <c r="J17228" s="220"/>
      <c r="K17228" s="223"/>
    </row>
    <row r="17229" customHeight="1" spans="1:11">
      <c r="A17229" s="226"/>
      <c r="B17229" s="213"/>
      <c r="C17229" s="214"/>
      <c r="D17229" s="214"/>
      <c r="E17229" s="214"/>
      <c r="F17229" s="224"/>
      <c r="G17229" s="216"/>
      <c r="H17229" s="227"/>
      <c r="I17229" s="214"/>
      <c r="J17229" s="214"/>
      <c r="K17229" s="218"/>
    </row>
    <row r="17230" customHeight="1" spans="1:11">
      <c r="A17230" s="228"/>
      <c r="B17230" s="219"/>
      <c r="C17230" s="220"/>
      <c r="D17230" s="220"/>
      <c r="E17230" s="220"/>
      <c r="F17230" s="225"/>
      <c r="G17230" s="222"/>
      <c r="H17230" s="229"/>
      <c r="I17230" s="220"/>
      <c r="J17230" s="220"/>
      <c r="K17230" s="223"/>
    </row>
    <row r="17231" customHeight="1" spans="1:11">
      <c r="A17231" s="226"/>
      <c r="B17231" s="213"/>
      <c r="C17231" s="214"/>
      <c r="D17231" s="214"/>
      <c r="E17231" s="214"/>
      <c r="F17231" s="224"/>
      <c r="G17231" s="216"/>
      <c r="H17231" s="227"/>
      <c r="I17231" s="214"/>
      <c r="J17231" s="214"/>
      <c r="K17231" s="218"/>
    </row>
    <row r="17232" customHeight="1" spans="1:11">
      <c r="A17232" s="228"/>
      <c r="B17232" s="219"/>
      <c r="C17232" s="220"/>
      <c r="D17232" s="220"/>
      <c r="E17232" s="220"/>
      <c r="F17232" s="225"/>
      <c r="G17232" s="222"/>
      <c r="H17232" s="229"/>
      <c r="I17232" s="220"/>
      <c r="J17232" s="220"/>
      <c r="K17232" s="223"/>
    </row>
    <row r="17233" customHeight="1" spans="1:11">
      <c r="A17233" s="226"/>
      <c r="B17233" s="213"/>
      <c r="C17233" s="214"/>
      <c r="D17233" s="214"/>
      <c r="E17233" s="214"/>
      <c r="F17233" s="224"/>
      <c r="G17233" s="216"/>
      <c r="H17233" s="227"/>
      <c r="I17233" s="214"/>
      <c r="J17233" s="214"/>
      <c r="K17233" s="218"/>
    </row>
    <row r="17234" customHeight="1" spans="1:11">
      <c r="A17234" s="228"/>
      <c r="B17234" s="219"/>
      <c r="C17234" s="220"/>
      <c r="D17234" s="220"/>
      <c r="E17234" s="220"/>
      <c r="F17234" s="225"/>
      <c r="G17234" s="222"/>
      <c r="H17234" s="229"/>
      <c r="I17234" s="220"/>
      <c r="J17234" s="220"/>
      <c r="K17234" s="223"/>
    </row>
    <row r="17235" customHeight="1" spans="1:11">
      <c r="A17235" s="226"/>
      <c r="B17235" s="213"/>
      <c r="C17235" s="214"/>
      <c r="D17235" s="214"/>
      <c r="E17235" s="214"/>
      <c r="F17235" s="224"/>
      <c r="G17235" s="216"/>
      <c r="H17235" s="227"/>
      <c r="I17235" s="214"/>
      <c r="J17235" s="214"/>
      <c r="K17235" s="218"/>
    </row>
    <row r="17236" customHeight="1" spans="1:11">
      <c r="A17236" s="228"/>
      <c r="B17236" s="219"/>
      <c r="C17236" s="220"/>
      <c r="D17236" s="220"/>
      <c r="E17236" s="220"/>
      <c r="F17236" s="225"/>
      <c r="G17236" s="222"/>
      <c r="H17236" s="229"/>
      <c r="I17236" s="220"/>
      <c r="J17236" s="220"/>
      <c r="K17236" s="223"/>
    </row>
    <row r="17237" customHeight="1" spans="1:11">
      <c r="A17237" s="226"/>
      <c r="B17237" s="213"/>
      <c r="C17237" s="214"/>
      <c r="D17237" s="214"/>
      <c r="E17237" s="214"/>
      <c r="F17237" s="224"/>
      <c r="G17237" s="216"/>
      <c r="H17237" s="227"/>
      <c r="I17237" s="214"/>
      <c r="J17237" s="214"/>
      <c r="K17237" s="218"/>
    </row>
    <row r="17238" customHeight="1" spans="1:11">
      <c r="A17238" s="228"/>
      <c r="B17238" s="219"/>
      <c r="C17238" s="220"/>
      <c r="D17238" s="220"/>
      <c r="E17238" s="220"/>
      <c r="F17238" s="225"/>
      <c r="G17238" s="222"/>
      <c r="H17238" s="229"/>
      <c r="I17238" s="220"/>
      <c r="J17238" s="220"/>
      <c r="K17238" s="223"/>
    </row>
    <row r="17239" customHeight="1" spans="1:11">
      <c r="A17239" s="226"/>
      <c r="B17239" s="213"/>
      <c r="C17239" s="214"/>
      <c r="D17239" s="214"/>
      <c r="E17239" s="214"/>
      <c r="F17239" s="224"/>
      <c r="G17239" s="216"/>
      <c r="H17239" s="227"/>
      <c r="I17239" s="214"/>
      <c r="J17239" s="214"/>
      <c r="K17239" s="218"/>
    </row>
    <row r="17240" customHeight="1" spans="1:11">
      <c r="A17240" s="228"/>
      <c r="B17240" s="219"/>
      <c r="C17240" s="220"/>
      <c r="D17240" s="220"/>
      <c r="E17240" s="220"/>
      <c r="F17240" s="225"/>
      <c r="G17240" s="222"/>
      <c r="H17240" s="229"/>
      <c r="I17240" s="220"/>
      <c r="J17240" s="220"/>
      <c r="K17240" s="223"/>
    </row>
    <row r="17241" customHeight="1" spans="1:11">
      <c r="A17241" s="226"/>
      <c r="B17241" s="213"/>
      <c r="C17241" s="214"/>
      <c r="D17241" s="214"/>
      <c r="E17241" s="214"/>
      <c r="F17241" s="224"/>
      <c r="G17241" s="216"/>
      <c r="H17241" s="227"/>
      <c r="I17241" s="214"/>
      <c r="J17241" s="214"/>
      <c r="K17241" s="218"/>
    </row>
    <row r="17242" customHeight="1" spans="1:11">
      <c r="A17242" s="228"/>
      <c r="B17242" s="219"/>
      <c r="C17242" s="220"/>
      <c r="D17242" s="220"/>
      <c r="E17242" s="220"/>
      <c r="F17242" s="225"/>
      <c r="G17242" s="222"/>
      <c r="H17242" s="229"/>
      <c r="I17242" s="220"/>
      <c r="J17242" s="220"/>
      <c r="K17242" s="223"/>
    </row>
    <row r="17243" customHeight="1" spans="1:11">
      <c r="A17243" s="226"/>
      <c r="B17243" s="213"/>
      <c r="C17243" s="214"/>
      <c r="D17243" s="214"/>
      <c r="E17243" s="214"/>
      <c r="F17243" s="224"/>
      <c r="G17243" s="216"/>
      <c r="H17243" s="227"/>
      <c r="I17243" s="214"/>
      <c r="J17243" s="214"/>
      <c r="K17243" s="218"/>
    </row>
    <row r="17244" customHeight="1" spans="1:11">
      <c r="A17244" s="228"/>
      <c r="B17244" s="219"/>
      <c r="C17244" s="220"/>
      <c r="D17244" s="220"/>
      <c r="E17244" s="220"/>
      <c r="F17244" s="225"/>
      <c r="G17244" s="222"/>
      <c r="H17244" s="229"/>
      <c r="I17244" s="220"/>
      <c r="J17244" s="220"/>
      <c r="K17244" s="223"/>
    </row>
    <row r="17245" customHeight="1" spans="1:11">
      <c r="A17245" s="226"/>
      <c r="B17245" s="213"/>
      <c r="C17245" s="214"/>
      <c r="D17245" s="214"/>
      <c r="E17245" s="214"/>
      <c r="F17245" s="224"/>
      <c r="G17245" s="216"/>
      <c r="H17245" s="227"/>
      <c r="I17245" s="214"/>
      <c r="J17245" s="214"/>
      <c r="K17245" s="218"/>
    </row>
    <row r="17246" customHeight="1" spans="1:11">
      <c r="A17246" s="228"/>
      <c r="B17246" s="219"/>
      <c r="C17246" s="220"/>
      <c r="D17246" s="220"/>
      <c r="E17246" s="220"/>
      <c r="F17246" s="225"/>
      <c r="G17246" s="222"/>
      <c r="H17246" s="229"/>
      <c r="I17246" s="220"/>
      <c r="J17246" s="220"/>
      <c r="K17246" s="223"/>
    </row>
    <row r="17247" customHeight="1" spans="1:11">
      <c r="A17247" s="226"/>
      <c r="B17247" s="213"/>
      <c r="C17247" s="214"/>
      <c r="D17247" s="214"/>
      <c r="E17247" s="214"/>
      <c r="F17247" s="224"/>
      <c r="G17247" s="216"/>
      <c r="H17247" s="227"/>
      <c r="I17247" s="214"/>
      <c r="J17247" s="214"/>
      <c r="K17247" s="218"/>
    </row>
    <row r="17248" customHeight="1" spans="1:11">
      <c r="A17248" s="228"/>
      <c r="B17248" s="219"/>
      <c r="C17248" s="220"/>
      <c r="D17248" s="220"/>
      <c r="E17248" s="220"/>
      <c r="F17248" s="225"/>
      <c r="G17248" s="222"/>
      <c r="H17248" s="229"/>
      <c r="I17248" s="220"/>
      <c r="J17248" s="220"/>
      <c r="K17248" s="223"/>
    </row>
    <row r="17249" customHeight="1" spans="1:11">
      <c r="A17249" s="226"/>
      <c r="B17249" s="213"/>
      <c r="C17249" s="214"/>
      <c r="D17249" s="214"/>
      <c r="E17249" s="214"/>
      <c r="F17249" s="224"/>
      <c r="G17249" s="216"/>
      <c r="H17249" s="227"/>
      <c r="I17249" s="214"/>
      <c r="J17249" s="214"/>
      <c r="K17249" s="218"/>
    </row>
    <row r="17250" customHeight="1" spans="1:11">
      <c r="A17250" s="228"/>
      <c r="B17250" s="219"/>
      <c r="C17250" s="220"/>
      <c r="D17250" s="220"/>
      <c r="E17250" s="220"/>
      <c r="F17250" s="225"/>
      <c r="G17250" s="222"/>
      <c r="H17250" s="229"/>
      <c r="I17250" s="220"/>
      <c r="J17250" s="220"/>
      <c r="K17250" s="223"/>
    </row>
    <row r="17251" customHeight="1" spans="1:11">
      <c r="A17251" s="226"/>
      <c r="B17251" s="213"/>
      <c r="C17251" s="214"/>
      <c r="D17251" s="214"/>
      <c r="E17251" s="214"/>
      <c r="F17251" s="224"/>
      <c r="G17251" s="216"/>
      <c r="H17251" s="227"/>
      <c r="I17251" s="214"/>
      <c r="J17251" s="214"/>
      <c r="K17251" s="218"/>
    </row>
    <row r="17252" customHeight="1" spans="1:11">
      <c r="A17252" s="228"/>
      <c r="B17252" s="219"/>
      <c r="C17252" s="220"/>
      <c r="D17252" s="220"/>
      <c r="E17252" s="220"/>
      <c r="F17252" s="225"/>
      <c r="G17252" s="222"/>
      <c r="H17252" s="229"/>
      <c r="I17252" s="220"/>
      <c r="J17252" s="220"/>
      <c r="K17252" s="223"/>
    </row>
    <row r="17253" customHeight="1" spans="1:11">
      <c r="A17253" s="226"/>
      <c r="B17253" s="213"/>
      <c r="C17253" s="214"/>
      <c r="D17253" s="214"/>
      <c r="E17253" s="214"/>
      <c r="F17253" s="224"/>
      <c r="G17253" s="216"/>
      <c r="H17253" s="227"/>
      <c r="I17253" s="214"/>
      <c r="J17253" s="214"/>
      <c r="K17253" s="218"/>
    </row>
    <row r="17254" customHeight="1" spans="1:11">
      <c r="A17254" s="228"/>
      <c r="B17254" s="219"/>
      <c r="C17254" s="220"/>
      <c r="D17254" s="220"/>
      <c r="E17254" s="220"/>
      <c r="F17254" s="225"/>
      <c r="G17254" s="222"/>
      <c r="H17254" s="229"/>
      <c r="I17254" s="220"/>
      <c r="J17254" s="220"/>
      <c r="K17254" s="223"/>
    </row>
    <row r="17255" customHeight="1" spans="1:11">
      <c r="A17255" s="226"/>
      <c r="B17255" s="213"/>
      <c r="C17255" s="214"/>
      <c r="D17255" s="214"/>
      <c r="E17255" s="214"/>
      <c r="F17255" s="224"/>
      <c r="G17255" s="216"/>
      <c r="H17255" s="227"/>
      <c r="I17255" s="214"/>
      <c r="J17255" s="214"/>
      <c r="K17255" s="218"/>
    </row>
    <row r="17256" customHeight="1" spans="1:11">
      <c r="A17256" s="228"/>
      <c r="B17256" s="219"/>
      <c r="C17256" s="220"/>
      <c r="D17256" s="220"/>
      <c r="E17256" s="220"/>
      <c r="F17256" s="225"/>
      <c r="G17256" s="222"/>
      <c r="H17256" s="229"/>
      <c r="I17256" s="220"/>
      <c r="J17256" s="220"/>
      <c r="K17256" s="223"/>
    </row>
    <row r="17257" customHeight="1" spans="1:11">
      <c r="A17257" s="226"/>
      <c r="B17257" s="213"/>
      <c r="C17257" s="214"/>
      <c r="D17257" s="214"/>
      <c r="E17257" s="214"/>
      <c r="F17257" s="224"/>
      <c r="G17257" s="216"/>
      <c r="H17257" s="227"/>
      <c r="I17257" s="214"/>
      <c r="J17257" s="214"/>
      <c r="K17257" s="218"/>
    </row>
    <row r="17258" customHeight="1" spans="1:11">
      <c r="A17258" s="228"/>
      <c r="B17258" s="219"/>
      <c r="C17258" s="220"/>
      <c r="D17258" s="220"/>
      <c r="E17258" s="220"/>
      <c r="F17258" s="225"/>
      <c r="G17258" s="222"/>
      <c r="H17258" s="229"/>
      <c r="I17258" s="220"/>
      <c r="J17258" s="220"/>
      <c r="K17258" s="223"/>
    </row>
    <row r="17259" customHeight="1" spans="1:11">
      <c r="A17259" s="226"/>
      <c r="B17259" s="213"/>
      <c r="C17259" s="214"/>
      <c r="D17259" s="214"/>
      <c r="E17259" s="214"/>
      <c r="F17259" s="224"/>
      <c r="G17259" s="216"/>
      <c r="H17259" s="227"/>
      <c r="I17259" s="214"/>
      <c r="J17259" s="214"/>
      <c r="K17259" s="218"/>
    </row>
    <row r="17260" customHeight="1" spans="1:11">
      <c r="A17260" s="228"/>
      <c r="B17260" s="219"/>
      <c r="C17260" s="220"/>
      <c r="D17260" s="220"/>
      <c r="E17260" s="220"/>
      <c r="F17260" s="225"/>
      <c r="G17260" s="222"/>
      <c r="H17260" s="229"/>
      <c r="I17260" s="220"/>
      <c r="J17260" s="220"/>
      <c r="K17260" s="223"/>
    </row>
    <row r="17261" customHeight="1" spans="1:11">
      <c r="A17261" s="226"/>
      <c r="B17261" s="213"/>
      <c r="C17261" s="214"/>
      <c r="D17261" s="214"/>
      <c r="E17261" s="214"/>
      <c r="F17261" s="224"/>
      <c r="G17261" s="216"/>
      <c r="H17261" s="227"/>
      <c r="I17261" s="214"/>
      <c r="J17261" s="214"/>
      <c r="K17261" s="218"/>
    </row>
    <row r="17262" customHeight="1" spans="1:11">
      <c r="A17262" s="228"/>
      <c r="B17262" s="219"/>
      <c r="C17262" s="220"/>
      <c r="D17262" s="220"/>
      <c r="E17262" s="220"/>
      <c r="F17262" s="225"/>
      <c r="G17262" s="222"/>
      <c r="H17262" s="229"/>
      <c r="I17262" s="220"/>
      <c r="J17262" s="220"/>
      <c r="K17262" s="223"/>
    </row>
    <row r="17263" customHeight="1" spans="1:11">
      <c r="A17263" s="226"/>
      <c r="B17263" s="213"/>
      <c r="C17263" s="214"/>
      <c r="D17263" s="214"/>
      <c r="E17263" s="214"/>
      <c r="F17263" s="224"/>
      <c r="G17263" s="216"/>
      <c r="H17263" s="227"/>
      <c r="I17263" s="214"/>
      <c r="J17263" s="214"/>
      <c r="K17263" s="218"/>
    </row>
    <row r="17264" customHeight="1" spans="1:11">
      <c r="A17264" s="228"/>
      <c r="B17264" s="219"/>
      <c r="C17264" s="220"/>
      <c r="D17264" s="220"/>
      <c r="E17264" s="220"/>
      <c r="F17264" s="225"/>
      <c r="G17264" s="222"/>
      <c r="H17264" s="229"/>
      <c r="I17264" s="220"/>
      <c r="J17264" s="220"/>
      <c r="K17264" s="223"/>
    </row>
    <row r="17265" customHeight="1" spans="1:11">
      <c r="A17265" s="226"/>
      <c r="B17265" s="213"/>
      <c r="C17265" s="214"/>
      <c r="D17265" s="214"/>
      <c r="E17265" s="214"/>
      <c r="F17265" s="224"/>
      <c r="G17265" s="216"/>
      <c r="H17265" s="227"/>
      <c r="I17265" s="214"/>
      <c r="J17265" s="214"/>
      <c r="K17265" s="218"/>
    </row>
    <row r="17266" customHeight="1" spans="1:11">
      <c r="A17266" s="228"/>
      <c r="B17266" s="219"/>
      <c r="C17266" s="220"/>
      <c r="D17266" s="220"/>
      <c r="E17266" s="220"/>
      <c r="F17266" s="225"/>
      <c r="G17266" s="222"/>
      <c r="H17266" s="229"/>
      <c r="I17266" s="220"/>
      <c r="J17266" s="220"/>
      <c r="K17266" s="223"/>
    </row>
    <row r="17267" customHeight="1" spans="1:11">
      <c r="A17267" s="226"/>
      <c r="B17267" s="213"/>
      <c r="C17267" s="214"/>
      <c r="D17267" s="214"/>
      <c r="E17267" s="214"/>
      <c r="F17267" s="224"/>
      <c r="G17267" s="216"/>
      <c r="H17267" s="227"/>
      <c r="I17267" s="214"/>
      <c r="J17267" s="214"/>
      <c r="K17267" s="218"/>
    </row>
    <row r="17268" customHeight="1" spans="1:11">
      <c r="A17268" s="228"/>
      <c r="B17268" s="219"/>
      <c r="C17268" s="220"/>
      <c r="D17268" s="220"/>
      <c r="E17268" s="220"/>
      <c r="F17268" s="225"/>
      <c r="G17268" s="222"/>
      <c r="H17268" s="229"/>
      <c r="I17268" s="220"/>
      <c r="J17268" s="220"/>
      <c r="K17268" s="223"/>
    </row>
    <row r="17269" customHeight="1" spans="1:11">
      <c r="A17269" s="226"/>
      <c r="B17269" s="213"/>
      <c r="C17269" s="214"/>
      <c r="D17269" s="214"/>
      <c r="E17269" s="214"/>
      <c r="F17269" s="224"/>
      <c r="G17269" s="216"/>
      <c r="H17269" s="227"/>
      <c r="I17269" s="214"/>
      <c r="J17269" s="214"/>
      <c r="K17269" s="218"/>
    </row>
    <row r="17270" customHeight="1" spans="1:11">
      <c r="A17270" s="228"/>
      <c r="B17270" s="219"/>
      <c r="C17270" s="220"/>
      <c r="D17270" s="220"/>
      <c r="E17270" s="220"/>
      <c r="F17270" s="225"/>
      <c r="G17270" s="222"/>
      <c r="H17270" s="229"/>
      <c r="I17270" s="220"/>
      <c r="J17270" s="220"/>
      <c r="K17270" s="223"/>
    </row>
    <row r="17271" customHeight="1" spans="1:11">
      <c r="A17271" s="226"/>
      <c r="B17271" s="213"/>
      <c r="C17271" s="214"/>
      <c r="D17271" s="214"/>
      <c r="E17271" s="214"/>
      <c r="F17271" s="224"/>
      <c r="G17271" s="216"/>
      <c r="H17271" s="227"/>
      <c r="I17271" s="214"/>
      <c r="J17271" s="214"/>
      <c r="K17271" s="218"/>
    </row>
    <row r="17272" customHeight="1" spans="1:11">
      <c r="A17272" s="228"/>
      <c r="B17272" s="219"/>
      <c r="C17272" s="220"/>
      <c r="D17272" s="220"/>
      <c r="E17272" s="220"/>
      <c r="F17272" s="225"/>
      <c r="G17272" s="222"/>
      <c r="H17272" s="229"/>
      <c r="I17272" s="220"/>
      <c r="J17272" s="220"/>
      <c r="K17272" s="223"/>
    </row>
    <row r="17273" customHeight="1" spans="1:11">
      <c r="A17273" s="226"/>
      <c r="B17273" s="213"/>
      <c r="C17273" s="214"/>
      <c r="D17273" s="214"/>
      <c r="E17273" s="214"/>
      <c r="F17273" s="224"/>
      <c r="G17273" s="216"/>
      <c r="H17273" s="227"/>
      <c r="I17273" s="214"/>
      <c r="J17273" s="214"/>
      <c r="K17273" s="218"/>
    </row>
    <row r="17274" customHeight="1" spans="1:11">
      <c r="A17274" s="228"/>
      <c r="B17274" s="219"/>
      <c r="C17274" s="220"/>
      <c r="D17274" s="220"/>
      <c r="E17274" s="220"/>
      <c r="F17274" s="225"/>
      <c r="G17274" s="222"/>
      <c r="H17274" s="229"/>
      <c r="I17274" s="220"/>
      <c r="J17274" s="220"/>
      <c r="K17274" s="223"/>
    </row>
    <row r="17275" customHeight="1" spans="1:11">
      <c r="A17275" s="226"/>
      <c r="B17275" s="213"/>
      <c r="C17275" s="214"/>
      <c r="D17275" s="214"/>
      <c r="E17275" s="214"/>
      <c r="F17275" s="224"/>
      <c r="G17275" s="216"/>
      <c r="H17275" s="227"/>
      <c r="I17275" s="214"/>
      <c r="J17275" s="214"/>
      <c r="K17275" s="218"/>
    </row>
    <row r="17276" customHeight="1" spans="1:11">
      <c r="A17276" s="228"/>
      <c r="B17276" s="219"/>
      <c r="C17276" s="220"/>
      <c r="D17276" s="220"/>
      <c r="E17276" s="220"/>
      <c r="F17276" s="225"/>
      <c r="G17276" s="222"/>
      <c r="H17276" s="229"/>
      <c r="I17276" s="220"/>
      <c r="J17276" s="220"/>
      <c r="K17276" s="223"/>
    </row>
    <row r="17277" customHeight="1" spans="1:11">
      <c r="A17277" s="226"/>
      <c r="B17277" s="213"/>
      <c r="C17277" s="214"/>
      <c r="D17277" s="214"/>
      <c r="E17277" s="214"/>
      <c r="F17277" s="224"/>
      <c r="G17277" s="216"/>
      <c r="H17277" s="227"/>
      <c r="I17277" s="214"/>
      <c r="J17277" s="214"/>
      <c r="K17277" s="218"/>
    </row>
    <row r="17278" customHeight="1" spans="1:11">
      <c r="A17278" s="228"/>
      <c r="B17278" s="219"/>
      <c r="C17278" s="220"/>
      <c r="D17278" s="220"/>
      <c r="E17278" s="220"/>
      <c r="F17278" s="225"/>
      <c r="G17278" s="222"/>
      <c r="H17278" s="229"/>
      <c r="I17278" s="220"/>
      <c r="J17278" s="220"/>
      <c r="K17278" s="223"/>
    </row>
    <row r="17279" customHeight="1" spans="1:11">
      <c r="A17279" s="226"/>
      <c r="B17279" s="213"/>
      <c r="C17279" s="214"/>
      <c r="D17279" s="214"/>
      <c r="E17279" s="214"/>
      <c r="F17279" s="224"/>
      <c r="G17279" s="216"/>
      <c r="H17279" s="227"/>
      <c r="I17279" s="214"/>
      <c r="J17279" s="214"/>
      <c r="K17279" s="218"/>
    </row>
    <row r="17280" customHeight="1" spans="1:11">
      <c r="A17280" s="228"/>
      <c r="B17280" s="219"/>
      <c r="C17280" s="220"/>
      <c r="D17280" s="220"/>
      <c r="E17280" s="220"/>
      <c r="F17280" s="225"/>
      <c r="G17280" s="222"/>
      <c r="H17280" s="229"/>
      <c r="I17280" s="220"/>
      <c r="J17280" s="220"/>
      <c r="K17280" s="223"/>
    </row>
    <row r="17281" customHeight="1" spans="1:11">
      <c r="A17281" s="226"/>
      <c r="B17281" s="213"/>
      <c r="C17281" s="214"/>
      <c r="D17281" s="214"/>
      <c r="E17281" s="214"/>
      <c r="F17281" s="224"/>
      <c r="G17281" s="216"/>
      <c r="H17281" s="227"/>
      <c r="I17281" s="214"/>
      <c r="J17281" s="214"/>
      <c r="K17281" s="218"/>
    </row>
    <row r="17282" customHeight="1" spans="1:11">
      <c r="A17282" s="228"/>
      <c r="B17282" s="219"/>
      <c r="C17282" s="220"/>
      <c r="D17282" s="220"/>
      <c r="E17282" s="220"/>
      <c r="F17282" s="225"/>
      <c r="G17282" s="222"/>
      <c r="H17282" s="229"/>
      <c r="I17282" s="220"/>
      <c r="J17282" s="220"/>
      <c r="K17282" s="223"/>
    </row>
    <row r="17283" customHeight="1" spans="1:11">
      <c r="A17283" s="226"/>
      <c r="B17283" s="213"/>
      <c r="C17283" s="214"/>
      <c r="D17283" s="214"/>
      <c r="E17283" s="214"/>
      <c r="F17283" s="224"/>
      <c r="G17283" s="216"/>
      <c r="H17283" s="227"/>
      <c r="I17283" s="214"/>
      <c r="J17283" s="214"/>
      <c r="K17283" s="218"/>
    </row>
    <row r="17284" customHeight="1" spans="1:11">
      <c r="A17284" s="228"/>
      <c r="B17284" s="219"/>
      <c r="C17284" s="220"/>
      <c r="D17284" s="220"/>
      <c r="E17284" s="220"/>
      <c r="F17284" s="225"/>
      <c r="G17284" s="222"/>
      <c r="H17284" s="229"/>
      <c r="I17284" s="220"/>
      <c r="J17284" s="220"/>
      <c r="K17284" s="223"/>
    </row>
    <row r="17285" customHeight="1" spans="1:11">
      <c r="A17285" s="226"/>
      <c r="B17285" s="213"/>
      <c r="C17285" s="214"/>
      <c r="D17285" s="214"/>
      <c r="E17285" s="214"/>
      <c r="F17285" s="224"/>
      <c r="G17285" s="216"/>
      <c r="H17285" s="227"/>
      <c r="I17285" s="214"/>
      <c r="J17285" s="214"/>
      <c r="K17285" s="218"/>
    </row>
    <row r="17286" customHeight="1" spans="1:11">
      <c r="A17286" s="228"/>
      <c r="B17286" s="219"/>
      <c r="C17286" s="220"/>
      <c r="D17286" s="220"/>
      <c r="E17286" s="220"/>
      <c r="F17286" s="225"/>
      <c r="G17286" s="222"/>
      <c r="H17286" s="229"/>
      <c r="I17286" s="220"/>
      <c r="J17286" s="220"/>
      <c r="K17286" s="223"/>
    </row>
    <row r="17287" customHeight="1" spans="1:11">
      <c r="A17287" s="226"/>
      <c r="B17287" s="213"/>
      <c r="C17287" s="214"/>
      <c r="D17287" s="214"/>
      <c r="E17287" s="214"/>
      <c r="F17287" s="224"/>
      <c r="G17287" s="216"/>
      <c r="H17287" s="227"/>
      <c r="I17287" s="214"/>
      <c r="J17287" s="214"/>
      <c r="K17287" s="218"/>
    </row>
    <row r="17288" customHeight="1" spans="1:11">
      <c r="A17288" s="228"/>
      <c r="B17288" s="219"/>
      <c r="C17288" s="220"/>
      <c r="D17288" s="220"/>
      <c r="E17288" s="220"/>
      <c r="F17288" s="225"/>
      <c r="G17288" s="222"/>
      <c r="H17288" s="229"/>
      <c r="I17288" s="220"/>
      <c r="J17288" s="220"/>
      <c r="K17288" s="223"/>
    </row>
    <row r="17289" customHeight="1" spans="1:11">
      <c r="A17289" s="226"/>
      <c r="B17289" s="213"/>
      <c r="C17289" s="214"/>
      <c r="D17289" s="214"/>
      <c r="E17289" s="214"/>
      <c r="F17289" s="224"/>
      <c r="G17289" s="216"/>
      <c r="H17289" s="227"/>
      <c r="I17289" s="214"/>
      <c r="J17289" s="214"/>
      <c r="K17289" s="218"/>
    </row>
    <row r="17290" customHeight="1" spans="1:11">
      <c r="A17290" s="228"/>
      <c r="B17290" s="219"/>
      <c r="C17290" s="220"/>
      <c r="D17290" s="220"/>
      <c r="E17290" s="220"/>
      <c r="F17290" s="225"/>
      <c r="G17290" s="222"/>
      <c r="H17290" s="229"/>
      <c r="I17290" s="220"/>
      <c r="J17290" s="220"/>
      <c r="K17290" s="223"/>
    </row>
    <row r="17291" customHeight="1" spans="1:11">
      <c r="A17291" s="226"/>
      <c r="B17291" s="213"/>
      <c r="C17291" s="214"/>
      <c r="D17291" s="214"/>
      <c r="E17291" s="214"/>
      <c r="F17291" s="224"/>
      <c r="G17291" s="216"/>
      <c r="H17291" s="227"/>
      <c r="I17291" s="214"/>
      <c r="J17291" s="214"/>
      <c r="K17291" s="218"/>
    </row>
    <row r="17292" customHeight="1" spans="1:11">
      <c r="A17292" s="228"/>
      <c r="B17292" s="219"/>
      <c r="C17292" s="220"/>
      <c r="D17292" s="220"/>
      <c r="E17292" s="220"/>
      <c r="F17292" s="225"/>
      <c r="G17292" s="222"/>
      <c r="H17292" s="229"/>
      <c r="I17292" s="220"/>
      <c r="J17292" s="220"/>
      <c r="K17292" s="223"/>
    </row>
    <row r="17293" customHeight="1" spans="1:11">
      <c r="A17293" s="226"/>
      <c r="B17293" s="213"/>
      <c r="C17293" s="214"/>
      <c r="D17293" s="214"/>
      <c r="E17293" s="214"/>
      <c r="F17293" s="224"/>
      <c r="G17293" s="216"/>
      <c r="H17293" s="227"/>
      <c r="I17293" s="214"/>
      <c r="J17293" s="214"/>
      <c r="K17293" s="218"/>
    </row>
    <row r="17294" customHeight="1" spans="1:11">
      <c r="A17294" s="228"/>
      <c r="B17294" s="219"/>
      <c r="C17294" s="220"/>
      <c r="D17294" s="220"/>
      <c r="E17294" s="220"/>
      <c r="F17294" s="225"/>
      <c r="G17294" s="222"/>
      <c r="H17294" s="229"/>
      <c r="I17294" s="220"/>
      <c r="J17294" s="220"/>
      <c r="K17294" s="223"/>
    </row>
    <row r="17295" customHeight="1" spans="1:11">
      <c r="A17295" s="226"/>
      <c r="B17295" s="213"/>
      <c r="C17295" s="214"/>
      <c r="D17295" s="214"/>
      <c r="E17295" s="214"/>
      <c r="F17295" s="224"/>
      <c r="G17295" s="216"/>
      <c r="H17295" s="227"/>
      <c r="I17295" s="214"/>
      <c r="J17295" s="214"/>
      <c r="K17295" s="218"/>
    </row>
    <row r="17296" customHeight="1" spans="1:11">
      <c r="A17296" s="228"/>
      <c r="B17296" s="219"/>
      <c r="C17296" s="220"/>
      <c r="D17296" s="220"/>
      <c r="E17296" s="220"/>
      <c r="F17296" s="225"/>
      <c r="G17296" s="222"/>
      <c r="H17296" s="229"/>
      <c r="I17296" s="220"/>
      <c r="J17296" s="220"/>
      <c r="K17296" s="223"/>
    </row>
    <row r="17297" customHeight="1" spans="1:11">
      <c r="A17297" s="226"/>
      <c r="B17297" s="213"/>
      <c r="C17297" s="214"/>
      <c r="D17297" s="214"/>
      <c r="E17297" s="214"/>
      <c r="F17297" s="224"/>
      <c r="G17297" s="216"/>
      <c r="H17297" s="227"/>
      <c r="I17297" s="214"/>
      <c r="J17297" s="214"/>
      <c r="K17297" s="218"/>
    </row>
    <row r="17298" customHeight="1" spans="1:11">
      <c r="A17298" s="228"/>
      <c r="B17298" s="219"/>
      <c r="C17298" s="220"/>
      <c r="D17298" s="220"/>
      <c r="E17298" s="220"/>
      <c r="F17298" s="225"/>
      <c r="G17298" s="222"/>
      <c r="H17298" s="229"/>
      <c r="I17298" s="220"/>
      <c r="J17298" s="220"/>
      <c r="K17298" s="223"/>
    </row>
    <row r="17299" customHeight="1" spans="1:11">
      <c r="A17299" s="226"/>
      <c r="B17299" s="213"/>
      <c r="C17299" s="214"/>
      <c r="D17299" s="214"/>
      <c r="E17299" s="214"/>
      <c r="F17299" s="224"/>
      <c r="G17299" s="216"/>
      <c r="H17299" s="227"/>
      <c r="I17299" s="214"/>
      <c r="J17299" s="214"/>
      <c r="K17299" s="218"/>
    </row>
    <row r="17300" customHeight="1" spans="1:11">
      <c r="A17300" s="228"/>
      <c r="B17300" s="219"/>
      <c r="C17300" s="220"/>
      <c r="D17300" s="220"/>
      <c r="E17300" s="220"/>
      <c r="F17300" s="225"/>
      <c r="G17300" s="222"/>
      <c r="H17300" s="229"/>
      <c r="I17300" s="220"/>
      <c r="J17300" s="220"/>
      <c r="K17300" s="223"/>
    </row>
    <row r="17301" customHeight="1" spans="1:11">
      <c r="A17301" s="226"/>
      <c r="B17301" s="213"/>
      <c r="C17301" s="214"/>
      <c r="D17301" s="214"/>
      <c r="E17301" s="214"/>
      <c r="F17301" s="224"/>
      <c r="G17301" s="216"/>
      <c r="H17301" s="227"/>
      <c r="I17301" s="214"/>
      <c r="J17301" s="214"/>
      <c r="K17301" s="218"/>
    </row>
    <row r="17302" customHeight="1" spans="1:11">
      <c r="A17302" s="228"/>
      <c r="B17302" s="219"/>
      <c r="C17302" s="220"/>
      <c r="D17302" s="220"/>
      <c r="E17302" s="220"/>
      <c r="F17302" s="225"/>
      <c r="G17302" s="222"/>
      <c r="H17302" s="229"/>
      <c r="I17302" s="220"/>
      <c r="J17302" s="220"/>
      <c r="K17302" s="223"/>
    </row>
    <row r="17303" customHeight="1" spans="1:11">
      <c r="A17303" s="226"/>
      <c r="B17303" s="213"/>
      <c r="C17303" s="214"/>
      <c r="D17303" s="214"/>
      <c r="E17303" s="214"/>
      <c r="F17303" s="224"/>
      <c r="G17303" s="216"/>
      <c r="H17303" s="227"/>
      <c r="I17303" s="214"/>
      <c r="J17303" s="214"/>
      <c r="K17303" s="218"/>
    </row>
    <row r="17304" customHeight="1" spans="1:11">
      <c r="A17304" s="228"/>
      <c r="B17304" s="219"/>
      <c r="C17304" s="220"/>
      <c r="D17304" s="220"/>
      <c r="E17304" s="220"/>
      <c r="F17304" s="225"/>
      <c r="G17304" s="222"/>
      <c r="H17304" s="229"/>
      <c r="I17304" s="220"/>
      <c r="J17304" s="220"/>
      <c r="K17304" s="223"/>
    </row>
    <row r="17305" customHeight="1" spans="1:11">
      <c r="A17305" s="226"/>
      <c r="B17305" s="213"/>
      <c r="C17305" s="214"/>
      <c r="D17305" s="214"/>
      <c r="E17305" s="214"/>
      <c r="F17305" s="224"/>
      <c r="G17305" s="216"/>
      <c r="H17305" s="227"/>
      <c r="I17305" s="214"/>
      <c r="J17305" s="214"/>
      <c r="K17305" s="218"/>
    </row>
    <row r="17306" customHeight="1" spans="1:11">
      <c r="A17306" s="228"/>
      <c r="B17306" s="219"/>
      <c r="C17306" s="220"/>
      <c r="D17306" s="220"/>
      <c r="E17306" s="220"/>
      <c r="F17306" s="225"/>
      <c r="G17306" s="222"/>
      <c r="H17306" s="229"/>
      <c r="I17306" s="220"/>
      <c r="J17306" s="220"/>
      <c r="K17306" s="223"/>
    </row>
    <row r="17307" customHeight="1" spans="1:11">
      <c r="A17307" s="226"/>
      <c r="B17307" s="213"/>
      <c r="C17307" s="214"/>
      <c r="D17307" s="214"/>
      <c r="E17307" s="214"/>
      <c r="F17307" s="224"/>
      <c r="G17307" s="216"/>
      <c r="H17307" s="227"/>
      <c r="I17307" s="214"/>
      <c r="J17307" s="214"/>
      <c r="K17307" s="218"/>
    </row>
    <row r="17308" customHeight="1" spans="1:11">
      <c r="A17308" s="228"/>
      <c r="B17308" s="219"/>
      <c r="C17308" s="220"/>
      <c r="D17308" s="220"/>
      <c r="E17308" s="220"/>
      <c r="F17308" s="225"/>
      <c r="G17308" s="222"/>
      <c r="H17308" s="229"/>
      <c r="I17308" s="220"/>
      <c r="J17308" s="220"/>
      <c r="K17308" s="223"/>
    </row>
    <row r="17309" customHeight="1" spans="1:11">
      <c r="A17309" s="226"/>
      <c r="B17309" s="213"/>
      <c r="C17309" s="214"/>
      <c r="D17309" s="214"/>
      <c r="E17309" s="214"/>
      <c r="F17309" s="224"/>
      <c r="G17309" s="216"/>
      <c r="H17309" s="227"/>
      <c r="I17309" s="214"/>
      <c r="J17309" s="214"/>
      <c r="K17309" s="218"/>
    </row>
    <row r="17310" customHeight="1" spans="1:11">
      <c r="A17310" s="228"/>
      <c r="B17310" s="219"/>
      <c r="C17310" s="220"/>
      <c r="D17310" s="220"/>
      <c r="E17310" s="220"/>
      <c r="F17310" s="225"/>
      <c r="G17310" s="222"/>
      <c r="H17310" s="229"/>
      <c r="I17310" s="220"/>
      <c r="J17310" s="220"/>
      <c r="K17310" s="223"/>
    </row>
    <row r="17311" customHeight="1" spans="1:11">
      <c r="A17311" s="226"/>
      <c r="B17311" s="213"/>
      <c r="C17311" s="214"/>
      <c r="D17311" s="214"/>
      <c r="E17311" s="214"/>
      <c r="F17311" s="224"/>
      <c r="G17311" s="216"/>
      <c r="H17311" s="227"/>
      <c r="I17311" s="214"/>
      <c r="J17311" s="214"/>
      <c r="K17311" s="218"/>
    </row>
    <row r="17312" customHeight="1" spans="1:11">
      <c r="A17312" s="228"/>
      <c r="B17312" s="219"/>
      <c r="C17312" s="220"/>
      <c r="D17312" s="220"/>
      <c r="E17312" s="220"/>
      <c r="F17312" s="225"/>
      <c r="G17312" s="222"/>
      <c r="H17312" s="229"/>
      <c r="I17312" s="220"/>
      <c r="J17312" s="220"/>
      <c r="K17312" s="223"/>
    </row>
    <row r="17313" customHeight="1" spans="1:11">
      <c r="A17313" s="226"/>
      <c r="B17313" s="213"/>
      <c r="C17313" s="214"/>
      <c r="D17313" s="214"/>
      <c r="E17313" s="214"/>
      <c r="F17313" s="224"/>
      <c r="G17313" s="216"/>
      <c r="H17313" s="227"/>
      <c r="I17313" s="214"/>
      <c r="J17313" s="214"/>
      <c r="K17313" s="218"/>
    </row>
    <row r="17314" customHeight="1" spans="1:11">
      <c r="A17314" s="228"/>
      <c r="B17314" s="219"/>
      <c r="C17314" s="220"/>
      <c r="D17314" s="220"/>
      <c r="E17314" s="220"/>
      <c r="F17314" s="225"/>
      <c r="G17314" s="222"/>
      <c r="H17314" s="229"/>
      <c r="I17314" s="220"/>
      <c r="J17314" s="220"/>
      <c r="K17314" s="223"/>
    </row>
    <row r="17315" customHeight="1" spans="1:11">
      <c r="A17315" s="226"/>
      <c r="B17315" s="213"/>
      <c r="C17315" s="214"/>
      <c r="D17315" s="214"/>
      <c r="E17315" s="214"/>
      <c r="F17315" s="224"/>
      <c r="G17315" s="216"/>
      <c r="H17315" s="227"/>
      <c r="I17315" s="214"/>
      <c r="J17315" s="214"/>
      <c r="K17315" s="218"/>
    </row>
    <row r="17316" customHeight="1" spans="1:11">
      <c r="A17316" s="228"/>
      <c r="B17316" s="219"/>
      <c r="C17316" s="220"/>
      <c r="D17316" s="220"/>
      <c r="E17316" s="220"/>
      <c r="F17316" s="225"/>
      <c r="G17316" s="222"/>
      <c r="H17316" s="229"/>
      <c r="I17316" s="220"/>
      <c r="J17316" s="220"/>
      <c r="K17316" s="223"/>
    </row>
    <row r="17317" customHeight="1" spans="1:11">
      <c r="A17317" s="226"/>
      <c r="B17317" s="213"/>
      <c r="C17317" s="214"/>
      <c r="D17317" s="214"/>
      <c r="E17317" s="214"/>
      <c r="F17317" s="224"/>
      <c r="G17317" s="216"/>
      <c r="H17317" s="227"/>
      <c r="I17317" s="214"/>
      <c r="J17317" s="214"/>
      <c r="K17317" s="218"/>
    </row>
    <row r="17318" customHeight="1" spans="1:11">
      <c r="A17318" s="228"/>
      <c r="B17318" s="219"/>
      <c r="C17318" s="220"/>
      <c r="D17318" s="220"/>
      <c r="E17318" s="220"/>
      <c r="F17318" s="225"/>
      <c r="G17318" s="222"/>
      <c r="H17318" s="229"/>
      <c r="I17318" s="220"/>
      <c r="J17318" s="220"/>
      <c r="K17318" s="223"/>
    </row>
    <row r="17319" customHeight="1" spans="1:11">
      <c r="A17319" s="226"/>
      <c r="B17319" s="213"/>
      <c r="C17319" s="214"/>
      <c r="D17319" s="214"/>
      <c r="E17319" s="214"/>
      <c r="F17319" s="224"/>
      <c r="G17319" s="216"/>
      <c r="H17319" s="227"/>
      <c r="I17319" s="214"/>
      <c r="J17319" s="214"/>
      <c r="K17319" s="218"/>
    </row>
    <row r="17320" customHeight="1" spans="1:11">
      <c r="A17320" s="228"/>
      <c r="B17320" s="219"/>
      <c r="C17320" s="220"/>
      <c r="D17320" s="220"/>
      <c r="E17320" s="220"/>
      <c r="F17320" s="225"/>
      <c r="G17320" s="222"/>
      <c r="H17320" s="229"/>
      <c r="I17320" s="220"/>
      <c r="J17320" s="220"/>
      <c r="K17320" s="223"/>
    </row>
    <row r="17321" customHeight="1" spans="1:11">
      <c r="A17321" s="226"/>
      <c r="B17321" s="213"/>
      <c r="C17321" s="214"/>
      <c r="D17321" s="214"/>
      <c r="E17321" s="214"/>
      <c r="F17321" s="224"/>
      <c r="G17321" s="216"/>
      <c r="H17321" s="227"/>
      <c r="I17321" s="214"/>
      <c r="J17321" s="214"/>
      <c r="K17321" s="218"/>
    </row>
    <row r="17322" customHeight="1" spans="1:11">
      <c r="A17322" s="228"/>
      <c r="B17322" s="219"/>
      <c r="C17322" s="220"/>
      <c r="D17322" s="220"/>
      <c r="E17322" s="220"/>
      <c r="F17322" s="225"/>
      <c r="G17322" s="222"/>
      <c r="H17322" s="229"/>
      <c r="I17322" s="220"/>
      <c r="J17322" s="220"/>
      <c r="K17322" s="223"/>
    </row>
    <row r="17323" customHeight="1" spans="1:11">
      <c r="A17323" s="226"/>
      <c r="B17323" s="213"/>
      <c r="C17323" s="214"/>
      <c r="D17323" s="214"/>
      <c r="E17323" s="214"/>
      <c r="F17323" s="224"/>
      <c r="G17323" s="216"/>
      <c r="H17323" s="227"/>
      <c r="I17323" s="214"/>
      <c r="J17323" s="214"/>
      <c r="K17323" s="218"/>
    </row>
    <row r="17324" customHeight="1" spans="1:11">
      <c r="A17324" s="228"/>
      <c r="B17324" s="219"/>
      <c r="C17324" s="220"/>
      <c r="D17324" s="220"/>
      <c r="E17324" s="220"/>
      <c r="F17324" s="225"/>
      <c r="G17324" s="222"/>
      <c r="H17324" s="229"/>
      <c r="I17324" s="220"/>
      <c r="J17324" s="220"/>
      <c r="K17324" s="223"/>
    </row>
    <row r="17325" customHeight="1" spans="1:11">
      <c r="A17325" s="226"/>
      <c r="B17325" s="213"/>
      <c r="C17325" s="214"/>
      <c r="D17325" s="214"/>
      <c r="E17325" s="214"/>
      <c r="F17325" s="224"/>
      <c r="G17325" s="216"/>
      <c r="H17325" s="227"/>
      <c r="I17325" s="214"/>
      <c r="J17325" s="214"/>
      <c r="K17325" s="218"/>
    </row>
    <row r="17326" customHeight="1" spans="1:11">
      <c r="A17326" s="228"/>
      <c r="B17326" s="219"/>
      <c r="C17326" s="220"/>
      <c r="D17326" s="220"/>
      <c r="E17326" s="220"/>
      <c r="F17326" s="225"/>
      <c r="G17326" s="222"/>
      <c r="H17326" s="229"/>
      <c r="I17326" s="220"/>
      <c r="J17326" s="220"/>
      <c r="K17326" s="223"/>
    </row>
    <row r="17327" customHeight="1" spans="1:11">
      <c r="A17327" s="226"/>
      <c r="B17327" s="213"/>
      <c r="C17327" s="214"/>
      <c r="D17327" s="214"/>
      <c r="E17327" s="214"/>
      <c r="F17327" s="224"/>
      <c r="G17327" s="216"/>
      <c r="H17327" s="227"/>
      <c r="I17327" s="214"/>
      <c r="J17327" s="214"/>
      <c r="K17327" s="218"/>
    </row>
    <row r="17328" customHeight="1" spans="1:11">
      <c r="A17328" s="228"/>
      <c r="B17328" s="219"/>
      <c r="C17328" s="220"/>
      <c r="D17328" s="220"/>
      <c r="E17328" s="220"/>
      <c r="F17328" s="225"/>
      <c r="G17328" s="222"/>
      <c r="H17328" s="229"/>
      <c r="I17328" s="220"/>
      <c r="J17328" s="220"/>
      <c r="K17328" s="223"/>
    </row>
    <row r="17329" customHeight="1" spans="1:11">
      <c r="A17329" s="226"/>
      <c r="B17329" s="213"/>
      <c r="C17329" s="214"/>
      <c r="D17329" s="214"/>
      <c r="E17329" s="214"/>
      <c r="F17329" s="224"/>
      <c r="G17329" s="216"/>
      <c r="H17329" s="227"/>
      <c r="I17329" s="214"/>
      <c r="J17329" s="214"/>
      <c r="K17329" s="218"/>
    </row>
    <row r="17330" customHeight="1" spans="1:11">
      <c r="A17330" s="228"/>
      <c r="B17330" s="219"/>
      <c r="C17330" s="220"/>
      <c r="D17330" s="220"/>
      <c r="E17330" s="220"/>
      <c r="F17330" s="225"/>
      <c r="G17330" s="222"/>
      <c r="H17330" s="229"/>
      <c r="I17330" s="220"/>
      <c r="J17330" s="220"/>
      <c r="K17330" s="223"/>
    </row>
    <row r="17331" customHeight="1" spans="1:11">
      <c r="A17331" s="226"/>
      <c r="B17331" s="213"/>
      <c r="C17331" s="214"/>
      <c r="D17331" s="214"/>
      <c r="E17331" s="214"/>
      <c r="F17331" s="224"/>
      <c r="G17331" s="216"/>
      <c r="H17331" s="227"/>
      <c r="I17331" s="214"/>
      <c r="J17331" s="214"/>
      <c r="K17331" s="218"/>
    </row>
    <row r="17332" customHeight="1" spans="1:11">
      <c r="A17332" s="228"/>
      <c r="B17332" s="219"/>
      <c r="C17332" s="220"/>
      <c r="D17332" s="220"/>
      <c r="E17332" s="220"/>
      <c r="F17332" s="225"/>
      <c r="G17332" s="222"/>
      <c r="H17332" s="229"/>
      <c r="I17332" s="220"/>
      <c r="J17332" s="220"/>
      <c r="K17332" s="223"/>
    </row>
    <row r="17333" customHeight="1" spans="1:11">
      <c r="A17333" s="226"/>
      <c r="B17333" s="213"/>
      <c r="C17333" s="214"/>
      <c r="D17333" s="214"/>
      <c r="E17333" s="214"/>
      <c r="F17333" s="224"/>
      <c r="G17333" s="216"/>
      <c r="H17333" s="227"/>
      <c r="I17333" s="214"/>
      <c r="J17333" s="214"/>
      <c r="K17333" s="218"/>
    </row>
    <row r="17334" customHeight="1" spans="1:11">
      <c r="A17334" s="228"/>
      <c r="B17334" s="219"/>
      <c r="C17334" s="220"/>
      <c r="D17334" s="220"/>
      <c r="E17334" s="220"/>
      <c r="F17334" s="225"/>
      <c r="G17334" s="222"/>
      <c r="H17334" s="229"/>
      <c r="I17334" s="220"/>
      <c r="J17334" s="220"/>
      <c r="K17334" s="223"/>
    </row>
    <row r="17335" customHeight="1" spans="1:11">
      <c r="A17335" s="226"/>
      <c r="B17335" s="213"/>
      <c r="C17335" s="214"/>
      <c r="D17335" s="214"/>
      <c r="E17335" s="214"/>
      <c r="F17335" s="224"/>
      <c r="G17335" s="216"/>
      <c r="H17335" s="227"/>
      <c r="I17335" s="214"/>
      <c r="J17335" s="214"/>
      <c r="K17335" s="218"/>
    </row>
    <row r="17336" customHeight="1" spans="1:11">
      <c r="A17336" s="228"/>
      <c r="B17336" s="219"/>
      <c r="C17336" s="220"/>
      <c r="D17336" s="220"/>
      <c r="E17336" s="220"/>
      <c r="F17336" s="225"/>
      <c r="G17336" s="222"/>
      <c r="H17336" s="229"/>
      <c r="I17336" s="220"/>
      <c r="J17336" s="220"/>
      <c r="K17336" s="223"/>
    </row>
    <row r="17337" customHeight="1" spans="1:11">
      <c r="A17337" s="226"/>
      <c r="B17337" s="213"/>
      <c r="C17337" s="214"/>
      <c r="D17337" s="214"/>
      <c r="E17337" s="214"/>
      <c r="F17337" s="224"/>
      <c r="G17337" s="216"/>
      <c r="H17337" s="227"/>
      <c r="I17337" s="214"/>
      <c r="J17337" s="214"/>
      <c r="K17337" s="218"/>
    </row>
    <row r="17338" customHeight="1" spans="1:11">
      <c r="A17338" s="228"/>
      <c r="B17338" s="219"/>
      <c r="C17338" s="220"/>
      <c r="D17338" s="220"/>
      <c r="E17338" s="220"/>
      <c r="F17338" s="225"/>
      <c r="G17338" s="222"/>
      <c r="H17338" s="229"/>
      <c r="I17338" s="220"/>
      <c r="J17338" s="220"/>
      <c r="K17338" s="223"/>
    </row>
    <row r="17339" customHeight="1" spans="1:11">
      <c r="A17339" s="226"/>
      <c r="B17339" s="213"/>
      <c r="C17339" s="214"/>
      <c r="D17339" s="214"/>
      <c r="E17339" s="214"/>
      <c r="F17339" s="224"/>
      <c r="G17339" s="216"/>
      <c r="H17339" s="227"/>
      <c r="I17339" s="214"/>
      <c r="J17339" s="214"/>
      <c r="K17339" s="218"/>
    </row>
    <row r="17340" customHeight="1" spans="1:11">
      <c r="A17340" s="228"/>
      <c r="B17340" s="219"/>
      <c r="C17340" s="220"/>
      <c r="D17340" s="220"/>
      <c r="E17340" s="220"/>
      <c r="F17340" s="225"/>
      <c r="G17340" s="222"/>
      <c r="H17340" s="229"/>
      <c r="I17340" s="220"/>
      <c r="J17340" s="220"/>
      <c r="K17340" s="223"/>
    </row>
    <row r="17341" customHeight="1" spans="1:11">
      <c r="A17341" s="226"/>
      <c r="B17341" s="213"/>
      <c r="C17341" s="214"/>
      <c r="D17341" s="214"/>
      <c r="E17341" s="214"/>
      <c r="F17341" s="224"/>
      <c r="G17341" s="216"/>
      <c r="H17341" s="227"/>
      <c r="I17341" s="214"/>
      <c r="J17341" s="214"/>
      <c r="K17341" s="218"/>
    </row>
    <row r="17342" customHeight="1" spans="1:11">
      <c r="A17342" s="228"/>
      <c r="B17342" s="219"/>
      <c r="C17342" s="220"/>
      <c r="D17342" s="220"/>
      <c r="E17342" s="220"/>
      <c r="F17342" s="225"/>
      <c r="G17342" s="222"/>
      <c r="H17342" s="229"/>
      <c r="I17342" s="220"/>
      <c r="J17342" s="220"/>
      <c r="K17342" s="223"/>
    </row>
    <row r="17343" customHeight="1" spans="1:11">
      <c r="A17343" s="226"/>
      <c r="B17343" s="213"/>
      <c r="C17343" s="214"/>
      <c r="D17343" s="214"/>
      <c r="E17343" s="214"/>
      <c r="F17343" s="224"/>
      <c r="G17343" s="216"/>
      <c r="H17343" s="227"/>
      <c r="I17343" s="214"/>
      <c r="J17343" s="214"/>
      <c r="K17343" s="218"/>
    </row>
    <row r="17344" customHeight="1" spans="1:11">
      <c r="A17344" s="228"/>
      <c r="B17344" s="219"/>
      <c r="C17344" s="220"/>
      <c r="D17344" s="220"/>
      <c r="E17344" s="220"/>
      <c r="F17344" s="225"/>
      <c r="G17344" s="222"/>
      <c r="H17344" s="229"/>
      <c r="I17344" s="220"/>
      <c r="J17344" s="220"/>
      <c r="K17344" s="223"/>
    </row>
    <row r="17345" customHeight="1" spans="1:11">
      <c r="A17345" s="226"/>
      <c r="B17345" s="213"/>
      <c r="C17345" s="214"/>
      <c r="D17345" s="214"/>
      <c r="E17345" s="214"/>
      <c r="F17345" s="224"/>
      <c r="G17345" s="216"/>
      <c r="H17345" s="227"/>
      <c r="I17345" s="214"/>
      <c r="J17345" s="214"/>
      <c r="K17345" s="218"/>
    </row>
    <row r="17346" customHeight="1" spans="1:11">
      <c r="A17346" s="228"/>
      <c r="B17346" s="219"/>
      <c r="C17346" s="220"/>
      <c r="D17346" s="220"/>
      <c r="E17346" s="220"/>
      <c r="F17346" s="225"/>
      <c r="G17346" s="222"/>
      <c r="H17346" s="229"/>
      <c r="I17346" s="220"/>
      <c r="J17346" s="220"/>
      <c r="K17346" s="223"/>
    </row>
    <row r="17347" customHeight="1" spans="1:11">
      <c r="A17347" s="226"/>
      <c r="B17347" s="213"/>
      <c r="C17347" s="214"/>
      <c r="D17347" s="214"/>
      <c r="E17347" s="214"/>
      <c r="F17347" s="224"/>
      <c r="G17347" s="216"/>
      <c r="H17347" s="227"/>
      <c r="I17347" s="214"/>
      <c r="J17347" s="214"/>
      <c r="K17347" s="218"/>
    </row>
    <row r="17348" customHeight="1" spans="1:11">
      <c r="A17348" s="228"/>
      <c r="B17348" s="219"/>
      <c r="C17348" s="220"/>
      <c r="D17348" s="220"/>
      <c r="E17348" s="220"/>
      <c r="F17348" s="225"/>
      <c r="G17348" s="222"/>
      <c r="H17348" s="229"/>
      <c r="I17348" s="220"/>
      <c r="J17348" s="220"/>
      <c r="K17348" s="223"/>
    </row>
    <row r="17349" customHeight="1" spans="1:11">
      <c r="A17349" s="226"/>
      <c r="B17349" s="213"/>
      <c r="C17349" s="214"/>
      <c r="D17349" s="214"/>
      <c r="E17349" s="214"/>
      <c r="F17349" s="224"/>
      <c r="G17349" s="216"/>
      <c r="H17349" s="227"/>
      <c r="I17349" s="214"/>
      <c r="J17349" s="214"/>
      <c r="K17349" s="218"/>
    </row>
    <row r="17350" customHeight="1" spans="1:11">
      <c r="A17350" s="228"/>
      <c r="B17350" s="219"/>
      <c r="C17350" s="220"/>
      <c r="D17350" s="220"/>
      <c r="E17350" s="220"/>
      <c r="F17350" s="225"/>
      <c r="G17350" s="222"/>
      <c r="H17350" s="229"/>
      <c r="I17350" s="220"/>
      <c r="J17350" s="220"/>
      <c r="K17350" s="223"/>
    </row>
    <row r="17351" customHeight="1" spans="1:11">
      <c r="A17351" s="226"/>
      <c r="B17351" s="213"/>
      <c r="C17351" s="214"/>
      <c r="D17351" s="214"/>
      <c r="E17351" s="214"/>
      <c r="F17351" s="224"/>
      <c r="G17351" s="216"/>
      <c r="H17351" s="227"/>
      <c r="I17351" s="214"/>
      <c r="J17351" s="214"/>
      <c r="K17351" s="218"/>
    </row>
    <row r="17352" customHeight="1" spans="1:11">
      <c r="A17352" s="228"/>
      <c r="B17352" s="219"/>
      <c r="C17352" s="220"/>
      <c r="D17352" s="220"/>
      <c r="E17352" s="220"/>
      <c r="F17352" s="225"/>
      <c r="G17352" s="222"/>
      <c r="H17352" s="229"/>
      <c r="I17352" s="220"/>
      <c r="J17352" s="220"/>
      <c r="K17352" s="223"/>
    </row>
    <row r="17353" customHeight="1" spans="1:11">
      <c r="A17353" s="226"/>
      <c r="B17353" s="213"/>
      <c r="C17353" s="214"/>
      <c r="D17353" s="214"/>
      <c r="E17353" s="214"/>
      <c r="F17353" s="224"/>
      <c r="G17353" s="216"/>
      <c r="H17353" s="227"/>
      <c r="I17353" s="214"/>
      <c r="J17353" s="214"/>
      <c r="K17353" s="218"/>
    </row>
    <row r="17354" customHeight="1" spans="1:11">
      <c r="A17354" s="228"/>
      <c r="B17354" s="219"/>
      <c r="C17354" s="220"/>
      <c r="D17354" s="220"/>
      <c r="E17354" s="220"/>
      <c r="F17354" s="225"/>
      <c r="G17354" s="222"/>
      <c r="H17354" s="229"/>
      <c r="I17354" s="220"/>
      <c r="J17354" s="220"/>
      <c r="K17354" s="223"/>
    </row>
    <row r="17355" customHeight="1" spans="1:11">
      <c r="A17355" s="226"/>
      <c r="B17355" s="213"/>
      <c r="C17355" s="214"/>
      <c r="D17355" s="214"/>
      <c r="E17355" s="214"/>
      <c r="F17355" s="224"/>
      <c r="G17355" s="216"/>
      <c r="H17355" s="227"/>
      <c r="I17355" s="214"/>
      <c r="J17355" s="214"/>
      <c r="K17355" s="218"/>
    </row>
    <row r="17356" customHeight="1" spans="1:11">
      <c r="A17356" s="228"/>
      <c r="B17356" s="219"/>
      <c r="C17356" s="220"/>
      <c r="D17356" s="220"/>
      <c r="E17356" s="220"/>
      <c r="F17356" s="225"/>
      <c r="G17356" s="222"/>
      <c r="H17356" s="229"/>
      <c r="I17356" s="220"/>
      <c r="J17356" s="220"/>
      <c r="K17356" s="223"/>
    </row>
    <row r="17357" customHeight="1" spans="1:11">
      <c r="A17357" s="226"/>
      <c r="B17357" s="213"/>
      <c r="C17357" s="214"/>
      <c r="D17357" s="214"/>
      <c r="E17357" s="214"/>
      <c r="F17357" s="224"/>
      <c r="G17357" s="216"/>
      <c r="H17357" s="227"/>
      <c r="I17357" s="214"/>
      <c r="J17357" s="214"/>
      <c r="K17357" s="218"/>
    </row>
    <row r="17358" customHeight="1" spans="1:11">
      <c r="A17358" s="228"/>
      <c r="B17358" s="219"/>
      <c r="C17358" s="220"/>
      <c r="D17358" s="220"/>
      <c r="E17358" s="220"/>
      <c r="F17358" s="225"/>
      <c r="G17358" s="222"/>
      <c r="H17358" s="229"/>
      <c r="I17358" s="220"/>
      <c r="J17358" s="220"/>
      <c r="K17358" s="223"/>
    </row>
    <row r="17359" customHeight="1" spans="1:11">
      <c r="A17359" s="226"/>
      <c r="B17359" s="213"/>
      <c r="C17359" s="214"/>
      <c r="D17359" s="214"/>
      <c r="E17359" s="214"/>
      <c r="F17359" s="224"/>
      <c r="G17359" s="216"/>
      <c r="H17359" s="227"/>
      <c r="I17359" s="214"/>
      <c r="J17359" s="214"/>
      <c r="K17359" s="218"/>
    </row>
    <row r="17360" customHeight="1" spans="1:11">
      <c r="A17360" s="228"/>
      <c r="B17360" s="219"/>
      <c r="C17360" s="220"/>
      <c r="D17360" s="220"/>
      <c r="E17360" s="220"/>
      <c r="F17360" s="225"/>
      <c r="G17360" s="222"/>
      <c r="H17360" s="229"/>
      <c r="I17360" s="220"/>
      <c r="J17360" s="220"/>
      <c r="K17360" s="223"/>
    </row>
    <row r="17361" customHeight="1" spans="1:11">
      <c r="A17361" s="226"/>
      <c r="B17361" s="213"/>
      <c r="C17361" s="214"/>
      <c r="D17361" s="214"/>
      <c r="E17361" s="214"/>
      <c r="F17361" s="224"/>
      <c r="G17361" s="216"/>
      <c r="H17361" s="227"/>
      <c r="I17361" s="214"/>
      <c r="J17361" s="214"/>
      <c r="K17361" s="218"/>
    </row>
    <row r="17362" customHeight="1" spans="1:11">
      <c r="A17362" s="228"/>
      <c r="B17362" s="219"/>
      <c r="C17362" s="220"/>
      <c r="D17362" s="220"/>
      <c r="E17362" s="220"/>
      <c r="F17362" s="225"/>
      <c r="G17362" s="222"/>
      <c r="H17362" s="229"/>
      <c r="I17362" s="220"/>
      <c r="J17362" s="220"/>
      <c r="K17362" s="223"/>
    </row>
    <row r="17363" customHeight="1" spans="1:11">
      <c r="A17363" s="226"/>
      <c r="B17363" s="213"/>
      <c r="C17363" s="214"/>
      <c r="D17363" s="214"/>
      <c r="E17363" s="214"/>
      <c r="F17363" s="224"/>
      <c r="G17363" s="216"/>
      <c r="H17363" s="227"/>
      <c r="I17363" s="214"/>
      <c r="J17363" s="214"/>
      <c r="K17363" s="218"/>
    </row>
    <row r="17364" customHeight="1" spans="1:11">
      <c r="A17364" s="228"/>
      <c r="B17364" s="219"/>
      <c r="C17364" s="220"/>
      <c r="D17364" s="220"/>
      <c r="E17364" s="220"/>
      <c r="F17364" s="225"/>
      <c r="G17364" s="222"/>
      <c r="H17364" s="229"/>
      <c r="I17364" s="220"/>
      <c r="J17364" s="220"/>
      <c r="K17364" s="223"/>
    </row>
    <row r="17365" customHeight="1" spans="1:11">
      <c r="A17365" s="226"/>
      <c r="B17365" s="213"/>
      <c r="C17365" s="214"/>
      <c r="D17365" s="214"/>
      <c r="E17365" s="214"/>
      <c r="F17365" s="224"/>
      <c r="G17365" s="216"/>
      <c r="H17365" s="227"/>
      <c r="I17365" s="214"/>
      <c r="J17365" s="214"/>
      <c r="K17365" s="218"/>
    </row>
    <row r="17366" customHeight="1" spans="1:11">
      <c r="A17366" s="228"/>
      <c r="B17366" s="219"/>
      <c r="C17366" s="220"/>
      <c r="D17366" s="220"/>
      <c r="E17366" s="220"/>
      <c r="F17366" s="225"/>
      <c r="G17366" s="222"/>
      <c r="H17366" s="229"/>
      <c r="I17366" s="220"/>
      <c r="J17366" s="220"/>
      <c r="K17366" s="223"/>
    </row>
    <row r="17367" customHeight="1" spans="1:11">
      <c r="A17367" s="226"/>
      <c r="B17367" s="213"/>
      <c r="C17367" s="214"/>
      <c r="D17367" s="214"/>
      <c r="E17367" s="214"/>
      <c r="F17367" s="224"/>
      <c r="G17367" s="216"/>
      <c r="H17367" s="227"/>
      <c r="I17367" s="214"/>
      <c r="J17367" s="214"/>
      <c r="K17367" s="218"/>
    </row>
    <row r="17368" customHeight="1" spans="1:11">
      <c r="A17368" s="228"/>
      <c r="B17368" s="219"/>
      <c r="C17368" s="220"/>
      <c r="D17368" s="220"/>
      <c r="E17368" s="220"/>
      <c r="F17368" s="225"/>
      <c r="G17368" s="222"/>
      <c r="H17368" s="229"/>
      <c r="I17368" s="220"/>
      <c r="J17368" s="220"/>
      <c r="K17368" s="223"/>
    </row>
    <row r="17369" customHeight="1" spans="1:11">
      <c r="A17369" s="226"/>
      <c r="B17369" s="213"/>
      <c r="C17369" s="214"/>
      <c r="D17369" s="214"/>
      <c r="E17369" s="214"/>
      <c r="F17369" s="224"/>
      <c r="G17369" s="216"/>
      <c r="H17369" s="227"/>
      <c r="I17369" s="214"/>
      <c r="J17369" s="214"/>
      <c r="K17369" s="218"/>
    </row>
    <row r="17370" customHeight="1" spans="1:11">
      <c r="A17370" s="228"/>
      <c r="B17370" s="219"/>
      <c r="C17370" s="220"/>
      <c r="D17370" s="220"/>
      <c r="E17370" s="220"/>
      <c r="F17370" s="225"/>
      <c r="G17370" s="222"/>
      <c r="H17370" s="229"/>
      <c r="I17370" s="220"/>
      <c r="J17370" s="220"/>
      <c r="K17370" s="223"/>
    </row>
    <row r="17371" customHeight="1" spans="1:11">
      <c r="A17371" s="226"/>
      <c r="B17371" s="213"/>
      <c r="C17371" s="214"/>
      <c r="D17371" s="214"/>
      <c r="E17371" s="214"/>
      <c r="F17371" s="224"/>
      <c r="G17371" s="216"/>
      <c r="H17371" s="227"/>
      <c r="I17371" s="214"/>
      <c r="J17371" s="214"/>
      <c r="K17371" s="218"/>
    </row>
    <row r="17372" customHeight="1" spans="1:11">
      <c r="A17372" s="228"/>
      <c r="B17372" s="219"/>
      <c r="C17372" s="220"/>
      <c r="D17372" s="220"/>
      <c r="E17372" s="220"/>
      <c r="F17372" s="225"/>
      <c r="G17372" s="222"/>
      <c r="H17372" s="229"/>
      <c r="I17372" s="220"/>
      <c r="J17372" s="220"/>
      <c r="K17372" s="223"/>
    </row>
    <row r="17373" customHeight="1" spans="1:11">
      <c r="A17373" s="226"/>
      <c r="B17373" s="213"/>
      <c r="C17373" s="214"/>
      <c r="D17373" s="214"/>
      <c r="E17373" s="214"/>
      <c r="F17373" s="224"/>
      <c r="G17373" s="216"/>
      <c r="H17373" s="227"/>
      <c r="I17373" s="214"/>
      <c r="J17373" s="214"/>
      <c r="K17373" s="218"/>
    </row>
    <row r="17374" customHeight="1" spans="1:11">
      <c r="A17374" s="228"/>
      <c r="B17374" s="219"/>
      <c r="C17374" s="220"/>
      <c r="D17374" s="220"/>
      <c r="E17374" s="220"/>
      <c r="F17374" s="225"/>
      <c r="G17374" s="222"/>
      <c r="H17374" s="229"/>
      <c r="I17374" s="220"/>
      <c r="J17374" s="220"/>
      <c r="K17374" s="223"/>
    </row>
    <row r="17375" customHeight="1" spans="1:11">
      <c r="A17375" s="226"/>
      <c r="B17375" s="213"/>
      <c r="C17375" s="214"/>
      <c r="D17375" s="214"/>
      <c r="E17375" s="214"/>
      <c r="F17375" s="224"/>
      <c r="G17375" s="216"/>
      <c r="H17375" s="227"/>
      <c r="I17375" s="214"/>
      <c r="J17375" s="214"/>
      <c r="K17375" s="218"/>
    </row>
    <row r="17376" customHeight="1" spans="1:11">
      <c r="A17376" s="228"/>
      <c r="B17376" s="219"/>
      <c r="C17376" s="220"/>
      <c r="D17376" s="220"/>
      <c r="E17376" s="220"/>
      <c r="F17376" s="225"/>
      <c r="G17376" s="222"/>
      <c r="H17376" s="229"/>
      <c r="I17376" s="220"/>
      <c r="J17376" s="220"/>
      <c r="K17376" s="223"/>
    </row>
    <row r="17377" customHeight="1" spans="1:11">
      <c r="A17377" s="226"/>
      <c r="B17377" s="213"/>
      <c r="C17377" s="214"/>
      <c r="D17377" s="214"/>
      <c r="E17377" s="214"/>
      <c r="F17377" s="224"/>
      <c r="G17377" s="216"/>
      <c r="H17377" s="227"/>
      <c r="I17377" s="214"/>
      <c r="J17377" s="214"/>
      <c r="K17377" s="218"/>
    </row>
    <row r="17378" customHeight="1" spans="1:11">
      <c r="A17378" s="228"/>
      <c r="B17378" s="219"/>
      <c r="C17378" s="220"/>
      <c r="D17378" s="220"/>
      <c r="E17378" s="220"/>
      <c r="F17378" s="225"/>
      <c r="G17378" s="222"/>
      <c r="H17378" s="229"/>
      <c r="I17378" s="220"/>
      <c r="J17378" s="220"/>
      <c r="K17378" s="223"/>
    </row>
    <row r="17379" customHeight="1" spans="1:11">
      <c r="A17379" s="226"/>
      <c r="B17379" s="213"/>
      <c r="C17379" s="214"/>
      <c r="D17379" s="214"/>
      <c r="E17379" s="214"/>
      <c r="F17379" s="224"/>
      <c r="G17379" s="216"/>
      <c r="H17379" s="227"/>
      <c r="I17379" s="214"/>
      <c r="J17379" s="214"/>
      <c r="K17379" s="218"/>
    </row>
    <row r="17380" customHeight="1" spans="1:11">
      <c r="A17380" s="228"/>
      <c r="B17380" s="219"/>
      <c r="C17380" s="220"/>
      <c r="D17380" s="220"/>
      <c r="E17380" s="220"/>
      <c r="F17380" s="225"/>
      <c r="G17380" s="222"/>
      <c r="H17380" s="229"/>
      <c r="I17380" s="220"/>
      <c r="J17380" s="220"/>
      <c r="K17380" s="223"/>
    </row>
    <row r="17381" customHeight="1" spans="1:11">
      <c r="A17381" s="226"/>
      <c r="B17381" s="213"/>
      <c r="C17381" s="214"/>
      <c r="D17381" s="214"/>
      <c r="E17381" s="214"/>
      <c r="F17381" s="224"/>
      <c r="G17381" s="216"/>
      <c r="H17381" s="227"/>
      <c r="I17381" s="214"/>
      <c r="J17381" s="214"/>
      <c r="K17381" s="218"/>
    </row>
    <row r="17382" customHeight="1" spans="1:11">
      <c r="A17382" s="228"/>
      <c r="B17382" s="219"/>
      <c r="C17382" s="220"/>
      <c r="D17382" s="220"/>
      <c r="E17382" s="220"/>
      <c r="F17382" s="225"/>
      <c r="G17382" s="222"/>
      <c r="H17382" s="229"/>
      <c r="I17382" s="220"/>
      <c r="J17382" s="220"/>
      <c r="K17382" s="223"/>
    </row>
    <row r="17383" customHeight="1" spans="1:11">
      <c r="A17383" s="226"/>
      <c r="B17383" s="213"/>
      <c r="C17383" s="214"/>
      <c r="D17383" s="214"/>
      <c r="E17383" s="214"/>
      <c r="F17383" s="224"/>
      <c r="G17383" s="216"/>
      <c r="H17383" s="227"/>
      <c r="I17383" s="214"/>
      <c r="J17383" s="214"/>
      <c r="K17383" s="218"/>
    </row>
    <row r="17384" customHeight="1" spans="1:11">
      <c r="A17384" s="228"/>
      <c r="B17384" s="219"/>
      <c r="C17384" s="220"/>
      <c r="D17384" s="220"/>
      <c r="E17384" s="220"/>
      <c r="F17384" s="225"/>
      <c r="G17384" s="222"/>
      <c r="H17384" s="229"/>
      <c r="I17384" s="220"/>
      <c r="J17384" s="220"/>
      <c r="K17384" s="223"/>
    </row>
    <row r="17385" customHeight="1" spans="1:11">
      <c r="A17385" s="226"/>
      <c r="B17385" s="213"/>
      <c r="C17385" s="214"/>
      <c r="D17385" s="214"/>
      <c r="E17385" s="214"/>
      <c r="F17385" s="224"/>
      <c r="G17385" s="216"/>
      <c r="H17385" s="227"/>
      <c r="I17385" s="214"/>
      <c r="J17385" s="214"/>
      <c r="K17385" s="218"/>
    </row>
    <row r="17386" customHeight="1" spans="1:11">
      <c r="A17386" s="228"/>
      <c r="B17386" s="219"/>
      <c r="C17386" s="220"/>
      <c r="D17386" s="220"/>
      <c r="E17386" s="220"/>
      <c r="F17386" s="225"/>
      <c r="G17386" s="222"/>
      <c r="H17386" s="229"/>
      <c r="I17386" s="220"/>
      <c r="J17386" s="220"/>
      <c r="K17386" s="223"/>
    </row>
    <row r="17387" customHeight="1" spans="1:11">
      <c r="A17387" s="226"/>
      <c r="B17387" s="213"/>
      <c r="C17387" s="214"/>
      <c r="D17387" s="214"/>
      <c r="E17387" s="214"/>
      <c r="F17387" s="224"/>
      <c r="G17387" s="216"/>
      <c r="H17387" s="227"/>
      <c r="I17387" s="214"/>
      <c r="J17387" s="214"/>
      <c r="K17387" s="218"/>
    </row>
    <row r="17388" customHeight="1" spans="1:11">
      <c r="A17388" s="228"/>
      <c r="B17388" s="219"/>
      <c r="C17388" s="220"/>
      <c r="D17388" s="220"/>
      <c r="E17388" s="220"/>
      <c r="F17388" s="225"/>
      <c r="G17388" s="222"/>
      <c r="H17388" s="229"/>
      <c r="I17388" s="220"/>
      <c r="J17388" s="220"/>
      <c r="K17388" s="223"/>
    </row>
    <row r="17389" customHeight="1" spans="1:11">
      <c r="A17389" s="226"/>
      <c r="B17389" s="213"/>
      <c r="C17389" s="214"/>
      <c r="D17389" s="214"/>
      <c r="E17389" s="214"/>
      <c r="F17389" s="224"/>
      <c r="G17389" s="216"/>
      <c r="H17389" s="227"/>
      <c r="I17389" s="214"/>
      <c r="J17389" s="214"/>
      <c r="K17389" s="218"/>
    </row>
    <row r="17390" customHeight="1" spans="1:11">
      <c r="A17390" s="228"/>
      <c r="B17390" s="219"/>
      <c r="C17390" s="220"/>
      <c r="D17390" s="220"/>
      <c r="E17390" s="220"/>
      <c r="F17390" s="225"/>
      <c r="G17390" s="222"/>
      <c r="H17390" s="229"/>
      <c r="I17390" s="220"/>
      <c r="J17390" s="220"/>
      <c r="K17390" s="223"/>
    </row>
    <row r="17391" customHeight="1" spans="1:11">
      <c r="A17391" s="226"/>
      <c r="B17391" s="213"/>
      <c r="C17391" s="214"/>
      <c r="D17391" s="214"/>
      <c r="E17391" s="214"/>
      <c r="F17391" s="224"/>
      <c r="G17391" s="216"/>
      <c r="H17391" s="227"/>
      <c r="I17391" s="214"/>
      <c r="J17391" s="214"/>
      <c r="K17391" s="218"/>
    </row>
    <row r="17392" customHeight="1" spans="1:11">
      <c r="A17392" s="228"/>
      <c r="B17392" s="219"/>
      <c r="C17392" s="220"/>
      <c r="D17392" s="220"/>
      <c r="E17392" s="220"/>
      <c r="F17392" s="225"/>
      <c r="G17392" s="222"/>
      <c r="H17392" s="229"/>
      <c r="I17392" s="220"/>
      <c r="J17392" s="220"/>
      <c r="K17392" s="223"/>
    </row>
    <row r="17393" customHeight="1" spans="1:11">
      <c r="A17393" s="226"/>
      <c r="B17393" s="213"/>
      <c r="C17393" s="214"/>
      <c r="D17393" s="214"/>
      <c r="E17393" s="214"/>
      <c r="F17393" s="224"/>
      <c r="G17393" s="216"/>
      <c r="H17393" s="227"/>
      <c r="I17393" s="214"/>
      <c r="J17393" s="214"/>
      <c r="K17393" s="218"/>
    </row>
    <row r="17394" customHeight="1" spans="1:11">
      <c r="A17394" s="228"/>
      <c r="B17394" s="219"/>
      <c r="C17394" s="220"/>
      <c r="D17394" s="220"/>
      <c r="E17394" s="220"/>
      <c r="F17394" s="225"/>
      <c r="G17394" s="222"/>
      <c r="H17394" s="229"/>
      <c r="I17394" s="220"/>
      <c r="J17394" s="220"/>
      <c r="K17394" s="223"/>
    </row>
    <row r="17395" customHeight="1" spans="1:11">
      <c r="A17395" s="226"/>
      <c r="B17395" s="213"/>
      <c r="C17395" s="214"/>
      <c r="D17395" s="214"/>
      <c r="E17395" s="214"/>
      <c r="F17395" s="224"/>
      <c r="G17395" s="216"/>
      <c r="H17395" s="227"/>
      <c r="I17395" s="214"/>
      <c r="J17395" s="214"/>
      <c r="K17395" s="218"/>
    </row>
    <row r="17396" customHeight="1" spans="1:11">
      <c r="A17396" s="228"/>
      <c r="B17396" s="219"/>
      <c r="C17396" s="220"/>
      <c r="D17396" s="220"/>
      <c r="E17396" s="220"/>
      <c r="F17396" s="225"/>
      <c r="G17396" s="222"/>
      <c r="H17396" s="229"/>
      <c r="I17396" s="220"/>
      <c r="J17396" s="220"/>
      <c r="K17396" s="223"/>
    </row>
    <row r="17397" customHeight="1" spans="1:11">
      <c r="A17397" s="226"/>
      <c r="B17397" s="213"/>
      <c r="C17397" s="214"/>
      <c r="D17397" s="214"/>
      <c r="E17397" s="214"/>
      <c r="F17397" s="224"/>
      <c r="G17397" s="216"/>
      <c r="H17397" s="227"/>
      <c r="I17397" s="214"/>
      <c r="J17397" s="214"/>
      <c r="K17397" s="218"/>
    </row>
    <row r="17398" customHeight="1" spans="1:11">
      <c r="A17398" s="228"/>
      <c r="B17398" s="219"/>
      <c r="C17398" s="220"/>
      <c r="D17398" s="220"/>
      <c r="E17398" s="220"/>
      <c r="F17398" s="225"/>
      <c r="G17398" s="222"/>
      <c r="H17398" s="229"/>
      <c r="I17398" s="220"/>
      <c r="J17398" s="220"/>
      <c r="K17398" s="223"/>
    </row>
    <row r="17399" customHeight="1" spans="1:11">
      <c r="A17399" s="226"/>
      <c r="B17399" s="213"/>
      <c r="C17399" s="214"/>
      <c r="D17399" s="214"/>
      <c r="E17399" s="214"/>
      <c r="F17399" s="224"/>
      <c r="G17399" s="216"/>
      <c r="H17399" s="227"/>
      <c r="I17399" s="214"/>
      <c r="J17399" s="214"/>
      <c r="K17399" s="218"/>
    </row>
    <row r="17400" customHeight="1" spans="1:11">
      <c r="A17400" s="228"/>
      <c r="B17400" s="219"/>
      <c r="C17400" s="220"/>
      <c r="D17400" s="220"/>
      <c r="E17400" s="220"/>
      <c r="F17400" s="225"/>
      <c r="G17400" s="222"/>
      <c r="H17400" s="229"/>
      <c r="I17400" s="220"/>
      <c r="J17400" s="220"/>
      <c r="K17400" s="223"/>
    </row>
    <row r="17401" customHeight="1" spans="1:11">
      <c r="A17401" s="226"/>
      <c r="B17401" s="213"/>
      <c r="C17401" s="214"/>
      <c r="D17401" s="214"/>
      <c r="E17401" s="214"/>
      <c r="F17401" s="224"/>
      <c r="G17401" s="216"/>
      <c r="H17401" s="227"/>
      <c r="I17401" s="214"/>
      <c r="J17401" s="214"/>
      <c r="K17401" s="218"/>
    </row>
    <row r="17402" customHeight="1" spans="1:11">
      <c r="A17402" s="228"/>
      <c r="B17402" s="219"/>
      <c r="C17402" s="220"/>
      <c r="D17402" s="220"/>
      <c r="E17402" s="220"/>
      <c r="F17402" s="225"/>
      <c r="G17402" s="222"/>
      <c r="H17402" s="229"/>
      <c r="I17402" s="220"/>
      <c r="J17402" s="220"/>
      <c r="K17402" s="223"/>
    </row>
    <row r="17403" customHeight="1" spans="1:11">
      <c r="A17403" s="226"/>
      <c r="B17403" s="213"/>
      <c r="C17403" s="214"/>
      <c r="D17403" s="214"/>
      <c r="E17403" s="214"/>
      <c r="F17403" s="224"/>
      <c r="G17403" s="216"/>
      <c r="H17403" s="227"/>
      <c r="I17403" s="214"/>
      <c r="J17403" s="214"/>
      <c r="K17403" s="218"/>
    </row>
    <row r="17404" customHeight="1" spans="1:11">
      <c r="A17404" s="228"/>
      <c r="B17404" s="219"/>
      <c r="C17404" s="220"/>
      <c r="D17404" s="220"/>
      <c r="E17404" s="220"/>
      <c r="F17404" s="225"/>
      <c r="G17404" s="222"/>
      <c r="H17404" s="229"/>
      <c r="I17404" s="220"/>
      <c r="J17404" s="220"/>
      <c r="K17404" s="223"/>
    </row>
    <row r="17405" customHeight="1" spans="1:11">
      <c r="A17405" s="226"/>
      <c r="B17405" s="213"/>
      <c r="C17405" s="214"/>
      <c r="D17405" s="214"/>
      <c r="E17405" s="214"/>
      <c r="F17405" s="224"/>
      <c r="G17405" s="216"/>
      <c r="H17405" s="227"/>
      <c r="I17405" s="214"/>
      <c r="J17405" s="214"/>
      <c r="K17405" s="218"/>
    </row>
    <row r="17406" customHeight="1" spans="1:11">
      <c r="A17406" s="228"/>
      <c r="B17406" s="219"/>
      <c r="C17406" s="220"/>
      <c r="D17406" s="220"/>
      <c r="E17406" s="220"/>
      <c r="F17406" s="225"/>
      <c r="G17406" s="222"/>
      <c r="H17406" s="229"/>
      <c r="I17406" s="220"/>
      <c r="J17406" s="220"/>
      <c r="K17406" s="223"/>
    </row>
    <row r="17407" customHeight="1" spans="1:11">
      <c r="A17407" s="226"/>
      <c r="B17407" s="213"/>
      <c r="C17407" s="214"/>
      <c r="D17407" s="214"/>
      <c r="E17407" s="214"/>
      <c r="F17407" s="224"/>
      <c r="G17407" s="216"/>
      <c r="H17407" s="227"/>
      <c r="I17407" s="214"/>
      <c r="J17407" s="214"/>
      <c r="K17407" s="218"/>
    </row>
    <row r="17408" customHeight="1" spans="1:11">
      <c r="A17408" s="228"/>
      <c r="B17408" s="219"/>
      <c r="C17408" s="220"/>
      <c r="D17408" s="220"/>
      <c r="E17408" s="220"/>
      <c r="F17408" s="225"/>
      <c r="G17408" s="222"/>
      <c r="H17408" s="229"/>
      <c r="I17408" s="220"/>
      <c r="J17408" s="220"/>
      <c r="K17408" s="223"/>
    </row>
    <row r="17409" customHeight="1" spans="1:11">
      <c r="A17409" s="226"/>
      <c r="B17409" s="213"/>
      <c r="C17409" s="214"/>
      <c r="D17409" s="214"/>
      <c r="E17409" s="214"/>
      <c r="F17409" s="224"/>
      <c r="G17409" s="216"/>
      <c r="H17409" s="227"/>
      <c r="I17409" s="214"/>
      <c r="J17409" s="214"/>
      <c r="K17409" s="218"/>
    </row>
    <row r="17410" customHeight="1" spans="1:11">
      <c r="A17410" s="228"/>
      <c r="B17410" s="219"/>
      <c r="C17410" s="220"/>
      <c r="D17410" s="220"/>
      <c r="E17410" s="220"/>
      <c r="F17410" s="225"/>
      <c r="G17410" s="222"/>
      <c r="H17410" s="229"/>
      <c r="I17410" s="220"/>
      <c r="J17410" s="220"/>
      <c r="K17410" s="223"/>
    </row>
    <row r="17411" customHeight="1" spans="1:11">
      <c r="A17411" s="226"/>
      <c r="B17411" s="213"/>
      <c r="C17411" s="214"/>
      <c r="D17411" s="214"/>
      <c r="E17411" s="214"/>
      <c r="F17411" s="224"/>
      <c r="G17411" s="216"/>
      <c r="H17411" s="227"/>
      <c r="I17411" s="214"/>
      <c r="J17411" s="214"/>
      <c r="K17411" s="218"/>
    </row>
    <row r="17412" customHeight="1" spans="1:11">
      <c r="A17412" s="228"/>
      <c r="B17412" s="219"/>
      <c r="C17412" s="220"/>
      <c r="D17412" s="220"/>
      <c r="E17412" s="220"/>
      <c r="F17412" s="225"/>
      <c r="G17412" s="222"/>
      <c r="H17412" s="229"/>
      <c r="I17412" s="220"/>
      <c r="J17412" s="220"/>
      <c r="K17412" s="223"/>
    </row>
    <row r="17413" customHeight="1" spans="1:11">
      <c r="A17413" s="226"/>
      <c r="B17413" s="213"/>
      <c r="C17413" s="214"/>
      <c r="D17413" s="214"/>
      <c r="E17413" s="214"/>
      <c r="F17413" s="224"/>
      <c r="G17413" s="216"/>
      <c r="H17413" s="227"/>
      <c r="I17413" s="214"/>
      <c r="J17413" s="214"/>
      <c r="K17413" s="218"/>
    </row>
    <row r="17414" customHeight="1" spans="1:11">
      <c r="A17414" s="228"/>
      <c r="B17414" s="219"/>
      <c r="C17414" s="220"/>
      <c r="D17414" s="220"/>
      <c r="E17414" s="220"/>
      <c r="F17414" s="225"/>
      <c r="G17414" s="222"/>
      <c r="H17414" s="229"/>
      <c r="I17414" s="220"/>
      <c r="J17414" s="220"/>
      <c r="K17414" s="223"/>
    </row>
    <row r="17415" customHeight="1" spans="1:11">
      <c r="A17415" s="226"/>
      <c r="B17415" s="213"/>
      <c r="C17415" s="214"/>
      <c r="D17415" s="214"/>
      <c r="E17415" s="214"/>
      <c r="F17415" s="224"/>
      <c r="G17415" s="216"/>
      <c r="H17415" s="227"/>
      <c r="I17415" s="214"/>
      <c r="J17415" s="214"/>
      <c r="K17415" s="218"/>
    </row>
    <row r="17416" customHeight="1" spans="1:11">
      <c r="A17416" s="228"/>
      <c r="B17416" s="219"/>
      <c r="C17416" s="220"/>
      <c r="D17416" s="220"/>
      <c r="E17416" s="220"/>
      <c r="F17416" s="225"/>
      <c r="G17416" s="222"/>
      <c r="H17416" s="229"/>
      <c r="I17416" s="220"/>
      <c r="J17416" s="220"/>
      <c r="K17416" s="223"/>
    </row>
    <row r="17417" customHeight="1" spans="1:11">
      <c r="A17417" s="226"/>
      <c r="B17417" s="213"/>
      <c r="C17417" s="214"/>
      <c r="D17417" s="214"/>
      <c r="E17417" s="214"/>
      <c r="F17417" s="224"/>
      <c r="G17417" s="216"/>
      <c r="H17417" s="227"/>
      <c r="I17417" s="214"/>
      <c r="J17417" s="214"/>
      <c r="K17417" s="218"/>
    </row>
    <row r="17418" customHeight="1" spans="1:11">
      <c r="A17418" s="228"/>
      <c r="B17418" s="219"/>
      <c r="C17418" s="220"/>
      <c r="D17418" s="220"/>
      <c r="E17418" s="220"/>
      <c r="F17418" s="225"/>
      <c r="G17418" s="222"/>
      <c r="H17418" s="229"/>
      <c r="I17418" s="220"/>
      <c r="J17418" s="220"/>
      <c r="K17418" s="223"/>
    </row>
    <row r="17419" customHeight="1" spans="1:11">
      <c r="A17419" s="226"/>
      <c r="B17419" s="213"/>
      <c r="C17419" s="214"/>
      <c r="D17419" s="214"/>
      <c r="E17419" s="214"/>
      <c r="F17419" s="224"/>
      <c r="G17419" s="216"/>
      <c r="H17419" s="227"/>
      <c r="I17419" s="214"/>
      <c r="J17419" s="214"/>
      <c r="K17419" s="218"/>
    </row>
    <row r="17420" customHeight="1" spans="1:11">
      <c r="A17420" s="228"/>
      <c r="B17420" s="219"/>
      <c r="C17420" s="220"/>
      <c r="D17420" s="220"/>
      <c r="E17420" s="220"/>
      <c r="F17420" s="225"/>
      <c r="G17420" s="222"/>
      <c r="H17420" s="229"/>
      <c r="I17420" s="220"/>
      <c r="J17420" s="220"/>
      <c r="K17420" s="223"/>
    </row>
    <row r="17421" customHeight="1" spans="1:11">
      <c r="A17421" s="226"/>
      <c r="B17421" s="213"/>
      <c r="C17421" s="214"/>
      <c r="D17421" s="214"/>
      <c r="E17421" s="214"/>
      <c r="F17421" s="224"/>
      <c r="G17421" s="216"/>
      <c r="H17421" s="227"/>
      <c r="I17421" s="214"/>
      <c r="J17421" s="214"/>
      <c r="K17421" s="218"/>
    </row>
    <row r="17422" customHeight="1" spans="1:11">
      <c r="A17422" s="228"/>
      <c r="B17422" s="219"/>
      <c r="C17422" s="220"/>
      <c r="D17422" s="220"/>
      <c r="E17422" s="220"/>
      <c r="F17422" s="225"/>
      <c r="G17422" s="222"/>
      <c r="H17422" s="229"/>
      <c r="I17422" s="220"/>
      <c r="J17422" s="220"/>
      <c r="K17422" s="223"/>
    </row>
    <row r="17423" customHeight="1" spans="1:11">
      <c r="A17423" s="226"/>
      <c r="B17423" s="213"/>
      <c r="C17423" s="214"/>
      <c r="D17423" s="214"/>
      <c r="E17423" s="214"/>
      <c r="F17423" s="224"/>
      <c r="G17423" s="216"/>
      <c r="H17423" s="227"/>
      <c r="I17423" s="214"/>
      <c r="J17423" s="214"/>
      <c r="K17423" s="218"/>
    </row>
    <row r="17424" customHeight="1" spans="1:11">
      <c r="A17424" s="228"/>
      <c r="B17424" s="219"/>
      <c r="C17424" s="220"/>
      <c r="D17424" s="220"/>
      <c r="E17424" s="220"/>
      <c r="F17424" s="225"/>
      <c r="G17424" s="222"/>
      <c r="H17424" s="229"/>
      <c r="I17424" s="220"/>
      <c r="J17424" s="220"/>
      <c r="K17424" s="223"/>
    </row>
    <row r="17425" customHeight="1" spans="1:11">
      <c r="A17425" s="226"/>
      <c r="B17425" s="213"/>
      <c r="C17425" s="214"/>
      <c r="D17425" s="214"/>
      <c r="E17425" s="214"/>
      <c r="F17425" s="224"/>
      <c r="G17425" s="216"/>
      <c r="H17425" s="227"/>
      <c r="I17425" s="214"/>
      <c r="J17425" s="214"/>
      <c r="K17425" s="218"/>
    </row>
    <row r="17426" customHeight="1" spans="1:11">
      <c r="A17426" s="228"/>
      <c r="B17426" s="219"/>
      <c r="C17426" s="220"/>
      <c r="D17426" s="220"/>
      <c r="E17426" s="220"/>
      <c r="F17426" s="225"/>
      <c r="G17426" s="222"/>
      <c r="H17426" s="229"/>
      <c r="I17426" s="220"/>
      <c r="J17426" s="220"/>
      <c r="K17426" s="223"/>
    </row>
    <row r="17427" customHeight="1" spans="1:11">
      <c r="A17427" s="226"/>
      <c r="B17427" s="213"/>
      <c r="C17427" s="214"/>
      <c r="D17427" s="214"/>
      <c r="E17427" s="214"/>
      <c r="F17427" s="224"/>
      <c r="G17427" s="216"/>
      <c r="H17427" s="227"/>
      <c r="I17427" s="214"/>
      <c r="J17427" s="214"/>
      <c r="K17427" s="218"/>
    </row>
    <row r="17428" customHeight="1" spans="1:11">
      <c r="A17428" s="228"/>
      <c r="B17428" s="219"/>
      <c r="C17428" s="220"/>
      <c r="D17428" s="220"/>
      <c r="E17428" s="220"/>
      <c r="F17428" s="225"/>
      <c r="G17428" s="222"/>
      <c r="H17428" s="229"/>
      <c r="I17428" s="220"/>
      <c r="J17428" s="220"/>
      <c r="K17428" s="223"/>
    </row>
    <row r="17429" customHeight="1" spans="1:11">
      <c r="A17429" s="226"/>
      <c r="B17429" s="213"/>
      <c r="C17429" s="214"/>
      <c r="D17429" s="214"/>
      <c r="E17429" s="214"/>
      <c r="F17429" s="224"/>
      <c r="G17429" s="216"/>
      <c r="H17429" s="227"/>
      <c r="I17429" s="214"/>
      <c r="J17429" s="214"/>
      <c r="K17429" s="218"/>
    </row>
    <row r="17430" customHeight="1" spans="1:11">
      <c r="A17430" s="228"/>
      <c r="B17430" s="219"/>
      <c r="C17430" s="220"/>
      <c r="D17430" s="220"/>
      <c r="E17430" s="220"/>
      <c r="F17430" s="225"/>
      <c r="G17430" s="222"/>
      <c r="H17430" s="229"/>
      <c r="I17430" s="220"/>
      <c r="J17430" s="220"/>
      <c r="K17430" s="223"/>
    </row>
    <row r="17431" customHeight="1" spans="1:11">
      <c r="A17431" s="226"/>
      <c r="B17431" s="213"/>
      <c r="C17431" s="214"/>
      <c r="D17431" s="214"/>
      <c r="E17431" s="214"/>
      <c r="F17431" s="224"/>
      <c r="G17431" s="216"/>
      <c r="H17431" s="227"/>
      <c r="I17431" s="214"/>
      <c r="J17431" s="214"/>
      <c r="K17431" s="218"/>
    </row>
    <row r="17432" customHeight="1" spans="1:11">
      <c r="A17432" s="228"/>
      <c r="B17432" s="219"/>
      <c r="C17432" s="220"/>
      <c r="D17432" s="220"/>
      <c r="E17432" s="220"/>
      <c r="F17432" s="225"/>
      <c r="G17432" s="222"/>
      <c r="H17432" s="229"/>
      <c r="I17432" s="220"/>
      <c r="J17432" s="220"/>
      <c r="K17432" s="223"/>
    </row>
    <row r="17433" customHeight="1" spans="1:11">
      <c r="A17433" s="226"/>
      <c r="B17433" s="213"/>
      <c r="C17433" s="214"/>
      <c r="D17433" s="214"/>
      <c r="E17433" s="214"/>
      <c r="F17433" s="224"/>
      <c r="G17433" s="216"/>
      <c r="H17433" s="227"/>
      <c r="I17433" s="214"/>
      <c r="J17433" s="214"/>
      <c r="K17433" s="218"/>
    </row>
    <row r="17434" customHeight="1" spans="1:11">
      <c r="A17434" s="228"/>
      <c r="B17434" s="219"/>
      <c r="C17434" s="220"/>
      <c r="D17434" s="220"/>
      <c r="E17434" s="220"/>
      <c r="F17434" s="225"/>
      <c r="G17434" s="222"/>
      <c r="H17434" s="229"/>
      <c r="I17434" s="220"/>
      <c r="J17434" s="220"/>
      <c r="K17434" s="223"/>
    </row>
    <row r="17435" customHeight="1" spans="1:11">
      <c r="A17435" s="226"/>
      <c r="B17435" s="213"/>
      <c r="C17435" s="214"/>
      <c r="D17435" s="214"/>
      <c r="E17435" s="214"/>
      <c r="F17435" s="224"/>
      <c r="G17435" s="216"/>
      <c r="H17435" s="227"/>
      <c r="I17435" s="214"/>
      <c r="J17435" s="214"/>
      <c r="K17435" s="218"/>
    </row>
    <row r="17436" customHeight="1" spans="1:11">
      <c r="A17436" s="228"/>
      <c r="B17436" s="219"/>
      <c r="C17436" s="220"/>
      <c r="D17436" s="220"/>
      <c r="E17436" s="220"/>
      <c r="F17436" s="225"/>
      <c r="G17436" s="222"/>
      <c r="H17436" s="229"/>
      <c r="I17436" s="220"/>
      <c r="J17436" s="220"/>
      <c r="K17436" s="223"/>
    </row>
    <row r="17437" customHeight="1" spans="1:11">
      <c r="A17437" s="226"/>
      <c r="B17437" s="213"/>
      <c r="C17437" s="214"/>
      <c r="D17437" s="214"/>
      <c r="E17437" s="214"/>
      <c r="F17437" s="224"/>
      <c r="G17437" s="216"/>
      <c r="H17437" s="227"/>
      <c r="I17437" s="214"/>
      <c r="J17437" s="214"/>
      <c r="K17437" s="218"/>
    </row>
    <row r="17438" customHeight="1" spans="1:11">
      <c r="A17438" s="228"/>
      <c r="B17438" s="219"/>
      <c r="C17438" s="220"/>
      <c r="D17438" s="220"/>
      <c r="E17438" s="220"/>
      <c r="F17438" s="225"/>
      <c r="G17438" s="222"/>
      <c r="H17438" s="229"/>
      <c r="I17438" s="220"/>
      <c r="J17438" s="220"/>
      <c r="K17438" s="223"/>
    </row>
    <row r="17439" customHeight="1" spans="1:11">
      <c r="A17439" s="226"/>
      <c r="B17439" s="213"/>
      <c r="C17439" s="214"/>
      <c r="D17439" s="214"/>
      <c r="E17439" s="214"/>
      <c r="F17439" s="224"/>
      <c r="G17439" s="216"/>
      <c r="H17439" s="227"/>
      <c r="I17439" s="214"/>
      <c r="J17439" s="214"/>
      <c r="K17439" s="218"/>
    </row>
    <row r="17440" customHeight="1" spans="1:11">
      <c r="A17440" s="228"/>
      <c r="B17440" s="219"/>
      <c r="C17440" s="220"/>
      <c r="D17440" s="220"/>
      <c r="E17440" s="220"/>
      <c r="F17440" s="225"/>
      <c r="G17440" s="222"/>
      <c r="H17440" s="229"/>
      <c r="I17440" s="220"/>
      <c r="J17440" s="220"/>
      <c r="K17440" s="223"/>
    </row>
    <row r="17441" customHeight="1" spans="1:11">
      <c r="A17441" s="226"/>
      <c r="B17441" s="213"/>
      <c r="C17441" s="214"/>
      <c r="D17441" s="214"/>
      <c r="E17441" s="214"/>
      <c r="F17441" s="224"/>
      <c r="G17441" s="216"/>
      <c r="H17441" s="227"/>
      <c r="I17441" s="214"/>
      <c r="J17441" s="214"/>
      <c r="K17441" s="218"/>
    </row>
    <row r="17442" customHeight="1" spans="1:11">
      <c r="A17442" s="228"/>
      <c r="B17442" s="219"/>
      <c r="C17442" s="220"/>
      <c r="D17442" s="220"/>
      <c r="E17442" s="220"/>
      <c r="F17442" s="225"/>
      <c r="G17442" s="222"/>
      <c r="H17442" s="229"/>
      <c r="I17442" s="220"/>
      <c r="J17442" s="220"/>
      <c r="K17442" s="223"/>
    </row>
    <row r="17443" customHeight="1" spans="1:11">
      <c r="A17443" s="226"/>
      <c r="B17443" s="213"/>
      <c r="C17443" s="214"/>
      <c r="D17443" s="214"/>
      <c r="E17443" s="214"/>
      <c r="F17443" s="224"/>
      <c r="G17443" s="216"/>
      <c r="H17443" s="227"/>
      <c r="I17443" s="214"/>
      <c r="J17443" s="214"/>
      <c r="K17443" s="218"/>
    </row>
    <row r="17444" customHeight="1" spans="1:11">
      <c r="A17444" s="228"/>
      <c r="B17444" s="219"/>
      <c r="C17444" s="220"/>
      <c r="D17444" s="220"/>
      <c r="E17444" s="220"/>
      <c r="F17444" s="225"/>
      <c r="G17444" s="222"/>
      <c r="H17444" s="229"/>
      <c r="I17444" s="220"/>
      <c r="J17444" s="220"/>
      <c r="K17444" s="223"/>
    </row>
    <row r="17445" customHeight="1" spans="1:11">
      <c r="A17445" s="226"/>
      <c r="B17445" s="213"/>
      <c r="C17445" s="214"/>
      <c r="D17445" s="214"/>
      <c r="E17445" s="214"/>
      <c r="F17445" s="224"/>
      <c r="G17445" s="216"/>
      <c r="H17445" s="227"/>
      <c r="I17445" s="214"/>
      <c r="J17445" s="214"/>
      <c r="K17445" s="218"/>
    </row>
    <row r="17446" customHeight="1" spans="1:11">
      <c r="A17446" s="228"/>
      <c r="B17446" s="219"/>
      <c r="C17446" s="220"/>
      <c r="D17446" s="220"/>
      <c r="E17446" s="220"/>
      <c r="F17446" s="225"/>
      <c r="G17446" s="222"/>
      <c r="H17446" s="229"/>
      <c r="I17446" s="220"/>
      <c r="J17446" s="220"/>
      <c r="K17446" s="223"/>
    </row>
    <row r="17447" customHeight="1" spans="1:11">
      <c r="A17447" s="226"/>
      <c r="B17447" s="213"/>
      <c r="C17447" s="214"/>
      <c r="D17447" s="214"/>
      <c r="E17447" s="214"/>
      <c r="F17447" s="224"/>
      <c r="G17447" s="216"/>
      <c r="H17447" s="227"/>
      <c r="I17447" s="214"/>
      <c r="J17447" s="214"/>
      <c r="K17447" s="218"/>
    </row>
    <row r="17448" customHeight="1" spans="1:11">
      <c r="A17448" s="228"/>
      <c r="B17448" s="219"/>
      <c r="C17448" s="220"/>
      <c r="D17448" s="220"/>
      <c r="E17448" s="220"/>
      <c r="F17448" s="225"/>
      <c r="G17448" s="222"/>
      <c r="H17448" s="229"/>
      <c r="I17448" s="220"/>
      <c r="J17448" s="220"/>
      <c r="K17448" s="223"/>
    </row>
    <row r="17449" customHeight="1" spans="1:11">
      <c r="A17449" s="226"/>
      <c r="B17449" s="213"/>
      <c r="C17449" s="214"/>
      <c r="D17449" s="214"/>
      <c r="E17449" s="214"/>
      <c r="F17449" s="224"/>
      <c r="G17449" s="216"/>
      <c r="H17449" s="227"/>
      <c r="I17449" s="214"/>
      <c r="J17449" s="214"/>
      <c r="K17449" s="218"/>
    </row>
    <row r="17450" customHeight="1" spans="1:11">
      <c r="A17450" s="228"/>
      <c r="B17450" s="219"/>
      <c r="C17450" s="220"/>
      <c r="D17450" s="220"/>
      <c r="E17450" s="220"/>
      <c r="F17450" s="225"/>
      <c r="G17450" s="222"/>
      <c r="H17450" s="229"/>
      <c r="I17450" s="220"/>
      <c r="J17450" s="220"/>
      <c r="K17450" s="223"/>
    </row>
    <row r="17451" customHeight="1" spans="1:11">
      <c r="A17451" s="226"/>
      <c r="B17451" s="213"/>
      <c r="C17451" s="214"/>
      <c r="D17451" s="214"/>
      <c r="E17451" s="214"/>
      <c r="F17451" s="224"/>
      <c r="G17451" s="216"/>
      <c r="H17451" s="227"/>
      <c r="I17451" s="214"/>
      <c r="J17451" s="214"/>
      <c r="K17451" s="218"/>
    </row>
    <row r="17452" customHeight="1" spans="1:11">
      <c r="A17452" s="228"/>
      <c r="B17452" s="219"/>
      <c r="C17452" s="220"/>
      <c r="D17452" s="220"/>
      <c r="E17452" s="220"/>
      <c r="F17452" s="225"/>
      <c r="G17452" s="222"/>
      <c r="H17452" s="229"/>
      <c r="I17452" s="220"/>
      <c r="J17452" s="220"/>
      <c r="K17452" s="223"/>
    </row>
    <row r="17453" customHeight="1" spans="1:11">
      <c r="A17453" s="226"/>
      <c r="B17453" s="213"/>
      <c r="C17453" s="214"/>
      <c r="D17453" s="214"/>
      <c r="E17453" s="214"/>
      <c r="F17453" s="224"/>
      <c r="G17453" s="216"/>
      <c r="H17453" s="227"/>
      <c r="I17453" s="214"/>
      <c r="J17453" s="214"/>
      <c r="K17453" s="218"/>
    </row>
    <row r="17454" customHeight="1" spans="1:11">
      <c r="A17454" s="228"/>
      <c r="B17454" s="219"/>
      <c r="C17454" s="220"/>
      <c r="D17454" s="220"/>
      <c r="E17454" s="220"/>
      <c r="F17454" s="225"/>
      <c r="G17454" s="222"/>
      <c r="H17454" s="229"/>
      <c r="I17454" s="220"/>
      <c r="J17454" s="220"/>
      <c r="K17454" s="223"/>
    </row>
    <row r="17455" customHeight="1" spans="1:11">
      <c r="A17455" s="226"/>
      <c r="B17455" s="213"/>
      <c r="C17455" s="214"/>
      <c r="D17455" s="214"/>
      <c r="E17455" s="214"/>
      <c r="F17455" s="224"/>
      <c r="G17455" s="216"/>
      <c r="H17455" s="227"/>
      <c r="I17455" s="214"/>
      <c r="J17455" s="214"/>
      <c r="K17455" s="218"/>
    </row>
    <row r="17456" customHeight="1" spans="1:11">
      <c r="A17456" s="228"/>
      <c r="B17456" s="219"/>
      <c r="C17456" s="220"/>
      <c r="D17456" s="220"/>
      <c r="E17456" s="220"/>
      <c r="F17456" s="225"/>
      <c r="G17456" s="222"/>
      <c r="H17456" s="229"/>
      <c r="I17456" s="220"/>
      <c r="J17456" s="220"/>
      <c r="K17456" s="223"/>
    </row>
    <row r="17457" customHeight="1" spans="1:11">
      <c r="A17457" s="226"/>
      <c r="B17457" s="213"/>
      <c r="C17457" s="214"/>
      <c r="D17457" s="214"/>
      <c r="E17457" s="214"/>
      <c r="F17457" s="224"/>
      <c r="G17457" s="216"/>
      <c r="H17457" s="227"/>
      <c r="I17457" s="214"/>
      <c r="J17457" s="214"/>
      <c r="K17457" s="218"/>
    </row>
    <row r="17458" customHeight="1" spans="1:11">
      <c r="A17458" s="228"/>
      <c r="B17458" s="219"/>
      <c r="C17458" s="220"/>
      <c r="D17458" s="220"/>
      <c r="E17458" s="220"/>
      <c r="F17458" s="225"/>
      <c r="G17458" s="222"/>
      <c r="H17458" s="229"/>
      <c r="I17458" s="220"/>
      <c r="J17458" s="220"/>
      <c r="K17458" s="223"/>
    </row>
    <row r="17459" customHeight="1" spans="1:11">
      <c r="A17459" s="226"/>
      <c r="B17459" s="213"/>
      <c r="C17459" s="214"/>
      <c r="D17459" s="214"/>
      <c r="E17459" s="214"/>
      <c r="F17459" s="224"/>
      <c r="G17459" s="216"/>
      <c r="H17459" s="227"/>
      <c r="I17459" s="214"/>
      <c r="J17459" s="214"/>
      <c r="K17459" s="218"/>
    </row>
    <row r="17460" customHeight="1" spans="1:11">
      <c r="A17460" s="228"/>
      <c r="B17460" s="219"/>
      <c r="C17460" s="220"/>
      <c r="D17460" s="220"/>
      <c r="E17460" s="220"/>
      <c r="F17460" s="225"/>
      <c r="G17460" s="222"/>
      <c r="H17460" s="229"/>
      <c r="I17460" s="220"/>
      <c r="J17460" s="220"/>
      <c r="K17460" s="223"/>
    </row>
    <row r="17461" customHeight="1" spans="1:11">
      <c r="A17461" s="226"/>
      <c r="B17461" s="213"/>
      <c r="C17461" s="214"/>
      <c r="D17461" s="214"/>
      <c r="E17461" s="214"/>
      <c r="F17461" s="224"/>
      <c r="G17461" s="216"/>
      <c r="H17461" s="227"/>
      <c r="I17461" s="214"/>
      <c r="J17461" s="214"/>
      <c r="K17461" s="218"/>
    </row>
    <row r="17462" customHeight="1" spans="1:11">
      <c r="A17462" s="228"/>
      <c r="B17462" s="219"/>
      <c r="C17462" s="220"/>
      <c r="D17462" s="220"/>
      <c r="E17462" s="220"/>
      <c r="F17462" s="225"/>
      <c r="G17462" s="222"/>
      <c r="H17462" s="229"/>
      <c r="I17462" s="220"/>
      <c r="J17462" s="220"/>
      <c r="K17462" s="223"/>
    </row>
    <row r="17463" customHeight="1" spans="1:11">
      <c r="A17463" s="226"/>
      <c r="B17463" s="213"/>
      <c r="C17463" s="214"/>
      <c r="D17463" s="214"/>
      <c r="E17463" s="214"/>
      <c r="F17463" s="224"/>
      <c r="G17463" s="216"/>
      <c r="H17463" s="227"/>
      <c r="I17463" s="214"/>
      <c r="J17463" s="214"/>
      <c r="K17463" s="218"/>
    </row>
    <row r="17464" customHeight="1" spans="1:11">
      <c r="A17464" s="228"/>
      <c r="B17464" s="219"/>
      <c r="C17464" s="220"/>
      <c r="D17464" s="220"/>
      <c r="E17464" s="220"/>
      <c r="F17464" s="225"/>
      <c r="G17464" s="222"/>
      <c r="H17464" s="229"/>
      <c r="I17464" s="220"/>
      <c r="J17464" s="220"/>
      <c r="K17464" s="223"/>
    </row>
    <row r="17465" customHeight="1" spans="1:11">
      <c r="A17465" s="226"/>
      <c r="B17465" s="213"/>
      <c r="C17465" s="214"/>
      <c r="D17465" s="214"/>
      <c r="E17465" s="214"/>
      <c r="F17465" s="224"/>
      <c r="G17465" s="216"/>
      <c r="H17465" s="227"/>
      <c r="I17465" s="214"/>
      <c r="J17465" s="214"/>
      <c r="K17465" s="218"/>
    </row>
    <row r="17466" customHeight="1" spans="1:11">
      <c r="A17466" s="228"/>
      <c r="B17466" s="219"/>
      <c r="C17466" s="220"/>
      <c r="D17466" s="220"/>
      <c r="E17466" s="220"/>
      <c r="F17466" s="225"/>
      <c r="G17466" s="222"/>
      <c r="H17466" s="229"/>
      <c r="I17466" s="220"/>
      <c r="J17466" s="220"/>
      <c r="K17466" s="223"/>
    </row>
    <row r="17467" customHeight="1" spans="1:11">
      <c r="A17467" s="226"/>
      <c r="B17467" s="213"/>
      <c r="C17467" s="214"/>
      <c r="D17467" s="214"/>
      <c r="E17467" s="214"/>
      <c r="F17467" s="224"/>
      <c r="G17467" s="216"/>
      <c r="H17467" s="227"/>
      <c r="I17467" s="214"/>
      <c r="J17467" s="214"/>
      <c r="K17467" s="218"/>
    </row>
    <row r="17468" customHeight="1" spans="1:11">
      <c r="A17468" s="228"/>
      <c r="B17468" s="219"/>
      <c r="C17468" s="220"/>
      <c r="D17468" s="220"/>
      <c r="E17468" s="220"/>
      <c r="F17468" s="225"/>
      <c r="G17468" s="222"/>
      <c r="H17468" s="229"/>
      <c r="I17468" s="220"/>
      <c r="J17468" s="220"/>
      <c r="K17468" s="223"/>
    </row>
    <row r="17469" customHeight="1" spans="1:11">
      <c r="A17469" s="226"/>
      <c r="B17469" s="213"/>
      <c r="C17469" s="214"/>
      <c r="D17469" s="214"/>
      <c r="E17469" s="214"/>
      <c r="F17469" s="224"/>
      <c r="G17469" s="216"/>
      <c r="H17469" s="227"/>
      <c r="I17469" s="214"/>
      <c r="J17469" s="214"/>
      <c r="K17469" s="218"/>
    </row>
    <row r="17470" customHeight="1" spans="1:11">
      <c r="A17470" s="228"/>
      <c r="B17470" s="219"/>
      <c r="C17470" s="220"/>
      <c r="D17470" s="220"/>
      <c r="E17470" s="220"/>
      <c r="F17470" s="225"/>
      <c r="G17470" s="222"/>
      <c r="H17470" s="229"/>
      <c r="I17470" s="220"/>
      <c r="J17470" s="220"/>
      <c r="K17470" s="223"/>
    </row>
    <row r="17471" customHeight="1" spans="1:11">
      <c r="A17471" s="226"/>
      <c r="B17471" s="213"/>
      <c r="C17471" s="214"/>
      <c r="D17471" s="214"/>
      <c r="E17471" s="214"/>
      <c r="F17471" s="224"/>
      <c r="G17471" s="216"/>
      <c r="H17471" s="227"/>
      <c r="I17471" s="214"/>
      <c r="J17471" s="214"/>
      <c r="K17471" s="218"/>
    </row>
    <row r="17472" customHeight="1" spans="1:11">
      <c r="A17472" s="228"/>
      <c r="B17472" s="219"/>
      <c r="C17472" s="220"/>
      <c r="D17472" s="220"/>
      <c r="E17472" s="220"/>
      <c r="F17472" s="225"/>
      <c r="G17472" s="222"/>
      <c r="H17472" s="229"/>
      <c r="I17472" s="220"/>
      <c r="J17472" s="220"/>
      <c r="K17472" s="223"/>
    </row>
    <row r="17473" customHeight="1" spans="1:11">
      <c r="A17473" s="226"/>
      <c r="B17473" s="213"/>
      <c r="C17473" s="214"/>
      <c r="D17473" s="214"/>
      <c r="E17473" s="214"/>
      <c r="F17473" s="224"/>
      <c r="G17473" s="216"/>
      <c r="H17473" s="227"/>
      <c r="I17473" s="214"/>
      <c r="J17473" s="214"/>
      <c r="K17473" s="218"/>
    </row>
    <row r="17474" customHeight="1" spans="1:11">
      <c r="A17474" s="228"/>
      <c r="B17474" s="219"/>
      <c r="C17474" s="220"/>
      <c r="D17474" s="220"/>
      <c r="E17474" s="220"/>
      <c r="F17474" s="225"/>
      <c r="G17474" s="222"/>
      <c r="H17474" s="229"/>
      <c r="I17474" s="220"/>
      <c r="J17474" s="220"/>
      <c r="K17474" s="223"/>
    </row>
    <row r="17475" customHeight="1" spans="1:11">
      <c r="A17475" s="226"/>
      <c r="B17475" s="213"/>
      <c r="C17475" s="214"/>
      <c r="D17475" s="214"/>
      <c r="E17475" s="214"/>
      <c r="F17475" s="224"/>
      <c r="G17475" s="216"/>
      <c r="H17475" s="227"/>
      <c r="I17475" s="214"/>
      <c r="J17475" s="214"/>
      <c r="K17475" s="218"/>
    </row>
    <row r="17476" customHeight="1" spans="1:11">
      <c r="A17476" s="228"/>
      <c r="B17476" s="219"/>
      <c r="C17476" s="220"/>
      <c r="D17476" s="220"/>
      <c r="E17476" s="220"/>
      <c r="F17476" s="225"/>
      <c r="G17476" s="222"/>
      <c r="H17476" s="229"/>
      <c r="I17476" s="220"/>
      <c r="J17476" s="220"/>
      <c r="K17476" s="223"/>
    </row>
    <row r="17477" customHeight="1" spans="1:11">
      <c r="A17477" s="226"/>
      <c r="B17477" s="213"/>
      <c r="C17477" s="214"/>
      <c r="D17477" s="214"/>
      <c r="E17477" s="214"/>
      <c r="F17477" s="224"/>
      <c r="G17477" s="216"/>
      <c r="H17477" s="227"/>
      <c r="I17477" s="214"/>
      <c r="J17477" s="214"/>
      <c r="K17477" s="218"/>
    </row>
    <row r="17478" customHeight="1" spans="1:11">
      <c r="A17478" s="228"/>
      <c r="B17478" s="219"/>
      <c r="C17478" s="220"/>
      <c r="D17478" s="220"/>
      <c r="E17478" s="220"/>
      <c r="F17478" s="225"/>
      <c r="G17478" s="222"/>
      <c r="H17478" s="229"/>
      <c r="I17478" s="220"/>
      <c r="J17478" s="220"/>
      <c r="K17478" s="223"/>
    </row>
    <row r="17479" customHeight="1" spans="1:11">
      <c r="A17479" s="226"/>
      <c r="B17479" s="213"/>
      <c r="C17479" s="214"/>
      <c r="D17479" s="214"/>
      <c r="E17479" s="214"/>
      <c r="F17479" s="224"/>
      <c r="G17479" s="216"/>
      <c r="H17479" s="227"/>
      <c r="I17479" s="214"/>
      <c r="J17479" s="214"/>
      <c r="K17479" s="218"/>
    </row>
    <row r="17480" customHeight="1" spans="1:11">
      <c r="A17480" s="228"/>
      <c r="B17480" s="219"/>
      <c r="C17480" s="220"/>
      <c r="D17480" s="220"/>
      <c r="E17480" s="220"/>
      <c r="F17480" s="225"/>
      <c r="G17480" s="222"/>
      <c r="H17480" s="229"/>
      <c r="I17480" s="220"/>
      <c r="J17480" s="220"/>
      <c r="K17480" s="223"/>
    </row>
    <row r="17481" customHeight="1" spans="1:11">
      <c r="A17481" s="226"/>
      <c r="B17481" s="213"/>
      <c r="C17481" s="214"/>
      <c r="D17481" s="214"/>
      <c r="E17481" s="214"/>
      <c r="F17481" s="224"/>
      <c r="G17481" s="216"/>
      <c r="H17481" s="227"/>
      <c r="I17481" s="214"/>
      <c r="J17481" s="214"/>
      <c r="K17481" s="218"/>
    </row>
    <row r="17482" customHeight="1" spans="1:11">
      <c r="A17482" s="228"/>
      <c r="B17482" s="219"/>
      <c r="C17482" s="220"/>
      <c r="D17482" s="220"/>
      <c r="E17482" s="220"/>
      <c r="F17482" s="225"/>
      <c r="G17482" s="222"/>
      <c r="H17482" s="229"/>
      <c r="I17482" s="220"/>
      <c r="J17482" s="220"/>
      <c r="K17482" s="223"/>
    </row>
    <row r="17483" customHeight="1" spans="1:11">
      <c r="A17483" s="226"/>
      <c r="B17483" s="213"/>
      <c r="C17483" s="214"/>
      <c r="D17483" s="214"/>
      <c r="E17483" s="214"/>
      <c r="F17483" s="224"/>
      <c r="G17483" s="216"/>
      <c r="H17483" s="227"/>
      <c r="I17483" s="214"/>
      <c r="J17483" s="214"/>
      <c r="K17483" s="218"/>
    </row>
    <row r="17484" customHeight="1" spans="1:11">
      <c r="A17484" s="228"/>
      <c r="B17484" s="219"/>
      <c r="C17484" s="220"/>
      <c r="D17484" s="220"/>
      <c r="E17484" s="220"/>
      <c r="F17484" s="225"/>
      <c r="G17484" s="222"/>
      <c r="H17484" s="229"/>
      <c r="I17484" s="220"/>
      <c r="J17484" s="220"/>
      <c r="K17484" s="223"/>
    </row>
    <row r="17485" customHeight="1" spans="1:11">
      <c r="A17485" s="226"/>
      <c r="B17485" s="213"/>
      <c r="C17485" s="214"/>
      <c r="D17485" s="214"/>
      <c r="E17485" s="214"/>
      <c r="F17485" s="224"/>
      <c r="G17485" s="216"/>
      <c r="H17485" s="227"/>
      <c r="I17485" s="214"/>
      <c r="J17485" s="214"/>
      <c r="K17485" s="218"/>
    </row>
    <row r="17486" customHeight="1" spans="1:11">
      <c r="A17486" s="228"/>
      <c r="B17486" s="219"/>
      <c r="C17486" s="220"/>
      <c r="D17486" s="220"/>
      <c r="E17486" s="220"/>
      <c r="F17486" s="225"/>
      <c r="G17486" s="222"/>
      <c r="H17486" s="229"/>
      <c r="I17486" s="220"/>
      <c r="J17486" s="220"/>
      <c r="K17486" s="223"/>
    </row>
    <row r="17487" customHeight="1" spans="1:11">
      <c r="A17487" s="226"/>
      <c r="B17487" s="213"/>
      <c r="C17487" s="214"/>
      <c r="D17487" s="214"/>
      <c r="E17487" s="214"/>
      <c r="F17487" s="224"/>
      <c r="G17487" s="216"/>
      <c r="H17487" s="227"/>
      <c r="I17487" s="214"/>
      <c r="J17487" s="214"/>
      <c r="K17487" s="218"/>
    </row>
    <row r="17488" customHeight="1" spans="1:11">
      <c r="A17488" s="228"/>
      <c r="B17488" s="219"/>
      <c r="C17488" s="220"/>
      <c r="D17488" s="220"/>
      <c r="E17488" s="220"/>
      <c r="F17488" s="225"/>
      <c r="G17488" s="222"/>
      <c r="H17488" s="229"/>
      <c r="I17488" s="220"/>
      <c r="J17488" s="220"/>
      <c r="K17488" s="223"/>
    </row>
    <row r="17489" customHeight="1" spans="1:11">
      <c r="A17489" s="226"/>
      <c r="B17489" s="213"/>
      <c r="C17489" s="214"/>
      <c r="D17489" s="214"/>
      <c r="E17489" s="214"/>
      <c r="F17489" s="224"/>
      <c r="G17489" s="216"/>
      <c r="H17489" s="227"/>
      <c r="I17489" s="214"/>
      <c r="J17489" s="214"/>
      <c r="K17489" s="218"/>
    </row>
    <row r="17490" customHeight="1" spans="1:11">
      <c r="A17490" s="228"/>
      <c r="B17490" s="219"/>
      <c r="C17490" s="220"/>
      <c r="D17490" s="220"/>
      <c r="E17490" s="220"/>
      <c r="F17490" s="225"/>
      <c r="G17490" s="222"/>
      <c r="H17490" s="229"/>
      <c r="I17490" s="220"/>
      <c r="J17490" s="220"/>
      <c r="K17490" s="223"/>
    </row>
    <row r="17491" customHeight="1" spans="1:11">
      <c r="A17491" s="226"/>
      <c r="B17491" s="213"/>
      <c r="C17491" s="214"/>
      <c r="D17491" s="214"/>
      <c r="E17491" s="214"/>
      <c r="F17491" s="224"/>
      <c r="G17491" s="216"/>
      <c r="H17491" s="227"/>
      <c r="I17491" s="214"/>
      <c r="J17491" s="214"/>
      <c r="K17491" s="218"/>
    </row>
    <row r="17492" customHeight="1" spans="1:11">
      <c r="A17492" s="228"/>
      <c r="B17492" s="219"/>
      <c r="C17492" s="220"/>
      <c r="D17492" s="220"/>
      <c r="E17492" s="220"/>
      <c r="F17492" s="225"/>
      <c r="G17492" s="222"/>
      <c r="H17492" s="229"/>
      <c r="I17492" s="220"/>
      <c r="J17492" s="220"/>
      <c r="K17492" s="223"/>
    </row>
    <row r="17493" customHeight="1" spans="1:11">
      <c r="A17493" s="226"/>
      <c r="B17493" s="213"/>
      <c r="C17493" s="214"/>
      <c r="D17493" s="214"/>
      <c r="E17493" s="214"/>
      <c r="F17493" s="224"/>
      <c r="G17493" s="216"/>
      <c r="H17493" s="227"/>
      <c r="I17493" s="214"/>
      <c r="J17493" s="214"/>
      <c r="K17493" s="218"/>
    </row>
    <row r="17494" customHeight="1" spans="1:11">
      <c r="A17494" s="228"/>
      <c r="B17494" s="219"/>
      <c r="C17494" s="220"/>
      <c r="D17494" s="220"/>
      <c r="E17494" s="220"/>
      <c r="F17494" s="225"/>
      <c r="G17494" s="222"/>
      <c r="H17494" s="229"/>
      <c r="I17494" s="220"/>
      <c r="J17494" s="220"/>
      <c r="K17494" s="223"/>
    </row>
    <row r="17495" customHeight="1" spans="1:11">
      <c r="A17495" s="226"/>
      <c r="B17495" s="213"/>
      <c r="C17495" s="214"/>
      <c r="D17495" s="214"/>
      <c r="E17495" s="214"/>
      <c r="F17495" s="224"/>
      <c r="G17495" s="216"/>
      <c r="H17495" s="227"/>
      <c r="I17495" s="214"/>
      <c r="J17495" s="214"/>
      <c r="K17495" s="218"/>
    </row>
    <row r="17496" customHeight="1" spans="1:11">
      <c r="A17496" s="228"/>
      <c r="B17496" s="219"/>
      <c r="C17496" s="220"/>
      <c r="D17496" s="220"/>
      <c r="E17496" s="220"/>
      <c r="F17496" s="225"/>
      <c r="G17496" s="222"/>
      <c r="H17496" s="229"/>
      <c r="I17496" s="220"/>
      <c r="J17496" s="220"/>
      <c r="K17496" s="223"/>
    </row>
    <row r="17497" customHeight="1" spans="1:11">
      <c r="A17497" s="226"/>
      <c r="B17497" s="213"/>
      <c r="C17497" s="214"/>
      <c r="D17497" s="214"/>
      <c r="E17497" s="214"/>
      <c r="F17497" s="224"/>
      <c r="G17497" s="216"/>
      <c r="H17497" s="227"/>
      <c r="I17497" s="214"/>
      <c r="J17497" s="214"/>
      <c r="K17497" s="218"/>
    </row>
    <row r="17498" customHeight="1" spans="1:11">
      <c r="A17498" s="228"/>
      <c r="B17498" s="219"/>
      <c r="C17498" s="220"/>
      <c r="D17498" s="220"/>
      <c r="E17498" s="220"/>
      <c r="F17498" s="225"/>
      <c r="G17498" s="222"/>
      <c r="H17498" s="229"/>
      <c r="I17498" s="220"/>
      <c r="J17498" s="220"/>
      <c r="K17498" s="223"/>
    </row>
    <row r="17499" customHeight="1" spans="1:11">
      <c r="A17499" s="226"/>
      <c r="B17499" s="213"/>
      <c r="C17499" s="214"/>
      <c r="D17499" s="214"/>
      <c r="E17499" s="214"/>
      <c r="F17499" s="224"/>
      <c r="G17499" s="216"/>
      <c r="H17499" s="227"/>
      <c r="I17499" s="214"/>
      <c r="J17499" s="214"/>
      <c r="K17499" s="218"/>
    </row>
    <row r="17500" customHeight="1" spans="1:11">
      <c r="A17500" s="228"/>
      <c r="B17500" s="219"/>
      <c r="C17500" s="220"/>
      <c r="D17500" s="220"/>
      <c r="E17500" s="220"/>
      <c r="F17500" s="225"/>
      <c r="G17500" s="222"/>
      <c r="H17500" s="229"/>
      <c r="I17500" s="220"/>
      <c r="J17500" s="220"/>
      <c r="K17500" s="223"/>
    </row>
    <row r="17501" customHeight="1" spans="1:11">
      <c r="A17501" s="226"/>
      <c r="B17501" s="213"/>
      <c r="C17501" s="214"/>
      <c r="D17501" s="214"/>
      <c r="E17501" s="214"/>
      <c r="F17501" s="224"/>
      <c r="G17501" s="216"/>
      <c r="H17501" s="227"/>
      <c r="I17501" s="214"/>
      <c r="J17501" s="214"/>
      <c r="K17501" s="218"/>
    </row>
    <row r="17502" customHeight="1" spans="1:11">
      <c r="A17502" s="228"/>
      <c r="B17502" s="219"/>
      <c r="C17502" s="220"/>
      <c r="D17502" s="220"/>
      <c r="E17502" s="220"/>
      <c r="F17502" s="225"/>
      <c r="G17502" s="222"/>
      <c r="H17502" s="229"/>
      <c r="I17502" s="220"/>
      <c r="J17502" s="220"/>
      <c r="K17502" s="223"/>
    </row>
    <row r="17503" customHeight="1" spans="1:11">
      <c r="A17503" s="226"/>
      <c r="B17503" s="213"/>
      <c r="C17503" s="214"/>
      <c r="D17503" s="214"/>
      <c r="E17503" s="214"/>
      <c r="F17503" s="224"/>
      <c r="G17503" s="216"/>
      <c r="H17503" s="227"/>
      <c r="I17503" s="214"/>
      <c r="J17503" s="214"/>
      <c r="K17503" s="218"/>
    </row>
    <row r="17504" customHeight="1" spans="1:11">
      <c r="A17504" s="228"/>
      <c r="B17504" s="219"/>
      <c r="C17504" s="220"/>
      <c r="D17504" s="220"/>
      <c r="E17504" s="220"/>
      <c r="F17504" s="225"/>
      <c r="G17504" s="222"/>
      <c r="H17504" s="229"/>
      <c r="I17504" s="220"/>
      <c r="J17504" s="220"/>
      <c r="K17504" s="223"/>
    </row>
    <row r="17505" customHeight="1" spans="1:11">
      <c r="A17505" s="226"/>
      <c r="B17505" s="213"/>
      <c r="C17505" s="214"/>
      <c r="D17505" s="214"/>
      <c r="E17505" s="214"/>
      <c r="F17505" s="224"/>
      <c r="G17505" s="216"/>
      <c r="H17505" s="227"/>
      <c r="I17505" s="214"/>
      <c r="J17505" s="214"/>
      <c r="K17505" s="218"/>
    </row>
    <row r="17506" customHeight="1" spans="1:11">
      <c r="A17506" s="228"/>
      <c r="B17506" s="219"/>
      <c r="C17506" s="220"/>
      <c r="D17506" s="220"/>
      <c r="E17506" s="220"/>
      <c r="F17506" s="225"/>
      <c r="G17506" s="222"/>
      <c r="H17506" s="229"/>
      <c r="I17506" s="220"/>
      <c r="J17506" s="220"/>
      <c r="K17506" s="223"/>
    </row>
    <row r="17507" customHeight="1" spans="1:11">
      <c r="A17507" s="226"/>
      <c r="B17507" s="213"/>
      <c r="C17507" s="214"/>
      <c r="D17507" s="214"/>
      <c r="E17507" s="214"/>
      <c r="F17507" s="224"/>
      <c r="G17507" s="216"/>
      <c r="H17507" s="227"/>
      <c r="I17507" s="214"/>
      <c r="J17507" s="214"/>
      <c r="K17507" s="218"/>
    </row>
    <row r="17508" customHeight="1" spans="1:11">
      <c r="A17508" s="228"/>
      <c r="B17508" s="219"/>
      <c r="C17508" s="220"/>
      <c r="D17508" s="220"/>
      <c r="E17508" s="220"/>
      <c r="F17508" s="225"/>
      <c r="G17508" s="222"/>
      <c r="H17508" s="229"/>
      <c r="I17508" s="220"/>
      <c r="J17508" s="220"/>
      <c r="K17508" s="223"/>
    </row>
    <row r="17509" customHeight="1" spans="1:11">
      <c r="A17509" s="226"/>
      <c r="B17509" s="213"/>
      <c r="C17509" s="214"/>
      <c r="D17509" s="214"/>
      <c r="E17509" s="214"/>
      <c r="F17509" s="224"/>
      <c r="G17509" s="216"/>
      <c r="H17509" s="227"/>
      <c r="I17509" s="214"/>
      <c r="J17509" s="214"/>
      <c r="K17509" s="218"/>
    </row>
    <row r="17510" customHeight="1" spans="1:11">
      <c r="A17510" s="228"/>
      <c r="B17510" s="219"/>
      <c r="C17510" s="220"/>
      <c r="D17510" s="220"/>
      <c r="E17510" s="220"/>
      <c r="F17510" s="225"/>
      <c r="G17510" s="222"/>
      <c r="H17510" s="229"/>
      <c r="I17510" s="220"/>
      <c r="J17510" s="220"/>
      <c r="K17510" s="223"/>
    </row>
    <row r="17511" customHeight="1" spans="1:11">
      <c r="A17511" s="226"/>
      <c r="B17511" s="213"/>
      <c r="C17511" s="214"/>
      <c r="D17511" s="214"/>
      <c r="E17511" s="214"/>
      <c r="F17511" s="224"/>
      <c r="G17511" s="216"/>
      <c r="H17511" s="227"/>
      <c r="I17511" s="214"/>
      <c r="J17511" s="214"/>
      <c r="K17511" s="218"/>
    </row>
    <row r="17512" customHeight="1" spans="1:11">
      <c r="A17512" s="228"/>
      <c r="B17512" s="219"/>
      <c r="C17512" s="220"/>
      <c r="D17512" s="220"/>
      <c r="E17512" s="220"/>
      <c r="F17512" s="225"/>
      <c r="G17512" s="222"/>
      <c r="H17512" s="229"/>
      <c r="I17512" s="220"/>
      <c r="J17512" s="220"/>
      <c r="K17512" s="223"/>
    </row>
    <row r="17513" customHeight="1" spans="1:11">
      <c r="A17513" s="226"/>
      <c r="B17513" s="213"/>
      <c r="C17513" s="214"/>
      <c r="D17513" s="214"/>
      <c r="E17513" s="214"/>
      <c r="F17513" s="224"/>
      <c r="G17513" s="216"/>
      <c r="H17513" s="227"/>
      <c r="I17513" s="214"/>
      <c r="J17513" s="214"/>
      <c r="K17513" s="218"/>
    </row>
    <row r="17514" customHeight="1" spans="1:11">
      <c r="A17514" s="228"/>
      <c r="B17514" s="219"/>
      <c r="C17514" s="220"/>
      <c r="D17514" s="220"/>
      <c r="E17514" s="220"/>
      <c r="F17514" s="225"/>
      <c r="G17514" s="222"/>
      <c r="H17514" s="229"/>
      <c r="I17514" s="220"/>
      <c r="J17514" s="220"/>
      <c r="K17514" s="223"/>
    </row>
    <row r="17515" customHeight="1" spans="1:11">
      <c r="A17515" s="226"/>
      <c r="B17515" s="213"/>
      <c r="C17515" s="214"/>
      <c r="D17515" s="214"/>
      <c r="E17515" s="214"/>
      <c r="F17515" s="224"/>
      <c r="G17515" s="216"/>
      <c r="H17515" s="227"/>
      <c r="I17515" s="214"/>
      <c r="J17515" s="214"/>
      <c r="K17515" s="218"/>
    </row>
    <row r="17516" customHeight="1" spans="1:11">
      <c r="A17516" s="228"/>
      <c r="B17516" s="219"/>
      <c r="C17516" s="220"/>
      <c r="D17516" s="220"/>
      <c r="E17516" s="220"/>
      <c r="F17516" s="225"/>
      <c r="G17516" s="222"/>
      <c r="H17516" s="229"/>
      <c r="I17516" s="220"/>
      <c r="J17516" s="220"/>
      <c r="K17516" s="223"/>
    </row>
    <row r="17517" customHeight="1" spans="1:11">
      <c r="A17517" s="226"/>
      <c r="B17517" s="213"/>
      <c r="C17517" s="214"/>
      <c r="D17517" s="214"/>
      <c r="E17517" s="214"/>
      <c r="F17517" s="224"/>
      <c r="G17517" s="216"/>
      <c r="H17517" s="227"/>
      <c r="I17517" s="214"/>
      <c r="J17517" s="214"/>
      <c r="K17517" s="218"/>
    </row>
    <row r="17518" customHeight="1" spans="1:11">
      <c r="A17518" s="228"/>
      <c r="B17518" s="219"/>
      <c r="C17518" s="220"/>
      <c r="D17518" s="220"/>
      <c r="E17518" s="220"/>
      <c r="F17518" s="225"/>
      <c r="G17518" s="222"/>
      <c r="H17518" s="229"/>
      <c r="I17518" s="220"/>
      <c r="J17518" s="220"/>
      <c r="K17518" s="223"/>
    </row>
    <row r="17519" customHeight="1" spans="1:11">
      <c r="A17519" s="226"/>
      <c r="B17519" s="213"/>
      <c r="C17519" s="214"/>
      <c r="D17519" s="214"/>
      <c r="E17519" s="214"/>
      <c r="F17519" s="224"/>
      <c r="G17519" s="216"/>
      <c r="H17519" s="227"/>
      <c r="I17519" s="214"/>
      <c r="J17519" s="214"/>
      <c r="K17519" s="218"/>
    </row>
    <row r="17520" customHeight="1" spans="1:11">
      <c r="A17520" s="228"/>
      <c r="B17520" s="219"/>
      <c r="C17520" s="220"/>
      <c r="D17520" s="220"/>
      <c r="E17520" s="220"/>
      <c r="F17520" s="225"/>
      <c r="G17520" s="222"/>
      <c r="H17520" s="229"/>
      <c r="I17520" s="220"/>
      <c r="J17520" s="220"/>
      <c r="K17520" s="223"/>
    </row>
    <row r="17521" customHeight="1" spans="1:11">
      <c r="A17521" s="226"/>
      <c r="B17521" s="213"/>
      <c r="C17521" s="214"/>
      <c r="D17521" s="214"/>
      <c r="E17521" s="214"/>
      <c r="F17521" s="224"/>
      <c r="G17521" s="216"/>
      <c r="H17521" s="227"/>
      <c r="I17521" s="214"/>
      <c r="J17521" s="214"/>
      <c r="K17521" s="218"/>
    </row>
    <row r="17522" customHeight="1" spans="1:11">
      <c r="A17522" s="228"/>
      <c r="B17522" s="219"/>
      <c r="C17522" s="220"/>
      <c r="D17522" s="220"/>
      <c r="E17522" s="220"/>
      <c r="F17522" s="225"/>
      <c r="G17522" s="222"/>
      <c r="H17522" s="229"/>
      <c r="I17522" s="220"/>
      <c r="J17522" s="220"/>
      <c r="K17522" s="223"/>
    </row>
    <row r="17523" customHeight="1" spans="1:11">
      <c r="A17523" s="226"/>
      <c r="B17523" s="213"/>
      <c r="C17523" s="214"/>
      <c r="D17523" s="214"/>
      <c r="E17523" s="214"/>
      <c r="F17523" s="224"/>
      <c r="G17523" s="216"/>
      <c r="H17523" s="227"/>
      <c r="I17523" s="214"/>
      <c r="J17523" s="214"/>
      <c r="K17523" s="218"/>
    </row>
    <row r="17524" customHeight="1" spans="1:11">
      <c r="A17524" s="228"/>
      <c r="B17524" s="219"/>
      <c r="C17524" s="220"/>
      <c r="D17524" s="220"/>
      <c r="E17524" s="220"/>
      <c r="F17524" s="225"/>
      <c r="G17524" s="222"/>
      <c r="H17524" s="229"/>
      <c r="I17524" s="220"/>
      <c r="J17524" s="220"/>
      <c r="K17524" s="223"/>
    </row>
    <row r="17525" customHeight="1" spans="1:11">
      <c r="A17525" s="226"/>
      <c r="B17525" s="213"/>
      <c r="C17525" s="214"/>
      <c r="D17525" s="214"/>
      <c r="E17525" s="214"/>
      <c r="F17525" s="224"/>
      <c r="G17525" s="216"/>
      <c r="H17525" s="227"/>
      <c r="I17525" s="214"/>
      <c r="J17525" s="214"/>
      <c r="K17525" s="218"/>
    </row>
    <row r="17526" customHeight="1" spans="1:11">
      <c r="A17526" s="228"/>
      <c r="B17526" s="219"/>
      <c r="C17526" s="220"/>
      <c r="D17526" s="220"/>
      <c r="E17526" s="220"/>
      <c r="F17526" s="225"/>
      <c r="G17526" s="222"/>
      <c r="H17526" s="229"/>
      <c r="I17526" s="220"/>
      <c r="J17526" s="220"/>
      <c r="K17526" s="223"/>
    </row>
    <row r="17527" customHeight="1" spans="1:11">
      <c r="A17527" s="226"/>
      <c r="B17527" s="213"/>
      <c r="C17527" s="214"/>
      <c r="D17527" s="214"/>
      <c r="E17527" s="214"/>
      <c r="F17527" s="224"/>
      <c r="G17527" s="216"/>
      <c r="H17527" s="227"/>
      <c r="I17527" s="214"/>
      <c r="J17527" s="214"/>
      <c r="K17527" s="218"/>
    </row>
    <row r="17528" customHeight="1" spans="1:11">
      <c r="A17528" s="228"/>
      <c r="B17528" s="219"/>
      <c r="C17528" s="220"/>
      <c r="D17528" s="220"/>
      <c r="E17528" s="220"/>
      <c r="F17528" s="225"/>
      <c r="G17528" s="222"/>
      <c r="H17528" s="229"/>
      <c r="I17528" s="220"/>
      <c r="J17528" s="220"/>
      <c r="K17528" s="223"/>
    </row>
    <row r="17529" customHeight="1" spans="1:11">
      <c r="A17529" s="226"/>
      <c r="B17529" s="213"/>
      <c r="C17529" s="214"/>
      <c r="D17529" s="214"/>
      <c r="E17529" s="214"/>
      <c r="F17529" s="224"/>
      <c r="G17529" s="216"/>
      <c r="H17529" s="227"/>
      <c r="I17529" s="214"/>
      <c r="J17529" s="214"/>
      <c r="K17529" s="218"/>
    </row>
    <row r="17530" customHeight="1" spans="1:11">
      <c r="A17530" s="228"/>
      <c r="B17530" s="219"/>
      <c r="C17530" s="220"/>
      <c r="D17530" s="220"/>
      <c r="E17530" s="220"/>
      <c r="F17530" s="225"/>
      <c r="G17530" s="222"/>
      <c r="H17530" s="229"/>
      <c r="I17530" s="220"/>
      <c r="J17530" s="220"/>
      <c r="K17530" s="223"/>
    </row>
    <row r="17531" customHeight="1" spans="1:11">
      <c r="A17531" s="226"/>
      <c r="B17531" s="213"/>
      <c r="C17531" s="214"/>
      <c r="D17531" s="214"/>
      <c r="E17531" s="214"/>
      <c r="F17531" s="224"/>
      <c r="G17531" s="216"/>
      <c r="H17531" s="227"/>
      <c r="I17531" s="214"/>
      <c r="J17531" s="214"/>
      <c r="K17531" s="218"/>
    </row>
    <row r="17532" customHeight="1" spans="1:11">
      <c r="A17532" s="228"/>
      <c r="B17532" s="219"/>
      <c r="C17532" s="220"/>
      <c r="D17532" s="220"/>
      <c r="E17532" s="220"/>
      <c r="F17532" s="225"/>
      <c r="G17532" s="222"/>
      <c r="H17532" s="229"/>
      <c r="I17532" s="220"/>
      <c r="J17532" s="220"/>
      <c r="K17532" s="223"/>
    </row>
    <row r="17533" customHeight="1" spans="1:11">
      <c r="A17533" s="226"/>
      <c r="B17533" s="213"/>
      <c r="C17533" s="214"/>
      <c r="D17533" s="214"/>
      <c r="E17533" s="214"/>
      <c r="F17533" s="224"/>
      <c r="G17533" s="216"/>
      <c r="H17533" s="227"/>
      <c r="I17533" s="214"/>
      <c r="J17533" s="214"/>
      <c r="K17533" s="218"/>
    </row>
    <row r="17534" customHeight="1" spans="1:11">
      <c r="A17534" s="228"/>
      <c r="B17534" s="219"/>
      <c r="C17534" s="220"/>
      <c r="D17534" s="220"/>
      <c r="E17534" s="220"/>
      <c r="F17534" s="225"/>
      <c r="G17534" s="222"/>
      <c r="H17534" s="229"/>
      <c r="I17534" s="220"/>
      <c r="J17534" s="220"/>
      <c r="K17534" s="223"/>
    </row>
    <row r="17535" customHeight="1" spans="1:11">
      <c r="A17535" s="226"/>
      <c r="B17535" s="213"/>
      <c r="C17535" s="214"/>
      <c r="D17535" s="214"/>
      <c r="E17535" s="214"/>
      <c r="F17535" s="224"/>
      <c r="G17535" s="216"/>
      <c r="H17535" s="227"/>
      <c r="I17535" s="214"/>
      <c r="J17535" s="214"/>
      <c r="K17535" s="218"/>
    </row>
    <row r="17536" customHeight="1" spans="1:11">
      <c r="A17536" s="228"/>
      <c r="B17536" s="219"/>
      <c r="C17536" s="220"/>
      <c r="D17536" s="220"/>
      <c r="E17536" s="220"/>
      <c r="F17536" s="225"/>
      <c r="G17536" s="222"/>
      <c r="H17536" s="229"/>
      <c r="I17536" s="220"/>
      <c r="J17536" s="220"/>
      <c r="K17536" s="223"/>
    </row>
    <row r="17537" customHeight="1" spans="1:11">
      <c r="A17537" s="226"/>
      <c r="B17537" s="213"/>
      <c r="C17537" s="214"/>
      <c r="D17537" s="214"/>
      <c r="E17537" s="214"/>
      <c r="F17537" s="224"/>
      <c r="G17537" s="216"/>
      <c r="H17537" s="227"/>
      <c r="I17537" s="214"/>
      <c r="J17537" s="214"/>
      <c r="K17537" s="218"/>
    </row>
    <row r="17538" customHeight="1" spans="1:11">
      <c r="A17538" s="228"/>
      <c r="B17538" s="219"/>
      <c r="C17538" s="220"/>
      <c r="D17538" s="220"/>
      <c r="E17538" s="220"/>
      <c r="F17538" s="225"/>
      <c r="G17538" s="222"/>
      <c r="H17538" s="229"/>
      <c r="I17538" s="220"/>
      <c r="J17538" s="220"/>
      <c r="K17538" s="223"/>
    </row>
    <row r="17539" customHeight="1" spans="1:11">
      <c r="A17539" s="226"/>
      <c r="B17539" s="213"/>
      <c r="C17539" s="214"/>
      <c r="D17539" s="214"/>
      <c r="E17539" s="214"/>
      <c r="F17539" s="224"/>
      <c r="G17539" s="216"/>
      <c r="H17539" s="227"/>
      <c r="I17539" s="214"/>
      <c r="J17539" s="214"/>
      <c r="K17539" s="218"/>
    </row>
    <row r="17540" customHeight="1" spans="1:11">
      <c r="A17540" s="228"/>
      <c r="B17540" s="219"/>
      <c r="C17540" s="220"/>
      <c r="D17540" s="220"/>
      <c r="E17540" s="220"/>
      <c r="F17540" s="225"/>
      <c r="G17540" s="222"/>
      <c r="H17540" s="229"/>
      <c r="I17540" s="220"/>
      <c r="J17540" s="220"/>
      <c r="K17540" s="223"/>
    </row>
    <row r="17541" customHeight="1" spans="1:11">
      <c r="A17541" s="226"/>
      <c r="B17541" s="213"/>
      <c r="C17541" s="214"/>
      <c r="D17541" s="214"/>
      <c r="E17541" s="214"/>
      <c r="F17541" s="224"/>
      <c r="G17541" s="216"/>
      <c r="H17541" s="227"/>
      <c r="I17541" s="214"/>
      <c r="J17541" s="214"/>
      <c r="K17541" s="218"/>
    </row>
    <row r="17542" customHeight="1" spans="1:11">
      <c r="A17542" s="228"/>
      <c r="B17542" s="219"/>
      <c r="C17542" s="220"/>
      <c r="D17542" s="220"/>
      <c r="E17542" s="220"/>
      <c r="F17542" s="225"/>
      <c r="G17542" s="222"/>
      <c r="H17542" s="229"/>
      <c r="I17542" s="220"/>
      <c r="J17542" s="220"/>
      <c r="K17542" s="223"/>
    </row>
    <row r="17543" customHeight="1" spans="1:11">
      <c r="A17543" s="226"/>
      <c r="B17543" s="213"/>
      <c r="C17543" s="214"/>
      <c r="D17543" s="214"/>
      <c r="E17543" s="214"/>
      <c r="F17543" s="224"/>
      <c r="G17543" s="216"/>
      <c r="H17543" s="227"/>
      <c r="I17543" s="214"/>
      <c r="J17543" s="214"/>
      <c r="K17543" s="218"/>
    </row>
    <row r="17544" customHeight="1" spans="1:11">
      <c r="A17544" s="228"/>
      <c r="B17544" s="219"/>
      <c r="C17544" s="220"/>
      <c r="D17544" s="220"/>
      <c r="E17544" s="220"/>
      <c r="F17544" s="225"/>
      <c r="G17544" s="222"/>
      <c r="H17544" s="229"/>
      <c r="I17544" s="220"/>
      <c r="J17544" s="220"/>
      <c r="K17544" s="223"/>
    </row>
    <row r="17545" customHeight="1" spans="1:11">
      <c r="A17545" s="226"/>
      <c r="B17545" s="213"/>
      <c r="C17545" s="214"/>
      <c r="D17545" s="214"/>
      <c r="E17545" s="214"/>
      <c r="F17545" s="224"/>
      <c r="G17545" s="216"/>
      <c r="H17545" s="227"/>
      <c r="I17545" s="214"/>
      <c r="J17545" s="214"/>
      <c r="K17545" s="218"/>
    </row>
    <row r="17546" customHeight="1" spans="1:11">
      <c r="A17546" s="228"/>
      <c r="B17546" s="219"/>
      <c r="C17546" s="220"/>
      <c r="D17546" s="220"/>
      <c r="E17546" s="220"/>
      <c r="F17546" s="225"/>
      <c r="G17546" s="222"/>
      <c r="H17546" s="229"/>
      <c r="I17546" s="220"/>
      <c r="J17546" s="220"/>
      <c r="K17546" s="223"/>
    </row>
    <row r="17547" customHeight="1" spans="1:11">
      <c r="A17547" s="226"/>
      <c r="B17547" s="213"/>
      <c r="C17547" s="214"/>
      <c r="D17547" s="214"/>
      <c r="E17547" s="214"/>
      <c r="F17547" s="224"/>
      <c r="G17547" s="216"/>
      <c r="H17547" s="227"/>
      <c r="I17547" s="214"/>
      <c r="J17547" s="214"/>
      <c r="K17547" s="218"/>
    </row>
    <row r="17548" customHeight="1" spans="1:11">
      <c r="A17548" s="228"/>
      <c r="B17548" s="219"/>
      <c r="C17548" s="220"/>
      <c r="D17548" s="220"/>
      <c r="E17548" s="220"/>
      <c r="F17548" s="225"/>
      <c r="G17548" s="222"/>
      <c r="H17548" s="229"/>
      <c r="I17548" s="220"/>
      <c r="J17548" s="220"/>
      <c r="K17548" s="223"/>
    </row>
    <row r="17549" customHeight="1" spans="1:11">
      <c r="A17549" s="226"/>
      <c r="B17549" s="213"/>
      <c r="C17549" s="214"/>
      <c r="D17549" s="214"/>
      <c r="E17549" s="214"/>
      <c r="F17549" s="224"/>
      <c r="G17549" s="216"/>
      <c r="H17549" s="227"/>
      <c r="I17549" s="214"/>
      <c r="J17549" s="214"/>
      <c r="K17549" s="218"/>
    </row>
    <row r="17550" customHeight="1" spans="1:11">
      <c r="A17550" s="228"/>
      <c r="B17550" s="219"/>
      <c r="C17550" s="220"/>
      <c r="D17550" s="220"/>
      <c r="E17550" s="220"/>
      <c r="F17550" s="225"/>
      <c r="G17550" s="222"/>
      <c r="H17550" s="229"/>
      <c r="I17550" s="220"/>
      <c r="J17550" s="220"/>
      <c r="K17550" s="223"/>
    </row>
    <row r="17551" customHeight="1" spans="1:11">
      <c r="A17551" s="226"/>
      <c r="B17551" s="213"/>
      <c r="C17551" s="214"/>
      <c r="D17551" s="214"/>
      <c r="E17551" s="214"/>
      <c r="F17551" s="224"/>
      <c r="G17551" s="216"/>
      <c r="H17551" s="227"/>
      <c r="I17551" s="214"/>
      <c r="J17551" s="214"/>
      <c r="K17551" s="218"/>
    </row>
    <row r="17552" customHeight="1" spans="1:11">
      <c r="A17552" s="228"/>
      <c r="B17552" s="219"/>
      <c r="C17552" s="220"/>
      <c r="D17552" s="220"/>
      <c r="E17552" s="220"/>
      <c r="F17552" s="225"/>
      <c r="G17552" s="222"/>
      <c r="H17552" s="229"/>
      <c r="I17552" s="220"/>
      <c r="J17552" s="220"/>
      <c r="K17552" s="223"/>
    </row>
    <row r="17553" customHeight="1" spans="1:11">
      <c r="A17553" s="226"/>
      <c r="B17553" s="213"/>
      <c r="C17553" s="214"/>
      <c r="D17553" s="214"/>
      <c r="E17553" s="214"/>
      <c r="F17553" s="224"/>
      <c r="G17553" s="216"/>
      <c r="H17553" s="227"/>
      <c r="I17553" s="214"/>
      <c r="J17553" s="214"/>
      <c r="K17553" s="218"/>
    </row>
    <row r="17554" customHeight="1" spans="1:11">
      <c r="A17554" s="228"/>
      <c r="B17554" s="219"/>
      <c r="C17554" s="220"/>
      <c r="D17554" s="220"/>
      <c r="E17554" s="220"/>
      <c r="F17554" s="225"/>
      <c r="G17554" s="222"/>
      <c r="H17554" s="229"/>
      <c r="I17554" s="220"/>
      <c r="J17554" s="220"/>
      <c r="K17554" s="223"/>
    </row>
    <row r="17555" customHeight="1" spans="1:11">
      <c r="A17555" s="226"/>
      <c r="B17555" s="213"/>
      <c r="C17555" s="214"/>
      <c r="D17555" s="214"/>
      <c r="E17555" s="214"/>
      <c r="F17555" s="224"/>
      <c r="G17555" s="216"/>
      <c r="H17555" s="227"/>
      <c r="I17555" s="214"/>
      <c r="J17555" s="214"/>
      <c r="K17555" s="218"/>
    </row>
    <row r="17556" customHeight="1" spans="1:11">
      <c r="A17556" s="228"/>
      <c r="B17556" s="219"/>
      <c r="C17556" s="220"/>
      <c r="D17556" s="220"/>
      <c r="E17556" s="220"/>
      <c r="F17556" s="225"/>
      <c r="G17556" s="222"/>
      <c r="H17556" s="229"/>
      <c r="I17556" s="220"/>
      <c r="J17556" s="220"/>
      <c r="K17556" s="223"/>
    </row>
    <row r="17557" customHeight="1" spans="1:11">
      <c r="A17557" s="226"/>
      <c r="B17557" s="213"/>
      <c r="C17557" s="214"/>
      <c r="D17557" s="214"/>
      <c r="E17557" s="214"/>
      <c r="F17557" s="224"/>
      <c r="G17557" s="216"/>
      <c r="H17557" s="227"/>
      <c r="I17557" s="214"/>
      <c r="J17557" s="214"/>
      <c r="K17557" s="218"/>
    </row>
    <row r="17558" customHeight="1" spans="1:11">
      <c r="A17558" s="228"/>
      <c r="B17558" s="219"/>
      <c r="C17558" s="220"/>
      <c r="D17558" s="220"/>
      <c r="E17558" s="220"/>
      <c r="F17558" s="225"/>
      <c r="G17558" s="222"/>
      <c r="H17558" s="229"/>
      <c r="I17558" s="220"/>
      <c r="J17558" s="220"/>
      <c r="K17558" s="223"/>
    </row>
    <row r="17559" customHeight="1" spans="1:11">
      <c r="A17559" s="226"/>
      <c r="B17559" s="213"/>
      <c r="C17559" s="214"/>
      <c r="D17559" s="214"/>
      <c r="E17559" s="214"/>
      <c r="F17559" s="224"/>
      <c r="G17559" s="216"/>
      <c r="H17559" s="227"/>
      <c r="I17559" s="214"/>
      <c r="J17559" s="214"/>
      <c r="K17559" s="218"/>
    </row>
    <row r="17560" customHeight="1" spans="1:11">
      <c r="A17560" s="228"/>
      <c r="B17560" s="219"/>
      <c r="C17560" s="220"/>
      <c r="D17560" s="220"/>
      <c r="E17560" s="220"/>
      <c r="F17560" s="225"/>
      <c r="G17560" s="222"/>
      <c r="H17560" s="229"/>
      <c r="I17560" s="220"/>
      <c r="J17560" s="220"/>
      <c r="K17560" s="223"/>
    </row>
    <row r="17561" customHeight="1" spans="1:11">
      <c r="A17561" s="226"/>
      <c r="B17561" s="213"/>
      <c r="C17561" s="214"/>
      <c r="D17561" s="214"/>
      <c r="E17561" s="214"/>
      <c r="F17561" s="224"/>
      <c r="G17561" s="216"/>
      <c r="H17561" s="227"/>
      <c r="I17561" s="214"/>
      <c r="J17561" s="214"/>
      <c r="K17561" s="218"/>
    </row>
    <row r="17562" customHeight="1" spans="1:11">
      <c r="A17562" s="228"/>
      <c r="B17562" s="219"/>
      <c r="C17562" s="220"/>
      <c r="D17562" s="220"/>
      <c r="E17562" s="220"/>
      <c r="F17562" s="225"/>
      <c r="G17562" s="222"/>
      <c r="H17562" s="229"/>
      <c r="I17562" s="220"/>
      <c r="J17562" s="220"/>
      <c r="K17562" s="223"/>
    </row>
    <row r="17563" customHeight="1" spans="1:11">
      <c r="A17563" s="226"/>
      <c r="B17563" s="213"/>
      <c r="C17563" s="214"/>
      <c r="D17563" s="214"/>
      <c r="E17563" s="214"/>
      <c r="F17563" s="224"/>
      <c r="G17563" s="216"/>
      <c r="H17563" s="227"/>
      <c r="I17563" s="214"/>
      <c r="J17563" s="214"/>
      <c r="K17563" s="218"/>
    </row>
    <row r="17564" customHeight="1" spans="1:11">
      <c r="A17564" s="228"/>
      <c r="B17564" s="219"/>
      <c r="C17564" s="220"/>
      <c r="D17564" s="220"/>
      <c r="E17564" s="220"/>
      <c r="F17564" s="225"/>
      <c r="G17564" s="222"/>
      <c r="H17564" s="229"/>
      <c r="I17564" s="220"/>
      <c r="J17564" s="220"/>
      <c r="K17564" s="223"/>
    </row>
    <row r="17565" customHeight="1" spans="1:11">
      <c r="A17565" s="226"/>
      <c r="B17565" s="213"/>
      <c r="C17565" s="214"/>
      <c r="D17565" s="214"/>
      <c r="E17565" s="214"/>
      <c r="F17565" s="224"/>
      <c r="G17565" s="216"/>
      <c r="H17565" s="227"/>
      <c r="I17565" s="214"/>
      <c r="J17565" s="214"/>
      <c r="K17565" s="218"/>
    </row>
    <row r="17566" customHeight="1" spans="1:11">
      <c r="A17566" s="228"/>
      <c r="B17566" s="219"/>
      <c r="C17566" s="220"/>
      <c r="D17566" s="220"/>
      <c r="E17566" s="220"/>
      <c r="F17566" s="225"/>
      <c r="G17566" s="222"/>
      <c r="H17566" s="229"/>
      <c r="I17566" s="220"/>
      <c r="J17566" s="220"/>
      <c r="K17566" s="223"/>
    </row>
    <row r="17567" customHeight="1" spans="1:11">
      <c r="A17567" s="226"/>
      <c r="B17567" s="213"/>
      <c r="C17567" s="214"/>
      <c r="D17567" s="214"/>
      <c r="E17567" s="214"/>
      <c r="F17567" s="224"/>
      <c r="G17567" s="216"/>
      <c r="H17567" s="227"/>
      <c r="I17567" s="214"/>
      <c r="J17567" s="214"/>
      <c r="K17567" s="218"/>
    </row>
    <row r="17568" customHeight="1" spans="1:11">
      <c r="A17568" s="228"/>
      <c r="B17568" s="219"/>
      <c r="C17568" s="220"/>
      <c r="D17568" s="220"/>
      <c r="E17568" s="220"/>
      <c r="F17568" s="225"/>
      <c r="G17568" s="222"/>
      <c r="H17568" s="229"/>
      <c r="I17568" s="220"/>
      <c r="J17568" s="220"/>
      <c r="K17568" s="223"/>
    </row>
    <row r="17569" customHeight="1" spans="1:11">
      <c r="A17569" s="226"/>
      <c r="B17569" s="213"/>
      <c r="C17569" s="214"/>
      <c r="D17569" s="214"/>
      <c r="E17569" s="214"/>
      <c r="F17569" s="224"/>
      <c r="G17569" s="216"/>
      <c r="H17569" s="227"/>
      <c r="I17569" s="214"/>
      <c r="J17569" s="214"/>
      <c r="K17569" s="218"/>
    </row>
    <row r="17570" customHeight="1" spans="1:11">
      <c r="A17570" s="228"/>
      <c r="B17570" s="219"/>
      <c r="C17570" s="220"/>
      <c r="D17570" s="220"/>
      <c r="E17570" s="220"/>
      <c r="F17570" s="225"/>
      <c r="G17570" s="222"/>
      <c r="H17570" s="229"/>
      <c r="I17570" s="220"/>
      <c r="J17570" s="220"/>
      <c r="K17570" s="223"/>
    </row>
    <row r="17571" customHeight="1" spans="1:11">
      <c r="A17571" s="226"/>
      <c r="B17571" s="213"/>
      <c r="C17571" s="214"/>
      <c r="D17571" s="214"/>
      <c r="E17571" s="214"/>
      <c r="F17571" s="224"/>
      <c r="G17571" s="216"/>
      <c r="H17571" s="227"/>
      <c r="I17571" s="214"/>
      <c r="J17571" s="214"/>
      <c r="K17571" s="218"/>
    </row>
    <row r="17572" customHeight="1" spans="1:11">
      <c r="A17572" s="228"/>
      <c r="B17572" s="219"/>
      <c r="C17572" s="220"/>
      <c r="D17572" s="220"/>
      <c r="E17572" s="220"/>
      <c r="F17572" s="225"/>
      <c r="G17572" s="222"/>
      <c r="H17572" s="229"/>
      <c r="I17572" s="220"/>
      <c r="J17572" s="220"/>
      <c r="K17572" s="223"/>
    </row>
    <row r="17573" customHeight="1" spans="1:11">
      <c r="A17573" s="226"/>
      <c r="B17573" s="213"/>
      <c r="C17573" s="214"/>
      <c r="D17573" s="214"/>
      <c r="E17573" s="214"/>
      <c r="F17573" s="224"/>
      <c r="G17573" s="216"/>
      <c r="H17573" s="227"/>
      <c r="I17573" s="214"/>
      <c r="J17573" s="214"/>
      <c r="K17573" s="218"/>
    </row>
    <row r="17574" customHeight="1" spans="1:11">
      <c r="A17574" s="228"/>
      <c r="B17574" s="219"/>
      <c r="C17574" s="220"/>
      <c r="D17574" s="220"/>
      <c r="E17574" s="220"/>
      <c r="F17574" s="225"/>
      <c r="G17574" s="222"/>
      <c r="H17574" s="229"/>
      <c r="I17574" s="220"/>
      <c r="J17574" s="220"/>
      <c r="K17574" s="223"/>
    </row>
    <row r="17575" customHeight="1" spans="1:11">
      <c r="A17575" s="226"/>
      <c r="B17575" s="213"/>
      <c r="C17575" s="214"/>
      <c r="D17575" s="214"/>
      <c r="E17575" s="214"/>
      <c r="F17575" s="224"/>
      <c r="G17575" s="216"/>
      <c r="H17575" s="227"/>
      <c r="I17575" s="214"/>
      <c r="J17575" s="214"/>
      <c r="K17575" s="218"/>
    </row>
    <row r="17576" customHeight="1" spans="1:11">
      <c r="A17576" s="228"/>
      <c r="B17576" s="219"/>
      <c r="C17576" s="220"/>
      <c r="D17576" s="220"/>
      <c r="E17576" s="220"/>
      <c r="F17576" s="225"/>
      <c r="G17576" s="222"/>
      <c r="H17576" s="229"/>
      <c r="I17576" s="220"/>
      <c r="J17576" s="220"/>
      <c r="K17576" s="223"/>
    </row>
    <row r="17577" customHeight="1" spans="1:11">
      <c r="A17577" s="226"/>
      <c r="B17577" s="213"/>
      <c r="C17577" s="214"/>
      <c r="D17577" s="214"/>
      <c r="E17577" s="214"/>
      <c r="F17577" s="224"/>
      <c r="G17577" s="216"/>
      <c r="H17577" s="227"/>
      <c r="I17577" s="214"/>
      <c r="J17577" s="214"/>
      <c r="K17577" s="218"/>
    </row>
    <row r="17578" customHeight="1" spans="1:11">
      <c r="A17578" s="228"/>
      <c r="B17578" s="219"/>
      <c r="C17578" s="220"/>
      <c r="D17578" s="220"/>
      <c r="E17578" s="220"/>
      <c r="F17578" s="225"/>
      <c r="G17578" s="222"/>
      <c r="H17578" s="229"/>
      <c r="I17578" s="220"/>
      <c r="J17578" s="220"/>
      <c r="K17578" s="223"/>
    </row>
    <row r="17579" customHeight="1" spans="1:11">
      <c r="A17579" s="226"/>
      <c r="B17579" s="213"/>
      <c r="C17579" s="214"/>
      <c r="D17579" s="214"/>
      <c r="E17579" s="214"/>
      <c r="F17579" s="224"/>
      <c r="G17579" s="216"/>
      <c r="H17579" s="227"/>
      <c r="I17579" s="214"/>
      <c r="J17579" s="214"/>
      <c r="K17579" s="218"/>
    </row>
    <row r="17580" customHeight="1" spans="1:11">
      <c r="A17580" s="228"/>
      <c r="B17580" s="219"/>
      <c r="C17580" s="220"/>
      <c r="D17580" s="220"/>
      <c r="E17580" s="220"/>
      <c r="F17580" s="225"/>
      <c r="G17580" s="222"/>
      <c r="H17580" s="229"/>
      <c r="I17580" s="220"/>
      <c r="J17580" s="220"/>
      <c r="K17580" s="223"/>
    </row>
    <row r="17581" customHeight="1" spans="1:11">
      <c r="A17581" s="226"/>
      <c r="B17581" s="213"/>
      <c r="C17581" s="214"/>
      <c r="D17581" s="214"/>
      <c r="E17581" s="214"/>
      <c r="F17581" s="224"/>
      <c r="G17581" s="216"/>
      <c r="H17581" s="227"/>
      <c r="I17581" s="214"/>
      <c r="J17581" s="214"/>
      <c r="K17581" s="218"/>
    </row>
    <row r="17582" customHeight="1" spans="1:11">
      <c r="A17582" s="228"/>
      <c r="B17582" s="219"/>
      <c r="C17582" s="220"/>
      <c r="D17582" s="220"/>
      <c r="E17582" s="220"/>
      <c r="F17582" s="225"/>
      <c r="G17582" s="222"/>
      <c r="H17582" s="229"/>
      <c r="I17582" s="220"/>
      <c r="J17582" s="220"/>
      <c r="K17582" s="223"/>
    </row>
    <row r="17583" customHeight="1" spans="1:11">
      <c r="A17583" s="226"/>
      <c r="B17583" s="213"/>
      <c r="C17583" s="214"/>
      <c r="D17583" s="214"/>
      <c r="E17583" s="214"/>
      <c r="F17583" s="224"/>
      <c r="G17583" s="216"/>
      <c r="H17583" s="227"/>
      <c r="I17583" s="214"/>
      <c r="J17583" s="214"/>
      <c r="K17583" s="218"/>
    </row>
    <row r="17584" customHeight="1" spans="1:11">
      <c r="A17584" s="228"/>
      <c r="B17584" s="219"/>
      <c r="C17584" s="220"/>
      <c r="D17584" s="220"/>
      <c r="E17584" s="220"/>
      <c r="F17584" s="225"/>
      <c r="G17584" s="222"/>
      <c r="H17584" s="229"/>
      <c r="I17584" s="220"/>
      <c r="J17584" s="220"/>
      <c r="K17584" s="223"/>
    </row>
    <row r="17585" customHeight="1" spans="1:11">
      <c r="A17585" s="226"/>
      <c r="B17585" s="213"/>
      <c r="C17585" s="214"/>
      <c r="D17585" s="214"/>
      <c r="E17585" s="214"/>
      <c r="F17585" s="224"/>
      <c r="G17585" s="216"/>
      <c r="H17585" s="227"/>
      <c r="I17585" s="214"/>
      <c r="J17585" s="214"/>
      <c r="K17585" s="218"/>
    </row>
    <row r="17586" customHeight="1" spans="1:11">
      <c r="A17586" s="228"/>
      <c r="B17586" s="219"/>
      <c r="C17586" s="220"/>
      <c r="D17586" s="220"/>
      <c r="E17586" s="220"/>
      <c r="F17586" s="225"/>
      <c r="G17586" s="222"/>
      <c r="H17586" s="229"/>
      <c r="I17586" s="220"/>
      <c r="J17586" s="220"/>
      <c r="K17586" s="223"/>
    </row>
    <row r="17587" customHeight="1" spans="1:11">
      <c r="A17587" s="226"/>
      <c r="B17587" s="213"/>
      <c r="C17587" s="214"/>
      <c r="D17587" s="214"/>
      <c r="E17587" s="214"/>
      <c r="F17587" s="224"/>
      <c r="G17587" s="216"/>
      <c r="H17587" s="227"/>
      <c r="I17587" s="214"/>
      <c r="J17587" s="214"/>
      <c r="K17587" s="218"/>
    </row>
    <row r="17588" customHeight="1" spans="1:11">
      <c r="A17588" s="228"/>
      <c r="B17588" s="219"/>
      <c r="C17588" s="220"/>
      <c r="D17588" s="220"/>
      <c r="E17588" s="220"/>
      <c r="F17588" s="225"/>
      <c r="G17588" s="222"/>
      <c r="H17588" s="229"/>
      <c r="I17588" s="220"/>
      <c r="J17588" s="220"/>
      <c r="K17588" s="223"/>
    </row>
    <row r="17589" customHeight="1" spans="1:11">
      <c r="A17589" s="226"/>
      <c r="B17589" s="213"/>
      <c r="C17589" s="214"/>
      <c r="D17589" s="214"/>
      <c r="E17589" s="214"/>
      <c r="F17589" s="224"/>
      <c r="G17589" s="216"/>
      <c r="H17589" s="227"/>
      <c r="I17589" s="214"/>
      <c r="J17589" s="214"/>
      <c r="K17589" s="218"/>
    </row>
    <row r="17590" customHeight="1" spans="1:11">
      <c r="A17590" s="228"/>
      <c r="B17590" s="219"/>
      <c r="C17590" s="220"/>
      <c r="D17590" s="220"/>
      <c r="E17590" s="220"/>
      <c r="F17590" s="225"/>
      <c r="G17590" s="222"/>
      <c r="H17590" s="229"/>
      <c r="I17590" s="220"/>
      <c r="J17590" s="220"/>
      <c r="K17590" s="223"/>
    </row>
    <row r="17591" customHeight="1" spans="1:11">
      <c r="A17591" s="226"/>
      <c r="B17591" s="213"/>
      <c r="C17591" s="214"/>
      <c r="D17591" s="214"/>
      <c r="E17591" s="214"/>
      <c r="F17591" s="224"/>
      <c r="G17591" s="216"/>
      <c r="H17591" s="227"/>
      <c r="I17591" s="214"/>
      <c r="J17591" s="214"/>
      <c r="K17591" s="218"/>
    </row>
    <row r="17592" customHeight="1" spans="1:11">
      <c r="A17592" s="228"/>
      <c r="B17592" s="219"/>
      <c r="C17592" s="220"/>
      <c r="D17592" s="220"/>
      <c r="E17592" s="220"/>
      <c r="F17592" s="225"/>
      <c r="G17592" s="222"/>
      <c r="H17592" s="229"/>
      <c r="I17592" s="220"/>
      <c r="J17592" s="220"/>
      <c r="K17592" s="223"/>
    </row>
    <row r="17593" customHeight="1" spans="1:11">
      <c r="A17593" s="226"/>
      <c r="B17593" s="213"/>
      <c r="C17593" s="214"/>
      <c r="D17593" s="214"/>
      <c r="E17593" s="214"/>
      <c r="F17593" s="224"/>
      <c r="G17593" s="216"/>
      <c r="H17593" s="227"/>
      <c r="I17593" s="214"/>
      <c r="J17593" s="214"/>
      <c r="K17593" s="218"/>
    </row>
    <row r="17594" customHeight="1" spans="1:11">
      <c r="A17594" s="228"/>
      <c r="B17594" s="219"/>
      <c r="C17594" s="220"/>
      <c r="D17594" s="220"/>
      <c r="E17594" s="220"/>
      <c r="F17594" s="225"/>
      <c r="G17594" s="222"/>
      <c r="H17594" s="229"/>
      <c r="I17594" s="220"/>
      <c r="J17594" s="220"/>
      <c r="K17594" s="223"/>
    </row>
    <row r="17595" customHeight="1" spans="1:11">
      <c r="A17595" s="226"/>
      <c r="B17595" s="213"/>
      <c r="C17595" s="214"/>
      <c r="D17595" s="214"/>
      <c r="E17595" s="214"/>
      <c r="F17595" s="224"/>
      <c r="G17595" s="216"/>
      <c r="H17595" s="227"/>
      <c r="I17595" s="214"/>
      <c r="J17595" s="214"/>
      <c r="K17595" s="218"/>
    </row>
    <row r="17596" customHeight="1" spans="1:11">
      <c r="A17596" s="228"/>
      <c r="B17596" s="219"/>
      <c r="C17596" s="220"/>
      <c r="D17596" s="220"/>
      <c r="E17596" s="220"/>
      <c r="F17596" s="225"/>
      <c r="G17596" s="222"/>
      <c r="H17596" s="229"/>
      <c r="I17596" s="220"/>
      <c r="J17596" s="220"/>
      <c r="K17596" s="223"/>
    </row>
    <row r="17597" customHeight="1" spans="1:11">
      <c r="A17597" s="226"/>
      <c r="B17597" s="213"/>
      <c r="C17597" s="214"/>
      <c r="D17597" s="214"/>
      <c r="E17597" s="214"/>
      <c r="F17597" s="224"/>
      <c r="G17597" s="216"/>
      <c r="H17597" s="227"/>
      <c r="I17597" s="214"/>
      <c r="J17597" s="214"/>
      <c r="K17597" s="218"/>
    </row>
    <row r="17598" customHeight="1" spans="1:11">
      <c r="A17598" s="228"/>
      <c r="B17598" s="219"/>
      <c r="C17598" s="220"/>
      <c r="D17598" s="220"/>
      <c r="E17598" s="220"/>
      <c r="F17598" s="225"/>
      <c r="G17598" s="222"/>
      <c r="H17598" s="229"/>
      <c r="I17598" s="220"/>
      <c r="J17598" s="220"/>
      <c r="K17598" s="223"/>
    </row>
    <row r="17599" customHeight="1" spans="1:11">
      <c r="A17599" s="226"/>
      <c r="B17599" s="213"/>
      <c r="C17599" s="214"/>
      <c r="D17599" s="214"/>
      <c r="E17599" s="214"/>
      <c r="F17599" s="224"/>
      <c r="G17599" s="216"/>
      <c r="H17599" s="227"/>
      <c r="I17599" s="214"/>
      <c r="J17599" s="214"/>
      <c r="K17599" s="218"/>
    </row>
    <row r="17600" customHeight="1" spans="1:11">
      <c r="A17600" s="228"/>
      <c r="B17600" s="219"/>
      <c r="C17600" s="220"/>
      <c r="D17600" s="220"/>
      <c r="E17600" s="220"/>
      <c r="F17600" s="225"/>
      <c r="G17600" s="222"/>
      <c r="H17600" s="229"/>
      <c r="I17600" s="220"/>
      <c r="J17600" s="220"/>
      <c r="K17600" s="223"/>
    </row>
    <row r="17601" customHeight="1" spans="1:11">
      <c r="A17601" s="226"/>
      <c r="B17601" s="213"/>
      <c r="C17601" s="214"/>
      <c r="D17601" s="214"/>
      <c r="E17601" s="214"/>
      <c r="F17601" s="224"/>
      <c r="G17601" s="216"/>
      <c r="H17601" s="227"/>
      <c r="I17601" s="214"/>
      <c r="J17601" s="214"/>
      <c r="K17601" s="218"/>
    </row>
    <row r="17602" customHeight="1" spans="1:11">
      <c r="A17602" s="228"/>
      <c r="B17602" s="219"/>
      <c r="C17602" s="220"/>
      <c r="D17602" s="220"/>
      <c r="E17602" s="220"/>
      <c r="F17602" s="225"/>
      <c r="G17602" s="222"/>
      <c r="H17602" s="229"/>
      <c r="I17602" s="220"/>
      <c r="J17602" s="220"/>
      <c r="K17602" s="223"/>
    </row>
    <row r="17603" customHeight="1" spans="1:11">
      <c r="A17603" s="226"/>
      <c r="B17603" s="213"/>
      <c r="C17603" s="214"/>
      <c r="D17603" s="214"/>
      <c r="E17603" s="214"/>
      <c r="F17603" s="224"/>
      <c r="G17603" s="216"/>
      <c r="H17603" s="227"/>
      <c r="I17603" s="214"/>
      <c r="J17603" s="214"/>
      <c r="K17603" s="218"/>
    </row>
    <row r="17604" customHeight="1" spans="1:11">
      <c r="A17604" s="228"/>
      <c r="B17604" s="219"/>
      <c r="C17604" s="220"/>
      <c r="D17604" s="220"/>
      <c r="E17604" s="220"/>
      <c r="F17604" s="225"/>
      <c r="G17604" s="222"/>
      <c r="H17604" s="229"/>
      <c r="I17604" s="220"/>
      <c r="J17604" s="220"/>
      <c r="K17604" s="223"/>
    </row>
    <row r="17605" customHeight="1" spans="1:11">
      <c r="A17605" s="226"/>
      <c r="B17605" s="213"/>
      <c r="C17605" s="214"/>
      <c r="D17605" s="214"/>
      <c r="E17605" s="214"/>
      <c r="F17605" s="224"/>
      <c r="G17605" s="216"/>
      <c r="H17605" s="227"/>
      <c r="I17605" s="214"/>
      <c r="J17605" s="214"/>
      <c r="K17605" s="218"/>
    </row>
    <row r="17606" customHeight="1" spans="1:11">
      <c r="A17606" s="228"/>
      <c r="B17606" s="219"/>
      <c r="C17606" s="220"/>
      <c r="D17606" s="220"/>
      <c r="E17606" s="220"/>
      <c r="F17606" s="225"/>
      <c r="G17606" s="222"/>
      <c r="H17606" s="229"/>
      <c r="I17606" s="220"/>
      <c r="J17606" s="220"/>
      <c r="K17606" s="223"/>
    </row>
    <row r="17607" customHeight="1" spans="1:11">
      <c r="A17607" s="226"/>
      <c r="B17607" s="213"/>
      <c r="C17607" s="214"/>
      <c r="D17607" s="214"/>
      <c r="E17607" s="214"/>
      <c r="F17607" s="224"/>
      <c r="G17607" s="216"/>
      <c r="H17607" s="227"/>
      <c r="I17607" s="214"/>
      <c r="J17607" s="214"/>
      <c r="K17607" s="218"/>
    </row>
    <row r="17608" customHeight="1" spans="1:11">
      <c r="A17608" s="228"/>
      <c r="B17608" s="219"/>
      <c r="C17608" s="220"/>
      <c r="D17608" s="220"/>
      <c r="E17608" s="220"/>
      <c r="F17608" s="225"/>
      <c r="G17608" s="222"/>
      <c r="H17608" s="229"/>
      <c r="I17608" s="220"/>
      <c r="J17608" s="220"/>
      <c r="K17608" s="223"/>
    </row>
    <row r="17609" customHeight="1" spans="1:11">
      <c r="A17609" s="226"/>
      <c r="B17609" s="213"/>
      <c r="C17609" s="214"/>
      <c r="D17609" s="214"/>
      <c r="E17609" s="214"/>
      <c r="F17609" s="224"/>
      <c r="G17609" s="216"/>
      <c r="H17609" s="227"/>
      <c r="I17609" s="214"/>
      <c r="J17609" s="214"/>
      <c r="K17609" s="218"/>
    </row>
    <row r="17610" customHeight="1" spans="1:11">
      <c r="A17610" s="228"/>
      <c r="B17610" s="219"/>
      <c r="C17610" s="220"/>
      <c r="D17610" s="220"/>
      <c r="E17610" s="220"/>
      <c r="F17610" s="225"/>
      <c r="G17610" s="222"/>
      <c r="H17610" s="229"/>
      <c r="I17610" s="220"/>
      <c r="J17610" s="220"/>
      <c r="K17610" s="223"/>
    </row>
    <row r="17611" customHeight="1" spans="1:11">
      <c r="A17611" s="226"/>
      <c r="B17611" s="213"/>
      <c r="C17611" s="214"/>
      <c r="D17611" s="214"/>
      <c r="E17611" s="214"/>
      <c r="F17611" s="224"/>
      <c r="G17611" s="216"/>
      <c r="H17611" s="227"/>
      <c r="I17611" s="214"/>
      <c r="J17611" s="214"/>
      <c r="K17611" s="218"/>
    </row>
    <row r="17612" customHeight="1" spans="1:11">
      <c r="A17612" s="228"/>
      <c r="B17612" s="219"/>
      <c r="C17612" s="220"/>
      <c r="D17612" s="220"/>
      <c r="E17612" s="220"/>
      <c r="F17612" s="225"/>
      <c r="G17612" s="222"/>
      <c r="H17612" s="229"/>
      <c r="I17612" s="220"/>
      <c r="J17612" s="220"/>
      <c r="K17612" s="223"/>
    </row>
    <row r="17613" customHeight="1" spans="1:11">
      <c r="A17613" s="226"/>
      <c r="B17613" s="213"/>
      <c r="C17613" s="214"/>
      <c r="D17613" s="214"/>
      <c r="E17613" s="214"/>
      <c r="F17613" s="224"/>
      <c r="G17613" s="216"/>
      <c r="H17613" s="227"/>
      <c r="I17613" s="214"/>
      <c r="J17613" s="214"/>
      <c r="K17613" s="218"/>
    </row>
    <row r="17614" customHeight="1" spans="1:11">
      <c r="A17614" s="228"/>
      <c r="B17614" s="219"/>
      <c r="C17614" s="220"/>
      <c r="D17614" s="220"/>
      <c r="E17614" s="220"/>
      <c r="F17614" s="225"/>
      <c r="G17614" s="222"/>
      <c r="H17614" s="229"/>
      <c r="I17614" s="220"/>
      <c r="J17614" s="220"/>
      <c r="K17614" s="223"/>
    </row>
    <row r="17615" customHeight="1" spans="1:11">
      <c r="A17615" s="226"/>
      <c r="B17615" s="213"/>
      <c r="C17615" s="214"/>
      <c r="D17615" s="214"/>
      <c r="E17615" s="214"/>
      <c r="F17615" s="224"/>
      <c r="G17615" s="216"/>
      <c r="H17615" s="227"/>
      <c r="I17615" s="214"/>
      <c r="J17615" s="214"/>
      <c r="K17615" s="218"/>
    </row>
    <row r="17616" customHeight="1" spans="1:11">
      <c r="A17616" s="228"/>
      <c r="B17616" s="219"/>
      <c r="C17616" s="220"/>
      <c r="D17616" s="220"/>
      <c r="E17616" s="220"/>
      <c r="F17616" s="225"/>
      <c r="G17616" s="222"/>
      <c r="H17616" s="229"/>
      <c r="I17616" s="220"/>
      <c r="J17616" s="220"/>
      <c r="K17616" s="223"/>
    </row>
    <row r="17617" customHeight="1" spans="1:11">
      <c r="A17617" s="226"/>
      <c r="B17617" s="213"/>
      <c r="C17617" s="214"/>
      <c r="D17617" s="214"/>
      <c r="E17617" s="214"/>
      <c r="F17617" s="224"/>
      <c r="G17617" s="216"/>
      <c r="H17617" s="227"/>
      <c r="I17617" s="214"/>
      <c r="J17617" s="214"/>
      <c r="K17617" s="218"/>
    </row>
    <row r="17618" customHeight="1" spans="1:11">
      <c r="A17618" s="228"/>
      <c r="B17618" s="219"/>
      <c r="C17618" s="220"/>
      <c r="D17618" s="220"/>
      <c r="E17618" s="220"/>
      <c r="F17618" s="225"/>
      <c r="G17618" s="222"/>
      <c r="H17618" s="229"/>
      <c r="I17618" s="220"/>
      <c r="J17618" s="220"/>
      <c r="K17618" s="223"/>
    </row>
    <row r="17619" customHeight="1" spans="1:11">
      <c r="A17619" s="226"/>
      <c r="B17619" s="213"/>
      <c r="C17619" s="214"/>
      <c r="D17619" s="214"/>
      <c r="E17619" s="214"/>
      <c r="F17619" s="224"/>
      <c r="G17619" s="216"/>
      <c r="H17619" s="227"/>
      <c r="I17619" s="214"/>
      <c r="J17619" s="214"/>
      <c r="K17619" s="218"/>
    </row>
    <row r="17620" customHeight="1" spans="1:11">
      <c r="A17620" s="228"/>
      <c r="B17620" s="219"/>
      <c r="C17620" s="220"/>
      <c r="D17620" s="220"/>
      <c r="E17620" s="220"/>
      <c r="F17620" s="225"/>
      <c r="G17620" s="222"/>
      <c r="H17620" s="229"/>
      <c r="I17620" s="220"/>
      <c r="J17620" s="220"/>
      <c r="K17620" s="223"/>
    </row>
    <row r="17621" customHeight="1" spans="1:11">
      <c r="A17621" s="226"/>
      <c r="B17621" s="213"/>
      <c r="C17621" s="214"/>
      <c r="D17621" s="214"/>
      <c r="E17621" s="214"/>
      <c r="F17621" s="224"/>
      <c r="G17621" s="216"/>
      <c r="H17621" s="227"/>
      <c r="I17621" s="214"/>
      <c r="J17621" s="214"/>
      <c r="K17621" s="218"/>
    </row>
    <row r="17622" customHeight="1" spans="1:11">
      <c r="A17622" s="228"/>
      <c r="B17622" s="219"/>
      <c r="C17622" s="220"/>
      <c r="D17622" s="220"/>
      <c r="E17622" s="220"/>
      <c r="F17622" s="225"/>
      <c r="G17622" s="222"/>
      <c r="H17622" s="229"/>
      <c r="I17622" s="220"/>
      <c r="J17622" s="220"/>
      <c r="K17622" s="223"/>
    </row>
    <row r="17623" customHeight="1" spans="1:11">
      <c r="A17623" s="226"/>
      <c r="B17623" s="213"/>
      <c r="C17623" s="214"/>
      <c r="D17623" s="214"/>
      <c r="E17623" s="214"/>
      <c r="F17623" s="224"/>
      <c r="G17623" s="216"/>
      <c r="H17623" s="227"/>
      <c r="I17623" s="214"/>
      <c r="J17623" s="214"/>
      <c r="K17623" s="218"/>
    </row>
    <row r="17624" customHeight="1" spans="1:11">
      <c r="A17624" s="228"/>
      <c r="B17624" s="219"/>
      <c r="C17624" s="220"/>
      <c r="D17624" s="220"/>
      <c r="E17624" s="220"/>
      <c r="F17624" s="225"/>
      <c r="G17624" s="222"/>
      <c r="H17624" s="229"/>
      <c r="I17624" s="220"/>
      <c r="J17624" s="220"/>
      <c r="K17624" s="223"/>
    </row>
    <row r="17625" customHeight="1" spans="1:11">
      <c r="A17625" s="226"/>
      <c r="B17625" s="213"/>
      <c r="C17625" s="214"/>
      <c r="D17625" s="214"/>
      <c r="E17625" s="214"/>
      <c r="F17625" s="224"/>
      <c r="G17625" s="216"/>
      <c r="H17625" s="227"/>
      <c r="I17625" s="214"/>
      <c r="J17625" s="214"/>
      <c r="K17625" s="218"/>
    </row>
    <row r="17626" customHeight="1" spans="1:11">
      <c r="A17626" s="228"/>
      <c r="B17626" s="219"/>
      <c r="C17626" s="220"/>
      <c r="D17626" s="220"/>
      <c r="E17626" s="220"/>
      <c r="F17626" s="225"/>
      <c r="G17626" s="222"/>
      <c r="H17626" s="229"/>
      <c r="I17626" s="220"/>
      <c r="J17626" s="220"/>
      <c r="K17626" s="223"/>
    </row>
    <row r="17627" customHeight="1" spans="1:11">
      <c r="A17627" s="226"/>
      <c r="B17627" s="213"/>
      <c r="C17627" s="214"/>
      <c r="D17627" s="214"/>
      <c r="E17627" s="214"/>
      <c r="F17627" s="224"/>
      <c r="G17627" s="216"/>
      <c r="H17627" s="227"/>
      <c r="I17627" s="214"/>
      <c r="J17627" s="214"/>
      <c r="K17627" s="218"/>
    </row>
    <row r="17628" customHeight="1" spans="1:11">
      <c r="A17628" s="228"/>
      <c r="B17628" s="219"/>
      <c r="C17628" s="220"/>
      <c r="D17628" s="220"/>
      <c r="E17628" s="220"/>
      <c r="F17628" s="225"/>
      <c r="G17628" s="222"/>
      <c r="H17628" s="229"/>
      <c r="I17628" s="220"/>
      <c r="J17628" s="220"/>
      <c r="K17628" s="223"/>
    </row>
    <row r="17629" customHeight="1" spans="1:11">
      <c r="A17629" s="226"/>
      <c r="B17629" s="213"/>
      <c r="C17629" s="214"/>
      <c r="D17629" s="214"/>
      <c r="E17629" s="214"/>
      <c r="F17629" s="224"/>
      <c r="G17629" s="216"/>
      <c r="H17629" s="227"/>
      <c r="I17629" s="214"/>
      <c r="J17629" s="214"/>
      <c r="K17629" s="218"/>
    </row>
    <row r="17630" customHeight="1" spans="1:11">
      <c r="A17630" s="228"/>
      <c r="B17630" s="219"/>
      <c r="C17630" s="220"/>
      <c r="D17630" s="220"/>
      <c r="E17630" s="220"/>
      <c r="F17630" s="225"/>
      <c r="G17630" s="222"/>
      <c r="H17630" s="229"/>
      <c r="I17630" s="220"/>
      <c r="J17630" s="220"/>
      <c r="K17630" s="223"/>
    </row>
    <row r="17631" customHeight="1" spans="1:11">
      <c r="A17631" s="226"/>
      <c r="B17631" s="213"/>
      <c r="C17631" s="214"/>
      <c r="D17631" s="214"/>
      <c r="E17631" s="214"/>
      <c r="F17631" s="224"/>
      <c r="G17631" s="216"/>
      <c r="H17631" s="227"/>
      <c r="I17631" s="214"/>
      <c r="J17631" s="214"/>
      <c r="K17631" s="218"/>
    </row>
    <row r="17632" customHeight="1" spans="1:11">
      <c r="A17632" s="228"/>
      <c r="B17632" s="219"/>
      <c r="C17632" s="220"/>
      <c r="D17632" s="220"/>
      <c r="E17632" s="220"/>
      <c r="F17632" s="225"/>
      <c r="G17632" s="222"/>
      <c r="H17632" s="229"/>
      <c r="I17632" s="220"/>
      <c r="J17632" s="220"/>
      <c r="K17632" s="223"/>
    </row>
    <row r="17633" customHeight="1" spans="1:11">
      <c r="A17633" s="226"/>
      <c r="B17633" s="213"/>
      <c r="C17633" s="214"/>
      <c r="D17633" s="214"/>
      <c r="E17633" s="214"/>
      <c r="F17633" s="224"/>
      <c r="G17633" s="216"/>
      <c r="H17633" s="227"/>
      <c r="I17633" s="214"/>
      <c r="J17633" s="214"/>
      <c r="K17633" s="218"/>
    </row>
    <row r="17634" customHeight="1" spans="1:11">
      <c r="A17634" s="228"/>
      <c r="B17634" s="219"/>
      <c r="C17634" s="220"/>
      <c r="D17634" s="220"/>
      <c r="E17634" s="220"/>
      <c r="F17634" s="225"/>
      <c r="G17634" s="222"/>
      <c r="H17634" s="229"/>
      <c r="I17634" s="220"/>
      <c r="J17634" s="220"/>
      <c r="K17634" s="223"/>
    </row>
    <row r="17635" customHeight="1" spans="1:11">
      <c r="A17635" s="226"/>
      <c r="B17635" s="213"/>
      <c r="C17635" s="214"/>
      <c r="D17635" s="214"/>
      <c r="E17635" s="214"/>
      <c r="F17635" s="224"/>
      <c r="G17635" s="216"/>
      <c r="H17635" s="227"/>
      <c r="I17635" s="214"/>
      <c r="J17635" s="214"/>
      <c r="K17635" s="218"/>
    </row>
    <row r="17636" customHeight="1" spans="1:11">
      <c r="A17636" s="228"/>
      <c r="B17636" s="219"/>
      <c r="C17636" s="220"/>
      <c r="D17636" s="220"/>
      <c r="E17636" s="220"/>
      <c r="F17636" s="225"/>
      <c r="G17636" s="222"/>
      <c r="H17636" s="229"/>
      <c r="I17636" s="220"/>
      <c r="J17636" s="220"/>
      <c r="K17636" s="223"/>
    </row>
    <row r="17637" customHeight="1" spans="1:11">
      <c r="A17637" s="226"/>
      <c r="B17637" s="213"/>
      <c r="C17637" s="214"/>
      <c r="D17637" s="214"/>
      <c r="E17637" s="214"/>
      <c r="F17637" s="224"/>
      <c r="G17637" s="216"/>
      <c r="H17637" s="227"/>
      <c r="I17637" s="214"/>
      <c r="J17637" s="214"/>
      <c r="K17637" s="218"/>
    </row>
    <row r="17638" customHeight="1" spans="1:11">
      <c r="A17638" s="228"/>
      <c r="B17638" s="219"/>
      <c r="C17638" s="220"/>
      <c r="D17638" s="220"/>
      <c r="E17638" s="220"/>
      <c r="F17638" s="225"/>
      <c r="G17638" s="222"/>
      <c r="H17638" s="229"/>
      <c r="I17638" s="220"/>
      <c r="J17638" s="220"/>
      <c r="K17638" s="223"/>
    </row>
    <row r="17639" customHeight="1" spans="1:11">
      <c r="A17639" s="226"/>
      <c r="B17639" s="213"/>
      <c r="C17639" s="214"/>
      <c r="D17639" s="214"/>
      <c r="E17639" s="214"/>
      <c r="F17639" s="224"/>
      <c r="G17639" s="216"/>
      <c r="H17639" s="227"/>
      <c r="I17639" s="214"/>
      <c r="J17639" s="214"/>
      <c r="K17639" s="218"/>
    </row>
    <row r="17640" customHeight="1" spans="1:11">
      <c r="A17640" s="228"/>
      <c r="B17640" s="219"/>
      <c r="C17640" s="220"/>
      <c r="D17640" s="220"/>
      <c r="E17640" s="220"/>
      <c r="F17640" s="225"/>
      <c r="G17640" s="222"/>
      <c r="H17640" s="229"/>
      <c r="I17640" s="220"/>
      <c r="J17640" s="220"/>
      <c r="K17640" s="223"/>
    </row>
    <row r="17641" customHeight="1" spans="1:11">
      <c r="A17641" s="226"/>
      <c r="B17641" s="213"/>
      <c r="C17641" s="214"/>
      <c r="D17641" s="214"/>
      <c r="E17641" s="214"/>
      <c r="F17641" s="224"/>
      <c r="G17641" s="216"/>
      <c r="H17641" s="227"/>
      <c r="I17641" s="214"/>
      <c r="J17641" s="214"/>
      <c r="K17641" s="218"/>
    </row>
    <row r="17642" customHeight="1" spans="1:11">
      <c r="A17642" s="228"/>
      <c r="B17642" s="219"/>
      <c r="C17642" s="220"/>
      <c r="D17642" s="220"/>
      <c r="E17642" s="220"/>
      <c r="F17642" s="225"/>
      <c r="G17642" s="222"/>
      <c r="H17642" s="229"/>
      <c r="I17642" s="220"/>
      <c r="J17642" s="220"/>
      <c r="K17642" s="223"/>
    </row>
    <row r="17643" customHeight="1" spans="1:11">
      <c r="A17643" s="226"/>
      <c r="B17643" s="213"/>
      <c r="C17643" s="214"/>
      <c r="D17643" s="214"/>
      <c r="E17643" s="214"/>
      <c r="F17643" s="224"/>
      <c r="G17643" s="216"/>
      <c r="H17643" s="227"/>
      <c r="I17643" s="214"/>
      <c r="J17643" s="214"/>
      <c r="K17643" s="218"/>
    </row>
    <row r="17644" customHeight="1" spans="1:11">
      <c r="A17644" s="228"/>
      <c r="B17644" s="219"/>
      <c r="C17644" s="220"/>
      <c r="D17644" s="220"/>
      <c r="E17644" s="220"/>
      <c r="F17644" s="225"/>
      <c r="G17644" s="222"/>
      <c r="H17644" s="229"/>
      <c r="I17644" s="220"/>
      <c r="J17644" s="220"/>
      <c r="K17644" s="223"/>
    </row>
    <row r="17645" customHeight="1" spans="1:11">
      <c r="A17645" s="226"/>
      <c r="B17645" s="213"/>
      <c r="C17645" s="214"/>
      <c r="D17645" s="214"/>
      <c r="E17645" s="214"/>
      <c r="F17645" s="224"/>
      <c r="G17645" s="216"/>
      <c r="H17645" s="227"/>
      <c r="I17645" s="214"/>
      <c r="J17645" s="214"/>
      <c r="K17645" s="218"/>
    </row>
    <row r="17646" customHeight="1" spans="1:11">
      <c r="A17646" s="228"/>
      <c r="B17646" s="219"/>
      <c r="C17646" s="220"/>
      <c r="D17646" s="220"/>
      <c r="E17646" s="220"/>
      <c r="F17646" s="225"/>
      <c r="G17646" s="222"/>
      <c r="H17646" s="229"/>
      <c r="I17646" s="220"/>
      <c r="J17646" s="220"/>
      <c r="K17646" s="223"/>
    </row>
    <row r="17647" customHeight="1" spans="1:11">
      <c r="A17647" s="226"/>
      <c r="B17647" s="213"/>
      <c r="C17647" s="214"/>
      <c r="D17647" s="214"/>
      <c r="E17647" s="214"/>
      <c r="F17647" s="224"/>
      <c r="G17647" s="216"/>
      <c r="H17647" s="227"/>
      <c r="I17647" s="214"/>
      <c r="J17647" s="214"/>
      <c r="K17647" s="218"/>
    </row>
    <row r="17648" customHeight="1" spans="1:11">
      <c r="A17648" s="228"/>
      <c r="B17648" s="219"/>
      <c r="C17648" s="220"/>
      <c r="D17648" s="220"/>
      <c r="E17648" s="220"/>
      <c r="F17648" s="225"/>
      <c r="G17648" s="222"/>
      <c r="H17648" s="229"/>
      <c r="I17648" s="220"/>
      <c r="J17648" s="220"/>
      <c r="K17648" s="223"/>
    </row>
    <row r="17649" customHeight="1" spans="1:11">
      <c r="A17649" s="226"/>
      <c r="B17649" s="213"/>
      <c r="C17649" s="214"/>
      <c r="D17649" s="214"/>
      <c r="E17649" s="214"/>
      <c r="F17649" s="224"/>
      <c r="G17649" s="216"/>
      <c r="H17649" s="227"/>
      <c r="I17649" s="214"/>
      <c r="J17649" s="214"/>
      <c r="K17649" s="218"/>
    </row>
    <row r="17650" customHeight="1" spans="1:11">
      <c r="A17650" s="228"/>
      <c r="B17650" s="219"/>
      <c r="C17650" s="220"/>
      <c r="D17650" s="220"/>
      <c r="E17650" s="220"/>
      <c r="F17650" s="225"/>
      <c r="G17650" s="222"/>
      <c r="H17650" s="229"/>
      <c r="I17650" s="220"/>
      <c r="J17650" s="220"/>
      <c r="K17650" s="223"/>
    </row>
    <row r="17651" customHeight="1" spans="1:11">
      <c r="A17651" s="226"/>
      <c r="B17651" s="213"/>
      <c r="C17651" s="214"/>
      <c r="D17651" s="214"/>
      <c r="E17651" s="214"/>
      <c r="F17651" s="224"/>
      <c r="G17651" s="216"/>
      <c r="H17651" s="227"/>
      <c r="I17651" s="214"/>
      <c r="J17651" s="214"/>
      <c r="K17651" s="218"/>
    </row>
    <row r="17652" customHeight="1" spans="1:11">
      <c r="A17652" s="228"/>
      <c r="B17652" s="219"/>
      <c r="C17652" s="220"/>
      <c r="D17652" s="220"/>
      <c r="E17652" s="220"/>
      <c r="F17652" s="225"/>
      <c r="G17652" s="222"/>
      <c r="H17652" s="229"/>
      <c r="I17652" s="220"/>
      <c r="J17652" s="220"/>
      <c r="K17652" s="223"/>
    </row>
    <row r="17653" customHeight="1" spans="1:11">
      <c r="A17653" s="226"/>
      <c r="B17653" s="213"/>
      <c r="C17653" s="214"/>
      <c r="D17653" s="214"/>
      <c r="E17653" s="214"/>
      <c r="F17653" s="224"/>
      <c r="G17653" s="216"/>
      <c r="H17653" s="227"/>
      <c r="I17653" s="214"/>
      <c r="J17653" s="214"/>
      <c r="K17653" s="218"/>
    </row>
    <row r="17654" customHeight="1" spans="1:11">
      <c r="A17654" s="228"/>
      <c r="B17654" s="219"/>
      <c r="C17654" s="220"/>
      <c r="D17654" s="220"/>
      <c r="E17654" s="220"/>
      <c r="F17654" s="225"/>
      <c r="G17654" s="222"/>
      <c r="H17654" s="229"/>
      <c r="I17654" s="220"/>
      <c r="J17654" s="220"/>
      <c r="K17654" s="223"/>
    </row>
    <row r="17655" customHeight="1" spans="1:11">
      <c r="A17655" s="226"/>
      <c r="B17655" s="213"/>
      <c r="C17655" s="214"/>
      <c r="D17655" s="214"/>
      <c r="E17655" s="214"/>
      <c r="F17655" s="224"/>
      <c r="G17655" s="216"/>
      <c r="H17655" s="227"/>
      <c r="I17655" s="214"/>
      <c r="J17655" s="214"/>
      <c r="K17655" s="218"/>
    </row>
    <row r="17656" customHeight="1" spans="1:11">
      <c r="A17656" s="228"/>
      <c r="B17656" s="219"/>
      <c r="C17656" s="220"/>
      <c r="D17656" s="220"/>
      <c r="E17656" s="220"/>
      <c r="F17656" s="225"/>
      <c r="G17656" s="222"/>
      <c r="H17656" s="229"/>
      <c r="I17656" s="220"/>
      <c r="J17656" s="220"/>
      <c r="K17656" s="223"/>
    </row>
    <row r="17657" customHeight="1" spans="1:11">
      <c r="A17657" s="226"/>
      <c r="B17657" s="213"/>
      <c r="C17657" s="214"/>
      <c r="D17657" s="214"/>
      <c r="E17657" s="214"/>
      <c r="F17657" s="224"/>
      <c r="G17657" s="216"/>
      <c r="H17657" s="227"/>
      <c r="I17657" s="214"/>
      <c r="J17657" s="214"/>
      <c r="K17657" s="218"/>
    </row>
    <row r="17658" customHeight="1" spans="1:11">
      <c r="A17658" s="228"/>
      <c r="B17658" s="219"/>
      <c r="C17658" s="220"/>
      <c r="D17658" s="220"/>
      <c r="E17658" s="220"/>
      <c r="F17658" s="225"/>
      <c r="G17658" s="222"/>
      <c r="H17658" s="229"/>
      <c r="I17658" s="220"/>
      <c r="J17658" s="220"/>
      <c r="K17658" s="223"/>
    </row>
    <row r="17659" customHeight="1" spans="1:11">
      <c r="A17659" s="226"/>
      <c r="B17659" s="213"/>
      <c r="C17659" s="214"/>
      <c r="D17659" s="214"/>
      <c r="E17659" s="214"/>
      <c r="F17659" s="224"/>
      <c r="G17659" s="216"/>
      <c r="H17659" s="227"/>
      <c r="I17659" s="214"/>
      <c r="J17659" s="214"/>
      <c r="K17659" s="218"/>
    </row>
    <row r="17660" customHeight="1" spans="1:11">
      <c r="A17660" s="228"/>
      <c r="B17660" s="219"/>
      <c r="C17660" s="220"/>
      <c r="D17660" s="220"/>
      <c r="E17660" s="220"/>
      <c r="F17660" s="225"/>
      <c r="G17660" s="222"/>
      <c r="H17660" s="229"/>
      <c r="I17660" s="220"/>
      <c r="J17660" s="220"/>
      <c r="K17660" s="223"/>
    </row>
    <row r="17661" customHeight="1" spans="1:11">
      <c r="A17661" s="226"/>
      <c r="B17661" s="213"/>
      <c r="C17661" s="214"/>
      <c r="D17661" s="214"/>
      <c r="E17661" s="214"/>
      <c r="F17661" s="224"/>
      <c r="G17661" s="216"/>
      <c r="H17661" s="227"/>
      <c r="I17661" s="214"/>
      <c r="J17661" s="214"/>
      <c r="K17661" s="218"/>
    </row>
    <row r="17662" customHeight="1" spans="1:11">
      <c r="A17662" s="228"/>
      <c r="B17662" s="219"/>
      <c r="C17662" s="220"/>
      <c r="D17662" s="220"/>
      <c r="E17662" s="220"/>
      <c r="F17662" s="225"/>
      <c r="G17662" s="222"/>
      <c r="H17662" s="229"/>
      <c r="I17662" s="220"/>
      <c r="J17662" s="220"/>
      <c r="K17662" s="223"/>
    </row>
    <row r="17663" customHeight="1" spans="1:11">
      <c r="A17663" s="226"/>
      <c r="B17663" s="213"/>
      <c r="C17663" s="214"/>
      <c r="D17663" s="214"/>
      <c r="E17663" s="214"/>
      <c r="F17663" s="224"/>
      <c r="G17663" s="216"/>
      <c r="H17663" s="227"/>
      <c r="I17663" s="214"/>
      <c r="J17663" s="214"/>
      <c r="K17663" s="218"/>
    </row>
    <row r="17664" customHeight="1" spans="1:11">
      <c r="A17664" s="228"/>
      <c r="B17664" s="219"/>
      <c r="C17664" s="220"/>
      <c r="D17664" s="220"/>
      <c r="E17664" s="220"/>
      <c r="F17664" s="225"/>
      <c r="G17664" s="222"/>
      <c r="H17664" s="229"/>
      <c r="I17664" s="220"/>
      <c r="J17664" s="220"/>
      <c r="K17664" s="223"/>
    </row>
    <row r="17665" customHeight="1" spans="1:11">
      <c r="A17665" s="226"/>
      <c r="B17665" s="213"/>
      <c r="C17665" s="214"/>
      <c r="D17665" s="214"/>
      <c r="E17665" s="214"/>
      <c r="F17665" s="224"/>
      <c r="G17665" s="216"/>
      <c r="H17665" s="227"/>
      <c r="I17665" s="214"/>
      <c r="J17665" s="214"/>
      <c r="K17665" s="218"/>
    </row>
    <row r="17666" customHeight="1" spans="1:11">
      <c r="A17666" s="228"/>
      <c r="B17666" s="219"/>
      <c r="C17666" s="220"/>
      <c r="D17666" s="220"/>
      <c r="E17666" s="220"/>
      <c r="F17666" s="225"/>
      <c r="G17666" s="222"/>
      <c r="H17666" s="229"/>
      <c r="I17666" s="220"/>
      <c r="J17666" s="220"/>
      <c r="K17666" s="223"/>
    </row>
    <row r="17667" customHeight="1" spans="1:11">
      <c r="A17667" s="226"/>
      <c r="B17667" s="213"/>
      <c r="C17667" s="214"/>
      <c r="D17667" s="214"/>
      <c r="E17667" s="214"/>
      <c r="F17667" s="224"/>
      <c r="G17667" s="216"/>
      <c r="H17667" s="227"/>
      <c r="I17667" s="214"/>
      <c r="J17667" s="214"/>
      <c r="K17667" s="218"/>
    </row>
    <row r="17668" customHeight="1" spans="1:11">
      <c r="A17668" s="228"/>
      <c r="B17668" s="219"/>
      <c r="C17668" s="220"/>
      <c r="D17668" s="220"/>
      <c r="E17668" s="220"/>
      <c r="F17668" s="225"/>
      <c r="G17668" s="222"/>
      <c r="H17668" s="229"/>
      <c r="I17668" s="220"/>
      <c r="J17668" s="220"/>
      <c r="K17668" s="223"/>
    </row>
    <row r="17669" customHeight="1" spans="1:11">
      <c r="A17669" s="226"/>
      <c r="B17669" s="213"/>
      <c r="C17669" s="214"/>
      <c r="D17669" s="214"/>
      <c r="E17669" s="214"/>
      <c r="F17669" s="224"/>
      <c r="G17669" s="216"/>
      <c r="H17669" s="227"/>
      <c r="I17669" s="214"/>
      <c r="J17669" s="214"/>
      <c r="K17669" s="218"/>
    </row>
    <row r="17670" customHeight="1" spans="1:11">
      <c r="A17670" s="228"/>
      <c r="B17670" s="219"/>
      <c r="C17670" s="220"/>
      <c r="D17670" s="220"/>
      <c r="E17670" s="220"/>
      <c r="F17670" s="225"/>
      <c r="G17670" s="222"/>
      <c r="H17670" s="229"/>
      <c r="I17670" s="220"/>
      <c r="J17670" s="220"/>
      <c r="K17670" s="223"/>
    </row>
    <row r="17671" customHeight="1" spans="1:11">
      <c r="A17671" s="226"/>
      <c r="B17671" s="213"/>
      <c r="C17671" s="214"/>
      <c r="D17671" s="214"/>
      <c r="E17671" s="214"/>
      <c r="F17671" s="224"/>
      <c r="G17671" s="216"/>
      <c r="H17671" s="227"/>
      <c r="I17671" s="214"/>
      <c r="J17671" s="214"/>
      <c r="K17671" s="218"/>
    </row>
    <row r="17672" customHeight="1" spans="1:11">
      <c r="A17672" s="228"/>
      <c r="B17672" s="219"/>
      <c r="C17672" s="220"/>
      <c r="D17672" s="220"/>
      <c r="E17672" s="220"/>
      <c r="F17672" s="225"/>
      <c r="G17672" s="222"/>
      <c r="H17672" s="229"/>
      <c r="I17672" s="220"/>
      <c r="J17672" s="220"/>
      <c r="K17672" s="223"/>
    </row>
    <row r="17673" customHeight="1" spans="1:11">
      <c r="A17673" s="226"/>
      <c r="B17673" s="213"/>
      <c r="C17673" s="214"/>
      <c r="D17673" s="214"/>
      <c r="E17673" s="214"/>
      <c r="F17673" s="224"/>
      <c r="G17673" s="216"/>
      <c r="H17673" s="227"/>
      <c r="I17673" s="214"/>
      <c r="J17673" s="214"/>
      <c r="K17673" s="218"/>
    </row>
    <row r="17674" customHeight="1" spans="1:11">
      <c r="A17674" s="228"/>
      <c r="B17674" s="219"/>
      <c r="C17674" s="220"/>
      <c r="D17674" s="220"/>
      <c r="E17674" s="220"/>
      <c r="F17674" s="225"/>
      <c r="G17674" s="222"/>
      <c r="H17674" s="229"/>
      <c r="I17674" s="220"/>
      <c r="J17674" s="220"/>
      <c r="K17674" s="223"/>
    </row>
    <row r="17675" customHeight="1" spans="1:11">
      <c r="A17675" s="226"/>
      <c r="B17675" s="213"/>
      <c r="C17675" s="214"/>
      <c r="D17675" s="214"/>
      <c r="E17675" s="214"/>
      <c r="F17675" s="224"/>
      <c r="G17675" s="216"/>
      <c r="H17675" s="227"/>
      <c r="I17675" s="214"/>
      <c r="J17675" s="214"/>
      <c r="K17675" s="218"/>
    </row>
    <row r="17676" customHeight="1" spans="1:11">
      <c r="A17676" s="228"/>
      <c r="B17676" s="219"/>
      <c r="C17676" s="220"/>
      <c r="D17676" s="220"/>
      <c r="E17676" s="220"/>
      <c r="F17676" s="225"/>
      <c r="G17676" s="222"/>
      <c r="H17676" s="229"/>
      <c r="I17676" s="220"/>
      <c r="J17676" s="220"/>
      <c r="K17676" s="223"/>
    </row>
    <row r="17677" customHeight="1" spans="1:11">
      <c r="A17677" s="226"/>
      <c r="B17677" s="213"/>
      <c r="C17677" s="214"/>
      <c r="D17677" s="214"/>
      <c r="E17677" s="214"/>
      <c r="F17677" s="224"/>
      <c r="G17677" s="216"/>
      <c r="H17677" s="227"/>
      <c r="I17677" s="214"/>
      <c r="J17677" s="214"/>
      <c r="K17677" s="218"/>
    </row>
    <row r="17678" customHeight="1" spans="1:11">
      <c r="A17678" s="228"/>
      <c r="B17678" s="219"/>
      <c r="C17678" s="220"/>
      <c r="D17678" s="220"/>
      <c r="E17678" s="220"/>
      <c r="F17678" s="225"/>
      <c r="G17678" s="222"/>
      <c r="H17678" s="229"/>
      <c r="I17678" s="220"/>
      <c r="J17678" s="220"/>
      <c r="K17678" s="223"/>
    </row>
    <row r="17679" customHeight="1" spans="1:11">
      <c r="A17679" s="226"/>
      <c r="B17679" s="213"/>
      <c r="C17679" s="214"/>
      <c r="D17679" s="214"/>
      <c r="E17679" s="214"/>
      <c r="F17679" s="224"/>
      <c r="G17679" s="216"/>
      <c r="H17679" s="227"/>
      <c r="I17679" s="214"/>
      <c r="J17679" s="214"/>
      <c r="K17679" s="218"/>
    </row>
    <row r="17680" customHeight="1" spans="1:11">
      <c r="A17680" s="228"/>
      <c r="B17680" s="219"/>
      <c r="C17680" s="220"/>
      <c r="D17680" s="220"/>
      <c r="E17680" s="220"/>
      <c r="F17680" s="225"/>
      <c r="G17680" s="222"/>
      <c r="H17680" s="229"/>
      <c r="I17680" s="220"/>
      <c r="J17680" s="220"/>
      <c r="K17680" s="223"/>
    </row>
    <row r="17681" customHeight="1" spans="1:11">
      <c r="A17681" s="226"/>
      <c r="B17681" s="213"/>
      <c r="C17681" s="214"/>
      <c r="D17681" s="214"/>
      <c r="E17681" s="214"/>
      <c r="F17681" s="224"/>
      <c r="G17681" s="216"/>
      <c r="H17681" s="227"/>
      <c r="I17681" s="214"/>
      <c r="J17681" s="214"/>
      <c r="K17681" s="218"/>
    </row>
    <row r="17682" customHeight="1" spans="1:11">
      <c r="A17682" s="228"/>
      <c r="B17682" s="219"/>
      <c r="C17682" s="220"/>
      <c r="D17682" s="220"/>
      <c r="E17682" s="220"/>
      <c r="F17682" s="225"/>
      <c r="G17682" s="222"/>
      <c r="H17682" s="229"/>
      <c r="I17682" s="220"/>
      <c r="J17682" s="220"/>
      <c r="K17682" s="223"/>
    </row>
    <row r="17683" customHeight="1" spans="1:11">
      <c r="A17683" s="226"/>
      <c r="B17683" s="213"/>
      <c r="C17683" s="214"/>
      <c r="D17683" s="214"/>
      <c r="E17683" s="214"/>
      <c r="F17683" s="224"/>
      <c r="G17683" s="216"/>
      <c r="H17683" s="227"/>
      <c r="I17683" s="214"/>
      <c r="J17683" s="214"/>
      <c r="K17683" s="218"/>
    </row>
    <row r="17684" customHeight="1" spans="1:11">
      <c r="A17684" s="228"/>
      <c r="B17684" s="219"/>
      <c r="C17684" s="220"/>
      <c r="D17684" s="220"/>
      <c r="E17684" s="220"/>
      <c r="F17684" s="225"/>
      <c r="G17684" s="222"/>
      <c r="H17684" s="229"/>
      <c r="I17684" s="220"/>
      <c r="J17684" s="220"/>
      <c r="K17684" s="223"/>
    </row>
    <row r="17685" customHeight="1" spans="1:11">
      <c r="A17685" s="226"/>
      <c r="B17685" s="213"/>
      <c r="C17685" s="214"/>
      <c r="D17685" s="214"/>
      <c r="E17685" s="214"/>
      <c r="F17685" s="224"/>
      <c r="G17685" s="216"/>
      <c r="H17685" s="227"/>
      <c r="I17685" s="214"/>
      <c r="J17685" s="214"/>
      <c r="K17685" s="218"/>
    </row>
    <row r="17686" customHeight="1" spans="1:11">
      <c r="A17686" s="228"/>
      <c r="B17686" s="219"/>
      <c r="C17686" s="220"/>
      <c r="D17686" s="220"/>
      <c r="E17686" s="220"/>
      <c r="F17686" s="225"/>
      <c r="G17686" s="222"/>
      <c r="H17686" s="229"/>
      <c r="I17686" s="220"/>
      <c r="J17686" s="220"/>
      <c r="K17686" s="223"/>
    </row>
    <row r="17687" customHeight="1" spans="1:11">
      <c r="A17687" s="226"/>
      <c r="B17687" s="213"/>
      <c r="C17687" s="214"/>
      <c r="D17687" s="214"/>
      <c r="E17687" s="214"/>
      <c r="F17687" s="224"/>
      <c r="G17687" s="216"/>
      <c r="H17687" s="227"/>
      <c r="I17687" s="214"/>
      <c r="J17687" s="214"/>
      <c r="K17687" s="218"/>
    </row>
    <row r="17688" customHeight="1" spans="1:11">
      <c r="A17688" s="228"/>
      <c r="B17688" s="219"/>
      <c r="C17688" s="220"/>
      <c r="D17688" s="220"/>
      <c r="E17688" s="220"/>
      <c r="F17688" s="225"/>
      <c r="G17688" s="222"/>
      <c r="H17688" s="229"/>
      <c r="I17688" s="220"/>
      <c r="J17688" s="220"/>
      <c r="K17688" s="223"/>
    </row>
    <row r="17689" customHeight="1" spans="1:11">
      <c r="A17689" s="226"/>
      <c r="B17689" s="213"/>
      <c r="C17689" s="214"/>
      <c r="D17689" s="214"/>
      <c r="E17689" s="214"/>
      <c r="F17689" s="224"/>
      <c r="G17689" s="216"/>
      <c r="H17689" s="227"/>
      <c r="I17689" s="214"/>
      <c r="J17689" s="214"/>
      <c r="K17689" s="218"/>
    </row>
    <row r="17690" customHeight="1" spans="1:11">
      <c r="A17690" s="228"/>
      <c r="B17690" s="219"/>
      <c r="C17690" s="220"/>
      <c r="D17690" s="220"/>
      <c r="E17690" s="220"/>
      <c r="F17690" s="225"/>
      <c r="G17690" s="222"/>
      <c r="H17690" s="229"/>
      <c r="I17690" s="220"/>
      <c r="J17690" s="220"/>
      <c r="K17690" s="223"/>
    </row>
    <row r="17691" customHeight="1" spans="1:11">
      <c r="A17691" s="226"/>
      <c r="B17691" s="213"/>
      <c r="C17691" s="214"/>
      <c r="D17691" s="214"/>
      <c r="E17691" s="214"/>
      <c r="F17691" s="224"/>
      <c r="G17691" s="216"/>
      <c r="H17691" s="227"/>
      <c r="I17691" s="214"/>
      <c r="J17691" s="214"/>
      <c r="K17691" s="218"/>
    </row>
    <row r="17692" customHeight="1" spans="1:11">
      <c r="A17692" s="228"/>
      <c r="B17692" s="219"/>
      <c r="C17692" s="220"/>
      <c r="D17692" s="220"/>
      <c r="E17692" s="220"/>
      <c r="F17692" s="225"/>
      <c r="G17692" s="222"/>
      <c r="H17692" s="229"/>
      <c r="I17692" s="220"/>
      <c r="J17692" s="220"/>
      <c r="K17692" s="223"/>
    </row>
    <row r="17693" customHeight="1" spans="1:11">
      <c r="A17693" s="226"/>
      <c r="B17693" s="213"/>
      <c r="C17693" s="214"/>
      <c r="D17693" s="214"/>
      <c r="E17693" s="214"/>
      <c r="F17693" s="224"/>
      <c r="G17693" s="216"/>
      <c r="H17693" s="227"/>
      <c r="I17693" s="214"/>
      <c r="J17693" s="214"/>
      <c r="K17693" s="218"/>
    </row>
    <row r="17694" customHeight="1" spans="1:11">
      <c r="A17694" s="228"/>
      <c r="B17694" s="219"/>
      <c r="C17694" s="220"/>
      <c r="D17694" s="220"/>
      <c r="E17694" s="220"/>
      <c r="F17694" s="225"/>
      <c r="G17694" s="222"/>
      <c r="H17694" s="229"/>
      <c r="I17694" s="220"/>
      <c r="J17694" s="220"/>
      <c r="K17694" s="223"/>
    </row>
    <row r="17695" customHeight="1" spans="1:11">
      <c r="A17695" s="226"/>
      <c r="B17695" s="213"/>
      <c r="C17695" s="214"/>
      <c r="D17695" s="214"/>
      <c r="E17695" s="214"/>
      <c r="F17695" s="224"/>
      <c r="G17695" s="216"/>
      <c r="H17695" s="227"/>
      <c r="I17695" s="214"/>
      <c r="J17695" s="214"/>
      <c r="K17695" s="218"/>
    </row>
    <row r="17696" customHeight="1" spans="1:11">
      <c r="A17696" s="228"/>
      <c r="B17696" s="219"/>
      <c r="C17696" s="220"/>
      <c r="D17696" s="220"/>
      <c r="E17696" s="220"/>
      <c r="F17696" s="225"/>
      <c r="G17696" s="222"/>
      <c r="H17696" s="229"/>
      <c r="I17696" s="220"/>
      <c r="J17696" s="220"/>
      <c r="K17696" s="223"/>
    </row>
    <row r="17697" customHeight="1" spans="1:11">
      <c r="A17697" s="226"/>
      <c r="B17697" s="213"/>
      <c r="C17697" s="214"/>
      <c r="D17697" s="214"/>
      <c r="E17697" s="214"/>
      <c r="F17697" s="224"/>
      <c r="G17697" s="216"/>
      <c r="H17697" s="227"/>
      <c r="I17697" s="214"/>
      <c r="J17697" s="214"/>
      <c r="K17697" s="218"/>
    </row>
    <row r="17698" customHeight="1" spans="1:11">
      <c r="A17698" s="228"/>
      <c r="B17698" s="219"/>
      <c r="C17698" s="220"/>
      <c r="D17698" s="220"/>
      <c r="E17698" s="220"/>
      <c r="F17698" s="225"/>
      <c r="G17698" s="222"/>
      <c r="H17698" s="229"/>
      <c r="I17698" s="220"/>
      <c r="J17698" s="220"/>
      <c r="K17698" s="223"/>
    </row>
    <row r="17699" customHeight="1" spans="1:11">
      <c r="A17699" s="226"/>
      <c r="B17699" s="213"/>
      <c r="C17699" s="214"/>
      <c r="D17699" s="214"/>
      <c r="E17699" s="214"/>
      <c r="F17699" s="224"/>
      <c r="G17699" s="216"/>
      <c r="H17699" s="227"/>
      <c r="I17699" s="214"/>
      <c r="J17699" s="214"/>
      <c r="K17699" s="218"/>
    </row>
    <row r="17700" customHeight="1" spans="1:11">
      <c r="A17700" s="228"/>
      <c r="B17700" s="219"/>
      <c r="C17700" s="220"/>
      <c r="D17700" s="220"/>
      <c r="E17700" s="220"/>
      <c r="F17700" s="225"/>
      <c r="G17700" s="222"/>
      <c r="H17700" s="229"/>
      <c r="I17700" s="220"/>
      <c r="J17700" s="220"/>
      <c r="K17700" s="223"/>
    </row>
    <row r="17701" customHeight="1" spans="1:11">
      <c r="A17701" s="226"/>
      <c r="B17701" s="213"/>
      <c r="C17701" s="214"/>
      <c r="D17701" s="214"/>
      <c r="E17701" s="214"/>
      <c r="F17701" s="224"/>
      <c r="G17701" s="216"/>
      <c r="H17701" s="227"/>
      <c r="I17701" s="214"/>
      <c r="J17701" s="214"/>
      <c r="K17701" s="218"/>
    </row>
    <row r="17702" customHeight="1" spans="1:11">
      <c r="A17702" s="228"/>
      <c r="B17702" s="219"/>
      <c r="C17702" s="220"/>
      <c r="D17702" s="220"/>
      <c r="E17702" s="220"/>
      <c r="F17702" s="225"/>
      <c r="G17702" s="222"/>
      <c r="H17702" s="229"/>
      <c r="I17702" s="220"/>
      <c r="J17702" s="220"/>
      <c r="K17702" s="223"/>
    </row>
    <row r="17703" customHeight="1" spans="1:11">
      <c r="A17703" s="226"/>
      <c r="B17703" s="213"/>
      <c r="C17703" s="214"/>
      <c r="D17703" s="214"/>
      <c r="E17703" s="214"/>
      <c r="F17703" s="224"/>
      <c r="G17703" s="216"/>
      <c r="H17703" s="227"/>
      <c r="I17703" s="214"/>
      <c r="J17703" s="214"/>
      <c r="K17703" s="218"/>
    </row>
    <row r="17704" customHeight="1" spans="1:11">
      <c r="A17704" s="228"/>
      <c r="B17704" s="219"/>
      <c r="C17704" s="220"/>
      <c r="D17704" s="220"/>
      <c r="E17704" s="220"/>
      <c r="F17704" s="225"/>
      <c r="G17704" s="222"/>
      <c r="H17704" s="229"/>
      <c r="I17704" s="220"/>
      <c r="J17704" s="220"/>
      <c r="K17704" s="223"/>
    </row>
    <row r="17705" customHeight="1" spans="1:11">
      <c r="A17705" s="226"/>
      <c r="B17705" s="213"/>
      <c r="C17705" s="214"/>
      <c r="D17705" s="214"/>
      <c r="E17705" s="214"/>
      <c r="F17705" s="224"/>
      <c r="G17705" s="216"/>
      <c r="H17705" s="227"/>
      <c r="I17705" s="214"/>
      <c r="J17705" s="214"/>
      <c r="K17705" s="218"/>
    </row>
    <row r="17706" customHeight="1" spans="1:11">
      <c r="A17706" s="228"/>
      <c r="B17706" s="219"/>
      <c r="C17706" s="220"/>
      <c r="D17706" s="220"/>
      <c r="E17706" s="220"/>
      <c r="F17706" s="225"/>
      <c r="G17706" s="222"/>
      <c r="H17706" s="229"/>
      <c r="I17706" s="220"/>
      <c r="J17706" s="220"/>
      <c r="K17706" s="223"/>
    </row>
    <row r="17707" customHeight="1" spans="1:11">
      <c r="A17707" s="226"/>
      <c r="B17707" s="213"/>
      <c r="C17707" s="214"/>
      <c r="D17707" s="214"/>
      <c r="E17707" s="214"/>
      <c r="F17707" s="224"/>
      <c r="G17707" s="216"/>
      <c r="H17707" s="227"/>
      <c r="I17707" s="214"/>
      <c r="J17707" s="214"/>
      <c r="K17707" s="218"/>
    </row>
    <row r="17708" customHeight="1" spans="1:11">
      <c r="A17708" s="228"/>
      <c r="B17708" s="219"/>
      <c r="C17708" s="220"/>
      <c r="D17708" s="220"/>
      <c r="E17708" s="220"/>
      <c r="F17708" s="225"/>
      <c r="G17708" s="222"/>
      <c r="H17708" s="229"/>
      <c r="I17708" s="220"/>
      <c r="J17708" s="220"/>
      <c r="K17708" s="223"/>
    </row>
    <row r="17709" customHeight="1" spans="1:11">
      <c r="A17709" s="226"/>
      <c r="B17709" s="213"/>
      <c r="C17709" s="214"/>
      <c r="D17709" s="214"/>
      <c r="E17709" s="214"/>
      <c r="F17709" s="224"/>
      <c r="G17709" s="216"/>
      <c r="H17709" s="227"/>
      <c r="I17709" s="214"/>
      <c r="J17709" s="214"/>
      <c r="K17709" s="218"/>
    </row>
    <row r="17710" customHeight="1" spans="1:11">
      <c r="A17710" s="228"/>
      <c r="B17710" s="219"/>
      <c r="C17710" s="220"/>
      <c r="D17710" s="220"/>
      <c r="E17710" s="220"/>
      <c r="F17710" s="225"/>
      <c r="G17710" s="222"/>
      <c r="H17710" s="229"/>
      <c r="I17710" s="220"/>
      <c r="J17710" s="220"/>
      <c r="K17710" s="223"/>
    </row>
    <row r="17711" customHeight="1" spans="1:11">
      <c r="A17711" s="226"/>
      <c r="B17711" s="213"/>
      <c r="C17711" s="214"/>
      <c r="D17711" s="214"/>
      <c r="E17711" s="214"/>
      <c r="F17711" s="224"/>
      <c r="G17711" s="216"/>
      <c r="H17711" s="227"/>
      <c r="I17711" s="214"/>
      <c r="J17711" s="214"/>
      <c r="K17711" s="218"/>
    </row>
    <row r="17712" customHeight="1" spans="1:11">
      <c r="A17712" s="228"/>
      <c r="B17712" s="219"/>
      <c r="C17712" s="220"/>
      <c r="D17712" s="220"/>
      <c r="E17712" s="220"/>
      <c r="F17712" s="225"/>
      <c r="G17712" s="222"/>
      <c r="H17712" s="229"/>
      <c r="I17712" s="220"/>
      <c r="J17712" s="220"/>
      <c r="K17712" s="223"/>
    </row>
    <row r="17713" customHeight="1" spans="1:11">
      <c r="A17713" s="226"/>
      <c r="B17713" s="213"/>
      <c r="C17713" s="214"/>
      <c r="D17713" s="214"/>
      <c r="E17713" s="214"/>
      <c r="F17713" s="224"/>
      <c r="G17713" s="216"/>
      <c r="H17713" s="227"/>
      <c r="I17713" s="214"/>
      <c r="J17713" s="214"/>
      <c r="K17713" s="218"/>
    </row>
    <row r="17714" customHeight="1" spans="1:11">
      <c r="A17714" s="228"/>
      <c r="B17714" s="219"/>
      <c r="C17714" s="220"/>
      <c r="D17714" s="220"/>
      <c r="E17714" s="220"/>
      <c r="F17714" s="225"/>
      <c r="G17714" s="222"/>
      <c r="H17714" s="229"/>
      <c r="I17714" s="220"/>
      <c r="J17714" s="220"/>
      <c r="K17714" s="223"/>
    </row>
    <row r="17715" customHeight="1" spans="1:11">
      <c r="A17715" s="226"/>
      <c r="B17715" s="213"/>
      <c r="C17715" s="214"/>
      <c r="D17715" s="214"/>
      <c r="E17715" s="214"/>
      <c r="F17715" s="224"/>
      <c r="G17715" s="216"/>
      <c r="H17715" s="227"/>
      <c r="I17715" s="214"/>
      <c r="J17715" s="214"/>
      <c r="K17715" s="218"/>
    </row>
    <row r="17716" customHeight="1" spans="1:11">
      <c r="A17716" s="228"/>
      <c r="B17716" s="219"/>
      <c r="C17716" s="220"/>
      <c r="D17716" s="220"/>
      <c r="E17716" s="220"/>
      <c r="F17716" s="225"/>
      <c r="G17716" s="222"/>
      <c r="H17716" s="229"/>
      <c r="I17716" s="220"/>
      <c r="J17716" s="220"/>
      <c r="K17716" s="223"/>
    </row>
    <row r="17717" customHeight="1" spans="1:11">
      <c r="A17717" s="226"/>
      <c r="B17717" s="213"/>
      <c r="C17717" s="214"/>
      <c r="D17717" s="214"/>
      <c r="E17717" s="214"/>
      <c r="F17717" s="224"/>
      <c r="G17717" s="216"/>
      <c r="H17717" s="227"/>
      <c r="I17717" s="214"/>
      <c r="J17717" s="214"/>
      <c r="K17717" s="218"/>
    </row>
    <row r="17718" customHeight="1" spans="1:11">
      <c r="A17718" s="228"/>
      <c r="B17718" s="219"/>
      <c r="C17718" s="220"/>
      <c r="D17718" s="220"/>
      <c r="E17718" s="220"/>
      <c r="F17718" s="225"/>
      <c r="G17718" s="222"/>
      <c r="H17718" s="229"/>
      <c r="I17718" s="220"/>
      <c r="J17718" s="220"/>
      <c r="K17718" s="223"/>
    </row>
    <row r="17719" customHeight="1" spans="1:11">
      <c r="A17719" s="226"/>
      <c r="B17719" s="213"/>
      <c r="C17719" s="214"/>
      <c r="D17719" s="214"/>
      <c r="E17719" s="214"/>
      <c r="F17719" s="224"/>
      <c r="G17719" s="216"/>
      <c r="H17719" s="227"/>
      <c r="I17719" s="214"/>
      <c r="J17719" s="214"/>
      <c r="K17719" s="218"/>
    </row>
    <row r="17720" customHeight="1" spans="1:11">
      <c r="A17720" s="228"/>
      <c r="B17720" s="219"/>
      <c r="C17720" s="220"/>
      <c r="D17720" s="220"/>
      <c r="E17720" s="220"/>
      <c r="F17720" s="225"/>
      <c r="G17720" s="222"/>
      <c r="H17720" s="229"/>
      <c r="I17720" s="220"/>
      <c r="J17720" s="220"/>
      <c r="K17720" s="223"/>
    </row>
    <row r="17721" customHeight="1" spans="1:11">
      <c r="A17721" s="226"/>
      <c r="B17721" s="213"/>
      <c r="C17721" s="214"/>
      <c r="D17721" s="214"/>
      <c r="E17721" s="214"/>
      <c r="F17721" s="224"/>
      <c r="G17721" s="216"/>
      <c r="H17721" s="227"/>
      <c r="I17721" s="214"/>
      <c r="J17721" s="214"/>
      <c r="K17721" s="218"/>
    </row>
    <row r="17722" customHeight="1" spans="1:11">
      <c r="A17722" s="228"/>
      <c r="B17722" s="219"/>
      <c r="C17722" s="220"/>
      <c r="D17722" s="220"/>
      <c r="E17722" s="220"/>
      <c r="F17722" s="225"/>
      <c r="G17722" s="222"/>
      <c r="H17722" s="229"/>
      <c r="I17722" s="220"/>
      <c r="J17722" s="220"/>
      <c r="K17722" s="223"/>
    </row>
    <row r="17723" customHeight="1" spans="1:11">
      <c r="A17723" s="226"/>
      <c r="B17723" s="213"/>
      <c r="C17723" s="214"/>
      <c r="D17723" s="214"/>
      <c r="E17723" s="214"/>
      <c r="F17723" s="224"/>
      <c r="G17723" s="216"/>
      <c r="H17723" s="227"/>
      <c r="I17723" s="214"/>
      <c r="J17723" s="214"/>
      <c r="K17723" s="218"/>
    </row>
    <row r="17724" customHeight="1" spans="1:11">
      <c r="A17724" s="228"/>
      <c r="B17724" s="219"/>
      <c r="C17724" s="220"/>
      <c r="D17724" s="220"/>
      <c r="E17724" s="220"/>
      <c r="F17724" s="225"/>
      <c r="G17724" s="222"/>
      <c r="H17724" s="229"/>
      <c r="I17724" s="220"/>
      <c r="J17724" s="220"/>
      <c r="K17724" s="223"/>
    </row>
    <row r="17725" customHeight="1" spans="1:11">
      <c r="A17725" s="226"/>
      <c r="B17725" s="213"/>
      <c r="C17725" s="214"/>
      <c r="D17725" s="214"/>
      <c r="E17725" s="214"/>
      <c r="F17725" s="224"/>
      <c r="G17725" s="216"/>
      <c r="H17725" s="227"/>
      <c r="I17725" s="214"/>
      <c r="J17725" s="214"/>
      <c r="K17725" s="218"/>
    </row>
    <row r="17726" customHeight="1" spans="1:11">
      <c r="A17726" s="228"/>
      <c r="B17726" s="219"/>
      <c r="C17726" s="220"/>
      <c r="D17726" s="220"/>
      <c r="E17726" s="220"/>
      <c r="F17726" s="225"/>
      <c r="G17726" s="222"/>
      <c r="H17726" s="229"/>
      <c r="I17726" s="220"/>
      <c r="J17726" s="220"/>
      <c r="K17726" s="223"/>
    </row>
    <row r="17727" customHeight="1" spans="1:11">
      <c r="A17727" s="226"/>
      <c r="B17727" s="213"/>
      <c r="C17727" s="214"/>
      <c r="D17727" s="214"/>
      <c r="E17727" s="214"/>
      <c r="F17727" s="224"/>
      <c r="G17727" s="216"/>
      <c r="H17727" s="227"/>
      <c r="I17727" s="214"/>
      <c r="J17727" s="214"/>
      <c r="K17727" s="218"/>
    </row>
    <row r="17728" customHeight="1" spans="1:11">
      <c r="A17728" s="228"/>
      <c r="B17728" s="219"/>
      <c r="C17728" s="220"/>
      <c r="D17728" s="220"/>
      <c r="E17728" s="220"/>
      <c r="F17728" s="225"/>
      <c r="G17728" s="222"/>
      <c r="H17728" s="229"/>
      <c r="I17728" s="220"/>
      <c r="J17728" s="220"/>
      <c r="K17728" s="223"/>
    </row>
    <row r="17729" customHeight="1" spans="1:11">
      <c r="A17729" s="226"/>
      <c r="B17729" s="213"/>
      <c r="C17729" s="214"/>
      <c r="D17729" s="214"/>
      <c r="E17729" s="214"/>
      <c r="F17729" s="224"/>
      <c r="G17729" s="216"/>
      <c r="H17729" s="227"/>
      <c r="I17729" s="214"/>
      <c r="J17729" s="214"/>
      <c r="K17729" s="218"/>
    </row>
    <row r="17730" customHeight="1" spans="1:11">
      <c r="A17730" s="228"/>
      <c r="B17730" s="219"/>
      <c r="C17730" s="220"/>
      <c r="D17730" s="220"/>
      <c r="E17730" s="220"/>
      <c r="F17730" s="225"/>
      <c r="G17730" s="222"/>
      <c r="H17730" s="229"/>
      <c r="I17730" s="220"/>
      <c r="J17730" s="220"/>
      <c r="K17730" s="223"/>
    </row>
    <row r="17731" customHeight="1" spans="1:11">
      <c r="A17731" s="226"/>
      <c r="B17731" s="213"/>
      <c r="C17731" s="214"/>
      <c r="D17731" s="214"/>
      <c r="E17731" s="214"/>
      <c r="F17731" s="224"/>
      <c r="G17731" s="216"/>
      <c r="H17731" s="227"/>
      <c r="I17731" s="214"/>
      <c r="J17731" s="214"/>
      <c r="K17731" s="218"/>
    </row>
    <row r="17732" customHeight="1" spans="1:11">
      <c r="A17732" s="228"/>
      <c r="B17732" s="219"/>
      <c r="C17732" s="220"/>
      <c r="D17732" s="220"/>
      <c r="E17732" s="220"/>
      <c r="F17732" s="225"/>
      <c r="G17732" s="222"/>
      <c r="H17732" s="229"/>
      <c r="I17732" s="220"/>
      <c r="J17732" s="220"/>
      <c r="K17732" s="223"/>
    </row>
    <row r="17733" customHeight="1" spans="1:11">
      <c r="A17733" s="226"/>
      <c r="B17733" s="213"/>
      <c r="C17733" s="214"/>
      <c r="D17733" s="214"/>
      <c r="E17733" s="214"/>
      <c r="F17733" s="224"/>
      <c r="G17733" s="216"/>
      <c r="H17733" s="227"/>
      <c r="I17733" s="214"/>
      <c r="J17733" s="214"/>
      <c r="K17733" s="218"/>
    </row>
    <row r="17734" customHeight="1" spans="1:11">
      <c r="A17734" s="228"/>
      <c r="B17734" s="219"/>
      <c r="C17734" s="220"/>
      <c r="D17734" s="220"/>
      <c r="E17734" s="220"/>
      <c r="F17734" s="225"/>
      <c r="G17734" s="222"/>
      <c r="H17734" s="229"/>
      <c r="I17734" s="220"/>
      <c r="J17734" s="220"/>
      <c r="K17734" s="223"/>
    </row>
    <row r="17735" customHeight="1" spans="1:11">
      <c r="A17735" s="226"/>
      <c r="B17735" s="213"/>
      <c r="C17735" s="214"/>
      <c r="D17735" s="214"/>
      <c r="E17735" s="214"/>
      <c r="F17735" s="224"/>
      <c r="G17735" s="216"/>
      <c r="H17735" s="227"/>
      <c r="I17735" s="214"/>
      <c r="J17735" s="214"/>
      <c r="K17735" s="218"/>
    </row>
    <row r="17736" customHeight="1" spans="1:11">
      <c r="A17736" s="228"/>
      <c r="B17736" s="219"/>
      <c r="C17736" s="220"/>
      <c r="D17736" s="220"/>
      <c r="E17736" s="220"/>
      <c r="F17736" s="225"/>
      <c r="G17736" s="222"/>
      <c r="H17736" s="229"/>
      <c r="I17736" s="220"/>
      <c r="J17736" s="220"/>
      <c r="K17736" s="223"/>
    </row>
    <row r="17737" customHeight="1" spans="1:11">
      <c r="A17737" s="226"/>
      <c r="B17737" s="213"/>
      <c r="C17737" s="214"/>
      <c r="D17737" s="214"/>
      <c r="E17737" s="214"/>
      <c r="F17737" s="224"/>
      <c r="G17737" s="216"/>
      <c r="H17737" s="227"/>
      <c r="I17737" s="214"/>
      <c r="J17737" s="214"/>
      <c r="K17737" s="218"/>
    </row>
    <row r="17738" customHeight="1" spans="1:11">
      <c r="A17738" s="228"/>
      <c r="B17738" s="219"/>
      <c r="C17738" s="220"/>
      <c r="D17738" s="220"/>
      <c r="E17738" s="220"/>
      <c r="F17738" s="225"/>
      <c r="G17738" s="222"/>
      <c r="H17738" s="229"/>
      <c r="I17738" s="220"/>
      <c r="J17738" s="220"/>
      <c r="K17738" s="223"/>
    </row>
    <row r="17739" customHeight="1" spans="1:11">
      <c r="A17739" s="226"/>
      <c r="B17739" s="213"/>
      <c r="C17739" s="214"/>
      <c r="D17739" s="214"/>
      <c r="E17739" s="214"/>
      <c r="F17739" s="224"/>
      <c r="G17739" s="216"/>
      <c r="H17739" s="227"/>
      <c r="I17739" s="214"/>
      <c r="J17739" s="214"/>
      <c r="K17739" s="218"/>
    </row>
    <row r="17740" customHeight="1" spans="1:11">
      <c r="A17740" s="228"/>
      <c r="B17740" s="219"/>
      <c r="C17740" s="220"/>
      <c r="D17740" s="220"/>
      <c r="E17740" s="220"/>
      <c r="F17740" s="225"/>
      <c r="G17740" s="222"/>
      <c r="H17740" s="229"/>
      <c r="I17740" s="220"/>
      <c r="J17740" s="220"/>
      <c r="K17740" s="223"/>
    </row>
    <row r="17741" customHeight="1" spans="1:11">
      <c r="A17741" s="226"/>
      <c r="B17741" s="213"/>
      <c r="C17741" s="214"/>
      <c r="D17741" s="214"/>
      <c r="E17741" s="214"/>
      <c r="F17741" s="224"/>
      <c r="G17741" s="216"/>
      <c r="H17741" s="227"/>
      <c r="I17741" s="214"/>
      <c r="J17741" s="214"/>
      <c r="K17741" s="218"/>
    </row>
    <row r="17742" customHeight="1" spans="1:11">
      <c r="A17742" s="228"/>
      <c r="B17742" s="219"/>
      <c r="C17742" s="220"/>
      <c r="D17742" s="220"/>
      <c r="E17742" s="220"/>
      <c r="F17742" s="225"/>
      <c r="G17742" s="222"/>
      <c r="H17742" s="229"/>
      <c r="I17742" s="220"/>
      <c r="J17742" s="220"/>
      <c r="K17742" s="223"/>
    </row>
    <row r="17743" customHeight="1" spans="1:11">
      <c r="A17743" s="226"/>
      <c r="B17743" s="213"/>
      <c r="C17743" s="214"/>
      <c r="D17743" s="214"/>
      <c r="E17743" s="214"/>
      <c r="F17743" s="224"/>
      <c r="G17743" s="216"/>
      <c r="H17743" s="227"/>
      <c r="I17743" s="214"/>
      <c r="J17743" s="214"/>
      <c r="K17743" s="218"/>
    </row>
    <row r="17744" customHeight="1" spans="1:11">
      <c r="A17744" s="228"/>
      <c r="B17744" s="219"/>
      <c r="C17744" s="220"/>
      <c r="D17744" s="220"/>
      <c r="E17744" s="220"/>
      <c r="F17744" s="225"/>
      <c r="G17744" s="222"/>
      <c r="H17744" s="229"/>
      <c r="I17744" s="220"/>
      <c r="J17744" s="220"/>
      <c r="K17744" s="223"/>
    </row>
    <row r="17745" customHeight="1" spans="1:11">
      <c r="A17745" s="226"/>
      <c r="B17745" s="213"/>
      <c r="C17745" s="214"/>
      <c r="D17745" s="214"/>
      <c r="E17745" s="214"/>
      <c r="F17745" s="224"/>
      <c r="G17745" s="216"/>
      <c r="H17745" s="227"/>
      <c r="I17745" s="214"/>
      <c r="J17745" s="214"/>
      <c r="K17745" s="218"/>
    </row>
    <row r="17746" customHeight="1" spans="1:11">
      <c r="A17746" s="228"/>
      <c r="B17746" s="219"/>
      <c r="C17746" s="220"/>
      <c r="D17746" s="220"/>
      <c r="E17746" s="220"/>
      <c r="F17746" s="225"/>
      <c r="G17746" s="222"/>
      <c r="H17746" s="229"/>
      <c r="I17746" s="220"/>
      <c r="J17746" s="220"/>
      <c r="K17746" s="223"/>
    </row>
    <row r="17747" customHeight="1" spans="1:11">
      <c r="A17747" s="226"/>
      <c r="B17747" s="213"/>
      <c r="C17747" s="214"/>
      <c r="D17747" s="214"/>
      <c r="E17747" s="214"/>
      <c r="F17747" s="224"/>
      <c r="G17747" s="216"/>
      <c r="H17747" s="227"/>
      <c r="I17747" s="214"/>
      <c r="J17747" s="214"/>
      <c r="K17747" s="218"/>
    </row>
    <row r="17748" customHeight="1" spans="1:11">
      <c r="A17748" s="228"/>
      <c r="B17748" s="219"/>
      <c r="C17748" s="220"/>
      <c r="D17748" s="220"/>
      <c r="E17748" s="220"/>
      <c r="F17748" s="225"/>
      <c r="G17748" s="222"/>
      <c r="H17748" s="229"/>
      <c r="I17748" s="220"/>
      <c r="J17748" s="220"/>
      <c r="K17748" s="223"/>
    </row>
    <row r="17749" customHeight="1" spans="1:11">
      <c r="A17749" s="226"/>
      <c r="B17749" s="213"/>
      <c r="C17749" s="214"/>
      <c r="D17749" s="214"/>
      <c r="E17749" s="214"/>
      <c r="F17749" s="224"/>
      <c r="G17749" s="216"/>
      <c r="H17749" s="227"/>
      <c r="I17749" s="214"/>
      <c r="J17749" s="214"/>
      <c r="K17749" s="218"/>
    </row>
    <row r="17750" customHeight="1" spans="1:11">
      <c r="A17750" s="228"/>
      <c r="B17750" s="219"/>
      <c r="C17750" s="220"/>
      <c r="D17750" s="220"/>
      <c r="E17750" s="220"/>
      <c r="F17750" s="225"/>
      <c r="G17750" s="222"/>
      <c r="H17750" s="229"/>
      <c r="I17750" s="220"/>
      <c r="J17750" s="220"/>
      <c r="K17750" s="223"/>
    </row>
    <row r="17751" customHeight="1" spans="1:11">
      <c r="A17751" s="226"/>
      <c r="B17751" s="213"/>
      <c r="C17751" s="214"/>
      <c r="D17751" s="214"/>
      <c r="E17751" s="214"/>
      <c r="F17751" s="224"/>
      <c r="G17751" s="216"/>
      <c r="H17751" s="227"/>
      <c r="I17751" s="214"/>
      <c r="J17751" s="214"/>
      <c r="K17751" s="218"/>
    </row>
    <row r="17752" customHeight="1" spans="1:11">
      <c r="A17752" s="228"/>
      <c r="B17752" s="219"/>
      <c r="C17752" s="220"/>
      <c r="D17752" s="220"/>
      <c r="E17752" s="220"/>
      <c r="F17752" s="225"/>
      <c r="G17752" s="222"/>
      <c r="H17752" s="229"/>
      <c r="I17752" s="220"/>
      <c r="J17752" s="220"/>
      <c r="K17752" s="223"/>
    </row>
    <row r="17753" customHeight="1" spans="1:11">
      <c r="A17753" s="226"/>
      <c r="B17753" s="213"/>
      <c r="C17753" s="214"/>
      <c r="D17753" s="214"/>
      <c r="E17753" s="214"/>
      <c r="F17753" s="224"/>
      <c r="G17753" s="216"/>
      <c r="H17753" s="227"/>
      <c r="I17753" s="214"/>
      <c r="J17753" s="214"/>
      <c r="K17753" s="218"/>
    </row>
    <row r="17754" customHeight="1" spans="1:11">
      <c r="A17754" s="228"/>
      <c r="B17754" s="219"/>
      <c r="C17754" s="220"/>
      <c r="D17754" s="220"/>
      <c r="E17754" s="220"/>
      <c r="F17754" s="225"/>
      <c r="G17754" s="222"/>
      <c r="H17754" s="229"/>
      <c r="I17754" s="220"/>
      <c r="J17754" s="220"/>
      <c r="K17754" s="223"/>
    </row>
    <row r="17755" customHeight="1" spans="1:11">
      <c r="A17755" s="226"/>
      <c r="B17755" s="213"/>
      <c r="C17755" s="214"/>
      <c r="D17755" s="214"/>
      <c r="E17755" s="214"/>
      <c r="F17755" s="224"/>
      <c r="G17755" s="216"/>
      <c r="H17755" s="227"/>
      <c r="I17755" s="214"/>
      <c r="J17755" s="214"/>
      <c r="K17755" s="218"/>
    </row>
    <row r="17756" customHeight="1" spans="1:11">
      <c r="A17756" s="228"/>
      <c r="B17756" s="219"/>
      <c r="C17756" s="220"/>
      <c r="D17756" s="220"/>
      <c r="E17756" s="220"/>
      <c r="F17756" s="225"/>
      <c r="G17756" s="222"/>
      <c r="H17756" s="229"/>
      <c r="I17756" s="220"/>
      <c r="J17756" s="220"/>
      <c r="K17756" s="223"/>
    </row>
    <row r="17757" customHeight="1" spans="1:11">
      <c r="A17757" s="226"/>
      <c r="B17757" s="213"/>
      <c r="C17757" s="214"/>
      <c r="D17757" s="214"/>
      <c r="E17757" s="214"/>
      <c r="F17757" s="224"/>
      <c r="G17757" s="216"/>
      <c r="H17757" s="227"/>
      <c r="I17757" s="214"/>
      <c r="J17757" s="214"/>
      <c r="K17757" s="218"/>
    </row>
    <row r="17758" customHeight="1" spans="1:11">
      <c r="A17758" s="228"/>
      <c r="B17758" s="219"/>
      <c r="C17758" s="220"/>
      <c r="D17758" s="220"/>
      <c r="E17758" s="220"/>
      <c r="F17758" s="225"/>
      <c r="G17758" s="222"/>
      <c r="H17758" s="229"/>
      <c r="I17758" s="220"/>
      <c r="J17758" s="220"/>
      <c r="K17758" s="223"/>
    </row>
    <row r="17759" customHeight="1" spans="1:11">
      <c r="A17759" s="226"/>
      <c r="B17759" s="213"/>
      <c r="C17759" s="214"/>
      <c r="D17759" s="214"/>
      <c r="E17759" s="214"/>
      <c r="F17759" s="224"/>
      <c r="G17759" s="216"/>
      <c r="H17759" s="227"/>
      <c r="I17759" s="214"/>
      <c r="J17759" s="214"/>
      <c r="K17759" s="218"/>
    </row>
    <row r="17760" customHeight="1" spans="1:11">
      <c r="A17760" s="228"/>
      <c r="B17760" s="219"/>
      <c r="C17760" s="220"/>
      <c r="D17760" s="220"/>
      <c r="E17760" s="220"/>
      <c r="F17760" s="225"/>
      <c r="G17760" s="222"/>
      <c r="H17760" s="229"/>
      <c r="I17760" s="220"/>
      <c r="J17760" s="220"/>
      <c r="K17760" s="223"/>
    </row>
    <row r="17761" customHeight="1" spans="1:11">
      <c r="A17761" s="226"/>
      <c r="B17761" s="213"/>
      <c r="C17761" s="214"/>
      <c r="D17761" s="214"/>
      <c r="E17761" s="214"/>
      <c r="F17761" s="224"/>
      <c r="G17761" s="216"/>
      <c r="H17761" s="227"/>
      <c r="I17761" s="214"/>
      <c r="J17761" s="214"/>
      <c r="K17761" s="218"/>
    </row>
    <row r="17762" customHeight="1" spans="1:11">
      <c r="A17762" s="228"/>
      <c r="B17762" s="219"/>
      <c r="C17762" s="220"/>
      <c r="D17762" s="220"/>
      <c r="E17762" s="220"/>
      <c r="F17762" s="225"/>
      <c r="G17762" s="222"/>
      <c r="H17762" s="229"/>
      <c r="I17762" s="220"/>
      <c r="J17762" s="220"/>
      <c r="K17762" s="223"/>
    </row>
    <row r="17763" customHeight="1" spans="1:11">
      <c r="A17763" s="226"/>
      <c r="B17763" s="213"/>
      <c r="C17763" s="214"/>
      <c r="D17763" s="214"/>
      <c r="E17763" s="214"/>
      <c r="F17763" s="224"/>
      <c r="G17763" s="216"/>
      <c r="H17763" s="227"/>
      <c r="I17763" s="214"/>
      <c r="J17763" s="214"/>
      <c r="K17763" s="218"/>
    </row>
    <row r="17764" customHeight="1" spans="1:11">
      <c r="A17764" s="228"/>
      <c r="B17764" s="219"/>
      <c r="C17764" s="220"/>
      <c r="D17764" s="220"/>
      <c r="E17764" s="220"/>
      <c r="F17764" s="225"/>
      <c r="G17764" s="222"/>
      <c r="H17764" s="229"/>
      <c r="I17764" s="220"/>
      <c r="J17764" s="220"/>
      <c r="K17764" s="223"/>
    </row>
    <row r="17765" customHeight="1" spans="1:11">
      <c r="A17765" s="226"/>
      <c r="B17765" s="213"/>
      <c r="C17765" s="214"/>
      <c r="D17765" s="214"/>
      <c r="E17765" s="214"/>
      <c r="F17765" s="224"/>
      <c r="G17765" s="216"/>
      <c r="H17765" s="227"/>
      <c r="I17765" s="214"/>
      <c r="J17765" s="214"/>
      <c r="K17765" s="218"/>
    </row>
    <row r="17766" customHeight="1" spans="1:11">
      <c r="A17766" s="228"/>
      <c r="B17766" s="219"/>
      <c r="C17766" s="220"/>
      <c r="D17766" s="220"/>
      <c r="E17766" s="220"/>
      <c r="F17766" s="225"/>
      <c r="G17766" s="222"/>
      <c r="H17766" s="229"/>
      <c r="I17766" s="220"/>
      <c r="J17766" s="220"/>
      <c r="K17766" s="223"/>
    </row>
    <row r="17767" customHeight="1" spans="1:11">
      <c r="A17767" s="226"/>
      <c r="B17767" s="213"/>
      <c r="C17767" s="214"/>
      <c r="D17767" s="214"/>
      <c r="E17767" s="214"/>
      <c r="F17767" s="224"/>
      <c r="G17767" s="216"/>
      <c r="H17767" s="227"/>
      <c r="I17767" s="214"/>
      <c r="J17767" s="214"/>
      <c r="K17767" s="218"/>
    </row>
    <row r="17768" customHeight="1" spans="1:11">
      <c r="A17768" s="228"/>
      <c r="B17768" s="219"/>
      <c r="C17768" s="220"/>
      <c r="D17768" s="220"/>
      <c r="E17768" s="220"/>
      <c r="F17768" s="225"/>
      <c r="G17768" s="222"/>
      <c r="H17768" s="229"/>
      <c r="I17768" s="220"/>
      <c r="J17768" s="220"/>
      <c r="K17768" s="223"/>
    </row>
    <row r="17769" customHeight="1" spans="1:11">
      <c r="A17769" s="226"/>
      <c r="B17769" s="213"/>
      <c r="C17769" s="214"/>
      <c r="D17769" s="214"/>
      <c r="E17769" s="214"/>
      <c r="F17769" s="224"/>
      <c r="G17769" s="216"/>
      <c r="H17769" s="227"/>
      <c r="I17769" s="214"/>
      <c r="J17769" s="214"/>
      <c r="K17769" s="218"/>
    </row>
    <row r="17770" customHeight="1" spans="1:11">
      <c r="A17770" s="228"/>
      <c r="B17770" s="219"/>
      <c r="C17770" s="220"/>
      <c r="D17770" s="220"/>
      <c r="E17770" s="220"/>
      <c r="F17770" s="225"/>
      <c r="G17770" s="222"/>
      <c r="H17770" s="229"/>
      <c r="I17770" s="220"/>
      <c r="J17770" s="220"/>
      <c r="K17770" s="223"/>
    </row>
    <row r="17771" customHeight="1" spans="1:11">
      <c r="A17771" s="226"/>
      <c r="B17771" s="213"/>
      <c r="C17771" s="214"/>
      <c r="D17771" s="214"/>
      <c r="E17771" s="214"/>
      <c r="F17771" s="224"/>
      <c r="G17771" s="216"/>
      <c r="H17771" s="227"/>
      <c r="I17771" s="214"/>
      <c r="J17771" s="214"/>
      <c r="K17771" s="218"/>
    </row>
    <row r="17772" customHeight="1" spans="1:11">
      <c r="A17772" s="228"/>
      <c r="B17772" s="219"/>
      <c r="C17772" s="220"/>
      <c r="D17772" s="220"/>
      <c r="E17772" s="220"/>
      <c r="F17772" s="225"/>
      <c r="G17772" s="222"/>
      <c r="H17772" s="229"/>
      <c r="I17772" s="220"/>
      <c r="J17772" s="220"/>
      <c r="K17772" s="223"/>
    </row>
    <row r="17773" customHeight="1" spans="1:11">
      <c r="A17773" s="226"/>
      <c r="B17773" s="213"/>
      <c r="C17773" s="214"/>
      <c r="D17773" s="214"/>
      <c r="E17773" s="214"/>
      <c r="F17773" s="224"/>
      <c r="G17773" s="216"/>
      <c r="H17773" s="227"/>
      <c r="I17773" s="214"/>
      <c r="J17773" s="214"/>
      <c r="K17773" s="218"/>
    </row>
    <row r="17774" customHeight="1" spans="1:11">
      <c r="A17774" s="228"/>
      <c r="B17774" s="219"/>
      <c r="C17774" s="220"/>
      <c r="D17774" s="220"/>
      <c r="E17774" s="220"/>
      <c r="F17774" s="225"/>
      <c r="G17774" s="222"/>
      <c r="H17774" s="229"/>
      <c r="I17774" s="220"/>
      <c r="J17774" s="220"/>
      <c r="K17774" s="223"/>
    </row>
    <row r="17775" customHeight="1" spans="1:11">
      <c r="A17775" s="226"/>
      <c r="B17775" s="213"/>
      <c r="C17775" s="214"/>
      <c r="D17775" s="214"/>
      <c r="E17775" s="214"/>
      <c r="F17775" s="224"/>
      <c r="G17775" s="216"/>
      <c r="H17775" s="227"/>
      <c r="I17775" s="214"/>
      <c r="J17775" s="214"/>
      <c r="K17775" s="218"/>
    </row>
    <row r="17776" customHeight="1" spans="1:11">
      <c r="A17776" s="228"/>
      <c r="B17776" s="219"/>
      <c r="C17776" s="220"/>
      <c r="D17776" s="220"/>
      <c r="E17776" s="220"/>
      <c r="F17776" s="225"/>
      <c r="G17776" s="222"/>
      <c r="H17776" s="229"/>
      <c r="I17776" s="220"/>
      <c r="J17776" s="220"/>
      <c r="K17776" s="223"/>
    </row>
    <row r="17777" customHeight="1" spans="1:11">
      <c r="A17777" s="226"/>
      <c r="B17777" s="213"/>
      <c r="C17777" s="214"/>
      <c r="D17777" s="214"/>
      <c r="E17777" s="214"/>
      <c r="F17777" s="224"/>
      <c r="G17777" s="216"/>
      <c r="H17777" s="227"/>
      <c r="I17777" s="214"/>
      <c r="J17777" s="214"/>
      <c r="K17777" s="218"/>
    </row>
    <row r="17778" customHeight="1" spans="1:11">
      <c r="A17778" s="228"/>
      <c r="B17778" s="219"/>
      <c r="C17778" s="220"/>
      <c r="D17778" s="220"/>
      <c r="E17778" s="220"/>
      <c r="F17778" s="225"/>
      <c r="G17778" s="222"/>
      <c r="H17778" s="229"/>
      <c r="I17778" s="220"/>
      <c r="J17778" s="220"/>
      <c r="K17778" s="223"/>
    </row>
    <row r="17779" customHeight="1" spans="1:11">
      <c r="A17779" s="226"/>
      <c r="B17779" s="213"/>
      <c r="C17779" s="214"/>
      <c r="D17779" s="214"/>
      <c r="E17779" s="214"/>
      <c r="F17779" s="224"/>
      <c r="G17779" s="216"/>
      <c r="H17779" s="227"/>
      <c r="I17779" s="214"/>
      <c r="J17779" s="214"/>
      <c r="K17779" s="218"/>
    </row>
    <row r="17780" customHeight="1" spans="1:11">
      <c r="A17780" s="228"/>
      <c r="B17780" s="219"/>
      <c r="C17780" s="220"/>
      <c r="D17780" s="220"/>
      <c r="E17780" s="220"/>
      <c r="F17780" s="225"/>
      <c r="G17780" s="222"/>
      <c r="H17780" s="229"/>
      <c r="I17780" s="220"/>
      <c r="J17780" s="220"/>
      <c r="K17780" s="223"/>
    </row>
    <row r="17781" customHeight="1" spans="1:11">
      <c r="A17781" s="226"/>
      <c r="B17781" s="213"/>
      <c r="C17781" s="214"/>
      <c r="D17781" s="214"/>
      <c r="E17781" s="214"/>
      <c r="F17781" s="224"/>
      <c r="G17781" s="216"/>
      <c r="H17781" s="227"/>
      <c r="I17781" s="214"/>
      <c r="J17781" s="214"/>
      <c r="K17781" s="218"/>
    </row>
    <row r="17782" customHeight="1" spans="1:11">
      <c r="A17782" s="228"/>
      <c r="B17782" s="219"/>
      <c r="C17782" s="220"/>
      <c r="D17782" s="220"/>
      <c r="E17782" s="220"/>
      <c r="F17782" s="225"/>
      <c r="G17782" s="222"/>
      <c r="H17782" s="229"/>
      <c r="I17782" s="220"/>
      <c r="J17782" s="220"/>
      <c r="K17782" s="223"/>
    </row>
    <row r="17783" customHeight="1" spans="1:11">
      <c r="A17783" s="226"/>
      <c r="B17783" s="213"/>
      <c r="C17783" s="214"/>
      <c r="D17783" s="214"/>
      <c r="E17783" s="214"/>
      <c r="F17783" s="224"/>
      <c r="G17783" s="216"/>
      <c r="H17783" s="227"/>
      <c r="I17783" s="214"/>
      <c r="J17783" s="214"/>
      <c r="K17783" s="218"/>
    </row>
    <row r="17784" customHeight="1" spans="1:11">
      <c r="A17784" s="228"/>
      <c r="B17784" s="219"/>
      <c r="C17784" s="220"/>
      <c r="D17784" s="220"/>
      <c r="E17784" s="220"/>
      <c r="F17784" s="225"/>
      <c r="G17784" s="222"/>
      <c r="H17784" s="229"/>
      <c r="I17784" s="220"/>
      <c r="J17784" s="220"/>
      <c r="K17784" s="223"/>
    </row>
    <row r="17785" customHeight="1" spans="1:11">
      <c r="A17785" s="226"/>
      <c r="B17785" s="213"/>
      <c r="C17785" s="214"/>
      <c r="D17785" s="214"/>
      <c r="E17785" s="214"/>
      <c r="F17785" s="224"/>
      <c r="G17785" s="216"/>
      <c r="H17785" s="227"/>
      <c r="I17785" s="214"/>
      <c r="J17785" s="214"/>
      <c r="K17785" s="218"/>
    </row>
    <row r="17786" customHeight="1" spans="1:11">
      <c r="A17786" s="228"/>
      <c r="B17786" s="219"/>
      <c r="C17786" s="220"/>
      <c r="D17786" s="220"/>
      <c r="E17786" s="220"/>
      <c r="F17786" s="225"/>
      <c r="G17786" s="222"/>
      <c r="H17786" s="229"/>
      <c r="I17786" s="220"/>
      <c r="J17786" s="220"/>
      <c r="K17786" s="223"/>
    </row>
    <row r="17787" customHeight="1" spans="1:11">
      <c r="A17787" s="226"/>
      <c r="B17787" s="213"/>
      <c r="C17787" s="214"/>
      <c r="D17787" s="214"/>
      <c r="E17787" s="214"/>
      <c r="F17787" s="224"/>
      <c r="G17787" s="216"/>
      <c r="H17787" s="227"/>
      <c r="I17787" s="214"/>
      <c r="J17787" s="214"/>
      <c r="K17787" s="218"/>
    </row>
    <row r="17788" customHeight="1" spans="1:11">
      <c r="A17788" s="228"/>
      <c r="B17788" s="219"/>
      <c r="C17788" s="220"/>
      <c r="D17788" s="220"/>
      <c r="E17788" s="220"/>
      <c r="F17788" s="225"/>
      <c r="G17788" s="222"/>
      <c r="H17788" s="229"/>
      <c r="I17788" s="220"/>
      <c r="J17788" s="220"/>
      <c r="K17788" s="223"/>
    </row>
    <row r="17789" customHeight="1" spans="1:11">
      <c r="A17789" s="226"/>
      <c r="B17789" s="213"/>
      <c r="C17789" s="214"/>
      <c r="D17789" s="214"/>
      <c r="E17789" s="214"/>
      <c r="F17789" s="224"/>
      <c r="G17789" s="216"/>
      <c r="H17789" s="227"/>
      <c r="I17789" s="214"/>
      <c r="J17789" s="214"/>
      <c r="K17789" s="218"/>
    </row>
    <row r="17790" customHeight="1" spans="1:11">
      <c r="A17790" s="228"/>
      <c r="B17790" s="219"/>
      <c r="C17790" s="220"/>
      <c r="D17790" s="220"/>
      <c r="E17790" s="220"/>
      <c r="F17790" s="225"/>
      <c r="G17790" s="222"/>
      <c r="H17790" s="229"/>
      <c r="I17790" s="220"/>
      <c r="J17790" s="220"/>
      <c r="K17790" s="223"/>
    </row>
    <row r="17791" customHeight="1" spans="1:11">
      <c r="A17791" s="226"/>
      <c r="B17791" s="213"/>
      <c r="C17791" s="214"/>
      <c r="D17791" s="214"/>
      <c r="E17791" s="214"/>
      <c r="F17791" s="224"/>
      <c r="G17791" s="216"/>
      <c r="H17791" s="227"/>
      <c r="I17791" s="214"/>
      <c r="J17791" s="214"/>
      <c r="K17791" s="218"/>
    </row>
    <row r="17792" customHeight="1" spans="1:11">
      <c r="A17792" s="228"/>
      <c r="B17792" s="219"/>
      <c r="C17792" s="220"/>
      <c r="D17792" s="220"/>
      <c r="E17792" s="220"/>
      <c r="F17792" s="225"/>
      <c r="G17792" s="222"/>
      <c r="H17792" s="229"/>
      <c r="I17792" s="220"/>
      <c r="J17792" s="220"/>
      <c r="K17792" s="223"/>
    </row>
    <row r="17793" customHeight="1" spans="1:11">
      <c r="A17793" s="226"/>
      <c r="B17793" s="213"/>
      <c r="C17793" s="214"/>
      <c r="D17793" s="214"/>
      <c r="E17793" s="214"/>
      <c r="F17793" s="224"/>
      <c r="G17793" s="216"/>
      <c r="H17793" s="227"/>
      <c r="I17793" s="214"/>
      <c r="J17793" s="214"/>
      <c r="K17793" s="218"/>
    </row>
    <row r="17794" customHeight="1" spans="1:11">
      <c r="A17794" s="228"/>
      <c r="B17794" s="219"/>
      <c r="C17794" s="220"/>
      <c r="D17794" s="220"/>
      <c r="E17794" s="220"/>
      <c r="F17794" s="225"/>
      <c r="G17794" s="222"/>
      <c r="H17794" s="229"/>
      <c r="I17794" s="220"/>
      <c r="J17794" s="220"/>
      <c r="K17794" s="223"/>
    </row>
    <row r="17795" customHeight="1" spans="1:11">
      <c r="A17795" s="226"/>
      <c r="B17795" s="213"/>
      <c r="C17795" s="214"/>
      <c r="D17795" s="214"/>
      <c r="E17795" s="214"/>
      <c r="F17795" s="224"/>
      <c r="G17795" s="216"/>
      <c r="H17795" s="227"/>
      <c r="I17795" s="214"/>
      <c r="J17795" s="214"/>
      <c r="K17795" s="218"/>
    </row>
    <row r="17796" customHeight="1" spans="1:11">
      <c r="A17796" s="228"/>
      <c r="B17796" s="219"/>
      <c r="C17796" s="220"/>
      <c r="D17796" s="220"/>
      <c r="E17796" s="220"/>
      <c r="F17796" s="225"/>
      <c r="G17796" s="222"/>
      <c r="H17796" s="229"/>
      <c r="I17796" s="220"/>
      <c r="J17796" s="220"/>
      <c r="K17796" s="223"/>
    </row>
    <row r="17797" customHeight="1" spans="1:11">
      <c r="A17797" s="226"/>
      <c r="B17797" s="213"/>
      <c r="C17797" s="214"/>
      <c r="D17797" s="214"/>
      <c r="E17797" s="214"/>
      <c r="F17797" s="224"/>
      <c r="G17797" s="216"/>
      <c r="H17797" s="227"/>
      <c r="I17797" s="214"/>
      <c r="J17797" s="214"/>
      <c r="K17797" s="218"/>
    </row>
    <row r="17798" customHeight="1" spans="1:11">
      <c r="A17798" s="228"/>
      <c r="B17798" s="219"/>
      <c r="C17798" s="220"/>
      <c r="D17798" s="220"/>
      <c r="E17798" s="220"/>
      <c r="F17798" s="225"/>
      <c r="G17798" s="222"/>
      <c r="H17798" s="229"/>
      <c r="I17798" s="220"/>
      <c r="J17798" s="220"/>
      <c r="K17798" s="223"/>
    </row>
    <row r="17799" customHeight="1" spans="1:11">
      <c r="A17799" s="226"/>
      <c r="B17799" s="213"/>
      <c r="C17799" s="214"/>
      <c r="D17799" s="214"/>
      <c r="E17799" s="214"/>
      <c r="F17799" s="224"/>
      <c r="G17799" s="216"/>
      <c r="H17799" s="227"/>
      <c r="I17799" s="214"/>
      <c r="J17799" s="214"/>
      <c r="K17799" s="218"/>
    </row>
    <row r="17800" customHeight="1" spans="1:11">
      <c r="A17800" s="228"/>
      <c r="B17800" s="219"/>
      <c r="C17800" s="220"/>
      <c r="D17800" s="220"/>
      <c r="E17800" s="220"/>
      <c r="F17800" s="225"/>
      <c r="G17800" s="222"/>
      <c r="H17800" s="229"/>
      <c r="I17800" s="220"/>
      <c r="J17800" s="220"/>
      <c r="K17800" s="223"/>
    </row>
    <row r="17801" customHeight="1" spans="1:11">
      <c r="A17801" s="226"/>
      <c r="B17801" s="213"/>
      <c r="C17801" s="214"/>
      <c r="D17801" s="214"/>
      <c r="E17801" s="214"/>
      <c r="F17801" s="224"/>
      <c r="G17801" s="216"/>
      <c r="H17801" s="227"/>
      <c r="I17801" s="214"/>
      <c r="J17801" s="214"/>
      <c r="K17801" s="218"/>
    </row>
    <row r="17802" customHeight="1" spans="1:11">
      <c r="A17802" s="228"/>
      <c r="B17802" s="219"/>
      <c r="C17802" s="220"/>
      <c r="D17802" s="220"/>
      <c r="E17802" s="220"/>
      <c r="F17802" s="225"/>
      <c r="G17802" s="222"/>
      <c r="H17802" s="229"/>
      <c r="I17802" s="220"/>
      <c r="J17802" s="220"/>
      <c r="K17802" s="223"/>
    </row>
    <row r="17803" customHeight="1" spans="1:11">
      <c r="A17803" s="226"/>
      <c r="B17803" s="213"/>
      <c r="C17803" s="214"/>
      <c r="D17803" s="214"/>
      <c r="E17803" s="214"/>
      <c r="F17803" s="224"/>
      <c r="G17803" s="216"/>
      <c r="H17803" s="227"/>
      <c r="I17803" s="214"/>
      <c r="J17803" s="214"/>
      <c r="K17803" s="218"/>
    </row>
    <row r="17804" customHeight="1" spans="1:11">
      <c r="A17804" s="228"/>
      <c r="B17804" s="219"/>
      <c r="C17804" s="220"/>
      <c r="D17804" s="220"/>
      <c r="E17804" s="220"/>
      <c r="F17804" s="225"/>
      <c r="G17804" s="222"/>
      <c r="H17804" s="229"/>
      <c r="I17804" s="220"/>
      <c r="J17804" s="220"/>
      <c r="K17804" s="223"/>
    </row>
    <row r="17805" customHeight="1" spans="1:11">
      <c r="A17805" s="226"/>
      <c r="B17805" s="213"/>
      <c r="C17805" s="214"/>
      <c r="D17805" s="214"/>
      <c r="E17805" s="214"/>
      <c r="F17805" s="224"/>
      <c r="G17805" s="216"/>
      <c r="H17805" s="227"/>
      <c r="I17805" s="214"/>
      <c r="J17805" s="214"/>
      <c r="K17805" s="218"/>
    </row>
    <row r="17806" customHeight="1" spans="1:11">
      <c r="A17806" s="228"/>
      <c r="B17806" s="219"/>
      <c r="C17806" s="220"/>
      <c r="D17806" s="220"/>
      <c r="E17806" s="220"/>
      <c r="F17806" s="225"/>
      <c r="G17806" s="222"/>
      <c r="H17806" s="229"/>
      <c r="I17806" s="220"/>
      <c r="J17806" s="220"/>
      <c r="K17806" s="223"/>
    </row>
    <row r="17807" customHeight="1" spans="1:11">
      <c r="A17807" s="226"/>
      <c r="B17807" s="213"/>
      <c r="C17807" s="214"/>
      <c r="D17807" s="214"/>
      <c r="E17807" s="214"/>
      <c r="F17807" s="224"/>
      <c r="G17807" s="216"/>
      <c r="H17807" s="227"/>
      <c r="I17807" s="214"/>
      <c r="J17807" s="214"/>
      <c r="K17807" s="218"/>
    </row>
    <row r="17808" customHeight="1" spans="1:11">
      <c r="A17808" s="228"/>
      <c r="B17808" s="219"/>
      <c r="C17808" s="220"/>
      <c r="D17808" s="220"/>
      <c r="E17808" s="220"/>
      <c r="F17808" s="225"/>
      <c r="G17808" s="222"/>
      <c r="H17808" s="229"/>
      <c r="I17808" s="220"/>
      <c r="J17808" s="220"/>
      <c r="K17808" s="223"/>
    </row>
    <row r="17809" customHeight="1" spans="1:11">
      <c r="A17809" s="226"/>
      <c r="B17809" s="213"/>
      <c r="C17809" s="214"/>
      <c r="D17809" s="214"/>
      <c r="E17809" s="214"/>
      <c r="F17809" s="224"/>
      <c r="G17809" s="216"/>
      <c r="H17809" s="227"/>
      <c r="I17809" s="214"/>
      <c r="J17809" s="214"/>
      <c r="K17809" s="218"/>
    </row>
    <row r="17810" customHeight="1" spans="1:11">
      <c r="A17810" s="228"/>
      <c r="B17810" s="219"/>
      <c r="C17810" s="220"/>
      <c r="D17810" s="220"/>
      <c r="E17810" s="220"/>
      <c r="F17810" s="225"/>
      <c r="G17810" s="222"/>
      <c r="H17810" s="229"/>
      <c r="I17810" s="220"/>
      <c r="J17810" s="220"/>
      <c r="K17810" s="223"/>
    </row>
    <row r="17811" customHeight="1" spans="1:11">
      <c r="A17811" s="226"/>
      <c r="B17811" s="213"/>
      <c r="C17811" s="214"/>
      <c r="D17811" s="214"/>
      <c r="E17811" s="214"/>
      <c r="F17811" s="224"/>
      <c r="G17811" s="216"/>
      <c r="H17811" s="227"/>
      <c r="I17811" s="214"/>
      <c r="J17811" s="214"/>
      <c r="K17811" s="218"/>
    </row>
    <row r="17812" customHeight="1" spans="1:11">
      <c r="A17812" s="228"/>
      <c r="B17812" s="219"/>
      <c r="C17812" s="220"/>
      <c r="D17812" s="220"/>
      <c r="E17812" s="220"/>
      <c r="F17812" s="225"/>
      <c r="G17812" s="222"/>
      <c r="H17812" s="229"/>
      <c r="I17812" s="220"/>
      <c r="J17812" s="220"/>
      <c r="K17812" s="223"/>
    </row>
    <row r="17813" customHeight="1" spans="1:11">
      <c r="A17813" s="226"/>
      <c r="B17813" s="213"/>
      <c r="C17813" s="214"/>
      <c r="D17813" s="214"/>
      <c r="E17813" s="214"/>
      <c r="F17813" s="224"/>
      <c r="G17813" s="216"/>
      <c r="H17813" s="227"/>
      <c r="I17813" s="214"/>
      <c r="J17813" s="214"/>
      <c r="K17813" s="218"/>
    </row>
    <row r="17814" customHeight="1" spans="1:11">
      <c r="A17814" s="228"/>
      <c r="B17814" s="219"/>
      <c r="C17814" s="220"/>
      <c r="D17814" s="220"/>
      <c r="E17814" s="220"/>
      <c r="F17814" s="225"/>
      <c r="G17814" s="222"/>
      <c r="H17814" s="229"/>
      <c r="I17814" s="220"/>
      <c r="J17814" s="220"/>
      <c r="K17814" s="223"/>
    </row>
    <row r="17815" customHeight="1" spans="1:11">
      <c r="A17815" s="226"/>
      <c r="B17815" s="213"/>
      <c r="C17815" s="214"/>
      <c r="D17815" s="214"/>
      <c r="E17815" s="214"/>
      <c r="F17815" s="224"/>
      <c r="G17815" s="216"/>
      <c r="H17815" s="227"/>
      <c r="I17815" s="214"/>
      <c r="J17815" s="214"/>
      <c r="K17815" s="218"/>
    </row>
    <row r="17816" customHeight="1" spans="1:11">
      <c r="A17816" s="228"/>
      <c r="B17816" s="219"/>
      <c r="C17816" s="220"/>
      <c r="D17816" s="220"/>
      <c r="E17816" s="220"/>
      <c r="F17816" s="225"/>
      <c r="G17816" s="222"/>
      <c r="H17816" s="229"/>
      <c r="I17816" s="220"/>
      <c r="J17816" s="220"/>
      <c r="K17816" s="223"/>
    </row>
    <row r="17817" customHeight="1" spans="1:11">
      <c r="A17817" s="226"/>
      <c r="B17817" s="213"/>
      <c r="C17817" s="214"/>
      <c r="D17817" s="214"/>
      <c r="E17817" s="214"/>
      <c r="F17817" s="224"/>
      <c r="G17817" s="216"/>
      <c r="H17817" s="227"/>
      <c r="I17817" s="214"/>
      <c r="J17817" s="214"/>
      <c r="K17817" s="218"/>
    </row>
    <row r="17818" customHeight="1" spans="1:11">
      <c r="A17818" s="228"/>
      <c r="B17818" s="219"/>
      <c r="C17818" s="220"/>
      <c r="D17818" s="220"/>
      <c r="E17818" s="220"/>
      <c r="F17818" s="225"/>
      <c r="G17818" s="222"/>
      <c r="H17818" s="229"/>
      <c r="I17818" s="220"/>
      <c r="J17818" s="220"/>
      <c r="K17818" s="223"/>
    </row>
    <row r="17819" customHeight="1" spans="1:11">
      <c r="A17819" s="226"/>
      <c r="B17819" s="213"/>
      <c r="C17819" s="214"/>
      <c r="D17819" s="214"/>
      <c r="E17819" s="214"/>
      <c r="F17819" s="224"/>
      <c r="G17819" s="216"/>
      <c r="H17819" s="227"/>
      <c r="I17819" s="214"/>
      <c r="J17819" s="214"/>
      <c r="K17819" s="218"/>
    </row>
    <row r="17820" customHeight="1" spans="1:11">
      <c r="A17820" s="228"/>
      <c r="B17820" s="219"/>
      <c r="C17820" s="220"/>
      <c r="D17820" s="220"/>
      <c r="E17820" s="220"/>
      <c r="F17820" s="225"/>
      <c r="G17820" s="222"/>
      <c r="H17820" s="229"/>
      <c r="I17820" s="220"/>
      <c r="J17820" s="220"/>
      <c r="K17820" s="223"/>
    </row>
    <row r="17821" customHeight="1" spans="1:11">
      <c r="A17821" s="226"/>
      <c r="B17821" s="213"/>
      <c r="C17821" s="214"/>
      <c r="D17821" s="214"/>
      <c r="E17821" s="214"/>
      <c r="F17821" s="224"/>
      <c r="G17821" s="216"/>
      <c r="H17821" s="227"/>
      <c r="I17821" s="214"/>
      <c r="J17821" s="214"/>
      <c r="K17821" s="218"/>
    </row>
    <row r="17822" customHeight="1" spans="1:11">
      <c r="A17822" s="228"/>
      <c r="B17822" s="219"/>
      <c r="C17822" s="220"/>
      <c r="D17822" s="220"/>
      <c r="E17822" s="220"/>
      <c r="F17822" s="225"/>
      <c r="G17822" s="222"/>
      <c r="H17822" s="229"/>
      <c r="I17822" s="220"/>
      <c r="J17822" s="220"/>
      <c r="K17822" s="223"/>
    </row>
    <row r="17823" customHeight="1" spans="1:11">
      <c r="A17823" s="226"/>
      <c r="B17823" s="213"/>
      <c r="C17823" s="214"/>
      <c r="D17823" s="214"/>
      <c r="E17823" s="214"/>
      <c r="F17823" s="224"/>
      <c r="G17823" s="216"/>
      <c r="H17823" s="227"/>
      <c r="I17823" s="214"/>
      <c r="J17823" s="214"/>
      <c r="K17823" s="218"/>
    </row>
    <row r="17824" customHeight="1" spans="1:11">
      <c r="A17824" s="228"/>
      <c r="B17824" s="219"/>
      <c r="C17824" s="220"/>
      <c r="D17824" s="220"/>
      <c r="E17824" s="220"/>
      <c r="F17824" s="225"/>
      <c r="G17824" s="222"/>
      <c r="H17824" s="229"/>
      <c r="I17824" s="220"/>
      <c r="J17824" s="220"/>
      <c r="K17824" s="223"/>
    </row>
    <row r="17825" customHeight="1" spans="1:11">
      <c r="A17825" s="226"/>
      <c r="B17825" s="213"/>
      <c r="C17825" s="214"/>
      <c r="D17825" s="214"/>
      <c r="E17825" s="214"/>
      <c r="F17825" s="224"/>
      <c r="G17825" s="216"/>
      <c r="H17825" s="227"/>
      <c r="I17825" s="214"/>
      <c r="J17825" s="214"/>
      <c r="K17825" s="218"/>
    </row>
    <row r="17826" customHeight="1" spans="1:11">
      <c r="A17826" s="228"/>
      <c r="B17826" s="219"/>
      <c r="C17826" s="220"/>
      <c r="D17826" s="220"/>
      <c r="E17826" s="220"/>
      <c r="F17826" s="225"/>
      <c r="G17826" s="222"/>
      <c r="H17826" s="229"/>
      <c r="I17826" s="220"/>
      <c r="J17826" s="220"/>
      <c r="K17826" s="223"/>
    </row>
    <row r="17827" customHeight="1" spans="1:11">
      <c r="A17827" s="226"/>
      <c r="B17827" s="213"/>
      <c r="C17827" s="214"/>
      <c r="D17827" s="214"/>
      <c r="E17827" s="214"/>
      <c r="F17827" s="224"/>
      <c r="G17827" s="216"/>
      <c r="H17827" s="227"/>
      <c r="I17827" s="214"/>
      <c r="J17827" s="214"/>
      <c r="K17827" s="218"/>
    </row>
    <row r="17828" customHeight="1" spans="1:11">
      <c r="A17828" s="228"/>
      <c r="B17828" s="219"/>
      <c r="C17828" s="220"/>
      <c r="D17828" s="220"/>
      <c r="E17828" s="220"/>
      <c r="F17828" s="225"/>
      <c r="G17828" s="222"/>
      <c r="H17828" s="229"/>
      <c r="I17828" s="220"/>
      <c r="J17828" s="220"/>
      <c r="K17828" s="223"/>
    </row>
    <row r="17829" customHeight="1" spans="1:11">
      <c r="A17829" s="226"/>
      <c r="B17829" s="213"/>
      <c r="C17829" s="214"/>
      <c r="D17829" s="214"/>
      <c r="E17829" s="214"/>
      <c r="F17829" s="224"/>
      <c r="G17829" s="216"/>
      <c r="H17829" s="227"/>
      <c r="I17829" s="214"/>
      <c r="J17829" s="214"/>
      <c r="K17829" s="218"/>
    </row>
    <row r="17830" customHeight="1" spans="1:11">
      <c r="A17830" s="228"/>
      <c r="B17830" s="219"/>
      <c r="C17830" s="220"/>
      <c r="D17830" s="220"/>
      <c r="E17830" s="220"/>
      <c r="F17830" s="225"/>
      <c r="G17830" s="222"/>
      <c r="H17830" s="229"/>
      <c r="I17830" s="220"/>
      <c r="J17830" s="220"/>
      <c r="K17830" s="223"/>
    </row>
    <row r="17831" customHeight="1" spans="1:11">
      <c r="A17831" s="226"/>
      <c r="B17831" s="213"/>
      <c r="C17831" s="214"/>
      <c r="D17831" s="214"/>
      <c r="E17831" s="214"/>
      <c r="F17831" s="224"/>
      <c r="G17831" s="216"/>
      <c r="H17831" s="227"/>
      <c r="I17831" s="214"/>
      <c r="J17831" s="214"/>
      <c r="K17831" s="218"/>
    </row>
    <row r="17832" customHeight="1" spans="1:11">
      <c r="A17832" s="228"/>
      <c r="B17832" s="219"/>
      <c r="C17832" s="220"/>
      <c r="D17832" s="220"/>
      <c r="E17832" s="220"/>
      <c r="F17832" s="225"/>
      <c r="G17832" s="222"/>
      <c r="H17832" s="229"/>
      <c r="I17832" s="220"/>
      <c r="J17832" s="220"/>
      <c r="K17832" s="223"/>
    </row>
    <row r="17833" customHeight="1" spans="1:11">
      <c r="A17833" s="226"/>
      <c r="B17833" s="213"/>
      <c r="C17833" s="214"/>
      <c r="D17833" s="214"/>
      <c r="E17833" s="214"/>
      <c r="F17833" s="224"/>
      <c r="G17833" s="216"/>
      <c r="H17833" s="227"/>
      <c r="I17833" s="214"/>
      <c r="J17833" s="214"/>
      <c r="K17833" s="218"/>
    </row>
    <row r="17834" customHeight="1" spans="1:11">
      <c r="A17834" s="228"/>
      <c r="B17834" s="219"/>
      <c r="C17834" s="220"/>
      <c r="D17834" s="220"/>
      <c r="E17834" s="220"/>
      <c r="F17834" s="225"/>
      <c r="G17834" s="222"/>
      <c r="H17834" s="229"/>
      <c r="I17834" s="220"/>
      <c r="J17834" s="220"/>
      <c r="K17834" s="223"/>
    </row>
    <row r="17835" customHeight="1" spans="1:11">
      <c r="A17835" s="226"/>
      <c r="B17835" s="213"/>
      <c r="C17835" s="214"/>
      <c r="D17835" s="214"/>
      <c r="E17835" s="214"/>
      <c r="F17835" s="224"/>
      <c r="G17835" s="216"/>
      <c r="H17835" s="227"/>
      <c r="I17835" s="214"/>
      <c r="J17835" s="214"/>
      <c r="K17835" s="218"/>
    </row>
    <row r="17836" customHeight="1" spans="1:11">
      <c r="A17836" s="228"/>
      <c r="B17836" s="219"/>
      <c r="C17836" s="220"/>
      <c r="D17836" s="220"/>
      <c r="E17836" s="220"/>
      <c r="F17836" s="225"/>
      <c r="G17836" s="222"/>
      <c r="H17836" s="229"/>
      <c r="I17836" s="220"/>
      <c r="J17836" s="220"/>
      <c r="K17836" s="223"/>
    </row>
    <row r="17837" customHeight="1" spans="1:11">
      <c r="A17837" s="226"/>
      <c r="B17837" s="213"/>
      <c r="C17837" s="214"/>
      <c r="D17837" s="214"/>
      <c r="E17837" s="214"/>
      <c r="F17837" s="224"/>
      <c r="G17837" s="216"/>
      <c r="H17837" s="227"/>
      <c r="I17837" s="214"/>
      <c r="J17837" s="214"/>
      <c r="K17837" s="218"/>
    </row>
    <row r="17838" customHeight="1" spans="1:11">
      <c r="A17838" s="228"/>
      <c r="B17838" s="219"/>
      <c r="C17838" s="220"/>
      <c r="D17838" s="220"/>
      <c r="E17838" s="220"/>
      <c r="F17838" s="225"/>
      <c r="G17838" s="222"/>
      <c r="H17838" s="229"/>
      <c r="I17838" s="220"/>
      <c r="J17838" s="220"/>
      <c r="K17838" s="223"/>
    </row>
    <row r="17839" customHeight="1" spans="1:11">
      <c r="A17839" s="226"/>
      <c r="B17839" s="213"/>
      <c r="C17839" s="214"/>
      <c r="D17839" s="214"/>
      <c r="E17839" s="214"/>
      <c r="F17839" s="224"/>
      <c r="G17839" s="216"/>
      <c r="H17839" s="227"/>
      <c r="I17839" s="214"/>
      <c r="J17839" s="214"/>
      <c r="K17839" s="218"/>
    </row>
    <row r="17840" customHeight="1" spans="1:11">
      <c r="A17840" s="228"/>
      <c r="B17840" s="219"/>
      <c r="C17840" s="220"/>
      <c r="D17840" s="220"/>
      <c r="E17840" s="220"/>
      <c r="F17840" s="225"/>
      <c r="G17840" s="222"/>
      <c r="H17840" s="229"/>
      <c r="I17840" s="220"/>
      <c r="J17840" s="220"/>
      <c r="K17840" s="223"/>
    </row>
    <row r="17841" customHeight="1" spans="1:11">
      <c r="A17841" s="226"/>
      <c r="B17841" s="213"/>
      <c r="C17841" s="214"/>
      <c r="D17841" s="214"/>
      <c r="E17841" s="214"/>
      <c r="F17841" s="224"/>
      <c r="G17841" s="216"/>
      <c r="H17841" s="227"/>
      <c r="I17841" s="214"/>
      <c r="J17841" s="214"/>
      <c r="K17841" s="218"/>
    </row>
    <row r="17842" customHeight="1" spans="1:11">
      <c r="A17842" s="228"/>
      <c r="B17842" s="219"/>
      <c r="C17842" s="220"/>
      <c r="D17842" s="220"/>
      <c r="E17842" s="220"/>
      <c r="F17842" s="225"/>
      <c r="G17842" s="222"/>
      <c r="H17842" s="229"/>
      <c r="I17842" s="220"/>
      <c r="J17842" s="220"/>
      <c r="K17842" s="223"/>
    </row>
    <row r="17843" customHeight="1" spans="1:11">
      <c r="A17843" s="226"/>
      <c r="B17843" s="213"/>
      <c r="C17843" s="214"/>
      <c r="D17843" s="214"/>
      <c r="E17843" s="214"/>
      <c r="F17843" s="224"/>
      <c r="G17843" s="216"/>
      <c r="H17843" s="227"/>
      <c r="I17843" s="214"/>
      <c r="J17843" s="214"/>
      <c r="K17843" s="218"/>
    </row>
    <row r="17844" customHeight="1" spans="1:11">
      <c r="A17844" s="228"/>
      <c r="B17844" s="219"/>
      <c r="C17844" s="220"/>
      <c r="D17844" s="220"/>
      <c r="E17844" s="220"/>
      <c r="F17844" s="225"/>
      <c r="G17844" s="222"/>
      <c r="H17844" s="229"/>
      <c r="I17844" s="220"/>
      <c r="J17844" s="220"/>
      <c r="K17844" s="223"/>
    </row>
    <row r="17845" customHeight="1" spans="1:11">
      <c r="A17845" s="226"/>
      <c r="B17845" s="213"/>
      <c r="C17845" s="214"/>
      <c r="D17845" s="214"/>
      <c r="E17845" s="214"/>
      <c r="F17845" s="224"/>
      <c r="G17845" s="216"/>
      <c r="H17845" s="227"/>
      <c r="I17845" s="214"/>
      <c r="J17845" s="214"/>
      <c r="K17845" s="218"/>
    </row>
    <row r="17846" customHeight="1" spans="1:11">
      <c r="A17846" s="228"/>
      <c r="B17846" s="219"/>
      <c r="C17846" s="220"/>
      <c r="D17846" s="220"/>
      <c r="E17846" s="220"/>
      <c r="F17846" s="225"/>
      <c r="G17846" s="222"/>
      <c r="H17846" s="229"/>
      <c r="I17846" s="220"/>
      <c r="J17846" s="220"/>
      <c r="K17846" s="223"/>
    </row>
    <row r="17847" customHeight="1" spans="1:11">
      <c r="A17847" s="226"/>
      <c r="B17847" s="213"/>
      <c r="C17847" s="214"/>
      <c r="D17847" s="214"/>
      <c r="E17847" s="214"/>
      <c r="F17847" s="224"/>
      <c r="G17847" s="216"/>
      <c r="H17847" s="227"/>
      <c r="I17847" s="214"/>
      <c r="J17847" s="214"/>
      <c r="K17847" s="218"/>
    </row>
    <row r="17848" customHeight="1" spans="1:11">
      <c r="A17848" s="228"/>
      <c r="B17848" s="219"/>
      <c r="C17848" s="220"/>
      <c r="D17848" s="220"/>
      <c r="E17848" s="220"/>
      <c r="F17848" s="225"/>
      <c r="G17848" s="222"/>
      <c r="H17848" s="229"/>
      <c r="I17848" s="220"/>
      <c r="J17848" s="220"/>
      <c r="K17848" s="223"/>
    </row>
    <row r="17849" customHeight="1" spans="1:11">
      <c r="A17849" s="226"/>
      <c r="B17849" s="213"/>
      <c r="C17849" s="214"/>
      <c r="D17849" s="214"/>
      <c r="E17849" s="214"/>
      <c r="F17849" s="224"/>
      <c r="G17849" s="216"/>
      <c r="H17849" s="227"/>
      <c r="I17849" s="214"/>
      <c r="J17849" s="214"/>
      <c r="K17849" s="218"/>
    </row>
    <row r="17850" customHeight="1" spans="1:11">
      <c r="A17850" s="228"/>
      <c r="B17850" s="219"/>
      <c r="C17850" s="220"/>
      <c r="D17850" s="220"/>
      <c r="E17850" s="220"/>
      <c r="F17850" s="225"/>
      <c r="G17850" s="222"/>
      <c r="H17850" s="229"/>
      <c r="I17850" s="220"/>
      <c r="J17850" s="220"/>
      <c r="K17850" s="223"/>
    </row>
    <row r="17851" customHeight="1" spans="1:11">
      <c r="A17851" s="226"/>
      <c r="B17851" s="213"/>
      <c r="C17851" s="214"/>
      <c r="D17851" s="214"/>
      <c r="E17851" s="214"/>
      <c r="F17851" s="224"/>
      <c r="G17851" s="216"/>
      <c r="H17851" s="227"/>
      <c r="I17851" s="214"/>
      <c r="J17851" s="214"/>
      <c r="K17851" s="218"/>
    </row>
    <row r="17852" customHeight="1" spans="1:11">
      <c r="A17852" s="228"/>
      <c r="B17852" s="219"/>
      <c r="C17852" s="220"/>
      <c r="D17852" s="220"/>
      <c r="E17852" s="220"/>
      <c r="F17852" s="225"/>
      <c r="G17852" s="222"/>
      <c r="H17852" s="229"/>
      <c r="I17852" s="220"/>
      <c r="J17852" s="220"/>
      <c r="K17852" s="223"/>
    </row>
    <row r="17853" customHeight="1" spans="1:11">
      <c r="A17853" s="226"/>
      <c r="B17853" s="213"/>
      <c r="C17853" s="214"/>
      <c r="D17853" s="214"/>
      <c r="E17853" s="214"/>
      <c r="F17853" s="224"/>
      <c r="G17853" s="216"/>
      <c r="H17853" s="227"/>
      <c r="I17853" s="214"/>
      <c r="J17853" s="214"/>
      <c r="K17853" s="218"/>
    </row>
    <row r="17854" customHeight="1" spans="1:11">
      <c r="A17854" s="228"/>
      <c r="B17854" s="219"/>
      <c r="C17854" s="220"/>
      <c r="D17854" s="220"/>
      <c r="E17854" s="220"/>
      <c r="F17854" s="225"/>
      <c r="G17854" s="222"/>
      <c r="H17854" s="229"/>
      <c r="I17854" s="220"/>
      <c r="J17854" s="220"/>
      <c r="K17854" s="223"/>
    </row>
    <row r="17855" customHeight="1" spans="1:11">
      <c r="A17855" s="226"/>
      <c r="B17855" s="213"/>
      <c r="C17855" s="214"/>
      <c r="D17855" s="214"/>
      <c r="E17855" s="214"/>
      <c r="F17855" s="224"/>
      <c r="G17855" s="216"/>
      <c r="H17855" s="227"/>
      <c r="I17855" s="214"/>
      <c r="J17855" s="214"/>
      <c r="K17855" s="218"/>
    </row>
    <row r="17856" customHeight="1" spans="1:11">
      <c r="A17856" s="228"/>
      <c r="B17856" s="219"/>
      <c r="C17856" s="220"/>
      <c r="D17856" s="220"/>
      <c r="E17856" s="220"/>
      <c r="F17856" s="225"/>
      <c r="G17856" s="222"/>
      <c r="H17856" s="229"/>
      <c r="I17856" s="220"/>
      <c r="J17856" s="220"/>
      <c r="K17856" s="223"/>
    </row>
    <row r="17857" customHeight="1" spans="1:11">
      <c r="A17857" s="226"/>
      <c r="B17857" s="213"/>
      <c r="C17857" s="214"/>
      <c r="D17857" s="214"/>
      <c r="E17857" s="214"/>
      <c r="F17857" s="224"/>
      <c r="G17857" s="216"/>
      <c r="H17857" s="227"/>
      <c r="I17857" s="214"/>
      <c r="J17857" s="214"/>
      <c r="K17857" s="218"/>
    </row>
    <row r="17858" customHeight="1" spans="1:11">
      <c r="A17858" s="228"/>
      <c r="B17858" s="219"/>
      <c r="C17858" s="220"/>
      <c r="D17858" s="220"/>
      <c r="E17858" s="220"/>
      <c r="F17858" s="225"/>
      <c r="G17858" s="222"/>
      <c r="H17858" s="229"/>
      <c r="I17858" s="220"/>
      <c r="J17858" s="220"/>
      <c r="K17858" s="223"/>
    </row>
    <row r="17859" customHeight="1" spans="1:11">
      <c r="A17859" s="226"/>
      <c r="B17859" s="213"/>
      <c r="C17859" s="214"/>
      <c r="D17859" s="214"/>
      <c r="E17859" s="214"/>
      <c r="F17859" s="224"/>
      <c r="G17859" s="216"/>
      <c r="H17859" s="227"/>
      <c r="I17859" s="214"/>
      <c r="J17859" s="214"/>
      <c r="K17859" s="218"/>
    </row>
    <row r="17860" customHeight="1" spans="1:11">
      <c r="A17860" s="228"/>
      <c r="B17860" s="219"/>
      <c r="C17860" s="220"/>
      <c r="D17860" s="220"/>
      <c r="E17860" s="220"/>
      <c r="F17860" s="225"/>
      <c r="G17860" s="222"/>
      <c r="H17860" s="229"/>
      <c r="I17860" s="220"/>
      <c r="J17860" s="220"/>
      <c r="K17860" s="223"/>
    </row>
    <row r="17861" customHeight="1" spans="1:11">
      <c r="A17861" s="226"/>
      <c r="B17861" s="213"/>
      <c r="C17861" s="214"/>
      <c r="D17861" s="214"/>
      <c r="E17861" s="214"/>
      <c r="F17861" s="224"/>
      <c r="G17861" s="216"/>
      <c r="H17861" s="227"/>
      <c r="I17861" s="214"/>
      <c r="J17861" s="214"/>
      <c r="K17861" s="218"/>
    </row>
    <row r="17862" customHeight="1" spans="1:11">
      <c r="A17862" s="228"/>
      <c r="B17862" s="219"/>
      <c r="C17862" s="220"/>
      <c r="D17862" s="220"/>
      <c r="E17862" s="220"/>
      <c r="F17862" s="225"/>
      <c r="G17862" s="222"/>
      <c r="H17862" s="229"/>
      <c r="I17862" s="220"/>
      <c r="J17862" s="220"/>
      <c r="K17862" s="223"/>
    </row>
    <row r="17863" customHeight="1" spans="1:11">
      <c r="A17863" s="226"/>
      <c r="B17863" s="213"/>
      <c r="C17863" s="214"/>
      <c r="D17863" s="214"/>
      <c r="E17863" s="214"/>
      <c r="F17863" s="224"/>
      <c r="G17863" s="216"/>
      <c r="H17863" s="227"/>
      <c r="I17863" s="214"/>
      <c r="J17863" s="214"/>
      <c r="K17863" s="218"/>
    </row>
    <row r="17864" customHeight="1" spans="1:11">
      <c r="A17864" s="228"/>
      <c r="B17864" s="219"/>
      <c r="C17864" s="220"/>
      <c r="D17864" s="220"/>
      <c r="E17864" s="220"/>
      <c r="F17864" s="225"/>
      <c r="G17864" s="222"/>
      <c r="H17864" s="229"/>
      <c r="I17864" s="220"/>
      <c r="J17864" s="220"/>
      <c r="K17864" s="223"/>
    </row>
    <row r="17865" customHeight="1" spans="1:11">
      <c r="A17865" s="226"/>
      <c r="B17865" s="213"/>
      <c r="C17865" s="214"/>
      <c r="D17865" s="214"/>
      <c r="E17865" s="214"/>
      <c r="F17865" s="224"/>
      <c r="G17865" s="216"/>
      <c r="H17865" s="227"/>
      <c r="I17865" s="214"/>
      <c r="J17865" s="214"/>
      <c r="K17865" s="218"/>
    </row>
    <row r="17866" customHeight="1" spans="1:11">
      <c r="A17866" s="228"/>
      <c r="B17866" s="219"/>
      <c r="C17866" s="220"/>
      <c r="D17866" s="220"/>
      <c r="E17866" s="220"/>
      <c r="F17866" s="225"/>
      <c r="G17866" s="222"/>
      <c r="H17866" s="229"/>
      <c r="I17866" s="220"/>
      <c r="J17866" s="220"/>
      <c r="K17866" s="223"/>
    </row>
    <row r="17867" customHeight="1" spans="1:11">
      <c r="A17867" s="226"/>
      <c r="B17867" s="213"/>
      <c r="C17867" s="214"/>
      <c r="D17867" s="214"/>
      <c r="E17867" s="214"/>
      <c r="F17867" s="224"/>
      <c r="G17867" s="216"/>
      <c r="H17867" s="227"/>
      <c r="I17867" s="214"/>
      <c r="J17867" s="214"/>
      <c r="K17867" s="218"/>
    </row>
    <row r="17868" customHeight="1" spans="1:11">
      <c r="A17868" s="228"/>
      <c r="B17868" s="219"/>
      <c r="C17868" s="220"/>
      <c r="D17868" s="220"/>
      <c r="E17868" s="220"/>
      <c r="F17868" s="225"/>
      <c r="G17868" s="222"/>
      <c r="H17868" s="229"/>
      <c r="I17868" s="220"/>
      <c r="J17868" s="220"/>
      <c r="K17868" s="223"/>
    </row>
    <row r="17869" customHeight="1" spans="1:11">
      <c r="A17869" s="226"/>
      <c r="B17869" s="213"/>
      <c r="C17869" s="214"/>
      <c r="D17869" s="214"/>
      <c r="E17869" s="214"/>
      <c r="F17869" s="224"/>
      <c r="G17869" s="216"/>
      <c r="H17869" s="227"/>
      <c r="I17869" s="214"/>
      <c r="J17869" s="214"/>
      <c r="K17869" s="218"/>
    </row>
    <row r="17870" customHeight="1" spans="1:11">
      <c r="A17870" s="228"/>
      <c r="B17870" s="219"/>
      <c r="C17870" s="220"/>
      <c r="D17870" s="220"/>
      <c r="E17870" s="220"/>
      <c r="F17870" s="225"/>
      <c r="G17870" s="222"/>
      <c r="H17870" s="229"/>
      <c r="I17870" s="220"/>
      <c r="J17870" s="220"/>
      <c r="K17870" s="223"/>
    </row>
    <row r="17871" customHeight="1" spans="1:11">
      <c r="A17871" s="226"/>
      <c r="B17871" s="213"/>
      <c r="C17871" s="214"/>
      <c r="D17871" s="214"/>
      <c r="E17871" s="214"/>
      <c r="F17871" s="224"/>
      <c r="G17871" s="216"/>
      <c r="H17871" s="227"/>
      <c r="I17871" s="214"/>
      <c r="J17871" s="214"/>
      <c r="K17871" s="218"/>
    </row>
    <row r="17872" customHeight="1" spans="1:11">
      <c r="A17872" s="228"/>
      <c r="B17872" s="219"/>
      <c r="C17872" s="220"/>
      <c r="D17872" s="220"/>
      <c r="E17872" s="220"/>
      <c r="F17872" s="225"/>
      <c r="G17872" s="222"/>
      <c r="H17872" s="229"/>
      <c r="I17872" s="220"/>
      <c r="J17872" s="220"/>
      <c r="K17872" s="223"/>
    </row>
    <row r="17873" customHeight="1" spans="1:11">
      <c r="A17873" s="226"/>
      <c r="B17873" s="213"/>
      <c r="C17873" s="214"/>
      <c r="D17873" s="214"/>
      <c r="E17873" s="214"/>
      <c r="F17873" s="224"/>
      <c r="G17873" s="216"/>
      <c r="H17873" s="227"/>
      <c r="I17873" s="214"/>
      <c r="J17873" s="214"/>
      <c r="K17873" s="218"/>
    </row>
    <row r="17874" customHeight="1" spans="1:11">
      <c r="A17874" s="228"/>
      <c r="B17874" s="219"/>
      <c r="C17874" s="220"/>
      <c r="D17874" s="220"/>
      <c r="E17874" s="220"/>
      <c r="F17874" s="225"/>
      <c r="G17874" s="222"/>
      <c r="H17874" s="229"/>
      <c r="I17874" s="220"/>
      <c r="J17874" s="220"/>
      <c r="K17874" s="223"/>
    </row>
    <row r="17875" customHeight="1" spans="1:11">
      <c r="A17875" s="226"/>
      <c r="B17875" s="213"/>
      <c r="C17875" s="214"/>
      <c r="D17875" s="214"/>
      <c r="E17875" s="214"/>
      <c r="F17875" s="224"/>
      <c r="G17875" s="216"/>
      <c r="H17875" s="227"/>
      <c r="I17875" s="214"/>
      <c r="J17875" s="214"/>
      <c r="K17875" s="218"/>
    </row>
    <row r="17876" customHeight="1" spans="1:11">
      <c r="A17876" s="228"/>
      <c r="B17876" s="219"/>
      <c r="C17876" s="220"/>
      <c r="D17876" s="220"/>
      <c r="E17876" s="220"/>
      <c r="F17876" s="225"/>
      <c r="G17876" s="222"/>
      <c r="H17876" s="229"/>
      <c r="I17876" s="220"/>
      <c r="J17876" s="220"/>
      <c r="K17876" s="223"/>
    </row>
    <row r="17877" customHeight="1" spans="1:11">
      <c r="A17877" s="226"/>
      <c r="B17877" s="213"/>
      <c r="C17877" s="214"/>
      <c r="D17877" s="214"/>
      <c r="E17877" s="214"/>
      <c r="F17877" s="224"/>
      <c r="G17877" s="216"/>
      <c r="H17877" s="227"/>
      <c r="I17877" s="214"/>
      <c r="J17877" s="214"/>
      <c r="K17877" s="218"/>
    </row>
    <row r="17878" customHeight="1" spans="1:11">
      <c r="A17878" s="228"/>
      <c r="B17878" s="219"/>
      <c r="C17878" s="220"/>
      <c r="D17878" s="220"/>
      <c r="E17878" s="220"/>
      <c r="F17878" s="225"/>
      <c r="G17878" s="222"/>
      <c r="H17878" s="229"/>
      <c r="I17878" s="220"/>
      <c r="J17878" s="220"/>
      <c r="K17878" s="223"/>
    </row>
    <row r="17879" customHeight="1" spans="1:11">
      <c r="A17879" s="226"/>
      <c r="B17879" s="213"/>
      <c r="C17879" s="214"/>
      <c r="D17879" s="214"/>
      <c r="E17879" s="214"/>
      <c r="F17879" s="224"/>
      <c r="G17879" s="216"/>
      <c r="H17879" s="227"/>
      <c r="I17879" s="214"/>
      <c r="J17879" s="214"/>
      <c r="K17879" s="218"/>
    </row>
    <row r="17880" customHeight="1" spans="1:11">
      <c r="A17880" s="228"/>
      <c r="B17880" s="219"/>
      <c r="C17880" s="220"/>
      <c r="D17880" s="220"/>
      <c r="E17880" s="220"/>
      <c r="F17880" s="225"/>
      <c r="G17880" s="222"/>
      <c r="H17880" s="229"/>
      <c r="I17880" s="220"/>
      <c r="J17880" s="220"/>
      <c r="K17880" s="223"/>
    </row>
    <row r="17881" customHeight="1" spans="1:11">
      <c r="A17881" s="226"/>
      <c r="B17881" s="213"/>
      <c r="C17881" s="214"/>
      <c r="D17881" s="214"/>
      <c r="E17881" s="214"/>
      <c r="F17881" s="224"/>
      <c r="G17881" s="216"/>
      <c r="H17881" s="227"/>
      <c r="I17881" s="214"/>
      <c r="J17881" s="214"/>
      <c r="K17881" s="218"/>
    </row>
    <row r="17882" customHeight="1" spans="1:11">
      <c r="A17882" s="228"/>
      <c r="B17882" s="219"/>
      <c r="C17882" s="220"/>
      <c r="D17882" s="220"/>
      <c r="E17882" s="220"/>
      <c r="F17882" s="225"/>
      <c r="G17882" s="222"/>
      <c r="H17882" s="229"/>
      <c r="I17882" s="220"/>
      <c r="J17882" s="220"/>
      <c r="K17882" s="223"/>
    </row>
    <row r="17883" customHeight="1" spans="1:11">
      <c r="A17883" s="226"/>
      <c r="B17883" s="213"/>
      <c r="C17883" s="214"/>
      <c r="D17883" s="214"/>
      <c r="E17883" s="214"/>
      <c r="F17883" s="224"/>
      <c r="G17883" s="216"/>
      <c r="H17883" s="227"/>
      <c r="I17883" s="214"/>
      <c r="J17883" s="214"/>
      <c r="K17883" s="218"/>
    </row>
    <row r="17884" customHeight="1" spans="1:11">
      <c r="A17884" s="228"/>
      <c r="B17884" s="219"/>
      <c r="C17884" s="220"/>
      <c r="D17884" s="220"/>
      <c r="E17884" s="220"/>
      <c r="F17884" s="225"/>
      <c r="G17884" s="222"/>
      <c r="H17884" s="229"/>
      <c r="I17884" s="220"/>
      <c r="J17884" s="220"/>
      <c r="K17884" s="223"/>
    </row>
    <row r="17885" customHeight="1" spans="1:11">
      <c r="A17885" s="226"/>
      <c r="B17885" s="213"/>
      <c r="C17885" s="214"/>
      <c r="D17885" s="214"/>
      <c r="E17885" s="214"/>
      <c r="F17885" s="224"/>
      <c r="G17885" s="216"/>
      <c r="H17885" s="227"/>
      <c r="I17885" s="214"/>
      <c r="J17885" s="214"/>
      <c r="K17885" s="218"/>
    </row>
    <row r="17886" customHeight="1" spans="1:11">
      <c r="A17886" s="228"/>
      <c r="B17886" s="219"/>
      <c r="C17886" s="220"/>
      <c r="D17886" s="220"/>
      <c r="E17886" s="220"/>
      <c r="F17886" s="225"/>
      <c r="G17886" s="222"/>
      <c r="H17886" s="229"/>
      <c r="I17886" s="220"/>
      <c r="J17886" s="220"/>
      <c r="K17886" s="223"/>
    </row>
    <row r="17887" customHeight="1" spans="1:11">
      <c r="A17887" s="226"/>
      <c r="B17887" s="213"/>
      <c r="C17887" s="214"/>
      <c r="D17887" s="214"/>
      <c r="E17887" s="214"/>
      <c r="F17887" s="224"/>
      <c r="G17887" s="216"/>
      <c r="H17887" s="227"/>
      <c r="I17887" s="214"/>
      <c r="J17887" s="214"/>
      <c r="K17887" s="218"/>
    </row>
    <row r="17888" customHeight="1" spans="1:11">
      <c r="A17888" s="228"/>
      <c r="B17888" s="219"/>
      <c r="C17888" s="220"/>
      <c r="D17888" s="220"/>
      <c r="E17888" s="220"/>
      <c r="F17888" s="225"/>
      <c r="G17888" s="222"/>
      <c r="H17888" s="229"/>
      <c r="I17888" s="220"/>
      <c r="J17888" s="220"/>
      <c r="K17888" s="223"/>
    </row>
    <row r="17889" customHeight="1" spans="1:11">
      <c r="A17889" s="226"/>
      <c r="B17889" s="213"/>
      <c r="C17889" s="214"/>
      <c r="D17889" s="214"/>
      <c r="E17889" s="214"/>
      <c r="F17889" s="224"/>
      <c r="G17889" s="216"/>
      <c r="H17889" s="227"/>
      <c r="I17889" s="214"/>
      <c r="J17889" s="214"/>
      <c r="K17889" s="218"/>
    </row>
    <row r="17890" customHeight="1" spans="1:11">
      <c r="A17890" s="228"/>
      <c r="B17890" s="219"/>
      <c r="C17890" s="220"/>
      <c r="D17890" s="220"/>
      <c r="E17890" s="220"/>
      <c r="F17890" s="225"/>
      <c r="G17890" s="222"/>
      <c r="H17890" s="229"/>
      <c r="I17890" s="220"/>
      <c r="J17890" s="220"/>
      <c r="K17890" s="223"/>
    </row>
    <row r="17891" customHeight="1" spans="1:11">
      <c r="A17891" s="226"/>
      <c r="B17891" s="213"/>
      <c r="C17891" s="214"/>
      <c r="D17891" s="214"/>
      <c r="E17891" s="214"/>
      <c r="F17891" s="224"/>
      <c r="G17891" s="216"/>
      <c r="H17891" s="227"/>
      <c r="I17891" s="214"/>
      <c r="J17891" s="214"/>
      <c r="K17891" s="218"/>
    </row>
    <row r="17892" customHeight="1" spans="1:11">
      <c r="A17892" s="228"/>
      <c r="B17892" s="219"/>
      <c r="C17892" s="220"/>
      <c r="D17892" s="220"/>
      <c r="E17892" s="220"/>
      <c r="F17892" s="225"/>
      <c r="G17892" s="222"/>
      <c r="H17892" s="229"/>
      <c r="I17892" s="220"/>
      <c r="J17892" s="220"/>
      <c r="K17892" s="223"/>
    </row>
    <row r="17893" customHeight="1" spans="1:11">
      <c r="A17893" s="226"/>
      <c r="B17893" s="213"/>
      <c r="C17893" s="214"/>
      <c r="D17893" s="214"/>
      <c r="E17893" s="214"/>
      <c r="F17893" s="224"/>
      <c r="G17893" s="216"/>
      <c r="H17893" s="227"/>
      <c r="I17893" s="214"/>
      <c r="J17893" s="214"/>
      <c r="K17893" s="218"/>
    </row>
    <row r="17894" customHeight="1" spans="1:11">
      <c r="A17894" s="228"/>
      <c r="B17894" s="219"/>
      <c r="C17894" s="220"/>
      <c r="D17894" s="220"/>
      <c r="E17894" s="220"/>
      <c r="F17894" s="225"/>
      <c r="G17894" s="222"/>
      <c r="H17894" s="229"/>
      <c r="I17894" s="220"/>
      <c r="J17894" s="220"/>
      <c r="K17894" s="223"/>
    </row>
    <row r="17895" customHeight="1" spans="1:11">
      <c r="A17895" s="226"/>
      <c r="B17895" s="213"/>
      <c r="C17895" s="214"/>
      <c r="D17895" s="214"/>
      <c r="E17895" s="214"/>
      <c r="F17895" s="224"/>
      <c r="G17895" s="216"/>
      <c r="H17895" s="227"/>
      <c r="I17895" s="214"/>
      <c r="J17895" s="214"/>
      <c r="K17895" s="218"/>
    </row>
    <row r="17896" customHeight="1" spans="1:11">
      <c r="A17896" s="228"/>
      <c r="B17896" s="219"/>
      <c r="C17896" s="220"/>
      <c r="D17896" s="220"/>
      <c r="E17896" s="220"/>
      <c r="F17896" s="225"/>
      <c r="G17896" s="222"/>
      <c r="H17896" s="229"/>
      <c r="I17896" s="220"/>
      <c r="J17896" s="220"/>
      <c r="K17896" s="223"/>
    </row>
    <row r="17897" customHeight="1" spans="1:11">
      <c r="A17897" s="226"/>
      <c r="B17897" s="213"/>
      <c r="C17897" s="214"/>
      <c r="D17897" s="214"/>
      <c r="E17897" s="214"/>
      <c r="F17897" s="224"/>
      <c r="G17897" s="216"/>
      <c r="H17897" s="227"/>
      <c r="I17897" s="214"/>
      <c r="J17897" s="214"/>
      <c r="K17897" s="218"/>
    </row>
    <row r="17898" customHeight="1" spans="1:11">
      <c r="A17898" s="228"/>
      <c r="B17898" s="219"/>
      <c r="C17898" s="220"/>
      <c r="D17898" s="220"/>
      <c r="E17898" s="220"/>
      <c r="F17898" s="225"/>
      <c r="G17898" s="222"/>
      <c r="H17898" s="229"/>
      <c r="I17898" s="220"/>
      <c r="J17898" s="220"/>
      <c r="K17898" s="223"/>
    </row>
    <row r="17899" customHeight="1" spans="1:11">
      <c r="A17899" s="226"/>
      <c r="B17899" s="213"/>
      <c r="C17899" s="214"/>
      <c r="D17899" s="214"/>
      <c r="E17899" s="214"/>
      <c r="F17899" s="224"/>
      <c r="G17899" s="216"/>
      <c r="H17899" s="227"/>
      <c r="I17899" s="214"/>
      <c r="J17899" s="214"/>
      <c r="K17899" s="218"/>
    </row>
    <row r="17900" customHeight="1" spans="1:11">
      <c r="A17900" s="228"/>
      <c r="B17900" s="219"/>
      <c r="C17900" s="220"/>
      <c r="D17900" s="220"/>
      <c r="E17900" s="220"/>
      <c r="F17900" s="225"/>
      <c r="G17900" s="222"/>
      <c r="H17900" s="229"/>
      <c r="I17900" s="220"/>
      <c r="J17900" s="220"/>
      <c r="K17900" s="223"/>
    </row>
    <row r="17901" customHeight="1" spans="1:11">
      <c r="A17901" s="226"/>
      <c r="B17901" s="213"/>
      <c r="C17901" s="214"/>
      <c r="D17901" s="214"/>
      <c r="E17901" s="214"/>
      <c r="F17901" s="224"/>
      <c r="G17901" s="216"/>
      <c r="H17901" s="227"/>
      <c r="I17901" s="214"/>
      <c r="J17901" s="214"/>
      <c r="K17901" s="218"/>
    </row>
    <row r="17902" customHeight="1" spans="1:11">
      <c r="A17902" s="228"/>
      <c r="B17902" s="219"/>
      <c r="C17902" s="220"/>
      <c r="D17902" s="220"/>
      <c r="E17902" s="220"/>
      <c r="F17902" s="225"/>
      <c r="G17902" s="222"/>
      <c r="H17902" s="229"/>
      <c r="I17902" s="220"/>
      <c r="J17902" s="220"/>
      <c r="K17902" s="223"/>
    </row>
    <row r="17903" customHeight="1" spans="1:11">
      <c r="A17903" s="226"/>
      <c r="B17903" s="213"/>
      <c r="C17903" s="214"/>
      <c r="D17903" s="214"/>
      <c r="E17903" s="214"/>
      <c r="F17903" s="224"/>
      <c r="G17903" s="216"/>
      <c r="H17903" s="227"/>
      <c r="I17903" s="214"/>
      <c r="J17903" s="214"/>
      <c r="K17903" s="218"/>
    </row>
    <row r="17904" customHeight="1" spans="1:11">
      <c r="A17904" s="228"/>
      <c r="B17904" s="219"/>
      <c r="C17904" s="220"/>
      <c r="D17904" s="220"/>
      <c r="E17904" s="220"/>
      <c r="F17904" s="225"/>
      <c r="G17904" s="222"/>
      <c r="H17904" s="229"/>
      <c r="I17904" s="220"/>
      <c r="J17904" s="220"/>
      <c r="K17904" s="223"/>
    </row>
    <row r="17905" customHeight="1" spans="1:11">
      <c r="A17905" s="226"/>
      <c r="B17905" s="213"/>
      <c r="C17905" s="214"/>
      <c r="D17905" s="214"/>
      <c r="E17905" s="214"/>
      <c r="F17905" s="224"/>
      <c r="G17905" s="216"/>
      <c r="H17905" s="227"/>
      <c r="I17905" s="214"/>
      <c r="J17905" s="214"/>
      <c r="K17905" s="218"/>
    </row>
    <row r="17906" customHeight="1" spans="1:11">
      <c r="A17906" s="228"/>
      <c r="B17906" s="219"/>
      <c r="C17906" s="220"/>
      <c r="D17906" s="220"/>
      <c r="E17906" s="220"/>
      <c r="F17906" s="225"/>
      <c r="G17906" s="222"/>
      <c r="H17906" s="229"/>
      <c r="I17906" s="220"/>
      <c r="J17906" s="220"/>
      <c r="K17906" s="223"/>
    </row>
    <row r="17907" customHeight="1" spans="1:11">
      <c r="A17907" s="226"/>
      <c r="B17907" s="213"/>
      <c r="C17907" s="214"/>
      <c r="D17907" s="214"/>
      <c r="E17907" s="214"/>
      <c r="F17907" s="224"/>
      <c r="G17907" s="216"/>
      <c r="H17907" s="227"/>
      <c r="I17907" s="214"/>
      <c r="J17907" s="214"/>
      <c r="K17907" s="218"/>
    </row>
    <row r="17908" customHeight="1" spans="1:11">
      <c r="A17908" s="228"/>
      <c r="B17908" s="219"/>
      <c r="C17908" s="220"/>
      <c r="D17908" s="220"/>
      <c r="E17908" s="220"/>
      <c r="F17908" s="225"/>
      <c r="G17908" s="222"/>
      <c r="H17908" s="229"/>
      <c r="I17908" s="220"/>
      <c r="J17908" s="220"/>
      <c r="K17908" s="223"/>
    </row>
    <row r="17909" customHeight="1" spans="1:11">
      <c r="A17909" s="226"/>
      <c r="B17909" s="213"/>
      <c r="C17909" s="214"/>
      <c r="D17909" s="214"/>
      <c r="E17909" s="214"/>
      <c r="F17909" s="224"/>
      <c r="G17909" s="216"/>
      <c r="H17909" s="227"/>
      <c r="I17909" s="214"/>
      <c r="J17909" s="214"/>
      <c r="K17909" s="218"/>
    </row>
    <row r="17910" customHeight="1" spans="1:11">
      <c r="A17910" s="228"/>
      <c r="B17910" s="219"/>
      <c r="C17910" s="220"/>
      <c r="D17910" s="220"/>
      <c r="E17910" s="220"/>
      <c r="F17910" s="225"/>
      <c r="G17910" s="222"/>
      <c r="H17910" s="229"/>
      <c r="I17910" s="220"/>
      <c r="J17910" s="220"/>
      <c r="K17910" s="223"/>
    </row>
    <row r="17911" customHeight="1" spans="1:11">
      <c r="A17911" s="226"/>
      <c r="B17911" s="213"/>
      <c r="C17911" s="214"/>
      <c r="D17911" s="214"/>
      <c r="E17911" s="214"/>
      <c r="F17911" s="224"/>
      <c r="G17911" s="216"/>
      <c r="H17911" s="227"/>
      <c r="I17911" s="214"/>
      <c r="J17911" s="214"/>
      <c r="K17911" s="218"/>
    </row>
    <row r="17912" customHeight="1" spans="1:11">
      <c r="A17912" s="228"/>
      <c r="B17912" s="219"/>
      <c r="C17912" s="220"/>
      <c r="D17912" s="220"/>
      <c r="E17912" s="220"/>
      <c r="F17912" s="225"/>
      <c r="G17912" s="222"/>
      <c r="H17912" s="229"/>
      <c r="I17912" s="220"/>
      <c r="J17912" s="220"/>
      <c r="K17912" s="223"/>
    </row>
    <row r="17913" customHeight="1" spans="1:11">
      <c r="A17913" s="226"/>
      <c r="B17913" s="213"/>
      <c r="C17913" s="214"/>
      <c r="D17913" s="214"/>
      <c r="E17913" s="214"/>
      <c r="F17913" s="224"/>
      <c r="G17913" s="216"/>
      <c r="H17913" s="227"/>
      <c r="I17913" s="214"/>
      <c r="J17913" s="214"/>
      <c r="K17913" s="218"/>
    </row>
    <row r="17914" customHeight="1" spans="1:11">
      <c r="A17914" s="228"/>
      <c r="B17914" s="219"/>
      <c r="C17914" s="220"/>
      <c r="D17914" s="220"/>
      <c r="E17914" s="220"/>
      <c r="F17914" s="225"/>
      <c r="G17914" s="222"/>
      <c r="H17914" s="229"/>
      <c r="I17914" s="220"/>
      <c r="J17914" s="220"/>
      <c r="K17914" s="223"/>
    </row>
    <row r="17915" customHeight="1" spans="1:11">
      <c r="A17915" s="226"/>
      <c r="B17915" s="213"/>
      <c r="C17915" s="214"/>
      <c r="D17915" s="214"/>
      <c r="E17915" s="214"/>
      <c r="F17915" s="224"/>
      <c r="G17915" s="216"/>
      <c r="H17915" s="227"/>
      <c r="I17915" s="214"/>
      <c r="J17915" s="214"/>
      <c r="K17915" s="218"/>
    </row>
    <row r="17916" customHeight="1" spans="1:11">
      <c r="A17916" s="228"/>
      <c r="B17916" s="219"/>
      <c r="C17916" s="220"/>
      <c r="D17916" s="220"/>
      <c r="E17916" s="220"/>
      <c r="F17916" s="225"/>
      <c r="G17916" s="222"/>
      <c r="H17916" s="229"/>
      <c r="I17916" s="220"/>
      <c r="J17916" s="220"/>
      <c r="K17916" s="223"/>
    </row>
    <row r="17917" customHeight="1" spans="1:11">
      <c r="A17917" s="226"/>
      <c r="B17917" s="213"/>
      <c r="C17917" s="214"/>
      <c r="D17917" s="214"/>
      <c r="E17917" s="214"/>
      <c r="F17917" s="224"/>
      <c r="G17917" s="216"/>
      <c r="H17917" s="227"/>
      <c r="I17917" s="214"/>
      <c r="J17917" s="214"/>
      <c r="K17917" s="218"/>
    </row>
    <row r="17918" customHeight="1" spans="1:11">
      <c r="A17918" s="228"/>
      <c r="B17918" s="219"/>
      <c r="C17918" s="220"/>
      <c r="D17918" s="220"/>
      <c r="E17918" s="220"/>
      <c r="F17918" s="225"/>
      <c r="G17918" s="222"/>
      <c r="H17918" s="229"/>
      <c r="I17918" s="220"/>
      <c r="J17918" s="220"/>
      <c r="K17918" s="223"/>
    </row>
    <row r="17919" customHeight="1" spans="1:11">
      <c r="A17919" s="226"/>
      <c r="B17919" s="213"/>
      <c r="C17919" s="214"/>
      <c r="D17919" s="214"/>
      <c r="E17919" s="214"/>
      <c r="F17919" s="224"/>
      <c r="G17919" s="216"/>
      <c r="H17919" s="227"/>
      <c r="I17919" s="214"/>
      <c r="J17919" s="214"/>
      <c r="K17919" s="218"/>
    </row>
    <row r="17920" customHeight="1" spans="1:11">
      <c r="A17920" s="228"/>
      <c r="B17920" s="219"/>
      <c r="C17920" s="220"/>
      <c r="D17920" s="220"/>
      <c r="E17920" s="220"/>
      <c r="F17920" s="225"/>
      <c r="G17920" s="222"/>
      <c r="H17920" s="229"/>
      <c r="I17920" s="220"/>
      <c r="J17920" s="220"/>
      <c r="K17920" s="223"/>
    </row>
    <row r="17921" customHeight="1" spans="1:11">
      <c r="A17921" s="226"/>
      <c r="B17921" s="213"/>
      <c r="C17921" s="214"/>
      <c r="D17921" s="214"/>
      <c r="E17921" s="214"/>
      <c r="F17921" s="224"/>
      <c r="G17921" s="216"/>
      <c r="H17921" s="227"/>
      <c r="I17921" s="214"/>
      <c r="J17921" s="214"/>
      <c r="K17921" s="218"/>
    </row>
    <row r="17922" customHeight="1" spans="1:11">
      <c r="A17922" s="228"/>
      <c r="B17922" s="219"/>
      <c r="C17922" s="220"/>
      <c r="D17922" s="220"/>
      <c r="E17922" s="220"/>
      <c r="F17922" s="225"/>
      <c r="G17922" s="222"/>
      <c r="H17922" s="229"/>
      <c r="I17922" s="220"/>
      <c r="J17922" s="220"/>
      <c r="K17922" s="223"/>
    </row>
    <row r="17923" customHeight="1" spans="1:11">
      <c r="A17923" s="226"/>
      <c r="B17923" s="213"/>
      <c r="C17923" s="214"/>
      <c r="D17923" s="214"/>
      <c r="E17923" s="214"/>
      <c r="F17923" s="224"/>
      <c r="G17923" s="216"/>
      <c r="H17923" s="227"/>
      <c r="I17923" s="214"/>
      <c r="J17923" s="214"/>
      <c r="K17923" s="218"/>
    </row>
    <row r="17924" customHeight="1" spans="1:11">
      <c r="A17924" s="228"/>
      <c r="B17924" s="219"/>
      <c r="C17924" s="220"/>
      <c r="D17924" s="220"/>
      <c r="E17924" s="220"/>
      <c r="F17924" s="225"/>
      <c r="G17924" s="222"/>
      <c r="H17924" s="229"/>
      <c r="I17924" s="220"/>
      <c r="J17924" s="220"/>
      <c r="K17924" s="223"/>
    </row>
    <row r="17925" customHeight="1" spans="1:11">
      <c r="A17925" s="226"/>
      <c r="B17925" s="213"/>
      <c r="C17925" s="214"/>
      <c r="D17925" s="214"/>
      <c r="E17925" s="214"/>
      <c r="F17925" s="224"/>
      <c r="G17925" s="216"/>
      <c r="H17925" s="227"/>
      <c r="I17925" s="214"/>
      <c r="J17925" s="214"/>
      <c r="K17925" s="218"/>
    </row>
    <row r="17926" customHeight="1" spans="1:11">
      <c r="A17926" s="228"/>
      <c r="B17926" s="219"/>
      <c r="C17926" s="220"/>
      <c r="D17926" s="220"/>
      <c r="E17926" s="220"/>
      <c r="F17926" s="225"/>
      <c r="G17926" s="222"/>
      <c r="H17926" s="229"/>
      <c r="I17926" s="220"/>
      <c r="J17926" s="220"/>
      <c r="K17926" s="223"/>
    </row>
    <row r="17927" customHeight="1" spans="1:11">
      <c r="A17927" s="226"/>
      <c r="B17927" s="213"/>
      <c r="C17927" s="214"/>
      <c r="D17927" s="214"/>
      <c r="E17927" s="214"/>
      <c r="F17927" s="224"/>
      <c r="G17927" s="216"/>
      <c r="H17927" s="227"/>
      <c r="I17927" s="214"/>
      <c r="J17927" s="214"/>
      <c r="K17927" s="218"/>
    </row>
    <row r="17928" customHeight="1" spans="1:11">
      <c r="A17928" s="228"/>
      <c r="B17928" s="219"/>
      <c r="C17928" s="220"/>
      <c r="D17928" s="220"/>
      <c r="E17928" s="220"/>
      <c r="F17928" s="225"/>
      <c r="G17928" s="222"/>
      <c r="H17928" s="229"/>
      <c r="I17928" s="220"/>
      <c r="J17928" s="220"/>
      <c r="K17928" s="223"/>
    </row>
    <row r="17929" customHeight="1" spans="1:11">
      <c r="A17929" s="226"/>
      <c r="B17929" s="213"/>
      <c r="C17929" s="214"/>
      <c r="D17929" s="214"/>
      <c r="E17929" s="214"/>
      <c r="F17929" s="224"/>
      <c r="G17929" s="216"/>
      <c r="H17929" s="227"/>
      <c r="I17929" s="214"/>
      <c r="J17929" s="214"/>
      <c r="K17929" s="218"/>
    </row>
    <row r="17930" customHeight="1" spans="1:11">
      <c r="A17930" s="228"/>
      <c r="B17930" s="219"/>
      <c r="C17930" s="220"/>
      <c r="D17930" s="220"/>
      <c r="E17930" s="220"/>
      <c r="F17930" s="225"/>
      <c r="G17930" s="222"/>
      <c r="H17930" s="229"/>
      <c r="I17930" s="220"/>
      <c r="J17930" s="220"/>
      <c r="K17930" s="223"/>
    </row>
    <row r="17931" customHeight="1" spans="1:11">
      <c r="A17931" s="226"/>
      <c r="B17931" s="213"/>
      <c r="C17931" s="214"/>
      <c r="D17931" s="214"/>
      <c r="E17931" s="214"/>
      <c r="F17931" s="224"/>
      <c r="G17931" s="216"/>
      <c r="H17931" s="227"/>
      <c r="I17931" s="214"/>
      <c r="J17931" s="214"/>
      <c r="K17931" s="218"/>
    </row>
    <row r="17932" customHeight="1" spans="1:11">
      <c r="A17932" s="228"/>
      <c r="B17932" s="219"/>
      <c r="C17932" s="220"/>
      <c r="D17932" s="220"/>
      <c r="E17932" s="220"/>
      <c r="F17932" s="225"/>
      <c r="G17932" s="222"/>
      <c r="H17932" s="229"/>
      <c r="I17932" s="220"/>
      <c r="J17932" s="220"/>
      <c r="K17932" s="223"/>
    </row>
    <row r="17933" customHeight="1" spans="1:11">
      <c r="A17933" s="226"/>
      <c r="B17933" s="213"/>
      <c r="C17933" s="214"/>
      <c r="D17933" s="214"/>
      <c r="E17933" s="214"/>
      <c r="F17933" s="224"/>
      <c r="G17933" s="216"/>
      <c r="H17933" s="227"/>
      <c r="I17933" s="214"/>
      <c r="J17933" s="214"/>
      <c r="K17933" s="218"/>
    </row>
    <row r="17934" customHeight="1" spans="1:11">
      <c r="A17934" s="228"/>
      <c r="B17934" s="219"/>
      <c r="C17934" s="220"/>
      <c r="D17934" s="220"/>
      <c r="E17934" s="220"/>
      <c r="F17934" s="225"/>
      <c r="G17934" s="222"/>
      <c r="H17934" s="229"/>
      <c r="I17934" s="220"/>
      <c r="J17934" s="220"/>
      <c r="K17934" s="223"/>
    </row>
    <row r="17935" customHeight="1" spans="1:11">
      <c r="A17935" s="226"/>
      <c r="B17935" s="213"/>
      <c r="C17935" s="214"/>
      <c r="D17935" s="214"/>
      <c r="E17935" s="214"/>
      <c r="F17935" s="224"/>
      <c r="G17935" s="216"/>
      <c r="H17935" s="227"/>
      <c r="I17935" s="214"/>
      <c r="J17935" s="214"/>
      <c r="K17935" s="218"/>
    </row>
    <row r="17936" customHeight="1" spans="1:11">
      <c r="A17936" s="228"/>
      <c r="B17936" s="219"/>
      <c r="C17936" s="220"/>
      <c r="D17936" s="220"/>
      <c r="E17936" s="220"/>
      <c r="F17936" s="225"/>
      <c r="G17936" s="222"/>
      <c r="H17936" s="229"/>
      <c r="I17936" s="220"/>
      <c r="J17936" s="220"/>
      <c r="K17936" s="223"/>
    </row>
    <row r="17937" customHeight="1" spans="1:11">
      <c r="A17937" s="226"/>
      <c r="B17937" s="213"/>
      <c r="C17937" s="214"/>
      <c r="D17937" s="214"/>
      <c r="E17937" s="214"/>
      <c r="F17937" s="224"/>
      <c r="G17937" s="216"/>
      <c r="H17937" s="227"/>
      <c r="I17937" s="214"/>
      <c r="J17937" s="214"/>
      <c r="K17937" s="218"/>
    </row>
    <row r="17938" customHeight="1" spans="1:11">
      <c r="A17938" s="228"/>
      <c r="B17938" s="219"/>
      <c r="C17938" s="220"/>
      <c r="D17938" s="220"/>
      <c r="E17938" s="220"/>
      <c r="F17938" s="225"/>
      <c r="G17938" s="222"/>
      <c r="H17938" s="229"/>
      <c r="I17938" s="220"/>
      <c r="J17938" s="220"/>
      <c r="K17938" s="223"/>
    </row>
    <row r="17939" customHeight="1" spans="1:11">
      <c r="A17939" s="226"/>
      <c r="B17939" s="213"/>
      <c r="C17939" s="214"/>
      <c r="D17939" s="214"/>
      <c r="E17939" s="214"/>
      <c r="F17939" s="224"/>
      <c r="G17939" s="216"/>
      <c r="H17939" s="227"/>
      <c r="I17939" s="214"/>
      <c r="J17939" s="214"/>
      <c r="K17939" s="218"/>
    </row>
    <row r="17940" customHeight="1" spans="1:11">
      <c r="A17940" s="228"/>
      <c r="B17940" s="219"/>
      <c r="C17940" s="220"/>
      <c r="D17940" s="220"/>
      <c r="E17940" s="220"/>
      <c r="F17940" s="225"/>
      <c r="G17940" s="222"/>
      <c r="H17940" s="229"/>
      <c r="I17940" s="220"/>
      <c r="J17940" s="220"/>
      <c r="K17940" s="223"/>
    </row>
    <row r="17941" customHeight="1" spans="1:11">
      <c r="A17941" s="226"/>
      <c r="B17941" s="213"/>
      <c r="C17941" s="214"/>
      <c r="D17941" s="214"/>
      <c r="E17941" s="214"/>
      <c r="F17941" s="224"/>
      <c r="G17941" s="216"/>
      <c r="H17941" s="227"/>
      <c r="I17941" s="214"/>
      <c r="J17941" s="214"/>
      <c r="K17941" s="218"/>
    </row>
    <row r="17942" customHeight="1" spans="1:11">
      <c r="A17942" s="228"/>
      <c r="B17942" s="219"/>
      <c r="C17942" s="220"/>
      <c r="D17942" s="220"/>
      <c r="E17942" s="220"/>
      <c r="F17942" s="225"/>
      <c r="G17942" s="222"/>
      <c r="H17942" s="229"/>
      <c r="I17942" s="220"/>
      <c r="J17942" s="220"/>
      <c r="K17942" s="223"/>
    </row>
    <row r="17943" customHeight="1" spans="1:11">
      <c r="A17943" s="226"/>
      <c r="B17943" s="213"/>
      <c r="C17943" s="214"/>
      <c r="D17943" s="214"/>
      <c r="E17943" s="214"/>
      <c r="F17943" s="224"/>
      <c r="G17943" s="216"/>
      <c r="H17943" s="227"/>
      <c r="I17943" s="214"/>
      <c r="J17943" s="214"/>
      <c r="K17943" s="218"/>
    </row>
    <row r="17944" customHeight="1" spans="1:11">
      <c r="A17944" s="228"/>
      <c r="B17944" s="219"/>
      <c r="C17944" s="220"/>
      <c r="D17944" s="220"/>
      <c r="E17944" s="220"/>
      <c r="F17944" s="225"/>
      <c r="G17944" s="222"/>
      <c r="H17944" s="229"/>
      <c r="I17944" s="220"/>
      <c r="J17944" s="220"/>
      <c r="K17944" s="223"/>
    </row>
    <row r="17945" customHeight="1" spans="1:11">
      <c r="A17945" s="226"/>
      <c r="B17945" s="213"/>
      <c r="C17945" s="214"/>
      <c r="D17945" s="214"/>
      <c r="E17945" s="214"/>
      <c r="F17945" s="224"/>
      <c r="G17945" s="216"/>
      <c r="H17945" s="227"/>
      <c r="I17945" s="214"/>
      <c r="J17945" s="214"/>
      <c r="K17945" s="218"/>
    </row>
    <row r="17946" customHeight="1" spans="1:11">
      <c r="A17946" s="228"/>
      <c r="B17946" s="219"/>
      <c r="C17946" s="220"/>
      <c r="D17946" s="220"/>
      <c r="E17946" s="220"/>
      <c r="F17946" s="225"/>
      <c r="G17946" s="222"/>
      <c r="H17946" s="229"/>
      <c r="I17946" s="220"/>
      <c r="J17946" s="220"/>
      <c r="K17946" s="223"/>
    </row>
    <row r="17947" customHeight="1" spans="1:11">
      <c r="A17947" s="226"/>
      <c r="B17947" s="213"/>
      <c r="C17947" s="214"/>
      <c r="D17947" s="214"/>
      <c r="E17947" s="214"/>
      <c r="F17947" s="224"/>
      <c r="G17947" s="216"/>
      <c r="H17947" s="227"/>
      <c r="I17947" s="214"/>
      <c r="J17947" s="214"/>
      <c r="K17947" s="218"/>
    </row>
    <row r="17948" customHeight="1" spans="1:11">
      <c r="A17948" s="228"/>
      <c r="B17948" s="219"/>
      <c r="C17948" s="220"/>
      <c r="D17948" s="220"/>
      <c r="E17948" s="220"/>
      <c r="F17948" s="225"/>
      <c r="G17948" s="222"/>
      <c r="H17948" s="229"/>
      <c r="I17948" s="220"/>
      <c r="J17948" s="220"/>
      <c r="K17948" s="223"/>
    </row>
    <row r="17949" customHeight="1" spans="1:11">
      <c r="A17949" s="226"/>
      <c r="B17949" s="213"/>
      <c r="C17949" s="214"/>
      <c r="D17949" s="214"/>
      <c r="E17949" s="214"/>
      <c r="F17949" s="224"/>
      <c r="G17949" s="216"/>
      <c r="H17949" s="227"/>
      <c r="I17949" s="214"/>
      <c r="J17949" s="214"/>
      <c r="K17949" s="218"/>
    </row>
    <row r="17950" customHeight="1" spans="1:11">
      <c r="A17950" s="228"/>
      <c r="B17950" s="219"/>
      <c r="C17950" s="220"/>
      <c r="D17950" s="220"/>
      <c r="E17950" s="220"/>
      <c r="F17950" s="225"/>
      <c r="G17950" s="222"/>
      <c r="H17950" s="229"/>
      <c r="I17950" s="220"/>
      <c r="J17950" s="220"/>
      <c r="K17950" s="223"/>
    </row>
    <row r="17951" customHeight="1" spans="1:11">
      <c r="A17951" s="226"/>
      <c r="B17951" s="213"/>
      <c r="C17951" s="214"/>
      <c r="D17951" s="214"/>
      <c r="E17951" s="214"/>
      <c r="F17951" s="224"/>
      <c r="G17951" s="216"/>
      <c r="H17951" s="227"/>
      <c r="I17951" s="214"/>
      <c r="J17951" s="214"/>
      <c r="K17951" s="218"/>
    </row>
    <row r="17952" customHeight="1" spans="1:11">
      <c r="A17952" s="228"/>
      <c r="B17952" s="219"/>
      <c r="C17952" s="220"/>
      <c r="D17952" s="220"/>
      <c r="E17952" s="220"/>
      <c r="F17952" s="225"/>
      <c r="G17952" s="222"/>
      <c r="H17952" s="229"/>
      <c r="I17952" s="220"/>
      <c r="J17952" s="220"/>
      <c r="K17952" s="223"/>
    </row>
    <row r="17953" customHeight="1" spans="1:11">
      <c r="A17953" s="226"/>
      <c r="B17953" s="213"/>
      <c r="C17953" s="214"/>
      <c r="D17953" s="214"/>
      <c r="E17953" s="214"/>
      <c r="F17953" s="224"/>
      <c r="G17953" s="216"/>
      <c r="H17953" s="227"/>
      <c r="I17953" s="214"/>
      <c r="J17953" s="214"/>
      <c r="K17953" s="218"/>
    </row>
    <row r="17954" customHeight="1" spans="1:11">
      <c r="A17954" s="228"/>
      <c r="B17954" s="219"/>
      <c r="C17954" s="220"/>
      <c r="D17954" s="220"/>
      <c r="E17954" s="220"/>
      <c r="F17954" s="225"/>
      <c r="G17954" s="222"/>
      <c r="H17954" s="229"/>
      <c r="I17954" s="220"/>
      <c r="J17954" s="220"/>
      <c r="K17954" s="223"/>
    </row>
    <row r="17955" customHeight="1" spans="1:11">
      <c r="A17955" s="226"/>
      <c r="B17955" s="213"/>
      <c r="C17955" s="214"/>
      <c r="D17955" s="214"/>
      <c r="E17955" s="214"/>
      <c r="F17955" s="224"/>
      <c r="G17955" s="216"/>
      <c r="H17955" s="227"/>
      <c r="I17955" s="214"/>
      <c r="J17955" s="214"/>
      <c r="K17955" s="218"/>
    </row>
    <row r="17956" customHeight="1" spans="1:11">
      <c r="A17956" s="228"/>
      <c r="B17956" s="219"/>
      <c r="C17956" s="220"/>
      <c r="D17956" s="220"/>
      <c r="E17956" s="220"/>
      <c r="F17956" s="225"/>
      <c r="G17956" s="222"/>
      <c r="H17956" s="229"/>
      <c r="I17956" s="220"/>
      <c r="J17956" s="220"/>
      <c r="K17956" s="223"/>
    </row>
    <row r="17957" customHeight="1" spans="1:11">
      <c r="A17957" s="226"/>
      <c r="B17957" s="213"/>
      <c r="C17957" s="214"/>
      <c r="D17957" s="214"/>
      <c r="E17957" s="214"/>
      <c r="F17957" s="224"/>
      <c r="G17957" s="216"/>
      <c r="H17957" s="227"/>
      <c r="I17957" s="214"/>
      <c r="J17957" s="214"/>
      <c r="K17957" s="218"/>
    </row>
    <row r="17958" customHeight="1" spans="1:11">
      <c r="A17958" s="228"/>
      <c r="B17958" s="219"/>
      <c r="C17958" s="220"/>
      <c r="D17958" s="220"/>
      <c r="E17958" s="220"/>
      <c r="F17958" s="225"/>
      <c r="G17958" s="222"/>
      <c r="H17958" s="229"/>
      <c r="I17958" s="220"/>
      <c r="J17958" s="220"/>
      <c r="K17958" s="223"/>
    </row>
    <row r="17959" customHeight="1" spans="1:11">
      <c r="A17959" s="226"/>
      <c r="B17959" s="213"/>
      <c r="C17959" s="214"/>
      <c r="D17959" s="214"/>
      <c r="E17959" s="214"/>
      <c r="F17959" s="224"/>
      <c r="G17959" s="216"/>
      <c r="H17959" s="227"/>
      <c r="I17959" s="214"/>
      <c r="J17959" s="214"/>
      <c r="K17959" s="218"/>
    </row>
    <row r="17960" customHeight="1" spans="1:11">
      <c r="A17960" s="228"/>
      <c r="B17960" s="219"/>
      <c r="C17960" s="220"/>
      <c r="D17960" s="220"/>
      <c r="E17960" s="220"/>
      <c r="F17960" s="225"/>
      <c r="G17960" s="222"/>
      <c r="H17960" s="229"/>
      <c r="I17960" s="220"/>
      <c r="J17960" s="220"/>
      <c r="K17960" s="223"/>
    </row>
    <row r="17961" customHeight="1" spans="1:11">
      <c r="A17961" s="226"/>
      <c r="B17961" s="213"/>
      <c r="C17961" s="214"/>
      <c r="D17961" s="214"/>
      <c r="E17961" s="214"/>
      <c r="F17961" s="224"/>
      <c r="G17961" s="216"/>
      <c r="H17961" s="227"/>
      <c r="I17961" s="214"/>
      <c r="J17961" s="214"/>
      <c r="K17961" s="218"/>
    </row>
    <row r="17962" customHeight="1" spans="1:11">
      <c r="A17962" s="228"/>
      <c r="B17962" s="219"/>
      <c r="C17962" s="220"/>
      <c r="D17962" s="220"/>
      <c r="E17962" s="220"/>
      <c r="F17962" s="225"/>
      <c r="G17962" s="222"/>
      <c r="H17962" s="229"/>
      <c r="I17962" s="220"/>
      <c r="J17962" s="220"/>
      <c r="K17962" s="223"/>
    </row>
    <row r="17963" customHeight="1" spans="1:11">
      <c r="A17963" s="226"/>
      <c r="B17963" s="213"/>
      <c r="C17963" s="214"/>
      <c r="D17963" s="214"/>
      <c r="E17963" s="214"/>
      <c r="F17963" s="224"/>
      <c r="G17963" s="216"/>
      <c r="H17963" s="227"/>
      <c r="I17963" s="214"/>
      <c r="J17963" s="214"/>
      <c r="K17963" s="218"/>
    </row>
    <row r="17964" customHeight="1" spans="1:11">
      <c r="A17964" s="228"/>
      <c r="B17964" s="219"/>
      <c r="C17964" s="220"/>
      <c r="D17964" s="220"/>
      <c r="E17964" s="220"/>
      <c r="F17964" s="225"/>
      <c r="G17964" s="222"/>
      <c r="H17964" s="229"/>
      <c r="I17964" s="220"/>
      <c r="J17964" s="220"/>
      <c r="K17964" s="223"/>
    </row>
    <row r="17965" customHeight="1" spans="1:11">
      <c r="A17965" s="226"/>
      <c r="B17965" s="213"/>
      <c r="C17965" s="214"/>
      <c r="D17965" s="214"/>
      <c r="E17965" s="214"/>
      <c r="F17965" s="224"/>
      <c r="G17965" s="216"/>
      <c r="H17965" s="227"/>
      <c r="I17965" s="214"/>
      <c r="J17965" s="214"/>
      <c r="K17965" s="218"/>
    </row>
    <row r="17966" customHeight="1" spans="1:11">
      <c r="A17966" s="228"/>
      <c r="B17966" s="219"/>
      <c r="C17966" s="220"/>
      <c r="D17966" s="220"/>
      <c r="E17966" s="220"/>
      <c r="F17966" s="225"/>
      <c r="G17966" s="222"/>
      <c r="H17966" s="229"/>
      <c r="I17966" s="220"/>
      <c r="J17966" s="220"/>
      <c r="K17966" s="223"/>
    </row>
    <row r="17967" customHeight="1" spans="1:11">
      <c r="A17967" s="226"/>
      <c r="B17967" s="213"/>
      <c r="C17967" s="214"/>
      <c r="D17967" s="214"/>
      <c r="E17967" s="214"/>
      <c r="F17967" s="224"/>
      <c r="G17967" s="216"/>
      <c r="H17967" s="227"/>
      <c r="I17967" s="214"/>
      <c r="J17967" s="214"/>
      <c r="K17967" s="218"/>
    </row>
    <row r="17968" customHeight="1" spans="1:11">
      <c r="A17968" s="228"/>
      <c r="B17968" s="219"/>
      <c r="C17968" s="220"/>
      <c r="D17968" s="220"/>
      <c r="E17968" s="220"/>
      <c r="F17968" s="225"/>
      <c r="G17968" s="222"/>
      <c r="H17968" s="229"/>
      <c r="I17968" s="220"/>
      <c r="J17968" s="220"/>
      <c r="K17968" s="223"/>
    </row>
    <row r="17969" customHeight="1" spans="1:11">
      <c r="A17969" s="226"/>
      <c r="B17969" s="213"/>
      <c r="C17969" s="214"/>
      <c r="D17969" s="214"/>
      <c r="E17969" s="214"/>
      <c r="F17969" s="224"/>
      <c r="G17969" s="216"/>
      <c r="H17969" s="227"/>
      <c r="I17969" s="214"/>
      <c r="J17969" s="214"/>
      <c r="K17969" s="218"/>
    </row>
    <row r="17970" customHeight="1" spans="1:11">
      <c r="A17970" s="228"/>
      <c r="B17970" s="219"/>
      <c r="C17970" s="220"/>
      <c r="D17970" s="220"/>
      <c r="E17970" s="220"/>
      <c r="F17970" s="225"/>
      <c r="G17970" s="222"/>
      <c r="H17970" s="229"/>
      <c r="I17970" s="220"/>
      <c r="J17970" s="220"/>
      <c r="K17970" s="223"/>
    </row>
    <row r="17971" customHeight="1" spans="1:11">
      <c r="A17971" s="226"/>
      <c r="B17971" s="213"/>
      <c r="C17971" s="214"/>
      <c r="D17971" s="214"/>
      <c r="E17971" s="214"/>
      <c r="F17971" s="224"/>
      <c r="G17971" s="216"/>
      <c r="H17971" s="227"/>
      <c r="I17971" s="214"/>
      <c r="J17971" s="214"/>
      <c r="K17971" s="218"/>
    </row>
    <row r="17972" customHeight="1" spans="1:11">
      <c r="A17972" s="228"/>
      <c r="B17972" s="219"/>
      <c r="C17972" s="220"/>
      <c r="D17972" s="220"/>
      <c r="E17972" s="220"/>
      <c r="F17972" s="225"/>
      <c r="G17972" s="222"/>
      <c r="H17972" s="229"/>
      <c r="I17972" s="220"/>
      <c r="J17972" s="220"/>
      <c r="K17972" s="223"/>
    </row>
    <row r="17973" customHeight="1" spans="1:11">
      <c r="A17973" s="226"/>
      <c r="B17973" s="213"/>
      <c r="C17973" s="214"/>
      <c r="D17973" s="214"/>
      <c r="E17973" s="214"/>
      <c r="F17973" s="224"/>
      <c r="G17973" s="216"/>
      <c r="H17973" s="227"/>
      <c r="I17973" s="214"/>
      <c r="J17973" s="214"/>
      <c r="K17973" s="218"/>
    </row>
    <row r="17974" customHeight="1" spans="1:11">
      <c r="A17974" s="228"/>
      <c r="B17974" s="219"/>
      <c r="C17974" s="220"/>
      <c r="D17974" s="220"/>
      <c r="E17974" s="220"/>
      <c r="F17974" s="225"/>
      <c r="G17974" s="222"/>
      <c r="H17974" s="229"/>
      <c r="I17974" s="220"/>
      <c r="J17974" s="220"/>
      <c r="K17974" s="223"/>
    </row>
    <row r="17975" customHeight="1" spans="1:11">
      <c r="A17975" s="226"/>
      <c r="B17975" s="213"/>
      <c r="C17975" s="214"/>
      <c r="D17975" s="214"/>
      <c r="E17975" s="214"/>
      <c r="F17975" s="224"/>
      <c r="G17975" s="216"/>
      <c r="H17975" s="227"/>
      <c r="I17975" s="214"/>
      <c r="J17975" s="214"/>
      <c r="K17975" s="218"/>
    </row>
    <row r="17976" customHeight="1" spans="1:11">
      <c r="A17976" s="228"/>
      <c r="B17976" s="219"/>
      <c r="C17976" s="220"/>
      <c r="D17976" s="220"/>
      <c r="E17976" s="220"/>
      <c r="F17976" s="225"/>
      <c r="G17976" s="222"/>
      <c r="H17976" s="229"/>
      <c r="I17976" s="220"/>
      <c r="J17976" s="220"/>
      <c r="K17976" s="223"/>
    </row>
    <row r="17977" customHeight="1" spans="1:11">
      <c r="A17977" s="226"/>
      <c r="B17977" s="213"/>
      <c r="C17977" s="214"/>
      <c r="D17977" s="214"/>
      <c r="E17977" s="214"/>
      <c r="F17977" s="224"/>
      <c r="G17977" s="216"/>
      <c r="H17977" s="227"/>
      <c r="I17977" s="214"/>
      <c r="J17977" s="214"/>
      <c r="K17977" s="218"/>
    </row>
    <row r="17978" customHeight="1" spans="1:11">
      <c r="A17978" s="228"/>
      <c r="B17978" s="219"/>
      <c r="C17978" s="220"/>
      <c r="D17978" s="220"/>
      <c r="E17978" s="220"/>
      <c r="F17978" s="225"/>
      <c r="G17978" s="222"/>
      <c r="H17978" s="229"/>
      <c r="I17978" s="220"/>
      <c r="J17978" s="220"/>
      <c r="K17978" s="223"/>
    </row>
    <row r="17979" customHeight="1" spans="1:11">
      <c r="A17979" s="226"/>
      <c r="B17979" s="213"/>
      <c r="C17979" s="214"/>
      <c r="D17979" s="214"/>
      <c r="E17979" s="214"/>
      <c r="F17979" s="224"/>
      <c r="G17979" s="216"/>
      <c r="H17979" s="227"/>
      <c r="I17979" s="214"/>
      <c r="J17979" s="214"/>
      <c r="K17979" s="218"/>
    </row>
    <row r="17980" customHeight="1" spans="1:11">
      <c r="A17980" s="228"/>
      <c r="B17980" s="219"/>
      <c r="C17980" s="220"/>
      <c r="D17980" s="220"/>
      <c r="E17980" s="220"/>
      <c r="F17980" s="225"/>
      <c r="G17980" s="222"/>
      <c r="H17980" s="229"/>
      <c r="I17980" s="220"/>
      <c r="J17980" s="220"/>
      <c r="K17980" s="223"/>
    </row>
    <row r="17981" customHeight="1" spans="1:11">
      <c r="A17981" s="226"/>
      <c r="B17981" s="213"/>
      <c r="C17981" s="214"/>
      <c r="D17981" s="214"/>
      <c r="E17981" s="214"/>
      <c r="F17981" s="224"/>
      <c r="G17981" s="216"/>
      <c r="H17981" s="227"/>
      <c r="I17981" s="214"/>
      <c r="J17981" s="214"/>
      <c r="K17981" s="218"/>
    </row>
    <row r="17982" customHeight="1" spans="1:11">
      <c r="A17982" s="228"/>
      <c r="B17982" s="219"/>
      <c r="C17982" s="220"/>
      <c r="D17982" s="220"/>
      <c r="E17982" s="220"/>
      <c r="F17982" s="225"/>
      <c r="G17982" s="222"/>
      <c r="H17982" s="229"/>
      <c r="I17982" s="220"/>
      <c r="J17982" s="220"/>
      <c r="K17982" s="223"/>
    </row>
    <row r="17983" customHeight="1" spans="1:11">
      <c r="A17983" s="226"/>
      <c r="B17983" s="213"/>
      <c r="C17983" s="214"/>
      <c r="D17983" s="214"/>
      <c r="E17983" s="214"/>
      <c r="F17983" s="224"/>
      <c r="G17983" s="216"/>
      <c r="H17983" s="227"/>
      <c r="I17983" s="214"/>
      <c r="J17983" s="214"/>
      <c r="K17983" s="218"/>
    </row>
    <row r="17984" customHeight="1" spans="1:11">
      <c r="A17984" s="228"/>
      <c r="B17984" s="219"/>
      <c r="C17984" s="220"/>
      <c r="D17984" s="220"/>
      <c r="E17984" s="220"/>
      <c r="F17984" s="225"/>
      <c r="G17984" s="222"/>
      <c r="H17984" s="229"/>
      <c r="I17984" s="220"/>
      <c r="J17984" s="220"/>
      <c r="K17984" s="223"/>
    </row>
    <row r="17985" customHeight="1" spans="1:11">
      <c r="A17985" s="226"/>
      <c r="B17985" s="213"/>
      <c r="C17985" s="214"/>
      <c r="D17985" s="214"/>
      <c r="E17985" s="214"/>
      <c r="F17985" s="224"/>
      <c r="G17985" s="216"/>
      <c r="H17985" s="227"/>
      <c r="I17985" s="214"/>
      <c r="J17985" s="214"/>
      <c r="K17985" s="218"/>
    </row>
    <row r="17986" customHeight="1" spans="1:11">
      <c r="A17986" s="228"/>
      <c r="B17986" s="219"/>
      <c r="C17986" s="220"/>
      <c r="D17986" s="220"/>
      <c r="E17986" s="220"/>
      <c r="F17986" s="225"/>
      <c r="G17986" s="222"/>
      <c r="H17986" s="229"/>
      <c r="I17986" s="220"/>
      <c r="J17986" s="220"/>
      <c r="K17986" s="223"/>
    </row>
    <row r="17987" customHeight="1" spans="1:11">
      <c r="A17987" s="226"/>
      <c r="B17987" s="213"/>
      <c r="C17987" s="214"/>
      <c r="D17987" s="214"/>
      <c r="E17987" s="214"/>
      <c r="F17987" s="224"/>
      <c r="G17987" s="216"/>
      <c r="H17987" s="227"/>
      <c r="I17987" s="214"/>
      <c r="J17987" s="214"/>
      <c r="K17987" s="218"/>
    </row>
    <row r="17988" customHeight="1" spans="1:11">
      <c r="A17988" s="228"/>
      <c r="B17988" s="219"/>
      <c r="C17988" s="220"/>
      <c r="D17988" s="220"/>
      <c r="E17988" s="220"/>
      <c r="F17988" s="225"/>
      <c r="G17988" s="222"/>
      <c r="H17988" s="229"/>
      <c r="I17988" s="220"/>
      <c r="J17988" s="220"/>
      <c r="K17988" s="223"/>
    </row>
    <row r="17989" customHeight="1" spans="1:11">
      <c r="A17989" s="226"/>
      <c r="B17989" s="213"/>
      <c r="C17989" s="214"/>
      <c r="D17989" s="214"/>
      <c r="E17989" s="214"/>
      <c r="F17989" s="224"/>
      <c r="G17989" s="216"/>
      <c r="H17989" s="227"/>
      <c r="I17989" s="214"/>
      <c r="J17989" s="214"/>
      <c r="K17989" s="218"/>
    </row>
    <row r="17990" customHeight="1" spans="1:11">
      <c r="A17990" s="228"/>
      <c r="B17990" s="219"/>
      <c r="C17990" s="220"/>
      <c r="D17990" s="220"/>
      <c r="E17990" s="220"/>
      <c r="F17990" s="225"/>
      <c r="G17990" s="222"/>
      <c r="H17990" s="229"/>
      <c r="I17990" s="220"/>
      <c r="J17990" s="220"/>
      <c r="K17990" s="223"/>
    </row>
    <row r="17991" customHeight="1" spans="1:11">
      <c r="A17991" s="226"/>
      <c r="B17991" s="213"/>
      <c r="C17991" s="214"/>
      <c r="D17991" s="214"/>
      <c r="E17991" s="214"/>
      <c r="F17991" s="224"/>
      <c r="G17991" s="216"/>
      <c r="H17991" s="227"/>
      <c r="I17991" s="214"/>
      <c r="J17991" s="214"/>
      <c r="K17991" s="218"/>
    </row>
    <row r="17992" customHeight="1" spans="1:11">
      <c r="A17992" s="228"/>
      <c r="B17992" s="219"/>
      <c r="C17992" s="220"/>
      <c r="D17992" s="220"/>
      <c r="E17992" s="220"/>
      <c r="F17992" s="225"/>
      <c r="G17992" s="222"/>
      <c r="H17992" s="229"/>
      <c r="I17992" s="220"/>
      <c r="J17992" s="220"/>
      <c r="K17992" s="223"/>
    </row>
    <row r="17993" customHeight="1" spans="1:11">
      <c r="A17993" s="226"/>
      <c r="B17993" s="213"/>
      <c r="C17993" s="214"/>
      <c r="D17993" s="214"/>
      <c r="E17993" s="214"/>
      <c r="F17993" s="224"/>
      <c r="G17993" s="216"/>
      <c r="H17993" s="227"/>
      <c r="I17993" s="214"/>
      <c r="J17993" s="214"/>
      <c r="K17993" s="218"/>
    </row>
    <row r="17994" customHeight="1" spans="1:11">
      <c r="A17994" s="228"/>
      <c r="B17994" s="219"/>
      <c r="C17994" s="220"/>
      <c r="D17994" s="220"/>
      <c r="E17994" s="220"/>
      <c r="F17994" s="225"/>
      <c r="G17994" s="222"/>
      <c r="H17994" s="229"/>
      <c r="I17994" s="220"/>
      <c r="J17994" s="220"/>
      <c r="K17994" s="223"/>
    </row>
    <row r="17995" customHeight="1" spans="1:11">
      <c r="A17995" s="226"/>
      <c r="B17995" s="213"/>
      <c r="C17995" s="214"/>
      <c r="D17995" s="214"/>
      <c r="E17995" s="214"/>
      <c r="F17995" s="224"/>
      <c r="G17995" s="216"/>
      <c r="H17995" s="227"/>
      <c r="I17995" s="214"/>
      <c r="J17995" s="214"/>
      <c r="K17995" s="218"/>
    </row>
    <row r="17996" customHeight="1" spans="1:11">
      <c r="A17996" s="228"/>
      <c r="B17996" s="219"/>
      <c r="C17996" s="220"/>
      <c r="D17996" s="220"/>
      <c r="E17996" s="220"/>
      <c r="F17996" s="225"/>
      <c r="G17996" s="222"/>
      <c r="H17996" s="229"/>
      <c r="I17996" s="220"/>
      <c r="J17996" s="220"/>
      <c r="K17996" s="223"/>
    </row>
    <row r="17997" customHeight="1" spans="1:11">
      <c r="A17997" s="226"/>
      <c r="B17997" s="213"/>
      <c r="C17997" s="214"/>
      <c r="D17997" s="214"/>
      <c r="E17997" s="214"/>
      <c r="F17997" s="224"/>
      <c r="G17997" s="216"/>
      <c r="H17997" s="227"/>
      <c r="I17997" s="214"/>
      <c r="J17997" s="214"/>
      <c r="K17997" s="218"/>
    </row>
    <row r="17998" customHeight="1" spans="1:11">
      <c r="A17998" s="228"/>
      <c r="B17998" s="219"/>
      <c r="C17998" s="220"/>
      <c r="D17998" s="220"/>
      <c r="E17998" s="220"/>
      <c r="F17998" s="225"/>
      <c r="G17998" s="222"/>
      <c r="H17998" s="229"/>
      <c r="I17998" s="220"/>
      <c r="J17998" s="220"/>
      <c r="K17998" s="223"/>
    </row>
    <row r="17999" customHeight="1" spans="1:11">
      <c r="A17999" s="226"/>
      <c r="B17999" s="213"/>
      <c r="C17999" s="214"/>
      <c r="D17999" s="214"/>
      <c r="E17999" s="214"/>
      <c r="F17999" s="224"/>
      <c r="G17999" s="216"/>
      <c r="H17999" s="227"/>
      <c r="I17999" s="214"/>
      <c r="J17999" s="214"/>
      <c r="K17999" s="218"/>
    </row>
    <row r="18000" customHeight="1" spans="1:11">
      <c r="A18000" s="228"/>
      <c r="B18000" s="219"/>
      <c r="C18000" s="220"/>
      <c r="D18000" s="220"/>
      <c r="E18000" s="220"/>
      <c r="F18000" s="225"/>
      <c r="G18000" s="222"/>
      <c r="H18000" s="229"/>
      <c r="I18000" s="220"/>
      <c r="J18000" s="220"/>
      <c r="K18000" s="223"/>
    </row>
    <row r="18001" customHeight="1" spans="1:11">
      <c r="A18001" s="226"/>
      <c r="B18001" s="213"/>
      <c r="C18001" s="214"/>
      <c r="D18001" s="214"/>
      <c r="E18001" s="214"/>
      <c r="F18001" s="224"/>
      <c r="G18001" s="216"/>
      <c r="H18001" s="227"/>
      <c r="I18001" s="214"/>
      <c r="J18001" s="214"/>
      <c r="K18001" s="218"/>
    </row>
    <row r="18002" customHeight="1" spans="1:11">
      <c r="A18002" s="228"/>
      <c r="B18002" s="219"/>
      <c r="C18002" s="220"/>
      <c r="D18002" s="220"/>
      <c r="E18002" s="220"/>
      <c r="F18002" s="225"/>
      <c r="G18002" s="222"/>
      <c r="H18002" s="229"/>
      <c r="I18002" s="220"/>
      <c r="J18002" s="220"/>
      <c r="K18002" s="223"/>
    </row>
    <row r="18003" customHeight="1" spans="1:11">
      <c r="A18003" s="226"/>
      <c r="B18003" s="213"/>
      <c r="C18003" s="214"/>
      <c r="D18003" s="214"/>
      <c r="E18003" s="214"/>
      <c r="F18003" s="224"/>
      <c r="G18003" s="216"/>
      <c r="H18003" s="227"/>
      <c r="I18003" s="214"/>
      <c r="J18003" s="214"/>
      <c r="K18003" s="218"/>
    </row>
    <row r="18004" customHeight="1" spans="1:11">
      <c r="A18004" s="228"/>
      <c r="B18004" s="219"/>
      <c r="C18004" s="220"/>
      <c r="D18004" s="220"/>
      <c r="E18004" s="220"/>
      <c r="F18004" s="225"/>
      <c r="G18004" s="222"/>
      <c r="H18004" s="229"/>
      <c r="I18004" s="220"/>
      <c r="J18004" s="220"/>
      <c r="K18004" s="223"/>
    </row>
    <row r="18005" customHeight="1" spans="1:11">
      <c r="A18005" s="226"/>
      <c r="B18005" s="213"/>
      <c r="C18005" s="214"/>
      <c r="D18005" s="214"/>
      <c r="E18005" s="214"/>
      <c r="F18005" s="224"/>
      <c r="G18005" s="216"/>
      <c r="H18005" s="227"/>
      <c r="I18005" s="214"/>
      <c r="J18005" s="214"/>
      <c r="K18005" s="218"/>
    </row>
    <row r="18006" customHeight="1" spans="1:11">
      <c r="A18006" s="228"/>
      <c r="B18006" s="219"/>
      <c r="C18006" s="220"/>
      <c r="D18006" s="220"/>
      <c r="E18006" s="220"/>
      <c r="F18006" s="225"/>
      <c r="G18006" s="222"/>
      <c r="H18006" s="229"/>
      <c r="I18006" s="220"/>
      <c r="J18006" s="220"/>
      <c r="K18006" s="223"/>
    </row>
    <row r="18007" customHeight="1" spans="1:11">
      <c r="A18007" s="226"/>
      <c r="B18007" s="213"/>
      <c r="C18007" s="214"/>
      <c r="D18007" s="214"/>
      <c r="E18007" s="214"/>
      <c r="F18007" s="224"/>
      <c r="G18007" s="216"/>
      <c r="H18007" s="227"/>
      <c r="I18007" s="214"/>
      <c r="J18007" s="214"/>
      <c r="K18007" s="218"/>
    </row>
    <row r="18008" customHeight="1" spans="1:11">
      <c r="A18008" s="228"/>
      <c r="B18008" s="219"/>
      <c r="C18008" s="220"/>
      <c r="D18008" s="220"/>
      <c r="E18008" s="220"/>
      <c r="F18008" s="225"/>
      <c r="G18008" s="222"/>
      <c r="H18008" s="229"/>
      <c r="I18008" s="220"/>
      <c r="J18008" s="220"/>
      <c r="K18008" s="223"/>
    </row>
    <row r="18009" customHeight="1" spans="1:11">
      <c r="A18009" s="226"/>
      <c r="B18009" s="213"/>
      <c r="C18009" s="214"/>
      <c r="D18009" s="214"/>
      <c r="E18009" s="214"/>
      <c r="F18009" s="224"/>
      <c r="G18009" s="216"/>
      <c r="H18009" s="227"/>
      <c r="I18009" s="214"/>
      <c r="J18009" s="214"/>
      <c r="K18009" s="218"/>
    </row>
    <row r="18010" customHeight="1" spans="1:11">
      <c r="A18010" s="228"/>
      <c r="B18010" s="219"/>
      <c r="C18010" s="220"/>
      <c r="D18010" s="220"/>
      <c r="E18010" s="220"/>
      <c r="F18010" s="225"/>
      <c r="G18010" s="222"/>
      <c r="H18010" s="229"/>
      <c r="I18010" s="220"/>
      <c r="J18010" s="220"/>
      <c r="K18010" s="223"/>
    </row>
    <row r="18011" customHeight="1" spans="1:11">
      <c r="A18011" s="226"/>
      <c r="B18011" s="213"/>
      <c r="C18011" s="214"/>
      <c r="D18011" s="214"/>
      <c r="E18011" s="214"/>
      <c r="F18011" s="224"/>
      <c r="G18011" s="216"/>
      <c r="H18011" s="227"/>
      <c r="I18011" s="214"/>
      <c r="J18011" s="214"/>
      <c r="K18011" s="218"/>
    </row>
    <row r="18012" customHeight="1" spans="1:11">
      <c r="A18012" s="228"/>
      <c r="B18012" s="219"/>
      <c r="C18012" s="220"/>
      <c r="D18012" s="220"/>
      <c r="E18012" s="220"/>
      <c r="F18012" s="225"/>
      <c r="G18012" s="222"/>
      <c r="H18012" s="229"/>
      <c r="I18012" s="220"/>
      <c r="J18012" s="220"/>
      <c r="K18012" s="223"/>
    </row>
    <row r="18013" customHeight="1" spans="1:11">
      <c r="A18013" s="226"/>
      <c r="B18013" s="213"/>
      <c r="C18013" s="214"/>
      <c r="D18013" s="214"/>
      <c r="E18013" s="214"/>
      <c r="F18013" s="224"/>
      <c r="G18013" s="216"/>
      <c r="H18013" s="227"/>
      <c r="I18013" s="214"/>
      <c r="J18013" s="214"/>
      <c r="K18013" s="218"/>
    </row>
    <row r="18014" customHeight="1" spans="1:11">
      <c r="A18014" s="228"/>
      <c r="B18014" s="219"/>
      <c r="C18014" s="220"/>
      <c r="D18014" s="220"/>
      <c r="E18014" s="220"/>
      <c r="F18014" s="225"/>
      <c r="G18014" s="222"/>
      <c r="H18014" s="229"/>
      <c r="I18014" s="220"/>
      <c r="J18014" s="220"/>
      <c r="K18014" s="223"/>
    </row>
    <row r="18015" customHeight="1" spans="1:11">
      <c r="A18015" s="226"/>
      <c r="B18015" s="213"/>
      <c r="C18015" s="214"/>
      <c r="D18015" s="214"/>
      <c r="E18015" s="214"/>
      <c r="F18015" s="224"/>
      <c r="G18015" s="216"/>
      <c r="H18015" s="227"/>
      <c r="I18015" s="214"/>
      <c r="J18015" s="214"/>
      <c r="K18015" s="218"/>
    </row>
    <row r="18016" customHeight="1" spans="1:11">
      <c r="A18016" s="228"/>
      <c r="B18016" s="219"/>
      <c r="C18016" s="220"/>
      <c r="D18016" s="220"/>
      <c r="E18016" s="220"/>
      <c r="F18016" s="225"/>
      <c r="G18016" s="222"/>
      <c r="H18016" s="229"/>
      <c r="I18016" s="220"/>
      <c r="J18016" s="220"/>
      <c r="K18016" s="223"/>
    </row>
    <row r="18017" customHeight="1" spans="1:11">
      <c r="A18017" s="226"/>
      <c r="B18017" s="213"/>
      <c r="C18017" s="214"/>
      <c r="D18017" s="214"/>
      <c r="E18017" s="214"/>
      <c r="F18017" s="224"/>
      <c r="G18017" s="216"/>
      <c r="H18017" s="227"/>
      <c r="I18017" s="214"/>
      <c r="J18017" s="214"/>
      <c r="K18017" s="218"/>
    </row>
    <row r="18018" customHeight="1" spans="1:11">
      <c r="A18018" s="228"/>
      <c r="B18018" s="219"/>
      <c r="C18018" s="220"/>
      <c r="D18018" s="220"/>
      <c r="E18018" s="220"/>
      <c r="F18018" s="225"/>
      <c r="G18018" s="222"/>
      <c r="H18018" s="229"/>
      <c r="I18018" s="220"/>
      <c r="J18018" s="220"/>
      <c r="K18018" s="223"/>
    </row>
    <row r="18019" customHeight="1" spans="1:11">
      <c r="A18019" s="226"/>
      <c r="B18019" s="213"/>
      <c r="C18019" s="214"/>
      <c r="D18019" s="214"/>
      <c r="E18019" s="214"/>
      <c r="F18019" s="224"/>
      <c r="G18019" s="216"/>
      <c r="H18019" s="227"/>
      <c r="I18019" s="214"/>
      <c r="J18019" s="214"/>
      <c r="K18019" s="218"/>
    </row>
    <row r="18020" customHeight="1" spans="1:11">
      <c r="A18020" s="228"/>
      <c r="B18020" s="219"/>
      <c r="C18020" s="220"/>
      <c r="D18020" s="220"/>
      <c r="E18020" s="220"/>
      <c r="F18020" s="225"/>
      <c r="G18020" s="222"/>
      <c r="H18020" s="229"/>
      <c r="I18020" s="220"/>
      <c r="J18020" s="220"/>
      <c r="K18020" s="223"/>
    </row>
    <row r="18021" customHeight="1" spans="1:11">
      <c r="A18021" s="226"/>
      <c r="B18021" s="213"/>
      <c r="C18021" s="214"/>
      <c r="D18021" s="214"/>
      <c r="E18021" s="214"/>
      <c r="F18021" s="224"/>
      <c r="G18021" s="216"/>
      <c r="H18021" s="227"/>
      <c r="I18021" s="214"/>
      <c r="J18021" s="214"/>
      <c r="K18021" s="218"/>
    </row>
    <row r="18022" customHeight="1" spans="1:11">
      <c r="A18022" s="228"/>
      <c r="B18022" s="219"/>
      <c r="C18022" s="220"/>
      <c r="D18022" s="220"/>
      <c r="E18022" s="220"/>
      <c r="F18022" s="225"/>
      <c r="G18022" s="222"/>
      <c r="H18022" s="229"/>
      <c r="I18022" s="220"/>
      <c r="J18022" s="220"/>
      <c r="K18022" s="223"/>
    </row>
    <row r="18023" customHeight="1" spans="1:11">
      <c r="A18023" s="226"/>
      <c r="B18023" s="213"/>
      <c r="C18023" s="214"/>
      <c r="D18023" s="214"/>
      <c r="E18023" s="214"/>
      <c r="F18023" s="224"/>
      <c r="G18023" s="216"/>
      <c r="H18023" s="227"/>
      <c r="I18023" s="214"/>
      <c r="J18023" s="214"/>
      <c r="K18023" s="218"/>
    </row>
    <row r="18024" customHeight="1" spans="1:11">
      <c r="A18024" s="228"/>
      <c r="B18024" s="219"/>
      <c r="C18024" s="220"/>
      <c r="D18024" s="220"/>
      <c r="E18024" s="220"/>
      <c r="F18024" s="225"/>
      <c r="G18024" s="222"/>
      <c r="H18024" s="229"/>
      <c r="I18024" s="220"/>
      <c r="J18024" s="220"/>
      <c r="K18024" s="223"/>
    </row>
    <row r="18025" customHeight="1" spans="1:11">
      <c r="A18025" s="226"/>
      <c r="B18025" s="213"/>
      <c r="C18025" s="214"/>
      <c r="D18025" s="214"/>
      <c r="E18025" s="214"/>
      <c r="F18025" s="224"/>
      <c r="G18025" s="216"/>
      <c r="H18025" s="227"/>
      <c r="I18025" s="214"/>
      <c r="J18025" s="214"/>
      <c r="K18025" s="218"/>
    </row>
    <row r="18026" customHeight="1" spans="1:11">
      <c r="A18026" s="228"/>
      <c r="B18026" s="219"/>
      <c r="C18026" s="220"/>
      <c r="D18026" s="220"/>
      <c r="E18026" s="220"/>
      <c r="F18026" s="225"/>
      <c r="G18026" s="222"/>
      <c r="H18026" s="229"/>
      <c r="I18026" s="220"/>
      <c r="J18026" s="220"/>
      <c r="K18026" s="223"/>
    </row>
    <row r="18027" customHeight="1" spans="1:11">
      <c r="A18027" s="226"/>
      <c r="B18027" s="213"/>
      <c r="C18027" s="214"/>
      <c r="D18027" s="214"/>
      <c r="E18027" s="214"/>
      <c r="F18027" s="224"/>
      <c r="G18027" s="216"/>
      <c r="H18027" s="227"/>
      <c r="I18027" s="214"/>
      <c r="J18027" s="214"/>
      <c r="K18027" s="218"/>
    </row>
    <row r="18028" customHeight="1" spans="1:11">
      <c r="A18028" s="228"/>
      <c r="B18028" s="219"/>
      <c r="C18028" s="220"/>
      <c r="D18028" s="220"/>
      <c r="E18028" s="220"/>
      <c r="F18028" s="225"/>
      <c r="G18028" s="222"/>
      <c r="H18028" s="229"/>
      <c r="I18028" s="220"/>
      <c r="J18028" s="220"/>
      <c r="K18028" s="223"/>
    </row>
    <row r="18029" customHeight="1" spans="1:11">
      <c r="A18029" s="226"/>
      <c r="B18029" s="213"/>
      <c r="C18029" s="214"/>
      <c r="D18029" s="214"/>
      <c r="E18029" s="214"/>
      <c r="F18029" s="224"/>
      <c r="G18029" s="216"/>
      <c r="H18029" s="227"/>
      <c r="I18029" s="214"/>
      <c r="J18029" s="214"/>
      <c r="K18029" s="218"/>
    </row>
    <row r="18030" customHeight="1" spans="1:11">
      <c r="A18030" s="228"/>
      <c r="B18030" s="219"/>
      <c r="C18030" s="220"/>
      <c r="D18030" s="220"/>
      <c r="E18030" s="220"/>
      <c r="F18030" s="225"/>
      <c r="G18030" s="222"/>
      <c r="H18030" s="229"/>
      <c r="I18030" s="220"/>
      <c r="J18030" s="220"/>
      <c r="K18030" s="223"/>
    </row>
    <row r="18031" customHeight="1" spans="1:11">
      <c r="A18031" s="226"/>
      <c r="B18031" s="213"/>
      <c r="C18031" s="214"/>
      <c r="D18031" s="214"/>
      <c r="E18031" s="214"/>
      <c r="F18031" s="224"/>
      <c r="G18031" s="216"/>
      <c r="H18031" s="227"/>
      <c r="I18031" s="214"/>
      <c r="J18031" s="214"/>
      <c r="K18031" s="218"/>
    </row>
    <row r="18032" customHeight="1" spans="1:11">
      <c r="A18032" s="228"/>
      <c r="B18032" s="219"/>
      <c r="C18032" s="220"/>
      <c r="D18032" s="220"/>
      <c r="E18032" s="220"/>
      <c r="F18032" s="225"/>
      <c r="G18032" s="222"/>
      <c r="H18032" s="229"/>
      <c r="I18032" s="220"/>
      <c r="J18032" s="220"/>
      <c r="K18032" s="223"/>
    </row>
    <row r="18033" customHeight="1" spans="1:11">
      <c r="A18033" s="226"/>
      <c r="B18033" s="213"/>
      <c r="C18033" s="214"/>
      <c r="D18033" s="214"/>
      <c r="E18033" s="214"/>
      <c r="F18033" s="224"/>
      <c r="G18033" s="216"/>
      <c r="H18033" s="227"/>
      <c r="I18033" s="214"/>
      <c r="J18033" s="214"/>
      <c r="K18033" s="218"/>
    </row>
    <row r="18034" customHeight="1" spans="1:11">
      <c r="A18034" s="228"/>
      <c r="B18034" s="219"/>
      <c r="C18034" s="220"/>
      <c r="D18034" s="220"/>
      <c r="E18034" s="220"/>
      <c r="F18034" s="225"/>
      <c r="G18034" s="222"/>
      <c r="H18034" s="229"/>
      <c r="I18034" s="220"/>
      <c r="J18034" s="220"/>
      <c r="K18034" s="223"/>
    </row>
    <row r="18035" customHeight="1" spans="1:11">
      <c r="A18035" s="226"/>
      <c r="B18035" s="213"/>
      <c r="C18035" s="214"/>
      <c r="D18035" s="214"/>
      <c r="E18035" s="214"/>
      <c r="F18035" s="224"/>
      <c r="G18035" s="216"/>
      <c r="H18035" s="227"/>
      <c r="I18035" s="214"/>
      <c r="J18035" s="214"/>
      <c r="K18035" s="218"/>
    </row>
    <row r="18036" customHeight="1" spans="1:11">
      <c r="A18036" s="228"/>
      <c r="B18036" s="219"/>
      <c r="C18036" s="220"/>
      <c r="D18036" s="220"/>
      <c r="E18036" s="220"/>
      <c r="F18036" s="225"/>
      <c r="G18036" s="222"/>
      <c r="H18036" s="229"/>
      <c r="I18036" s="220"/>
      <c r="J18036" s="220"/>
      <c r="K18036" s="223"/>
    </row>
    <row r="18037" customHeight="1" spans="1:11">
      <c r="A18037" s="226"/>
      <c r="B18037" s="213"/>
      <c r="C18037" s="214"/>
      <c r="D18037" s="214"/>
      <c r="E18037" s="214"/>
      <c r="F18037" s="224"/>
      <c r="G18037" s="216"/>
      <c r="H18037" s="227"/>
      <c r="I18037" s="214"/>
      <c r="J18037" s="214"/>
      <c r="K18037" s="218"/>
    </row>
    <row r="18038" customHeight="1" spans="1:11">
      <c r="A18038" s="228"/>
      <c r="B18038" s="219"/>
      <c r="C18038" s="220"/>
      <c r="D18038" s="220"/>
      <c r="E18038" s="220"/>
      <c r="F18038" s="225"/>
      <c r="G18038" s="222"/>
      <c r="H18038" s="229"/>
      <c r="I18038" s="220"/>
      <c r="J18038" s="220"/>
      <c r="K18038" s="223"/>
    </row>
    <row r="18039" customHeight="1" spans="1:11">
      <c r="A18039" s="226"/>
      <c r="B18039" s="213"/>
      <c r="C18039" s="214"/>
      <c r="D18039" s="214"/>
      <c r="E18039" s="214"/>
      <c r="F18039" s="224"/>
      <c r="G18039" s="216"/>
      <c r="H18039" s="227"/>
      <c r="I18039" s="214"/>
      <c r="J18039" s="214"/>
      <c r="K18039" s="218"/>
    </row>
    <row r="18040" customHeight="1" spans="1:11">
      <c r="A18040" s="228"/>
      <c r="B18040" s="219"/>
      <c r="C18040" s="220"/>
      <c r="D18040" s="220"/>
      <c r="E18040" s="220"/>
      <c r="F18040" s="225"/>
      <c r="G18040" s="222"/>
      <c r="H18040" s="229"/>
      <c r="I18040" s="220"/>
      <c r="J18040" s="220"/>
      <c r="K18040" s="223"/>
    </row>
    <row r="18041" customHeight="1" spans="1:11">
      <c r="A18041" s="226"/>
      <c r="B18041" s="213"/>
      <c r="C18041" s="214"/>
      <c r="D18041" s="214"/>
      <c r="E18041" s="214"/>
      <c r="F18041" s="224"/>
      <c r="G18041" s="216"/>
      <c r="H18041" s="227"/>
      <c r="I18041" s="214"/>
      <c r="J18041" s="214"/>
      <c r="K18041" s="218"/>
    </row>
    <row r="18042" customHeight="1" spans="1:11">
      <c r="A18042" s="228"/>
      <c r="B18042" s="219"/>
      <c r="C18042" s="220"/>
      <c r="D18042" s="220"/>
      <c r="E18042" s="220"/>
      <c r="F18042" s="225"/>
      <c r="G18042" s="222"/>
      <c r="H18042" s="229"/>
      <c r="I18042" s="220"/>
      <c r="J18042" s="220"/>
      <c r="K18042" s="223"/>
    </row>
    <row r="18043" customHeight="1" spans="1:11">
      <c r="A18043" s="226"/>
      <c r="B18043" s="213"/>
      <c r="C18043" s="214"/>
      <c r="D18043" s="214"/>
      <c r="E18043" s="214"/>
      <c r="F18043" s="224"/>
      <c r="G18043" s="216"/>
      <c r="H18043" s="227"/>
      <c r="I18043" s="214"/>
      <c r="J18043" s="214"/>
      <c r="K18043" s="218"/>
    </row>
    <row r="18044" customHeight="1" spans="1:11">
      <c r="A18044" s="228"/>
      <c r="B18044" s="219"/>
      <c r="C18044" s="220"/>
      <c r="D18044" s="220"/>
      <c r="E18044" s="220"/>
      <c r="F18044" s="225"/>
      <c r="G18044" s="222"/>
      <c r="H18044" s="229"/>
      <c r="I18044" s="220"/>
      <c r="J18044" s="220"/>
      <c r="K18044" s="223"/>
    </row>
    <row r="18045" customHeight="1" spans="1:11">
      <c r="A18045" s="226"/>
      <c r="B18045" s="213"/>
      <c r="C18045" s="214"/>
      <c r="D18045" s="214"/>
      <c r="E18045" s="214"/>
      <c r="F18045" s="224"/>
      <c r="G18045" s="216"/>
      <c r="H18045" s="227"/>
      <c r="I18045" s="214"/>
      <c r="J18045" s="214"/>
      <c r="K18045" s="218"/>
    </row>
    <row r="18046" customHeight="1" spans="1:11">
      <c r="A18046" s="228"/>
      <c r="B18046" s="219"/>
      <c r="C18046" s="220"/>
      <c r="D18046" s="220"/>
      <c r="E18046" s="220"/>
      <c r="F18046" s="225"/>
      <c r="G18046" s="222"/>
      <c r="H18046" s="229"/>
      <c r="I18046" s="220"/>
      <c r="J18046" s="220"/>
      <c r="K18046" s="223"/>
    </row>
    <row r="18047" customHeight="1" spans="1:11">
      <c r="A18047" s="226"/>
      <c r="B18047" s="213"/>
      <c r="C18047" s="214"/>
      <c r="D18047" s="214"/>
      <c r="E18047" s="214"/>
      <c r="F18047" s="224"/>
      <c r="G18047" s="216"/>
      <c r="H18047" s="227"/>
      <c r="I18047" s="214"/>
      <c r="J18047" s="214"/>
      <c r="K18047" s="218"/>
    </row>
    <row r="18048" customHeight="1" spans="1:11">
      <c r="A18048" s="228"/>
      <c r="B18048" s="219"/>
      <c r="C18048" s="220"/>
      <c r="D18048" s="220"/>
      <c r="E18048" s="220"/>
      <c r="F18048" s="225"/>
      <c r="G18048" s="222"/>
      <c r="H18048" s="229"/>
      <c r="I18048" s="220"/>
      <c r="J18048" s="220"/>
      <c r="K18048" s="223"/>
    </row>
    <row r="18049" customHeight="1" spans="1:11">
      <c r="A18049" s="226"/>
      <c r="B18049" s="213"/>
      <c r="C18049" s="214"/>
      <c r="D18049" s="214"/>
      <c r="E18049" s="214"/>
      <c r="F18049" s="224"/>
      <c r="G18049" s="216"/>
      <c r="H18049" s="227"/>
      <c r="I18049" s="214"/>
      <c r="J18049" s="214"/>
      <c r="K18049" s="218"/>
    </row>
    <row r="18050" customHeight="1" spans="1:11">
      <c r="A18050" s="228"/>
      <c r="B18050" s="219"/>
      <c r="C18050" s="220"/>
      <c r="D18050" s="220"/>
      <c r="E18050" s="220"/>
      <c r="F18050" s="225"/>
      <c r="G18050" s="222"/>
      <c r="H18050" s="229"/>
      <c r="I18050" s="220"/>
      <c r="J18050" s="220"/>
      <c r="K18050" s="223"/>
    </row>
    <row r="18051" customHeight="1" spans="1:11">
      <c r="A18051" s="226"/>
      <c r="B18051" s="213"/>
      <c r="C18051" s="214"/>
      <c r="D18051" s="214"/>
      <c r="E18051" s="214"/>
      <c r="F18051" s="224"/>
      <c r="G18051" s="216"/>
      <c r="H18051" s="227"/>
      <c r="I18051" s="214"/>
      <c r="J18051" s="214"/>
      <c r="K18051" s="218"/>
    </row>
    <row r="18052" customHeight="1" spans="1:11">
      <c r="A18052" s="228"/>
      <c r="B18052" s="219"/>
      <c r="C18052" s="220"/>
      <c r="D18052" s="220"/>
      <c r="E18052" s="220"/>
      <c r="F18052" s="225"/>
      <c r="G18052" s="222"/>
      <c r="H18052" s="229"/>
      <c r="I18052" s="220"/>
      <c r="J18052" s="220"/>
      <c r="K18052" s="223"/>
    </row>
    <row r="18053" customHeight="1" spans="1:11">
      <c r="A18053" s="226"/>
      <c r="B18053" s="213"/>
      <c r="C18053" s="214"/>
      <c r="D18053" s="214"/>
      <c r="E18053" s="214"/>
      <c r="F18053" s="224"/>
      <c r="G18053" s="216"/>
      <c r="H18053" s="227"/>
      <c r="I18053" s="214"/>
      <c r="J18053" s="214"/>
      <c r="K18053" s="218"/>
    </row>
    <row r="18054" customHeight="1" spans="1:11">
      <c r="A18054" s="228"/>
      <c r="B18054" s="219"/>
      <c r="C18054" s="220"/>
      <c r="D18054" s="220"/>
      <c r="E18054" s="220"/>
      <c r="F18054" s="225"/>
      <c r="G18054" s="222"/>
      <c r="H18054" s="229"/>
      <c r="I18054" s="220"/>
      <c r="J18054" s="220"/>
      <c r="K18054" s="223"/>
    </row>
    <row r="18055" customHeight="1" spans="1:11">
      <c r="A18055" s="226"/>
      <c r="B18055" s="213"/>
      <c r="C18055" s="214"/>
      <c r="D18055" s="214"/>
      <c r="E18055" s="214"/>
      <c r="F18055" s="224"/>
      <c r="G18055" s="216"/>
      <c r="H18055" s="227"/>
      <c r="I18055" s="214"/>
      <c r="J18055" s="214"/>
      <c r="K18055" s="218"/>
    </row>
    <row r="18056" customHeight="1" spans="1:11">
      <c r="A18056" s="228"/>
      <c r="B18056" s="219"/>
      <c r="C18056" s="220"/>
      <c r="D18056" s="220"/>
      <c r="E18056" s="220"/>
      <c r="F18056" s="225"/>
      <c r="G18056" s="222"/>
      <c r="H18056" s="229"/>
      <c r="I18056" s="220"/>
      <c r="J18056" s="220"/>
      <c r="K18056" s="223"/>
    </row>
    <row r="18057" customHeight="1" spans="1:11">
      <c r="A18057" s="226"/>
      <c r="B18057" s="213"/>
      <c r="C18057" s="214"/>
      <c r="D18057" s="214"/>
      <c r="E18057" s="214"/>
      <c r="F18057" s="224"/>
      <c r="G18057" s="216"/>
      <c r="H18057" s="227"/>
      <c r="I18057" s="214"/>
      <c r="J18057" s="214"/>
      <c r="K18057" s="218"/>
    </row>
    <row r="18058" customHeight="1" spans="1:11">
      <c r="A18058" s="228"/>
      <c r="B18058" s="219"/>
      <c r="C18058" s="220"/>
      <c r="D18058" s="220"/>
      <c r="E18058" s="220"/>
      <c r="F18058" s="225"/>
      <c r="G18058" s="222"/>
      <c r="H18058" s="229"/>
      <c r="I18058" s="220"/>
      <c r="J18058" s="220"/>
      <c r="K18058" s="223"/>
    </row>
    <row r="18059" customHeight="1" spans="1:11">
      <c r="A18059" s="226"/>
      <c r="B18059" s="213"/>
      <c r="C18059" s="214"/>
      <c r="D18059" s="214"/>
      <c r="E18059" s="214"/>
      <c r="F18059" s="224"/>
      <c r="G18059" s="216"/>
      <c r="H18059" s="227"/>
      <c r="I18059" s="214"/>
      <c r="J18059" s="214"/>
      <c r="K18059" s="218"/>
    </row>
    <row r="18060" customHeight="1" spans="1:11">
      <c r="A18060" s="228"/>
      <c r="B18060" s="219"/>
      <c r="C18060" s="220"/>
      <c r="D18060" s="220"/>
      <c r="E18060" s="220"/>
      <c r="F18060" s="225"/>
      <c r="G18060" s="222"/>
      <c r="H18060" s="229"/>
      <c r="I18060" s="220"/>
      <c r="J18060" s="220"/>
      <c r="K18060" s="223"/>
    </row>
    <row r="18061" customHeight="1" spans="1:11">
      <c r="A18061" s="226"/>
      <c r="B18061" s="213"/>
      <c r="C18061" s="214"/>
      <c r="D18061" s="214"/>
      <c r="E18061" s="214"/>
      <c r="F18061" s="224"/>
      <c r="G18061" s="216"/>
      <c r="H18061" s="227"/>
      <c r="I18061" s="214"/>
      <c r="J18061" s="214"/>
      <c r="K18061" s="218"/>
    </row>
    <row r="18062" customHeight="1" spans="1:11">
      <c r="A18062" s="228"/>
      <c r="B18062" s="219"/>
      <c r="C18062" s="220"/>
      <c r="D18062" s="220"/>
      <c r="E18062" s="220"/>
      <c r="F18062" s="225"/>
      <c r="G18062" s="222"/>
      <c r="H18062" s="229"/>
      <c r="I18062" s="220"/>
      <c r="J18062" s="220"/>
      <c r="K18062" s="223"/>
    </row>
    <row r="18063" customHeight="1" spans="1:11">
      <c r="A18063" s="226"/>
      <c r="B18063" s="213"/>
      <c r="C18063" s="214"/>
      <c r="D18063" s="214"/>
      <c r="E18063" s="214"/>
      <c r="F18063" s="224"/>
      <c r="G18063" s="216"/>
      <c r="H18063" s="227"/>
      <c r="I18063" s="214"/>
      <c r="J18063" s="214"/>
      <c r="K18063" s="218"/>
    </row>
    <row r="18064" customHeight="1" spans="1:11">
      <c r="A18064" s="228"/>
      <c r="B18064" s="219"/>
      <c r="C18064" s="220"/>
      <c r="D18064" s="220"/>
      <c r="E18064" s="220"/>
      <c r="F18064" s="225"/>
      <c r="G18064" s="222"/>
      <c r="H18064" s="229"/>
      <c r="I18064" s="220"/>
      <c r="J18064" s="220"/>
      <c r="K18064" s="223"/>
    </row>
    <row r="18065" customHeight="1" spans="1:11">
      <c r="A18065" s="226"/>
      <c r="B18065" s="213"/>
      <c r="C18065" s="214"/>
      <c r="D18065" s="214"/>
      <c r="E18065" s="214"/>
      <c r="F18065" s="224"/>
      <c r="G18065" s="216"/>
      <c r="H18065" s="227"/>
      <c r="I18065" s="214"/>
      <c r="J18065" s="214"/>
      <c r="K18065" s="218"/>
    </row>
    <row r="18066" customHeight="1" spans="1:11">
      <c r="A18066" s="228"/>
      <c r="B18066" s="219"/>
      <c r="C18066" s="220"/>
      <c r="D18066" s="220"/>
      <c r="E18066" s="220"/>
      <c r="F18066" s="225"/>
      <c r="G18066" s="222"/>
      <c r="H18066" s="229"/>
      <c r="I18066" s="220"/>
      <c r="J18066" s="220"/>
      <c r="K18066" s="223"/>
    </row>
    <row r="18067" customHeight="1" spans="1:11">
      <c r="A18067" s="226"/>
      <c r="B18067" s="213"/>
      <c r="C18067" s="214"/>
      <c r="D18067" s="214"/>
      <c r="E18067" s="214"/>
      <c r="F18067" s="224"/>
      <c r="G18067" s="216"/>
      <c r="H18067" s="227"/>
      <c r="I18067" s="214"/>
      <c r="J18067" s="214"/>
      <c r="K18067" s="218"/>
    </row>
    <row r="18068" customHeight="1" spans="1:11">
      <c r="A18068" s="228"/>
      <c r="B18068" s="219"/>
      <c r="C18068" s="220"/>
      <c r="D18068" s="220"/>
      <c r="E18068" s="220"/>
      <c r="F18068" s="225"/>
      <c r="G18068" s="222"/>
      <c r="H18068" s="229"/>
      <c r="I18068" s="220"/>
      <c r="J18068" s="220"/>
      <c r="K18068" s="223"/>
    </row>
    <row r="18069" customHeight="1" spans="1:11">
      <c r="A18069" s="226"/>
      <c r="B18069" s="213"/>
      <c r="C18069" s="214"/>
      <c r="D18069" s="214"/>
      <c r="E18069" s="214"/>
      <c r="F18069" s="224"/>
      <c r="G18069" s="216"/>
      <c r="H18069" s="227"/>
      <c r="I18069" s="214"/>
      <c r="J18069" s="214"/>
      <c r="K18069" s="218"/>
    </row>
    <row r="18070" customHeight="1" spans="1:11">
      <c r="A18070" s="228"/>
      <c r="B18070" s="219"/>
      <c r="C18070" s="220"/>
      <c r="D18070" s="220"/>
      <c r="E18070" s="220"/>
      <c r="F18070" s="225"/>
      <c r="G18070" s="222"/>
      <c r="H18070" s="229"/>
      <c r="I18070" s="220"/>
      <c r="J18070" s="220"/>
      <c r="K18070" s="223"/>
    </row>
    <row r="18071" customHeight="1" spans="1:11">
      <c r="A18071" s="226"/>
      <c r="B18071" s="213"/>
      <c r="C18071" s="214"/>
      <c r="D18071" s="214"/>
      <c r="E18071" s="214"/>
      <c r="F18071" s="224"/>
      <c r="G18071" s="216"/>
      <c r="H18071" s="227"/>
      <c r="I18071" s="214"/>
      <c r="J18071" s="214"/>
      <c r="K18071" s="218"/>
    </row>
    <row r="18072" customHeight="1" spans="1:11">
      <c r="A18072" s="228"/>
      <c r="B18072" s="219"/>
      <c r="C18072" s="220"/>
      <c r="D18072" s="220"/>
      <c r="E18072" s="220"/>
      <c r="F18072" s="225"/>
      <c r="G18072" s="222"/>
      <c r="H18072" s="229"/>
      <c r="I18072" s="220"/>
      <c r="J18072" s="220"/>
      <c r="K18072" s="223"/>
    </row>
    <row r="18073" customHeight="1" spans="1:11">
      <c r="A18073" s="226"/>
      <c r="B18073" s="213"/>
      <c r="C18073" s="214"/>
      <c r="D18073" s="214"/>
      <c r="E18073" s="214"/>
      <c r="F18073" s="224"/>
      <c r="G18073" s="216"/>
      <c r="H18073" s="227"/>
      <c r="I18073" s="214"/>
      <c r="J18073" s="214"/>
      <c r="K18073" s="218"/>
    </row>
    <row r="18074" customHeight="1" spans="1:11">
      <c r="A18074" s="228"/>
      <c r="B18074" s="219"/>
      <c r="C18074" s="220"/>
      <c r="D18074" s="220"/>
      <c r="E18074" s="220"/>
      <c r="F18074" s="225"/>
      <c r="G18074" s="222"/>
      <c r="H18074" s="229"/>
      <c r="I18074" s="220"/>
      <c r="J18074" s="220"/>
      <c r="K18074" s="223"/>
    </row>
    <row r="18075" customHeight="1" spans="1:11">
      <c r="A18075" s="226"/>
      <c r="B18075" s="213"/>
      <c r="C18075" s="214"/>
      <c r="D18075" s="214"/>
      <c r="E18075" s="214"/>
      <c r="F18075" s="224"/>
      <c r="G18075" s="216"/>
      <c r="H18075" s="227"/>
      <c r="I18075" s="214"/>
      <c r="J18075" s="214"/>
      <c r="K18075" s="218"/>
    </row>
    <row r="18076" customHeight="1" spans="1:11">
      <c r="A18076" s="228"/>
      <c r="B18076" s="219"/>
      <c r="C18076" s="220"/>
      <c r="D18076" s="220"/>
      <c r="E18076" s="220"/>
      <c r="F18076" s="225"/>
      <c r="G18076" s="222"/>
      <c r="H18076" s="229"/>
      <c r="I18076" s="220"/>
      <c r="J18076" s="220"/>
      <c r="K18076" s="223"/>
    </row>
    <row r="18077" customHeight="1" spans="1:11">
      <c r="A18077" s="226"/>
      <c r="B18077" s="213"/>
      <c r="C18077" s="214"/>
      <c r="D18077" s="214"/>
      <c r="E18077" s="214"/>
      <c r="F18077" s="224"/>
      <c r="G18077" s="216"/>
      <c r="H18077" s="227"/>
      <c r="I18077" s="214"/>
      <c r="J18077" s="214"/>
      <c r="K18077" s="218"/>
    </row>
    <row r="18078" customHeight="1" spans="1:11">
      <c r="A18078" s="228"/>
      <c r="B18078" s="219"/>
      <c r="C18078" s="220"/>
      <c r="D18078" s="220"/>
      <c r="E18078" s="220"/>
      <c r="F18078" s="225"/>
      <c r="G18078" s="222"/>
      <c r="H18078" s="229"/>
      <c r="I18078" s="220"/>
      <c r="J18078" s="220"/>
      <c r="K18078" s="223"/>
    </row>
    <row r="18079" customHeight="1" spans="1:11">
      <c r="A18079" s="226"/>
      <c r="B18079" s="213"/>
      <c r="C18079" s="214"/>
      <c r="D18079" s="214"/>
      <c r="E18079" s="214"/>
      <c r="F18079" s="224"/>
      <c r="G18079" s="216"/>
      <c r="H18079" s="227"/>
      <c r="I18079" s="214"/>
      <c r="J18079" s="214"/>
      <c r="K18079" s="218"/>
    </row>
    <row r="18080" customHeight="1" spans="1:11">
      <c r="A18080" s="228"/>
      <c r="B18080" s="219"/>
      <c r="C18080" s="220"/>
      <c r="D18080" s="220"/>
      <c r="E18080" s="220"/>
      <c r="F18080" s="225"/>
      <c r="G18080" s="222"/>
      <c r="H18080" s="229"/>
      <c r="I18080" s="220"/>
      <c r="J18080" s="220"/>
      <c r="K18080" s="223"/>
    </row>
    <row r="18081" customHeight="1" spans="1:11">
      <c r="A18081" s="226"/>
      <c r="B18081" s="213"/>
      <c r="C18081" s="214"/>
      <c r="D18081" s="214"/>
      <c r="E18081" s="214"/>
      <c r="F18081" s="224"/>
      <c r="G18081" s="216"/>
      <c r="H18081" s="227"/>
      <c r="I18081" s="214"/>
      <c r="J18081" s="214"/>
      <c r="K18081" s="218"/>
    </row>
    <row r="18082" customHeight="1" spans="1:11">
      <c r="A18082" s="228"/>
      <c r="B18082" s="219"/>
      <c r="C18082" s="220"/>
      <c r="D18082" s="220"/>
      <c r="E18082" s="220"/>
      <c r="F18082" s="225"/>
      <c r="G18082" s="222"/>
      <c r="H18082" s="229"/>
      <c r="I18082" s="220"/>
      <c r="J18082" s="220"/>
      <c r="K18082" s="223"/>
    </row>
    <row r="18083" customHeight="1" spans="1:11">
      <c r="A18083" s="226"/>
      <c r="B18083" s="213"/>
      <c r="C18083" s="214"/>
      <c r="D18083" s="214"/>
      <c r="E18083" s="214"/>
      <c r="F18083" s="224"/>
      <c r="G18083" s="216"/>
      <c r="H18083" s="227"/>
      <c r="I18083" s="214"/>
      <c r="J18083" s="214"/>
      <c r="K18083" s="218"/>
    </row>
    <row r="18084" customHeight="1" spans="1:11">
      <c r="A18084" s="228"/>
      <c r="B18084" s="219"/>
      <c r="C18084" s="220"/>
      <c r="D18084" s="220"/>
      <c r="E18084" s="220"/>
      <c r="F18084" s="225"/>
      <c r="G18084" s="222"/>
      <c r="H18084" s="229"/>
      <c r="I18084" s="220"/>
      <c r="J18084" s="220"/>
      <c r="K18084" s="223"/>
    </row>
    <row r="18085" customHeight="1" spans="1:11">
      <c r="A18085" s="226"/>
      <c r="B18085" s="213"/>
      <c r="C18085" s="214"/>
      <c r="D18085" s="214"/>
      <c r="E18085" s="214"/>
      <c r="F18085" s="224"/>
      <c r="G18085" s="216"/>
      <c r="H18085" s="227"/>
      <c r="I18085" s="214"/>
      <c r="J18085" s="214"/>
      <c r="K18085" s="218"/>
    </row>
    <row r="18086" customHeight="1" spans="1:11">
      <c r="A18086" s="228"/>
      <c r="B18086" s="219"/>
      <c r="C18086" s="220"/>
      <c r="D18086" s="220"/>
      <c r="E18086" s="220"/>
      <c r="F18086" s="225"/>
      <c r="G18086" s="222"/>
      <c r="H18086" s="229"/>
      <c r="I18086" s="220"/>
      <c r="J18086" s="220"/>
      <c r="K18086" s="223"/>
    </row>
    <row r="18087" customHeight="1" spans="1:11">
      <c r="A18087" s="226"/>
      <c r="B18087" s="213"/>
      <c r="C18087" s="214"/>
      <c r="D18087" s="214"/>
      <c r="E18087" s="214"/>
      <c r="F18087" s="224"/>
      <c r="G18087" s="216"/>
      <c r="H18087" s="227"/>
      <c r="I18087" s="214"/>
      <c r="J18087" s="214"/>
      <c r="K18087" s="218"/>
    </row>
    <row r="18088" customHeight="1" spans="1:11">
      <c r="A18088" s="228"/>
      <c r="B18088" s="219"/>
      <c r="C18088" s="220"/>
      <c r="D18088" s="220"/>
      <c r="E18088" s="220"/>
      <c r="F18088" s="225"/>
      <c r="G18088" s="222"/>
      <c r="H18088" s="229"/>
      <c r="I18088" s="220"/>
      <c r="J18088" s="220"/>
      <c r="K18088" s="223"/>
    </row>
    <row r="18089" customHeight="1" spans="1:11">
      <c r="A18089" s="226"/>
      <c r="B18089" s="213"/>
      <c r="C18089" s="214"/>
      <c r="D18089" s="214"/>
      <c r="E18089" s="214"/>
      <c r="F18089" s="224"/>
      <c r="G18089" s="216"/>
      <c r="H18089" s="227"/>
      <c r="I18089" s="214"/>
      <c r="J18089" s="214"/>
      <c r="K18089" s="218"/>
    </row>
    <row r="18090" customHeight="1" spans="1:11">
      <c r="A18090" s="228"/>
      <c r="B18090" s="219"/>
      <c r="C18090" s="220"/>
      <c r="D18090" s="220"/>
      <c r="E18090" s="220"/>
      <c r="F18090" s="225"/>
      <c r="G18090" s="222"/>
      <c r="H18090" s="229"/>
      <c r="I18090" s="220"/>
      <c r="J18090" s="220"/>
      <c r="K18090" s="223"/>
    </row>
    <row r="18091" customHeight="1" spans="1:11">
      <c r="A18091" s="226"/>
      <c r="B18091" s="213"/>
      <c r="C18091" s="214"/>
      <c r="D18091" s="214"/>
      <c r="E18091" s="214"/>
      <c r="F18091" s="224"/>
      <c r="G18091" s="216"/>
      <c r="H18091" s="227"/>
      <c r="I18091" s="214"/>
      <c r="J18091" s="214"/>
      <c r="K18091" s="218"/>
    </row>
    <row r="18092" customHeight="1" spans="1:11">
      <c r="A18092" s="228"/>
      <c r="B18092" s="219"/>
      <c r="C18092" s="220"/>
      <c r="D18092" s="220"/>
      <c r="E18092" s="220"/>
      <c r="F18092" s="225"/>
      <c r="G18092" s="222"/>
      <c r="H18092" s="229"/>
      <c r="I18092" s="220"/>
      <c r="J18092" s="220"/>
      <c r="K18092" s="223"/>
    </row>
    <row r="18093" customHeight="1" spans="1:11">
      <c r="A18093" s="226"/>
      <c r="B18093" s="213"/>
      <c r="C18093" s="214"/>
      <c r="D18093" s="214"/>
      <c r="E18093" s="214"/>
      <c r="F18093" s="224"/>
      <c r="G18093" s="216"/>
      <c r="H18093" s="227"/>
      <c r="I18093" s="214"/>
      <c r="J18093" s="214"/>
      <c r="K18093" s="218"/>
    </row>
    <row r="18094" customHeight="1" spans="1:11">
      <c r="A18094" s="228"/>
      <c r="B18094" s="219"/>
      <c r="C18094" s="220"/>
      <c r="D18094" s="220"/>
      <c r="E18094" s="220"/>
      <c r="F18094" s="225"/>
      <c r="G18094" s="222"/>
      <c r="H18094" s="229"/>
      <c r="I18094" s="220"/>
      <c r="J18094" s="220"/>
      <c r="K18094" s="223"/>
    </row>
    <row r="18095" customHeight="1" spans="1:11">
      <c r="A18095" s="226"/>
      <c r="B18095" s="213"/>
      <c r="C18095" s="214"/>
      <c r="D18095" s="214"/>
      <c r="E18095" s="214"/>
      <c r="F18095" s="224"/>
      <c r="G18095" s="216"/>
      <c r="H18095" s="227"/>
      <c r="I18095" s="214"/>
      <c r="J18095" s="214"/>
      <c r="K18095" s="218"/>
    </row>
    <row r="18096" customHeight="1" spans="1:11">
      <c r="A18096" s="228"/>
      <c r="B18096" s="219"/>
      <c r="C18096" s="220"/>
      <c r="D18096" s="220"/>
      <c r="E18096" s="220"/>
      <c r="F18096" s="225"/>
      <c r="G18096" s="222"/>
      <c r="H18096" s="229"/>
      <c r="I18096" s="220"/>
      <c r="J18096" s="220"/>
      <c r="K18096" s="223"/>
    </row>
    <row r="18097" customHeight="1" spans="1:11">
      <c r="A18097" s="226"/>
      <c r="B18097" s="213"/>
      <c r="C18097" s="214"/>
      <c r="D18097" s="214"/>
      <c r="E18097" s="214"/>
      <c r="F18097" s="224"/>
      <c r="G18097" s="216"/>
      <c r="H18097" s="227"/>
      <c r="I18097" s="214"/>
      <c r="J18097" s="214"/>
      <c r="K18097" s="218"/>
    </row>
    <row r="18098" customHeight="1" spans="1:11">
      <c r="A18098" s="228"/>
      <c r="B18098" s="219"/>
      <c r="C18098" s="220"/>
      <c r="D18098" s="220"/>
      <c r="E18098" s="220"/>
      <c r="F18098" s="225"/>
      <c r="G18098" s="222"/>
      <c r="H18098" s="229"/>
      <c r="I18098" s="220"/>
      <c r="J18098" s="220"/>
      <c r="K18098" s="223"/>
    </row>
    <row r="18099" customHeight="1" spans="1:11">
      <c r="A18099" s="226"/>
      <c r="B18099" s="213"/>
      <c r="C18099" s="214"/>
      <c r="D18099" s="214"/>
      <c r="E18099" s="214"/>
      <c r="F18099" s="224"/>
      <c r="G18099" s="216"/>
      <c r="H18099" s="227"/>
      <c r="I18099" s="214"/>
      <c r="J18099" s="214"/>
      <c r="K18099" s="218"/>
    </row>
    <row r="18100" customHeight="1" spans="1:11">
      <c r="A18100" s="228"/>
      <c r="B18100" s="219"/>
      <c r="C18100" s="220"/>
      <c r="D18100" s="220"/>
      <c r="E18100" s="220"/>
      <c r="F18100" s="225"/>
      <c r="G18100" s="222"/>
      <c r="H18100" s="229"/>
      <c r="I18100" s="220"/>
      <c r="J18100" s="220"/>
      <c r="K18100" s="223"/>
    </row>
    <row r="18101" customHeight="1" spans="1:11">
      <c r="A18101" s="226"/>
      <c r="B18101" s="213"/>
      <c r="C18101" s="214"/>
      <c r="D18101" s="214"/>
      <c r="E18101" s="214"/>
      <c r="F18101" s="224"/>
      <c r="G18101" s="216"/>
      <c r="H18101" s="227"/>
      <c r="I18101" s="214"/>
      <c r="J18101" s="214"/>
      <c r="K18101" s="218"/>
    </row>
    <row r="18102" customHeight="1" spans="1:11">
      <c r="A18102" s="228"/>
      <c r="B18102" s="219"/>
      <c r="C18102" s="220"/>
      <c r="D18102" s="220"/>
      <c r="E18102" s="220"/>
      <c r="F18102" s="225"/>
      <c r="G18102" s="222"/>
      <c r="H18102" s="229"/>
      <c r="I18102" s="220"/>
      <c r="J18102" s="220"/>
      <c r="K18102" s="223"/>
    </row>
    <row r="18103" customHeight="1" spans="1:11">
      <c r="A18103" s="226"/>
      <c r="B18103" s="213"/>
      <c r="C18103" s="214"/>
      <c r="D18103" s="214"/>
      <c r="E18103" s="214"/>
      <c r="F18103" s="224"/>
      <c r="G18103" s="216"/>
      <c r="H18103" s="227"/>
      <c r="I18103" s="214"/>
      <c r="J18103" s="214"/>
      <c r="K18103" s="218"/>
    </row>
    <row r="18104" customHeight="1" spans="1:11">
      <c r="A18104" s="228"/>
      <c r="B18104" s="219"/>
      <c r="C18104" s="220"/>
      <c r="D18104" s="220"/>
      <c r="E18104" s="220"/>
      <c r="F18104" s="225"/>
      <c r="G18104" s="222"/>
      <c r="H18104" s="229"/>
      <c r="I18104" s="220"/>
      <c r="J18104" s="220"/>
      <c r="K18104" s="223"/>
    </row>
    <row r="18105" customHeight="1" spans="1:11">
      <c r="A18105" s="226"/>
      <c r="B18105" s="213"/>
      <c r="C18105" s="214"/>
      <c r="D18105" s="214"/>
      <c r="E18105" s="214"/>
      <c r="F18105" s="224"/>
      <c r="G18105" s="216"/>
      <c r="H18105" s="227"/>
      <c r="I18105" s="214"/>
      <c r="J18105" s="214"/>
      <c r="K18105" s="218"/>
    </row>
    <row r="18106" customHeight="1" spans="1:11">
      <c r="A18106" s="228"/>
      <c r="B18106" s="219"/>
      <c r="C18106" s="220"/>
      <c r="D18106" s="220"/>
      <c r="E18106" s="220"/>
      <c r="F18106" s="225"/>
      <c r="G18106" s="222"/>
      <c r="H18106" s="229"/>
      <c r="I18106" s="220"/>
      <c r="J18106" s="220"/>
      <c r="K18106" s="223"/>
    </row>
    <row r="18107" customHeight="1" spans="1:11">
      <c r="A18107" s="226"/>
      <c r="B18107" s="213"/>
      <c r="C18107" s="214"/>
      <c r="D18107" s="214"/>
      <c r="E18107" s="214"/>
      <c r="F18107" s="224"/>
      <c r="G18107" s="216"/>
      <c r="H18107" s="227"/>
      <c r="I18107" s="214"/>
      <c r="J18107" s="214"/>
      <c r="K18107" s="218"/>
    </row>
    <row r="18108" customHeight="1" spans="1:11">
      <c r="A18108" s="228"/>
      <c r="B18108" s="219"/>
      <c r="C18108" s="220"/>
      <c r="D18108" s="220"/>
      <c r="E18108" s="220"/>
      <c r="F18108" s="225"/>
      <c r="G18108" s="222"/>
      <c r="H18108" s="229"/>
      <c r="I18108" s="220"/>
      <c r="J18108" s="220"/>
      <c r="K18108" s="223"/>
    </row>
    <row r="18109" customHeight="1" spans="1:11">
      <c r="A18109" s="226"/>
      <c r="B18109" s="213"/>
      <c r="C18109" s="214"/>
      <c r="D18109" s="214"/>
      <c r="E18109" s="214"/>
      <c r="F18109" s="224"/>
      <c r="G18109" s="216"/>
      <c r="H18109" s="227"/>
      <c r="I18109" s="214"/>
      <c r="J18109" s="214"/>
      <c r="K18109" s="218"/>
    </row>
    <row r="18110" customHeight="1" spans="1:11">
      <c r="A18110" s="228"/>
      <c r="B18110" s="219"/>
      <c r="C18110" s="220"/>
      <c r="D18110" s="220"/>
      <c r="E18110" s="220"/>
      <c r="F18110" s="225"/>
      <c r="G18110" s="222"/>
      <c r="H18110" s="229"/>
      <c r="I18110" s="220"/>
      <c r="J18110" s="220"/>
      <c r="K18110" s="223"/>
    </row>
    <row r="18111" customHeight="1" spans="1:11">
      <c r="A18111" s="226"/>
      <c r="B18111" s="213"/>
      <c r="C18111" s="214"/>
      <c r="D18111" s="214"/>
      <c r="E18111" s="214"/>
      <c r="F18111" s="224"/>
      <c r="G18111" s="216"/>
      <c r="H18111" s="227"/>
      <c r="I18111" s="214"/>
      <c r="J18111" s="214"/>
      <c r="K18111" s="218"/>
    </row>
    <row r="18112" customHeight="1" spans="1:11">
      <c r="A18112" s="228"/>
      <c r="B18112" s="219"/>
      <c r="C18112" s="220"/>
      <c r="D18112" s="220"/>
      <c r="E18112" s="220"/>
      <c r="F18112" s="225"/>
      <c r="G18112" s="222"/>
      <c r="H18112" s="229"/>
      <c r="I18112" s="220"/>
      <c r="J18112" s="220"/>
      <c r="K18112" s="223"/>
    </row>
    <row r="18113" customHeight="1" spans="1:11">
      <c r="A18113" s="226"/>
      <c r="B18113" s="213"/>
      <c r="C18113" s="214"/>
      <c r="D18113" s="214"/>
      <c r="E18113" s="214"/>
      <c r="F18113" s="224"/>
      <c r="G18113" s="216"/>
      <c r="H18113" s="227"/>
      <c r="I18113" s="214"/>
      <c r="J18113" s="214"/>
      <c r="K18113" s="218"/>
    </row>
    <row r="18114" customHeight="1" spans="1:11">
      <c r="A18114" s="228"/>
      <c r="B18114" s="219"/>
      <c r="C18114" s="220"/>
      <c r="D18114" s="220"/>
      <c r="E18114" s="220"/>
      <c r="F18114" s="225"/>
      <c r="G18114" s="222"/>
      <c r="H18114" s="229"/>
      <c r="I18114" s="220"/>
      <c r="J18114" s="220"/>
      <c r="K18114" s="223"/>
    </row>
    <row r="18115" customHeight="1" spans="1:11">
      <c r="A18115" s="226"/>
      <c r="B18115" s="213"/>
      <c r="C18115" s="214"/>
      <c r="D18115" s="214"/>
      <c r="E18115" s="214"/>
      <c r="F18115" s="224"/>
      <c r="G18115" s="216"/>
      <c r="H18115" s="227"/>
      <c r="I18115" s="214"/>
      <c r="J18115" s="214"/>
      <c r="K18115" s="218"/>
    </row>
    <row r="18116" customHeight="1" spans="1:11">
      <c r="A18116" s="228"/>
      <c r="B18116" s="219"/>
      <c r="C18116" s="220"/>
      <c r="D18116" s="220"/>
      <c r="E18116" s="220"/>
      <c r="F18116" s="225"/>
      <c r="G18116" s="222"/>
      <c r="H18116" s="229"/>
      <c r="I18116" s="220"/>
      <c r="J18116" s="220"/>
      <c r="K18116" s="223"/>
    </row>
    <row r="18117" customHeight="1" spans="1:11">
      <c r="A18117" s="226"/>
      <c r="B18117" s="213"/>
      <c r="C18117" s="214"/>
      <c r="D18117" s="214"/>
      <c r="E18117" s="214"/>
      <c r="F18117" s="224"/>
      <c r="G18117" s="216"/>
      <c r="H18117" s="227"/>
      <c r="I18117" s="214"/>
      <c r="J18117" s="214"/>
      <c r="K18117" s="218"/>
    </row>
    <row r="18118" customHeight="1" spans="1:11">
      <c r="A18118" s="228"/>
      <c r="B18118" s="219"/>
      <c r="C18118" s="220"/>
      <c r="D18118" s="220"/>
      <c r="E18118" s="220"/>
      <c r="F18118" s="225"/>
      <c r="G18118" s="222"/>
      <c r="H18118" s="229"/>
      <c r="I18118" s="220"/>
      <c r="J18118" s="220"/>
      <c r="K18118" s="223"/>
    </row>
    <row r="18119" customHeight="1" spans="1:11">
      <c r="A18119" s="226"/>
      <c r="B18119" s="213"/>
      <c r="C18119" s="214"/>
      <c r="D18119" s="214"/>
      <c r="E18119" s="214"/>
      <c r="F18119" s="224"/>
      <c r="G18119" s="216"/>
      <c r="H18119" s="227"/>
      <c r="I18119" s="214"/>
      <c r="J18119" s="214"/>
      <c r="K18119" s="218"/>
    </row>
    <row r="18120" customHeight="1" spans="1:11">
      <c r="A18120" s="228"/>
      <c r="B18120" s="219"/>
      <c r="C18120" s="220"/>
      <c r="D18120" s="220"/>
      <c r="E18120" s="220"/>
      <c r="F18120" s="225"/>
      <c r="G18120" s="222"/>
      <c r="H18120" s="229"/>
      <c r="I18120" s="220"/>
      <c r="J18120" s="220"/>
      <c r="K18120" s="223"/>
    </row>
    <row r="18121" customHeight="1" spans="1:11">
      <c r="A18121" s="226"/>
      <c r="B18121" s="213"/>
      <c r="C18121" s="214"/>
      <c r="D18121" s="214"/>
      <c r="E18121" s="214"/>
      <c r="F18121" s="224"/>
      <c r="G18121" s="216"/>
      <c r="H18121" s="227"/>
      <c r="I18121" s="214"/>
      <c r="J18121" s="214"/>
      <c r="K18121" s="218"/>
    </row>
    <row r="18122" customHeight="1" spans="1:11">
      <c r="A18122" s="228"/>
      <c r="B18122" s="219"/>
      <c r="C18122" s="220"/>
      <c r="D18122" s="220"/>
      <c r="E18122" s="220"/>
      <c r="F18122" s="225"/>
      <c r="G18122" s="222"/>
      <c r="H18122" s="229"/>
      <c r="I18122" s="220"/>
      <c r="J18122" s="220"/>
      <c r="K18122" s="223"/>
    </row>
    <row r="18123" customHeight="1" spans="1:11">
      <c r="A18123" s="226"/>
      <c r="B18123" s="213"/>
      <c r="C18123" s="214"/>
      <c r="D18123" s="214"/>
      <c r="E18123" s="214"/>
      <c r="F18123" s="224"/>
      <c r="G18123" s="216"/>
      <c r="H18123" s="227"/>
      <c r="I18123" s="214"/>
      <c r="J18123" s="214"/>
      <c r="K18123" s="218"/>
    </row>
    <row r="18124" customHeight="1" spans="1:11">
      <c r="A18124" s="228"/>
      <c r="B18124" s="219"/>
      <c r="C18124" s="220"/>
      <c r="D18124" s="220"/>
      <c r="E18124" s="220"/>
      <c r="F18124" s="225"/>
      <c r="G18124" s="222"/>
      <c r="H18124" s="229"/>
      <c r="I18124" s="220"/>
      <c r="J18124" s="220"/>
      <c r="K18124" s="223"/>
    </row>
    <row r="18125" customHeight="1" spans="1:11">
      <c r="A18125" s="226"/>
      <c r="B18125" s="213"/>
      <c r="C18125" s="214"/>
      <c r="D18125" s="214"/>
      <c r="E18125" s="214"/>
      <c r="F18125" s="224"/>
      <c r="G18125" s="216"/>
      <c r="H18125" s="227"/>
      <c r="I18125" s="214"/>
      <c r="J18125" s="214"/>
      <c r="K18125" s="218"/>
    </row>
    <row r="18126" customHeight="1" spans="1:11">
      <c r="A18126" s="228"/>
      <c r="B18126" s="219"/>
      <c r="C18126" s="220"/>
      <c r="D18126" s="220"/>
      <c r="E18126" s="220"/>
      <c r="F18126" s="225"/>
      <c r="G18126" s="222"/>
      <c r="H18126" s="229"/>
      <c r="I18126" s="220"/>
      <c r="J18126" s="220"/>
      <c r="K18126" s="223"/>
    </row>
    <row r="18127" customHeight="1" spans="1:11">
      <c r="A18127" s="226"/>
      <c r="B18127" s="213"/>
      <c r="C18127" s="214"/>
      <c r="D18127" s="214"/>
      <c r="E18127" s="214"/>
      <c r="F18127" s="224"/>
      <c r="G18127" s="216"/>
      <c r="H18127" s="227"/>
      <c r="I18127" s="214"/>
      <c r="J18127" s="214"/>
      <c r="K18127" s="218"/>
    </row>
    <row r="18128" customHeight="1" spans="1:11">
      <c r="A18128" s="228"/>
      <c r="B18128" s="219"/>
      <c r="C18128" s="220"/>
      <c r="D18128" s="220"/>
      <c r="E18128" s="220"/>
      <c r="F18128" s="225"/>
      <c r="G18128" s="222"/>
      <c r="H18128" s="229"/>
      <c r="I18128" s="220"/>
      <c r="J18128" s="220"/>
      <c r="K18128" s="223"/>
    </row>
    <row r="18129" customHeight="1" spans="1:11">
      <c r="A18129" s="226"/>
      <c r="B18129" s="213"/>
      <c r="C18129" s="214"/>
      <c r="D18129" s="214"/>
      <c r="E18129" s="214"/>
      <c r="F18129" s="224"/>
      <c r="G18129" s="216"/>
      <c r="H18129" s="227"/>
      <c r="I18129" s="214"/>
      <c r="J18129" s="214"/>
      <c r="K18129" s="218"/>
    </row>
    <row r="18130" customHeight="1" spans="1:11">
      <c r="A18130" s="228"/>
      <c r="B18130" s="219"/>
      <c r="C18130" s="220"/>
      <c r="D18130" s="220"/>
      <c r="E18130" s="220"/>
      <c r="F18130" s="225"/>
      <c r="G18130" s="222"/>
      <c r="H18130" s="229"/>
      <c r="I18130" s="220"/>
      <c r="J18130" s="220"/>
      <c r="K18130" s="223"/>
    </row>
    <row r="18131" customHeight="1" spans="1:11">
      <c r="A18131" s="226"/>
      <c r="B18131" s="213"/>
      <c r="C18131" s="214"/>
      <c r="D18131" s="214"/>
      <c r="E18131" s="214"/>
      <c r="F18131" s="224"/>
      <c r="G18131" s="216"/>
      <c r="H18131" s="227"/>
      <c r="I18131" s="214"/>
      <c r="J18131" s="214"/>
      <c r="K18131" s="218"/>
    </row>
    <row r="18132" customHeight="1" spans="1:11">
      <c r="A18132" s="228"/>
      <c r="B18132" s="219"/>
      <c r="C18132" s="220"/>
      <c r="D18132" s="220"/>
      <c r="E18132" s="220"/>
      <c r="F18132" s="225"/>
      <c r="G18132" s="222"/>
      <c r="H18132" s="229"/>
      <c r="I18132" s="220"/>
      <c r="J18132" s="220"/>
      <c r="K18132" s="223"/>
    </row>
    <row r="18133" customHeight="1" spans="1:11">
      <c r="A18133" s="226"/>
      <c r="B18133" s="213"/>
      <c r="C18133" s="214"/>
      <c r="D18133" s="214"/>
      <c r="E18133" s="214"/>
      <c r="F18133" s="224"/>
      <c r="G18133" s="216"/>
      <c r="H18133" s="227"/>
      <c r="I18133" s="214"/>
      <c r="J18133" s="214"/>
      <c r="K18133" s="218"/>
    </row>
    <row r="18134" customHeight="1" spans="1:11">
      <c r="A18134" s="228"/>
      <c r="B18134" s="219"/>
      <c r="C18134" s="220"/>
      <c r="D18134" s="220"/>
      <c r="E18134" s="220"/>
      <c r="F18134" s="225"/>
      <c r="G18134" s="222"/>
      <c r="H18134" s="229"/>
      <c r="I18134" s="220"/>
      <c r="J18134" s="220"/>
      <c r="K18134" s="223"/>
    </row>
    <row r="18135" customHeight="1" spans="1:11">
      <c r="A18135" s="226"/>
      <c r="B18135" s="213"/>
      <c r="C18135" s="214"/>
      <c r="D18135" s="214"/>
      <c r="E18135" s="214"/>
      <c r="F18135" s="224"/>
      <c r="G18135" s="216"/>
      <c r="H18135" s="227"/>
      <c r="I18135" s="214"/>
      <c r="J18135" s="214"/>
      <c r="K18135" s="218"/>
    </row>
    <row r="18136" customHeight="1" spans="1:11">
      <c r="A18136" s="228"/>
      <c r="B18136" s="219"/>
      <c r="C18136" s="220"/>
      <c r="D18136" s="220"/>
      <c r="E18136" s="220"/>
      <c r="F18136" s="225"/>
      <c r="G18136" s="222"/>
      <c r="H18136" s="229"/>
      <c r="I18136" s="220"/>
      <c r="J18136" s="220"/>
      <c r="K18136" s="223"/>
    </row>
    <row r="18137" customHeight="1" spans="1:11">
      <c r="A18137" s="226"/>
      <c r="B18137" s="213"/>
      <c r="C18137" s="214"/>
      <c r="D18137" s="214"/>
      <c r="E18137" s="214"/>
      <c r="F18137" s="224"/>
      <c r="G18137" s="216"/>
      <c r="H18137" s="227"/>
      <c r="I18137" s="214"/>
      <c r="J18137" s="214"/>
      <c r="K18137" s="218"/>
    </row>
    <row r="18138" customHeight="1" spans="1:11">
      <c r="A18138" s="228"/>
      <c r="B18138" s="219"/>
      <c r="C18138" s="220"/>
      <c r="D18138" s="220"/>
      <c r="E18138" s="220"/>
      <c r="F18138" s="225"/>
      <c r="G18138" s="222"/>
      <c r="H18138" s="229"/>
      <c r="I18138" s="220"/>
      <c r="J18138" s="220"/>
      <c r="K18138" s="223"/>
    </row>
    <row r="18139" customHeight="1" spans="1:11">
      <c r="A18139" s="226"/>
      <c r="B18139" s="213"/>
      <c r="C18139" s="214"/>
      <c r="D18139" s="214"/>
      <c r="E18139" s="214"/>
      <c r="F18139" s="224"/>
      <c r="G18139" s="216"/>
      <c r="H18139" s="227"/>
      <c r="I18139" s="214"/>
      <c r="J18139" s="214"/>
      <c r="K18139" s="218"/>
    </row>
    <row r="18140" customHeight="1" spans="1:11">
      <c r="A18140" s="228"/>
      <c r="B18140" s="219"/>
      <c r="C18140" s="220"/>
      <c r="D18140" s="220"/>
      <c r="E18140" s="220"/>
      <c r="F18140" s="225"/>
      <c r="G18140" s="222"/>
      <c r="H18140" s="229"/>
      <c r="I18140" s="220"/>
      <c r="J18140" s="220"/>
      <c r="K18140" s="223"/>
    </row>
    <row r="18141" customHeight="1" spans="1:11">
      <c r="A18141" s="226"/>
      <c r="B18141" s="213"/>
      <c r="C18141" s="214"/>
      <c r="D18141" s="214"/>
      <c r="E18141" s="214"/>
      <c r="F18141" s="224"/>
      <c r="G18141" s="216"/>
      <c r="H18141" s="227"/>
      <c r="I18141" s="214"/>
      <c r="J18141" s="214"/>
      <c r="K18141" s="218"/>
    </row>
    <row r="18142" customHeight="1" spans="1:11">
      <c r="A18142" s="228"/>
      <c r="B18142" s="219"/>
      <c r="C18142" s="220"/>
      <c r="D18142" s="220"/>
      <c r="E18142" s="220"/>
      <c r="F18142" s="225"/>
      <c r="G18142" s="222"/>
      <c r="H18142" s="229"/>
      <c r="I18142" s="220"/>
      <c r="J18142" s="220"/>
      <c r="K18142" s="223"/>
    </row>
    <row r="18143" customHeight="1" spans="1:11">
      <c r="A18143" s="226"/>
      <c r="B18143" s="213"/>
      <c r="C18143" s="214"/>
      <c r="D18143" s="214"/>
      <c r="E18143" s="214"/>
      <c r="F18143" s="224"/>
      <c r="G18143" s="216"/>
      <c r="H18143" s="227"/>
      <c r="I18143" s="214"/>
      <c r="J18143" s="214"/>
      <c r="K18143" s="218"/>
    </row>
    <row r="18144" customHeight="1" spans="1:11">
      <c r="A18144" s="228"/>
      <c r="B18144" s="219"/>
      <c r="C18144" s="220"/>
      <c r="D18144" s="220"/>
      <c r="E18144" s="220"/>
      <c r="F18144" s="225"/>
      <c r="G18144" s="222"/>
      <c r="H18144" s="229"/>
      <c r="I18144" s="220"/>
      <c r="J18144" s="220"/>
      <c r="K18144" s="223"/>
    </row>
    <row r="18145" customHeight="1" spans="1:11">
      <c r="A18145" s="226"/>
      <c r="B18145" s="213"/>
      <c r="C18145" s="214"/>
      <c r="D18145" s="214"/>
      <c r="E18145" s="214"/>
      <c r="F18145" s="224"/>
      <c r="G18145" s="216"/>
      <c r="H18145" s="227"/>
      <c r="I18145" s="214"/>
      <c r="J18145" s="214"/>
      <c r="K18145" s="218"/>
    </row>
    <row r="18146" customHeight="1" spans="1:11">
      <c r="A18146" s="228"/>
      <c r="B18146" s="219"/>
      <c r="C18146" s="220"/>
      <c r="D18146" s="220"/>
      <c r="E18146" s="220"/>
      <c r="F18146" s="225"/>
      <c r="G18146" s="222"/>
      <c r="H18146" s="229"/>
      <c r="I18146" s="220"/>
      <c r="J18146" s="220"/>
      <c r="K18146" s="223"/>
    </row>
    <row r="18147" customHeight="1" spans="1:11">
      <c r="A18147" s="226"/>
      <c r="B18147" s="213"/>
      <c r="C18147" s="214"/>
      <c r="D18147" s="214"/>
      <c r="E18147" s="214"/>
      <c r="F18147" s="224"/>
      <c r="G18147" s="216"/>
      <c r="H18147" s="227"/>
      <c r="I18147" s="214"/>
      <c r="J18147" s="214"/>
      <c r="K18147" s="218"/>
    </row>
    <row r="18148" customHeight="1" spans="1:11">
      <c r="A18148" s="228"/>
      <c r="B18148" s="219"/>
      <c r="C18148" s="220"/>
      <c r="D18148" s="220"/>
      <c r="E18148" s="220"/>
      <c r="F18148" s="225"/>
      <c r="G18148" s="222"/>
      <c r="H18148" s="229"/>
      <c r="I18148" s="220"/>
      <c r="J18148" s="220"/>
      <c r="K18148" s="223"/>
    </row>
    <row r="18149" customHeight="1" spans="1:11">
      <c r="A18149" s="226"/>
      <c r="B18149" s="213"/>
      <c r="C18149" s="214"/>
      <c r="D18149" s="214"/>
      <c r="E18149" s="214"/>
      <c r="F18149" s="224"/>
      <c r="G18149" s="216"/>
      <c r="H18149" s="227"/>
      <c r="I18149" s="214"/>
      <c r="J18149" s="214"/>
      <c r="K18149" s="218"/>
    </row>
    <row r="18150" customHeight="1" spans="1:11">
      <c r="A18150" s="228"/>
      <c r="B18150" s="219"/>
      <c r="C18150" s="220"/>
      <c r="D18150" s="220"/>
      <c r="E18150" s="220"/>
      <c r="F18150" s="225"/>
      <c r="G18150" s="222"/>
      <c r="H18150" s="229"/>
      <c r="I18150" s="220"/>
      <c r="J18150" s="220"/>
      <c r="K18150" s="223"/>
    </row>
    <row r="18151" customHeight="1" spans="1:11">
      <c r="A18151" s="226"/>
      <c r="B18151" s="213"/>
      <c r="C18151" s="214"/>
      <c r="D18151" s="214"/>
      <c r="E18151" s="214"/>
      <c r="F18151" s="224"/>
      <c r="G18151" s="216"/>
      <c r="H18151" s="227"/>
      <c r="I18151" s="214"/>
      <c r="J18151" s="214"/>
      <c r="K18151" s="218"/>
    </row>
    <row r="18152" customHeight="1" spans="1:11">
      <c r="A18152" s="228"/>
      <c r="B18152" s="219"/>
      <c r="C18152" s="220"/>
      <c r="D18152" s="220"/>
      <c r="E18152" s="220"/>
      <c r="F18152" s="225"/>
      <c r="G18152" s="222"/>
      <c r="H18152" s="229"/>
      <c r="I18152" s="220"/>
      <c r="J18152" s="220"/>
      <c r="K18152" s="223"/>
    </row>
    <row r="18153" customHeight="1" spans="1:11">
      <c r="A18153" s="226"/>
      <c r="B18153" s="213"/>
      <c r="C18153" s="214"/>
      <c r="D18153" s="214"/>
      <c r="E18153" s="214"/>
      <c r="F18153" s="224"/>
      <c r="G18153" s="216"/>
      <c r="H18153" s="227"/>
      <c r="I18153" s="214"/>
      <c r="J18153" s="214"/>
      <c r="K18153" s="218"/>
    </row>
    <row r="18154" customHeight="1" spans="1:11">
      <c r="A18154" s="228"/>
      <c r="B18154" s="219"/>
      <c r="C18154" s="220"/>
      <c r="D18154" s="220"/>
      <c r="E18154" s="220"/>
      <c r="F18154" s="225"/>
      <c r="G18154" s="222"/>
      <c r="H18154" s="229"/>
      <c r="I18154" s="220"/>
      <c r="J18154" s="220"/>
      <c r="K18154" s="223"/>
    </row>
    <row r="18155" customHeight="1" spans="1:11">
      <c r="A18155" s="226"/>
      <c r="B18155" s="213"/>
      <c r="C18155" s="214"/>
      <c r="D18155" s="214"/>
      <c r="E18155" s="214"/>
      <c r="F18155" s="224"/>
      <c r="G18155" s="216"/>
      <c r="H18155" s="227"/>
      <c r="I18155" s="214"/>
      <c r="J18155" s="214"/>
      <c r="K18155" s="218"/>
    </row>
    <row r="18156" customHeight="1" spans="1:11">
      <c r="A18156" s="228"/>
      <c r="B18156" s="219"/>
      <c r="C18156" s="220"/>
      <c r="D18156" s="220"/>
      <c r="E18156" s="220"/>
      <c r="F18156" s="225"/>
      <c r="G18156" s="222"/>
      <c r="H18156" s="229"/>
      <c r="I18156" s="220"/>
      <c r="J18156" s="220"/>
      <c r="K18156" s="223"/>
    </row>
    <row r="18157" customHeight="1" spans="1:11">
      <c r="A18157" s="226"/>
      <c r="B18157" s="213"/>
      <c r="C18157" s="214"/>
      <c r="D18157" s="214"/>
      <c r="E18157" s="214"/>
      <c r="F18157" s="224"/>
      <c r="G18157" s="216"/>
      <c r="H18157" s="227"/>
      <c r="I18157" s="214"/>
      <c r="J18157" s="214"/>
      <c r="K18157" s="218"/>
    </row>
    <row r="18158" customHeight="1" spans="1:11">
      <c r="A18158" s="228"/>
      <c r="B18158" s="219"/>
      <c r="C18158" s="220"/>
      <c r="D18158" s="220"/>
      <c r="E18158" s="220"/>
      <c r="F18158" s="225"/>
      <c r="G18158" s="222"/>
      <c r="H18158" s="229"/>
      <c r="I18158" s="220"/>
      <c r="J18158" s="220"/>
      <c r="K18158" s="223"/>
    </row>
    <row r="18159" customHeight="1" spans="1:11">
      <c r="A18159" s="226"/>
      <c r="B18159" s="213"/>
      <c r="C18159" s="214"/>
      <c r="D18159" s="214"/>
      <c r="E18159" s="214"/>
      <c r="F18159" s="224"/>
      <c r="G18159" s="216"/>
      <c r="H18159" s="227"/>
      <c r="I18159" s="214"/>
      <c r="J18159" s="214"/>
      <c r="K18159" s="218"/>
    </row>
    <row r="18160" customHeight="1" spans="1:11">
      <c r="A18160" s="228"/>
      <c r="B18160" s="219"/>
      <c r="C18160" s="220"/>
      <c r="D18160" s="220"/>
      <c r="E18160" s="220"/>
      <c r="F18160" s="225"/>
      <c r="G18160" s="222"/>
      <c r="H18160" s="229"/>
      <c r="I18160" s="220"/>
      <c r="J18160" s="220"/>
      <c r="K18160" s="223"/>
    </row>
    <row r="18161" customHeight="1" spans="1:11">
      <c r="A18161" s="226"/>
      <c r="B18161" s="213"/>
      <c r="C18161" s="214"/>
      <c r="D18161" s="214"/>
      <c r="E18161" s="214"/>
      <c r="F18161" s="224"/>
      <c r="G18161" s="216"/>
      <c r="H18161" s="227"/>
      <c r="I18161" s="214"/>
      <c r="J18161" s="214"/>
      <c r="K18161" s="218"/>
    </row>
    <row r="18162" customHeight="1" spans="1:11">
      <c r="A18162" s="228"/>
      <c r="B18162" s="219"/>
      <c r="C18162" s="220"/>
      <c r="D18162" s="220"/>
      <c r="E18162" s="220"/>
      <c r="F18162" s="225"/>
      <c r="G18162" s="222"/>
      <c r="H18162" s="229"/>
      <c r="I18162" s="220"/>
      <c r="J18162" s="220"/>
      <c r="K18162" s="223"/>
    </row>
    <row r="18163" customHeight="1" spans="1:11">
      <c r="A18163" s="226"/>
      <c r="B18163" s="213"/>
      <c r="C18163" s="214"/>
      <c r="D18163" s="214"/>
      <c r="E18163" s="214"/>
      <c r="F18163" s="224"/>
      <c r="G18163" s="216"/>
      <c r="H18163" s="227"/>
      <c r="I18163" s="214"/>
      <c r="J18163" s="214"/>
      <c r="K18163" s="218"/>
    </row>
    <row r="18164" customHeight="1" spans="1:11">
      <c r="A18164" s="228"/>
      <c r="B18164" s="219"/>
      <c r="C18164" s="220"/>
      <c r="D18164" s="220"/>
      <c r="E18164" s="220"/>
      <c r="F18164" s="225"/>
      <c r="G18164" s="222"/>
      <c r="H18164" s="229"/>
      <c r="I18164" s="220"/>
      <c r="J18164" s="220"/>
      <c r="K18164" s="223"/>
    </row>
    <row r="18165" customHeight="1" spans="1:11">
      <c r="A18165" s="226"/>
      <c r="B18165" s="213"/>
      <c r="C18165" s="214"/>
      <c r="D18165" s="214"/>
      <c r="E18165" s="214"/>
      <c r="F18165" s="224"/>
      <c r="G18165" s="216"/>
      <c r="H18165" s="227"/>
      <c r="I18165" s="214"/>
      <c r="J18165" s="214"/>
      <c r="K18165" s="218"/>
    </row>
    <row r="18166" customHeight="1" spans="1:11">
      <c r="A18166" s="228"/>
      <c r="B18166" s="219"/>
      <c r="C18166" s="220"/>
      <c r="D18166" s="220"/>
      <c r="E18166" s="220"/>
      <c r="F18166" s="225"/>
      <c r="G18166" s="222"/>
      <c r="H18166" s="229"/>
      <c r="I18166" s="220"/>
      <c r="J18166" s="220"/>
      <c r="K18166" s="223"/>
    </row>
    <row r="18167" customHeight="1" spans="1:11">
      <c r="A18167" s="226"/>
      <c r="B18167" s="213"/>
      <c r="C18167" s="214"/>
      <c r="D18167" s="214"/>
      <c r="E18167" s="214"/>
      <c r="F18167" s="224"/>
      <c r="G18167" s="216"/>
      <c r="H18167" s="227"/>
      <c r="I18167" s="214"/>
      <c r="J18167" s="214"/>
      <c r="K18167" s="218"/>
    </row>
    <row r="18168" customHeight="1" spans="1:11">
      <c r="A18168" s="228"/>
      <c r="B18168" s="219"/>
      <c r="C18168" s="220"/>
      <c r="D18168" s="220"/>
      <c r="E18168" s="220"/>
      <c r="F18168" s="225"/>
      <c r="G18168" s="222"/>
      <c r="H18168" s="229"/>
      <c r="I18168" s="220"/>
      <c r="J18168" s="220"/>
      <c r="K18168" s="223"/>
    </row>
    <row r="18169" customHeight="1" spans="1:11">
      <c r="A18169" s="226"/>
      <c r="B18169" s="213"/>
      <c r="C18169" s="214"/>
      <c r="D18169" s="214"/>
      <c r="E18169" s="214"/>
      <c r="F18169" s="224"/>
      <c r="G18169" s="216"/>
      <c r="H18169" s="227"/>
      <c r="I18169" s="214"/>
      <c r="J18169" s="214"/>
      <c r="K18169" s="218"/>
    </row>
    <row r="18170" customHeight="1" spans="1:11">
      <c r="A18170" s="228"/>
      <c r="B18170" s="219"/>
      <c r="C18170" s="220"/>
      <c r="D18170" s="220"/>
      <c r="E18170" s="220"/>
      <c r="F18170" s="225"/>
      <c r="G18170" s="222"/>
      <c r="H18170" s="229"/>
      <c r="I18170" s="220"/>
      <c r="J18170" s="220"/>
      <c r="K18170" s="223"/>
    </row>
    <row r="18171" customHeight="1" spans="1:11">
      <c r="A18171" s="226"/>
      <c r="B18171" s="213"/>
      <c r="C18171" s="214"/>
      <c r="D18171" s="214"/>
      <c r="E18171" s="214"/>
      <c r="F18171" s="224"/>
      <c r="G18171" s="216"/>
      <c r="H18171" s="227"/>
      <c r="I18171" s="214"/>
      <c r="J18171" s="214"/>
      <c r="K18171" s="218"/>
    </row>
    <row r="18172" customHeight="1" spans="1:11">
      <c r="A18172" s="228"/>
      <c r="B18172" s="219"/>
      <c r="C18172" s="220"/>
      <c r="D18172" s="220"/>
      <c r="E18172" s="220"/>
      <c r="F18172" s="225"/>
      <c r="G18172" s="222"/>
      <c r="H18172" s="229"/>
      <c r="I18172" s="220"/>
      <c r="J18172" s="220"/>
      <c r="K18172" s="223"/>
    </row>
    <row r="18173" customHeight="1" spans="1:11">
      <c r="A18173" s="226"/>
      <c r="B18173" s="213"/>
      <c r="C18173" s="214"/>
      <c r="D18173" s="214"/>
      <c r="E18173" s="214"/>
      <c r="F18173" s="224"/>
      <c r="G18173" s="216"/>
      <c r="H18173" s="227"/>
      <c r="I18173" s="214"/>
      <c r="J18173" s="214"/>
      <c r="K18173" s="218"/>
    </row>
    <row r="18174" customHeight="1" spans="1:11">
      <c r="A18174" s="228"/>
      <c r="B18174" s="219"/>
      <c r="C18174" s="220"/>
      <c r="D18174" s="220"/>
      <c r="E18174" s="220"/>
      <c r="F18174" s="225"/>
      <c r="G18174" s="222"/>
      <c r="H18174" s="229"/>
      <c r="I18174" s="220"/>
      <c r="J18174" s="220"/>
      <c r="K18174" s="223"/>
    </row>
    <row r="18175" customHeight="1" spans="1:11">
      <c r="A18175" s="226"/>
      <c r="B18175" s="213"/>
      <c r="C18175" s="214"/>
      <c r="D18175" s="214"/>
      <c r="E18175" s="214"/>
      <c r="F18175" s="224"/>
      <c r="G18175" s="216"/>
      <c r="H18175" s="227"/>
      <c r="I18175" s="214"/>
      <c r="J18175" s="214"/>
      <c r="K18175" s="218"/>
    </row>
    <row r="18176" customHeight="1" spans="1:11">
      <c r="A18176" s="228"/>
      <c r="B18176" s="219"/>
      <c r="C18176" s="220"/>
      <c r="D18176" s="220"/>
      <c r="E18176" s="220"/>
      <c r="F18176" s="225"/>
      <c r="G18176" s="222"/>
      <c r="H18176" s="229"/>
      <c r="I18176" s="220"/>
      <c r="J18176" s="220"/>
      <c r="K18176" s="223"/>
    </row>
    <row r="18177" customHeight="1" spans="1:11">
      <c r="A18177" s="226"/>
      <c r="B18177" s="213"/>
      <c r="C18177" s="214"/>
      <c r="D18177" s="214"/>
      <c r="E18177" s="214"/>
      <c r="F18177" s="224"/>
      <c r="G18177" s="216"/>
      <c r="H18177" s="227"/>
      <c r="I18177" s="214"/>
      <c r="J18177" s="214"/>
      <c r="K18177" s="218"/>
    </row>
    <row r="18178" customHeight="1" spans="1:11">
      <c r="A18178" s="228"/>
      <c r="B18178" s="219"/>
      <c r="C18178" s="220"/>
      <c r="D18178" s="220"/>
      <c r="E18178" s="220"/>
      <c r="F18178" s="225"/>
      <c r="G18178" s="222"/>
      <c r="H18178" s="229"/>
      <c r="I18178" s="220"/>
      <c r="J18178" s="220"/>
      <c r="K18178" s="223"/>
    </row>
    <row r="18179" customHeight="1" spans="1:11">
      <c r="A18179" s="226"/>
      <c r="B18179" s="213"/>
      <c r="C18179" s="214"/>
      <c r="D18179" s="214"/>
      <c r="E18179" s="214"/>
      <c r="F18179" s="224"/>
      <c r="G18179" s="216"/>
      <c r="H18179" s="227"/>
      <c r="I18179" s="214"/>
      <c r="J18179" s="214"/>
      <c r="K18179" s="218"/>
    </row>
    <row r="18180" customHeight="1" spans="1:11">
      <c r="A18180" s="228"/>
      <c r="B18180" s="219"/>
      <c r="C18180" s="220"/>
      <c r="D18180" s="220"/>
      <c r="E18180" s="220"/>
      <c r="F18180" s="225"/>
      <c r="G18180" s="222"/>
      <c r="H18180" s="229"/>
      <c r="I18180" s="220"/>
      <c r="J18180" s="220"/>
      <c r="K18180" s="223"/>
    </row>
    <row r="18181" customHeight="1" spans="1:11">
      <c r="A18181" s="226"/>
      <c r="B18181" s="213"/>
      <c r="C18181" s="214"/>
      <c r="D18181" s="214"/>
      <c r="E18181" s="214"/>
      <c r="F18181" s="224"/>
      <c r="G18181" s="216"/>
      <c r="H18181" s="227"/>
      <c r="I18181" s="214"/>
      <c r="J18181" s="214"/>
      <c r="K18181" s="218"/>
    </row>
    <row r="18182" customHeight="1" spans="1:11">
      <c r="A18182" s="228"/>
      <c r="B18182" s="219"/>
      <c r="C18182" s="220"/>
      <c r="D18182" s="220"/>
      <c r="E18182" s="220"/>
      <c r="F18182" s="225"/>
      <c r="G18182" s="222"/>
      <c r="H18182" s="229"/>
      <c r="I18182" s="220"/>
      <c r="J18182" s="220"/>
      <c r="K18182" s="223"/>
    </row>
    <row r="18183" customHeight="1" spans="1:11">
      <c r="A18183" s="226"/>
      <c r="B18183" s="213"/>
      <c r="C18183" s="214"/>
      <c r="D18183" s="214"/>
      <c r="E18183" s="214"/>
      <c r="F18183" s="224"/>
      <c r="G18183" s="216"/>
      <c r="H18183" s="227"/>
      <c r="I18183" s="214"/>
      <c r="J18183" s="214"/>
      <c r="K18183" s="218"/>
    </row>
    <row r="18184" customHeight="1" spans="1:11">
      <c r="A18184" s="228"/>
      <c r="B18184" s="219"/>
      <c r="C18184" s="220"/>
      <c r="D18184" s="220"/>
      <c r="E18184" s="220"/>
      <c r="F18184" s="225"/>
      <c r="G18184" s="222"/>
      <c r="H18184" s="229"/>
      <c r="I18184" s="220"/>
      <c r="J18184" s="220"/>
      <c r="K18184" s="223"/>
    </row>
    <row r="18185" customHeight="1" spans="1:11">
      <c r="A18185" s="226"/>
      <c r="B18185" s="213"/>
      <c r="C18185" s="214"/>
      <c r="D18185" s="214"/>
      <c r="E18185" s="214"/>
      <c r="F18185" s="224"/>
      <c r="G18185" s="216"/>
      <c r="H18185" s="227"/>
      <c r="I18185" s="214"/>
      <c r="J18185" s="214"/>
      <c r="K18185" s="218"/>
    </row>
    <row r="18186" customHeight="1" spans="1:11">
      <c r="A18186" s="228"/>
      <c r="B18186" s="219"/>
      <c r="C18186" s="220"/>
      <c r="D18186" s="220"/>
      <c r="E18186" s="220"/>
      <c r="F18186" s="225"/>
      <c r="G18186" s="222"/>
      <c r="H18186" s="229"/>
      <c r="I18186" s="220"/>
      <c r="J18186" s="220"/>
      <c r="K18186" s="223"/>
    </row>
    <row r="18187" customHeight="1" spans="1:11">
      <c r="A18187" s="226"/>
      <c r="B18187" s="213"/>
      <c r="C18187" s="214"/>
      <c r="D18187" s="214"/>
      <c r="E18187" s="214"/>
      <c r="F18187" s="224"/>
      <c r="G18187" s="216"/>
      <c r="H18187" s="227"/>
      <c r="I18187" s="214"/>
      <c r="J18187" s="214"/>
      <c r="K18187" s="218"/>
    </row>
    <row r="18188" customHeight="1" spans="1:11">
      <c r="A18188" s="228"/>
      <c r="B18188" s="219"/>
      <c r="C18188" s="220"/>
      <c r="D18188" s="220"/>
      <c r="E18188" s="220"/>
      <c r="F18188" s="225"/>
      <c r="G18188" s="222"/>
      <c r="H18188" s="229"/>
      <c r="I18188" s="220"/>
      <c r="J18188" s="220"/>
      <c r="K18188" s="223"/>
    </row>
    <row r="18189" customHeight="1" spans="1:11">
      <c r="A18189" s="226"/>
      <c r="B18189" s="213"/>
      <c r="C18189" s="214"/>
      <c r="D18189" s="214"/>
      <c r="E18189" s="214"/>
      <c r="F18189" s="224"/>
      <c r="G18189" s="216"/>
      <c r="H18189" s="227"/>
      <c r="I18189" s="214"/>
      <c r="J18189" s="214"/>
      <c r="K18189" s="218"/>
    </row>
    <row r="18190" customHeight="1" spans="1:11">
      <c r="A18190" s="228"/>
      <c r="B18190" s="219"/>
      <c r="C18190" s="220"/>
      <c r="D18190" s="220"/>
      <c r="E18190" s="220"/>
      <c r="F18190" s="225"/>
      <c r="G18190" s="222"/>
      <c r="H18190" s="229"/>
      <c r="I18190" s="220"/>
      <c r="J18190" s="220"/>
      <c r="K18190" s="223"/>
    </row>
    <row r="18191" customHeight="1" spans="1:11">
      <c r="A18191" s="226"/>
      <c r="B18191" s="213"/>
      <c r="C18191" s="214"/>
      <c r="D18191" s="214"/>
      <c r="E18191" s="214"/>
      <c r="F18191" s="224"/>
      <c r="G18191" s="216"/>
      <c r="H18191" s="227"/>
      <c r="I18191" s="214"/>
      <c r="J18191" s="214"/>
      <c r="K18191" s="218"/>
    </row>
    <row r="18192" customHeight="1" spans="1:11">
      <c r="A18192" s="228"/>
      <c r="B18192" s="219"/>
      <c r="C18192" s="220"/>
      <c r="D18192" s="220"/>
      <c r="E18192" s="220"/>
      <c r="F18192" s="225"/>
      <c r="G18192" s="222"/>
      <c r="H18192" s="229"/>
      <c r="I18192" s="220"/>
      <c r="J18192" s="220"/>
      <c r="K18192" s="223"/>
    </row>
    <row r="18193" customHeight="1" spans="1:11">
      <c r="A18193" s="226"/>
      <c r="B18193" s="213"/>
      <c r="C18193" s="214"/>
      <c r="D18193" s="214"/>
      <c r="E18193" s="214"/>
      <c r="F18193" s="224"/>
      <c r="G18193" s="216"/>
      <c r="H18193" s="227"/>
      <c r="I18193" s="214"/>
      <c r="J18193" s="214"/>
      <c r="K18193" s="218"/>
    </row>
    <row r="18194" customHeight="1" spans="1:11">
      <c r="A18194" s="228"/>
      <c r="B18194" s="219"/>
      <c r="C18194" s="220"/>
      <c r="D18194" s="220"/>
      <c r="E18194" s="220"/>
      <c r="F18194" s="225"/>
      <c r="G18194" s="222"/>
      <c r="H18194" s="229"/>
      <c r="I18194" s="220"/>
      <c r="J18194" s="220"/>
      <c r="K18194" s="223"/>
    </row>
    <row r="18195" customHeight="1" spans="1:11">
      <c r="A18195" s="226"/>
      <c r="B18195" s="213"/>
      <c r="C18195" s="214"/>
      <c r="D18195" s="214"/>
      <c r="E18195" s="214"/>
      <c r="F18195" s="224"/>
      <c r="G18195" s="216"/>
      <c r="H18195" s="227"/>
      <c r="I18195" s="214"/>
      <c r="J18195" s="214"/>
      <c r="K18195" s="218"/>
    </row>
    <row r="18196" customHeight="1" spans="1:11">
      <c r="A18196" s="228"/>
      <c r="B18196" s="219"/>
      <c r="C18196" s="220"/>
      <c r="D18196" s="220"/>
      <c r="E18196" s="220"/>
      <c r="F18196" s="225"/>
      <c r="G18196" s="222"/>
      <c r="H18196" s="229"/>
      <c r="I18196" s="220"/>
      <c r="J18196" s="220"/>
      <c r="K18196" s="223"/>
    </row>
    <row r="18197" customHeight="1" spans="1:11">
      <c r="A18197" s="226"/>
      <c r="B18197" s="213"/>
      <c r="C18197" s="214"/>
      <c r="D18197" s="214"/>
      <c r="E18197" s="214"/>
      <c r="F18197" s="224"/>
      <c r="G18197" s="216"/>
      <c r="H18197" s="227"/>
      <c r="I18197" s="214"/>
      <c r="J18197" s="214"/>
      <c r="K18197" s="218"/>
    </row>
    <row r="18198" customHeight="1" spans="1:11">
      <c r="A18198" s="228"/>
      <c r="B18198" s="219"/>
      <c r="C18198" s="220"/>
      <c r="D18198" s="220"/>
      <c r="E18198" s="220"/>
      <c r="F18198" s="225"/>
      <c r="G18198" s="222"/>
      <c r="H18198" s="229"/>
      <c r="I18198" s="220"/>
      <c r="J18198" s="220"/>
      <c r="K18198" s="223"/>
    </row>
    <row r="18199" customHeight="1" spans="1:11">
      <c r="A18199" s="226"/>
      <c r="B18199" s="213"/>
      <c r="C18199" s="214"/>
      <c r="D18199" s="214"/>
      <c r="E18199" s="214"/>
      <c r="F18199" s="224"/>
      <c r="G18199" s="216"/>
      <c r="H18199" s="227"/>
      <c r="I18199" s="214"/>
      <c r="J18199" s="214"/>
      <c r="K18199" s="218"/>
    </row>
    <row r="18200" customHeight="1" spans="1:11">
      <c r="A18200" s="228"/>
      <c r="B18200" s="219"/>
      <c r="C18200" s="220"/>
      <c r="D18200" s="220"/>
      <c r="E18200" s="220"/>
      <c r="F18200" s="225"/>
      <c r="G18200" s="222"/>
      <c r="H18200" s="229"/>
      <c r="I18200" s="220"/>
      <c r="J18200" s="220"/>
      <c r="K18200" s="223"/>
    </row>
    <row r="18201" customHeight="1" spans="1:11">
      <c r="A18201" s="226"/>
      <c r="B18201" s="213"/>
      <c r="C18201" s="214"/>
      <c r="D18201" s="214"/>
      <c r="E18201" s="214"/>
      <c r="F18201" s="224"/>
      <c r="G18201" s="216"/>
      <c r="H18201" s="227"/>
      <c r="I18201" s="214"/>
      <c r="J18201" s="214"/>
      <c r="K18201" s="218"/>
    </row>
    <row r="18202" customHeight="1" spans="1:11">
      <c r="A18202" s="228"/>
      <c r="B18202" s="219"/>
      <c r="C18202" s="220"/>
      <c r="D18202" s="220"/>
      <c r="E18202" s="220"/>
      <c r="F18202" s="225"/>
      <c r="G18202" s="222"/>
      <c r="H18202" s="229"/>
      <c r="I18202" s="220"/>
      <c r="J18202" s="220"/>
      <c r="K18202" s="223"/>
    </row>
    <row r="18203" customHeight="1" spans="1:11">
      <c r="A18203" s="226"/>
      <c r="B18203" s="213"/>
      <c r="C18203" s="214"/>
      <c r="D18203" s="214"/>
      <c r="E18203" s="214"/>
      <c r="F18203" s="224"/>
      <c r="G18203" s="216"/>
      <c r="H18203" s="227"/>
      <c r="I18203" s="214"/>
      <c r="J18203" s="214"/>
      <c r="K18203" s="218"/>
    </row>
    <row r="18204" customHeight="1" spans="1:11">
      <c r="A18204" s="228"/>
      <c r="B18204" s="219"/>
      <c r="C18204" s="220"/>
      <c r="D18204" s="220"/>
      <c r="E18204" s="220"/>
      <c r="F18204" s="225"/>
      <c r="G18204" s="222"/>
      <c r="H18204" s="229"/>
      <c r="I18204" s="220"/>
      <c r="J18204" s="220"/>
      <c r="K18204" s="223"/>
    </row>
    <row r="18205" customHeight="1" spans="1:11">
      <c r="A18205" s="226"/>
      <c r="B18205" s="213"/>
      <c r="C18205" s="214"/>
      <c r="D18205" s="214"/>
      <c r="E18205" s="214"/>
      <c r="F18205" s="224"/>
      <c r="G18205" s="216"/>
      <c r="H18205" s="227"/>
      <c r="I18205" s="214"/>
      <c r="J18205" s="214"/>
      <c r="K18205" s="218"/>
    </row>
    <row r="18206" customHeight="1" spans="1:11">
      <c r="A18206" s="228"/>
      <c r="B18206" s="219"/>
      <c r="C18206" s="220"/>
      <c r="D18206" s="220"/>
      <c r="E18206" s="220"/>
      <c r="F18206" s="225"/>
      <c r="G18206" s="222"/>
      <c r="H18206" s="229"/>
      <c r="I18206" s="220"/>
      <c r="J18206" s="220"/>
      <c r="K18206" s="223"/>
    </row>
    <row r="18207" customHeight="1" spans="1:11">
      <c r="A18207" s="226"/>
      <c r="B18207" s="213"/>
      <c r="C18207" s="214"/>
      <c r="D18207" s="214"/>
      <c r="E18207" s="214"/>
      <c r="F18207" s="224"/>
      <c r="G18207" s="216"/>
      <c r="H18207" s="227"/>
      <c r="I18207" s="214"/>
      <c r="J18207" s="214"/>
      <c r="K18207" s="218"/>
    </row>
    <row r="18208" customHeight="1" spans="1:11">
      <c r="A18208" s="228"/>
      <c r="B18208" s="219"/>
      <c r="C18208" s="220"/>
      <c r="D18208" s="220"/>
      <c r="E18208" s="220"/>
      <c r="F18208" s="225"/>
      <c r="G18208" s="222"/>
      <c r="H18208" s="229"/>
      <c r="I18208" s="220"/>
      <c r="J18208" s="220"/>
      <c r="K18208" s="223"/>
    </row>
    <row r="18209" customHeight="1" spans="1:11">
      <c r="A18209" s="226"/>
      <c r="B18209" s="213"/>
      <c r="C18209" s="214"/>
      <c r="D18209" s="214"/>
      <c r="E18209" s="214"/>
      <c r="F18209" s="224"/>
      <c r="G18209" s="216"/>
      <c r="H18209" s="227"/>
      <c r="I18209" s="214"/>
      <c r="J18209" s="214"/>
      <c r="K18209" s="218"/>
    </row>
    <row r="18210" customHeight="1" spans="1:11">
      <c r="A18210" s="228"/>
      <c r="B18210" s="219"/>
      <c r="C18210" s="220"/>
      <c r="D18210" s="220"/>
      <c r="E18210" s="220"/>
      <c r="F18210" s="225"/>
      <c r="G18210" s="222"/>
      <c r="H18210" s="229"/>
      <c r="I18210" s="220"/>
      <c r="J18210" s="220"/>
      <c r="K18210" s="223"/>
    </row>
    <row r="18211" customHeight="1" spans="1:11">
      <c r="A18211" s="226"/>
      <c r="B18211" s="213"/>
      <c r="C18211" s="214"/>
      <c r="D18211" s="214"/>
      <c r="E18211" s="214"/>
      <c r="F18211" s="224"/>
      <c r="G18211" s="216"/>
      <c r="H18211" s="227"/>
      <c r="I18211" s="214"/>
      <c r="J18211" s="214"/>
      <c r="K18211" s="218"/>
    </row>
    <row r="18212" customHeight="1" spans="1:11">
      <c r="A18212" s="228"/>
      <c r="B18212" s="219"/>
      <c r="C18212" s="220"/>
      <c r="D18212" s="220"/>
      <c r="E18212" s="220"/>
      <c r="F18212" s="225"/>
      <c r="G18212" s="222"/>
      <c r="H18212" s="229"/>
      <c r="I18212" s="220"/>
      <c r="J18212" s="220"/>
      <c r="K18212" s="223"/>
    </row>
    <row r="18213" customHeight="1" spans="1:11">
      <c r="A18213" s="226"/>
      <c r="B18213" s="213"/>
      <c r="C18213" s="214"/>
      <c r="D18213" s="214"/>
      <c r="E18213" s="214"/>
      <c r="F18213" s="224"/>
      <c r="G18213" s="216"/>
      <c r="H18213" s="227"/>
      <c r="I18213" s="214"/>
      <c r="J18213" s="214"/>
      <c r="K18213" s="218"/>
    </row>
    <row r="18214" customHeight="1" spans="1:11">
      <c r="A18214" s="228"/>
      <c r="B18214" s="219"/>
      <c r="C18214" s="220"/>
      <c r="D18214" s="220"/>
      <c r="E18214" s="220"/>
      <c r="F18214" s="225"/>
      <c r="G18214" s="222"/>
      <c r="H18214" s="229"/>
      <c r="I18214" s="220"/>
      <c r="J18214" s="220"/>
      <c r="K18214" s="223"/>
    </row>
    <row r="18215" customHeight="1" spans="1:11">
      <c r="A18215" s="226"/>
      <c r="B18215" s="213"/>
      <c r="C18215" s="214"/>
      <c r="D18215" s="214"/>
      <c r="E18215" s="214"/>
      <c r="F18215" s="224"/>
      <c r="G18215" s="216"/>
      <c r="H18215" s="227"/>
      <c r="I18215" s="214"/>
      <c r="J18215" s="214"/>
      <c r="K18215" s="218"/>
    </row>
    <row r="18216" customHeight="1" spans="1:11">
      <c r="A18216" s="228"/>
      <c r="B18216" s="219"/>
      <c r="C18216" s="220"/>
      <c r="D18216" s="220"/>
      <c r="E18216" s="220"/>
      <c r="F18216" s="225"/>
      <c r="G18216" s="222"/>
      <c r="H18216" s="229"/>
      <c r="I18216" s="220"/>
      <c r="J18216" s="220"/>
      <c r="K18216" s="223"/>
    </row>
    <row r="18217" customHeight="1" spans="1:11">
      <c r="A18217" s="226"/>
      <c r="B18217" s="213"/>
      <c r="C18217" s="214"/>
      <c r="D18217" s="214"/>
      <c r="E18217" s="214"/>
      <c r="F18217" s="224"/>
      <c r="G18217" s="216"/>
      <c r="H18217" s="227"/>
      <c r="I18217" s="214"/>
      <c r="J18217" s="214"/>
      <c r="K18217" s="218"/>
    </row>
    <row r="18218" customHeight="1" spans="1:11">
      <c r="A18218" s="228"/>
      <c r="B18218" s="219"/>
      <c r="C18218" s="220"/>
      <c r="D18218" s="220"/>
      <c r="E18218" s="220"/>
      <c r="F18218" s="225"/>
      <c r="G18218" s="222"/>
      <c r="H18218" s="229"/>
      <c r="I18218" s="220"/>
      <c r="J18218" s="220"/>
      <c r="K18218" s="223"/>
    </row>
    <row r="18219" customHeight="1" spans="1:11">
      <c r="A18219" s="226"/>
      <c r="B18219" s="213"/>
      <c r="C18219" s="214"/>
      <c r="D18219" s="214"/>
      <c r="E18219" s="214"/>
      <c r="F18219" s="224"/>
      <c r="G18219" s="216"/>
      <c r="H18219" s="227"/>
      <c r="I18219" s="214"/>
      <c r="J18219" s="214"/>
      <c r="K18219" s="218"/>
    </row>
    <row r="18220" customHeight="1" spans="1:11">
      <c r="A18220" s="228"/>
      <c r="B18220" s="219"/>
      <c r="C18220" s="220"/>
      <c r="D18220" s="220"/>
      <c r="E18220" s="220"/>
      <c r="F18220" s="225"/>
      <c r="G18220" s="222"/>
      <c r="H18220" s="229"/>
      <c r="I18220" s="220"/>
      <c r="J18220" s="220"/>
      <c r="K18220" s="223"/>
    </row>
    <row r="18221" customHeight="1" spans="1:11">
      <c r="A18221" s="226"/>
      <c r="B18221" s="213"/>
      <c r="C18221" s="214"/>
      <c r="D18221" s="214"/>
      <c r="E18221" s="214"/>
      <c r="F18221" s="224"/>
      <c r="G18221" s="216"/>
      <c r="H18221" s="227"/>
      <c r="I18221" s="214"/>
      <c r="J18221" s="214"/>
      <c r="K18221" s="218"/>
    </row>
    <row r="18222" customHeight="1" spans="1:11">
      <c r="A18222" s="228"/>
      <c r="B18222" s="219"/>
      <c r="C18222" s="220"/>
      <c r="D18222" s="220"/>
      <c r="E18222" s="220"/>
      <c r="F18222" s="225"/>
      <c r="G18222" s="222"/>
      <c r="H18222" s="229"/>
      <c r="I18222" s="220"/>
      <c r="J18222" s="220"/>
      <c r="K18222" s="223"/>
    </row>
    <row r="18223" customHeight="1" spans="1:11">
      <c r="A18223" s="226"/>
      <c r="B18223" s="213"/>
      <c r="C18223" s="214"/>
      <c r="D18223" s="214"/>
      <c r="E18223" s="214"/>
      <c r="F18223" s="224"/>
      <c r="G18223" s="216"/>
      <c r="H18223" s="227"/>
      <c r="I18223" s="214"/>
      <c r="J18223" s="214"/>
      <c r="K18223" s="218"/>
    </row>
    <row r="18224" customHeight="1" spans="1:11">
      <c r="A18224" s="228"/>
      <c r="B18224" s="219"/>
      <c r="C18224" s="220"/>
      <c r="D18224" s="220"/>
      <c r="E18224" s="220"/>
      <c r="F18224" s="225"/>
      <c r="G18224" s="222"/>
      <c r="H18224" s="229"/>
      <c r="I18224" s="220"/>
      <c r="J18224" s="220"/>
      <c r="K18224" s="223"/>
    </row>
    <row r="18225" customHeight="1" spans="1:11">
      <c r="A18225" s="226"/>
      <c r="B18225" s="213"/>
      <c r="C18225" s="214"/>
      <c r="D18225" s="214"/>
      <c r="E18225" s="214"/>
      <c r="F18225" s="224"/>
      <c r="G18225" s="216"/>
      <c r="H18225" s="227"/>
      <c r="I18225" s="214"/>
      <c r="J18225" s="214"/>
      <c r="K18225" s="218"/>
    </row>
    <row r="18226" customHeight="1" spans="1:11">
      <c r="A18226" s="228"/>
      <c r="B18226" s="219"/>
      <c r="C18226" s="220"/>
      <c r="D18226" s="220"/>
      <c r="E18226" s="220"/>
      <c r="F18226" s="225"/>
      <c r="G18226" s="222"/>
      <c r="H18226" s="229"/>
      <c r="I18226" s="220"/>
      <c r="J18226" s="220"/>
      <c r="K18226" s="223"/>
    </row>
    <row r="18227" customHeight="1" spans="1:11">
      <c r="A18227" s="226"/>
      <c r="B18227" s="213"/>
      <c r="C18227" s="214"/>
      <c r="D18227" s="214"/>
      <c r="E18227" s="214"/>
      <c r="F18227" s="224"/>
      <c r="G18227" s="216"/>
      <c r="H18227" s="227"/>
      <c r="I18227" s="214"/>
      <c r="J18227" s="214"/>
      <c r="K18227" s="218"/>
    </row>
    <row r="18228" customHeight="1" spans="1:11">
      <c r="A18228" s="228"/>
      <c r="B18228" s="219"/>
      <c r="C18228" s="220"/>
      <c r="D18228" s="220"/>
      <c r="E18228" s="220"/>
      <c r="F18228" s="225"/>
      <c r="G18228" s="222"/>
      <c r="H18228" s="229"/>
      <c r="I18228" s="220"/>
      <c r="J18228" s="220"/>
      <c r="K18228" s="223"/>
    </row>
    <row r="18229" customHeight="1" spans="1:11">
      <c r="A18229" s="226"/>
      <c r="B18229" s="213"/>
      <c r="C18229" s="214"/>
      <c r="D18229" s="214"/>
      <c r="E18229" s="214"/>
      <c r="F18229" s="224"/>
      <c r="G18229" s="216"/>
      <c r="H18229" s="227"/>
      <c r="I18229" s="214"/>
      <c r="J18229" s="214"/>
      <c r="K18229" s="218"/>
    </row>
    <row r="18230" customHeight="1" spans="1:11">
      <c r="A18230" s="228"/>
      <c r="B18230" s="219"/>
      <c r="C18230" s="220"/>
      <c r="D18230" s="220"/>
      <c r="E18230" s="220"/>
      <c r="F18230" s="225"/>
      <c r="G18230" s="222"/>
      <c r="H18230" s="229"/>
      <c r="I18230" s="220"/>
      <c r="J18230" s="220"/>
      <c r="K18230" s="223"/>
    </row>
    <row r="18231" customHeight="1" spans="1:11">
      <c r="A18231" s="226"/>
      <c r="B18231" s="213"/>
      <c r="C18231" s="214"/>
      <c r="D18231" s="214"/>
      <c r="E18231" s="214"/>
      <c r="F18231" s="224"/>
      <c r="G18231" s="216"/>
      <c r="H18231" s="227"/>
      <c r="I18231" s="214"/>
      <c r="J18231" s="214"/>
      <c r="K18231" s="218"/>
    </row>
    <row r="18232" customHeight="1" spans="1:11">
      <c r="A18232" s="228"/>
      <c r="B18232" s="219"/>
      <c r="C18232" s="220"/>
      <c r="D18232" s="220"/>
      <c r="E18232" s="220"/>
      <c r="F18232" s="225"/>
      <c r="G18232" s="222"/>
      <c r="H18232" s="229"/>
      <c r="I18232" s="220"/>
      <c r="J18232" s="220"/>
      <c r="K18232" s="223"/>
    </row>
    <row r="18233" customHeight="1" spans="1:11">
      <c r="A18233" s="226"/>
      <c r="B18233" s="213"/>
      <c r="C18233" s="214"/>
      <c r="D18233" s="214"/>
      <c r="E18233" s="214"/>
      <c r="F18233" s="224"/>
      <c r="G18233" s="216"/>
      <c r="H18233" s="227"/>
      <c r="I18233" s="214"/>
      <c r="J18233" s="214"/>
      <c r="K18233" s="218"/>
    </row>
    <row r="18234" customHeight="1" spans="1:11">
      <c r="A18234" s="228"/>
      <c r="B18234" s="219"/>
      <c r="C18234" s="220"/>
      <c r="D18234" s="220"/>
      <c r="E18234" s="220"/>
      <c r="F18234" s="225"/>
      <c r="G18234" s="222"/>
      <c r="H18234" s="229"/>
      <c r="I18234" s="220"/>
      <c r="J18234" s="220"/>
      <c r="K18234" s="223"/>
    </row>
    <row r="18235" customHeight="1" spans="1:11">
      <c r="A18235" s="226"/>
      <c r="B18235" s="213"/>
      <c r="C18235" s="214"/>
      <c r="D18235" s="214"/>
      <c r="E18235" s="214"/>
      <c r="F18235" s="224"/>
      <c r="G18235" s="216"/>
      <c r="H18235" s="227"/>
      <c r="I18235" s="214"/>
      <c r="J18235" s="214"/>
      <c r="K18235" s="218"/>
    </row>
    <row r="18236" customHeight="1" spans="1:11">
      <c r="A18236" s="228"/>
      <c r="B18236" s="219"/>
      <c r="C18236" s="220"/>
      <c r="D18236" s="220"/>
      <c r="E18236" s="220"/>
      <c r="F18236" s="225"/>
      <c r="G18236" s="222"/>
      <c r="H18236" s="229"/>
      <c r="I18236" s="220"/>
      <c r="J18236" s="220"/>
      <c r="K18236" s="223"/>
    </row>
    <row r="18237" customHeight="1" spans="1:11">
      <c r="A18237" s="226"/>
      <c r="B18237" s="213"/>
      <c r="C18237" s="214"/>
      <c r="D18237" s="214"/>
      <c r="E18237" s="214"/>
      <c r="F18237" s="224"/>
      <c r="G18237" s="216"/>
      <c r="H18237" s="227"/>
      <c r="I18237" s="214"/>
      <c r="J18237" s="214"/>
      <c r="K18237" s="218"/>
    </row>
    <row r="18238" customHeight="1" spans="1:11">
      <c r="A18238" s="228"/>
      <c r="B18238" s="219"/>
      <c r="C18238" s="220"/>
      <c r="D18238" s="220"/>
      <c r="E18238" s="220"/>
      <c r="F18238" s="225"/>
      <c r="G18238" s="222"/>
      <c r="H18238" s="229"/>
      <c r="I18238" s="220"/>
      <c r="J18238" s="220"/>
      <c r="K18238" s="223"/>
    </row>
    <row r="18239" customHeight="1" spans="1:11">
      <c r="A18239" s="226"/>
      <c r="B18239" s="213"/>
      <c r="C18239" s="214"/>
      <c r="D18239" s="214"/>
      <c r="E18239" s="214"/>
      <c r="F18239" s="224"/>
      <c r="G18239" s="216"/>
      <c r="H18239" s="227"/>
      <c r="I18239" s="214"/>
      <c r="J18239" s="214"/>
      <c r="K18239" s="218"/>
    </row>
    <row r="18240" customHeight="1" spans="1:11">
      <c r="A18240" s="228"/>
      <c r="B18240" s="219"/>
      <c r="C18240" s="220"/>
      <c r="D18240" s="220"/>
      <c r="E18240" s="220"/>
      <c r="F18240" s="225"/>
      <c r="G18240" s="222"/>
      <c r="H18240" s="229"/>
      <c r="I18240" s="220"/>
      <c r="J18240" s="220"/>
      <c r="K18240" s="223"/>
    </row>
    <row r="18241" customHeight="1" spans="1:11">
      <c r="A18241" s="226"/>
      <c r="B18241" s="213"/>
      <c r="C18241" s="214"/>
      <c r="D18241" s="214"/>
      <c r="E18241" s="214"/>
      <c r="F18241" s="224"/>
      <c r="G18241" s="216"/>
      <c r="H18241" s="227"/>
      <c r="I18241" s="214"/>
      <c r="J18241" s="214"/>
      <c r="K18241" s="218"/>
    </row>
    <row r="18242" customHeight="1" spans="1:11">
      <c r="A18242" s="228"/>
      <c r="B18242" s="219"/>
      <c r="C18242" s="220"/>
      <c r="D18242" s="220"/>
      <c r="E18242" s="220"/>
      <c r="F18242" s="225"/>
      <c r="G18242" s="222"/>
      <c r="H18242" s="229"/>
      <c r="I18242" s="220"/>
      <c r="J18242" s="220"/>
      <c r="K18242" s="223"/>
    </row>
    <row r="18243" customHeight="1" spans="1:11">
      <c r="A18243" s="226"/>
      <c r="B18243" s="213"/>
      <c r="C18243" s="214"/>
      <c r="D18243" s="214"/>
      <c r="E18243" s="214"/>
      <c r="F18243" s="224"/>
      <c r="G18243" s="216"/>
      <c r="H18243" s="227"/>
      <c r="I18243" s="214"/>
      <c r="J18243" s="214"/>
      <c r="K18243" s="218"/>
    </row>
    <row r="18244" customHeight="1" spans="1:11">
      <c r="A18244" s="228"/>
      <c r="B18244" s="219"/>
      <c r="C18244" s="220"/>
      <c r="D18244" s="220"/>
      <c r="E18244" s="220"/>
      <c r="F18244" s="225"/>
      <c r="G18244" s="222"/>
      <c r="H18244" s="229"/>
      <c r="I18244" s="220"/>
      <c r="J18244" s="220"/>
      <c r="K18244" s="223"/>
    </row>
    <row r="18245" customHeight="1" spans="1:11">
      <c r="A18245" s="226"/>
      <c r="B18245" s="213"/>
      <c r="C18245" s="214"/>
      <c r="D18245" s="214"/>
      <c r="E18245" s="214"/>
      <c r="F18245" s="224"/>
      <c r="G18245" s="216"/>
      <c r="H18245" s="227"/>
      <c r="I18245" s="214"/>
      <c r="J18245" s="214"/>
      <c r="K18245" s="218"/>
    </row>
    <row r="18246" customHeight="1" spans="1:11">
      <c r="A18246" s="228"/>
      <c r="B18246" s="219"/>
      <c r="C18246" s="220"/>
      <c r="D18246" s="220"/>
      <c r="E18246" s="220"/>
      <c r="F18246" s="225"/>
      <c r="G18246" s="222"/>
      <c r="H18246" s="229"/>
      <c r="I18246" s="220"/>
      <c r="J18246" s="220"/>
      <c r="K18246" s="223"/>
    </row>
    <row r="18247" customHeight="1" spans="1:11">
      <c r="A18247" s="226"/>
      <c r="B18247" s="213"/>
      <c r="C18247" s="214"/>
      <c r="D18247" s="214"/>
      <c r="E18247" s="214"/>
      <c r="F18247" s="224"/>
      <c r="G18247" s="216"/>
      <c r="H18247" s="227"/>
      <c r="I18247" s="214"/>
      <c r="J18247" s="214"/>
      <c r="K18247" s="218"/>
    </row>
    <row r="18248" customHeight="1" spans="1:11">
      <c r="A18248" s="228"/>
      <c r="B18248" s="219"/>
      <c r="C18248" s="220"/>
      <c r="D18248" s="220"/>
      <c r="E18248" s="220"/>
      <c r="F18248" s="225"/>
      <c r="G18248" s="222"/>
      <c r="H18248" s="229"/>
      <c r="I18248" s="220"/>
      <c r="J18248" s="220"/>
      <c r="K18248" s="223"/>
    </row>
    <row r="18249" customHeight="1" spans="1:11">
      <c r="A18249" s="226"/>
      <c r="B18249" s="213"/>
      <c r="C18249" s="214"/>
      <c r="D18249" s="214"/>
      <c r="E18249" s="214"/>
      <c r="F18249" s="224"/>
      <c r="G18249" s="216"/>
      <c r="H18249" s="227"/>
      <c r="I18249" s="214"/>
      <c r="J18249" s="214"/>
      <c r="K18249" s="218"/>
    </row>
    <row r="18250" customHeight="1" spans="1:11">
      <c r="A18250" s="228"/>
      <c r="B18250" s="219"/>
      <c r="C18250" s="220"/>
      <c r="D18250" s="220"/>
      <c r="E18250" s="220"/>
      <c r="F18250" s="225"/>
      <c r="G18250" s="222"/>
      <c r="H18250" s="229"/>
      <c r="I18250" s="220"/>
      <c r="J18250" s="220"/>
      <c r="K18250" s="223"/>
    </row>
    <row r="18251" customHeight="1" spans="1:11">
      <c r="A18251" s="226"/>
      <c r="B18251" s="213"/>
      <c r="C18251" s="214"/>
      <c r="D18251" s="214"/>
      <c r="E18251" s="214"/>
      <c r="F18251" s="224"/>
      <c r="G18251" s="216"/>
      <c r="H18251" s="227"/>
      <c r="I18251" s="214"/>
      <c r="J18251" s="214"/>
      <c r="K18251" s="218"/>
    </row>
    <row r="18252" customHeight="1" spans="1:11">
      <c r="A18252" s="228"/>
      <c r="B18252" s="219"/>
      <c r="C18252" s="220"/>
      <c r="D18252" s="220"/>
      <c r="E18252" s="220"/>
      <c r="F18252" s="225"/>
      <c r="G18252" s="222"/>
      <c r="H18252" s="229"/>
      <c r="I18252" s="220"/>
      <c r="J18252" s="220"/>
      <c r="K18252" s="223"/>
    </row>
    <row r="18253" customHeight="1" spans="1:11">
      <c r="A18253" s="226"/>
      <c r="B18253" s="213"/>
      <c r="C18253" s="214"/>
      <c r="D18253" s="214"/>
      <c r="E18253" s="214"/>
      <c r="F18253" s="224"/>
      <c r="G18253" s="216"/>
      <c r="H18253" s="227"/>
      <c r="I18253" s="214"/>
      <c r="J18253" s="214"/>
      <c r="K18253" s="218"/>
    </row>
    <row r="18254" customHeight="1" spans="1:11">
      <c r="A18254" s="228"/>
      <c r="B18254" s="219"/>
      <c r="C18254" s="220"/>
      <c r="D18254" s="220"/>
      <c r="E18254" s="220"/>
      <c r="F18254" s="225"/>
      <c r="G18254" s="222"/>
      <c r="H18254" s="229"/>
      <c r="I18254" s="220"/>
      <c r="J18254" s="220"/>
      <c r="K18254" s="223"/>
    </row>
    <row r="18255" customHeight="1" spans="1:11">
      <c r="A18255" s="226"/>
      <c r="B18255" s="213"/>
      <c r="C18255" s="214"/>
      <c r="D18255" s="214"/>
      <c r="E18255" s="214"/>
      <c r="F18255" s="224"/>
      <c r="G18255" s="216"/>
      <c r="H18255" s="227"/>
      <c r="I18255" s="214"/>
      <c r="J18255" s="214"/>
      <c r="K18255" s="218"/>
    </row>
    <row r="18256" customHeight="1" spans="1:11">
      <c r="A18256" s="228"/>
      <c r="B18256" s="219"/>
      <c r="C18256" s="220"/>
      <c r="D18256" s="220"/>
      <c r="E18256" s="220"/>
      <c r="F18256" s="225"/>
      <c r="G18256" s="222"/>
      <c r="H18256" s="229"/>
      <c r="I18256" s="220"/>
      <c r="J18256" s="220"/>
      <c r="K18256" s="223"/>
    </row>
    <row r="18257" customHeight="1" spans="1:11">
      <c r="A18257" s="226"/>
      <c r="B18257" s="213"/>
      <c r="C18257" s="214"/>
      <c r="D18257" s="214"/>
      <c r="E18257" s="214"/>
      <c r="F18257" s="224"/>
      <c r="G18257" s="216"/>
      <c r="H18257" s="227"/>
      <c r="I18257" s="214"/>
      <c r="J18257" s="214"/>
      <c r="K18257" s="218"/>
    </row>
    <row r="18258" customHeight="1" spans="1:11">
      <c r="A18258" s="228"/>
      <c r="B18258" s="219"/>
      <c r="C18258" s="220"/>
      <c r="D18258" s="220"/>
      <c r="E18258" s="220"/>
      <c r="F18258" s="225"/>
      <c r="G18258" s="222"/>
      <c r="H18258" s="229"/>
      <c r="I18258" s="220"/>
      <c r="J18258" s="220"/>
      <c r="K18258" s="223"/>
    </row>
    <row r="18259" customHeight="1" spans="1:11">
      <c r="A18259" s="226"/>
      <c r="B18259" s="213"/>
      <c r="C18259" s="214"/>
      <c r="D18259" s="214"/>
      <c r="E18259" s="214"/>
      <c r="F18259" s="224"/>
      <c r="G18259" s="216"/>
      <c r="H18259" s="227"/>
      <c r="I18259" s="214"/>
      <c r="J18259" s="214"/>
      <c r="K18259" s="218"/>
    </row>
    <row r="18260" customHeight="1" spans="1:11">
      <c r="A18260" s="228"/>
      <c r="B18260" s="219"/>
      <c r="C18260" s="220"/>
      <c r="D18260" s="220"/>
      <c r="E18260" s="220"/>
      <c r="F18260" s="225"/>
      <c r="G18260" s="222"/>
      <c r="H18260" s="229"/>
      <c r="I18260" s="220"/>
      <c r="J18260" s="220"/>
      <c r="K18260" s="223"/>
    </row>
    <row r="18261" customHeight="1" spans="1:11">
      <c r="A18261" s="226"/>
      <c r="B18261" s="213"/>
      <c r="C18261" s="214"/>
      <c r="D18261" s="214"/>
      <c r="E18261" s="214"/>
      <c r="F18261" s="224"/>
      <c r="G18261" s="216"/>
      <c r="H18261" s="227"/>
      <c r="I18261" s="214"/>
      <c r="J18261" s="214"/>
      <c r="K18261" s="218"/>
    </row>
    <row r="18262" customHeight="1" spans="1:11">
      <c r="A18262" s="228"/>
      <c r="B18262" s="219"/>
      <c r="C18262" s="220"/>
      <c r="D18262" s="220"/>
      <c r="E18262" s="220"/>
      <c r="F18262" s="225"/>
      <c r="G18262" s="222"/>
      <c r="H18262" s="229"/>
      <c r="I18262" s="220"/>
      <c r="J18262" s="220"/>
      <c r="K18262" s="223"/>
    </row>
    <row r="18263" customHeight="1" spans="1:11">
      <c r="A18263" s="226"/>
      <c r="B18263" s="213"/>
      <c r="C18263" s="214"/>
      <c r="D18263" s="214"/>
      <c r="E18263" s="214"/>
      <c r="F18263" s="224"/>
      <c r="G18263" s="216"/>
      <c r="H18263" s="227"/>
      <c r="I18263" s="214"/>
      <c r="J18263" s="214"/>
      <c r="K18263" s="218"/>
    </row>
    <row r="18264" customHeight="1" spans="1:11">
      <c r="A18264" s="228"/>
      <c r="B18264" s="219"/>
      <c r="C18264" s="220"/>
      <c r="D18264" s="220"/>
      <c r="E18264" s="220"/>
      <c r="F18264" s="225"/>
      <c r="G18264" s="222"/>
      <c r="H18264" s="229"/>
      <c r="I18264" s="220"/>
      <c r="J18264" s="220"/>
      <c r="K18264" s="223"/>
    </row>
    <row r="18265" customHeight="1" spans="1:11">
      <c r="A18265" s="226"/>
      <c r="B18265" s="213"/>
      <c r="C18265" s="214"/>
      <c r="D18265" s="214"/>
      <c r="E18265" s="214"/>
      <c r="F18265" s="224"/>
      <c r="G18265" s="216"/>
      <c r="H18265" s="227"/>
      <c r="I18265" s="214"/>
      <c r="J18265" s="214"/>
      <c r="K18265" s="218"/>
    </row>
    <row r="18266" customHeight="1" spans="1:11">
      <c r="A18266" s="228"/>
      <c r="B18266" s="219"/>
      <c r="C18266" s="220"/>
      <c r="D18266" s="220"/>
      <c r="E18266" s="220"/>
      <c r="F18266" s="225"/>
      <c r="G18266" s="222"/>
      <c r="H18266" s="229"/>
      <c r="I18266" s="220"/>
      <c r="J18266" s="220"/>
      <c r="K18266" s="223"/>
    </row>
    <row r="18267" customHeight="1" spans="1:11">
      <c r="A18267" s="226"/>
      <c r="B18267" s="213"/>
      <c r="C18267" s="214"/>
      <c r="D18267" s="214"/>
      <c r="E18267" s="214"/>
      <c r="F18267" s="224"/>
      <c r="G18267" s="216"/>
      <c r="H18267" s="227"/>
      <c r="I18267" s="214"/>
      <c r="J18267" s="214"/>
      <c r="K18267" s="218"/>
    </row>
    <row r="18268" customHeight="1" spans="1:11">
      <c r="A18268" s="228"/>
      <c r="B18268" s="219"/>
      <c r="C18268" s="220"/>
      <c r="D18268" s="220"/>
      <c r="E18268" s="220"/>
      <c r="F18268" s="225"/>
      <c r="G18268" s="222"/>
      <c r="H18268" s="229"/>
      <c r="I18268" s="220"/>
      <c r="J18268" s="220"/>
      <c r="K18268" s="223"/>
    </row>
    <row r="18269" customHeight="1" spans="1:11">
      <c r="A18269" s="226"/>
      <c r="B18269" s="213"/>
      <c r="C18269" s="214"/>
      <c r="D18269" s="214"/>
      <c r="E18269" s="214"/>
      <c r="F18269" s="224"/>
      <c r="G18269" s="216"/>
      <c r="H18269" s="227"/>
      <c r="I18269" s="214"/>
      <c r="J18269" s="214"/>
      <c r="K18269" s="218"/>
    </row>
    <row r="18270" customHeight="1" spans="1:11">
      <c r="A18270" s="228"/>
      <c r="B18270" s="219"/>
      <c r="C18270" s="220"/>
      <c r="D18270" s="220"/>
      <c r="E18270" s="220"/>
      <c r="F18270" s="225"/>
      <c r="G18270" s="222"/>
      <c r="H18270" s="229"/>
      <c r="I18270" s="220"/>
      <c r="J18270" s="220"/>
      <c r="K18270" s="223"/>
    </row>
    <row r="18271" customHeight="1" spans="1:11">
      <c r="A18271" s="226"/>
      <c r="B18271" s="213"/>
      <c r="C18271" s="214"/>
      <c r="D18271" s="214"/>
      <c r="E18271" s="214"/>
      <c r="F18271" s="224"/>
      <c r="G18271" s="216"/>
      <c r="H18271" s="227"/>
      <c r="I18271" s="214"/>
      <c r="J18271" s="214"/>
      <c r="K18271" s="218"/>
    </row>
    <row r="18272" customHeight="1" spans="1:11">
      <c r="A18272" s="228"/>
      <c r="B18272" s="219"/>
      <c r="C18272" s="220"/>
      <c r="D18272" s="220"/>
      <c r="E18272" s="220"/>
      <c r="F18272" s="225"/>
      <c r="G18272" s="222"/>
      <c r="H18272" s="229"/>
      <c r="I18272" s="220"/>
      <c r="J18272" s="220"/>
      <c r="K18272" s="223"/>
    </row>
    <row r="18273" customHeight="1" spans="1:11">
      <c r="A18273" s="226"/>
      <c r="B18273" s="213"/>
      <c r="C18273" s="214"/>
      <c r="D18273" s="214"/>
      <c r="E18273" s="214"/>
      <c r="F18273" s="224"/>
      <c r="G18273" s="216"/>
      <c r="H18273" s="227"/>
      <c r="I18273" s="214"/>
      <c r="J18273" s="214"/>
      <c r="K18273" s="218"/>
    </row>
    <row r="18274" customHeight="1" spans="1:11">
      <c r="A18274" s="228"/>
      <c r="B18274" s="219"/>
      <c r="C18274" s="220"/>
      <c r="D18274" s="220"/>
      <c r="E18274" s="220"/>
      <c r="F18274" s="225"/>
      <c r="G18274" s="222"/>
      <c r="H18274" s="229"/>
      <c r="I18274" s="220"/>
      <c r="J18274" s="220"/>
      <c r="K18274" s="223"/>
    </row>
    <row r="18275" customHeight="1" spans="1:11">
      <c r="A18275" s="226"/>
      <c r="B18275" s="213"/>
      <c r="C18275" s="214"/>
      <c r="D18275" s="214"/>
      <c r="E18275" s="214"/>
      <c r="F18275" s="224"/>
      <c r="G18275" s="216"/>
      <c r="H18275" s="227"/>
      <c r="I18275" s="214"/>
      <c r="J18275" s="214"/>
      <c r="K18275" s="218"/>
    </row>
    <row r="18276" customHeight="1" spans="1:11">
      <c r="A18276" s="228"/>
      <c r="B18276" s="219"/>
      <c r="C18276" s="220"/>
      <c r="D18276" s="220"/>
      <c r="E18276" s="220"/>
      <c r="F18276" s="225"/>
      <c r="G18276" s="222"/>
      <c r="H18276" s="229"/>
      <c r="I18276" s="220"/>
      <c r="J18276" s="220"/>
      <c r="K18276" s="223"/>
    </row>
    <row r="18277" customHeight="1" spans="1:11">
      <c r="A18277" s="226"/>
      <c r="B18277" s="213"/>
      <c r="C18277" s="214"/>
      <c r="D18277" s="214"/>
      <c r="E18277" s="214"/>
      <c r="F18277" s="224"/>
      <c r="G18277" s="216"/>
      <c r="H18277" s="227"/>
      <c r="I18277" s="214"/>
      <c r="J18277" s="214"/>
      <c r="K18277" s="218"/>
    </row>
    <row r="18278" customHeight="1" spans="1:11">
      <c r="A18278" s="228"/>
      <c r="B18278" s="219"/>
      <c r="C18278" s="220"/>
      <c r="D18278" s="220"/>
      <c r="E18278" s="220"/>
      <c r="F18278" s="225"/>
      <c r="G18278" s="222"/>
      <c r="H18278" s="229"/>
      <c r="I18278" s="220"/>
      <c r="J18278" s="220"/>
      <c r="K18278" s="223"/>
    </row>
    <row r="18279" customHeight="1" spans="1:11">
      <c r="A18279" s="226"/>
      <c r="B18279" s="213"/>
      <c r="C18279" s="214"/>
      <c r="D18279" s="214"/>
      <c r="E18279" s="214"/>
      <c r="F18279" s="224"/>
      <c r="G18279" s="216"/>
      <c r="H18279" s="227"/>
      <c r="I18279" s="214"/>
      <c r="J18279" s="214"/>
      <c r="K18279" s="218"/>
    </row>
    <row r="18280" customHeight="1" spans="1:11">
      <c r="A18280" s="228"/>
      <c r="B18280" s="219"/>
      <c r="C18280" s="220"/>
      <c r="D18280" s="220"/>
      <c r="E18280" s="220"/>
      <c r="F18280" s="225"/>
      <c r="G18280" s="222"/>
      <c r="H18280" s="229"/>
      <c r="I18280" s="220"/>
      <c r="J18280" s="220"/>
      <c r="K18280" s="223"/>
    </row>
    <row r="18281" customHeight="1" spans="1:11">
      <c r="A18281" s="226"/>
      <c r="B18281" s="213"/>
      <c r="C18281" s="214"/>
      <c r="D18281" s="214"/>
      <c r="E18281" s="214"/>
      <c r="F18281" s="224"/>
      <c r="G18281" s="216"/>
      <c r="H18281" s="227"/>
      <c r="I18281" s="214"/>
      <c r="J18281" s="214"/>
      <c r="K18281" s="218"/>
    </row>
    <row r="18282" customHeight="1" spans="1:11">
      <c r="A18282" s="228"/>
      <c r="B18282" s="219"/>
      <c r="C18282" s="220"/>
      <c r="D18282" s="220"/>
      <c r="E18282" s="220"/>
      <c r="F18282" s="225"/>
      <c r="G18282" s="222"/>
      <c r="H18282" s="229"/>
      <c r="I18282" s="220"/>
      <c r="J18282" s="220"/>
      <c r="K18282" s="223"/>
    </row>
    <row r="18283" customHeight="1" spans="1:11">
      <c r="A18283" s="226"/>
      <c r="B18283" s="213"/>
      <c r="C18283" s="214"/>
      <c r="D18283" s="214"/>
      <c r="E18283" s="214"/>
      <c r="F18283" s="224"/>
      <c r="G18283" s="216"/>
      <c r="H18283" s="227"/>
      <c r="I18283" s="214"/>
      <c r="J18283" s="214"/>
      <c r="K18283" s="218"/>
    </row>
    <row r="18284" customHeight="1" spans="1:11">
      <c r="A18284" s="228"/>
      <c r="B18284" s="219"/>
      <c r="C18284" s="220"/>
      <c r="D18284" s="220"/>
      <c r="E18284" s="220"/>
      <c r="F18284" s="225"/>
      <c r="G18284" s="222"/>
      <c r="H18284" s="229"/>
      <c r="I18284" s="220"/>
      <c r="J18284" s="220"/>
      <c r="K18284" s="223"/>
    </row>
    <row r="18285" customHeight="1" spans="1:11">
      <c r="A18285" s="226"/>
      <c r="B18285" s="213"/>
      <c r="C18285" s="214"/>
      <c r="D18285" s="214"/>
      <c r="E18285" s="214"/>
      <c r="F18285" s="224"/>
      <c r="G18285" s="216"/>
      <c r="H18285" s="227"/>
      <c r="I18285" s="214"/>
      <c r="J18285" s="214"/>
      <c r="K18285" s="218"/>
    </row>
    <row r="18286" customHeight="1" spans="1:11">
      <c r="A18286" s="228"/>
      <c r="B18286" s="219"/>
      <c r="C18286" s="220"/>
      <c r="D18286" s="220"/>
      <c r="E18286" s="220"/>
      <c r="F18286" s="225"/>
      <c r="G18286" s="222"/>
      <c r="H18286" s="229"/>
      <c r="I18286" s="220"/>
      <c r="J18286" s="220"/>
      <c r="K18286" s="223"/>
    </row>
    <row r="18287" customHeight="1" spans="1:11">
      <c r="A18287" s="226"/>
      <c r="B18287" s="213"/>
      <c r="C18287" s="214"/>
      <c r="D18287" s="214"/>
      <c r="E18287" s="214"/>
      <c r="F18287" s="224"/>
      <c r="G18287" s="216"/>
      <c r="H18287" s="227"/>
      <c r="I18287" s="214"/>
      <c r="J18287" s="214"/>
      <c r="K18287" s="218"/>
    </row>
    <row r="18288" customHeight="1" spans="1:11">
      <c r="A18288" s="228"/>
      <c r="B18288" s="219"/>
      <c r="C18288" s="220"/>
      <c r="D18288" s="220"/>
      <c r="E18288" s="220"/>
      <c r="F18288" s="225"/>
      <c r="G18288" s="222"/>
      <c r="H18288" s="229"/>
      <c r="I18288" s="220"/>
      <c r="J18288" s="220"/>
      <c r="K18288" s="223"/>
    </row>
    <row r="18289" customHeight="1" spans="1:11">
      <c r="A18289" s="226"/>
      <c r="B18289" s="213"/>
      <c r="C18289" s="214"/>
      <c r="D18289" s="214"/>
      <c r="E18289" s="214"/>
      <c r="F18289" s="224"/>
      <c r="G18289" s="216"/>
      <c r="H18289" s="227"/>
      <c r="I18289" s="214"/>
      <c r="J18289" s="214"/>
      <c r="K18289" s="218"/>
    </row>
    <row r="18290" customHeight="1" spans="1:11">
      <c r="A18290" s="228"/>
      <c r="B18290" s="219"/>
      <c r="C18290" s="220"/>
      <c r="D18290" s="220"/>
      <c r="E18290" s="220"/>
      <c r="F18290" s="225"/>
      <c r="G18290" s="222"/>
      <c r="H18290" s="229"/>
      <c r="I18290" s="220"/>
      <c r="J18290" s="220"/>
      <c r="K18290" s="223"/>
    </row>
    <row r="18291" customHeight="1" spans="1:11">
      <c r="A18291" s="226"/>
      <c r="B18291" s="213"/>
      <c r="C18291" s="214"/>
      <c r="D18291" s="214"/>
      <c r="E18291" s="214"/>
      <c r="F18291" s="224"/>
      <c r="G18291" s="216"/>
      <c r="H18291" s="227"/>
      <c r="I18291" s="214"/>
      <c r="J18291" s="214"/>
      <c r="K18291" s="218"/>
    </row>
    <row r="18292" customHeight="1" spans="1:11">
      <c r="A18292" s="228"/>
      <c r="B18292" s="219"/>
      <c r="C18292" s="220"/>
      <c r="D18292" s="220"/>
      <c r="E18292" s="220"/>
      <c r="F18292" s="225"/>
      <c r="G18292" s="222"/>
      <c r="H18292" s="229"/>
      <c r="I18292" s="220"/>
      <c r="J18292" s="220"/>
      <c r="K18292" s="223"/>
    </row>
    <row r="18293" customHeight="1" spans="1:11">
      <c r="A18293" s="226"/>
      <c r="B18293" s="213"/>
      <c r="C18293" s="214"/>
      <c r="D18293" s="214"/>
      <c r="E18293" s="214"/>
      <c r="F18293" s="224"/>
      <c r="G18293" s="216"/>
      <c r="H18293" s="227"/>
      <c r="I18293" s="214"/>
      <c r="J18293" s="214"/>
      <c r="K18293" s="218"/>
    </row>
    <row r="18294" customHeight="1" spans="1:11">
      <c r="A18294" s="228"/>
      <c r="B18294" s="219"/>
      <c r="C18294" s="220"/>
      <c r="D18294" s="220"/>
      <c r="E18294" s="220"/>
      <c r="F18294" s="225"/>
      <c r="G18294" s="222"/>
      <c r="H18294" s="229"/>
      <c r="I18294" s="220"/>
      <c r="J18294" s="220"/>
      <c r="K18294" s="223"/>
    </row>
    <row r="18295" customHeight="1" spans="1:11">
      <c r="A18295" s="226"/>
      <c r="B18295" s="213"/>
      <c r="C18295" s="214"/>
      <c r="D18295" s="214"/>
      <c r="E18295" s="214"/>
      <c r="F18295" s="224"/>
      <c r="G18295" s="216"/>
      <c r="H18295" s="227"/>
      <c r="I18295" s="214"/>
      <c r="J18295" s="214"/>
      <c r="K18295" s="218"/>
    </row>
    <row r="18296" customHeight="1" spans="1:11">
      <c r="A18296" s="228"/>
      <c r="B18296" s="219"/>
      <c r="C18296" s="220"/>
      <c r="D18296" s="220"/>
      <c r="E18296" s="220"/>
      <c r="F18296" s="225"/>
      <c r="G18296" s="222"/>
      <c r="H18296" s="229"/>
      <c r="I18296" s="220"/>
      <c r="J18296" s="220"/>
      <c r="K18296" s="223"/>
    </row>
    <row r="18297" customHeight="1" spans="1:11">
      <c r="A18297" s="226"/>
      <c r="B18297" s="213"/>
      <c r="C18297" s="214"/>
      <c r="D18297" s="214"/>
      <c r="E18297" s="214"/>
      <c r="F18297" s="224"/>
      <c r="G18297" s="216"/>
      <c r="H18297" s="227"/>
      <c r="I18297" s="214"/>
      <c r="J18297" s="214"/>
      <c r="K18297" s="218"/>
    </row>
    <row r="18298" customHeight="1" spans="1:11">
      <c r="A18298" s="228"/>
      <c r="B18298" s="219"/>
      <c r="C18298" s="220"/>
      <c r="D18298" s="220"/>
      <c r="E18298" s="220"/>
      <c r="F18298" s="225"/>
      <c r="G18298" s="222"/>
      <c r="H18298" s="229"/>
      <c r="I18298" s="220"/>
      <c r="J18298" s="220"/>
      <c r="K18298" s="223"/>
    </row>
    <row r="18299" customHeight="1" spans="1:11">
      <c r="A18299" s="226"/>
      <c r="B18299" s="213"/>
      <c r="C18299" s="214"/>
      <c r="D18299" s="214"/>
      <c r="E18299" s="214"/>
      <c r="F18299" s="224"/>
      <c r="G18299" s="216"/>
      <c r="H18299" s="227"/>
      <c r="I18299" s="214"/>
      <c r="J18299" s="214"/>
      <c r="K18299" s="218"/>
    </row>
    <row r="18300" customHeight="1" spans="1:11">
      <c r="A18300" s="228"/>
      <c r="B18300" s="219"/>
      <c r="C18300" s="220"/>
      <c r="D18300" s="220"/>
      <c r="E18300" s="220"/>
      <c r="F18300" s="225"/>
      <c r="G18300" s="222"/>
      <c r="H18300" s="229"/>
      <c r="I18300" s="220"/>
      <c r="J18300" s="220"/>
      <c r="K18300" s="223"/>
    </row>
    <row r="18301" customHeight="1" spans="1:11">
      <c r="A18301" s="226"/>
      <c r="B18301" s="213"/>
      <c r="C18301" s="214"/>
      <c r="D18301" s="214"/>
      <c r="E18301" s="214"/>
      <c r="F18301" s="224"/>
      <c r="G18301" s="216"/>
      <c r="H18301" s="227"/>
      <c r="I18301" s="214"/>
      <c r="J18301" s="214"/>
      <c r="K18301" s="218"/>
    </row>
    <row r="18302" customHeight="1" spans="1:11">
      <c r="A18302" s="228"/>
      <c r="B18302" s="219"/>
      <c r="C18302" s="220"/>
      <c r="D18302" s="220"/>
      <c r="E18302" s="220"/>
      <c r="F18302" s="225"/>
      <c r="G18302" s="222"/>
      <c r="H18302" s="229"/>
      <c r="I18302" s="220"/>
      <c r="J18302" s="220"/>
      <c r="K18302" s="223"/>
    </row>
    <row r="18303" customHeight="1" spans="1:11">
      <c r="A18303" s="226"/>
      <c r="B18303" s="213"/>
      <c r="C18303" s="214"/>
      <c r="D18303" s="214"/>
      <c r="E18303" s="214"/>
      <c r="F18303" s="224"/>
      <c r="G18303" s="216"/>
      <c r="H18303" s="227"/>
      <c r="I18303" s="214"/>
      <c r="J18303" s="214"/>
      <c r="K18303" s="218"/>
    </row>
    <row r="18304" customHeight="1" spans="1:11">
      <c r="A18304" s="228"/>
      <c r="B18304" s="219"/>
      <c r="C18304" s="220"/>
      <c r="D18304" s="220"/>
      <c r="E18304" s="220"/>
      <c r="F18304" s="225"/>
      <c r="G18304" s="222"/>
      <c r="H18304" s="229"/>
      <c r="I18304" s="220"/>
      <c r="J18304" s="220"/>
      <c r="K18304" s="223"/>
    </row>
    <row r="18305" customHeight="1" spans="1:11">
      <c r="A18305" s="226"/>
      <c r="B18305" s="213"/>
      <c r="C18305" s="214"/>
      <c r="D18305" s="214"/>
      <c r="E18305" s="214"/>
      <c r="F18305" s="224"/>
      <c r="G18305" s="216"/>
      <c r="H18305" s="227"/>
      <c r="I18305" s="214"/>
      <c r="J18305" s="214"/>
      <c r="K18305" s="218"/>
    </row>
    <row r="18306" customHeight="1" spans="1:11">
      <c r="A18306" s="228"/>
      <c r="B18306" s="219"/>
      <c r="C18306" s="220"/>
      <c r="D18306" s="220"/>
      <c r="E18306" s="220"/>
      <c r="F18306" s="225"/>
      <c r="G18306" s="222"/>
      <c r="H18306" s="229"/>
      <c r="I18306" s="220"/>
      <c r="J18306" s="220"/>
      <c r="K18306" s="223"/>
    </row>
    <row r="18307" customHeight="1" spans="1:11">
      <c r="A18307" s="226"/>
      <c r="B18307" s="213"/>
      <c r="C18307" s="214"/>
      <c r="D18307" s="214"/>
      <c r="E18307" s="214"/>
      <c r="F18307" s="224"/>
      <c r="G18307" s="216"/>
      <c r="H18307" s="227"/>
      <c r="I18307" s="214"/>
      <c r="J18307" s="214"/>
      <c r="K18307" s="218"/>
    </row>
    <row r="18308" customHeight="1" spans="1:11">
      <c r="A18308" s="228"/>
      <c r="B18308" s="219"/>
      <c r="C18308" s="220"/>
      <c r="D18308" s="220"/>
      <c r="E18308" s="220"/>
      <c r="F18308" s="225"/>
      <c r="G18308" s="222"/>
      <c r="H18308" s="229"/>
      <c r="I18308" s="220"/>
      <c r="J18308" s="220"/>
      <c r="K18308" s="223"/>
    </row>
    <row r="18309" customHeight="1" spans="1:11">
      <c r="A18309" s="226"/>
      <c r="B18309" s="213"/>
      <c r="C18309" s="214"/>
      <c r="D18309" s="214"/>
      <c r="E18309" s="214"/>
      <c r="F18309" s="224"/>
      <c r="G18309" s="216"/>
      <c r="H18309" s="227"/>
      <c r="I18309" s="214"/>
      <c r="J18309" s="214"/>
      <c r="K18309" s="218"/>
    </row>
    <row r="18310" customHeight="1" spans="1:11">
      <c r="A18310" s="228"/>
      <c r="B18310" s="219"/>
      <c r="C18310" s="220"/>
      <c r="D18310" s="220"/>
      <c r="E18310" s="220"/>
      <c r="F18310" s="225"/>
      <c r="G18310" s="222"/>
      <c r="H18310" s="229"/>
      <c r="I18310" s="220"/>
      <c r="J18310" s="220"/>
      <c r="K18310" s="223"/>
    </row>
    <row r="18311" customHeight="1" spans="1:11">
      <c r="A18311" s="226"/>
      <c r="B18311" s="213"/>
      <c r="C18311" s="214"/>
      <c r="D18311" s="214"/>
      <c r="E18311" s="214"/>
      <c r="F18311" s="224"/>
      <c r="G18311" s="216"/>
      <c r="H18311" s="227"/>
      <c r="I18311" s="214"/>
      <c r="J18311" s="214"/>
      <c r="K18311" s="218"/>
    </row>
    <row r="18312" customHeight="1" spans="1:11">
      <c r="A18312" s="228"/>
      <c r="B18312" s="219"/>
      <c r="C18312" s="220"/>
      <c r="D18312" s="220"/>
      <c r="E18312" s="220"/>
      <c r="F18312" s="225"/>
      <c r="G18312" s="222"/>
      <c r="H18312" s="229"/>
      <c r="I18312" s="220"/>
      <c r="J18312" s="220"/>
      <c r="K18312" s="223"/>
    </row>
    <row r="18313" customHeight="1" spans="1:11">
      <c r="A18313" s="226"/>
      <c r="B18313" s="213"/>
      <c r="C18313" s="214"/>
      <c r="D18313" s="214"/>
      <c r="E18313" s="214"/>
      <c r="F18313" s="224"/>
      <c r="G18313" s="216"/>
      <c r="H18313" s="227"/>
      <c r="I18313" s="214"/>
      <c r="J18313" s="214"/>
      <c r="K18313" s="218"/>
    </row>
    <row r="18314" customHeight="1" spans="1:11">
      <c r="A18314" s="228"/>
      <c r="B18314" s="219"/>
      <c r="C18314" s="220"/>
      <c r="D18314" s="220"/>
      <c r="E18314" s="220"/>
      <c r="F18314" s="225"/>
      <c r="G18314" s="222"/>
      <c r="H18314" s="229"/>
      <c r="I18314" s="220"/>
      <c r="J18314" s="220"/>
      <c r="K18314" s="223"/>
    </row>
    <row r="18315" customHeight="1" spans="1:11">
      <c r="A18315" s="226"/>
      <c r="B18315" s="213"/>
      <c r="C18315" s="214"/>
      <c r="D18315" s="214"/>
      <c r="E18315" s="214"/>
      <c r="F18315" s="224"/>
      <c r="G18315" s="216"/>
      <c r="H18315" s="227"/>
      <c r="I18315" s="214"/>
      <c r="J18315" s="214"/>
      <c r="K18315" s="218"/>
    </row>
    <row r="18316" customHeight="1" spans="1:11">
      <c r="A18316" s="228"/>
      <c r="B18316" s="219"/>
      <c r="C18316" s="220"/>
      <c r="D18316" s="220"/>
      <c r="E18316" s="220"/>
      <c r="F18316" s="225"/>
      <c r="G18316" s="222"/>
      <c r="H18316" s="229"/>
      <c r="I18316" s="220"/>
      <c r="J18316" s="220"/>
      <c r="K18316" s="223"/>
    </row>
    <row r="18317" customHeight="1" spans="1:11">
      <c r="A18317" s="226"/>
      <c r="B18317" s="213"/>
      <c r="C18317" s="214"/>
      <c r="D18317" s="214"/>
      <c r="E18317" s="214"/>
      <c r="F18317" s="224"/>
      <c r="G18317" s="216"/>
      <c r="H18317" s="227"/>
      <c r="I18317" s="214"/>
      <c r="J18317" s="214"/>
      <c r="K18317" s="218"/>
    </row>
    <row r="18318" customHeight="1" spans="1:11">
      <c r="A18318" s="228"/>
      <c r="B18318" s="219"/>
      <c r="C18318" s="220"/>
      <c r="D18318" s="220"/>
      <c r="E18318" s="220"/>
      <c r="F18318" s="225"/>
      <c r="G18318" s="222"/>
      <c r="H18318" s="229"/>
      <c r="I18318" s="220"/>
      <c r="J18318" s="220"/>
      <c r="K18318" s="223"/>
    </row>
    <row r="18319" customHeight="1" spans="1:11">
      <c r="A18319" s="226"/>
      <c r="B18319" s="213"/>
      <c r="C18319" s="214"/>
      <c r="D18319" s="214"/>
      <c r="E18319" s="214"/>
      <c r="F18319" s="224"/>
      <c r="G18319" s="216"/>
      <c r="H18319" s="227"/>
      <c r="I18319" s="214"/>
      <c r="J18319" s="214"/>
      <c r="K18319" s="218"/>
    </row>
    <row r="18320" customHeight="1" spans="1:11">
      <c r="A18320" s="228"/>
      <c r="B18320" s="219"/>
      <c r="C18320" s="220"/>
      <c r="D18320" s="220"/>
      <c r="E18320" s="220"/>
      <c r="F18320" s="225"/>
      <c r="G18320" s="222"/>
      <c r="H18320" s="229"/>
      <c r="I18320" s="220"/>
      <c r="J18320" s="220"/>
      <c r="K18320" s="223"/>
    </row>
    <row r="18321" customHeight="1" spans="1:11">
      <c r="A18321" s="226"/>
      <c r="B18321" s="213"/>
      <c r="C18321" s="214"/>
      <c r="D18321" s="214"/>
      <c r="E18321" s="214"/>
      <c r="F18321" s="224"/>
      <c r="G18321" s="216"/>
      <c r="H18321" s="227"/>
      <c r="I18321" s="214"/>
      <c r="J18321" s="214"/>
      <c r="K18321" s="218"/>
    </row>
    <row r="18322" customHeight="1" spans="1:11">
      <c r="A18322" s="228"/>
      <c r="B18322" s="219"/>
      <c r="C18322" s="220"/>
      <c r="D18322" s="220"/>
      <c r="E18322" s="220"/>
      <c r="F18322" s="225"/>
      <c r="G18322" s="222"/>
      <c r="H18322" s="229"/>
      <c r="I18322" s="220"/>
      <c r="J18322" s="220"/>
      <c r="K18322" s="223"/>
    </row>
    <row r="18323" customHeight="1" spans="1:11">
      <c r="A18323" s="226"/>
      <c r="B18323" s="213"/>
      <c r="C18323" s="214"/>
      <c r="D18323" s="214"/>
      <c r="E18323" s="214"/>
      <c r="F18323" s="224"/>
      <c r="G18323" s="216"/>
      <c r="H18323" s="227"/>
      <c r="I18323" s="214"/>
      <c r="J18323" s="214"/>
      <c r="K18323" s="218"/>
    </row>
    <row r="18324" customHeight="1" spans="1:11">
      <c r="A18324" s="228"/>
      <c r="B18324" s="219"/>
      <c r="C18324" s="220"/>
      <c r="D18324" s="220"/>
      <c r="E18324" s="220"/>
      <c r="F18324" s="225"/>
      <c r="G18324" s="222"/>
      <c r="H18324" s="229"/>
      <c r="I18324" s="220"/>
      <c r="J18324" s="220"/>
      <c r="K18324" s="223"/>
    </row>
    <row r="18325" customHeight="1" spans="1:11">
      <c r="A18325" s="226"/>
      <c r="B18325" s="213"/>
      <c r="C18325" s="214"/>
      <c r="D18325" s="214"/>
      <c r="E18325" s="214"/>
      <c r="F18325" s="224"/>
      <c r="G18325" s="216"/>
      <c r="H18325" s="227"/>
      <c r="I18325" s="214"/>
      <c r="J18325" s="214"/>
      <c r="K18325" s="218"/>
    </row>
    <row r="18326" customHeight="1" spans="1:11">
      <c r="A18326" s="228"/>
      <c r="B18326" s="219"/>
      <c r="C18326" s="220"/>
      <c r="D18326" s="220"/>
      <c r="E18326" s="220"/>
      <c r="F18326" s="225"/>
      <c r="G18326" s="222"/>
      <c r="H18326" s="229"/>
      <c r="I18326" s="220"/>
      <c r="J18326" s="220"/>
      <c r="K18326" s="223"/>
    </row>
    <row r="18327" customHeight="1" spans="1:11">
      <c r="A18327" s="226"/>
      <c r="B18327" s="213"/>
      <c r="C18327" s="214"/>
      <c r="D18327" s="214"/>
      <c r="E18327" s="214"/>
      <c r="F18327" s="224"/>
      <c r="G18327" s="216"/>
      <c r="H18327" s="227"/>
      <c r="I18327" s="214"/>
      <c r="J18327" s="214"/>
      <c r="K18327" s="218"/>
    </row>
    <row r="18328" customHeight="1" spans="1:11">
      <c r="A18328" s="228"/>
      <c r="B18328" s="219"/>
      <c r="C18328" s="220"/>
      <c r="D18328" s="220"/>
      <c r="E18328" s="220"/>
      <c r="F18328" s="225"/>
      <c r="G18328" s="222"/>
      <c r="H18328" s="229"/>
      <c r="I18328" s="220"/>
      <c r="J18328" s="220"/>
      <c r="K18328" s="223"/>
    </row>
    <row r="18329" customHeight="1" spans="1:11">
      <c r="A18329" s="226"/>
      <c r="B18329" s="213"/>
      <c r="C18329" s="214"/>
      <c r="D18329" s="214"/>
      <c r="E18329" s="214"/>
      <c r="F18329" s="224"/>
      <c r="G18329" s="216"/>
      <c r="H18329" s="227"/>
      <c r="I18329" s="214"/>
      <c r="J18329" s="214"/>
      <c r="K18329" s="218"/>
    </row>
    <row r="18330" customHeight="1" spans="1:11">
      <c r="A18330" s="228"/>
      <c r="B18330" s="219"/>
      <c r="C18330" s="220"/>
      <c r="D18330" s="220"/>
      <c r="E18330" s="220"/>
      <c r="F18330" s="225"/>
      <c r="G18330" s="222"/>
      <c r="H18330" s="229"/>
      <c r="I18330" s="220"/>
      <c r="J18330" s="220"/>
      <c r="K18330" s="223"/>
    </row>
    <row r="18331" customHeight="1" spans="1:11">
      <c r="A18331" s="226"/>
      <c r="B18331" s="213"/>
      <c r="C18331" s="214"/>
      <c r="D18331" s="214"/>
      <c r="E18331" s="214"/>
      <c r="F18331" s="224"/>
      <c r="G18331" s="216"/>
      <c r="H18331" s="227"/>
      <c r="I18331" s="214"/>
      <c r="J18331" s="214"/>
      <c r="K18331" s="218"/>
    </row>
    <row r="18332" customHeight="1" spans="1:11">
      <c r="A18332" s="228"/>
      <c r="B18332" s="219"/>
      <c r="C18332" s="220"/>
      <c r="D18332" s="220"/>
      <c r="E18332" s="220"/>
      <c r="F18332" s="225"/>
      <c r="G18332" s="222"/>
      <c r="H18332" s="229"/>
      <c r="I18332" s="220"/>
      <c r="J18332" s="220"/>
      <c r="K18332" s="223"/>
    </row>
    <row r="18333" customHeight="1" spans="1:11">
      <c r="A18333" s="226"/>
      <c r="B18333" s="213"/>
      <c r="C18333" s="214"/>
      <c r="D18333" s="214"/>
      <c r="E18333" s="214"/>
      <c r="F18333" s="224"/>
      <c r="G18333" s="216"/>
      <c r="H18333" s="227"/>
      <c r="I18333" s="214"/>
      <c r="J18333" s="214"/>
      <c r="K18333" s="218"/>
    </row>
    <row r="18334" customHeight="1" spans="1:11">
      <c r="A18334" s="228"/>
      <c r="B18334" s="219"/>
      <c r="C18334" s="220"/>
      <c r="D18334" s="220"/>
      <c r="E18334" s="220"/>
      <c r="F18334" s="225"/>
      <c r="G18334" s="222"/>
      <c r="H18334" s="229"/>
      <c r="I18334" s="220"/>
      <c r="J18334" s="220"/>
      <c r="K18334" s="223"/>
    </row>
    <row r="18335" customHeight="1" spans="1:11">
      <c r="A18335" s="226"/>
      <c r="B18335" s="213"/>
      <c r="C18335" s="214"/>
      <c r="D18335" s="214"/>
      <c r="E18335" s="214"/>
      <c r="F18335" s="224"/>
      <c r="G18335" s="216"/>
      <c r="H18335" s="227"/>
      <c r="I18335" s="214"/>
      <c r="J18335" s="214"/>
      <c r="K18335" s="218"/>
    </row>
    <row r="18336" customHeight="1" spans="1:11">
      <c r="A18336" s="228"/>
      <c r="B18336" s="219"/>
      <c r="C18336" s="220"/>
      <c r="D18336" s="220"/>
      <c r="E18336" s="220"/>
      <c r="F18336" s="225"/>
      <c r="G18336" s="222"/>
      <c r="H18336" s="229"/>
      <c r="I18336" s="220"/>
      <c r="J18336" s="220"/>
      <c r="K18336" s="223"/>
    </row>
    <row r="18337" customHeight="1" spans="1:11">
      <c r="A18337" s="226"/>
      <c r="B18337" s="213"/>
      <c r="C18337" s="214"/>
      <c r="D18337" s="214"/>
      <c r="E18337" s="214"/>
      <c r="F18337" s="224"/>
      <c r="G18337" s="216"/>
      <c r="H18337" s="227"/>
      <c r="I18337" s="214"/>
      <c r="J18337" s="214"/>
      <c r="K18337" s="218"/>
    </row>
    <row r="18338" customHeight="1" spans="1:11">
      <c r="A18338" s="228"/>
      <c r="B18338" s="219"/>
      <c r="C18338" s="220"/>
      <c r="D18338" s="220"/>
      <c r="E18338" s="220"/>
      <c r="F18338" s="225"/>
      <c r="G18338" s="222"/>
      <c r="H18338" s="229"/>
      <c r="I18338" s="220"/>
      <c r="J18338" s="220"/>
      <c r="K18338" s="223"/>
    </row>
    <row r="18339" customHeight="1" spans="1:11">
      <c r="A18339" s="226"/>
      <c r="B18339" s="213"/>
      <c r="C18339" s="214"/>
      <c r="D18339" s="214"/>
      <c r="E18339" s="214"/>
      <c r="F18339" s="224"/>
      <c r="G18339" s="216"/>
      <c r="H18339" s="227"/>
      <c r="I18339" s="214"/>
      <c r="J18339" s="214"/>
      <c r="K18339" s="218"/>
    </row>
    <row r="18340" customHeight="1" spans="1:11">
      <c r="A18340" s="228"/>
      <c r="B18340" s="219"/>
      <c r="C18340" s="220"/>
      <c r="D18340" s="220"/>
      <c r="E18340" s="220"/>
      <c r="F18340" s="225"/>
      <c r="G18340" s="222"/>
      <c r="H18340" s="229"/>
      <c r="I18340" s="220"/>
      <c r="J18340" s="220"/>
      <c r="K18340" s="223"/>
    </row>
    <row r="18341" customHeight="1" spans="1:11">
      <c r="A18341" s="226"/>
      <c r="B18341" s="213"/>
      <c r="C18341" s="214"/>
      <c r="D18341" s="214"/>
      <c r="E18341" s="214"/>
      <c r="F18341" s="224"/>
      <c r="G18341" s="216"/>
      <c r="H18341" s="227"/>
      <c r="I18341" s="214"/>
      <c r="J18341" s="214"/>
      <c r="K18341" s="218"/>
    </row>
    <row r="18342" customHeight="1" spans="1:11">
      <c r="A18342" s="228"/>
      <c r="B18342" s="219"/>
      <c r="C18342" s="220"/>
      <c r="D18342" s="220"/>
      <c r="E18342" s="220"/>
      <c r="F18342" s="225"/>
      <c r="G18342" s="222"/>
      <c r="H18342" s="229"/>
      <c r="I18342" s="220"/>
      <c r="J18342" s="220"/>
      <c r="K18342" s="223"/>
    </row>
    <row r="18343" customHeight="1" spans="1:11">
      <c r="A18343" s="226"/>
      <c r="B18343" s="213"/>
      <c r="C18343" s="214"/>
      <c r="D18343" s="214"/>
      <c r="E18343" s="214"/>
      <c r="F18343" s="224"/>
      <c r="G18343" s="216"/>
      <c r="H18343" s="227"/>
      <c r="I18343" s="214"/>
      <c r="J18343" s="214"/>
      <c r="K18343" s="218"/>
    </row>
    <row r="18344" customHeight="1" spans="1:11">
      <c r="A18344" s="228"/>
      <c r="B18344" s="219"/>
      <c r="C18344" s="220"/>
      <c r="D18344" s="220"/>
      <c r="E18344" s="220"/>
      <c r="F18344" s="225"/>
      <c r="G18344" s="222"/>
      <c r="H18344" s="229"/>
      <c r="I18344" s="220"/>
      <c r="J18344" s="220"/>
      <c r="K18344" s="223"/>
    </row>
    <row r="18345" customHeight="1" spans="1:11">
      <c r="A18345" s="226"/>
      <c r="B18345" s="213"/>
      <c r="C18345" s="214"/>
      <c r="D18345" s="214"/>
      <c r="E18345" s="214"/>
      <c r="F18345" s="224"/>
      <c r="G18345" s="216"/>
      <c r="H18345" s="227"/>
      <c r="I18345" s="214"/>
      <c r="J18345" s="214"/>
      <c r="K18345" s="218"/>
    </row>
    <row r="18346" customHeight="1" spans="1:11">
      <c r="A18346" s="228"/>
      <c r="B18346" s="219"/>
      <c r="C18346" s="220"/>
      <c r="D18346" s="220"/>
      <c r="E18346" s="220"/>
      <c r="F18346" s="225"/>
      <c r="G18346" s="222"/>
      <c r="H18346" s="229"/>
      <c r="I18346" s="220"/>
      <c r="J18346" s="220"/>
      <c r="K18346" s="223"/>
    </row>
    <row r="18347" customHeight="1" spans="1:11">
      <c r="A18347" s="226"/>
      <c r="B18347" s="213"/>
      <c r="C18347" s="214"/>
      <c r="D18347" s="214"/>
      <c r="E18347" s="214"/>
      <c r="F18347" s="224"/>
      <c r="G18347" s="216"/>
      <c r="H18347" s="227"/>
      <c r="I18347" s="214"/>
      <c r="J18347" s="214"/>
      <c r="K18347" s="218"/>
    </row>
    <row r="18348" customHeight="1" spans="1:11">
      <c r="A18348" s="228"/>
      <c r="B18348" s="219"/>
      <c r="C18348" s="220"/>
      <c r="D18348" s="220"/>
      <c r="E18348" s="220"/>
      <c r="F18348" s="225"/>
      <c r="G18348" s="222"/>
      <c r="H18348" s="229"/>
      <c r="I18348" s="220"/>
      <c r="J18348" s="220"/>
      <c r="K18348" s="223"/>
    </row>
    <row r="18349" customHeight="1" spans="1:11">
      <c r="A18349" s="226"/>
      <c r="B18349" s="213"/>
      <c r="C18349" s="214"/>
      <c r="D18349" s="214"/>
      <c r="E18349" s="214"/>
      <c r="F18349" s="224"/>
      <c r="G18349" s="216"/>
      <c r="H18349" s="227"/>
      <c r="I18349" s="214"/>
      <c r="J18349" s="214"/>
      <c r="K18349" s="218"/>
    </row>
    <row r="18350" customHeight="1" spans="1:11">
      <c r="A18350" s="228"/>
      <c r="B18350" s="219"/>
      <c r="C18350" s="220"/>
      <c r="D18350" s="220"/>
      <c r="E18350" s="220"/>
      <c r="F18350" s="225"/>
      <c r="G18350" s="222"/>
      <c r="H18350" s="229"/>
      <c r="I18350" s="220"/>
      <c r="J18350" s="220"/>
      <c r="K18350" s="223"/>
    </row>
    <row r="18351" customHeight="1" spans="1:11">
      <c r="A18351" s="226"/>
      <c r="B18351" s="213"/>
      <c r="C18351" s="214"/>
      <c r="D18351" s="214"/>
      <c r="E18351" s="214"/>
      <c r="F18351" s="224"/>
      <c r="G18351" s="216"/>
      <c r="H18351" s="227"/>
      <c r="I18351" s="214"/>
      <c r="J18351" s="214"/>
      <c r="K18351" s="218"/>
    </row>
    <row r="18352" customHeight="1" spans="1:11">
      <c r="A18352" s="228"/>
      <c r="B18352" s="219"/>
      <c r="C18352" s="220"/>
      <c r="D18352" s="220"/>
      <c r="E18352" s="220"/>
      <c r="F18352" s="225"/>
      <c r="G18352" s="222"/>
      <c r="H18352" s="229"/>
      <c r="I18352" s="220"/>
      <c r="J18352" s="220"/>
      <c r="K18352" s="223"/>
    </row>
    <row r="18353" customHeight="1" spans="1:11">
      <c r="A18353" s="226"/>
      <c r="B18353" s="213"/>
      <c r="C18353" s="214"/>
      <c r="D18353" s="214"/>
      <c r="E18353" s="214"/>
      <c r="F18353" s="224"/>
      <c r="G18353" s="216"/>
      <c r="H18353" s="227"/>
      <c r="I18353" s="214"/>
      <c r="J18353" s="214"/>
      <c r="K18353" s="218"/>
    </row>
    <row r="18354" customHeight="1" spans="1:11">
      <c r="A18354" s="228"/>
      <c r="B18354" s="219"/>
      <c r="C18354" s="220"/>
      <c r="D18354" s="220"/>
      <c r="E18354" s="220"/>
      <c r="F18354" s="225"/>
      <c r="G18354" s="222"/>
      <c r="H18354" s="229"/>
      <c r="I18354" s="220"/>
      <c r="J18354" s="220"/>
      <c r="K18354" s="223"/>
    </row>
    <row r="18355" customHeight="1" spans="1:11">
      <c r="A18355" s="226"/>
      <c r="B18355" s="213"/>
      <c r="C18355" s="214"/>
      <c r="D18355" s="214"/>
      <c r="E18355" s="214"/>
      <c r="F18355" s="224"/>
      <c r="G18355" s="216"/>
      <c r="H18355" s="227"/>
      <c r="I18355" s="214"/>
      <c r="J18355" s="214"/>
      <c r="K18355" s="218"/>
    </row>
    <row r="18356" customHeight="1" spans="1:11">
      <c r="A18356" s="228"/>
      <c r="B18356" s="219"/>
      <c r="C18356" s="220"/>
      <c r="D18356" s="220"/>
      <c r="E18356" s="220"/>
      <c r="F18356" s="225"/>
      <c r="G18356" s="222"/>
      <c r="H18356" s="229"/>
      <c r="I18356" s="220"/>
      <c r="J18356" s="220"/>
      <c r="K18356" s="223"/>
    </row>
    <row r="18357" customHeight="1" spans="1:11">
      <c r="A18357" s="226"/>
      <c r="B18357" s="213"/>
      <c r="C18357" s="214"/>
      <c r="D18357" s="214"/>
      <c r="E18357" s="214"/>
      <c r="F18357" s="224"/>
      <c r="G18357" s="216"/>
      <c r="H18357" s="227"/>
      <c r="I18357" s="214"/>
      <c r="J18357" s="214"/>
      <c r="K18357" s="218"/>
    </row>
    <row r="18358" customHeight="1" spans="1:11">
      <c r="A18358" s="228"/>
      <c r="B18358" s="219"/>
      <c r="C18358" s="220"/>
      <c r="D18358" s="220"/>
      <c r="E18358" s="220"/>
      <c r="F18358" s="225"/>
      <c r="G18358" s="222"/>
      <c r="H18358" s="229"/>
      <c r="I18358" s="220"/>
      <c r="J18358" s="220"/>
      <c r="K18358" s="223"/>
    </row>
    <row r="18359" customHeight="1" spans="1:11">
      <c r="A18359" s="226"/>
      <c r="B18359" s="213"/>
      <c r="C18359" s="214"/>
      <c r="D18359" s="214"/>
      <c r="E18359" s="214"/>
      <c r="F18359" s="224"/>
      <c r="G18359" s="216"/>
      <c r="H18359" s="227"/>
      <c r="I18359" s="214"/>
      <c r="J18359" s="214"/>
      <c r="K18359" s="218"/>
    </row>
    <row r="18360" customHeight="1" spans="1:11">
      <c r="A18360" s="228"/>
      <c r="B18360" s="219"/>
      <c r="C18360" s="220"/>
      <c r="D18360" s="220"/>
      <c r="E18360" s="220"/>
      <c r="F18360" s="225"/>
      <c r="G18360" s="222"/>
      <c r="H18360" s="229"/>
      <c r="I18360" s="220"/>
      <c r="J18360" s="220"/>
      <c r="K18360" s="223"/>
    </row>
    <row r="18361" customHeight="1" spans="1:11">
      <c r="A18361" s="226"/>
      <c r="B18361" s="213"/>
      <c r="C18361" s="214"/>
      <c r="D18361" s="214"/>
      <c r="E18361" s="214"/>
      <c r="F18361" s="224"/>
      <c r="G18361" s="216"/>
      <c r="H18361" s="227"/>
      <c r="I18361" s="214"/>
      <c r="J18361" s="214"/>
      <c r="K18361" s="218"/>
    </row>
    <row r="18362" customHeight="1" spans="1:11">
      <c r="A18362" s="228"/>
      <c r="B18362" s="219"/>
      <c r="C18362" s="220"/>
      <c r="D18362" s="220"/>
      <c r="E18362" s="220"/>
      <c r="F18362" s="225"/>
      <c r="G18362" s="222"/>
      <c r="H18362" s="229"/>
      <c r="I18362" s="220"/>
      <c r="J18362" s="220"/>
      <c r="K18362" s="223"/>
    </row>
    <row r="18363" customHeight="1" spans="1:11">
      <c r="A18363" s="226"/>
      <c r="B18363" s="213"/>
      <c r="C18363" s="214"/>
      <c r="D18363" s="214"/>
      <c r="E18363" s="214"/>
      <c r="F18363" s="224"/>
      <c r="G18363" s="216"/>
      <c r="H18363" s="227"/>
      <c r="I18363" s="214"/>
      <c r="J18363" s="214"/>
      <c r="K18363" s="218"/>
    </row>
    <row r="18364" customHeight="1" spans="1:11">
      <c r="A18364" s="228"/>
      <c r="B18364" s="219"/>
      <c r="C18364" s="220"/>
      <c r="D18364" s="220"/>
      <c r="E18364" s="220"/>
      <c r="F18364" s="225"/>
      <c r="G18364" s="222"/>
      <c r="H18364" s="229"/>
      <c r="I18364" s="220"/>
      <c r="J18364" s="220"/>
      <c r="K18364" s="223"/>
    </row>
    <row r="18365" customHeight="1" spans="1:11">
      <c r="A18365" s="226"/>
      <c r="B18365" s="213"/>
      <c r="C18365" s="214"/>
      <c r="D18365" s="214"/>
      <c r="E18365" s="214"/>
      <c r="F18365" s="224"/>
      <c r="G18365" s="216"/>
      <c r="H18365" s="227"/>
      <c r="I18365" s="214"/>
      <c r="J18365" s="214"/>
      <c r="K18365" s="218"/>
    </row>
    <row r="18366" customHeight="1" spans="1:11">
      <c r="A18366" s="228"/>
      <c r="B18366" s="219"/>
      <c r="C18366" s="220"/>
      <c r="D18366" s="220"/>
      <c r="E18366" s="220"/>
      <c r="F18366" s="225"/>
      <c r="G18366" s="222"/>
      <c r="H18366" s="229"/>
      <c r="I18366" s="220"/>
      <c r="J18366" s="220"/>
      <c r="K18366" s="223"/>
    </row>
    <row r="18367" customHeight="1" spans="1:11">
      <c r="A18367" s="226"/>
      <c r="B18367" s="213"/>
      <c r="C18367" s="214"/>
      <c r="D18367" s="214"/>
      <c r="E18367" s="214"/>
      <c r="F18367" s="224"/>
      <c r="G18367" s="216"/>
      <c r="H18367" s="227"/>
      <c r="I18367" s="214"/>
      <c r="J18367" s="214"/>
      <c r="K18367" s="218"/>
    </row>
    <row r="18368" customHeight="1" spans="1:11">
      <c r="A18368" s="228"/>
      <c r="B18368" s="219"/>
      <c r="C18368" s="220"/>
      <c r="D18368" s="220"/>
      <c r="E18368" s="220"/>
      <c r="F18368" s="225"/>
      <c r="G18368" s="222"/>
      <c r="H18368" s="229"/>
      <c r="I18368" s="220"/>
      <c r="J18368" s="220"/>
      <c r="K18368" s="223"/>
    </row>
    <row r="18369" customHeight="1" spans="1:11">
      <c r="A18369" s="226"/>
      <c r="B18369" s="213"/>
      <c r="C18369" s="214"/>
      <c r="D18369" s="214"/>
      <c r="E18369" s="214"/>
      <c r="F18369" s="224"/>
      <c r="G18369" s="216"/>
      <c r="H18369" s="227"/>
      <c r="I18369" s="214"/>
      <c r="J18369" s="214"/>
      <c r="K18369" s="218"/>
    </row>
    <row r="18370" customHeight="1" spans="1:11">
      <c r="A18370" s="228"/>
      <c r="B18370" s="219"/>
      <c r="C18370" s="220"/>
      <c r="D18370" s="220"/>
      <c r="E18370" s="220"/>
      <c r="F18370" s="225"/>
      <c r="G18370" s="222"/>
      <c r="H18370" s="229"/>
      <c r="I18370" s="220"/>
      <c r="J18370" s="220"/>
      <c r="K18370" s="223"/>
    </row>
    <row r="18371" customHeight="1" spans="1:11">
      <c r="A18371" s="226"/>
      <c r="B18371" s="213"/>
      <c r="C18371" s="214"/>
      <c r="D18371" s="214"/>
      <c r="E18371" s="214"/>
      <c r="F18371" s="224"/>
      <c r="G18371" s="216"/>
      <c r="H18371" s="227"/>
      <c r="I18371" s="214"/>
      <c r="J18371" s="214"/>
      <c r="K18371" s="218"/>
    </row>
    <row r="18372" customHeight="1" spans="1:11">
      <c r="A18372" s="228"/>
      <c r="B18372" s="219"/>
      <c r="C18372" s="220"/>
      <c r="D18372" s="220"/>
      <c r="E18372" s="220"/>
      <c r="F18372" s="225"/>
      <c r="G18372" s="222"/>
      <c r="H18372" s="229"/>
      <c r="I18372" s="220"/>
      <c r="J18372" s="220"/>
      <c r="K18372" s="223"/>
    </row>
    <row r="18373" customHeight="1" spans="1:11">
      <c r="A18373" s="226"/>
      <c r="B18373" s="213"/>
      <c r="C18373" s="214"/>
      <c r="D18373" s="214"/>
      <c r="E18373" s="214"/>
      <c r="F18373" s="224"/>
      <c r="G18373" s="216"/>
      <c r="H18373" s="227"/>
      <c r="I18373" s="214"/>
      <c r="J18373" s="214"/>
      <c r="K18373" s="218"/>
    </row>
    <row r="18374" customHeight="1" spans="1:11">
      <c r="A18374" s="228"/>
      <c r="B18374" s="219"/>
      <c r="C18374" s="220"/>
      <c r="D18374" s="220"/>
      <c r="E18374" s="220"/>
      <c r="F18374" s="225"/>
      <c r="G18374" s="222"/>
      <c r="H18374" s="229"/>
      <c r="I18374" s="220"/>
      <c r="J18374" s="220"/>
      <c r="K18374" s="223"/>
    </row>
    <row r="18375" customHeight="1" spans="1:11">
      <c r="A18375" s="226"/>
      <c r="B18375" s="213"/>
      <c r="C18375" s="214"/>
      <c r="D18375" s="214"/>
      <c r="E18375" s="214"/>
      <c r="F18375" s="224"/>
      <c r="G18375" s="216"/>
      <c r="H18375" s="227"/>
      <c r="I18375" s="214"/>
      <c r="J18375" s="214"/>
      <c r="K18375" s="218"/>
    </row>
    <row r="18376" customHeight="1" spans="1:11">
      <c r="A18376" s="228"/>
      <c r="B18376" s="219"/>
      <c r="C18376" s="220"/>
      <c r="D18376" s="220"/>
      <c r="E18376" s="220"/>
      <c r="F18376" s="225"/>
      <c r="G18376" s="222"/>
      <c r="H18376" s="229"/>
      <c r="I18376" s="220"/>
      <c r="J18376" s="220"/>
      <c r="K18376" s="223"/>
    </row>
    <row r="18377" customHeight="1" spans="1:11">
      <c r="A18377" s="226"/>
      <c r="B18377" s="213"/>
      <c r="C18377" s="214"/>
      <c r="D18377" s="214"/>
      <c r="E18377" s="214"/>
      <c r="F18377" s="224"/>
      <c r="G18377" s="216"/>
      <c r="H18377" s="227"/>
      <c r="I18377" s="214"/>
      <c r="J18377" s="214"/>
      <c r="K18377" s="218"/>
    </row>
    <row r="18378" customHeight="1" spans="1:11">
      <c r="A18378" s="228"/>
      <c r="B18378" s="219"/>
      <c r="C18378" s="220"/>
      <c r="D18378" s="220"/>
      <c r="E18378" s="220"/>
      <c r="F18378" s="225"/>
      <c r="G18378" s="222"/>
      <c r="H18378" s="229"/>
      <c r="I18378" s="220"/>
      <c r="J18378" s="220"/>
      <c r="K18378" s="223"/>
    </row>
    <row r="18379" customHeight="1" spans="1:11">
      <c r="A18379" s="226"/>
      <c r="B18379" s="213"/>
      <c r="C18379" s="214"/>
      <c r="D18379" s="214"/>
      <c r="E18379" s="214"/>
      <c r="F18379" s="224"/>
      <c r="G18379" s="216"/>
      <c r="H18379" s="227"/>
      <c r="I18379" s="214"/>
      <c r="J18379" s="214"/>
      <c r="K18379" s="218"/>
    </row>
    <row r="18380" customHeight="1" spans="1:11">
      <c r="A18380" s="228"/>
      <c r="B18380" s="219"/>
      <c r="C18380" s="220"/>
      <c r="D18380" s="220"/>
      <c r="E18380" s="220"/>
      <c r="F18380" s="225"/>
      <c r="G18380" s="222"/>
      <c r="H18380" s="229"/>
      <c r="I18380" s="220"/>
      <c r="J18380" s="220"/>
      <c r="K18380" s="223"/>
    </row>
    <row r="18381" customHeight="1" spans="1:11">
      <c r="A18381" s="226"/>
      <c r="B18381" s="213"/>
      <c r="C18381" s="214"/>
      <c r="D18381" s="214"/>
      <c r="E18381" s="214"/>
      <c r="F18381" s="224"/>
      <c r="G18381" s="216"/>
      <c r="H18381" s="227"/>
      <c r="I18381" s="214"/>
      <c r="J18381" s="214"/>
      <c r="K18381" s="218"/>
    </row>
    <row r="18382" customHeight="1" spans="1:11">
      <c r="A18382" s="228"/>
      <c r="B18382" s="219"/>
      <c r="C18382" s="220"/>
      <c r="D18382" s="220"/>
      <c r="E18382" s="220"/>
      <c r="F18382" s="225"/>
      <c r="G18382" s="222"/>
      <c r="H18382" s="229"/>
      <c r="I18382" s="220"/>
      <c r="J18382" s="220"/>
      <c r="K18382" s="223"/>
    </row>
    <row r="18383" customHeight="1" spans="1:11">
      <c r="A18383" s="226"/>
      <c r="B18383" s="213"/>
      <c r="C18383" s="214"/>
      <c r="D18383" s="214"/>
      <c r="E18383" s="214"/>
      <c r="F18383" s="224"/>
      <c r="G18383" s="216"/>
      <c r="H18383" s="227"/>
      <c r="I18383" s="214"/>
      <c r="J18383" s="214"/>
      <c r="K18383" s="218"/>
    </row>
    <row r="18384" customHeight="1" spans="1:11">
      <c r="A18384" s="228"/>
      <c r="B18384" s="219"/>
      <c r="C18384" s="220"/>
      <c r="D18384" s="220"/>
      <c r="E18384" s="220"/>
      <c r="F18384" s="225"/>
      <c r="G18384" s="222"/>
      <c r="H18384" s="229"/>
      <c r="I18384" s="220"/>
      <c r="J18384" s="220"/>
      <c r="K18384" s="223"/>
    </row>
    <row r="18385" customHeight="1" spans="1:11">
      <c r="A18385" s="226"/>
      <c r="B18385" s="213"/>
      <c r="C18385" s="214"/>
      <c r="D18385" s="214"/>
      <c r="E18385" s="214"/>
      <c r="F18385" s="224"/>
      <c r="G18385" s="216"/>
      <c r="H18385" s="227"/>
      <c r="I18385" s="214"/>
      <c r="J18385" s="214"/>
      <c r="K18385" s="218"/>
    </row>
    <row r="18386" customHeight="1" spans="1:11">
      <c r="A18386" s="228"/>
      <c r="B18386" s="219"/>
      <c r="C18386" s="220"/>
      <c r="D18386" s="220"/>
      <c r="E18386" s="220"/>
      <c r="F18386" s="225"/>
      <c r="G18386" s="222"/>
      <c r="H18386" s="229"/>
      <c r="I18386" s="220"/>
      <c r="J18386" s="220"/>
      <c r="K18386" s="223"/>
    </row>
    <row r="18387" customHeight="1" spans="1:11">
      <c r="A18387" s="226"/>
      <c r="B18387" s="213"/>
      <c r="C18387" s="214"/>
      <c r="D18387" s="214"/>
      <c r="E18387" s="214"/>
      <c r="F18387" s="224"/>
      <c r="G18387" s="216"/>
      <c r="H18387" s="227"/>
      <c r="I18387" s="214"/>
      <c r="J18387" s="214"/>
      <c r="K18387" s="218"/>
    </row>
    <row r="18388" customHeight="1" spans="1:11">
      <c r="A18388" s="228"/>
      <c r="B18388" s="219"/>
      <c r="C18388" s="220"/>
      <c r="D18388" s="220"/>
      <c r="E18388" s="220"/>
      <c r="F18388" s="225"/>
      <c r="G18388" s="222"/>
      <c r="H18388" s="229"/>
      <c r="I18388" s="220"/>
      <c r="J18388" s="220"/>
      <c r="K18388" s="223"/>
    </row>
    <row r="18389" customHeight="1" spans="1:11">
      <c r="A18389" s="226"/>
      <c r="B18389" s="213"/>
      <c r="C18389" s="214"/>
      <c r="D18389" s="214"/>
      <c r="E18389" s="214"/>
      <c r="F18389" s="224"/>
      <c r="G18389" s="216"/>
      <c r="H18389" s="227"/>
      <c r="I18389" s="214"/>
      <c r="J18389" s="214"/>
      <c r="K18389" s="218"/>
    </row>
    <row r="18390" customHeight="1" spans="1:11">
      <c r="A18390" s="228"/>
      <c r="B18390" s="219"/>
      <c r="C18390" s="220"/>
      <c r="D18390" s="220"/>
      <c r="E18390" s="220"/>
      <c r="F18390" s="225"/>
      <c r="G18390" s="222"/>
      <c r="H18390" s="229"/>
      <c r="I18390" s="220"/>
      <c r="J18390" s="220"/>
      <c r="K18390" s="223"/>
    </row>
    <row r="18391" customHeight="1" spans="1:11">
      <c r="A18391" s="226"/>
      <c r="B18391" s="213"/>
      <c r="C18391" s="214"/>
      <c r="D18391" s="214"/>
      <c r="E18391" s="214"/>
      <c r="F18391" s="224"/>
      <c r="G18391" s="216"/>
      <c r="H18391" s="227"/>
      <c r="I18391" s="214"/>
      <c r="J18391" s="214"/>
      <c r="K18391" s="218"/>
    </row>
    <row r="18392" customHeight="1" spans="1:11">
      <c r="A18392" s="228"/>
      <c r="B18392" s="219"/>
      <c r="C18392" s="220"/>
      <c r="D18392" s="220"/>
      <c r="E18392" s="220"/>
      <c r="F18392" s="225"/>
      <c r="G18392" s="222"/>
      <c r="H18392" s="229"/>
      <c r="I18392" s="220"/>
      <c r="J18392" s="220"/>
      <c r="K18392" s="223"/>
    </row>
    <row r="18393" customHeight="1" spans="1:11">
      <c r="A18393" s="226"/>
      <c r="B18393" s="213"/>
      <c r="C18393" s="214"/>
      <c r="D18393" s="214"/>
      <c r="E18393" s="214"/>
      <c r="F18393" s="224"/>
      <c r="G18393" s="216"/>
      <c r="H18393" s="227"/>
      <c r="I18393" s="214"/>
      <c r="J18393" s="214"/>
      <c r="K18393" s="218"/>
    </row>
    <row r="18394" customHeight="1" spans="1:11">
      <c r="A18394" s="228"/>
      <c r="B18394" s="219"/>
      <c r="C18394" s="220"/>
      <c r="D18394" s="220"/>
      <c r="E18394" s="220"/>
      <c r="F18394" s="225"/>
      <c r="G18394" s="222"/>
      <c r="H18394" s="229"/>
      <c r="I18394" s="220"/>
      <c r="J18394" s="220"/>
      <c r="K18394" s="223"/>
    </row>
    <row r="18395" customHeight="1" spans="1:11">
      <c r="A18395" s="226"/>
      <c r="B18395" s="213"/>
      <c r="C18395" s="214"/>
      <c r="D18395" s="214"/>
      <c r="E18395" s="214"/>
      <c r="F18395" s="224"/>
      <c r="G18395" s="216"/>
      <c r="H18395" s="227"/>
      <c r="I18395" s="214"/>
      <c r="J18395" s="214"/>
      <c r="K18395" s="218"/>
    </row>
    <row r="18396" customHeight="1" spans="1:11">
      <c r="A18396" s="228"/>
      <c r="B18396" s="219"/>
      <c r="C18396" s="220"/>
      <c r="D18396" s="220"/>
      <c r="E18396" s="220"/>
      <c r="F18396" s="225"/>
      <c r="G18396" s="222"/>
      <c r="H18396" s="229"/>
      <c r="I18396" s="220"/>
      <c r="J18396" s="220"/>
      <c r="K18396" s="223"/>
    </row>
    <row r="18397" customHeight="1" spans="1:11">
      <c r="A18397" s="226"/>
      <c r="B18397" s="213"/>
      <c r="C18397" s="214"/>
      <c r="D18397" s="214"/>
      <c r="E18397" s="214"/>
      <c r="F18397" s="224"/>
      <c r="G18397" s="216"/>
      <c r="H18397" s="227"/>
      <c r="I18397" s="214"/>
      <c r="J18397" s="214"/>
      <c r="K18397" s="218"/>
    </row>
    <row r="18398" customHeight="1" spans="1:11">
      <c r="A18398" s="228"/>
      <c r="B18398" s="219"/>
      <c r="C18398" s="220"/>
      <c r="D18398" s="220"/>
      <c r="E18398" s="220"/>
      <c r="F18398" s="225"/>
      <c r="G18398" s="222"/>
      <c r="H18398" s="229"/>
      <c r="I18398" s="220"/>
      <c r="J18398" s="220"/>
      <c r="K18398" s="223"/>
    </row>
    <row r="18399" customHeight="1" spans="1:11">
      <c r="A18399" s="226"/>
      <c r="B18399" s="213"/>
      <c r="C18399" s="214"/>
      <c r="D18399" s="214"/>
      <c r="E18399" s="214"/>
      <c r="F18399" s="224"/>
      <c r="G18399" s="216"/>
      <c r="H18399" s="227"/>
      <c r="I18399" s="214"/>
      <c r="J18399" s="214"/>
      <c r="K18399" s="218"/>
    </row>
    <row r="18400" customHeight="1" spans="1:11">
      <c r="A18400" s="228"/>
      <c r="B18400" s="219"/>
      <c r="C18400" s="220"/>
      <c r="D18400" s="220"/>
      <c r="E18400" s="220"/>
      <c r="F18400" s="225"/>
      <c r="G18400" s="222"/>
      <c r="H18400" s="229"/>
      <c r="I18400" s="220"/>
      <c r="J18400" s="220"/>
      <c r="K18400" s="223"/>
    </row>
    <row r="18401" customHeight="1" spans="1:11">
      <c r="A18401" s="226"/>
      <c r="B18401" s="213"/>
      <c r="C18401" s="214"/>
      <c r="D18401" s="214"/>
      <c r="E18401" s="214"/>
      <c r="F18401" s="224"/>
      <c r="G18401" s="216"/>
      <c r="H18401" s="227"/>
      <c r="I18401" s="214"/>
      <c r="J18401" s="214"/>
      <c r="K18401" s="218"/>
    </row>
    <row r="18402" customHeight="1" spans="1:11">
      <c r="A18402" s="228"/>
      <c r="B18402" s="219"/>
      <c r="C18402" s="220"/>
      <c r="D18402" s="220"/>
      <c r="E18402" s="220"/>
      <c r="F18402" s="225"/>
      <c r="G18402" s="222"/>
      <c r="H18402" s="229"/>
      <c r="I18402" s="220"/>
      <c r="J18402" s="220"/>
      <c r="K18402" s="223"/>
    </row>
    <row r="18403" customHeight="1" spans="1:11">
      <c r="A18403" s="226"/>
      <c r="B18403" s="213"/>
      <c r="C18403" s="214"/>
      <c r="D18403" s="214"/>
      <c r="E18403" s="214"/>
      <c r="F18403" s="224"/>
      <c r="G18403" s="216"/>
      <c r="H18403" s="227"/>
      <c r="I18403" s="214"/>
      <c r="J18403" s="214"/>
      <c r="K18403" s="218"/>
    </row>
    <row r="18404" customHeight="1" spans="1:11">
      <c r="A18404" s="228"/>
      <c r="B18404" s="219"/>
      <c r="C18404" s="220"/>
      <c r="D18404" s="220"/>
      <c r="E18404" s="220"/>
      <c r="F18404" s="225"/>
      <c r="G18404" s="222"/>
      <c r="H18404" s="229"/>
      <c r="I18404" s="220"/>
      <c r="J18404" s="220"/>
      <c r="K18404" s="223"/>
    </row>
    <row r="18405" customHeight="1" spans="1:11">
      <c r="A18405" s="226"/>
      <c r="B18405" s="213"/>
      <c r="C18405" s="214"/>
      <c r="D18405" s="214"/>
      <c r="E18405" s="214"/>
      <c r="F18405" s="224"/>
      <c r="G18405" s="216"/>
      <c r="H18405" s="227"/>
      <c r="I18405" s="214"/>
      <c r="J18405" s="214"/>
      <c r="K18405" s="218"/>
    </row>
    <row r="18406" customHeight="1" spans="1:11">
      <c r="A18406" s="228"/>
      <c r="B18406" s="219"/>
      <c r="C18406" s="220"/>
      <c r="D18406" s="220"/>
      <c r="E18406" s="220"/>
      <c r="F18406" s="225"/>
      <c r="G18406" s="222"/>
      <c r="H18406" s="229"/>
      <c r="I18406" s="220"/>
      <c r="J18406" s="220"/>
      <c r="K18406" s="223"/>
    </row>
    <row r="18407" customHeight="1" spans="1:11">
      <c r="A18407" s="226"/>
      <c r="B18407" s="213"/>
      <c r="C18407" s="214"/>
      <c r="D18407" s="214"/>
      <c r="E18407" s="214"/>
      <c r="F18407" s="224"/>
      <c r="G18407" s="216"/>
      <c r="H18407" s="227"/>
      <c r="I18407" s="214"/>
      <c r="J18407" s="214"/>
      <c r="K18407" s="218"/>
    </row>
    <row r="18408" customHeight="1" spans="1:11">
      <c r="A18408" s="228"/>
      <c r="B18408" s="219"/>
      <c r="C18408" s="220"/>
      <c r="D18408" s="220"/>
      <c r="E18408" s="220"/>
      <c r="F18408" s="225"/>
      <c r="G18408" s="222"/>
      <c r="H18408" s="229"/>
      <c r="I18408" s="220"/>
      <c r="J18408" s="220"/>
      <c r="K18408" s="223"/>
    </row>
    <row r="18409" customHeight="1" spans="1:11">
      <c r="A18409" s="226"/>
      <c r="B18409" s="213"/>
      <c r="C18409" s="214"/>
      <c r="D18409" s="214"/>
      <c r="E18409" s="214"/>
      <c r="F18409" s="224"/>
      <c r="G18409" s="216"/>
      <c r="H18409" s="227"/>
      <c r="I18409" s="214"/>
      <c r="J18409" s="214"/>
      <c r="K18409" s="218"/>
    </row>
    <row r="18410" customHeight="1" spans="1:11">
      <c r="A18410" s="228"/>
      <c r="B18410" s="219"/>
      <c r="C18410" s="220"/>
      <c r="D18410" s="220"/>
      <c r="E18410" s="220"/>
      <c r="F18410" s="225"/>
      <c r="G18410" s="222"/>
      <c r="H18410" s="229"/>
      <c r="I18410" s="220"/>
      <c r="J18410" s="220"/>
      <c r="K18410" s="223"/>
    </row>
    <row r="18411" customHeight="1" spans="1:11">
      <c r="A18411" s="226"/>
      <c r="B18411" s="213"/>
      <c r="C18411" s="214"/>
      <c r="D18411" s="214"/>
      <c r="E18411" s="214"/>
      <c r="F18411" s="224"/>
      <c r="G18411" s="216"/>
      <c r="H18411" s="227"/>
      <c r="I18411" s="214"/>
      <c r="J18411" s="214"/>
      <c r="K18411" s="218"/>
    </row>
    <row r="18412" customHeight="1" spans="1:11">
      <c r="A18412" s="228"/>
      <c r="B18412" s="219"/>
      <c r="C18412" s="220"/>
      <c r="D18412" s="220"/>
      <c r="E18412" s="220"/>
      <c r="F18412" s="225"/>
      <c r="G18412" s="222"/>
      <c r="H18412" s="229"/>
      <c r="I18412" s="220"/>
      <c r="J18412" s="220"/>
      <c r="K18412" s="223"/>
    </row>
    <row r="18413" customHeight="1" spans="1:11">
      <c r="A18413" s="226"/>
      <c r="B18413" s="213"/>
      <c r="C18413" s="214"/>
      <c r="D18413" s="214"/>
      <c r="E18413" s="214"/>
      <c r="F18413" s="224"/>
      <c r="G18413" s="216"/>
      <c r="H18413" s="227"/>
      <c r="I18413" s="214"/>
      <c r="J18413" s="214"/>
      <c r="K18413" s="218"/>
    </row>
    <row r="18414" customHeight="1" spans="1:11">
      <c r="A18414" s="228"/>
      <c r="B18414" s="219"/>
      <c r="C18414" s="220"/>
      <c r="D18414" s="220"/>
      <c r="E18414" s="220"/>
      <c r="F18414" s="225"/>
      <c r="G18414" s="222"/>
      <c r="H18414" s="229"/>
      <c r="I18414" s="220"/>
      <c r="J18414" s="220"/>
      <c r="K18414" s="223"/>
    </row>
    <row r="18415" customHeight="1" spans="1:11">
      <c r="A18415" s="226"/>
      <c r="B18415" s="213"/>
      <c r="C18415" s="214"/>
      <c r="D18415" s="214"/>
      <c r="E18415" s="214"/>
      <c r="F18415" s="224"/>
      <c r="G18415" s="216"/>
      <c r="H18415" s="227"/>
      <c r="I18415" s="214"/>
      <c r="J18415" s="214"/>
      <c r="K18415" s="218"/>
    </row>
    <row r="18416" customHeight="1" spans="1:11">
      <c r="A18416" s="228"/>
      <c r="B18416" s="219"/>
      <c r="C18416" s="220"/>
      <c r="D18416" s="220"/>
      <c r="E18416" s="220"/>
      <c r="F18416" s="225"/>
      <c r="G18416" s="222"/>
      <c r="H18416" s="229"/>
      <c r="I18416" s="220"/>
      <c r="J18416" s="220"/>
      <c r="K18416" s="223"/>
    </row>
    <row r="18417" customHeight="1" spans="1:11">
      <c r="A18417" s="226"/>
      <c r="B18417" s="213"/>
      <c r="C18417" s="214"/>
      <c r="D18417" s="214"/>
      <c r="E18417" s="214"/>
      <c r="F18417" s="224"/>
      <c r="G18417" s="216"/>
      <c r="H18417" s="227"/>
      <c r="I18417" s="214"/>
      <c r="J18417" s="214"/>
      <c r="K18417" s="218"/>
    </row>
    <row r="18418" customHeight="1" spans="1:11">
      <c r="A18418" s="228"/>
      <c r="B18418" s="219"/>
      <c r="C18418" s="220"/>
      <c r="D18418" s="220"/>
      <c r="E18418" s="220"/>
      <c r="F18418" s="225"/>
      <c r="G18418" s="222"/>
      <c r="H18418" s="229"/>
      <c r="I18418" s="220"/>
      <c r="J18418" s="220"/>
      <c r="K18418" s="223"/>
    </row>
    <row r="18419" customHeight="1" spans="1:11">
      <c r="A18419" s="226"/>
      <c r="B18419" s="213"/>
      <c r="C18419" s="214"/>
      <c r="D18419" s="214"/>
      <c r="E18419" s="214"/>
      <c r="F18419" s="224"/>
      <c r="G18419" s="216"/>
      <c r="H18419" s="227"/>
      <c r="I18419" s="214"/>
      <c r="J18419" s="214"/>
      <c r="K18419" s="218"/>
    </row>
    <row r="18420" customHeight="1" spans="1:11">
      <c r="A18420" s="228"/>
      <c r="B18420" s="219"/>
      <c r="C18420" s="220"/>
      <c r="D18420" s="220"/>
      <c r="E18420" s="220"/>
      <c r="F18420" s="225"/>
      <c r="G18420" s="222"/>
      <c r="H18420" s="229"/>
      <c r="I18420" s="220"/>
      <c r="J18420" s="220"/>
      <c r="K18420" s="223"/>
    </row>
    <row r="18421" customHeight="1" spans="1:11">
      <c r="A18421" s="226"/>
      <c r="B18421" s="213"/>
      <c r="C18421" s="214"/>
      <c r="D18421" s="214"/>
      <c r="E18421" s="214"/>
      <c r="F18421" s="224"/>
      <c r="G18421" s="216"/>
      <c r="H18421" s="227"/>
      <c r="I18421" s="214"/>
      <c r="J18421" s="214"/>
      <c r="K18421" s="218"/>
    </row>
    <row r="18422" customHeight="1" spans="1:11">
      <c r="A18422" s="228"/>
      <c r="B18422" s="219"/>
      <c r="C18422" s="220"/>
      <c r="D18422" s="220"/>
      <c r="E18422" s="220"/>
      <c r="F18422" s="225"/>
      <c r="G18422" s="222"/>
      <c r="H18422" s="229"/>
      <c r="I18422" s="220"/>
      <c r="J18422" s="220"/>
      <c r="K18422" s="223"/>
    </row>
    <row r="18423" customHeight="1" spans="1:11">
      <c r="A18423" s="226"/>
      <c r="B18423" s="213"/>
      <c r="C18423" s="214"/>
      <c r="D18423" s="214"/>
      <c r="E18423" s="214"/>
      <c r="F18423" s="224"/>
      <c r="G18423" s="216"/>
      <c r="H18423" s="227"/>
      <c r="I18423" s="214"/>
      <c r="J18423" s="214"/>
      <c r="K18423" s="218"/>
    </row>
    <row r="18424" customHeight="1" spans="1:11">
      <c r="A18424" s="228"/>
      <c r="B18424" s="219"/>
      <c r="C18424" s="220"/>
      <c r="D18424" s="220"/>
      <c r="E18424" s="220"/>
      <c r="F18424" s="225"/>
      <c r="G18424" s="222"/>
      <c r="H18424" s="229"/>
      <c r="I18424" s="220"/>
      <c r="J18424" s="220"/>
      <c r="K18424" s="223"/>
    </row>
    <row r="18425" customHeight="1" spans="1:11">
      <c r="A18425" s="226"/>
      <c r="B18425" s="213"/>
      <c r="C18425" s="214"/>
      <c r="D18425" s="214"/>
      <c r="E18425" s="214"/>
      <c r="F18425" s="224"/>
      <c r="G18425" s="216"/>
      <c r="H18425" s="227"/>
      <c r="I18425" s="214"/>
      <c r="J18425" s="214"/>
      <c r="K18425" s="218"/>
    </row>
    <row r="18426" customHeight="1" spans="1:11">
      <c r="A18426" s="228"/>
      <c r="B18426" s="219"/>
      <c r="C18426" s="220"/>
      <c r="D18426" s="220"/>
      <c r="E18426" s="220"/>
      <c r="F18426" s="225"/>
      <c r="G18426" s="222"/>
      <c r="H18426" s="229"/>
      <c r="I18426" s="220"/>
      <c r="J18426" s="220"/>
      <c r="K18426" s="223"/>
    </row>
    <row r="18427" customHeight="1" spans="1:11">
      <c r="A18427" s="226"/>
      <c r="B18427" s="213"/>
      <c r="C18427" s="214"/>
      <c r="D18427" s="214"/>
      <c r="E18427" s="214"/>
      <c r="F18427" s="224"/>
      <c r="G18427" s="216"/>
      <c r="H18427" s="227"/>
      <c r="I18427" s="214"/>
      <c r="J18427" s="214"/>
      <c r="K18427" s="218"/>
    </row>
    <row r="18428" customHeight="1" spans="1:11">
      <c r="A18428" s="228"/>
      <c r="B18428" s="219"/>
      <c r="C18428" s="220"/>
      <c r="D18428" s="220"/>
      <c r="E18428" s="220"/>
      <c r="F18428" s="225"/>
      <c r="G18428" s="222"/>
      <c r="H18428" s="229"/>
      <c r="I18428" s="220"/>
      <c r="J18428" s="220"/>
      <c r="K18428" s="223"/>
    </row>
    <row r="18429" customHeight="1" spans="1:11">
      <c r="A18429" s="226"/>
      <c r="B18429" s="213"/>
      <c r="C18429" s="214"/>
      <c r="D18429" s="214"/>
      <c r="E18429" s="214"/>
      <c r="F18429" s="224"/>
      <c r="G18429" s="216"/>
      <c r="H18429" s="227"/>
      <c r="I18429" s="214"/>
      <c r="J18429" s="214"/>
      <c r="K18429" s="218"/>
    </row>
    <row r="18430" customHeight="1" spans="1:11">
      <c r="A18430" s="228"/>
      <c r="B18430" s="219"/>
      <c r="C18430" s="220"/>
      <c r="D18430" s="220"/>
      <c r="E18430" s="220"/>
      <c r="F18430" s="225"/>
      <c r="G18430" s="222"/>
      <c r="H18430" s="229"/>
      <c r="I18430" s="220"/>
      <c r="J18430" s="220"/>
      <c r="K18430" s="223"/>
    </row>
    <row r="18431" customHeight="1" spans="1:11">
      <c r="A18431" s="226"/>
      <c r="B18431" s="213"/>
      <c r="C18431" s="214"/>
      <c r="D18431" s="214"/>
      <c r="E18431" s="214"/>
      <c r="F18431" s="224"/>
      <c r="G18431" s="216"/>
      <c r="H18431" s="227"/>
      <c r="I18431" s="214"/>
      <c r="J18431" s="214"/>
      <c r="K18431" s="218"/>
    </row>
    <row r="18432" customHeight="1" spans="1:11">
      <c r="A18432" s="228"/>
      <c r="B18432" s="219"/>
      <c r="C18432" s="220"/>
      <c r="D18432" s="220"/>
      <c r="E18432" s="220"/>
      <c r="F18432" s="225"/>
      <c r="G18432" s="222"/>
      <c r="H18432" s="229"/>
      <c r="I18432" s="220"/>
      <c r="J18432" s="220"/>
      <c r="K18432" s="223"/>
    </row>
    <row r="18433" customHeight="1" spans="1:11">
      <c r="A18433" s="226"/>
      <c r="B18433" s="213"/>
      <c r="C18433" s="214"/>
      <c r="D18433" s="214"/>
      <c r="E18433" s="214"/>
      <c r="F18433" s="224"/>
      <c r="G18433" s="216"/>
      <c r="H18433" s="227"/>
      <c r="I18433" s="214"/>
      <c r="J18433" s="214"/>
      <c r="K18433" s="218"/>
    </row>
    <row r="18434" customHeight="1" spans="1:11">
      <c r="A18434" s="228"/>
      <c r="B18434" s="219"/>
      <c r="C18434" s="220"/>
      <c r="D18434" s="220"/>
      <c r="E18434" s="220"/>
      <c r="F18434" s="225"/>
      <c r="G18434" s="222"/>
      <c r="H18434" s="229"/>
      <c r="I18434" s="220"/>
      <c r="J18434" s="220"/>
      <c r="K18434" s="223"/>
    </row>
    <row r="18435" customHeight="1" spans="1:11">
      <c r="A18435" s="226"/>
      <c r="B18435" s="213"/>
      <c r="C18435" s="214"/>
      <c r="D18435" s="214"/>
      <c r="E18435" s="214"/>
      <c r="F18435" s="224"/>
      <c r="G18435" s="216"/>
      <c r="H18435" s="227"/>
      <c r="I18435" s="214"/>
      <c r="J18435" s="214"/>
      <c r="K18435" s="218"/>
    </row>
    <row r="18436" customHeight="1" spans="1:11">
      <c r="A18436" s="228"/>
      <c r="B18436" s="219"/>
      <c r="C18436" s="220"/>
      <c r="D18436" s="220"/>
      <c r="E18436" s="220"/>
      <c r="F18436" s="225"/>
      <c r="G18436" s="222"/>
      <c r="H18436" s="229"/>
      <c r="I18436" s="220"/>
      <c r="J18436" s="220"/>
      <c r="K18436" s="223"/>
    </row>
    <row r="18437" customHeight="1" spans="1:11">
      <c r="A18437" s="226"/>
      <c r="B18437" s="213"/>
      <c r="C18437" s="214"/>
      <c r="D18437" s="214"/>
      <c r="E18437" s="214"/>
      <c r="F18437" s="224"/>
      <c r="G18437" s="216"/>
      <c r="H18437" s="227"/>
      <c r="I18437" s="214"/>
      <c r="J18437" s="214"/>
      <c r="K18437" s="218"/>
    </row>
    <row r="18438" customHeight="1" spans="1:11">
      <c r="A18438" s="228"/>
      <c r="B18438" s="219"/>
      <c r="C18438" s="220"/>
      <c r="D18438" s="220"/>
      <c r="E18438" s="220"/>
      <c r="F18438" s="225"/>
      <c r="G18438" s="222"/>
      <c r="H18438" s="229"/>
      <c r="I18438" s="220"/>
      <c r="J18438" s="220"/>
      <c r="K18438" s="223"/>
    </row>
    <row r="18439" customHeight="1" spans="1:11">
      <c r="A18439" s="226"/>
      <c r="B18439" s="213"/>
      <c r="C18439" s="214"/>
      <c r="D18439" s="214"/>
      <c r="E18439" s="214"/>
      <c r="F18439" s="224"/>
      <c r="G18439" s="216"/>
      <c r="H18439" s="227"/>
      <c r="I18439" s="214"/>
      <c r="J18439" s="214"/>
      <c r="K18439" s="218"/>
    </row>
    <row r="18440" customHeight="1" spans="1:11">
      <c r="A18440" s="228"/>
      <c r="B18440" s="219"/>
      <c r="C18440" s="220"/>
      <c r="D18440" s="220"/>
      <c r="E18440" s="220"/>
      <c r="F18440" s="225"/>
      <c r="G18440" s="222"/>
      <c r="H18440" s="229"/>
      <c r="I18440" s="220"/>
      <c r="J18440" s="220"/>
      <c r="K18440" s="223"/>
    </row>
    <row r="18441" customHeight="1" spans="1:11">
      <c r="A18441" s="226"/>
      <c r="B18441" s="213"/>
      <c r="C18441" s="214"/>
      <c r="D18441" s="214"/>
      <c r="E18441" s="214"/>
      <c r="F18441" s="224"/>
      <c r="G18441" s="216"/>
      <c r="H18441" s="227"/>
      <c r="I18441" s="214"/>
      <c r="J18441" s="214"/>
      <c r="K18441" s="218"/>
    </row>
    <row r="18442" customHeight="1" spans="1:11">
      <c r="A18442" s="228"/>
      <c r="B18442" s="219"/>
      <c r="C18442" s="220"/>
      <c r="D18442" s="220"/>
      <c r="E18442" s="220"/>
      <c r="F18442" s="225"/>
      <c r="G18442" s="222"/>
      <c r="H18442" s="229"/>
      <c r="I18442" s="220"/>
      <c r="J18442" s="220"/>
      <c r="K18442" s="223"/>
    </row>
    <row r="18443" customHeight="1" spans="1:11">
      <c r="A18443" s="226"/>
      <c r="B18443" s="213"/>
      <c r="C18443" s="214"/>
      <c r="D18443" s="214"/>
      <c r="E18443" s="214"/>
      <c r="F18443" s="224"/>
      <c r="G18443" s="216"/>
      <c r="H18443" s="227"/>
      <c r="I18443" s="214"/>
      <c r="J18443" s="214"/>
      <c r="K18443" s="218"/>
    </row>
    <row r="18444" customHeight="1" spans="1:11">
      <c r="A18444" s="228"/>
      <c r="B18444" s="219"/>
      <c r="C18444" s="220"/>
      <c r="D18444" s="220"/>
      <c r="E18444" s="220"/>
      <c r="F18444" s="225"/>
      <c r="G18444" s="222"/>
      <c r="H18444" s="229"/>
      <c r="I18444" s="220"/>
      <c r="J18444" s="220"/>
      <c r="K18444" s="223"/>
    </row>
    <row r="18445" customHeight="1" spans="1:11">
      <c r="A18445" s="226"/>
      <c r="B18445" s="213"/>
      <c r="C18445" s="214"/>
      <c r="D18445" s="214"/>
      <c r="E18445" s="214"/>
      <c r="F18445" s="224"/>
      <c r="G18445" s="216"/>
      <c r="H18445" s="227"/>
      <c r="I18445" s="214"/>
      <c r="J18445" s="214"/>
      <c r="K18445" s="218"/>
    </row>
    <row r="18446" customHeight="1" spans="1:11">
      <c r="A18446" s="228"/>
      <c r="B18446" s="219"/>
      <c r="C18446" s="220"/>
      <c r="D18446" s="220"/>
      <c r="E18446" s="220"/>
      <c r="F18446" s="225"/>
      <c r="G18446" s="222"/>
      <c r="H18446" s="229"/>
      <c r="I18446" s="220"/>
      <c r="J18446" s="220"/>
      <c r="K18446" s="223"/>
    </row>
    <row r="18447" customHeight="1" spans="1:11">
      <c r="A18447" s="226"/>
      <c r="B18447" s="213"/>
      <c r="C18447" s="214"/>
      <c r="D18447" s="214"/>
      <c r="E18447" s="214"/>
      <c r="F18447" s="224"/>
      <c r="G18447" s="216"/>
      <c r="H18447" s="227"/>
      <c r="I18447" s="214"/>
      <c r="J18447" s="214"/>
      <c r="K18447" s="218"/>
    </row>
    <row r="18448" customHeight="1" spans="1:11">
      <c r="A18448" s="228"/>
      <c r="B18448" s="219"/>
      <c r="C18448" s="220"/>
      <c r="D18448" s="220"/>
      <c r="E18448" s="220"/>
      <c r="F18448" s="225"/>
      <c r="G18448" s="222"/>
      <c r="H18448" s="229"/>
      <c r="I18448" s="220"/>
      <c r="J18448" s="220"/>
      <c r="K18448" s="223"/>
    </row>
    <row r="18449" customHeight="1" spans="1:11">
      <c r="A18449" s="226"/>
      <c r="B18449" s="213"/>
      <c r="C18449" s="214"/>
      <c r="D18449" s="214"/>
      <c r="E18449" s="214"/>
      <c r="F18449" s="224"/>
      <c r="G18449" s="216"/>
      <c r="H18449" s="227"/>
      <c r="I18449" s="214"/>
      <c r="J18449" s="214"/>
      <c r="K18449" s="218"/>
    </row>
    <row r="18450" customHeight="1" spans="1:11">
      <c r="A18450" s="228"/>
      <c r="B18450" s="219"/>
      <c r="C18450" s="220"/>
      <c r="D18450" s="220"/>
      <c r="E18450" s="220"/>
      <c r="F18450" s="225"/>
      <c r="G18450" s="222"/>
      <c r="H18450" s="229"/>
      <c r="I18450" s="220"/>
      <c r="J18450" s="220"/>
      <c r="K18450" s="223"/>
    </row>
    <row r="18451" customHeight="1" spans="1:11">
      <c r="A18451" s="226"/>
      <c r="B18451" s="213"/>
      <c r="C18451" s="214"/>
      <c r="D18451" s="214"/>
      <c r="E18451" s="214"/>
      <c r="F18451" s="224"/>
      <c r="G18451" s="216"/>
      <c r="H18451" s="227"/>
      <c r="I18451" s="214"/>
      <c r="J18451" s="214"/>
      <c r="K18451" s="218"/>
    </row>
    <row r="18452" customHeight="1" spans="1:11">
      <c r="A18452" s="228"/>
      <c r="B18452" s="219"/>
      <c r="C18452" s="220"/>
      <c r="D18452" s="220"/>
      <c r="E18452" s="220"/>
      <c r="F18452" s="225"/>
      <c r="G18452" s="222"/>
      <c r="H18452" s="229"/>
      <c r="I18452" s="220"/>
      <c r="J18452" s="220"/>
      <c r="K18452" s="223"/>
    </row>
    <row r="18453" customHeight="1" spans="1:11">
      <c r="A18453" s="226"/>
      <c r="B18453" s="213"/>
      <c r="C18453" s="214"/>
      <c r="D18453" s="214"/>
      <c r="E18453" s="214"/>
      <c r="F18453" s="224"/>
      <c r="G18453" s="216"/>
      <c r="H18453" s="227"/>
      <c r="I18453" s="214"/>
      <c r="J18453" s="214"/>
      <c r="K18453" s="218"/>
    </row>
    <row r="18454" customHeight="1" spans="1:11">
      <c r="A18454" s="228"/>
      <c r="B18454" s="219"/>
      <c r="C18454" s="220"/>
      <c r="D18454" s="220"/>
      <c r="E18454" s="220"/>
      <c r="F18454" s="225"/>
      <c r="G18454" s="222"/>
      <c r="H18454" s="229"/>
      <c r="I18454" s="220"/>
      <c r="J18454" s="220"/>
      <c r="K18454" s="223"/>
    </row>
    <row r="18455" customHeight="1" spans="1:11">
      <c r="A18455" s="226"/>
      <c r="B18455" s="213"/>
      <c r="C18455" s="214"/>
      <c r="D18455" s="214"/>
      <c r="E18455" s="214"/>
      <c r="F18455" s="224"/>
      <c r="G18455" s="216"/>
      <c r="H18455" s="227"/>
      <c r="I18455" s="214"/>
      <c r="J18455" s="214"/>
      <c r="K18455" s="218"/>
    </row>
    <row r="18456" customHeight="1" spans="1:11">
      <c r="A18456" s="228"/>
      <c r="B18456" s="219"/>
      <c r="C18456" s="220"/>
      <c r="D18456" s="220"/>
      <c r="E18456" s="220"/>
      <c r="F18456" s="225"/>
      <c r="G18456" s="222"/>
      <c r="H18456" s="229"/>
      <c r="I18456" s="220"/>
      <c r="J18456" s="220"/>
      <c r="K18456" s="223"/>
    </row>
    <row r="18457" customHeight="1" spans="1:11">
      <c r="A18457" s="226"/>
      <c r="B18457" s="213"/>
      <c r="C18457" s="214"/>
      <c r="D18457" s="214"/>
      <c r="E18457" s="214"/>
      <c r="F18457" s="224"/>
      <c r="G18457" s="216"/>
      <c r="H18457" s="227"/>
      <c r="I18457" s="214"/>
      <c r="J18457" s="214"/>
      <c r="K18457" s="218"/>
    </row>
    <row r="18458" customHeight="1" spans="1:11">
      <c r="A18458" s="228"/>
      <c r="B18458" s="219"/>
      <c r="C18458" s="220"/>
      <c r="D18458" s="220"/>
      <c r="E18458" s="220"/>
      <c r="F18458" s="225"/>
      <c r="G18458" s="222"/>
      <c r="H18458" s="229"/>
      <c r="I18458" s="220"/>
      <c r="J18458" s="220"/>
      <c r="K18458" s="223"/>
    </row>
    <row r="18459" customHeight="1" spans="1:11">
      <c r="A18459" s="226"/>
      <c r="B18459" s="213"/>
      <c r="C18459" s="214"/>
      <c r="D18459" s="214"/>
      <c r="E18459" s="214"/>
      <c r="F18459" s="224"/>
      <c r="G18459" s="216"/>
      <c r="H18459" s="227"/>
      <c r="I18459" s="214"/>
      <c r="J18459" s="214"/>
      <c r="K18459" s="218"/>
    </row>
    <row r="18460" customHeight="1" spans="1:11">
      <c r="A18460" s="228"/>
      <c r="B18460" s="219"/>
      <c r="C18460" s="220"/>
      <c r="D18460" s="220"/>
      <c r="E18460" s="220"/>
      <c r="F18460" s="225"/>
      <c r="G18460" s="222"/>
      <c r="H18460" s="229"/>
      <c r="I18460" s="220"/>
      <c r="J18460" s="220"/>
      <c r="K18460" s="223"/>
    </row>
    <row r="18461" customHeight="1" spans="1:11">
      <c r="A18461" s="226"/>
      <c r="B18461" s="213"/>
      <c r="C18461" s="214"/>
      <c r="D18461" s="214"/>
      <c r="E18461" s="214"/>
      <c r="F18461" s="224"/>
      <c r="G18461" s="216"/>
      <c r="H18461" s="227"/>
      <c r="I18461" s="214"/>
      <c r="J18461" s="214"/>
      <c r="K18461" s="218"/>
    </row>
    <row r="18462" customHeight="1" spans="1:11">
      <c r="A18462" s="228"/>
      <c r="B18462" s="219"/>
      <c r="C18462" s="220"/>
      <c r="D18462" s="220"/>
      <c r="E18462" s="220"/>
      <c r="F18462" s="225"/>
      <c r="G18462" s="222"/>
      <c r="H18462" s="229"/>
      <c r="I18462" s="220"/>
      <c r="J18462" s="220"/>
      <c r="K18462" s="223"/>
    </row>
    <row r="18463" customHeight="1" spans="1:11">
      <c r="A18463" s="226"/>
      <c r="B18463" s="213"/>
      <c r="C18463" s="214"/>
      <c r="D18463" s="214"/>
      <c r="E18463" s="214"/>
      <c r="F18463" s="224"/>
      <c r="G18463" s="216"/>
      <c r="H18463" s="227"/>
      <c r="I18463" s="214"/>
      <c r="J18463" s="214"/>
      <c r="K18463" s="218"/>
    </row>
    <row r="18464" customHeight="1" spans="1:11">
      <c r="A18464" s="228"/>
      <c r="B18464" s="219"/>
      <c r="C18464" s="220"/>
      <c r="D18464" s="220"/>
      <c r="E18464" s="220"/>
      <c r="F18464" s="225"/>
      <c r="G18464" s="222"/>
      <c r="H18464" s="229"/>
      <c r="I18464" s="220"/>
      <c r="J18464" s="220"/>
      <c r="K18464" s="223"/>
    </row>
    <row r="18465" customHeight="1" spans="1:11">
      <c r="A18465" s="226"/>
      <c r="B18465" s="213"/>
      <c r="C18465" s="214"/>
      <c r="D18465" s="214"/>
      <c r="E18465" s="214"/>
      <c r="F18465" s="224"/>
      <c r="G18465" s="216"/>
      <c r="H18465" s="227"/>
      <c r="I18465" s="214"/>
      <c r="J18465" s="214"/>
      <c r="K18465" s="218"/>
    </row>
    <row r="18466" customHeight="1" spans="1:11">
      <c r="A18466" s="228"/>
      <c r="B18466" s="219"/>
      <c r="C18466" s="220"/>
      <c r="D18466" s="220"/>
      <c r="E18466" s="220"/>
      <c r="F18466" s="225"/>
      <c r="G18466" s="222"/>
      <c r="H18466" s="229"/>
      <c r="I18466" s="220"/>
      <c r="J18466" s="220"/>
      <c r="K18466" s="223"/>
    </row>
    <row r="18467" customHeight="1" spans="1:11">
      <c r="A18467" s="226"/>
      <c r="B18467" s="213"/>
      <c r="C18467" s="214"/>
      <c r="D18467" s="214"/>
      <c r="E18467" s="214"/>
      <c r="F18467" s="224"/>
      <c r="G18467" s="216"/>
      <c r="H18467" s="227"/>
      <c r="I18467" s="214"/>
      <c r="J18467" s="214"/>
      <c r="K18467" s="218"/>
    </row>
    <row r="18468" customHeight="1" spans="1:11">
      <c r="A18468" s="228"/>
      <c r="B18468" s="219"/>
      <c r="C18468" s="220"/>
      <c r="D18468" s="220"/>
      <c r="E18468" s="220"/>
      <c r="F18468" s="225"/>
      <c r="G18468" s="222"/>
      <c r="H18468" s="229"/>
      <c r="I18468" s="220"/>
      <c r="J18468" s="220"/>
      <c r="K18468" s="223"/>
    </row>
    <row r="18469" customHeight="1" spans="1:11">
      <c r="A18469" s="226"/>
      <c r="B18469" s="213"/>
      <c r="C18469" s="214"/>
      <c r="D18469" s="214"/>
      <c r="E18469" s="214"/>
      <c r="F18469" s="224"/>
      <c r="G18469" s="216"/>
      <c r="H18469" s="227"/>
      <c r="I18469" s="214"/>
      <c r="J18469" s="214"/>
      <c r="K18469" s="218"/>
    </row>
    <row r="18470" customHeight="1" spans="1:11">
      <c r="A18470" s="228"/>
      <c r="B18470" s="219"/>
      <c r="C18470" s="220"/>
      <c r="D18470" s="220"/>
      <c r="E18470" s="220"/>
      <c r="F18470" s="225"/>
      <c r="G18470" s="222"/>
      <c r="H18470" s="229"/>
      <c r="I18470" s="220"/>
      <c r="J18470" s="220"/>
      <c r="K18470" s="223"/>
    </row>
    <row r="18471" customHeight="1" spans="1:11">
      <c r="A18471" s="226"/>
      <c r="B18471" s="213"/>
      <c r="C18471" s="214"/>
      <c r="D18471" s="214"/>
      <c r="E18471" s="214"/>
      <c r="F18471" s="224"/>
      <c r="G18471" s="216"/>
      <c r="H18471" s="227"/>
      <c r="I18471" s="214"/>
      <c r="J18471" s="214"/>
      <c r="K18471" s="218"/>
    </row>
    <row r="18472" customHeight="1" spans="1:11">
      <c r="A18472" s="228"/>
      <c r="B18472" s="219"/>
      <c r="C18472" s="220"/>
      <c r="D18472" s="220"/>
      <c r="E18472" s="220"/>
      <c r="F18472" s="225"/>
      <c r="G18472" s="222"/>
      <c r="H18472" s="229"/>
      <c r="I18472" s="220"/>
      <c r="J18472" s="220"/>
      <c r="K18472" s="223"/>
    </row>
    <row r="18473" customHeight="1" spans="1:11">
      <c r="A18473" s="226"/>
      <c r="B18473" s="213"/>
      <c r="C18473" s="214"/>
      <c r="D18473" s="214"/>
      <c r="E18473" s="214"/>
      <c r="F18473" s="224"/>
      <c r="G18473" s="216"/>
      <c r="H18473" s="227"/>
      <c r="I18473" s="214"/>
      <c r="J18473" s="214"/>
      <c r="K18473" s="218"/>
    </row>
    <row r="18474" customHeight="1" spans="1:11">
      <c r="A18474" s="228"/>
      <c r="B18474" s="219"/>
      <c r="C18474" s="220"/>
      <c r="D18474" s="220"/>
      <c r="E18474" s="220"/>
      <c r="F18474" s="225"/>
      <c r="G18474" s="222"/>
      <c r="H18474" s="229"/>
      <c r="I18474" s="220"/>
      <c r="J18474" s="220"/>
      <c r="K18474" s="223"/>
    </row>
    <row r="18475" customHeight="1" spans="1:11">
      <c r="A18475" s="226"/>
      <c r="B18475" s="213"/>
      <c r="C18475" s="214"/>
      <c r="D18475" s="214"/>
      <c r="E18475" s="214"/>
      <c r="F18475" s="224"/>
      <c r="G18475" s="216"/>
      <c r="H18475" s="227"/>
      <c r="I18475" s="214"/>
      <c r="J18475" s="214"/>
      <c r="K18475" s="218"/>
    </row>
    <row r="18476" customHeight="1" spans="1:11">
      <c r="A18476" s="228"/>
      <c r="B18476" s="219"/>
      <c r="C18476" s="220"/>
      <c r="D18476" s="220"/>
      <c r="E18476" s="220"/>
      <c r="F18476" s="225"/>
      <c r="G18476" s="222"/>
      <c r="H18476" s="229"/>
      <c r="I18476" s="220"/>
      <c r="J18476" s="220"/>
      <c r="K18476" s="223"/>
    </row>
    <row r="18477" customHeight="1" spans="1:11">
      <c r="A18477" s="226"/>
      <c r="B18477" s="213"/>
      <c r="C18477" s="214"/>
      <c r="D18477" s="214"/>
      <c r="E18477" s="214"/>
      <c r="F18477" s="224"/>
      <c r="G18477" s="216"/>
      <c r="H18477" s="227"/>
      <c r="I18477" s="214"/>
      <c r="J18477" s="214"/>
      <c r="K18477" s="218"/>
    </row>
    <row r="18478" customHeight="1" spans="1:11">
      <c r="A18478" s="228"/>
      <c r="B18478" s="219"/>
      <c r="C18478" s="220"/>
      <c r="D18478" s="220"/>
      <c r="E18478" s="220"/>
      <c r="F18478" s="225"/>
      <c r="G18478" s="222"/>
      <c r="H18478" s="229"/>
      <c r="I18478" s="220"/>
      <c r="J18478" s="220"/>
      <c r="K18478" s="223"/>
    </row>
    <row r="18479" customHeight="1" spans="1:11">
      <c r="A18479" s="226"/>
      <c r="B18479" s="213"/>
      <c r="C18479" s="214"/>
      <c r="D18479" s="214"/>
      <c r="E18479" s="214"/>
      <c r="F18479" s="224"/>
      <c r="G18479" s="216"/>
      <c r="H18479" s="227"/>
      <c r="I18479" s="214"/>
      <c r="J18479" s="214"/>
      <c r="K18479" s="218"/>
    </row>
    <row r="18480" customHeight="1" spans="1:11">
      <c r="A18480" s="228"/>
      <c r="B18480" s="219"/>
      <c r="C18480" s="220"/>
      <c r="D18480" s="220"/>
      <c r="E18480" s="220"/>
      <c r="F18480" s="225"/>
      <c r="G18480" s="222"/>
      <c r="H18480" s="229"/>
      <c r="I18480" s="220"/>
      <c r="J18480" s="220"/>
      <c r="K18480" s="223"/>
    </row>
    <row r="18481" customHeight="1" spans="1:11">
      <c r="A18481" s="226"/>
      <c r="B18481" s="213"/>
      <c r="C18481" s="214"/>
      <c r="D18481" s="214"/>
      <c r="E18481" s="214"/>
      <c r="F18481" s="224"/>
      <c r="G18481" s="216"/>
      <c r="H18481" s="227"/>
      <c r="I18481" s="214"/>
      <c r="J18481" s="214"/>
      <c r="K18481" s="218"/>
    </row>
    <row r="18482" customHeight="1" spans="1:11">
      <c r="A18482" s="228"/>
      <c r="B18482" s="219"/>
      <c r="C18482" s="220"/>
      <c r="D18482" s="220"/>
      <c r="E18482" s="220"/>
      <c r="F18482" s="225"/>
      <c r="G18482" s="222"/>
      <c r="H18482" s="229"/>
      <c r="I18482" s="220"/>
      <c r="J18482" s="220"/>
      <c r="K18482" s="223"/>
    </row>
    <row r="18483" customHeight="1" spans="1:11">
      <c r="A18483" s="226"/>
      <c r="B18483" s="213"/>
      <c r="C18483" s="214"/>
      <c r="D18483" s="214"/>
      <c r="E18483" s="214"/>
      <c r="F18483" s="224"/>
      <c r="G18483" s="216"/>
      <c r="H18483" s="227"/>
      <c r="I18483" s="214"/>
      <c r="J18483" s="214"/>
      <c r="K18483" s="218"/>
    </row>
    <row r="18484" customHeight="1" spans="1:11">
      <c r="A18484" s="228"/>
      <c r="B18484" s="219"/>
      <c r="C18484" s="220"/>
      <c r="D18484" s="220"/>
      <c r="E18484" s="220"/>
      <c r="F18484" s="225"/>
      <c r="G18484" s="222"/>
      <c r="H18484" s="229"/>
      <c r="I18484" s="220"/>
      <c r="J18484" s="220"/>
      <c r="K18484" s="223"/>
    </row>
    <row r="18485" customHeight="1" spans="1:11">
      <c r="A18485" s="226"/>
      <c r="B18485" s="213"/>
      <c r="C18485" s="214"/>
      <c r="D18485" s="214"/>
      <c r="E18485" s="214"/>
      <c r="F18485" s="224"/>
      <c r="G18485" s="216"/>
      <c r="H18485" s="227"/>
      <c r="I18485" s="214"/>
      <c r="J18485" s="214"/>
      <c r="K18485" s="218"/>
    </row>
    <row r="18486" customHeight="1" spans="1:11">
      <c r="A18486" s="228"/>
      <c r="B18486" s="219"/>
      <c r="C18486" s="220"/>
      <c r="D18486" s="220"/>
      <c r="E18486" s="220"/>
      <c r="F18486" s="225"/>
      <c r="G18486" s="222"/>
      <c r="H18486" s="229"/>
      <c r="I18486" s="220"/>
      <c r="J18486" s="220"/>
      <c r="K18486" s="223"/>
    </row>
    <row r="18487" customHeight="1" spans="1:11">
      <c r="A18487" s="226"/>
      <c r="B18487" s="213"/>
      <c r="C18487" s="214"/>
      <c r="D18487" s="214"/>
      <c r="E18487" s="214"/>
      <c r="F18487" s="224"/>
      <c r="G18487" s="216"/>
      <c r="H18487" s="227"/>
      <c r="I18487" s="214"/>
      <c r="J18487" s="214"/>
      <c r="K18487" s="218"/>
    </row>
    <row r="18488" customHeight="1" spans="1:11">
      <c r="A18488" s="228"/>
      <c r="B18488" s="219"/>
      <c r="C18488" s="220"/>
      <c r="D18488" s="220"/>
      <c r="E18488" s="220"/>
      <c r="F18488" s="225"/>
      <c r="G18488" s="222"/>
      <c r="H18488" s="229"/>
      <c r="I18488" s="220"/>
      <c r="J18488" s="220"/>
      <c r="K18488" s="223"/>
    </row>
    <row r="18489" customHeight="1" spans="1:11">
      <c r="A18489" s="226"/>
      <c r="B18489" s="213"/>
      <c r="C18489" s="214"/>
      <c r="D18489" s="214"/>
      <c r="E18489" s="214"/>
      <c r="F18489" s="224"/>
      <c r="G18489" s="216"/>
      <c r="H18489" s="227"/>
      <c r="I18489" s="214"/>
      <c r="J18489" s="214"/>
      <c r="K18489" s="218"/>
    </row>
    <row r="18490" customHeight="1" spans="1:11">
      <c r="A18490" s="228"/>
      <c r="B18490" s="219"/>
      <c r="C18490" s="220"/>
      <c r="D18490" s="220"/>
      <c r="E18490" s="220"/>
      <c r="F18490" s="225"/>
      <c r="G18490" s="222"/>
      <c r="H18490" s="229"/>
      <c r="I18490" s="220"/>
      <c r="J18490" s="220"/>
      <c r="K18490" s="223"/>
    </row>
    <row r="18491" customHeight="1" spans="1:11">
      <c r="A18491" s="226"/>
      <c r="B18491" s="213"/>
      <c r="C18491" s="214"/>
      <c r="D18491" s="214"/>
      <c r="E18491" s="214"/>
      <c r="F18491" s="224"/>
      <c r="G18491" s="216"/>
      <c r="H18491" s="227"/>
      <c r="I18491" s="214"/>
      <c r="J18491" s="214"/>
      <c r="K18491" s="218"/>
    </row>
    <row r="18492" customHeight="1" spans="1:11">
      <c r="A18492" s="228"/>
      <c r="B18492" s="219"/>
      <c r="C18492" s="220"/>
      <c r="D18492" s="220"/>
      <c r="E18492" s="220"/>
      <c r="F18492" s="225"/>
      <c r="G18492" s="222"/>
      <c r="H18492" s="229"/>
      <c r="I18492" s="220"/>
      <c r="J18492" s="220"/>
      <c r="K18492" s="223"/>
    </row>
    <row r="18493" customHeight="1" spans="1:11">
      <c r="A18493" s="226"/>
      <c r="B18493" s="213"/>
      <c r="C18493" s="214"/>
      <c r="D18493" s="214"/>
      <c r="E18493" s="214"/>
      <c r="F18493" s="224"/>
      <c r="G18493" s="216"/>
      <c r="H18493" s="227"/>
      <c r="I18493" s="214"/>
      <c r="J18493" s="214"/>
      <c r="K18493" s="218"/>
    </row>
    <row r="18494" customHeight="1" spans="1:11">
      <c r="A18494" s="228"/>
      <c r="B18494" s="219"/>
      <c r="C18494" s="220"/>
      <c r="D18494" s="220"/>
      <c r="E18494" s="220"/>
      <c r="F18494" s="225"/>
      <c r="G18494" s="222"/>
      <c r="H18494" s="229"/>
      <c r="I18494" s="220"/>
      <c r="J18494" s="220"/>
      <c r="K18494" s="223"/>
    </row>
    <row r="18495" customHeight="1" spans="1:11">
      <c r="A18495" s="226"/>
      <c r="B18495" s="213"/>
      <c r="C18495" s="214"/>
      <c r="D18495" s="214"/>
      <c r="E18495" s="214"/>
      <c r="F18495" s="224"/>
      <c r="G18495" s="216"/>
      <c r="H18495" s="227"/>
      <c r="I18495" s="214"/>
      <c r="J18495" s="214"/>
      <c r="K18495" s="218"/>
    </row>
    <row r="18496" customHeight="1" spans="1:11">
      <c r="A18496" s="228"/>
      <c r="B18496" s="219"/>
      <c r="C18496" s="220"/>
      <c r="D18496" s="220"/>
      <c r="E18496" s="220"/>
      <c r="F18496" s="225"/>
      <c r="G18496" s="222"/>
      <c r="H18496" s="229"/>
      <c r="I18496" s="220"/>
      <c r="J18496" s="220"/>
      <c r="K18496" s="223"/>
    </row>
    <row r="18497" customHeight="1" spans="1:11">
      <c r="A18497" s="226"/>
      <c r="B18497" s="213"/>
      <c r="C18497" s="214"/>
      <c r="D18497" s="214"/>
      <c r="E18497" s="214"/>
      <c r="F18497" s="224"/>
      <c r="G18497" s="216"/>
      <c r="H18497" s="227"/>
      <c r="I18497" s="214"/>
      <c r="J18497" s="214"/>
      <c r="K18497" s="218"/>
    </row>
    <row r="18498" customHeight="1" spans="1:11">
      <c r="A18498" s="228"/>
      <c r="B18498" s="219"/>
      <c r="C18498" s="220"/>
      <c r="D18498" s="220"/>
      <c r="E18498" s="220"/>
      <c r="F18498" s="225"/>
      <c r="G18498" s="222"/>
      <c r="H18498" s="229"/>
      <c r="I18498" s="220"/>
      <c r="J18498" s="220"/>
      <c r="K18498" s="223"/>
    </row>
    <row r="18499" customHeight="1" spans="1:11">
      <c r="A18499" s="226"/>
      <c r="B18499" s="213"/>
      <c r="C18499" s="214"/>
      <c r="D18499" s="214"/>
      <c r="E18499" s="214"/>
      <c r="F18499" s="224"/>
      <c r="G18499" s="216"/>
      <c r="H18499" s="227"/>
      <c r="I18499" s="214"/>
      <c r="J18499" s="214"/>
      <c r="K18499" s="218"/>
    </row>
    <row r="18500" customHeight="1" spans="1:11">
      <c r="A18500" s="228"/>
      <c r="B18500" s="219"/>
      <c r="C18500" s="220"/>
      <c r="D18500" s="220"/>
      <c r="E18500" s="220"/>
      <c r="F18500" s="225"/>
      <c r="G18500" s="222"/>
      <c r="H18500" s="229"/>
      <c r="I18500" s="220"/>
      <c r="J18500" s="220"/>
      <c r="K18500" s="223"/>
    </row>
    <row r="18501" customHeight="1" spans="1:11">
      <c r="A18501" s="226"/>
      <c r="B18501" s="213"/>
      <c r="C18501" s="214"/>
      <c r="D18501" s="214"/>
      <c r="E18501" s="214"/>
      <c r="F18501" s="224"/>
      <c r="G18501" s="216"/>
      <c r="H18501" s="227"/>
      <c r="I18501" s="214"/>
      <c r="J18501" s="214"/>
      <c r="K18501" s="218"/>
    </row>
    <row r="18502" customHeight="1" spans="1:11">
      <c r="A18502" s="228"/>
      <c r="B18502" s="219"/>
      <c r="C18502" s="220"/>
      <c r="D18502" s="220"/>
      <c r="E18502" s="220"/>
      <c r="F18502" s="225"/>
      <c r="G18502" s="222"/>
      <c r="H18502" s="229"/>
      <c r="I18502" s="220"/>
      <c r="J18502" s="220"/>
      <c r="K18502" s="223"/>
    </row>
    <row r="18503" customHeight="1" spans="1:11">
      <c r="A18503" s="226"/>
      <c r="B18503" s="213"/>
      <c r="C18503" s="214"/>
      <c r="D18503" s="214"/>
      <c r="E18503" s="214"/>
      <c r="F18503" s="224"/>
      <c r="G18503" s="216"/>
      <c r="H18503" s="227"/>
      <c r="I18503" s="214"/>
      <c r="J18503" s="214"/>
      <c r="K18503" s="218"/>
    </row>
    <row r="18504" customHeight="1" spans="1:11">
      <c r="A18504" s="228"/>
      <c r="B18504" s="219"/>
      <c r="C18504" s="220"/>
      <c r="D18504" s="220"/>
      <c r="E18504" s="220"/>
      <c r="F18504" s="225"/>
      <c r="G18504" s="222"/>
      <c r="H18504" s="229"/>
      <c r="I18504" s="220"/>
      <c r="J18504" s="220"/>
      <c r="K18504" s="223"/>
    </row>
    <row r="18505" customHeight="1" spans="1:11">
      <c r="A18505" s="226"/>
      <c r="B18505" s="213"/>
      <c r="C18505" s="214"/>
      <c r="D18505" s="214"/>
      <c r="E18505" s="214"/>
      <c r="F18505" s="224"/>
      <c r="G18505" s="216"/>
      <c r="H18505" s="227"/>
      <c r="I18505" s="214"/>
      <c r="J18505" s="214"/>
      <c r="K18505" s="218"/>
    </row>
    <row r="18506" customHeight="1" spans="1:11">
      <c r="A18506" s="228"/>
      <c r="B18506" s="219"/>
      <c r="C18506" s="220"/>
      <c r="D18506" s="220"/>
      <c r="E18506" s="220"/>
      <c r="F18506" s="225"/>
      <c r="G18506" s="222"/>
      <c r="H18506" s="229"/>
      <c r="I18506" s="220"/>
      <c r="J18506" s="220"/>
      <c r="K18506" s="223"/>
    </row>
    <row r="18507" customHeight="1" spans="1:11">
      <c r="A18507" s="226"/>
      <c r="B18507" s="213"/>
      <c r="C18507" s="214"/>
      <c r="D18507" s="214"/>
      <c r="E18507" s="214"/>
      <c r="F18507" s="224"/>
      <c r="G18507" s="216"/>
      <c r="H18507" s="227"/>
      <c r="I18507" s="214"/>
      <c r="J18507" s="214"/>
      <c r="K18507" s="218"/>
    </row>
    <row r="18508" customHeight="1" spans="1:11">
      <c r="A18508" s="228"/>
      <c r="B18508" s="219"/>
      <c r="C18508" s="220"/>
      <c r="D18508" s="220"/>
      <c r="E18508" s="220"/>
      <c r="F18508" s="225"/>
      <c r="G18508" s="222"/>
      <c r="H18508" s="229"/>
      <c r="I18508" s="220"/>
      <c r="J18508" s="220"/>
      <c r="K18508" s="223"/>
    </row>
    <row r="18509" customHeight="1" spans="1:11">
      <c r="A18509" s="226"/>
      <c r="B18509" s="213"/>
      <c r="C18509" s="214"/>
      <c r="D18509" s="214"/>
      <c r="E18509" s="214"/>
      <c r="F18509" s="224"/>
      <c r="G18509" s="216"/>
      <c r="H18509" s="227"/>
      <c r="I18509" s="214"/>
      <c r="J18509" s="214"/>
      <c r="K18509" s="218"/>
    </row>
    <row r="18510" customHeight="1" spans="1:11">
      <c r="A18510" s="228"/>
      <c r="B18510" s="219"/>
      <c r="C18510" s="220"/>
      <c r="D18510" s="220"/>
      <c r="E18510" s="220"/>
      <c r="F18510" s="225"/>
      <c r="G18510" s="222"/>
      <c r="H18510" s="229"/>
      <c r="I18510" s="220"/>
      <c r="J18510" s="220"/>
      <c r="K18510" s="223"/>
    </row>
    <row r="18511" customHeight="1" spans="1:11">
      <c r="A18511" s="226"/>
      <c r="B18511" s="213"/>
      <c r="C18511" s="214"/>
      <c r="D18511" s="214"/>
      <c r="E18511" s="214"/>
      <c r="F18511" s="224"/>
      <c r="G18511" s="216"/>
      <c r="H18511" s="227"/>
      <c r="I18511" s="214"/>
      <c r="J18511" s="214"/>
      <c r="K18511" s="218"/>
    </row>
    <row r="18512" customHeight="1" spans="1:11">
      <c r="A18512" s="228"/>
      <c r="B18512" s="219"/>
      <c r="C18512" s="220"/>
      <c r="D18512" s="220"/>
      <c r="E18512" s="220"/>
      <c r="F18512" s="225"/>
      <c r="G18512" s="222"/>
      <c r="H18512" s="229"/>
      <c r="I18512" s="220"/>
      <c r="J18512" s="220"/>
      <c r="K18512" s="223"/>
    </row>
    <row r="18513" customHeight="1" spans="1:11">
      <c r="A18513" s="226"/>
      <c r="B18513" s="213"/>
      <c r="C18513" s="214"/>
      <c r="D18513" s="214"/>
      <c r="E18513" s="214"/>
      <c r="F18513" s="224"/>
      <c r="G18513" s="216"/>
      <c r="H18513" s="227"/>
      <c r="I18513" s="214"/>
      <c r="J18513" s="214"/>
      <c r="K18513" s="218"/>
    </row>
    <row r="18514" customHeight="1" spans="1:11">
      <c r="A18514" s="228"/>
      <c r="B18514" s="219"/>
      <c r="C18514" s="220"/>
      <c r="D18514" s="220"/>
      <c r="E18514" s="220"/>
      <c r="F18514" s="225"/>
      <c r="G18514" s="222"/>
      <c r="H18514" s="229"/>
      <c r="I18514" s="220"/>
      <c r="J18514" s="220"/>
      <c r="K18514" s="223"/>
    </row>
    <row r="18515" customHeight="1" spans="1:11">
      <c r="A18515" s="226"/>
      <c r="B18515" s="213"/>
      <c r="C18515" s="214"/>
      <c r="D18515" s="214"/>
      <c r="E18515" s="214"/>
      <c r="F18515" s="224"/>
      <c r="G18515" s="216"/>
      <c r="H18515" s="227"/>
      <c r="I18515" s="214"/>
      <c r="J18515" s="214"/>
      <c r="K18515" s="218"/>
    </row>
    <row r="18516" customHeight="1" spans="1:11">
      <c r="A18516" s="228"/>
      <c r="B18516" s="219"/>
      <c r="C18516" s="220"/>
      <c r="D18516" s="220"/>
      <c r="E18516" s="220"/>
      <c r="F18516" s="225"/>
      <c r="G18516" s="222"/>
      <c r="H18516" s="229"/>
      <c r="I18516" s="220"/>
      <c r="J18516" s="220"/>
      <c r="K18516" s="223"/>
    </row>
    <row r="18517" customHeight="1" spans="1:11">
      <c r="A18517" s="226"/>
      <c r="B18517" s="213"/>
      <c r="C18517" s="214"/>
      <c r="D18517" s="214"/>
      <c r="E18517" s="214"/>
      <c r="F18517" s="224"/>
      <c r="G18517" s="216"/>
      <c r="H18517" s="227"/>
      <c r="I18517" s="214"/>
      <c r="J18517" s="214"/>
      <c r="K18517" s="218"/>
    </row>
    <row r="18518" customHeight="1" spans="1:11">
      <c r="A18518" s="228"/>
      <c r="B18518" s="219"/>
      <c r="C18518" s="220"/>
      <c r="D18518" s="220"/>
      <c r="E18518" s="220"/>
      <c r="F18518" s="225"/>
      <c r="G18518" s="222"/>
      <c r="H18518" s="229"/>
      <c r="I18518" s="220"/>
      <c r="J18518" s="220"/>
      <c r="K18518" s="223"/>
    </row>
    <row r="18519" customHeight="1" spans="1:11">
      <c r="A18519" s="226"/>
      <c r="B18519" s="213"/>
      <c r="C18519" s="214"/>
      <c r="D18519" s="214"/>
      <c r="E18519" s="214"/>
      <c r="F18519" s="224"/>
      <c r="G18519" s="216"/>
      <c r="H18519" s="227"/>
      <c r="I18519" s="214"/>
      <c r="J18519" s="214"/>
      <c r="K18519" s="218"/>
    </row>
    <row r="18520" customHeight="1" spans="1:11">
      <c r="A18520" s="228"/>
      <c r="B18520" s="219"/>
      <c r="C18520" s="220"/>
      <c r="D18520" s="220"/>
      <c r="E18520" s="220"/>
      <c r="F18520" s="225"/>
      <c r="G18520" s="222"/>
      <c r="H18520" s="229"/>
      <c r="I18520" s="220"/>
      <c r="J18520" s="220"/>
      <c r="K18520" s="223"/>
    </row>
    <row r="18521" customHeight="1" spans="1:11">
      <c r="A18521" s="226"/>
      <c r="B18521" s="213"/>
      <c r="C18521" s="214"/>
      <c r="D18521" s="214"/>
      <c r="E18521" s="214"/>
      <c r="F18521" s="224"/>
      <c r="G18521" s="216"/>
      <c r="H18521" s="227"/>
      <c r="I18521" s="214"/>
      <c r="J18521" s="214"/>
      <c r="K18521" s="218"/>
    </row>
    <row r="18522" customHeight="1" spans="1:11">
      <c r="A18522" s="228"/>
      <c r="B18522" s="219"/>
      <c r="C18522" s="220"/>
      <c r="D18522" s="220"/>
      <c r="E18522" s="220"/>
      <c r="F18522" s="225"/>
      <c r="G18522" s="222"/>
      <c r="H18522" s="229"/>
      <c r="I18522" s="220"/>
      <c r="J18522" s="220"/>
      <c r="K18522" s="223"/>
    </row>
    <row r="18523" customHeight="1" spans="1:11">
      <c r="A18523" s="226"/>
      <c r="B18523" s="213"/>
      <c r="C18523" s="214"/>
      <c r="D18523" s="214"/>
      <c r="E18523" s="214"/>
      <c r="F18523" s="224"/>
      <c r="G18523" s="216"/>
      <c r="H18523" s="227"/>
      <c r="I18523" s="214"/>
      <c r="J18523" s="214"/>
      <c r="K18523" s="218"/>
    </row>
    <row r="18524" customHeight="1" spans="1:11">
      <c r="A18524" s="228"/>
      <c r="B18524" s="219"/>
      <c r="C18524" s="220"/>
      <c r="D18524" s="220"/>
      <c r="E18524" s="220"/>
      <c r="F18524" s="225"/>
      <c r="G18524" s="222"/>
      <c r="H18524" s="229"/>
      <c r="I18524" s="220"/>
      <c r="J18524" s="220"/>
      <c r="K18524" s="223"/>
    </row>
    <row r="18525" customHeight="1" spans="1:11">
      <c r="A18525" s="226"/>
      <c r="B18525" s="213"/>
      <c r="C18525" s="214"/>
      <c r="D18525" s="214"/>
      <c r="E18525" s="214"/>
      <c r="F18525" s="224"/>
      <c r="G18525" s="216"/>
      <c r="H18525" s="227"/>
      <c r="I18525" s="214"/>
      <c r="J18525" s="214"/>
      <c r="K18525" s="218"/>
    </row>
    <row r="18526" customHeight="1" spans="1:11">
      <c r="A18526" s="228"/>
      <c r="B18526" s="219"/>
      <c r="C18526" s="220"/>
      <c r="D18526" s="220"/>
      <c r="E18526" s="220"/>
      <c r="F18526" s="225"/>
      <c r="G18526" s="222"/>
      <c r="H18526" s="229"/>
      <c r="I18526" s="220"/>
      <c r="J18526" s="220"/>
      <c r="K18526" s="223"/>
    </row>
    <row r="18527" customHeight="1" spans="1:11">
      <c r="A18527" s="226"/>
      <c r="B18527" s="213"/>
      <c r="C18527" s="214"/>
      <c r="D18527" s="214"/>
      <c r="E18527" s="214"/>
      <c r="F18527" s="224"/>
      <c r="G18527" s="216"/>
      <c r="H18527" s="227"/>
      <c r="I18527" s="214"/>
      <c r="J18527" s="214"/>
      <c r="K18527" s="218"/>
    </row>
    <row r="18528" customHeight="1" spans="1:11">
      <c r="A18528" s="228"/>
      <c r="B18528" s="219"/>
      <c r="C18528" s="220"/>
      <c r="D18528" s="220"/>
      <c r="E18528" s="220"/>
      <c r="F18528" s="225"/>
      <c r="G18528" s="222"/>
      <c r="H18528" s="229"/>
      <c r="I18528" s="220"/>
      <c r="J18528" s="220"/>
      <c r="K18528" s="223"/>
    </row>
    <row r="18529" customHeight="1" spans="1:11">
      <c r="A18529" s="226"/>
      <c r="B18529" s="213"/>
      <c r="C18529" s="214"/>
      <c r="D18529" s="214"/>
      <c r="E18529" s="214"/>
      <c r="F18529" s="224"/>
      <c r="G18529" s="216"/>
      <c r="H18529" s="227"/>
      <c r="I18529" s="214"/>
      <c r="J18529" s="214"/>
      <c r="K18529" s="218"/>
    </row>
    <row r="18530" customHeight="1" spans="1:11">
      <c r="A18530" s="228"/>
      <c r="B18530" s="219"/>
      <c r="C18530" s="220"/>
      <c r="D18530" s="220"/>
      <c r="E18530" s="220"/>
      <c r="F18530" s="225"/>
      <c r="G18530" s="222"/>
      <c r="H18530" s="229"/>
      <c r="I18530" s="220"/>
      <c r="J18530" s="220"/>
      <c r="K18530" s="223"/>
    </row>
    <row r="18531" customHeight="1" spans="1:11">
      <c r="A18531" s="226"/>
      <c r="B18531" s="213"/>
      <c r="C18531" s="214"/>
      <c r="D18531" s="214"/>
      <c r="E18531" s="214"/>
      <c r="F18531" s="224"/>
      <c r="G18531" s="216"/>
      <c r="H18531" s="227"/>
      <c r="I18531" s="214"/>
      <c r="J18531" s="214"/>
      <c r="K18531" s="218"/>
    </row>
    <row r="18532" customHeight="1" spans="1:11">
      <c r="A18532" s="228"/>
      <c r="B18532" s="219"/>
      <c r="C18532" s="220"/>
      <c r="D18532" s="220"/>
      <c r="E18532" s="220"/>
      <c r="F18532" s="225"/>
      <c r="G18532" s="222"/>
      <c r="H18532" s="229"/>
      <c r="I18532" s="220"/>
      <c r="J18532" s="220"/>
      <c r="K18532" s="223"/>
    </row>
    <row r="18533" customHeight="1" spans="1:11">
      <c r="A18533" s="226"/>
      <c r="B18533" s="213"/>
      <c r="C18533" s="214"/>
      <c r="D18533" s="214"/>
      <c r="E18533" s="214"/>
      <c r="F18533" s="224"/>
      <c r="G18533" s="216"/>
      <c r="H18533" s="227"/>
      <c r="I18533" s="214"/>
      <c r="J18533" s="214"/>
      <c r="K18533" s="218"/>
    </row>
    <row r="18534" customHeight="1" spans="1:11">
      <c r="A18534" s="228"/>
      <c r="B18534" s="219"/>
      <c r="C18534" s="220"/>
      <c r="D18534" s="220"/>
      <c r="E18534" s="220"/>
      <c r="F18534" s="225"/>
      <c r="G18534" s="222"/>
      <c r="H18534" s="229"/>
      <c r="I18534" s="220"/>
      <c r="J18534" s="220"/>
      <c r="K18534" s="223"/>
    </row>
    <row r="18535" customHeight="1" spans="1:11">
      <c r="A18535" s="226"/>
      <c r="B18535" s="213"/>
      <c r="C18535" s="214"/>
      <c r="D18535" s="214"/>
      <c r="E18535" s="214"/>
      <c r="F18535" s="224"/>
      <c r="G18535" s="216"/>
      <c r="H18535" s="227"/>
      <c r="I18535" s="214"/>
      <c r="J18535" s="214"/>
      <c r="K18535" s="218"/>
    </row>
    <row r="18536" customHeight="1" spans="1:11">
      <c r="A18536" s="228"/>
      <c r="B18536" s="219"/>
      <c r="C18536" s="220"/>
      <c r="D18536" s="220"/>
      <c r="E18536" s="220"/>
      <c r="F18536" s="225"/>
      <c r="G18536" s="222"/>
      <c r="H18536" s="229"/>
      <c r="I18536" s="220"/>
      <c r="J18536" s="220"/>
      <c r="K18536" s="223"/>
    </row>
    <row r="18537" customHeight="1" spans="1:11">
      <c r="A18537" s="226"/>
      <c r="B18537" s="213"/>
      <c r="C18537" s="214"/>
      <c r="D18537" s="214"/>
      <c r="E18537" s="214"/>
      <c r="F18537" s="224"/>
      <c r="G18537" s="216"/>
      <c r="H18537" s="227"/>
      <c r="I18537" s="214"/>
      <c r="J18537" s="214"/>
      <c r="K18537" s="218"/>
    </row>
    <row r="18538" customHeight="1" spans="1:11">
      <c r="A18538" s="228"/>
      <c r="B18538" s="219"/>
      <c r="C18538" s="220"/>
      <c r="D18538" s="220"/>
      <c r="E18538" s="220"/>
      <c r="F18538" s="225"/>
      <c r="G18538" s="222"/>
      <c r="H18538" s="229"/>
      <c r="I18538" s="220"/>
      <c r="J18538" s="220"/>
      <c r="K18538" s="223"/>
    </row>
    <row r="18539" customHeight="1" spans="1:11">
      <c r="A18539" s="226"/>
      <c r="B18539" s="213"/>
      <c r="C18539" s="214"/>
      <c r="D18539" s="214"/>
      <c r="E18539" s="214"/>
      <c r="F18539" s="224"/>
      <c r="G18539" s="216"/>
      <c r="H18539" s="227"/>
      <c r="I18539" s="214"/>
      <c r="J18539" s="214"/>
      <c r="K18539" s="218"/>
    </row>
    <row r="18540" customHeight="1" spans="1:11">
      <c r="A18540" s="228"/>
      <c r="B18540" s="219"/>
      <c r="C18540" s="220"/>
      <c r="D18540" s="220"/>
      <c r="E18540" s="220"/>
      <c r="F18540" s="225"/>
      <c r="G18540" s="222"/>
      <c r="H18540" s="229"/>
      <c r="I18540" s="220"/>
      <c r="J18540" s="220"/>
      <c r="K18540" s="223"/>
    </row>
    <row r="18541" customHeight="1" spans="1:11">
      <c r="A18541" s="226"/>
      <c r="B18541" s="213"/>
      <c r="C18541" s="214"/>
      <c r="D18541" s="214"/>
      <c r="E18541" s="214"/>
      <c r="F18541" s="224"/>
      <c r="G18541" s="216"/>
      <c r="H18541" s="227"/>
      <c r="I18541" s="214"/>
      <c r="J18541" s="214"/>
      <c r="K18541" s="218"/>
    </row>
    <row r="18542" customHeight="1" spans="1:11">
      <c r="A18542" s="228"/>
      <c r="B18542" s="219"/>
      <c r="C18542" s="220"/>
      <c r="D18542" s="220"/>
      <c r="E18542" s="220"/>
      <c r="F18542" s="225"/>
      <c r="G18542" s="222"/>
      <c r="H18542" s="229"/>
      <c r="I18542" s="220"/>
      <c r="J18542" s="220"/>
      <c r="K18542" s="223"/>
    </row>
    <row r="18543" customHeight="1" spans="1:11">
      <c r="A18543" s="226"/>
      <c r="B18543" s="213"/>
      <c r="C18543" s="214"/>
      <c r="D18543" s="214"/>
      <c r="E18543" s="214"/>
      <c r="F18543" s="224"/>
      <c r="G18543" s="216"/>
      <c r="H18543" s="227"/>
      <c r="I18543" s="214"/>
      <c r="J18543" s="214"/>
      <c r="K18543" s="218"/>
    </row>
    <row r="18544" customHeight="1" spans="1:11">
      <c r="A18544" s="228"/>
      <c r="B18544" s="219"/>
      <c r="C18544" s="220"/>
      <c r="D18544" s="220"/>
      <c r="E18544" s="220"/>
      <c r="F18544" s="225"/>
      <c r="G18544" s="222"/>
      <c r="H18544" s="229"/>
      <c r="I18544" s="220"/>
      <c r="J18544" s="220"/>
      <c r="K18544" s="223"/>
    </row>
    <row r="18545" customHeight="1" spans="1:11">
      <c r="A18545" s="226"/>
      <c r="B18545" s="213"/>
      <c r="C18545" s="214"/>
      <c r="D18545" s="214"/>
      <c r="E18545" s="214"/>
      <c r="F18545" s="224"/>
      <c r="G18545" s="216"/>
      <c r="H18545" s="227"/>
      <c r="I18545" s="214"/>
      <c r="J18545" s="214"/>
      <c r="K18545" s="218"/>
    </row>
    <row r="18546" customHeight="1" spans="1:11">
      <c r="A18546" s="228"/>
      <c r="B18546" s="219"/>
      <c r="C18546" s="220"/>
      <c r="D18546" s="220"/>
      <c r="E18546" s="220"/>
      <c r="F18546" s="225"/>
      <c r="G18546" s="222"/>
      <c r="H18546" s="229"/>
      <c r="I18546" s="220"/>
      <c r="J18546" s="220"/>
      <c r="K18546" s="223"/>
    </row>
    <row r="18547" customHeight="1" spans="1:11">
      <c r="A18547" s="226"/>
      <c r="B18547" s="213"/>
      <c r="C18547" s="214"/>
      <c r="D18547" s="214"/>
      <c r="E18547" s="214"/>
      <c r="F18547" s="224"/>
      <c r="G18547" s="216"/>
      <c r="H18547" s="227"/>
      <c r="I18547" s="214"/>
      <c r="J18547" s="214"/>
      <c r="K18547" s="218"/>
    </row>
    <row r="18548" customHeight="1" spans="1:11">
      <c r="A18548" s="228"/>
      <c r="B18548" s="219"/>
      <c r="C18548" s="220"/>
      <c r="D18548" s="220"/>
      <c r="E18548" s="220"/>
      <c r="F18548" s="225"/>
      <c r="G18548" s="222"/>
      <c r="H18548" s="229"/>
      <c r="I18548" s="220"/>
      <c r="J18548" s="220"/>
      <c r="K18548" s="223"/>
    </row>
    <row r="18549" customHeight="1" spans="1:11">
      <c r="A18549" s="226"/>
      <c r="B18549" s="213"/>
      <c r="C18549" s="214"/>
      <c r="D18549" s="214"/>
      <c r="E18549" s="214"/>
      <c r="F18549" s="224"/>
      <c r="G18549" s="216"/>
      <c r="H18549" s="227"/>
      <c r="I18549" s="214"/>
      <c r="J18549" s="214"/>
      <c r="K18549" s="218"/>
    </row>
    <row r="18550" customHeight="1" spans="1:11">
      <c r="A18550" s="228"/>
      <c r="B18550" s="219"/>
      <c r="C18550" s="220"/>
      <c r="D18550" s="220"/>
      <c r="E18550" s="220"/>
      <c r="F18550" s="225"/>
      <c r="G18550" s="222"/>
      <c r="H18550" s="229"/>
      <c r="I18550" s="220"/>
      <c r="J18550" s="220"/>
      <c r="K18550" s="223"/>
    </row>
    <row r="18551" customHeight="1" spans="1:11">
      <c r="A18551" s="226"/>
      <c r="B18551" s="213"/>
      <c r="C18551" s="214"/>
      <c r="D18551" s="214"/>
      <c r="E18551" s="214"/>
      <c r="F18551" s="224"/>
      <c r="G18551" s="216"/>
      <c r="H18551" s="227"/>
      <c r="I18551" s="214"/>
      <c r="J18551" s="214"/>
      <c r="K18551" s="218"/>
    </row>
    <row r="18552" customHeight="1" spans="1:11">
      <c r="A18552" s="228"/>
      <c r="B18552" s="219"/>
      <c r="C18552" s="220"/>
      <c r="D18552" s="220"/>
      <c r="E18552" s="220"/>
      <c r="F18552" s="225"/>
      <c r="G18552" s="222"/>
      <c r="H18552" s="229"/>
      <c r="I18552" s="220"/>
      <c r="J18552" s="220"/>
      <c r="K18552" s="223"/>
    </row>
    <row r="18553" customHeight="1" spans="1:11">
      <c r="A18553" s="226"/>
      <c r="B18553" s="213"/>
      <c r="C18553" s="214"/>
      <c r="D18553" s="214"/>
      <c r="E18553" s="214"/>
      <c r="F18553" s="224"/>
      <c r="G18553" s="216"/>
      <c r="H18553" s="227"/>
      <c r="I18553" s="214"/>
      <c r="J18553" s="214"/>
      <c r="K18553" s="218"/>
    </row>
    <row r="18554" customHeight="1" spans="1:11">
      <c r="A18554" s="228"/>
      <c r="B18554" s="219"/>
      <c r="C18554" s="220"/>
      <c r="D18554" s="220"/>
      <c r="E18554" s="220"/>
      <c r="F18554" s="225"/>
      <c r="G18554" s="222"/>
      <c r="H18554" s="229"/>
      <c r="I18554" s="220"/>
      <c r="J18554" s="220"/>
      <c r="K18554" s="223"/>
    </row>
    <row r="18555" customHeight="1" spans="1:11">
      <c r="A18555" s="226"/>
      <c r="B18555" s="213"/>
      <c r="C18555" s="214"/>
      <c r="D18555" s="214"/>
      <c r="E18555" s="214"/>
      <c r="F18555" s="224"/>
      <c r="G18555" s="216"/>
      <c r="H18555" s="227"/>
      <c r="I18555" s="214"/>
      <c r="J18555" s="214"/>
      <c r="K18555" s="218"/>
    </row>
    <row r="18556" customHeight="1" spans="1:11">
      <c r="A18556" s="228"/>
      <c r="B18556" s="219"/>
      <c r="C18556" s="220"/>
      <c r="D18556" s="220"/>
      <c r="E18556" s="220"/>
      <c r="F18556" s="225"/>
      <c r="G18556" s="222"/>
      <c r="H18556" s="229"/>
      <c r="I18556" s="220"/>
      <c r="J18556" s="220"/>
      <c r="K18556" s="223"/>
    </row>
    <row r="18557" customHeight="1" spans="1:11">
      <c r="A18557" s="226"/>
      <c r="B18557" s="213"/>
      <c r="C18557" s="214"/>
      <c r="D18557" s="214"/>
      <c r="E18557" s="214"/>
      <c r="F18557" s="224"/>
      <c r="G18557" s="216"/>
      <c r="H18557" s="227"/>
      <c r="I18557" s="214"/>
      <c r="J18557" s="214"/>
      <c r="K18557" s="218"/>
    </row>
    <row r="18558" customHeight="1" spans="1:11">
      <c r="A18558" s="228"/>
      <c r="B18558" s="219"/>
      <c r="C18558" s="220"/>
      <c r="D18558" s="220"/>
      <c r="E18558" s="220"/>
      <c r="F18558" s="225"/>
      <c r="G18558" s="222"/>
      <c r="H18558" s="229"/>
      <c r="I18558" s="220"/>
      <c r="J18558" s="220"/>
      <c r="K18558" s="223"/>
    </row>
    <row r="18559" customHeight="1" spans="1:11">
      <c r="A18559" s="226"/>
      <c r="B18559" s="213"/>
      <c r="C18559" s="214"/>
      <c r="D18559" s="214"/>
      <c r="E18559" s="214"/>
      <c r="F18559" s="224"/>
      <c r="G18559" s="216"/>
      <c r="H18559" s="227"/>
      <c r="I18559" s="214"/>
      <c r="J18559" s="214"/>
      <c r="K18559" s="218"/>
    </row>
    <row r="18560" customHeight="1" spans="1:11">
      <c r="A18560" s="228"/>
      <c r="B18560" s="219"/>
      <c r="C18560" s="220"/>
      <c r="D18560" s="220"/>
      <c r="E18560" s="220"/>
      <c r="F18560" s="225"/>
      <c r="G18560" s="222"/>
      <c r="H18560" s="229"/>
      <c r="I18560" s="220"/>
      <c r="J18560" s="220"/>
      <c r="K18560" s="223"/>
    </row>
    <row r="18561" customHeight="1" spans="1:11">
      <c r="A18561" s="226"/>
      <c r="B18561" s="213"/>
      <c r="C18561" s="214"/>
      <c r="D18561" s="214"/>
      <c r="E18561" s="214"/>
      <c r="F18561" s="224"/>
      <c r="G18561" s="216"/>
      <c r="H18561" s="227"/>
      <c r="I18561" s="214"/>
      <c r="J18561" s="214"/>
      <c r="K18561" s="218"/>
    </row>
    <row r="18562" customHeight="1" spans="1:11">
      <c r="A18562" s="228"/>
      <c r="B18562" s="219"/>
      <c r="C18562" s="220"/>
      <c r="D18562" s="220"/>
      <c r="E18562" s="220"/>
      <c r="F18562" s="225"/>
      <c r="G18562" s="222"/>
      <c r="H18562" s="229"/>
      <c r="I18562" s="220"/>
      <c r="J18562" s="220"/>
      <c r="K18562" s="223"/>
    </row>
    <row r="18563" customHeight="1" spans="1:11">
      <c r="A18563" s="226"/>
      <c r="B18563" s="213"/>
      <c r="C18563" s="214"/>
      <c r="D18563" s="214"/>
      <c r="E18563" s="214"/>
      <c r="F18563" s="224"/>
      <c r="G18563" s="216"/>
      <c r="H18563" s="227"/>
      <c r="I18563" s="214"/>
      <c r="J18563" s="214"/>
      <c r="K18563" s="218"/>
    </row>
    <row r="18564" customHeight="1" spans="1:11">
      <c r="A18564" s="228"/>
      <c r="B18564" s="219"/>
      <c r="C18564" s="220"/>
      <c r="D18564" s="220"/>
      <c r="E18564" s="220"/>
      <c r="F18564" s="225"/>
      <c r="G18564" s="222"/>
      <c r="H18564" s="229"/>
      <c r="I18564" s="220"/>
      <c r="J18564" s="220"/>
      <c r="K18564" s="223"/>
    </row>
    <row r="18565" customHeight="1" spans="1:11">
      <c r="A18565" s="226"/>
      <c r="B18565" s="213"/>
      <c r="C18565" s="214"/>
      <c r="D18565" s="214"/>
      <c r="E18565" s="214"/>
      <c r="F18565" s="224"/>
      <c r="G18565" s="216"/>
      <c r="H18565" s="227"/>
      <c r="I18565" s="214"/>
      <c r="J18565" s="214"/>
      <c r="K18565" s="218"/>
    </row>
    <row r="18566" customHeight="1" spans="1:11">
      <c r="A18566" s="228"/>
      <c r="B18566" s="219"/>
      <c r="C18566" s="220"/>
      <c r="D18566" s="220"/>
      <c r="E18566" s="220"/>
      <c r="F18566" s="225"/>
      <c r="G18566" s="222"/>
      <c r="H18566" s="229"/>
      <c r="I18566" s="220"/>
      <c r="J18566" s="220"/>
      <c r="K18566" s="223"/>
    </row>
    <row r="18567" customHeight="1" spans="1:11">
      <c r="A18567" s="226"/>
      <c r="B18567" s="213"/>
      <c r="C18567" s="214"/>
      <c r="D18567" s="214"/>
      <c r="E18567" s="214"/>
      <c r="F18567" s="224"/>
      <c r="G18567" s="216"/>
      <c r="H18567" s="227"/>
      <c r="I18567" s="214"/>
      <c r="J18567" s="214"/>
      <c r="K18567" s="218"/>
    </row>
    <row r="18568" customHeight="1" spans="1:11">
      <c r="A18568" s="228"/>
      <c r="B18568" s="219"/>
      <c r="C18568" s="220"/>
      <c r="D18568" s="220"/>
      <c r="E18568" s="220"/>
      <c r="F18568" s="225"/>
      <c r="G18568" s="222"/>
      <c r="H18568" s="229"/>
      <c r="I18568" s="220"/>
      <c r="J18568" s="220"/>
      <c r="K18568" s="223"/>
    </row>
    <row r="18569" customHeight="1" spans="1:11">
      <c r="A18569" s="226"/>
      <c r="B18569" s="213"/>
      <c r="C18569" s="214"/>
      <c r="D18569" s="214"/>
      <c r="E18569" s="214"/>
      <c r="F18569" s="224"/>
      <c r="G18569" s="216"/>
      <c r="H18569" s="227"/>
      <c r="I18569" s="214"/>
      <c r="J18569" s="214"/>
      <c r="K18569" s="218"/>
    </row>
    <row r="18570" customHeight="1" spans="1:11">
      <c r="A18570" s="228"/>
      <c r="B18570" s="219"/>
      <c r="C18570" s="220"/>
      <c r="D18570" s="220"/>
      <c r="E18570" s="220"/>
      <c r="F18570" s="225"/>
      <c r="G18570" s="222"/>
      <c r="H18570" s="229"/>
      <c r="I18570" s="220"/>
      <c r="J18570" s="220"/>
      <c r="K18570" s="223"/>
    </row>
    <row r="18571" customHeight="1" spans="1:11">
      <c r="A18571" s="226"/>
      <c r="B18571" s="213"/>
      <c r="C18571" s="214"/>
      <c r="D18571" s="214"/>
      <c r="E18571" s="214"/>
      <c r="F18571" s="224"/>
      <c r="G18571" s="216"/>
      <c r="H18571" s="227"/>
      <c r="I18571" s="214"/>
      <c r="J18571" s="214"/>
      <c r="K18571" s="218"/>
    </row>
    <row r="18572" customHeight="1" spans="1:11">
      <c r="A18572" s="228"/>
      <c r="B18572" s="219"/>
      <c r="C18572" s="220"/>
      <c r="D18572" s="220"/>
      <c r="E18572" s="220"/>
      <c r="F18572" s="225"/>
      <c r="G18572" s="222"/>
      <c r="H18572" s="229"/>
      <c r="I18572" s="220"/>
      <c r="J18572" s="220"/>
      <c r="K18572" s="223"/>
    </row>
    <row r="18573" customHeight="1" spans="1:11">
      <c r="A18573" s="226"/>
      <c r="B18573" s="213"/>
      <c r="C18573" s="214"/>
      <c r="D18573" s="214"/>
      <c r="E18573" s="214"/>
      <c r="F18573" s="224"/>
      <c r="G18573" s="216"/>
      <c r="H18573" s="227"/>
      <c r="I18573" s="214"/>
      <c r="J18573" s="214"/>
      <c r="K18573" s="218"/>
    </row>
    <row r="18574" customHeight="1" spans="1:11">
      <c r="A18574" s="228"/>
      <c r="B18574" s="219"/>
      <c r="C18574" s="220"/>
      <c r="D18574" s="220"/>
      <c r="E18574" s="220"/>
      <c r="F18574" s="225"/>
      <c r="G18574" s="222"/>
      <c r="H18574" s="229"/>
      <c r="I18574" s="220"/>
      <c r="J18574" s="220"/>
      <c r="K18574" s="223"/>
    </row>
    <row r="18575" customHeight="1" spans="1:11">
      <c r="A18575" s="226"/>
      <c r="B18575" s="213"/>
      <c r="C18575" s="214"/>
      <c r="D18575" s="214"/>
      <c r="E18575" s="214"/>
      <c r="F18575" s="224"/>
      <c r="G18575" s="216"/>
      <c r="H18575" s="227"/>
      <c r="I18575" s="214"/>
      <c r="J18575" s="214"/>
      <c r="K18575" s="218"/>
    </row>
    <row r="18576" customHeight="1" spans="1:11">
      <c r="A18576" s="228"/>
      <c r="B18576" s="219"/>
      <c r="C18576" s="220"/>
      <c r="D18576" s="220"/>
      <c r="E18576" s="220"/>
      <c r="F18576" s="225"/>
      <c r="G18576" s="222"/>
      <c r="H18576" s="229"/>
      <c r="I18576" s="220"/>
      <c r="J18576" s="220"/>
      <c r="K18576" s="223"/>
    </row>
    <row r="18577" customHeight="1" spans="1:11">
      <c r="A18577" s="226"/>
      <c r="B18577" s="213"/>
      <c r="C18577" s="214"/>
      <c r="D18577" s="214"/>
      <c r="E18577" s="214"/>
      <c r="F18577" s="224"/>
      <c r="G18577" s="216"/>
      <c r="H18577" s="227"/>
      <c r="I18577" s="214"/>
      <c r="J18577" s="214"/>
      <c r="K18577" s="218"/>
    </row>
    <row r="18578" customHeight="1" spans="1:11">
      <c r="A18578" s="228"/>
      <c r="B18578" s="219"/>
      <c r="C18578" s="220"/>
      <c r="D18578" s="220"/>
      <c r="E18578" s="220"/>
      <c r="F18578" s="225"/>
      <c r="G18578" s="222"/>
      <c r="H18578" s="229"/>
      <c r="I18578" s="220"/>
      <c r="J18578" s="220"/>
      <c r="K18578" s="223"/>
    </row>
    <row r="18579" customHeight="1" spans="1:11">
      <c r="A18579" s="226"/>
      <c r="B18579" s="213"/>
      <c r="C18579" s="214"/>
      <c r="D18579" s="214"/>
      <c r="E18579" s="214"/>
      <c r="F18579" s="224"/>
      <c r="G18579" s="216"/>
      <c r="H18579" s="227"/>
      <c r="I18579" s="214"/>
      <c r="J18579" s="214"/>
      <c r="K18579" s="218"/>
    </row>
    <row r="18580" customHeight="1" spans="1:11">
      <c r="A18580" s="228"/>
      <c r="B18580" s="219"/>
      <c r="C18580" s="220"/>
      <c r="D18580" s="220"/>
      <c r="E18580" s="220"/>
      <c r="F18580" s="225"/>
      <c r="G18580" s="222"/>
      <c r="H18580" s="229"/>
      <c r="I18580" s="220"/>
      <c r="J18580" s="220"/>
      <c r="K18580" s="223"/>
    </row>
    <row r="18581" customHeight="1" spans="1:11">
      <c r="A18581" s="226"/>
      <c r="B18581" s="213"/>
      <c r="C18581" s="214"/>
      <c r="D18581" s="214"/>
      <c r="E18581" s="214"/>
      <c r="F18581" s="224"/>
      <c r="G18581" s="216"/>
      <c r="H18581" s="227"/>
      <c r="I18581" s="214"/>
      <c r="J18581" s="214"/>
      <c r="K18581" s="218"/>
    </row>
    <row r="18582" customHeight="1" spans="1:11">
      <c r="A18582" s="228"/>
      <c r="B18582" s="219"/>
      <c r="C18582" s="220"/>
      <c r="D18582" s="220"/>
      <c r="E18582" s="220"/>
      <c r="F18582" s="225"/>
      <c r="G18582" s="222"/>
      <c r="H18582" s="229"/>
      <c r="I18582" s="220"/>
      <c r="J18582" s="220"/>
      <c r="K18582" s="223"/>
    </row>
    <row r="18583" customHeight="1" spans="1:11">
      <c r="A18583" s="226"/>
      <c r="B18583" s="213"/>
      <c r="C18583" s="214"/>
      <c r="D18583" s="214"/>
      <c r="E18583" s="214"/>
      <c r="F18583" s="224"/>
      <c r="G18583" s="216"/>
      <c r="H18583" s="227"/>
      <c r="I18583" s="214"/>
      <c r="J18583" s="214"/>
      <c r="K18583" s="218"/>
    </row>
    <row r="18584" customHeight="1" spans="1:11">
      <c r="A18584" s="228"/>
      <c r="B18584" s="219"/>
      <c r="C18584" s="220"/>
      <c r="D18584" s="220"/>
      <c r="E18584" s="220"/>
      <c r="F18584" s="225"/>
      <c r="G18584" s="222"/>
      <c r="H18584" s="229"/>
      <c r="I18584" s="220"/>
      <c r="J18584" s="220"/>
      <c r="K18584" s="223"/>
    </row>
    <row r="18585" customHeight="1" spans="1:11">
      <c r="A18585" s="226"/>
      <c r="B18585" s="213"/>
      <c r="C18585" s="214"/>
      <c r="D18585" s="214"/>
      <c r="E18585" s="214"/>
      <c r="F18585" s="224"/>
      <c r="G18585" s="216"/>
      <c r="H18585" s="227"/>
      <c r="I18585" s="214"/>
      <c r="J18585" s="214"/>
      <c r="K18585" s="218"/>
    </row>
    <row r="18586" customHeight="1" spans="1:11">
      <c r="A18586" s="228"/>
      <c r="B18586" s="219"/>
      <c r="C18586" s="220"/>
      <c r="D18586" s="220"/>
      <c r="E18586" s="220"/>
      <c r="F18586" s="225"/>
      <c r="G18586" s="222"/>
      <c r="H18586" s="229"/>
      <c r="I18586" s="220"/>
      <c r="J18586" s="220"/>
      <c r="K18586" s="223"/>
    </row>
    <row r="18587" customHeight="1" spans="1:11">
      <c r="A18587" s="226"/>
      <c r="B18587" s="213"/>
      <c r="C18587" s="214"/>
      <c r="D18587" s="214"/>
      <c r="E18587" s="214"/>
      <c r="F18587" s="224"/>
      <c r="G18587" s="216"/>
      <c r="H18587" s="227"/>
      <c r="I18587" s="214"/>
      <c r="J18587" s="214"/>
      <c r="K18587" s="218"/>
    </row>
    <row r="18588" customHeight="1" spans="1:11">
      <c r="A18588" s="228"/>
      <c r="B18588" s="219"/>
      <c r="C18588" s="220"/>
      <c r="D18588" s="220"/>
      <c r="E18588" s="220"/>
      <c r="F18588" s="225"/>
      <c r="G18588" s="222"/>
      <c r="H18588" s="229"/>
      <c r="I18588" s="220"/>
      <c r="J18588" s="220"/>
      <c r="K18588" s="223"/>
    </row>
    <row r="18589" customHeight="1" spans="1:11">
      <c r="A18589" s="226"/>
      <c r="B18589" s="213"/>
      <c r="C18589" s="214"/>
      <c r="D18589" s="214"/>
      <c r="E18589" s="214"/>
      <c r="F18589" s="224"/>
      <c r="G18589" s="216"/>
      <c r="H18589" s="227"/>
      <c r="I18589" s="214"/>
      <c r="J18589" s="214"/>
      <c r="K18589" s="218"/>
    </row>
    <row r="18590" customHeight="1" spans="1:11">
      <c r="A18590" s="228"/>
      <c r="B18590" s="219"/>
      <c r="C18590" s="220"/>
      <c r="D18590" s="220"/>
      <c r="E18590" s="220"/>
      <c r="F18590" s="225"/>
      <c r="G18590" s="222"/>
      <c r="H18590" s="229"/>
      <c r="I18590" s="220"/>
      <c r="J18590" s="220"/>
      <c r="K18590" s="223"/>
    </row>
    <row r="18591" customHeight="1" spans="1:11">
      <c r="A18591" s="226"/>
      <c r="B18591" s="213"/>
      <c r="C18591" s="214"/>
      <c r="D18591" s="214"/>
      <c r="E18591" s="214"/>
      <c r="F18591" s="224"/>
      <c r="G18591" s="216"/>
      <c r="H18591" s="227"/>
      <c r="I18591" s="214"/>
      <c r="J18591" s="214"/>
      <c r="K18591" s="218"/>
    </row>
    <row r="18592" customHeight="1" spans="1:11">
      <c r="A18592" s="228"/>
      <c r="B18592" s="219"/>
      <c r="C18592" s="220"/>
      <c r="D18592" s="220"/>
      <c r="E18592" s="220"/>
      <c r="F18592" s="225"/>
      <c r="G18592" s="222"/>
      <c r="H18592" s="229"/>
      <c r="I18592" s="220"/>
      <c r="J18592" s="220"/>
      <c r="K18592" s="223"/>
    </row>
    <row r="18593" customHeight="1" spans="1:11">
      <c r="A18593" s="226"/>
      <c r="B18593" s="213"/>
      <c r="C18593" s="214"/>
      <c r="D18593" s="214"/>
      <c r="E18593" s="214"/>
      <c r="F18593" s="224"/>
      <c r="G18593" s="216"/>
      <c r="H18593" s="227"/>
      <c r="I18593" s="214"/>
      <c r="J18593" s="214"/>
      <c r="K18593" s="218"/>
    </row>
    <row r="18594" customHeight="1" spans="1:11">
      <c r="A18594" s="228"/>
      <c r="B18594" s="219"/>
      <c r="C18594" s="220"/>
      <c r="D18594" s="220"/>
      <c r="E18594" s="220"/>
      <c r="F18594" s="225"/>
      <c r="G18594" s="222"/>
      <c r="H18594" s="229"/>
      <c r="I18594" s="220"/>
      <c r="J18594" s="220"/>
      <c r="K18594" s="223"/>
    </row>
    <row r="18595" customHeight="1" spans="1:11">
      <c r="A18595" s="226"/>
      <c r="B18595" s="213"/>
      <c r="C18595" s="214"/>
      <c r="D18595" s="214"/>
      <c r="E18595" s="214"/>
      <c r="F18595" s="224"/>
      <c r="G18595" s="216"/>
      <c r="H18595" s="227"/>
      <c r="I18595" s="214"/>
      <c r="J18595" s="214"/>
      <c r="K18595" s="218"/>
    </row>
    <row r="18596" customHeight="1" spans="1:11">
      <c r="A18596" s="228"/>
      <c r="B18596" s="219"/>
      <c r="C18596" s="220"/>
      <c r="D18596" s="220"/>
      <c r="E18596" s="220"/>
      <c r="F18596" s="225"/>
      <c r="G18596" s="222"/>
      <c r="H18596" s="229"/>
      <c r="I18596" s="220"/>
      <c r="J18596" s="220"/>
      <c r="K18596" s="223"/>
    </row>
    <row r="18597" customHeight="1" spans="1:11">
      <c r="A18597" s="226"/>
      <c r="B18597" s="213"/>
      <c r="C18597" s="214"/>
      <c r="D18597" s="214"/>
      <c r="E18597" s="214"/>
      <c r="F18597" s="224"/>
      <c r="G18597" s="216"/>
      <c r="H18597" s="227"/>
      <c r="I18597" s="214"/>
      <c r="J18597" s="214"/>
      <c r="K18597" s="218"/>
    </row>
    <row r="18598" customHeight="1" spans="1:11">
      <c r="A18598" s="228"/>
      <c r="B18598" s="219"/>
      <c r="C18598" s="220"/>
      <c r="D18598" s="220"/>
      <c r="E18598" s="220"/>
      <c r="F18598" s="225"/>
      <c r="G18598" s="222"/>
      <c r="H18598" s="229"/>
      <c r="I18598" s="220"/>
      <c r="J18598" s="220"/>
      <c r="K18598" s="223"/>
    </row>
    <row r="18599" customHeight="1" spans="1:11">
      <c r="A18599" s="226"/>
      <c r="B18599" s="213"/>
      <c r="C18599" s="214"/>
      <c r="D18599" s="214"/>
      <c r="E18599" s="214"/>
      <c r="F18599" s="224"/>
      <c r="G18599" s="216"/>
      <c r="H18599" s="227"/>
      <c r="I18599" s="214"/>
      <c r="J18599" s="214"/>
      <c r="K18599" s="218"/>
    </row>
    <row r="18600" customHeight="1" spans="1:11">
      <c r="A18600" s="228"/>
      <c r="B18600" s="219"/>
      <c r="C18600" s="220"/>
      <c r="D18600" s="220"/>
      <c r="E18600" s="220"/>
      <c r="F18600" s="225"/>
      <c r="G18600" s="222"/>
      <c r="H18600" s="229"/>
      <c r="I18600" s="220"/>
      <c r="J18600" s="220"/>
      <c r="K18600" s="223"/>
    </row>
    <row r="18601" customHeight="1" spans="1:11">
      <c r="A18601" s="226"/>
      <c r="B18601" s="213"/>
      <c r="C18601" s="214"/>
      <c r="D18601" s="214"/>
      <c r="E18601" s="214"/>
      <c r="F18601" s="224"/>
      <c r="G18601" s="216"/>
      <c r="H18601" s="227"/>
      <c r="I18601" s="214"/>
      <c r="J18601" s="214"/>
      <c r="K18601" s="218"/>
    </row>
    <row r="18602" customHeight="1" spans="1:11">
      <c r="A18602" s="228"/>
      <c r="B18602" s="219"/>
      <c r="C18602" s="220"/>
      <c r="D18602" s="220"/>
      <c r="E18602" s="220"/>
      <c r="F18602" s="225"/>
      <c r="G18602" s="222"/>
      <c r="H18602" s="229"/>
      <c r="I18602" s="220"/>
      <c r="J18602" s="220"/>
      <c r="K18602" s="223"/>
    </row>
    <row r="18603" customHeight="1" spans="1:11">
      <c r="A18603" s="226"/>
      <c r="B18603" s="213"/>
      <c r="C18603" s="214"/>
      <c r="D18603" s="214"/>
      <c r="E18603" s="214"/>
      <c r="F18603" s="224"/>
      <c r="G18603" s="216"/>
      <c r="H18603" s="227"/>
      <c r="I18603" s="214"/>
      <c r="J18603" s="214"/>
      <c r="K18603" s="218"/>
    </row>
    <row r="18604" customHeight="1" spans="1:11">
      <c r="A18604" s="228"/>
      <c r="B18604" s="219"/>
      <c r="C18604" s="220"/>
      <c r="D18604" s="220"/>
      <c r="E18604" s="220"/>
      <c r="F18604" s="225"/>
      <c r="G18604" s="222"/>
      <c r="H18604" s="229"/>
      <c r="I18604" s="220"/>
      <c r="J18604" s="220"/>
      <c r="K18604" s="223"/>
    </row>
    <row r="18605" customHeight="1" spans="1:11">
      <c r="A18605" s="226"/>
      <c r="B18605" s="213"/>
      <c r="C18605" s="214"/>
      <c r="D18605" s="214"/>
      <c r="E18605" s="214"/>
      <c r="F18605" s="224"/>
      <c r="G18605" s="216"/>
      <c r="H18605" s="227"/>
      <c r="I18605" s="214"/>
      <c r="J18605" s="214"/>
      <c r="K18605" s="218"/>
    </row>
    <row r="18606" customHeight="1" spans="1:11">
      <c r="A18606" s="228"/>
      <c r="B18606" s="219"/>
      <c r="C18606" s="220"/>
      <c r="D18606" s="220"/>
      <c r="E18606" s="220"/>
      <c r="F18606" s="225"/>
      <c r="G18606" s="222"/>
      <c r="H18606" s="229"/>
      <c r="I18606" s="220"/>
      <c r="J18606" s="220"/>
      <c r="K18606" s="223"/>
    </row>
    <row r="18607" customHeight="1" spans="1:11">
      <c r="A18607" s="226"/>
      <c r="B18607" s="213"/>
      <c r="C18607" s="214"/>
      <c r="D18607" s="214"/>
      <c r="E18607" s="214"/>
      <c r="F18607" s="224"/>
      <c r="G18607" s="216"/>
      <c r="H18607" s="227"/>
      <c r="I18607" s="214"/>
      <c r="J18607" s="214"/>
      <c r="K18607" s="218"/>
    </row>
    <row r="18608" customHeight="1" spans="1:11">
      <c r="A18608" s="228"/>
      <c r="B18608" s="219"/>
      <c r="C18608" s="220"/>
      <c r="D18608" s="220"/>
      <c r="E18608" s="220"/>
      <c r="F18608" s="225"/>
      <c r="G18608" s="222"/>
      <c r="H18608" s="229"/>
      <c r="I18608" s="220"/>
      <c r="J18608" s="220"/>
      <c r="K18608" s="223"/>
    </row>
    <row r="18609" customHeight="1" spans="1:11">
      <c r="A18609" s="226"/>
      <c r="B18609" s="213"/>
      <c r="C18609" s="214"/>
      <c r="D18609" s="214"/>
      <c r="E18609" s="214"/>
      <c r="F18609" s="224"/>
      <c r="G18609" s="216"/>
      <c r="H18609" s="227"/>
      <c r="I18609" s="214"/>
      <c r="J18609" s="214"/>
      <c r="K18609" s="218"/>
    </row>
    <row r="18610" customHeight="1" spans="1:11">
      <c r="A18610" s="228"/>
      <c r="B18610" s="219"/>
      <c r="C18610" s="220"/>
      <c r="D18610" s="220"/>
      <c r="E18610" s="220"/>
      <c r="F18610" s="225"/>
      <c r="G18610" s="222"/>
      <c r="H18610" s="229"/>
      <c r="I18610" s="220"/>
      <c r="J18610" s="220"/>
      <c r="K18610" s="223"/>
    </row>
    <row r="18611" customHeight="1" spans="1:11">
      <c r="A18611" s="226"/>
      <c r="B18611" s="213"/>
      <c r="C18611" s="214"/>
      <c r="D18611" s="214"/>
      <c r="E18611" s="214"/>
      <c r="F18611" s="224"/>
      <c r="G18611" s="216"/>
      <c r="H18611" s="227"/>
      <c r="I18611" s="214"/>
      <c r="J18611" s="214"/>
      <c r="K18611" s="218"/>
    </row>
    <row r="18612" customHeight="1" spans="1:11">
      <c r="A18612" s="228"/>
      <c r="B18612" s="219"/>
      <c r="C18612" s="220"/>
      <c r="D18612" s="220"/>
      <c r="E18612" s="220"/>
      <c r="F18612" s="225"/>
      <c r="G18612" s="222"/>
      <c r="H18612" s="229"/>
      <c r="I18612" s="220"/>
      <c r="J18612" s="220"/>
      <c r="K18612" s="223"/>
    </row>
    <row r="18613" customHeight="1" spans="1:11">
      <c r="A18613" s="226"/>
      <c r="B18613" s="213"/>
      <c r="C18613" s="214"/>
      <c r="D18613" s="214"/>
      <c r="E18613" s="214"/>
      <c r="F18613" s="224"/>
      <c r="G18613" s="216"/>
      <c r="H18613" s="227"/>
      <c r="I18613" s="214"/>
      <c r="J18613" s="214"/>
      <c r="K18613" s="218"/>
    </row>
    <row r="18614" customHeight="1" spans="1:11">
      <c r="A18614" s="228"/>
      <c r="B18614" s="219"/>
      <c r="C18614" s="220"/>
      <c r="D18614" s="220"/>
      <c r="E18614" s="220"/>
      <c r="F18614" s="225"/>
      <c r="G18614" s="222"/>
      <c r="H18614" s="229"/>
      <c r="I18614" s="220"/>
      <c r="J18614" s="220"/>
      <c r="K18614" s="223"/>
    </row>
    <row r="18615" customHeight="1" spans="1:11">
      <c r="A18615" s="226"/>
      <c r="B18615" s="213"/>
      <c r="C18615" s="214"/>
      <c r="D18615" s="214"/>
      <c r="E18615" s="214"/>
      <c r="F18615" s="224"/>
      <c r="G18615" s="216"/>
      <c r="H18615" s="227"/>
      <c r="I18615" s="214"/>
      <c r="J18615" s="214"/>
      <c r="K18615" s="218"/>
    </row>
    <row r="18616" customHeight="1" spans="1:11">
      <c r="A18616" s="228"/>
      <c r="B18616" s="219"/>
      <c r="C18616" s="220"/>
      <c r="D18616" s="220"/>
      <c r="E18616" s="220"/>
      <c r="F18616" s="225"/>
      <c r="G18616" s="222"/>
      <c r="H18616" s="229"/>
      <c r="I18616" s="220"/>
      <c r="J18616" s="220"/>
      <c r="K18616" s="223"/>
    </row>
    <row r="18617" customHeight="1" spans="1:11">
      <c r="A18617" s="226"/>
      <c r="B18617" s="213"/>
      <c r="C18617" s="214"/>
      <c r="D18617" s="214"/>
      <c r="E18617" s="214"/>
      <c r="F18617" s="224"/>
      <c r="G18617" s="216"/>
      <c r="H18617" s="227"/>
      <c r="I18617" s="214"/>
      <c r="J18617" s="214"/>
      <c r="K18617" s="218"/>
    </row>
    <row r="18618" customHeight="1" spans="1:11">
      <c r="A18618" s="228"/>
      <c r="B18618" s="219"/>
      <c r="C18618" s="220"/>
      <c r="D18618" s="220"/>
      <c r="E18618" s="220"/>
      <c r="F18618" s="225"/>
      <c r="G18618" s="222"/>
      <c r="H18618" s="229"/>
      <c r="I18618" s="220"/>
      <c r="J18618" s="220"/>
      <c r="K18618" s="223"/>
    </row>
    <row r="18619" customHeight="1" spans="1:11">
      <c r="A18619" s="226"/>
      <c r="B18619" s="213"/>
      <c r="C18619" s="214"/>
      <c r="D18619" s="214"/>
      <c r="E18619" s="214"/>
      <c r="F18619" s="224"/>
      <c r="G18619" s="216"/>
      <c r="H18619" s="227"/>
      <c r="I18619" s="214"/>
      <c r="J18619" s="214"/>
      <c r="K18619" s="218"/>
    </row>
    <row r="18620" customHeight="1" spans="1:11">
      <c r="A18620" s="228"/>
      <c r="B18620" s="219"/>
      <c r="C18620" s="220"/>
      <c r="D18620" s="220"/>
      <c r="E18620" s="220"/>
      <c r="F18620" s="225"/>
      <c r="G18620" s="222"/>
      <c r="H18620" s="229"/>
      <c r="I18620" s="220"/>
      <c r="J18620" s="220"/>
      <c r="K18620" s="223"/>
    </row>
    <row r="18621" customHeight="1" spans="1:11">
      <c r="A18621" s="226"/>
      <c r="B18621" s="213"/>
      <c r="C18621" s="214"/>
      <c r="D18621" s="214"/>
      <c r="E18621" s="214"/>
      <c r="F18621" s="224"/>
      <c r="G18621" s="216"/>
      <c r="H18621" s="227"/>
      <c r="I18621" s="214"/>
      <c r="J18621" s="214"/>
      <c r="K18621" s="218"/>
    </row>
    <row r="18622" customHeight="1" spans="1:11">
      <c r="A18622" s="228"/>
      <c r="B18622" s="219"/>
      <c r="C18622" s="220"/>
      <c r="D18622" s="220"/>
      <c r="E18622" s="220"/>
      <c r="F18622" s="225"/>
      <c r="G18622" s="222"/>
      <c r="H18622" s="229"/>
      <c r="I18622" s="220"/>
      <c r="J18622" s="220"/>
      <c r="K18622" s="223"/>
    </row>
    <row r="18623" customHeight="1" spans="1:11">
      <c r="A18623" s="226"/>
      <c r="B18623" s="213"/>
      <c r="C18623" s="214"/>
      <c r="D18623" s="214"/>
      <c r="E18623" s="214"/>
      <c r="F18623" s="224"/>
      <c r="G18623" s="216"/>
      <c r="H18623" s="227"/>
      <c r="I18623" s="214"/>
      <c r="J18623" s="214"/>
      <c r="K18623" s="218"/>
    </row>
    <row r="18624" customHeight="1" spans="1:11">
      <c r="A18624" s="228"/>
      <c r="B18624" s="219"/>
      <c r="C18624" s="220"/>
      <c r="D18624" s="220"/>
      <c r="E18624" s="220"/>
      <c r="F18624" s="225"/>
      <c r="G18624" s="222"/>
      <c r="H18624" s="229"/>
      <c r="I18624" s="220"/>
      <c r="J18624" s="220"/>
      <c r="K18624" s="223"/>
    </row>
    <row r="18625" customHeight="1" spans="1:11">
      <c r="A18625" s="226"/>
      <c r="B18625" s="213"/>
      <c r="C18625" s="214"/>
      <c r="D18625" s="214"/>
      <c r="E18625" s="214"/>
      <c r="F18625" s="224"/>
      <c r="G18625" s="216"/>
      <c r="H18625" s="227"/>
      <c r="I18625" s="214"/>
      <c r="J18625" s="214"/>
      <c r="K18625" s="218"/>
    </row>
    <row r="18626" customHeight="1" spans="1:11">
      <c r="A18626" s="228"/>
      <c r="B18626" s="219"/>
      <c r="C18626" s="220"/>
      <c r="D18626" s="220"/>
      <c r="E18626" s="220"/>
      <c r="F18626" s="225"/>
      <c r="G18626" s="222"/>
      <c r="H18626" s="229"/>
      <c r="I18626" s="220"/>
      <c r="J18626" s="220"/>
      <c r="K18626" s="223"/>
    </row>
    <row r="18627" customHeight="1" spans="1:11">
      <c r="A18627" s="226"/>
      <c r="B18627" s="213"/>
      <c r="C18627" s="214"/>
      <c r="D18627" s="214"/>
      <c r="E18627" s="214"/>
      <c r="F18627" s="224"/>
      <c r="G18627" s="216"/>
      <c r="H18627" s="227"/>
      <c r="I18627" s="214"/>
      <c r="J18627" s="214"/>
      <c r="K18627" s="218"/>
    </row>
    <row r="18628" customHeight="1" spans="1:11">
      <c r="A18628" s="228"/>
      <c r="B18628" s="219"/>
      <c r="C18628" s="220"/>
      <c r="D18628" s="220"/>
      <c r="E18628" s="220"/>
      <c r="F18628" s="225"/>
      <c r="G18628" s="222"/>
      <c r="H18628" s="229"/>
      <c r="I18628" s="220"/>
      <c r="J18628" s="220"/>
      <c r="K18628" s="223"/>
    </row>
    <row r="18629" customHeight="1" spans="1:11">
      <c r="A18629" s="226"/>
      <c r="B18629" s="213"/>
      <c r="C18629" s="214"/>
      <c r="D18629" s="214"/>
      <c r="E18629" s="214"/>
      <c r="F18629" s="224"/>
      <c r="G18629" s="216"/>
      <c r="H18629" s="227"/>
      <c r="I18629" s="214"/>
      <c r="J18629" s="214"/>
      <c r="K18629" s="218"/>
    </row>
    <row r="18630" customHeight="1" spans="1:11">
      <c r="A18630" s="228"/>
      <c r="B18630" s="219"/>
      <c r="C18630" s="220"/>
      <c r="D18630" s="220"/>
      <c r="E18630" s="220"/>
      <c r="F18630" s="225"/>
      <c r="G18630" s="222"/>
      <c r="H18630" s="229"/>
      <c r="I18630" s="220"/>
      <c r="J18630" s="220"/>
      <c r="K18630" s="223"/>
    </row>
    <row r="18631" customHeight="1" spans="1:11">
      <c r="A18631" s="226"/>
      <c r="B18631" s="213"/>
      <c r="C18631" s="214"/>
      <c r="D18631" s="214"/>
      <c r="E18631" s="214"/>
      <c r="F18631" s="224"/>
      <c r="G18631" s="216"/>
      <c r="H18631" s="227"/>
      <c r="I18631" s="214"/>
      <c r="J18631" s="214"/>
      <c r="K18631" s="218"/>
    </row>
    <row r="18632" customHeight="1" spans="1:11">
      <c r="A18632" s="228"/>
      <c r="B18632" s="219"/>
      <c r="C18632" s="220"/>
      <c r="D18632" s="220"/>
      <c r="E18632" s="220"/>
      <c r="F18632" s="225"/>
      <c r="G18632" s="222"/>
      <c r="H18632" s="229"/>
      <c r="I18632" s="220"/>
      <c r="J18632" s="220"/>
      <c r="K18632" s="223"/>
    </row>
    <row r="18633" customHeight="1" spans="1:11">
      <c r="A18633" s="226"/>
      <c r="B18633" s="213"/>
      <c r="C18633" s="214"/>
      <c r="D18633" s="214"/>
      <c r="E18633" s="214"/>
      <c r="F18633" s="224"/>
      <c r="G18633" s="216"/>
      <c r="H18633" s="227"/>
      <c r="I18633" s="214"/>
      <c r="J18633" s="214"/>
      <c r="K18633" s="218"/>
    </row>
    <row r="18634" customHeight="1" spans="1:11">
      <c r="A18634" s="228"/>
      <c r="B18634" s="219"/>
      <c r="C18634" s="220"/>
      <c r="D18634" s="220"/>
      <c r="E18634" s="220"/>
      <c r="F18634" s="225"/>
      <c r="G18634" s="222"/>
      <c r="H18634" s="229"/>
      <c r="I18634" s="220"/>
      <c r="J18634" s="220"/>
      <c r="K18634" s="223"/>
    </row>
    <row r="18635" customHeight="1" spans="1:11">
      <c r="A18635" s="226"/>
      <c r="B18635" s="213"/>
      <c r="C18635" s="214"/>
      <c r="D18635" s="214"/>
      <c r="E18635" s="214"/>
      <c r="F18635" s="224"/>
      <c r="G18635" s="216"/>
      <c r="H18635" s="227"/>
      <c r="I18635" s="214"/>
      <c r="J18635" s="214"/>
      <c r="K18635" s="218"/>
    </row>
    <row r="18636" customHeight="1" spans="1:11">
      <c r="A18636" s="228"/>
      <c r="B18636" s="219"/>
      <c r="C18636" s="220"/>
      <c r="D18636" s="220"/>
      <c r="E18636" s="220"/>
      <c r="F18636" s="225"/>
      <c r="G18636" s="222"/>
      <c r="H18636" s="229"/>
      <c r="I18636" s="220"/>
      <c r="J18636" s="220"/>
      <c r="K18636" s="223"/>
    </row>
    <row r="18637" customHeight="1" spans="1:11">
      <c r="A18637" s="226"/>
      <c r="B18637" s="213"/>
      <c r="C18637" s="214"/>
      <c r="D18637" s="214"/>
      <c r="E18637" s="214"/>
      <c r="F18637" s="224"/>
      <c r="G18637" s="216"/>
      <c r="H18637" s="227"/>
      <c r="I18637" s="214"/>
      <c r="J18637" s="214"/>
      <c r="K18637" s="218"/>
    </row>
    <row r="18638" customHeight="1" spans="1:11">
      <c r="A18638" s="228"/>
      <c r="B18638" s="219"/>
      <c r="C18638" s="220"/>
      <c r="D18638" s="220"/>
      <c r="E18638" s="220"/>
      <c r="F18638" s="225"/>
      <c r="G18638" s="222"/>
      <c r="H18638" s="229"/>
      <c r="I18638" s="220"/>
      <c r="J18638" s="220"/>
      <c r="K18638" s="223"/>
    </row>
    <row r="18639" customHeight="1" spans="1:11">
      <c r="A18639" s="226"/>
      <c r="B18639" s="213"/>
      <c r="C18639" s="214"/>
      <c r="D18639" s="214"/>
      <c r="E18639" s="214"/>
      <c r="F18639" s="224"/>
      <c r="G18639" s="216"/>
      <c r="H18639" s="227"/>
      <c r="I18639" s="214"/>
      <c r="J18639" s="214"/>
      <c r="K18639" s="218"/>
    </row>
    <row r="18640" customHeight="1" spans="1:11">
      <c r="A18640" s="228"/>
      <c r="B18640" s="219"/>
      <c r="C18640" s="220"/>
      <c r="D18640" s="220"/>
      <c r="E18640" s="220"/>
      <c r="F18640" s="225"/>
      <c r="G18640" s="222"/>
      <c r="H18640" s="229"/>
      <c r="I18640" s="220"/>
      <c r="J18640" s="220"/>
      <c r="K18640" s="223"/>
    </row>
    <row r="18641" customHeight="1" spans="1:11">
      <c r="A18641" s="226"/>
      <c r="B18641" s="213"/>
      <c r="C18641" s="214"/>
      <c r="D18641" s="214"/>
      <c r="E18641" s="214"/>
      <c r="F18641" s="224"/>
      <c r="G18641" s="216"/>
      <c r="H18641" s="227"/>
      <c r="I18641" s="214"/>
      <c r="J18641" s="214"/>
      <c r="K18641" s="218"/>
    </row>
    <row r="18642" customHeight="1" spans="1:11">
      <c r="A18642" s="228"/>
      <c r="B18642" s="219"/>
      <c r="C18642" s="220"/>
      <c r="D18642" s="220"/>
      <c r="E18642" s="220"/>
      <c r="F18642" s="225"/>
      <c r="G18642" s="222"/>
      <c r="H18642" s="229"/>
      <c r="I18642" s="220"/>
      <c r="J18642" s="220"/>
      <c r="K18642" s="223"/>
    </row>
    <row r="18643" customHeight="1" spans="1:11">
      <c r="A18643" s="226"/>
      <c r="B18643" s="213"/>
      <c r="C18643" s="214"/>
      <c r="D18643" s="214"/>
      <c r="E18643" s="214"/>
      <c r="F18643" s="224"/>
      <c r="G18643" s="216"/>
      <c r="H18643" s="227"/>
      <c r="I18643" s="214"/>
      <c r="J18643" s="214"/>
      <c r="K18643" s="218"/>
    </row>
    <row r="18644" customHeight="1" spans="1:11">
      <c r="A18644" s="228"/>
      <c r="B18644" s="219"/>
      <c r="C18644" s="220"/>
      <c r="D18644" s="220"/>
      <c r="E18644" s="220"/>
      <c r="F18644" s="225"/>
      <c r="G18644" s="222"/>
      <c r="H18644" s="229"/>
      <c r="I18644" s="220"/>
      <c r="J18644" s="220"/>
      <c r="K18644" s="223"/>
    </row>
    <row r="18645" customHeight="1" spans="1:11">
      <c r="A18645" s="226"/>
      <c r="B18645" s="213"/>
      <c r="C18645" s="214"/>
      <c r="D18645" s="214"/>
      <c r="E18645" s="214"/>
      <c r="F18645" s="224"/>
      <c r="G18645" s="216"/>
      <c r="H18645" s="227"/>
      <c r="I18645" s="214"/>
      <c r="J18645" s="214"/>
      <c r="K18645" s="218"/>
    </row>
    <row r="18646" customHeight="1" spans="1:11">
      <c r="A18646" s="228"/>
      <c r="B18646" s="219"/>
      <c r="C18646" s="220"/>
      <c r="D18646" s="220"/>
      <c r="E18646" s="220"/>
      <c r="F18646" s="225"/>
      <c r="G18646" s="222"/>
      <c r="H18646" s="229"/>
      <c r="I18646" s="220"/>
      <c r="J18646" s="220"/>
      <c r="K18646" s="223"/>
    </row>
    <row r="18647" customHeight="1" spans="1:11">
      <c r="A18647" s="226"/>
      <c r="B18647" s="213"/>
      <c r="C18647" s="214"/>
      <c r="D18647" s="214"/>
      <c r="E18647" s="214"/>
      <c r="F18647" s="224"/>
      <c r="G18647" s="216"/>
      <c r="H18647" s="227"/>
      <c r="I18647" s="214"/>
      <c r="J18647" s="214"/>
      <c r="K18647" s="218"/>
    </row>
    <row r="18648" customHeight="1" spans="1:11">
      <c r="A18648" s="228"/>
      <c r="B18648" s="219"/>
      <c r="C18648" s="220"/>
      <c r="D18648" s="220"/>
      <c r="E18648" s="220"/>
      <c r="F18648" s="225"/>
      <c r="G18648" s="222"/>
      <c r="H18648" s="229"/>
      <c r="I18648" s="220"/>
      <c r="J18648" s="220"/>
      <c r="K18648" s="223"/>
    </row>
    <row r="18649" customHeight="1" spans="1:11">
      <c r="A18649" s="226"/>
      <c r="B18649" s="213"/>
      <c r="C18649" s="214"/>
      <c r="D18649" s="214"/>
      <c r="E18649" s="214"/>
      <c r="F18649" s="224"/>
      <c r="G18649" s="216"/>
      <c r="H18649" s="227"/>
      <c r="I18649" s="214"/>
      <c r="J18649" s="214"/>
      <c r="K18649" s="218"/>
    </row>
    <row r="18650" customHeight="1" spans="1:11">
      <c r="A18650" s="228"/>
      <c r="B18650" s="219"/>
      <c r="C18650" s="220"/>
      <c r="D18650" s="220"/>
      <c r="E18650" s="220"/>
      <c r="F18650" s="225"/>
      <c r="G18650" s="222"/>
      <c r="H18650" s="229"/>
      <c r="I18650" s="220"/>
      <c r="J18650" s="220"/>
      <c r="K18650" s="223"/>
    </row>
    <row r="18651" customHeight="1" spans="1:11">
      <c r="A18651" s="226"/>
      <c r="B18651" s="213"/>
      <c r="C18651" s="214"/>
      <c r="D18651" s="214"/>
      <c r="E18651" s="214"/>
      <c r="F18651" s="224"/>
      <c r="G18651" s="216"/>
      <c r="H18651" s="227"/>
      <c r="I18651" s="214"/>
      <c r="J18651" s="214"/>
      <c r="K18651" s="218"/>
    </row>
    <row r="18652" customHeight="1" spans="1:11">
      <c r="A18652" s="228"/>
      <c r="B18652" s="219"/>
      <c r="C18652" s="220"/>
      <c r="D18652" s="220"/>
      <c r="E18652" s="220"/>
      <c r="F18652" s="225"/>
      <c r="G18652" s="222"/>
      <c r="H18652" s="229"/>
      <c r="I18652" s="220"/>
      <c r="J18652" s="220"/>
      <c r="K18652" s="223"/>
    </row>
    <row r="18653" customHeight="1" spans="1:11">
      <c r="A18653" s="226"/>
      <c r="B18653" s="213"/>
      <c r="C18653" s="214"/>
      <c r="D18653" s="214"/>
      <c r="E18653" s="214"/>
      <c r="F18653" s="224"/>
      <c r="G18653" s="216"/>
      <c r="H18653" s="227"/>
      <c r="I18653" s="214"/>
      <c r="J18653" s="214"/>
      <c r="K18653" s="218"/>
    </row>
    <row r="18654" customHeight="1" spans="1:11">
      <c r="A18654" s="228"/>
      <c r="B18654" s="219"/>
      <c r="C18654" s="220"/>
      <c r="D18654" s="220"/>
      <c r="E18654" s="220"/>
      <c r="F18654" s="225"/>
      <c r="G18654" s="222"/>
      <c r="H18654" s="229"/>
      <c r="I18654" s="220"/>
      <c r="J18654" s="220"/>
      <c r="K18654" s="223"/>
    </row>
    <row r="18655" customHeight="1" spans="1:11">
      <c r="A18655" s="226"/>
      <c r="B18655" s="213"/>
      <c r="C18655" s="214"/>
      <c r="D18655" s="214"/>
      <c r="E18655" s="214"/>
      <c r="F18655" s="224"/>
      <c r="G18655" s="216"/>
      <c r="H18655" s="227"/>
      <c r="I18655" s="214"/>
      <c r="J18655" s="214"/>
      <c r="K18655" s="218"/>
    </row>
    <row r="18656" customHeight="1" spans="1:11">
      <c r="A18656" s="228"/>
      <c r="B18656" s="219"/>
      <c r="C18656" s="220"/>
      <c r="D18656" s="220"/>
      <c r="E18656" s="220"/>
      <c r="F18656" s="225"/>
      <c r="G18656" s="222"/>
      <c r="H18656" s="229"/>
      <c r="I18656" s="220"/>
      <c r="J18656" s="220"/>
      <c r="K18656" s="223"/>
    </row>
    <row r="18657" customHeight="1" spans="1:11">
      <c r="A18657" s="226"/>
      <c r="B18657" s="213"/>
      <c r="C18657" s="214"/>
      <c r="D18657" s="214"/>
      <c r="E18657" s="214"/>
      <c r="F18657" s="224"/>
      <c r="G18657" s="216"/>
      <c r="H18657" s="227"/>
      <c r="I18657" s="214"/>
      <c r="J18657" s="214"/>
      <c r="K18657" s="218"/>
    </row>
    <row r="18658" customHeight="1" spans="1:11">
      <c r="A18658" s="228"/>
      <c r="B18658" s="219"/>
      <c r="C18658" s="220"/>
      <c r="D18658" s="220"/>
      <c r="E18658" s="220"/>
      <c r="F18658" s="225"/>
      <c r="G18658" s="222"/>
      <c r="H18658" s="229"/>
      <c r="I18658" s="220"/>
      <c r="J18658" s="220"/>
      <c r="K18658" s="223"/>
    </row>
    <row r="18659" customHeight="1" spans="1:11">
      <c r="A18659" s="226"/>
      <c r="B18659" s="213"/>
      <c r="C18659" s="214"/>
      <c r="D18659" s="214"/>
      <c r="E18659" s="214"/>
      <c r="F18659" s="224"/>
      <c r="G18659" s="216"/>
      <c r="H18659" s="227"/>
      <c r="I18659" s="214"/>
      <c r="J18659" s="214"/>
      <c r="K18659" s="218"/>
    </row>
    <row r="18660" customHeight="1" spans="1:11">
      <c r="A18660" s="228"/>
      <c r="B18660" s="219"/>
      <c r="C18660" s="220"/>
      <c r="D18660" s="220"/>
      <c r="E18660" s="220"/>
      <c r="F18660" s="225"/>
      <c r="G18660" s="222"/>
      <c r="H18660" s="229"/>
      <c r="I18660" s="220"/>
      <c r="J18660" s="220"/>
      <c r="K18660" s="223"/>
    </row>
    <row r="18661" customHeight="1" spans="1:11">
      <c r="A18661" s="226"/>
      <c r="B18661" s="213"/>
      <c r="C18661" s="214"/>
      <c r="D18661" s="214"/>
      <c r="E18661" s="214"/>
      <c r="F18661" s="224"/>
      <c r="G18661" s="216"/>
      <c r="H18661" s="227"/>
      <c r="I18661" s="214"/>
      <c r="J18661" s="214"/>
      <c r="K18661" s="218"/>
    </row>
    <row r="18662" customHeight="1" spans="1:11">
      <c r="A18662" s="228"/>
      <c r="B18662" s="219"/>
      <c r="C18662" s="220"/>
      <c r="D18662" s="220"/>
      <c r="E18662" s="220"/>
      <c r="F18662" s="225"/>
      <c r="G18662" s="222"/>
      <c r="H18662" s="229"/>
      <c r="I18662" s="220"/>
      <c r="J18662" s="220"/>
      <c r="K18662" s="223"/>
    </row>
    <row r="18663" customHeight="1" spans="1:11">
      <c r="A18663" s="226"/>
      <c r="B18663" s="213"/>
      <c r="C18663" s="214"/>
      <c r="D18663" s="214"/>
      <c r="E18663" s="214"/>
      <c r="F18663" s="224"/>
      <c r="G18663" s="216"/>
      <c r="H18663" s="227"/>
      <c r="I18663" s="214"/>
      <c r="J18663" s="214"/>
      <c r="K18663" s="218"/>
    </row>
    <row r="18664" customHeight="1" spans="1:11">
      <c r="A18664" s="228"/>
      <c r="B18664" s="219"/>
      <c r="C18664" s="220"/>
      <c r="D18664" s="220"/>
      <c r="E18664" s="220"/>
      <c r="F18664" s="225"/>
      <c r="G18664" s="222"/>
      <c r="H18664" s="229"/>
      <c r="I18664" s="220"/>
      <c r="J18664" s="220"/>
      <c r="K18664" s="223"/>
    </row>
    <row r="18665" customHeight="1" spans="1:11">
      <c r="A18665" s="226"/>
      <c r="B18665" s="213"/>
      <c r="C18665" s="214"/>
      <c r="D18665" s="214"/>
      <c r="E18665" s="214"/>
      <c r="F18665" s="224"/>
      <c r="G18665" s="216"/>
      <c r="H18665" s="227"/>
      <c r="I18665" s="214"/>
      <c r="J18665" s="214"/>
      <c r="K18665" s="218"/>
    </row>
    <row r="18666" customHeight="1" spans="1:11">
      <c r="A18666" s="228"/>
      <c r="B18666" s="219"/>
      <c r="C18666" s="220"/>
      <c r="D18666" s="220"/>
      <c r="E18666" s="220"/>
      <c r="F18666" s="225"/>
      <c r="G18666" s="222"/>
      <c r="H18666" s="229"/>
      <c r="I18666" s="220"/>
      <c r="J18666" s="220"/>
      <c r="K18666" s="223"/>
    </row>
    <row r="18667" customHeight="1" spans="1:11">
      <c r="A18667" s="226"/>
      <c r="B18667" s="213"/>
      <c r="C18667" s="214"/>
      <c r="D18667" s="214"/>
      <c r="E18667" s="214"/>
      <c r="F18667" s="224"/>
      <c r="G18667" s="216"/>
      <c r="H18667" s="227"/>
      <c r="I18667" s="214"/>
      <c r="J18667" s="214"/>
      <c r="K18667" s="218"/>
    </row>
    <row r="18668" customHeight="1" spans="1:11">
      <c r="A18668" s="228"/>
      <c r="B18668" s="219"/>
      <c r="C18668" s="220"/>
      <c r="D18668" s="220"/>
      <c r="E18668" s="220"/>
      <c r="F18668" s="225"/>
      <c r="G18668" s="222"/>
      <c r="H18668" s="229"/>
      <c r="I18668" s="220"/>
      <c r="J18668" s="220"/>
      <c r="K18668" s="223"/>
    </row>
    <row r="18669" customHeight="1" spans="1:11">
      <c r="A18669" s="226"/>
      <c r="B18669" s="213"/>
      <c r="C18669" s="214"/>
      <c r="D18669" s="214"/>
      <c r="E18669" s="214"/>
      <c r="F18669" s="224"/>
      <c r="G18669" s="216"/>
      <c r="H18669" s="227"/>
      <c r="I18669" s="214"/>
      <c r="J18669" s="214"/>
      <c r="K18669" s="218"/>
    </row>
    <row r="18670" customHeight="1" spans="1:11">
      <c r="A18670" s="228"/>
      <c r="B18670" s="219"/>
      <c r="C18670" s="220"/>
      <c r="D18670" s="220"/>
      <c r="E18670" s="220"/>
      <c r="F18670" s="225"/>
      <c r="G18670" s="222"/>
      <c r="H18670" s="229"/>
      <c r="I18670" s="220"/>
      <c r="J18670" s="220"/>
      <c r="K18670" s="223"/>
    </row>
    <row r="18671" customHeight="1" spans="1:11">
      <c r="A18671" s="226"/>
      <c r="B18671" s="213"/>
      <c r="C18671" s="214"/>
      <c r="D18671" s="214"/>
      <c r="E18671" s="214"/>
      <c r="F18671" s="224"/>
      <c r="G18671" s="216"/>
      <c r="H18671" s="227"/>
      <c r="I18671" s="214"/>
      <c r="J18671" s="214"/>
      <c r="K18671" s="218"/>
    </row>
    <row r="18672" customHeight="1" spans="1:11">
      <c r="A18672" s="228"/>
      <c r="B18672" s="219"/>
      <c r="C18672" s="220"/>
      <c r="D18672" s="220"/>
      <c r="E18672" s="220"/>
      <c r="F18672" s="225"/>
      <c r="G18672" s="222"/>
      <c r="H18672" s="229"/>
      <c r="I18672" s="220"/>
      <c r="J18672" s="220"/>
      <c r="K18672" s="223"/>
    </row>
    <row r="18673" customHeight="1" spans="1:11">
      <c r="A18673" s="226"/>
      <c r="B18673" s="213"/>
      <c r="C18673" s="214"/>
      <c r="D18673" s="214"/>
      <c r="E18673" s="214"/>
      <c r="F18673" s="224"/>
      <c r="G18673" s="216"/>
      <c r="H18673" s="227"/>
      <c r="I18673" s="214"/>
      <c r="J18673" s="214"/>
      <c r="K18673" s="218"/>
    </row>
    <row r="18674" customHeight="1" spans="1:11">
      <c r="A18674" s="228"/>
      <c r="B18674" s="219"/>
      <c r="C18674" s="220"/>
      <c r="D18674" s="220"/>
      <c r="E18674" s="220"/>
      <c r="F18674" s="225"/>
      <c r="G18674" s="222"/>
      <c r="H18674" s="229"/>
      <c r="I18674" s="220"/>
      <c r="J18674" s="220"/>
      <c r="K18674" s="223"/>
    </row>
    <row r="18675" customHeight="1" spans="1:11">
      <c r="A18675" s="226"/>
      <c r="B18675" s="213"/>
      <c r="C18675" s="214"/>
      <c r="D18675" s="214"/>
      <c r="E18675" s="214"/>
      <c r="F18675" s="224"/>
      <c r="G18675" s="216"/>
      <c r="H18675" s="227"/>
      <c r="I18675" s="214"/>
      <c r="J18675" s="214"/>
      <c r="K18675" s="218"/>
    </row>
    <row r="18676" customHeight="1" spans="1:11">
      <c r="A18676" s="228"/>
      <c r="B18676" s="219"/>
      <c r="C18676" s="220"/>
      <c r="D18676" s="220"/>
      <c r="E18676" s="220"/>
      <c r="F18676" s="225"/>
      <c r="G18676" s="222"/>
      <c r="H18676" s="229"/>
      <c r="I18676" s="220"/>
      <c r="J18676" s="220"/>
      <c r="K18676" s="223"/>
    </row>
    <row r="18677" customHeight="1" spans="1:11">
      <c r="A18677" s="226"/>
      <c r="B18677" s="213"/>
      <c r="C18677" s="214"/>
      <c r="D18677" s="214"/>
      <c r="E18677" s="214"/>
      <c r="F18677" s="224"/>
      <c r="G18677" s="216"/>
      <c r="H18677" s="227"/>
      <c r="I18677" s="214"/>
      <c r="J18677" s="214"/>
      <c r="K18677" s="218"/>
    </row>
    <row r="18678" customHeight="1" spans="1:11">
      <c r="A18678" s="228"/>
      <c r="B18678" s="219"/>
      <c r="C18678" s="220"/>
      <c r="D18678" s="220"/>
      <c r="E18678" s="220"/>
      <c r="F18678" s="225"/>
      <c r="G18678" s="222"/>
      <c r="H18678" s="229"/>
      <c r="I18678" s="220"/>
      <c r="J18678" s="220"/>
      <c r="K18678" s="223"/>
    </row>
    <row r="18679" customHeight="1" spans="1:11">
      <c r="A18679" s="226"/>
      <c r="B18679" s="213"/>
      <c r="C18679" s="214"/>
      <c r="D18679" s="214"/>
      <c r="E18679" s="214"/>
      <c r="F18679" s="224"/>
      <c r="G18679" s="216"/>
      <c r="H18679" s="227"/>
      <c r="I18679" s="214"/>
      <c r="J18679" s="214"/>
      <c r="K18679" s="218"/>
    </row>
    <row r="18680" customHeight="1" spans="1:11">
      <c r="A18680" s="228"/>
      <c r="B18680" s="219"/>
      <c r="C18680" s="220"/>
      <c r="D18680" s="220"/>
      <c r="E18680" s="220"/>
      <c r="F18680" s="225"/>
      <c r="G18680" s="222"/>
      <c r="H18680" s="229"/>
      <c r="I18680" s="220"/>
      <c r="J18680" s="220"/>
      <c r="K18680" s="223"/>
    </row>
    <row r="18681" customHeight="1" spans="1:11">
      <c r="A18681" s="226"/>
      <c r="B18681" s="213"/>
      <c r="C18681" s="214"/>
      <c r="D18681" s="214"/>
      <c r="E18681" s="214"/>
      <c r="F18681" s="224"/>
      <c r="G18681" s="216"/>
      <c r="H18681" s="227"/>
      <c r="I18681" s="214"/>
      <c r="J18681" s="214"/>
      <c r="K18681" s="218"/>
    </row>
    <row r="18682" customHeight="1" spans="1:11">
      <c r="A18682" s="228"/>
      <c r="B18682" s="219"/>
      <c r="C18682" s="220"/>
      <c r="D18682" s="220"/>
      <c r="E18682" s="220"/>
      <c r="F18682" s="225"/>
      <c r="G18682" s="222"/>
      <c r="H18682" s="229"/>
      <c r="I18682" s="220"/>
      <c r="J18682" s="220"/>
      <c r="K18682" s="223"/>
    </row>
    <row r="18683" customHeight="1" spans="1:11">
      <c r="A18683" s="226"/>
      <c r="B18683" s="213"/>
      <c r="C18683" s="214"/>
      <c r="D18683" s="214"/>
      <c r="E18683" s="214"/>
      <c r="F18683" s="224"/>
      <c r="G18683" s="216"/>
      <c r="H18683" s="227"/>
      <c r="I18683" s="214"/>
      <c r="J18683" s="214"/>
      <c r="K18683" s="218"/>
    </row>
    <row r="18684" customHeight="1" spans="1:11">
      <c r="A18684" s="228"/>
      <c r="B18684" s="219"/>
      <c r="C18684" s="220"/>
      <c r="D18684" s="220"/>
      <c r="E18684" s="220"/>
      <c r="F18684" s="225"/>
      <c r="G18684" s="222"/>
      <c r="H18684" s="229"/>
      <c r="I18684" s="220"/>
      <c r="J18684" s="220"/>
      <c r="K18684" s="223"/>
    </row>
    <row r="18685" customHeight="1" spans="1:11">
      <c r="A18685" s="226"/>
      <c r="B18685" s="213"/>
      <c r="C18685" s="214"/>
      <c r="D18685" s="214"/>
      <c r="E18685" s="214"/>
      <c r="F18685" s="224"/>
      <c r="G18685" s="216"/>
      <c r="H18685" s="227"/>
      <c r="I18685" s="214"/>
      <c r="J18685" s="214"/>
      <c r="K18685" s="218"/>
    </row>
    <row r="18686" customHeight="1" spans="1:11">
      <c r="A18686" s="228"/>
      <c r="B18686" s="219"/>
      <c r="C18686" s="220"/>
      <c r="D18686" s="220"/>
      <c r="E18686" s="220"/>
      <c r="F18686" s="225"/>
      <c r="G18686" s="222"/>
      <c r="H18686" s="229"/>
      <c r="I18686" s="220"/>
      <c r="J18686" s="220"/>
      <c r="K18686" s="223"/>
    </row>
    <row r="18687" customHeight="1" spans="1:11">
      <c r="A18687" s="226"/>
      <c r="B18687" s="213"/>
      <c r="C18687" s="214"/>
      <c r="D18687" s="214"/>
      <c r="E18687" s="214"/>
      <c r="F18687" s="224"/>
      <c r="G18687" s="216"/>
      <c r="H18687" s="227"/>
      <c r="I18687" s="214"/>
      <c r="J18687" s="214"/>
      <c r="K18687" s="218"/>
    </row>
    <row r="18688" customHeight="1" spans="1:11">
      <c r="A18688" s="228"/>
      <c r="B18688" s="219"/>
      <c r="C18688" s="220"/>
      <c r="D18688" s="220"/>
      <c r="E18688" s="220"/>
      <c r="F18688" s="225"/>
      <c r="G18688" s="222"/>
      <c r="H18688" s="229"/>
      <c r="I18688" s="220"/>
      <c r="J18688" s="220"/>
      <c r="K18688" s="223"/>
    </row>
    <row r="18689" customHeight="1" spans="1:11">
      <c r="A18689" s="226"/>
      <c r="B18689" s="213"/>
      <c r="C18689" s="214"/>
      <c r="D18689" s="214"/>
      <c r="E18689" s="214"/>
      <c r="F18689" s="224"/>
      <c r="G18689" s="216"/>
      <c r="H18689" s="227"/>
      <c r="I18689" s="214"/>
      <c r="J18689" s="214"/>
      <c r="K18689" s="218"/>
    </row>
    <row r="18690" customHeight="1" spans="1:11">
      <c r="A18690" s="228"/>
      <c r="B18690" s="219"/>
      <c r="C18690" s="220"/>
      <c r="D18690" s="220"/>
      <c r="E18690" s="220"/>
      <c r="F18690" s="225"/>
      <c r="G18690" s="222"/>
      <c r="H18690" s="229"/>
      <c r="I18690" s="220"/>
      <c r="J18690" s="220"/>
      <c r="K18690" s="223"/>
    </row>
    <row r="18691" customHeight="1" spans="1:11">
      <c r="A18691" s="226"/>
      <c r="B18691" s="213"/>
      <c r="C18691" s="214"/>
      <c r="D18691" s="214"/>
      <c r="E18691" s="214"/>
      <c r="F18691" s="224"/>
      <c r="G18691" s="216"/>
      <c r="H18691" s="227"/>
      <c r="I18691" s="214"/>
      <c r="J18691" s="214"/>
      <c r="K18691" s="218"/>
    </row>
    <row r="18692" customHeight="1" spans="1:11">
      <c r="A18692" s="228"/>
      <c r="B18692" s="219"/>
      <c r="C18692" s="220"/>
      <c r="D18692" s="220"/>
      <c r="E18692" s="220"/>
      <c r="F18692" s="225"/>
      <c r="G18692" s="222"/>
      <c r="H18692" s="229"/>
      <c r="I18692" s="220"/>
      <c r="J18692" s="220"/>
      <c r="K18692" s="223"/>
    </row>
    <row r="18693" customHeight="1" spans="1:11">
      <c r="A18693" s="226"/>
      <c r="B18693" s="213"/>
      <c r="C18693" s="214"/>
      <c r="D18693" s="214"/>
      <c r="E18693" s="214"/>
      <c r="F18693" s="224"/>
      <c r="G18693" s="216"/>
      <c r="H18693" s="227"/>
      <c r="I18693" s="214"/>
      <c r="J18693" s="214"/>
      <c r="K18693" s="218"/>
    </row>
    <row r="18694" customHeight="1" spans="1:11">
      <c r="A18694" s="228"/>
      <c r="B18694" s="219"/>
      <c r="C18694" s="220"/>
      <c r="D18694" s="220"/>
      <c r="E18694" s="220"/>
      <c r="F18694" s="225"/>
      <c r="G18694" s="222"/>
      <c r="H18694" s="229"/>
      <c r="I18694" s="220"/>
      <c r="J18694" s="220"/>
      <c r="K18694" s="223"/>
    </row>
    <row r="18695" customHeight="1" spans="1:11">
      <c r="A18695" s="226"/>
      <c r="B18695" s="213"/>
      <c r="C18695" s="214"/>
      <c r="D18695" s="214"/>
      <c r="E18695" s="214"/>
      <c r="F18695" s="224"/>
      <c r="G18695" s="216"/>
      <c r="H18695" s="227"/>
      <c r="I18695" s="214"/>
      <c r="J18695" s="214"/>
      <c r="K18695" s="218"/>
    </row>
    <row r="18696" customHeight="1" spans="1:11">
      <c r="A18696" s="228"/>
      <c r="B18696" s="219"/>
      <c r="C18696" s="220"/>
      <c r="D18696" s="220"/>
      <c r="E18696" s="220"/>
      <c r="F18696" s="225"/>
      <c r="G18696" s="222"/>
      <c r="H18696" s="229"/>
      <c r="I18696" s="220"/>
      <c r="J18696" s="220"/>
      <c r="K18696" s="223"/>
    </row>
    <row r="18697" customHeight="1" spans="1:11">
      <c r="A18697" s="226"/>
      <c r="B18697" s="213"/>
      <c r="C18697" s="214"/>
      <c r="D18697" s="214"/>
      <c r="E18697" s="214"/>
      <c r="F18697" s="224"/>
      <c r="G18697" s="216"/>
      <c r="H18697" s="227"/>
      <c r="I18697" s="214"/>
      <c r="J18697" s="214"/>
      <c r="K18697" s="218"/>
    </row>
    <row r="18698" customHeight="1" spans="1:11">
      <c r="A18698" s="228"/>
      <c r="B18698" s="219"/>
      <c r="C18698" s="220"/>
      <c r="D18698" s="220"/>
      <c r="E18698" s="220"/>
      <c r="F18698" s="225"/>
      <c r="G18698" s="222"/>
      <c r="H18698" s="229"/>
      <c r="I18698" s="220"/>
      <c r="J18698" s="220"/>
      <c r="K18698" s="223"/>
    </row>
    <row r="18699" customHeight="1" spans="1:11">
      <c r="A18699" s="226"/>
      <c r="B18699" s="213"/>
      <c r="C18699" s="214"/>
      <c r="D18699" s="214"/>
      <c r="E18699" s="214"/>
      <c r="F18699" s="224"/>
      <c r="G18699" s="216"/>
      <c r="H18699" s="227"/>
      <c r="I18699" s="214"/>
      <c r="J18699" s="214"/>
      <c r="K18699" s="218"/>
    </row>
    <row r="18700" customHeight="1" spans="1:11">
      <c r="A18700" s="228"/>
      <c r="B18700" s="219"/>
      <c r="C18700" s="220"/>
      <c r="D18700" s="220"/>
      <c r="E18700" s="220"/>
      <c r="F18700" s="225"/>
      <c r="G18700" s="222"/>
      <c r="H18700" s="229"/>
      <c r="I18700" s="220"/>
      <c r="J18700" s="220"/>
      <c r="K18700" s="223"/>
    </row>
    <row r="18701" customHeight="1" spans="1:11">
      <c r="A18701" s="226"/>
      <c r="B18701" s="213"/>
      <c r="C18701" s="214"/>
      <c r="D18701" s="214"/>
      <c r="E18701" s="214"/>
      <c r="F18701" s="224"/>
      <c r="G18701" s="216"/>
      <c r="H18701" s="227"/>
      <c r="I18701" s="214"/>
      <c r="J18701" s="214"/>
      <c r="K18701" s="218"/>
    </row>
    <row r="18702" customHeight="1" spans="1:11">
      <c r="A18702" s="228"/>
      <c r="B18702" s="219"/>
      <c r="C18702" s="220"/>
      <c r="D18702" s="220"/>
      <c r="E18702" s="220"/>
      <c r="F18702" s="225"/>
      <c r="G18702" s="222"/>
      <c r="H18702" s="229"/>
      <c r="I18702" s="220"/>
      <c r="J18702" s="220"/>
      <c r="K18702" s="223"/>
    </row>
    <row r="18703" customHeight="1" spans="1:11">
      <c r="A18703" s="226"/>
      <c r="B18703" s="213"/>
      <c r="C18703" s="214"/>
      <c r="D18703" s="214"/>
      <c r="E18703" s="214"/>
      <c r="F18703" s="224"/>
      <c r="G18703" s="216"/>
      <c r="H18703" s="227"/>
      <c r="I18703" s="214"/>
      <c r="J18703" s="214"/>
      <c r="K18703" s="218"/>
    </row>
    <row r="18704" customHeight="1" spans="1:11">
      <c r="A18704" s="228"/>
      <c r="B18704" s="219"/>
      <c r="C18704" s="220"/>
      <c r="D18704" s="220"/>
      <c r="E18704" s="220"/>
      <c r="F18704" s="225"/>
      <c r="G18704" s="222"/>
      <c r="H18704" s="229"/>
      <c r="I18704" s="220"/>
      <c r="J18704" s="220"/>
      <c r="K18704" s="223"/>
    </row>
    <row r="18705" customHeight="1" spans="1:11">
      <c r="A18705" s="226"/>
      <c r="B18705" s="213"/>
      <c r="C18705" s="214"/>
      <c r="D18705" s="214"/>
      <c r="E18705" s="214"/>
      <c r="F18705" s="224"/>
      <c r="G18705" s="216"/>
      <c r="H18705" s="227"/>
      <c r="I18705" s="214"/>
      <c r="J18705" s="214"/>
      <c r="K18705" s="218"/>
    </row>
    <row r="18706" customHeight="1" spans="1:11">
      <c r="A18706" s="228"/>
      <c r="B18706" s="219"/>
      <c r="C18706" s="220"/>
      <c r="D18706" s="220"/>
      <c r="E18706" s="220"/>
      <c r="F18706" s="225"/>
      <c r="G18706" s="222"/>
      <c r="H18706" s="229"/>
      <c r="I18706" s="220"/>
      <c r="J18706" s="220"/>
      <c r="K18706" s="223"/>
    </row>
    <row r="18707" customHeight="1" spans="1:11">
      <c r="A18707" s="226"/>
      <c r="B18707" s="213"/>
      <c r="C18707" s="214"/>
      <c r="D18707" s="214"/>
      <c r="E18707" s="214"/>
      <c r="F18707" s="224"/>
      <c r="G18707" s="216"/>
      <c r="H18707" s="227"/>
      <c r="I18707" s="214"/>
      <c r="J18707" s="214"/>
      <c r="K18707" s="218"/>
    </row>
    <row r="18708" customHeight="1" spans="1:11">
      <c r="A18708" s="228"/>
      <c r="B18708" s="219"/>
      <c r="C18708" s="220"/>
      <c r="D18708" s="220"/>
      <c r="E18708" s="220"/>
      <c r="F18708" s="225"/>
      <c r="G18708" s="222"/>
      <c r="H18708" s="229"/>
      <c r="I18708" s="220"/>
      <c r="J18708" s="220"/>
      <c r="K18708" s="223"/>
    </row>
    <row r="18709" customHeight="1" spans="1:11">
      <c r="A18709" s="226"/>
      <c r="B18709" s="213"/>
      <c r="C18709" s="214"/>
      <c r="D18709" s="214"/>
      <c r="E18709" s="214"/>
      <c r="F18709" s="224"/>
      <c r="G18709" s="216"/>
      <c r="H18709" s="227"/>
      <c r="I18709" s="214"/>
      <c r="J18709" s="214"/>
      <c r="K18709" s="218"/>
    </row>
    <row r="18710" customHeight="1" spans="1:11">
      <c r="A18710" s="228"/>
      <c r="B18710" s="219"/>
      <c r="C18710" s="220"/>
      <c r="D18710" s="220"/>
      <c r="E18710" s="220"/>
      <c r="F18710" s="225"/>
      <c r="G18710" s="222"/>
      <c r="H18710" s="229"/>
      <c r="I18710" s="220"/>
      <c r="J18710" s="220"/>
      <c r="K18710" s="223"/>
    </row>
    <row r="18711" customHeight="1" spans="1:11">
      <c r="A18711" s="226"/>
      <c r="B18711" s="213"/>
      <c r="C18711" s="214"/>
      <c r="D18711" s="214"/>
      <c r="E18711" s="214"/>
      <c r="F18711" s="224"/>
      <c r="G18711" s="216"/>
      <c r="H18711" s="227"/>
      <c r="I18711" s="214"/>
      <c r="J18711" s="214"/>
      <c r="K18711" s="218"/>
    </row>
    <row r="18712" customHeight="1" spans="1:11">
      <c r="A18712" s="228"/>
      <c r="B18712" s="219"/>
      <c r="C18712" s="220"/>
      <c r="D18712" s="220"/>
      <c r="E18712" s="220"/>
      <c r="F18712" s="225"/>
      <c r="G18712" s="222"/>
      <c r="H18712" s="229"/>
      <c r="I18712" s="220"/>
      <c r="J18712" s="220"/>
      <c r="K18712" s="223"/>
    </row>
    <row r="18713" customHeight="1" spans="1:11">
      <c r="A18713" s="226"/>
      <c r="B18713" s="213"/>
      <c r="C18713" s="214"/>
      <c r="D18713" s="214"/>
      <c r="E18713" s="214"/>
      <c r="F18713" s="224"/>
      <c r="G18713" s="216"/>
      <c r="H18713" s="227"/>
      <c r="I18713" s="214"/>
      <c r="J18713" s="214"/>
      <c r="K18713" s="218"/>
    </row>
    <row r="18714" customHeight="1" spans="1:11">
      <c r="A18714" s="228"/>
      <c r="B18714" s="219"/>
      <c r="C18714" s="220"/>
      <c r="D18714" s="220"/>
      <c r="E18714" s="220"/>
      <c r="F18714" s="225"/>
      <c r="G18714" s="222"/>
      <c r="H18714" s="229"/>
      <c r="I18714" s="220"/>
      <c r="J18714" s="220"/>
      <c r="K18714" s="223"/>
    </row>
    <row r="18715" customHeight="1" spans="1:11">
      <c r="A18715" s="226"/>
      <c r="B18715" s="213"/>
      <c r="C18715" s="214"/>
      <c r="D18715" s="214"/>
      <c r="E18715" s="214"/>
      <c r="F18715" s="224"/>
      <c r="G18715" s="216"/>
      <c r="H18715" s="227"/>
      <c r="I18715" s="214"/>
      <c r="J18715" s="214"/>
      <c r="K18715" s="218"/>
    </row>
    <row r="18716" customHeight="1" spans="1:11">
      <c r="A18716" s="228"/>
      <c r="B18716" s="219"/>
      <c r="C18716" s="220"/>
      <c r="D18716" s="220"/>
      <c r="E18716" s="220"/>
      <c r="F18716" s="225"/>
      <c r="G18716" s="222"/>
      <c r="H18716" s="229"/>
      <c r="I18716" s="220"/>
      <c r="J18716" s="220"/>
      <c r="K18716" s="223"/>
    </row>
    <row r="18717" customHeight="1" spans="1:11">
      <c r="A18717" s="226"/>
      <c r="B18717" s="213"/>
      <c r="C18717" s="214"/>
      <c r="D18717" s="214"/>
      <c r="E18717" s="214"/>
      <c r="F18717" s="224"/>
      <c r="G18717" s="216"/>
      <c r="H18717" s="227"/>
      <c r="I18717" s="214"/>
      <c r="J18717" s="214"/>
      <c r="K18717" s="218"/>
    </row>
    <row r="18718" customHeight="1" spans="1:11">
      <c r="A18718" s="228"/>
      <c r="B18718" s="219"/>
      <c r="C18718" s="220"/>
      <c r="D18718" s="220"/>
      <c r="E18718" s="220"/>
      <c r="F18718" s="225"/>
      <c r="G18718" s="222"/>
      <c r="H18718" s="229"/>
      <c r="I18718" s="220"/>
      <c r="J18718" s="220"/>
      <c r="K18718" s="223"/>
    </row>
    <row r="18719" customHeight="1" spans="1:11">
      <c r="A18719" s="226"/>
      <c r="B18719" s="213"/>
      <c r="C18719" s="214"/>
      <c r="D18719" s="214"/>
      <c r="E18719" s="214"/>
      <c r="F18719" s="224"/>
      <c r="G18719" s="216"/>
      <c r="H18719" s="227"/>
      <c r="I18719" s="214"/>
      <c r="J18719" s="214"/>
      <c r="K18719" s="218"/>
    </row>
    <row r="18720" customHeight="1" spans="1:11">
      <c r="A18720" s="228"/>
      <c r="B18720" s="219"/>
      <c r="C18720" s="220"/>
      <c r="D18720" s="220"/>
      <c r="E18720" s="220"/>
      <c r="F18720" s="225"/>
      <c r="G18720" s="222"/>
      <c r="H18720" s="229"/>
      <c r="I18720" s="220"/>
      <c r="J18720" s="220"/>
      <c r="K18720" s="223"/>
    </row>
    <row r="18721" customHeight="1" spans="1:11">
      <c r="A18721" s="226"/>
      <c r="B18721" s="213"/>
      <c r="C18721" s="214"/>
      <c r="D18721" s="214"/>
      <c r="E18721" s="214"/>
      <c r="F18721" s="224"/>
      <c r="G18721" s="216"/>
      <c r="H18721" s="227"/>
      <c r="I18721" s="214"/>
      <c r="J18721" s="214"/>
      <c r="K18721" s="218"/>
    </row>
    <row r="18722" customHeight="1" spans="1:11">
      <c r="A18722" s="228"/>
      <c r="B18722" s="219"/>
      <c r="C18722" s="220"/>
      <c r="D18722" s="220"/>
      <c r="E18722" s="220"/>
      <c r="F18722" s="225"/>
      <c r="G18722" s="222"/>
      <c r="H18722" s="229"/>
      <c r="I18722" s="220"/>
      <c r="J18722" s="220"/>
      <c r="K18722" s="223"/>
    </row>
    <row r="18723" customHeight="1" spans="1:11">
      <c r="A18723" s="226"/>
      <c r="B18723" s="213"/>
      <c r="C18723" s="214"/>
      <c r="D18723" s="214"/>
      <c r="E18723" s="214"/>
      <c r="F18723" s="224"/>
      <c r="G18723" s="216"/>
      <c r="H18723" s="227"/>
      <c r="I18723" s="214"/>
      <c r="J18723" s="214"/>
      <c r="K18723" s="218"/>
    </row>
    <row r="18724" customHeight="1" spans="1:11">
      <c r="A18724" s="228"/>
      <c r="B18724" s="219"/>
      <c r="C18724" s="220"/>
      <c r="D18724" s="220"/>
      <c r="E18724" s="220"/>
      <c r="F18724" s="225"/>
      <c r="G18724" s="222"/>
      <c r="H18724" s="229"/>
      <c r="I18724" s="220"/>
      <c r="J18724" s="220"/>
      <c r="K18724" s="223"/>
    </row>
    <row r="18725" customHeight="1" spans="1:11">
      <c r="A18725" s="226"/>
      <c r="B18725" s="213"/>
      <c r="C18725" s="214"/>
      <c r="D18725" s="214"/>
      <c r="E18725" s="214"/>
      <c r="F18725" s="224"/>
      <c r="G18725" s="216"/>
      <c r="H18725" s="227"/>
      <c r="I18725" s="214"/>
      <c r="J18725" s="214"/>
      <c r="K18725" s="218"/>
    </row>
    <row r="18726" customHeight="1" spans="1:11">
      <c r="A18726" s="228"/>
      <c r="B18726" s="219"/>
      <c r="C18726" s="220"/>
      <c r="D18726" s="220"/>
      <c r="E18726" s="220"/>
      <c r="F18726" s="225"/>
      <c r="G18726" s="222"/>
      <c r="H18726" s="229"/>
      <c r="I18726" s="220"/>
      <c r="J18726" s="220"/>
      <c r="K18726" s="223"/>
    </row>
    <row r="18727" customHeight="1" spans="1:11">
      <c r="A18727" s="226"/>
      <c r="B18727" s="213"/>
      <c r="C18727" s="214"/>
      <c r="D18727" s="214"/>
      <c r="E18727" s="214"/>
      <c r="F18727" s="224"/>
      <c r="G18727" s="216"/>
      <c r="H18727" s="227"/>
      <c r="I18727" s="214"/>
      <c r="J18727" s="214"/>
      <c r="K18727" s="218"/>
    </row>
    <row r="18728" customHeight="1" spans="1:11">
      <c r="A18728" s="228"/>
      <c r="B18728" s="219"/>
      <c r="C18728" s="220"/>
      <c r="D18728" s="220"/>
      <c r="E18728" s="220"/>
      <c r="F18728" s="225"/>
      <c r="G18728" s="222"/>
      <c r="H18728" s="229"/>
      <c r="I18728" s="220"/>
      <c r="J18728" s="220"/>
      <c r="K18728" s="223"/>
    </row>
    <row r="18729" customHeight="1" spans="1:11">
      <c r="A18729" s="226"/>
      <c r="B18729" s="213"/>
      <c r="C18729" s="214"/>
      <c r="D18729" s="214"/>
      <c r="E18729" s="214"/>
      <c r="F18729" s="224"/>
      <c r="G18729" s="216"/>
      <c r="H18729" s="227"/>
      <c r="I18729" s="214"/>
      <c r="J18729" s="214"/>
      <c r="K18729" s="218"/>
    </row>
    <row r="18730" customHeight="1" spans="1:11">
      <c r="A18730" s="228"/>
      <c r="B18730" s="219"/>
      <c r="C18730" s="220"/>
      <c r="D18730" s="220"/>
      <c r="E18730" s="220"/>
      <c r="F18730" s="225"/>
      <c r="G18730" s="222"/>
      <c r="H18730" s="229"/>
      <c r="I18730" s="220"/>
      <c r="J18730" s="220"/>
      <c r="K18730" s="223"/>
    </row>
    <row r="18731" customHeight="1" spans="1:11">
      <c r="A18731" s="226"/>
      <c r="B18731" s="213"/>
      <c r="C18731" s="214"/>
      <c r="D18731" s="214"/>
      <c r="E18731" s="214"/>
      <c r="F18731" s="224"/>
      <c r="G18731" s="216"/>
      <c r="H18731" s="227"/>
      <c r="I18731" s="214"/>
      <c r="J18731" s="214"/>
      <c r="K18731" s="218"/>
    </row>
    <row r="18732" customHeight="1" spans="1:11">
      <c r="A18732" s="228"/>
      <c r="B18732" s="219"/>
      <c r="C18732" s="220"/>
      <c r="D18732" s="220"/>
      <c r="E18732" s="220"/>
      <c r="F18732" s="225"/>
      <c r="G18732" s="222"/>
      <c r="H18732" s="229"/>
      <c r="I18732" s="220"/>
      <c r="J18732" s="220"/>
      <c r="K18732" s="223"/>
    </row>
    <row r="18733" customHeight="1" spans="1:11">
      <c r="A18733" s="226"/>
      <c r="B18733" s="213"/>
      <c r="C18733" s="214"/>
      <c r="D18733" s="214"/>
      <c r="E18733" s="214"/>
      <c r="F18733" s="224"/>
      <c r="G18733" s="216"/>
      <c r="H18733" s="227"/>
      <c r="I18733" s="214"/>
      <c r="J18733" s="214"/>
      <c r="K18733" s="218"/>
    </row>
    <row r="18734" customHeight="1" spans="1:11">
      <c r="A18734" s="228"/>
      <c r="B18734" s="219"/>
      <c r="C18734" s="220"/>
      <c r="D18734" s="220"/>
      <c r="E18734" s="220"/>
      <c r="F18734" s="225"/>
      <c r="G18734" s="222"/>
      <c r="H18734" s="229"/>
      <c r="I18734" s="220"/>
      <c r="J18734" s="220"/>
      <c r="K18734" s="223"/>
    </row>
    <row r="18735" customHeight="1" spans="1:11">
      <c r="A18735" s="226"/>
      <c r="B18735" s="213"/>
      <c r="C18735" s="214"/>
      <c r="D18735" s="214"/>
      <c r="E18735" s="214"/>
      <c r="F18735" s="224"/>
      <c r="G18735" s="216"/>
      <c r="H18735" s="227"/>
      <c r="I18735" s="214"/>
      <c r="J18735" s="214"/>
      <c r="K18735" s="218"/>
    </row>
    <row r="18736" customHeight="1" spans="1:11">
      <c r="A18736" s="228"/>
      <c r="B18736" s="219"/>
      <c r="C18736" s="220"/>
      <c r="D18736" s="220"/>
      <c r="E18736" s="220"/>
      <c r="F18736" s="225"/>
      <c r="G18736" s="222"/>
      <c r="H18736" s="229"/>
      <c r="I18736" s="220"/>
      <c r="J18736" s="220"/>
      <c r="K18736" s="223"/>
    </row>
    <row r="18737" customHeight="1" spans="1:11">
      <c r="A18737" s="226"/>
      <c r="B18737" s="213"/>
      <c r="C18737" s="214"/>
      <c r="D18737" s="214"/>
      <c r="E18737" s="214"/>
      <c r="F18737" s="224"/>
      <c r="G18737" s="216"/>
      <c r="H18737" s="227"/>
      <c r="I18737" s="214"/>
      <c r="J18737" s="214"/>
      <c r="K18737" s="218"/>
    </row>
    <row r="18738" customHeight="1" spans="1:11">
      <c r="A18738" s="228"/>
      <c r="B18738" s="219"/>
      <c r="C18738" s="220"/>
      <c r="D18738" s="220"/>
      <c r="E18738" s="220"/>
      <c r="F18738" s="225"/>
      <c r="G18738" s="222"/>
      <c r="H18738" s="229"/>
      <c r="I18738" s="220"/>
      <c r="J18738" s="220"/>
      <c r="K18738" s="223"/>
    </row>
    <row r="18739" customHeight="1" spans="1:11">
      <c r="A18739" s="226"/>
      <c r="B18739" s="213"/>
      <c r="C18739" s="214"/>
      <c r="D18739" s="214"/>
      <c r="E18739" s="214"/>
      <c r="F18739" s="224"/>
      <c r="G18739" s="216"/>
      <c r="H18739" s="227"/>
      <c r="I18739" s="214"/>
      <c r="J18739" s="214"/>
      <c r="K18739" s="218"/>
    </row>
    <row r="18740" customHeight="1" spans="1:11">
      <c r="A18740" s="228"/>
      <c r="B18740" s="219"/>
      <c r="C18740" s="220"/>
      <c r="D18740" s="220"/>
      <c r="E18740" s="220"/>
      <c r="F18740" s="225"/>
      <c r="G18740" s="222"/>
      <c r="H18740" s="229"/>
      <c r="I18740" s="220"/>
      <c r="J18740" s="220"/>
      <c r="K18740" s="223"/>
    </row>
    <row r="18741" customHeight="1" spans="1:11">
      <c r="A18741" s="226"/>
      <c r="B18741" s="213"/>
      <c r="C18741" s="214"/>
      <c r="D18741" s="214"/>
      <c r="E18741" s="214"/>
      <c r="F18741" s="224"/>
      <c r="G18741" s="216"/>
      <c r="H18741" s="227"/>
      <c r="I18741" s="214"/>
      <c r="J18741" s="214"/>
      <c r="K18741" s="218"/>
    </row>
    <row r="18742" customHeight="1" spans="1:11">
      <c r="A18742" s="228"/>
      <c r="B18742" s="219"/>
      <c r="C18742" s="220"/>
      <c r="D18742" s="220"/>
      <c r="E18742" s="220"/>
      <c r="F18742" s="225"/>
      <c r="G18742" s="222"/>
      <c r="H18742" s="229"/>
      <c r="I18742" s="220"/>
      <c r="J18742" s="220"/>
      <c r="K18742" s="223"/>
    </row>
    <row r="18743" customHeight="1" spans="1:11">
      <c r="A18743" s="226"/>
      <c r="B18743" s="213"/>
      <c r="C18743" s="214"/>
      <c r="D18743" s="214"/>
      <c r="E18743" s="214"/>
      <c r="F18743" s="224"/>
      <c r="G18743" s="216"/>
      <c r="H18743" s="227"/>
      <c r="I18743" s="214"/>
      <c r="J18743" s="214"/>
      <c r="K18743" s="218"/>
    </row>
    <row r="18744" customHeight="1" spans="1:11">
      <c r="A18744" s="228"/>
      <c r="B18744" s="219"/>
      <c r="C18744" s="220"/>
      <c r="D18744" s="220"/>
      <c r="E18744" s="220"/>
      <c r="F18744" s="225"/>
      <c r="G18744" s="222"/>
      <c r="H18744" s="229"/>
      <c r="I18744" s="220"/>
      <c r="J18744" s="220"/>
      <c r="K18744" s="223"/>
    </row>
    <row r="18745" customHeight="1" spans="1:11">
      <c r="A18745" s="226"/>
      <c r="B18745" s="213"/>
      <c r="C18745" s="214"/>
      <c r="D18745" s="214"/>
      <c r="E18745" s="214"/>
      <c r="F18745" s="224"/>
      <c r="G18745" s="216"/>
      <c r="H18745" s="227"/>
      <c r="I18745" s="214"/>
      <c r="J18745" s="214"/>
      <c r="K18745" s="218"/>
    </row>
    <row r="18746" customHeight="1" spans="1:11">
      <c r="A18746" s="228"/>
      <c r="B18746" s="219"/>
      <c r="C18746" s="220"/>
      <c r="D18746" s="220"/>
      <c r="E18746" s="220"/>
      <c r="F18746" s="225"/>
      <c r="G18746" s="222"/>
      <c r="H18746" s="229"/>
      <c r="I18746" s="220"/>
      <c r="J18746" s="220"/>
      <c r="K18746" s="223"/>
    </row>
    <row r="18747" customHeight="1" spans="1:11">
      <c r="A18747" s="226"/>
      <c r="B18747" s="213"/>
      <c r="C18747" s="214"/>
      <c r="D18747" s="214"/>
      <c r="E18747" s="214"/>
      <c r="F18747" s="224"/>
      <c r="G18747" s="216"/>
      <c r="H18747" s="227"/>
      <c r="I18747" s="214"/>
      <c r="J18747" s="214"/>
      <c r="K18747" s="218"/>
    </row>
    <row r="18748" customHeight="1" spans="1:11">
      <c r="A18748" s="228"/>
      <c r="B18748" s="219"/>
      <c r="C18748" s="220"/>
      <c r="D18748" s="220"/>
      <c r="E18748" s="220"/>
      <c r="F18748" s="225"/>
      <c r="G18748" s="222"/>
      <c r="H18748" s="229"/>
      <c r="I18748" s="220"/>
      <c r="J18748" s="220"/>
      <c r="K18748" s="223"/>
    </row>
    <row r="18749" customHeight="1" spans="1:11">
      <c r="A18749" s="226"/>
      <c r="B18749" s="213"/>
      <c r="C18749" s="214"/>
      <c r="D18749" s="214"/>
      <c r="E18749" s="214"/>
      <c r="F18749" s="224"/>
      <c r="G18749" s="216"/>
      <c r="H18749" s="227"/>
      <c r="I18749" s="214"/>
      <c r="J18749" s="214"/>
      <c r="K18749" s="218"/>
    </row>
    <row r="18750" customHeight="1" spans="1:11">
      <c r="A18750" s="228"/>
      <c r="B18750" s="219"/>
      <c r="C18750" s="220"/>
      <c r="D18750" s="220"/>
      <c r="E18750" s="220"/>
      <c r="F18750" s="225"/>
      <c r="G18750" s="222"/>
      <c r="H18750" s="229"/>
      <c r="I18750" s="220"/>
      <c r="J18750" s="220"/>
      <c r="K18750" s="223"/>
    </row>
    <row r="18751" customHeight="1" spans="1:11">
      <c r="A18751" s="226"/>
      <c r="B18751" s="213"/>
      <c r="C18751" s="214"/>
      <c r="D18751" s="214"/>
      <c r="E18751" s="214"/>
      <c r="F18751" s="224"/>
      <c r="G18751" s="216"/>
      <c r="H18751" s="227"/>
      <c r="I18751" s="214"/>
      <c r="J18751" s="214"/>
      <c r="K18751" s="218"/>
    </row>
    <row r="18752" customHeight="1" spans="1:11">
      <c r="A18752" s="228"/>
      <c r="B18752" s="219"/>
      <c r="C18752" s="220"/>
      <c r="D18752" s="220"/>
      <c r="E18752" s="220"/>
      <c r="F18752" s="225"/>
      <c r="G18752" s="222"/>
      <c r="H18752" s="229"/>
      <c r="I18752" s="220"/>
      <c r="J18752" s="220"/>
      <c r="K18752" s="223"/>
    </row>
    <row r="18753" customHeight="1" spans="1:11">
      <c r="A18753" s="226"/>
      <c r="B18753" s="213"/>
      <c r="C18753" s="214"/>
      <c r="D18753" s="214"/>
      <c r="E18753" s="214"/>
      <c r="F18753" s="224"/>
      <c r="G18753" s="216"/>
      <c r="H18753" s="227"/>
      <c r="I18753" s="214"/>
      <c r="J18753" s="214"/>
      <c r="K18753" s="218"/>
    </row>
    <row r="18754" customHeight="1" spans="1:11">
      <c r="A18754" s="228"/>
      <c r="B18754" s="219"/>
      <c r="C18754" s="220"/>
      <c r="D18754" s="220"/>
      <c r="E18754" s="220"/>
      <c r="F18754" s="225"/>
      <c r="G18754" s="222"/>
      <c r="H18754" s="229"/>
      <c r="I18754" s="220"/>
      <c r="J18754" s="220"/>
      <c r="K18754" s="223"/>
    </row>
    <row r="18755" customHeight="1" spans="1:11">
      <c r="A18755" s="226"/>
      <c r="B18755" s="213"/>
      <c r="C18755" s="214"/>
      <c r="D18755" s="214"/>
      <c r="E18755" s="214"/>
      <c r="F18755" s="224"/>
      <c r="G18755" s="216"/>
      <c r="H18755" s="227"/>
      <c r="I18755" s="214"/>
      <c r="J18755" s="214"/>
      <c r="K18755" s="218"/>
    </row>
    <row r="18756" customHeight="1" spans="1:11">
      <c r="A18756" s="228"/>
      <c r="B18756" s="219"/>
      <c r="C18756" s="220"/>
      <c r="D18756" s="220"/>
      <c r="E18756" s="220"/>
      <c r="F18756" s="225"/>
      <c r="G18756" s="222"/>
      <c r="H18756" s="229"/>
      <c r="I18756" s="220"/>
      <c r="J18756" s="220"/>
      <c r="K18756" s="223"/>
    </row>
    <row r="18757" customHeight="1" spans="1:11">
      <c r="A18757" s="226"/>
      <c r="B18757" s="213"/>
      <c r="C18757" s="214"/>
      <c r="D18757" s="214"/>
      <c r="E18757" s="214"/>
      <c r="F18757" s="224"/>
      <c r="G18757" s="216"/>
      <c r="H18757" s="227"/>
      <c r="I18757" s="214"/>
      <c r="J18757" s="214"/>
      <c r="K18757" s="218"/>
    </row>
    <row r="18758" customHeight="1" spans="1:11">
      <c r="A18758" s="228"/>
      <c r="B18758" s="219"/>
      <c r="C18758" s="220"/>
      <c r="D18758" s="220"/>
      <c r="E18758" s="220"/>
      <c r="F18758" s="225"/>
      <c r="G18758" s="222"/>
      <c r="H18758" s="229"/>
      <c r="I18758" s="220"/>
      <c r="J18758" s="220"/>
      <c r="K18758" s="223"/>
    </row>
    <row r="18759" customHeight="1" spans="1:11">
      <c r="A18759" s="226"/>
      <c r="B18759" s="213"/>
      <c r="C18759" s="214"/>
      <c r="D18759" s="214"/>
      <c r="E18759" s="214"/>
      <c r="F18759" s="224"/>
      <c r="G18759" s="216"/>
      <c r="H18759" s="227"/>
      <c r="I18759" s="214"/>
      <c r="J18759" s="214"/>
      <c r="K18759" s="218"/>
    </row>
    <row r="18760" customHeight="1" spans="1:11">
      <c r="A18760" s="228"/>
      <c r="B18760" s="219"/>
      <c r="C18760" s="220"/>
      <c r="D18760" s="220"/>
      <c r="E18760" s="220"/>
      <c r="F18760" s="225"/>
      <c r="G18760" s="222"/>
      <c r="H18760" s="229"/>
      <c r="I18760" s="220"/>
      <c r="J18760" s="220"/>
      <c r="K18760" s="223"/>
    </row>
    <row r="18761" customHeight="1" spans="1:11">
      <c r="A18761" s="226"/>
      <c r="B18761" s="213"/>
      <c r="C18761" s="214"/>
      <c r="D18761" s="214"/>
      <c r="E18761" s="214"/>
      <c r="F18761" s="224"/>
      <c r="G18761" s="216"/>
      <c r="H18761" s="227"/>
      <c r="I18761" s="214"/>
      <c r="J18761" s="214"/>
      <c r="K18761" s="218"/>
    </row>
    <row r="18762" customHeight="1" spans="1:11">
      <c r="A18762" s="228"/>
      <c r="B18762" s="219"/>
      <c r="C18762" s="220"/>
      <c r="D18762" s="220"/>
      <c r="E18762" s="220"/>
      <c r="F18762" s="225"/>
      <c r="G18762" s="222"/>
      <c r="H18762" s="229"/>
      <c r="I18762" s="220"/>
      <c r="J18762" s="220"/>
      <c r="K18762" s="223"/>
    </row>
    <row r="18763" customHeight="1" spans="1:11">
      <c r="A18763" s="226"/>
      <c r="B18763" s="213"/>
      <c r="C18763" s="214"/>
      <c r="D18763" s="214"/>
      <c r="E18763" s="214"/>
      <c r="F18763" s="224"/>
      <c r="G18763" s="216"/>
      <c r="H18763" s="227"/>
      <c r="I18763" s="214"/>
      <c r="J18763" s="214"/>
      <c r="K18763" s="218"/>
    </row>
    <row r="18764" customHeight="1" spans="1:11">
      <c r="A18764" s="228"/>
      <c r="B18764" s="219"/>
      <c r="C18764" s="220"/>
      <c r="D18764" s="220"/>
      <c r="E18764" s="220"/>
      <c r="F18764" s="225"/>
      <c r="G18764" s="222"/>
      <c r="H18764" s="229"/>
      <c r="I18764" s="220"/>
      <c r="J18764" s="220"/>
      <c r="K18764" s="223"/>
    </row>
    <row r="18765" customHeight="1" spans="1:11">
      <c r="A18765" s="226"/>
      <c r="B18765" s="213"/>
      <c r="C18765" s="214"/>
      <c r="D18765" s="214"/>
      <c r="E18765" s="214"/>
      <c r="F18765" s="224"/>
      <c r="G18765" s="216"/>
      <c r="H18765" s="227"/>
      <c r="I18765" s="214"/>
      <c r="J18765" s="214"/>
      <c r="K18765" s="218"/>
    </row>
    <row r="18766" customHeight="1" spans="1:11">
      <c r="A18766" s="228"/>
      <c r="B18766" s="219"/>
      <c r="C18766" s="220"/>
      <c r="D18766" s="220"/>
      <c r="E18766" s="220"/>
      <c r="F18766" s="225"/>
      <c r="G18766" s="222"/>
      <c r="H18766" s="229"/>
      <c r="I18766" s="220"/>
      <c r="J18766" s="220"/>
      <c r="K18766" s="223"/>
    </row>
    <row r="18767" customHeight="1" spans="1:11">
      <c r="A18767" s="226"/>
      <c r="B18767" s="213"/>
      <c r="C18767" s="214"/>
      <c r="D18767" s="214"/>
      <c r="E18767" s="214"/>
      <c r="F18767" s="224"/>
      <c r="G18767" s="216"/>
      <c r="H18767" s="227"/>
      <c r="I18767" s="214"/>
      <c r="J18767" s="214"/>
      <c r="K18767" s="218"/>
    </row>
    <row r="18768" customHeight="1" spans="1:11">
      <c r="A18768" s="228"/>
      <c r="B18768" s="219"/>
      <c r="C18768" s="220"/>
      <c r="D18768" s="220"/>
      <c r="E18768" s="220"/>
      <c r="F18768" s="225"/>
      <c r="G18768" s="222"/>
      <c r="H18768" s="229"/>
      <c r="I18768" s="220"/>
      <c r="J18768" s="220"/>
      <c r="K18768" s="223"/>
    </row>
    <row r="18769" customHeight="1" spans="1:11">
      <c r="A18769" s="226"/>
      <c r="B18769" s="213"/>
      <c r="C18769" s="214"/>
      <c r="D18769" s="214"/>
      <c r="E18769" s="214"/>
      <c r="F18769" s="224"/>
      <c r="G18769" s="216"/>
      <c r="H18769" s="227"/>
      <c r="I18769" s="214"/>
      <c r="J18769" s="214"/>
      <c r="K18769" s="218"/>
    </row>
    <row r="18770" customHeight="1" spans="1:11">
      <c r="A18770" s="228"/>
      <c r="B18770" s="219"/>
      <c r="C18770" s="220"/>
      <c r="D18770" s="220"/>
      <c r="E18770" s="220"/>
      <c r="F18770" s="225"/>
      <c r="G18770" s="222"/>
      <c r="H18770" s="229"/>
      <c r="I18770" s="220"/>
      <c r="J18770" s="220"/>
      <c r="K18770" s="223"/>
    </row>
    <row r="18771" customHeight="1" spans="1:11">
      <c r="A18771" s="226"/>
      <c r="B18771" s="213"/>
      <c r="C18771" s="214"/>
      <c r="D18771" s="214"/>
      <c r="E18771" s="214"/>
      <c r="F18771" s="224"/>
      <c r="G18771" s="216"/>
      <c r="H18771" s="227"/>
      <c r="I18771" s="214"/>
      <c r="J18771" s="214"/>
      <c r="K18771" s="218"/>
    </row>
    <row r="18772" customHeight="1" spans="1:11">
      <c r="A18772" s="228"/>
      <c r="B18772" s="219"/>
      <c r="C18772" s="220"/>
      <c r="D18772" s="220"/>
      <c r="E18772" s="220"/>
      <c r="F18772" s="225"/>
      <c r="G18772" s="222"/>
      <c r="H18772" s="229"/>
      <c r="I18772" s="220"/>
      <c r="J18772" s="220"/>
      <c r="K18772" s="223"/>
    </row>
    <row r="18773" customHeight="1" spans="1:11">
      <c r="A18773" s="226"/>
      <c r="B18773" s="213"/>
      <c r="C18773" s="214"/>
      <c r="D18773" s="214"/>
      <c r="E18773" s="214"/>
      <c r="F18773" s="224"/>
      <c r="G18773" s="216"/>
      <c r="H18773" s="227"/>
      <c r="I18773" s="214"/>
      <c r="J18773" s="214"/>
      <c r="K18773" s="218"/>
    </row>
    <row r="18774" customHeight="1" spans="1:11">
      <c r="A18774" s="228"/>
      <c r="B18774" s="219"/>
      <c r="C18774" s="220"/>
      <c r="D18774" s="220"/>
      <c r="E18774" s="220"/>
      <c r="F18774" s="225"/>
      <c r="G18774" s="222"/>
      <c r="H18774" s="229"/>
      <c r="I18774" s="220"/>
      <c r="J18774" s="220"/>
      <c r="K18774" s="223"/>
    </row>
    <row r="18775" customHeight="1" spans="1:11">
      <c r="A18775" s="226"/>
      <c r="B18775" s="213"/>
      <c r="C18775" s="214"/>
      <c r="D18775" s="214"/>
      <c r="E18775" s="214"/>
      <c r="F18775" s="224"/>
      <c r="G18775" s="216"/>
      <c r="H18775" s="227"/>
      <c r="I18775" s="214"/>
      <c r="J18775" s="214"/>
      <c r="K18775" s="218"/>
    </row>
    <row r="18776" customHeight="1" spans="1:11">
      <c r="A18776" s="228"/>
      <c r="B18776" s="219"/>
      <c r="C18776" s="220"/>
      <c r="D18776" s="220"/>
      <c r="E18776" s="220"/>
      <c r="F18776" s="225"/>
      <c r="G18776" s="222"/>
      <c r="H18776" s="229"/>
      <c r="I18776" s="220"/>
      <c r="J18776" s="220"/>
      <c r="K18776" s="223"/>
    </row>
    <row r="18777" customHeight="1" spans="1:11">
      <c r="A18777" s="226"/>
      <c r="B18777" s="213"/>
      <c r="C18777" s="214"/>
      <c r="D18777" s="214"/>
      <c r="E18777" s="214"/>
      <c r="F18777" s="224"/>
      <c r="G18777" s="216"/>
      <c r="H18777" s="227"/>
      <c r="I18777" s="214"/>
      <c r="J18777" s="214"/>
      <c r="K18777" s="218"/>
    </row>
    <row r="18778" customHeight="1" spans="1:11">
      <c r="A18778" s="228"/>
      <c r="B18778" s="219"/>
      <c r="C18778" s="220"/>
      <c r="D18778" s="220"/>
      <c r="E18778" s="220"/>
      <c r="F18778" s="225"/>
      <c r="G18778" s="222"/>
      <c r="H18778" s="229"/>
      <c r="I18778" s="220"/>
      <c r="J18778" s="220"/>
      <c r="K18778" s="223"/>
    </row>
    <row r="18779" customHeight="1" spans="1:11">
      <c r="A18779" s="226"/>
      <c r="B18779" s="213"/>
      <c r="C18779" s="214"/>
      <c r="D18779" s="214"/>
      <c r="E18779" s="214"/>
      <c r="F18779" s="224"/>
      <c r="G18779" s="216"/>
      <c r="H18779" s="227"/>
      <c r="I18779" s="214"/>
      <c r="J18779" s="214"/>
      <c r="K18779" s="218"/>
    </row>
    <row r="18780" customHeight="1" spans="1:11">
      <c r="A18780" s="228"/>
      <c r="B18780" s="219"/>
      <c r="C18780" s="220"/>
      <c r="D18780" s="220"/>
      <c r="E18780" s="220"/>
      <c r="F18780" s="225"/>
      <c r="G18780" s="222"/>
      <c r="H18780" s="229"/>
      <c r="I18780" s="220"/>
      <c r="J18780" s="220"/>
      <c r="K18780" s="223"/>
    </row>
    <row r="18781" customHeight="1" spans="1:11">
      <c r="A18781" s="226"/>
      <c r="B18781" s="213"/>
      <c r="C18781" s="214"/>
      <c r="D18781" s="214"/>
      <c r="E18781" s="214"/>
      <c r="F18781" s="224"/>
      <c r="G18781" s="216"/>
      <c r="H18781" s="227"/>
      <c r="I18781" s="214"/>
      <c r="J18781" s="214"/>
      <c r="K18781" s="218"/>
    </row>
    <row r="18782" customHeight="1" spans="1:11">
      <c r="A18782" s="228"/>
      <c r="B18782" s="219"/>
      <c r="C18782" s="220"/>
      <c r="D18782" s="220"/>
      <c r="E18782" s="220"/>
      <c r="F18782" s="225"/>
      <c r="G18782" s="222"/>
      <c r="H18782" s="229"/>
      <c r="I18782" s="220"/>
      <c r="J18782" s="220"/>
      <c r="K18782" s="223"/>
    </row>
    <row r="18783" customHeight="1" spans="1:11">
      <c r="A18783" s="226"/>
      <c r="B18783" s="213"/>
      <c r="C18783" s="214"/>
      <c r="D18783" s="214"/>
      <c r="E18783" s="214"/>
      <c r="F18783" s="224"/>
      <c r="G18783" s="216"/>
      <c r="H18783" s="227"/>
      <c r="I18783" s="214"/>
      <c r="J18783" s="214"/>
      <c r="K18783" s="218"/>
    </row>
    <row r="18784" customHeight="1" spans="1:11">
      <c r="A18784" s="228"/>
      <c r="B18784" s="219"/>
      <c r="C18784" s="220"/>
      <c r="D18784" s="220"/>
      <c r="E18784" s="220"/>
      <c r="F18784" s="225"/>
      <c r="G18784" s="222"/>
      <c r="H18784" s="229"/>
      <c r="I18784" s="220"/>
      <c r="J18784" s="220"/>
      <c r="K18784" s="223"/>
    </row>
    <row r="18785" customHeight="1" spans="1:11">
      <c r="A18785" s="226"/>
      <c r="B18785" s="213"/>
      <c r="C18785" s="214"/>
      <c r="D18785" s="214"/>
      <c r="E18785" s="214"/>
      <c r="F18785" s="224"/>
      <c r="G18785" s="216"/>
      <c r="H18785" s="227"/>
      <c r="I18785" s="214"/>
      <c r="J18785" s="214"/>
      <c r="K18785" s="218"/>
    </row>
    <row r="18786" customHeight="1" spans="1:11">
      <c r="A18786" s="228"/>
      <c r="B18786" s="219"/>
      <c r="C18786" s="220"/>
      <c r="D18786" s="220"/>
      <c r="E18786" s="220"/>
      <c r="F18786" s="225"/>
      <c r="G18786" s="222"/>
      <c r="H18786" s="229"/>
      <c r="I18786" s="220"/>
      <c r="J18786" s="220"/>
      <c r="K18786" s="223"/>
    </row>
    <row r="18787" customHeight="1" spans="1:11">
      <c r="A18787" s="226"/>
      <c r="B18787" s="213"/>
      <c r="C18787" s="214"/>
      <c r="D18787" s="214"/>
      <c r="E18787" s="214"/>
      <c r="F18787" s="224"/>
      <c r="G18787" s="216"/>
      <c r="H18787" s="227"/>
      <c r="I18787" s="214"/>
      <c r="J18787" s="214"/>
      <c r="K18787" s="218"/>
    </row>
    <row r="18788" customHeight="1" spans="1:11">
      <c r="A18788" s="228"/>
      <c r="B18788" s="219"/>
      <c r="C18788" s="220"/>
      <c r="D18788" s="220"/>
      <c r="E18788" s="220"/>
      <c r="F18788" s="225"/>
      <c r="G18788" s="222"/>
      <c r="H18788" s="229"/>
      <c r="I18788" s="220"/>
      <c r="J18788" s="220"/>
      <c r="K18788" s="223"/>
    </row>
    <row r="18789" customHeight="1" spans="1:11">
      <c r="A18789" s="226"/>
      <c r="B18789" s="213"/>
      <c r="C18789" s="214"/>
      <c r="D18789" s="214"/>
      <c r="E18789" s="214"/>
      <c r="F18789" s="224"/>
      <c r="G18789" s="216"/>
      <c r="H18789" s="227"/>
      <c r="I18789" s="214"/>
      <c r="J18789" s="214"/>
      <c r="K18789" s="218"/>
    </row>
    <row r="18790" customHeight="1" spans="1:11">
      <c r="A18790" s="228"/>
      <c r="B18790" s="219"/>
      <c r="C18790" s="220"/>
      <c r="D18790" s="220"/>
      <c r="E18790" s="220"/>
      <c r="F18790" s="225"/>
      <c r="G18790" s="222"/>
      <c r="H18790" s="229"/>
      <c r="I18790" s="220"/>
      <c r="J18790" s="220"/>
      <c r="K18790" s="223"/>
    </row>
    <row r="18791" customHeight="1" spans="1:11">
      <c r="A18791" s="226"/>
      <c r="B18791" s="213"/>
      <c r="C18791" s="214"/>
      <c r="D18791" s="214"/>
      <c r="E18791" s="214"/>
      <c r="F18791" s="224"/>
      <c r="G18791" s="216"/>
      <c r="H18791" s="227"/>
      <c r="I18791" s="214"/>
      <c r="J18791" s="214"/>
      <c r="K18791" s="218"/>
    </row>
    <row r="18792" customHeight="1" spans="1:11">
      <c r="A18792" s="228"/>
      <c r="B18792" s="219"/>
      <c r="C18792" s="220"/>
      <c r="D18792" s="220"/>
      <c r="E18792" s="220"/>
      <c r="F18792" s="225"/>
      <c r="G18792" s="222"/>
      <c r="H18792" s="229"/>
      <c r="I18792" s="220"/>
      <c r="J18792" s="220"/>
      <c r="K18792" s="223"/>
    </row>
    <row r="18793" customHeight="1" spans="1:11">
      <c r="A18793" s="226"/>
      <c r="B18793" s="213"/>
      <c r="C18793" s="214"/>
      <c r="D18793" s="214"/>
      <c r="E18793" s="214"/>
      <c r="F18793" s="224"/>
      <c r="G18793" s="216"/>
      <c r="H18793" s="227"/>
      <c r="I18793" s="214"/>
      <c r="J18793" s="214"/>
      <c r="K18793" s="218"/>
    </row>
    <row r="18794" customHeight="1" spans="1:11">
      <c r="A18794" s="228"/>
      <c r="B18794" s="219"/>
      <c r="C18794" s="220"/>
      <c r="D18794" s="220"/>
      <c r="E18794" s="220"/>
      <c r="F18794" s="225"/>
      <c r="G18794" s="222"/>
      <c r="H18794" s="229"/>
      <c r="I18794" s="220"/>
      <c r="J18794" s="220"/>
      <c r="K18794" s="223"/>
    </row>
    <row r="18795" customHeight="1" spans="1:11">
      <c r="A18795" s="226"/>
      <c r="B18795" s="213"/>
      <c r="C18795" s="214"/>
      <c r="D18795" s="214"/>
      <c r="E18795" s="214"/>
      <c r="F18795" s="224"/>
      <c r="G18795" s="216"/>
      <c r="H18795" s="227"/>
      <c r="I18795" s="214"/>
      <c r="J18795" s="214"/>
      <c r="K18795" s="218"/>
    </row>
    <row r="18796" customHeight="1" spans="1:11">
      <c r="A18796" s="228"/>
      <c r="B18796" s="219"/>
      <c r="C18796" s="220"/>
      <c r="D18796" s="220"/>
      <c r="E18796" s="220"/>
      <c r="F18796" s="225"/>
      <c r="G18796" s="222"/>
      <c r="H18796" s="229"/>
      <c r="I18796" s="220"/>
      <c r="J18796" s="220"/>
      <c r="K18796" s="223"/>
    </row>
    <row r="18797" customHeight="1" spans="1:11">
      <c r="A18797" s="226"/>
      <c r="B18797" s="213"/>
      <c r="C18797" s="214"/>
      <c r="D18797" s="214"/>
      <c r="E18797" s="214"/>
      <c r="F18797" s="224"/>
      <c r="G18797" s="216"/>
      <c r="H18797" s="227"/>
      <c r="I18797" s="214"/>
      <c r="J18797" s="214"/>
      <c r="K18797" s="218"/>
    </row>
    <row r="18798" customHeight="1" spans="1:11">
      <c r="A18798" s="228"/>
      <c r="B18798" s="219"/>
      <c r="C18798" s="220"/>
      <c r="D18798" s="220"/>
      <c r="E18798" s="220"/>
      <c r="F18798" s="225"/>
      <c r="G18798" s="222"/>
      <c r="H18798" s="229"/>
      <c r="I18798" s="220"/>
      <c r="J18798" s="220"/>
      <c r="K18798" s="223"/>
    </row>
    <row r="18799" customHeight="1" spans="1:11">
      <c r="A18799" s="226"/>
      <c r="B18799" s="213"/>
      <c r="C18799" s="214"/>
      <c r="D18799" s="214"/>
      <c r="E18799" s="214"/>
      <c r="F18799" s="224"/>
      <c r="G18799" s="216"/>
      <c r="H18799" s="227"/>
      <c r="I18799" s="214"/>
      <c r="J18799" s="214"/>
      <c r="K18799" s="218"/>
    </row>
    <row r="18800" customHeight="1" spans="1:11">
      <c r="A18800" s="228"/>
      <c r="B18800" s="219"/>
      <c r="C18800" s="220"/>
      <c r="D18800" s="220"/>
      <c r="E18800" s="220"/>
      <c r="F18800" s="225"/>
      <c r="G18800" s="222"/>
      <c r="H18800" s="229"/>
      <c r="I18800" s="220"/>
      <c r="J18800" s="220"/>
      <c r="K18800" s="223"/>
    </row>
    <row r="18801" customHeight="1" spans="1:11">
      <c r="A18801" s="226"/>
      <c r="B18801" s="213"/>
      <c r="C18801" s="214"/>
      <c r="D18801" s="214"/>
      <c r="E18801" s="214"/>
      <c r="F18801" s="224"/>
      <c r="G18801" s="216"/>
      <c r="H18801" s="227"/>
      <c r="I18801" s="214"/>
      <c r="J18801" s="214"/>
      <c r="K18801" s="218"/>
    </row>
    <row r="18802" customHeight="1" spans="1:11">
      <c r="A18802" s="228"/>
      <c r="B18802" s="219"/>
      <c r="C18802" s="220"/>
      <c r="D18802" s="220"/>
      <c r="E18802" s="220"/>
      <c r="F18802" s="225"/>
      <c r="G18802" s="222"/>
      <c r="H18802" s="229"/>
      <c r="I18802" s="220"/>
      <c r="J18802" s="220"/>
      <c r="K18802" s="223"/>
    </row>
    <row r="18803" customHeight="1" spans="1:11">
      <c r="A18803" s="226"/>
      <c r="B18803" s="213"/>
      <c r="C18803" s="214"/>
      <c r="D18803" s="214"/>
      <c r="E18803" s="214"/>
      <c r="F18803" s="224"/>
      <c r="G18803" s="216"/>
      <c r="H18803" s="227"/>
      <c r="I18803" s="214"/>
      <c r="J18803" s="214"/>
      <c r="K18803" s="218"/>
    </row>
    <row r="18804" customHeight="1" spans="1:11">
      <c r="A18804" s="228"/>
      <c r="B18804" s="219"/>
      <c r="C18804" s="220"/>
      <c r="D18804" s="220"/>
      <c r="E18804" s="220"/>
      <c r="F18804" s="225"/>
      <c r="G18804" s="222"/>
      <c r="H18804" s="229"/>
      <c r="I18804" s="220"/>
      <c r="J18804" s="220"/>
      <c r="K18804" s="223"/>
    </row>
    <row r="18805" customHeight="1" spans="1:11">
      <c r="A18805" s="226"/>
      <c r="B18805" s="213"/>
      <c r="C18805" s="214"/>
      <c r="D18805" s="214"/>
      <c r="E18805" s="214"/>
      <c r="F18805" s="224"/>
      <c r="G18805" s="216"/>
      <c r="H18805" s="227"/>
      <c r="I18805" s="214"/>
      <c r="J18805" s="214"/>
      <c r="K18805" s="218"/>
    </row>
    <row r="18806" customHeight="1" spans="1:11">
      <c r="A18806" s="228"/>
      <c r="B18806" s="219"/>
      <c r="C18806" s="220"/>
      <c r="D18806" s="220"/>
      <c r="E18806" s="220"/>
      <c r="F18806" s="225"/>
      <c r="G18806" s="222"/>
      <c r="H18806" s="229"/>
      <c r="I18806" s="220"/>
      <c r="J18806" s="220"/>
      <c r="K18806" s="223"/>
    </row>
    <row r="18807" customHeight="1" spans="1:11">
      <c r="A18807" s="226"/>
      <c r="B18807" s="213"/>
      <c r="C18807" s="214"/>
      <c r="D18807" s="214"/>
      <c r="E18807" s="214"/>
      <c r="F18807" s="224"/>
      <c r="G18807" s="216"/>
      <c r="H18807" s="227"/>
      <c r="I18807" s="214"/>
      <c r="J18807" s="214"/>
      <c r="K18807" s="218"/>
    </row>
    <row r="18808" customHeight="1" spans="1:11">
      <c r="A18808" s="228"/>
      <c r="B18808" s="219"/>
      <c r="C18808" s="220"/>
      <c r="D18808" s="220"/>
      <c r="E18808" s="220"/>
      <c r="F18808" s="225"/>
      <c r="G18808" s="222"/>
      <c r="H18808" s="229"/>
      <c r="I18808" s="220"/>
      <c r="J18808" s="220"/>
      <c r="K18808" s="223"/>
    </row>
    <row r="18809" customHeight="1" spans="1:11">
      <c r="A18809" s="226"/>
      <c r="B18809" s="213"/>
      <c r="C18809" s="214"/>
      <c r="D18809" s="214"/>
      <c r="E18809" s="214"/>
      <c r="F18809" s="224"/>
      <c r="G18809" s="216"/>
      <c r="H18809" s="227"/>
      <c r="I18809" s="214"/>
      <c r="J18809" s="214"/>
      <c r="K18809" s="218"/>
    </row>
    <row r="18810" customHeight="1" spans="1:11">
      <c r="A18810" s="228"/>
      <c r="B18810" s="219"/>
      <c r="C18810" s="220"/>
      <c r="D18810" s="220"/>
      <c r="E18810" s="220"/>
      <c r="F18810" s="225"/>
      <c r="G18810" s="222"/>
      <c r="H18810" s="229"/>
      <c r="I18810" s="220"/>
      <c r="J18810" s="220"/>
      <c r="K18810" s="223"/>
    </row>
    <row r="18811" customHeight="1" spans="1:11">
      <c r="A18811" s="226"/>
      <c r="B18811" s="213"/>
      <c r="C18811" s="214"/>
      <c r="D18811" s="214"/>
      <c r="E18811" s="214"/>
      <c r="F18811" s="224"/>
      <c r="G18811" s="216"/>
      <c r="H18811" s="227"/>
      <c r="I18811" s="214"/>
      <c r="J18811" s="214"/>
      <c r="K18811" s="218"/>
    </row>
    <row r="18812" customHeight="1" spans="1:11">
      <c r="A18812" s="228"/>
      <c r="B18812" s="219"/>
      <c r="C18812" s="220"/>
      <c r="D18812" s="220"/>
      <c r="E18812" s="220"/>
      <c r="F18812" s="225"/>
      <c r="G18812" s="222"/>
      <c r="H18812" s="229"/>
      <c r="I18812" s="220"/>
      <c r="J18812" s="220"/>
      <c r="K18812" s="223"/>
    </row>
    <row r="18813" customHeight="1" spans="1:11">
      <c r="A18813" s="226"/>
      <c r="B18813" s="213"/>
      <c r="C18813" s="214"/>
      <c r="D18813" s="214"/>
      <c r="E18813" s="214"/>
      <c r="F18813" s="224"/>
      <c r="G18813" s="216"/>
      <c r="H18813" s="227"/>
      <c r="I18813" s="214"/>
      <c r="J18813" s="214"/>
      <c r="K18813" s="218"/>
    </row>
    <row r="18814" customHeight="1" spans="1:11">
      <c r="A18814" s="228"/>
      <c r="B18814" s="219"/>
      <c r="C18814" s="220"/>
      <c r="D18814" s="220"/>
      <c r="E18814" s="220"/>
      <c r="F18814" s="225"/>
      <c r="G18814" s="222"/>
      <c r="H18814" s="229"/>
      <c r="I18814" s="220"/>
      <c r="J18814" s="220"/>
      <c r="K18814" s="223"/>
    </row>
    <row r="18815" customHeight="1" spans="1:11">
      <c r="A18815" s="226"/>
      <c r="B18815" s="213"/>
      <c r="C18815" s="214"/>
      <c r="D18815" s="214"/>
      <c r="E18815" s="214"/>
      <c r="F18815" s="224"/>
      <c r="G18815" s="216"/>
      <c r="H18815" s="227"/>
      <c r="I18815" s="214"/>
      <c r="J18815" s="214"/>
      <c r="K18815" s="218"/>
    </row>
    <row r="18816" customHeight="1" spans="1:11">
      <c r="A18816" s="228"/>
      <c r="B18816" s="219"/>
      <c r="C18816" s="220"/>
      <c r="D18816" s="220"/>
      <c r="E18816" s="220"/>
      <c r="F18816" s="225"/>
      <c r="G18816" s="222"/>
      <c r="H18816" s="229"/>
      <c r="I18816" s="220"/>
      <c r="J18816" s="220"/>
      <c r="K18816" s="223"/>
    </row>
    <row r="18817" customHeight="1" spans="1:11">
      <c r="A18817" s="226"/>
      <c r="B18817" s="213"/>
      <c r="C18817" s="214"/>
      <c r="D18817" s="214"/>
      <c r="E18817" s="214"/>
      <c r="F18817" s="224"/>
      <c r="G18817" s="216"/>
      <c r="H18817" s="227"/>
      <c r="I18817" s="214"/>
      <c r="J18817" s="214"/>
      <c r="K18817" s="218"/>
    </row>
    <row r="18818" customHeight="1" spans="1:11">
      <c r="A18818" s="228"/>
      <c r="B18818" s="219"/>
      <c r="C18818" s="220"/>
      <c r="D18818" s="220"/>
      <c r="E18818" s="220"/>
      <c r="F18818" s="225"/>
      <c r="G18818" s="222"/>
      <c r="H18818" s="229"/>
      <c r="I18818" s="220"/>
      <c r="J18818" s="220"/>
      <c r="K18818" s="223"/>
    </row>
    <row r="18819" customHeight="1" spans="1:11">
      <c r="A18819" s="226"/>
      <c r="B18819" s="213"/>
      <c r="C18819" s="214"/>
      <c r="D18819" s="214"/>
      <c r="E18819" s="214"/>
      <c r="F18819" s="224"/>
      <c r="G18819" s="216"/>
      <c r="H18819" s="227"/>
      <c r="I18819" s="214"/>
      <c r="J18819" s="214"/>
      <c r="K18819" s="218"/>
    </row>
    <row r="18820" customHeight="1" spans="1:11">
      <c r="A18820" s="228"/>
      <c r="B18820" s="219"/>
      <c r="C18820" s="220"/>
      <c r="D18820" s="220"/>
      <c r="E18820" s="220"/>
      <c r="F18820" s="225"/>
      <c r="G18820" s="222"/>
      <c r="H18820" s="229"/>
      <c r="I18820" s="220"/>
      <c r="J18820" s="220"/>
      <c r="K18820" s="223"/>
    </row>
    <row r="18821" customHeight="1" spans="1:11">
      <c r="A18821" s="226"/>
      <c r="B18821" s="213"/>
      <c r="C18821" s="214"/>
      <c r="D18821" s="214"/>
      <c r="E18821" s="214"/>
      <c r="F18821" s="224"/>
      <c r="G18821" s="216"/>
      <c r="H18821" s="227"/>
      <c r="I18821" s="214"/>
      <c r="J18821" s="214"/>
      <c r="K18821" s="218"/>
    </row>
    <row r="18822" customHeight="1" spans="1:11">
      <c r="A18822" s="228"/>
      <c r="B18822" s="219"/>
      <c r="C18822" s="220"/>
      <c r="D18822" s="220"/>
      <c r="E18822" s="220"/>
      <c r="F18822" s="225"/>
      <c r="G18822" s="222"/>
      <c r="H18822" s="229"/>
      <c r="I18822" s="220"/>
      <c r="J18822" s="220"/>
      <c r="K18822" s="223"/>
    </row>
    <row r="18823" customHeight="1" spans="1:11">
      <c r="A18823" s="226"/>
      <c r="B18823" s="213"/>
      <c r="C18823" s="214"/>
      <c r="D18823" s="214"/>
      <c r="E18823" s="214"/>
      <c r="F18823" s="224"/>
      <c r="G18823" s="216"/>
      <c r="H18823" s="227"/>
      <c r="I18823" s="214"/>
      <c r="J18823" s="214"/>
      <c r="K18823" s="218"/>
    </row>
    <row r="18824" customHeight="1" spans="1:11">
      <c r="A18824" s="228"/>
      <c r="B18824" s="219"/>
      <c r="C18824" s="220"/>
      <c r="D18824" s="220"/>
      <c r="E18824" s="220"/>
      <c r="F18824" s="225"/>
      <c r="G18824" s="222"/>
      <c r="H18824" s="229"/>
      <c r="I18824" s="220"/>
      <c r="J18824" s="220"/>
      <c r="K18824" s="223"/>
    </row>
    <row r="18825" customHeight="1" spans="1:11">
      <c r="A18825" s="226"/>
      <c r="B18825" s="213"/>
      <c r="C18825" s="214"/>
      <c r="D18825" s="214"/>
      <c r="E18825" s="214"/>
      <c r="F18825" s="224"/>
      <c r="G18825" s="216"/>
      <c r="H18825" s="227"/>
      <c r="I18825" s="214"/>
      <c r="J18825" s="214"/>
      <c r="K18825" s="218"/>
    </row>
    <row r="18826" customHeight="1" spans="1:11">
      <c r="A18826" s="228"/>
      <c r="B18826" s="219"/>
      <c r="C18826" s="220"/>
      <c r="D18826" s="220"/>
      <c r="E18826" s="220"/>
      <c r="F18826" s="225"/>
      <c r="G18826" s="222"/>
      <c r="H18826" s="229"/>
      <c r="I18826" s="220"/>
      <c r="J18826" s="220"/>
      <c r="K18826" s="223"/>
    </row>
    <row r="18827" customHeight="1" spans="1:11">
      <c r="A18827" s="226"/>
      <c r="B18827" s="213"/>
      <c r="C18827" s="214"/>
      <c r="D18827" s="214"/>
      <c r="E18827" s="214"/>
      <c r="F18827" s="224"/>
      <c r="G18827" s="216"/>
      <c r="H18827" s="227"/>
      <c r="I18827" s="214"/>
      <c r="J18827" s="214"/>
      <c r="K18827" s="218"/>
    </row>
    <row r="18828" customHeight="1" spans="1:11">
      <c r="A18828" s="228"/>
      <c r="B18828" s="219"/>
      <c r="C18828" s="220"/>
      <c r="D18828" s="220"/>
      <c r="E18828" s="220"/>
      <c r="F18828" s="225"/>
      <c r="G18828" s="222"/>
      <c r="H18828" s="229"/>
      <c r="I18828" s="220"/>
      <c r="J18828" s="220"/>
      <c r="K18828" s="223"/>
    </row>
    <row r="18829" customHeight="1" spans="1:11">
      <c r="A18829" s="226"/>
      <c r="B18829" s="213"/>
      <c r="C18829" s="214"/>
      <c r="D18829" s="214"/>
      <c r="E18829" s="214"/>
      <c r="F18829" s="224"/>
      <c r="G18829" s="216"/>
      <c r="H18829" s="227"/>
      <c r="I18829" s="214"/>
      <c r="J18829" s="214"/>
      <c r="K18829" s="218"/>
    </row>
    <row r="18830" customHeight="1" spans="1:11">
      <c r="A18830" s="228"/>
      <c r="B18830" s="219"/>
      <c r="C18830" s="220"/>
      <c r="D18830" s="220"/>
      <c r="E18830" s="220"/>
      <c r="F18830" s="225"/>
      <c r="G18830" s="222"/>
      <c r="H18830" s="229"/>
      <c r="I18830" s="220"/>
      <c r="J18830" s="220"/>
      <c r="K18830" s="223"/>
    </row>
    <row r="18831" customHeight="1" spans="1:11">
      <c r="A18831" s="226"/>
      <c r="B18831" s="213"/>
      <c r="C18831" s="214"/>
      <c r="D18831" s="214"/>
      <c r="E18831" s="214"/>
      <c r="F18831" s="224"/>
      <c r="G18831" s="216"/>
      <c r="H18831" s="227"/>
      <c r="I18831" s="214"/>
      <c r="J18831" s="214"/>
      <c r="K18831" s="218"/>
    </row>
    <row r="18832" customHeight="1" spans="1:11">
      <c r="A18832" s="228"/>
      <c r="B18832" s="219"/>
      <c r="C18832" s="220"/>
      <c r="D18832" s="220"/>
      <c r="E18832" s="220"/>
      <c r="F18832" s="225"/>
      <c r="G18832" s="222"/>
      <c r="H18832" s="229"/>
      <c r="I18832" s="220"/>
      <c r="J18832" s="220"/>
      <c r="K18832" s="223"/>
    </row>
    <row r="18833" customHeight="1" spans="1:11">
      <c r="A18833" s="226"/>
      <c r="B18833" s="213"/>
      <c r="C18833" s="214"/>
      <c r="D18833" s="214"/>
      <c r="E18833" s="214"/>
      <c r="F18833" s="224"/>
      <c r="G18833" s="216"/>
      <c r="H18833" s="227"/>
      <c r="I18833" s="214"/>
      <c r="J18833" s="214"/>
      <c r="K18833" s="218"/>
    </row>
    <row r="18834" customHeight="1" spans="1:11">
      <c r="A18834" s="228"/>
      <c r="B18834" s="219"/>
      <c r="C18834" s="220"/>
      <c r="D18834" s="220"/>
      <c r="E18834" s="220"/>
      <c r="F18834" s="225"/>
      <c r="G18834" s="222"/>
      <c r="H18834" s="229"/>
      <c r="I18834" s="220"/>
      <c r="J18834" s="220"/>
      <c r="K18834" s="223"/>
    </row>
    <row r="18835" customHeight="1" spans="1:11">
      <c r="A18835" s="226"/>
      <c r="B18835" s="213"/>
      <c r="C18835" s="214"/>
      <c r="D18835" s="214"/>
      <c r="E18835" s="214"/>
      <c r="F18835" s="224"/>
      <c r="G18835" s="216"/>
      <c r="H18835" s="227"/>
      <c r="I18835" s="214"/>
      <c r="J18835" s="214"/>
      <c r="K18835" s="218"/>
    </row>
    <row r="18836" customHeight="1" spans="1:11">
      <c r="A18836" s="228"/>
      <c r="B18836" s="219"/>
      <c r="C18836" s="220"/>
      <c r="D18836" s="220"/>
      <c r="E18836" s="220"/>
      <c r="F18836" s="225"/>
      <c r="G18836" s="222"/>
      <c r="H18836" s="229"/>
      <c r="I18836" s="220"/>
      <c r="J18836" s="220"/>
      <c r="K18836" s="223"/>
    </row>
    <row r="18837" customHeight="1" spans="1:11">
      <c r="A18837" s="226"/>
      <c r="B18837" s="213"/>
      <c r="C18837" s="214"/>
      <c r="D18837" s="214"/>
      <c r="E18837" s="214"/>
      <c r="F18837" s="224"/>
      <c r="G18837" s="216"/>
      <c r="H18837" s="227"/>
      <c r="I18837" s="214"/>
      <c r="J18837" s="214"/>
      <c r="K18837" s="218"/>
    </row>
    <row r="18838" customHeight="1" spans="1:11">
      <c r="A18838" s="228"/>
      <c r="B18838" s="219"/>
      <c r="C18838" s="220"/>
      <c r="D18838" s="220"/>
      <c r="E18838" s="220"/>
      <c r="F18838" s="225"/>
      <c r="G18838" s="222"/>
      <c r="H18838" s="229"/>
      <c r="I18838" s="220"/>
      <c r="J18838" s="220"/>
      <c r="K18838" s="223"/>
    </row>
    <row r="18839" customHeight="1" spans="1:11">
      <c r="A18839" s="226"/>
      <c r="B18839" s="213"/>
      <c r="C18839" s="214"/>
      <c r="D18839" s="214"/>
      <c r="E18839" s="214"/>
      <c r="F18839" s="224"/>
      <c r="G18839" s="216"/>
      <c r="H18839" s="227"/>
      <c r="I18839" s="214"/>
      <c r="J18839" s="214"/>
      <c r="K18839" s="218"/>
    </row>
    <row r="18840" customHeight="1" spans="1:11">
      <c r="A18840" s="228"/>
      <c r="B18840" s="219"/>
      <c r="C18840" s="220"/>
      <c r="D18840" s="220"/>
      <c r="E18840" s="220"/>
      <c r="F18840" s="225"/>
      <c r="G18840" s="222"/>
      <c r="H18840" s="229"/>
      <c r="I18840" s="220"/>
      <c r="J18840" s="220"/>
      <c r="K18840" s="223"/>
    </row>
    <row r="18841" customHeight="1" spans="1:11">
      <c r="A18841" s="226"/>
      <c r="B18841" s="213"/>
      <c r="C18841" s="214"/>
      <c r="D18841" s="214"/>
      <c r="E18841" s="214"/>
      <c r="F18841" s="224"/>
      <c r="G18841" s="216"/>
      <c r="H18841" s="227"/>
      <c r="I18841" s="214"/>
      <c r="J18841" s="214"/>
      <c r="K18841" s="218"/>
    </row>
    <row r="18842" customHeight="1" spans="1:11">
      <c r="A18842" s="228"/>
      <c r="B18842" s="219"/>
      <c r="C18842" s="220"/>
      <c r="D18842" s="220"/>
      <c r="E18842" s="220"/>
      <c r="F18842" s="225"/>
      <c r="G18842" s="222"/>
      <c r="H18842" s="229"/>
      <c r="I18842" s="220"/>
      <c r="J18842" s="220"/>
      <c r="K18842" s="223"/>
    </row>
    <row r="18843" customHeight="1" spans="1:11">
      <c r="A18843" s="226"/>
      <c r="B18843" s="213"/>
      <c r="C18843" s="214"/>
      <c r="D18843" s="214"/>
      <c r="E18843" s="214"/>
      <c r="F18843" s="224"/>
      <c r="G18843" s="216"/>
      <c r="H18843" s="227"/>
      <c r="I18843" s="214"/>
      <c r="J18843" s="214"/>
      <c r="K18843" s="218"/>
    </row>
    <row r="18844" customHeight="1" spans="1:11">
      <c r="A18844" s="228"/>
      <c r="B18844" s="219"/>
      <c r="C18844" s="220"/>
      <c r="D18844" s="220"/>
      <c r="E18844" s="220"/>
      <c r="F18844" s="225"/>
      <c r="G18844" s="222"/>
      <c r="H18844" s="229"/>
      <c r="I18844" s="220"/>
      <c r="J18844" s="220"/>
      <c r="K18844" s="223"/>
    </row>
    <row r="18845" customHeight="1" spans="1:11">
      <c r="A18845" s="226"/>
      <c r="B18845" s="213"/>
      <c r="C18845" s="214"/>
      <c r="D18845" s="214"/>
      <c r="E18845" s="214"/>
      <c r="F18845" s="224"/>
      <c r="G18845" s="216"/>
      <c r="H18845" s="227"/>
      <c r="I18845" s="214"/>
      <c r="J18845" s="214"/>
      <c r="K18845" s="218"/>
    </row>
    <row r="18846" customHeight="1" spans="1:11">
      <c r="A18846" s="228"/>
      <c r="B18846" s="219"/>
      <c r="C18846" s="220"/>
      <c r="D18846" s="220"/>
      <c r="E18846" s="220"/>
      <c r="F18846" s="225"/>
      <c r="G18846" s="222"/>
      <c r="H18846" s="229"/>
      <c r="I18846" s="220"/>
      <c r="J18846" s="220"/>
      <c r="K18846" s="223"/>
    </row>
    <row r="18847" customHeight="1" spans="1:11">
      <c r="A18847" s="226"/>
      <c r="B18847" s="213"/>
      <c r="C18847" s="214"/>
      <c r="D18847" s="214"/>
      <c r="E18847" s="214"/>
      <c r="F18847" s="224"/>
      <c r="G18847" s="216"/>
      <c r="H18847" s="227"/>
      <c r="I18847" s="214"/>
      <c r="J18847" s="214"/>
      <c r="K18847" s="218"/>
    </row>
    <row r="18848" customHeight="1" spans="1:11">
      <c r="A18848" s="228"/>
      <c r="B18848" s="219"/>
      <c r="C18848" s="220"/>
      <c r="D18848" s="220"/>
      <c r="E18848" s="220"/>
      <c r="F18848" s="225"/>
      <c r="G18848" s="222"/>
      <c r="H18848" s="229"/>
      <c r="I18848" s="220"/>
      <c r="J18848" s="220"/>
      <c r="K18848" s="223"/>
    </row>
    <row r="18849" customHeight="1" spans="1:11">
      <c r="A18849" s="226"/>
      <c r="B18849" s="213"/>
      <c r="C18849" s="214"/>
      <c r="D18849" s="214"/>
      <c r="E18849" s="214"/>
      <c r="F18849" s="224"/>
      <c r="G18849" s="216"/>
      <c r="H18849" s="227"/>
      <c r="I18849" s="214"/>
      <c r="J18849" s="214"/>
      <c r="K18849" s="218"/>
    </row>
    <row r="18850" customHeight="1" spans="1:11">
      <c r="A18850" s="228"/>
      <c r="B18850" s="219"/>
      <c r="C18850" s="220"/>
      <c r="D18850" s="220"/>
      <c r="E18850" s="220"/>
      <c r="F18850" s="225"/>
      <c r="G18850" s="222"/>
      <c r="H18850" s="229"/>
      <c r="I18850" s="220"/>
      <c r="J18850" s="220"/>
      <c r="K18850" s="223"/>
    </row>
    <row r="18851" customHeight="1" spans="1:11">
      <c r="A18851" s="226"/>
      <c r="B18851" s="213"/>
      <c r="C18851" s="214"/>
      <c r="D18851" s="214"/>
      <c r="E18851" s="214"/>
      <c r="F18851" s="224"/>
      <c r="G18851" s="216"/>
      <c r="H18851" s="227"/>
      <c r="I18851" s="214"/>
      <c r="J18851" s="214"/>
      <c r="K18851" s="218"/>
    </row>
    <row r="18852" customHeight="1" spans="1:11">
      <c r="A18852" s="228"/>
      <c r="B18852" s="219"/>
      <c r="C18852" s="220"/>
      <c r="D18852" s="220"/>
      <c r="E18852" s="220"/>
      <c r="F18852" s="225"/>
      <c r="G18852" s="222"/>
      <c r="H18852" s="229"/>
      <c r="I18852" s="220"/>
      <c r="J18852" s="220"/>
      <c r="K18852" s="223"/>
    </row>
    <row r="18853" customHeight="1" spans="1:11">
      <c r="A18853" s="226"/>
      <c r="B18853" s="213"/>
      <c r="C18853" s="214"/>
      <c r="D18853" s="214"/>
      <c r="E18853" s="214"/>
      <c r="F18853" s="224"/>
      <c r="G18853" s="216"/>
      <c r="H18853" s="227"/>
      <c r="I18853" s="214"/>
      <c r="J18853" s="214"/>
      <c r="K18853" s="218"/>
    </row>
    <row r="18854" customHeight="1" spans="1:11">
      <c r="A18854" s="228"/>
      <c r="B18854" s="219"/>
      <c r="C18854" s="220"/>
      <c r="D18854" s="220"/>
      <c r="E18854" s="220"/>
      <c r="F18854" s="225"/>
      <c r="G18854" s="222"/>
      <c r="H18854" s="229"/>
      <c r="I18854" s="220"/>
      <c r="J18854" s="220"/>
      <c r="K18854" s="223"/>
    </row>
    <row r="18855" customHeight="1" spans="1:11">
      <c r="A18855" s="226"/>
      <c r="B18855" s="213"/>
      <c r="C18855" s="214"/>
      <c r="D18855" s="214"/>
      <c r="E18855" s="214"/>
      <c r="F18855" s="224"/>
      <c r="G18855" s="216"/>
      <c r="H18855" s="227"/>
      <c r="I18855" s="214"/>
      <c r="J18855" s="214"/>
      <c r="K18855" s="218"/>
    </row>
    <row r="18856" customHeight="1" spans="1:11">
      <c r="A18856" s="228"/>
      <c r="B18856" s="219"/>
      <c r="C18856" s="220"/>
      <c r="D18856" s="220"/>
      <c r="E18856" s="220"/>
      <c r="F18856" s="225"/>
      <c r="G18856" s="222"/>
      <c r="H18856" s="229"/>
      <c r="I18856" s="220"/>
      <c r="J18856" s="220"/>
      <c r="K18856" s="223"/>
    </row>
    <row r="18857" customHeight="1" spans="1:11">
      <c r="A18857" s="226"/>
      <c r="B18857" s="213"/>
      <c r="C18857" s="214"/>
      <c r="D18857" s="214"/>
      <c r="E18857" s="214"/>
      <c r="F18857" s="224"/>
      <c r="G18857" s="216"/>
      <c r="H18857" s="227"/>
      <c r="I18857" s="214"/>
      <c r="J18857" s="214"/>
      <c r="K18857" s="218"/>
    </row>
    <row r="18858" customHeight="1" spans="1:11">
      <c r="A18858" s="228"/>
      <c r="B18858" s="219"/>
      <c r="C18858" s="220"/>
      <c r="D18858" s="220"/>
      <c r="E18858" s="220"/>
      <c r="F18858" s="225"/>
      <c r="G18858" s="222"/>
      <c r="H18858" s="229"/>
      <c r="I18858" s="220"/>
      <c r="J18858" s="220"/>
      <c r="K18858" s="223"/>
    </row>
    <row r="18859" customHeight="1" spans="1:11">
      <c r="A18859" s="226"/>
      <c r="B18859" s="213"/>
      <c r="C18859" s="214"/>
      <c r="D18859" s="214"/>
      <c r="E18859" s="214"/>
      <c r="F18859" s="224"/>
      <c r="G18859" s="216"/>
      <c r="H18859" s="227"/>
      <c r="I18859" s="214"/>
      <c r="J18859" s="214"/>
      <c r="K18859" s="218"/>
    </row>
    <row r="18860" customHeight="1" spans="1:11">
      <c r="A18860" s="228"/>
      <c r="B18860" s="219"/>
      <c r="C18860" s="220"/>
      <c r="D18860" s="220"/>
      <c r="E18860" s="220"/>
      <c r="F18860" s="225"/>
      <c r="G18860" s="222"/>
      <c r="H18860" s="229"/>
      <c r="I18860" s="220"/>
      <c r="J18860" s="220"/>
      <c r="K18860" s="223"/>
    </row>
    <row r="18861" customHeight="1" spans="1:11">
      <c r="A18861" s="226"/>
      <c r="B18861" s="213"/>
      <c r="C18861" s="214"/>
      <c r="D18861" s="214"/>
      <c r="E18861" s="214"/>
      <c r="F18861" s="224"/>
      <c r="G18861" s="216"/>
      <c r="H18861" s="227"/>
      <c r="I18861" s="214"/>
      <c r="J18861" s="214"/>
      <c r="K18861" s="218"/>
    </row>
    <row r="18862" customHeight="1" spans="1:11">
      <c r="A18862" s="228"/>
      <c r="B18862" s="219"/>
      <c r="C18862" s="220"/>
      <c r="D18862" s="220"/>
      <c r="E18862" s="220"/>
      <c r="F18862" s="225"/>
      <c r="G18862" s="222"/>
      <c r="H18862" s="229"/>
      <c r="I18862" s="220"/>
      <c r="J18862" s="220"/>
      <c r="K18862" s="223"/>
    </row>
    <row r="18863" customHeight="1" spans="1:11">
      <c r="A18863" s="226"/>
      <c r="B18863" s="213"/>
      <c r="C18863" s="214"/>
      <c r="D18863" s="214"/>
      <c r="E18863" s="214"/>
      <c r="F18863" s="224"/>
      <c r="G18863" s="216"/>
      <c r="H18863" s="227"/>
      <c r="I18863" s="214"/>
      <c r="J18863" s="214"/>
      <c r="K18863" s="218"/>
    </row>
    <row r="18864" customHeight="1" spans="1:11">
      <c r="A18864" s="228"/>
      <c r="B18864" s="219"/>
      <c r="C18864" s="220"/>
      <c r="D18864" s="220"/>
      <c r="E18864" s="220"/>
      <c r="F18864" s="225"/>
      <c r="G18864" s="222"/>
      <c r="H18864" s="229"/>
      <c r="I18864" s="220"/>
      <c r="J18864" s="220"/>
      <c r="K18864" s="223"/>
    </row>
    <row r="18865" customHeight="1" spans="1:11">
      <c r="A18865" s="226"/>
      <c r="B18865" s="213"/>
      <c r="C18865" s="214"/>
      <c r="D18865" s="214"/>
      <c r="E18865" s="214"/>
      <c r="F18865" s="224"/>
      <c r="G18865" s="216"/>
      <c r="H18865" s="227"/>
      <c r="I18865" s="214"/>
      <c r="J18865" s="214"/>
      <c r="K18865" s="218"/>
    </row>
    <row r="18866" customHeight="1" spans="1:11">
      <c r="A18866" s="228"/>
      <c r="B18866" s="219"/>
      <c r="C18866" s="220"/>
      <c r="D18866" s="220"/>
      <c r="E18866" s="220"/>
      <c r="F18866" s="225"/>
      <c r="G18866" s="222"/>
      <c r="H18866" s="229"/>
      <c r="I18866" s="220"/>
      <c r="J18866" s="220"/>
      <c r="K18866" s="223"/>
    </row>
    <row r="18867" customHeight="1" spans="1:11">
      <c r="A18867" s="226"/>
      <c r="B18867" s="213"/>
      <c r="C18867" s="214"/>
      <c r="D18867" s="214"/>
      <c r="E18867" s="214"/>
      <c r="F18867" s="224"/>
      <c r="G18867" s="216"/>
      <c r="H18867" s="227"/>
      <c r="I18867" s="214"/>
      <c r="J18867" s="214"/>
      <c r="K18867" s="218"/>
    </row>
    <row r="18868" customHeight="1" spans="1:11">
      <c r="A18868" s="228"/>
      <c r="B18868" s="219"/>
      <c r="C18868" s="220"/>
      <c r="D18868" s="220"/>
      <c r="E18868" s="220"/>
      <c r="F18868" s="225"/>
      <c r="G18868" s="222"/>
      <c r="H18868" s="229"/>
      <c r="I18868" s="220"/>
      <c r="J18868" s="220"/>
      <c r="K18868" s="223"/>
    </row>
    <row r="18869" customHeight="1" spans="1:11">
      <c r="A18869" s="226"/>
      <c r="B18869" s="213"/>
      <c r="C18869" s="214"/>
      <c r="D18869" s="214"/>
      <c r="E18869" s="214"/>
      <c r="F18869" s="224"/>
      <c r="G18869" s="216"/>
      <c r="H18869" s="227"/>
      <c r="I18869" s="214"/>
      <c r="J18869" s="214"/>
      <c r="K18869" s="218"/>
    </row>
    <row r="18870" customHeight="1" spans="1:11">
      <c r="A18870" s="228"/>
      <c r="B18870" s="219"/>
      <c r="C18870" s="220"/>
      <c r="D18870" s="220"/>
      <c r="E18870" s="220"/>
      <c r="F18870" s="225"/>
      <c r="G18870" s="222"/>
      <c r="H18870" s="229"/>
      <c r="I18870" s="220"/>
      <c r="J18870" s="220"/>
      <c r="K18870" s="223"/>
    </row>
    <row r="18871" customHeight="1" spans="1:11">
      <c r="A18871" s="226"/>
      <c r="B18871" s="213"/>
      <c r="C18871" s="214"/>
      <c r="D18871" s="214"/>
      <c r="E18871" s="214"/>
      <c r="F18871" s="224"/>
      <c r="G18871" s="216"/>
      <c r="H18871" s="227"/>
      <c r="I18871" s="214"/>
      <c r="J18871" s="214"/>
      <c r="K18871" s="218"/>
    </row>
    <row r="18872" customHeight="1" spans="1:11">
      <c r="A18872" s="228"/>
      <c r="B18872" s="219"/>
      <c r="C18872" s="220"/>
      <c r="D18872" s="220"/>
      <c r="E18872" s="220"/>
      <c r="F18872" s="225"/>
      <c r="G18872" s="222"/>
      <c r="H18872" s="229"/>
      <c r="I18872" s="220"/>
      <c r="J18872" s="220"/>
      <c r="K18872" s="223"/>
    </row>
    <row r="18873" customHeight="1" spans="1:11">
      <c r="A18873" s="226"/>
      <c r="B18873" s="213"/>
      <c r="C18873" s="214"/>
      <c r="D18873" s="214"/>
      <c r="E18873" s="214"/>
      <c r="F18873" s="224"/>
      <c r="G18873" s="216"/>
      <c r="H18873" s="227"/>
      <c r="I18873" s="214"/>
      <c r="J18873" s="214"/>
      <c r="K18873" s="218"/>
    </row>
    <row r="18874" customHeight="1" spans="1:11">
      <c r="A18874" s="228"/>
      <c r="B18874" s="219"/>
      <c r="C18874" s="220"/>
      <c r="D18874" s="220"/>
      <c r="E18874" s="220"/>
      <c r="F18874" s="225"/>
      <c r="G18874" s="222"/>
      <c r="H18874" s="229"/>
      <c r="I18874" s="220"/>
      <c r="J18874" s="220"/>
      <c r="K18874" s="223"/>
    </row>
    <row r="18875" customHeight="1" spans="1:11">
      <c r="A18875" s="226"/>
      <c r="B18875" s="213"/>
      <c r="C18875" s="214"/>
      <c r="D18875" s="214"/>
      <c r="E18875" s="214"/>
      <c r="F18875" s="224"/>
      <c r="G18875" s="216"/>
      <c r="H18875" s="227"/>
      <c r="I18875" s="214"/>
      <c r="J18875" s="214"/>
      <c r="K18875" s="218"/>
    </row>
    <row r="18876" customHeight="1" spans="1:11">
      <c r="A18876" s="228"/>
      <c r="B18876" s="219"/>
      <c r="C18876" s="220"/>
      <c r="D18876" s="220"/>
      <c r="E18876" s="220"/>
      <c r="F18876" s="225"/>
      <c r="G18876" s="222"/>
      <c r="H18876" s="229"/>
      <c r="I18876" s="220"/>
      <c r="J18876" s="220"/>
      <c r="K18876" s="223"/>
    </row>
    <row r="18877" customHeight="1" spans="1:11">
      <c r="A18877" s="226"/>
      <c r="B18877" s="213"/>
      <c r="C18877" s="214"/>
      <c r="D18877" s="214"/>
      <c r="E18877" s="214"/>
      <c r="F18877" s="224"/>
      <c r="G18877" s="216"/>
      <c r="H18877" s="227"/>
      <c r="I18877" s="214"/>
      <c r="J18877" s="214"/>
      <c r="K18877" s="218"/>
    </row>
    <row r="18878" customHeight="1" spans="1:11">
      <c r="A18878" s="228"/>
      <c r="B18878" s="219"/>
      <c r="C18878" s="220"/>
      <c r="D18878" s="220"/>
      <c r="E18878" s="220"/>
      <c r="F18878" s="225"/>
      <c r="G18878" s="222"/>
      <c r="H18878" s="229"/>
      <c r="I18878" s="220"/>
      <c r="J18878" s="220"/>
      <c r="K18878" s="223"/>
    </row>
    <row r="18879" customHeight="1" spans="1:11">
      <c r="A18879" s="226"/>
      <c r="B18879" s="213"/>
      <c r="C18879" s="214"/>
      <c r="D18879" s="214"/>
      <c r="E18879" s="214"/>
      <c r="F18879" s="224"/>
      <c r="G18879" s="216"/>
      <c r="H18879" s="227"/>
      <c r="I18879" s="214"/>
      <c r="J18879" s="214"/>
      <c r="K18879" s="218"/>
    </row>
    <row r="18880" customHeight="1" spans="1:11">
      <c r="A18880" s="228"/>
      <c r="B18880" s="219"/>
      <c r="C18880" s="220"/>
      <c r="D18880" s="220"/>
      <c r="E18880" s="220"/>
      <c r="F18880" s="225"/>
      <c r="G18880" s="222"/>
      <c r="H18880" s="229"/>
      <c r="I18880" s="220"/>
      <c r="J18880" s="220"/>
      <c r="K18880" s="223"/>
    </row>
    <row r="18881" customHeight="1" spans="1:11">
      <c r="A18881" s="226"/>
      <c r="B18881" s="213"/>
      <c r="C18881" s="214"/>
      <c r="D18881" s="214"/>
      <c r="E18881" s="214"/>
      <c r="F18881" s="224"/>
      <c r="G18881" s="216"/>
      <c r="H18881" s="227"/>
      <c r="I18881" s="214"/>
      <c r="J18881" s="214"/>
      <c r="K18881" s="218"/>
    </row>
    <row r="18882" customHeight="1" spans="1:11">
      <c r="A18882" s="228"/>
      <c r="B18882" s="219"/>
      <c r="C18882" s="220"/>
      <c r="D18882" s="220"/>
      <c r="E18882" s="220"/>
      <c r="F18882" s="225"/>
      <c r="G18882" s="222"/>
      <c r="H18882" s="229"/>
      <c r="I18882" s="220"/>
      <c r="J18882" s="220"/>
      <c r="K18882" s="223"/>
    </row>
    <row r="18883" customHeight="1" spans="1:11">
      <c r="A18883" s="226"/>
      <c r="B18883" s="213"/>
      <c r="C18883" s="214"/>
      <c r="D18883" s="214"/>
      <c r="E18883" s="214"/>
      <c r="F18883" s="224"/>
      <c r="G18883" s="216"/>
      <c r="H18883" s="227"/>
      <c r="I18883" s="214"/>
      <c r="J18883" s="214"/>
      <c r="K18883" s="218"/>
    </row>
    <row r="18884" customHeight="1" spans="1:11">
      <c r="A18884" s="228"/>
      <c r="B18884" s="219"/>
      <c r="C18884" s="220"/>
      <c r="D18884" s="220"/>
      <c r="E18884" s="220"/>
      <c r="F18884" s="225"/>
      <c r="G18884" s="222"/>
      <c r="H18884" s="229"/>
      <c r="I18884" s="220"/>
      <c r="J18884" s="220"/>
      <c r="K18884" s="223"/>
    </row>
    <row r="18885" customHeight="1" spans="1:11">
      <c r="A18885" s="226"/>
      <c r="B18885" s="213"/>
      <c r="C18885" s="214"/>
      <c r="D18885" s="214"/>
      <c r="E18885" s="214"/>
      <c r="F18885" s="224"/>
      <c r="G18885" s="216"/>
      <c r="H18885" s="227"/>
      <c r="I18885" s="214"/>
      <c r="J18885" s="214"/>
      <c r="K18885" s="218"/>
    </row>
    <row r="18886" customHeight="1" spans="1:11">
      <c r="A18886" s="228"/>
      <c r="B18886" s="219"/>
      <c r="C18886" s="220"/>
      <c r="D18886" s="220"/>
      <c r="E18886" s="220"/>
      <c r="F18886" s="225"/>
      <c r="G18886" s="222"/>
      <c r="H18886" s="229"/>
      <c r="I18886" s="220"/>
      <c r="J18886" s="220"/>
      <c r="K18886" s="223"/>
    </row>
    <row r="18887" customHeight="1" spans="1:11">
      <c r="A18887" s="226"/>
      <c r="B18887" s="213"/>
      <c r="C18887" s="214"/>
      <c r="D18887" s="214"/>
      <c r="E18887" s="214"/>
      <c r="F18887" s="224"/>
      <c r="G18887" s="216"/>
      <c r="H18887" s="227"/>
      <c r="I18887" s="214"/>
      <c r="J18887" s="214"/>
      <c r="K18887" s="218"/>
    </row>
    <row r="18888" customHeight="1" spans="1:11">
      <c r="A18888" s="228"/>
      <c r="B18888" s="219"/>
      <c r="C18888" s="220"/>
      <c r="D18888" s="220"/>
      <c r="E18888" s="220"/>
      <c r="F18888" s="225"/>
      <c r="G18888" s="222"/>
      <c r="H18888" s="229"/>
      <c r="I18888" s="220"/>
      <c r="J18888" s="220"/>
      <c r="K18888" s="223"/>
    </row>
    <row r="18889" customHeight="1" spans="1:11">
      <c r="A18889" s="226"/>
      <c r="B18889" s="213"/>
      <c r="C18889" s="214"/>
      <c r="D18889" s="214"/>
      <c r="E18889" s="214"/>
      <c r="F18889" s="224"/>
      <c r="G18889" s="216"/>
      <c r="H18889" s="227"/>
      <c r="I18889" s="214"/>
      <c r="J18889" s="214"/>
      <c r="K18889" s="218"/>
    </row>
    <row r="18890" customHeight="1" spans="1:11">
      <c r="A18890" s="228"/>
      <c r="B18890" s="219"/>
      <c r="C18890" s="220"/>
      <c r="D18890" s="220"/>
      <c r="E18890" s="220"/>
      <c r="F18890" s="225"/>
      <c r="G18890" s="222"/>
      <c r="H18890" s="229"/>
      <c r="I18890" s="220"/>
      <c r="J18890" s="220"/>
      <c r="K18890" s="223"/>
    </row>
    <row r="18891" customHeight="1" spans="1:11">
      <c r="A18891" s="226"/>
      <c r="B18891" s="213"/>
      <c r="C18891" s="214"/>
      <c r="D18891" s="214"/>
      <c r="E18891" s="214"/>
      <c r="F18891" s="224"/>
      <c r="G18891" s="216"/>
      <c r="H18891" s="227"/>
      <c r="I18891" s="214"/>
      <c r="J18891" s="214"/>
      <c r="K18891" s="218"/>
    </row>
    <row r="18892" customHeight="1" spans="1:11">
      <c r="A18892" s="228"/>
      <c r="B18892" s="219"/>
      <c r="C18892" s="220"/>
      <c r="D18892" s="220"/>
      <c r="E18892" s="220"/>
      <c r="F18892" s="225"/>
      <c r="G18892" s="222"/>
      <c r="H18892" s="229"/>
      <c r="I18892" s="220"/>
      <c r="J18892" s="220"/>
      <c r="K18892" s="223"/>
    </row>
    <row r="18893" customHeight="1" spans="1:11">
      <c r="A18893" s="226"/>
      <c r="B18893" s="213"/>
      <c r="C18893" s="214"/>
      <c r="D18893" s="214"/>
      <c r="E18893" s="214"/>
      <c r="F18893" s="224"/>
      <c r="G18893" s="216"/>
      <c r="H18893" s="227"/>
      <c r="I18893" s="214"/>
      <c r="J18893" s="214"/>
      <c r="K18893" s="218"/>
    </row>
    <row r="18894" customHeight="1" spans="1:11">
      <c r="A18894" s="228"/>
      <c r="B18894" s="219"/>
      <c r="C18894" s="220"/>
      <c r="D18894" s="220"/>
      <c r="E18894" s="220"/>
      <c r="F18894" s="225"/>
      <c r="G18894" s="222"/>
      <c r="H18894" s="229"/>
      <c r="I18894" s="220"/>
      <c r="J18894" s="220"/>
      <c r="K18894" s="223"/>
    </row>
    <row r="18895" customHeight="1" spans="1:11">
      <c r="A18895" s="226"/>
      <c r="B18895" s="213"/>
      <c r="C18895" s="214"/>
      <c r="D18895" s="214"/>
      <c r="E18895" s="214"/>
      <c r="F18895" s="224"/>
      <c r="G18895" s="216"/>
      <c r="H18895" s="227"/>
      <c r="I18895" s="214"/>
      <c r="J18895" s="214"/>
      <c r="K18895" s="218"/>
    </row>
    <row r="18896" customHeight="1" spans="1:11">
      <c r="A18896" s="228"/>
      <c r="B18896" s="219"/>
      <c r="C18896" s="220"/>
      <c r="D18896" s="220"/>
      <c r="E18896" s="220"/>
      <c r="F18896" s="225"/>
      <c r="G18896" s="222"/>
      <c r="H18896" s="229"/>
      <c r="I18896" s="220"/>
      <c r="J18896" s="220"/>
      <c r="K18896" s="223"/>
    </row>
    <row r="18897" customHeight="1" spans="1:11">
      <c r="A18897" s="226"/>
      <c r="B18897" s="213"/>
      <c r="C18897" s="214"/>
      <c r="D18897" s="214"/>
      <c r="E18897" s="214"/>
      <c r="F18897" s="224"/>
      <c r="G18897" s="216"/>
      <c r="H18897" s="227"/>
      <c r="I18897" s="214"/>
      <c r="J18897" s="214"/>
      <c r="K18897" s="218"/>
    </row>
    <row r="18898" customHeight="1" spans="1:11">
      <c r="A18898" s="228"/>
      <c r="B18898" s="219"/>
      <c r="C18898" s="220"/>
      <c r="D18898" s="220"/>
      <c r="E18898" s="220"/>
      <c r="F18898" s="225"/>
      <c r="G18898" s="222"/>
      <c r="H18898" s="229"/>
      <c r="I18898" s="220"/>
      <c r="J18898" s="220"/>
      <c r="K18898" s="223"/>
    </row>
    <row r="18899" customHeight="1" spans="1:11">
      <c r="A18899" s="226"/>
      <c r="B18899" s="213"/>
      <c r="C18899" s="214"/>
      <c r="D18899" s="214"/>
      <c r="E18899" s="214"/>
      <c r="F18899" s="224"/>
      <c r="G18899" s="216"/>
      <c r="H18899" s="227"/>
      <c r="I18899" s="214"/>
      <c r="J18899" s="214"/>
      <c r="K18899" s="218"/>
    </row>
    <row r="18900" customHeight="1" spans="1:11">
      <c r="A18900" s="228"/>
      <c r="B18900" s="219"/>
      <c r="C18900" s="220"/>
      <c r="D18900" s="220"/>
      <c r="E18900" s="220"/>
      <c r="F18900" s="225"/>
      <c r="G18900" s="222"/>
      <c r="H18900" s="229"/>
      <c r="I18900" s="220"/>
      <c r="J18900" s="220"/>
      <c r="K18900" s="223"/>
    </row>
    <row r="18901" customHeight="1" spans="1:11">
      <c r="A18901" s="226"/>
      <c r="B18901" s="213"/>
      <c r="C18901" s="214"/>
      <c r="D18901" s="214"/>
      <c r="E18901" s="214"/>
      <c r="F18901" s="224"/>
      <c r="G18901" s="216"/>
      <c r="H18901" s="227"/>
      <c r="I18901" s="214"/>
      <c r="J18901" s="214"/>
      <c r="K18901" s="218"/>
    </row>
    <row r="18902" customHeight="1" spans="1:11">
      <c r="A18902" s="228"/>
      <c r="B18902" s="219"/>
      <c r="C18902" s="220"/>
      <c r="D18902" s="220"/>
      <c r="E18902" s="220"/>
      <c r="F18902" s="225"/>
      <c r="G18902" s="222"/>
      <c r="H18902" s="229"/>
      <c r="I18902" s="220"/>
      <c r="J18902" s="220"/>
      <c r="K18902" s="223"/>
    </row>
    <row r="18903" customHeight="1" spans="1:11">
      <c r="A18903" s="226"/>
      <c r="B18903" s="213"/>
      <c r="C18903" s="214"/>
      <c r="D18903" s="214"/>
      <c r="E18903" s="214"/>
      <c r="F18903" s="224"/>
      <c r="G18903" s="216"/>
      <c r="H18903" s="227"/>
      <c r="I18903" s="214"/>
      <c r="J18903" s="214"/>
      <c r="K18903" s="218"/>
    </row>
    <row r="18904" customHeight="1" spans="1:11">
      <c r="A18904" s="228"/>
      <c r="B18904" s="219"/>
      <c r="C18904" s="220"/>
      <c r="D18904" s="220"/>
      <c r="E18904" s="220"/>
      <c r="F18904" s="225"/>
      <c r="G18904" s="222"/>
      <c r="H18904" s="229"/>
      <c r="I18904" s="220"/>
      <c r="J18904" s="220"/>
      <c r="K18904" s="223"/>
    </row>
    <row r="18905" customHeight="1" spans="1:11">
      <c r="A18905" s="226"/>
      <c r="B18905" s="213"/>
      <c r="C18905" s="214"/>
      <c r="D18905" s="214"/>
      <c r="E18905" s="214"/>
      <c r="F18905" s="224"/>
      <c r="G18905" s="216"/>
      <c r="H18905" s="227"/>
      <c r="I18905" s="214"/>
      <c r="J18905" s="214"/>
      <c r="K18905" s="218"/>
    </row>
    <row r="18906" customHeight="1" spans="1:11">
      <c r="A18906" s="228"/>
      <c r="B18906" s="219"/>
      <c r="C18906" s="220"/>
      <c r="D18906" s="220"/>
      <c r="E18906" s="220"/>
      <c r="F18906" s="225"/>
      <c r="G18906" s="222"/>
      <c r="H18906" s="229"/>
      <c r="I18906" s="220"/>
      <c r="J18906" s="220"/>
      <c r="K18906" s="223"/>
    </row>
    <row r="18907" customHeight="1" spans="1:11">
      <c r="A18907" s="226"/>
      <c r="B18907" s="213"/>
      <c r="C18907" s="214"/>
      <c r="D18907" s="214"/>
      <c r="E18907" s="214"/>
      <c r="F18907" s="224"/>
      <c r="G18907" s="216"/>
      <c r="H18907" s="227"/>
      <c r="I18907" s="214"/>
      <c r="J18907" s="214"/>
      <c r="K18907" s="218"/>
    </row>
    <row r="18908" customHeight="1" spans="1:11">
      <c r="A18908" s="228"/>
      <c r="B18908" s="219"/>
      <c r="C18908" s="220"/>
      <c r="D18908" s="220"/>
      <c r="E18908" s="220"/>
      <c r="F18908" s="225"/>
      <c r="G18908" s="222"/>
      <c r="H18908" s="229"/>
      <c r="I18908" s="220"/>
      <c r="J18908" s="220"/>
      <c r="K18908" s="223"/>
    </row>
    <row r="18909" customHeight="1" spans="1:11">
      <c r="A18909" s="226"/>
      <c r="B18909" s="213"/>
      <c r="C18909" s="214"/>
      <c r="D18909" s="214"/>
      <c r="E18909" s="214"/>
      <c r="F18909" s="224"/>
      <c r="G18909" s="216"/>
      <c r="H18909" s="227"/>
      <c r="I18909" s="214"/>
      <c r="J18909" s="214"/>
      <c r="K18909" s="218"/>
    </row>
    <row r="18910" customHeight="1" spans="1:11">
      <c r="A18910" s="228"/>
      <c r="B18910" s="219"/>
      <c r="C18910" s="220"/>
      <c r="D18910" s="220"/>
      <c r="E18910" s="220"/>
      <c r="F18910" s="225"/>
      <c r="G18910" s="222"/>
      <c r="H18910" s="229"/>
      <c r="I18910" s="220"/>
      <c r="J18910" s="220"/>
      <c r="K18910" s="223"/>
    </row>
    <row r="18911" customHeight="1" spans="1:11">
      <c r="A18911" s="226"/>
      <c r="B18911" s="213"/>
      <c r="C18911" s="214"/>
      <c r="D18911" s="214"/>
      <c r="E18911" s="214"/>
      <c r="F18911" s="224"/>
      <c r="G18911" s="216"/>
      <c r="H18911" s="227"/>
      <c r="I18911" s="214"/>
      <c r="J18911" s="214"/>
      <c r="K18911" s="218"/>
    </row>
    <row r="18912" customHeight="1" spans="1:11">
      <c r="A18912" s="228"/>
      <c r="B18912" s="219"/>
      <c r="C18912" s="220"/>
      <c r="D18912" s="220"/>
      <c r="E18912" s="220"/>
      <c r="F18912" s="225"/>
      <c r="G18912" s="222"/>
      <c r="H18912" s="229"/>
      <c r="I18912" s="220"/>
      <c r="J18912" s="220"/>
      <c r="K18912" s="223"/>
    </row>
    <row r="18913" customHeight="1" spans="1:11">
      <c r="A18913" s="226"/>
      <c r="B18913" s="213"/>
      <c r="C18913" s="214"/>
      <c r="D18913" s="214"/>
      <c r="E18913" s="214"/>
      <c r="F18913" s="224"/>
      <c r="G18913" s="216"/>
      <c r="H18913" s="227"/>
      <c r="I18913" s="214"/>
      <c r="J18913" s="214"/>
      <c r="K18913" s="218"/>
    </row>
    <row r="18914" customHeight="1" spans="1:11">
      <c r="A18914" s="228"/>
      <c r="B18914" s="219"/>
      <c r="C18914" s="220"/>
      <c r="D18914" s="220"/>
      <c r="E18914" s="220"/>
      <c r="F18914" s="225"/>
      <c r="G18914" s="222"/>
      <c r="H18914" s="229"/>
      <c r="I18914" s="220"/>
      <c r="J18914" s="220"/>
      <c r="K18914" s="223"/>
    </row>
    <row r="18915" customHeight="1" spans="1:11">
      <c r="A18915" s="226"/>
      <c r="B18915" s="213"/>
      <c r="C18915" s="214"/>
      <c r="D18915" s="214"/>
      <c r="E18915" s="214"/>
      <c r="F18915" s="224"/>
      <c r="G18915" s="216"/>
      <c r="H18915" s="227"/>
      <c r="I18915" s="214"/>
      <c r="J18915" s="214"/>
      <c r="K18915" s="218"/>
    </row>
    <row r="18916" customHeight="1" spans="1:11">
      <c r="A18916" s="228"/>
      <c r="B18916" s="219"/>
      <c r="C18916" s="220"/>
      <c r="D18916" s="220"/>
      <c r="E18916" s="220"/>
      <c r="F18916" s="225"/>
      <c r="G18916" s="222"/>
      <c r="H18916" s="229"/>
      <c r="I18916" s="220"/>
      <c r="J18916" s="220"/>
      <c r="K18916" s="223"/>
    </row>
    <row r="18917" customHeight="1" spans="1:11">
      <c r="A18917" s="226"/>
      <c r="B18917" s="213"/>
      <c r="C18917" s="214"/>
      <c r="D18917" s="214"/>
      <c r="E18917" s="214"/>
      <c r="F18917" s="224"/>
      <c r="G18917" s="216"/>
      <c r="H18917" s="227"/>
      <c r="I18917" s="214"/>
      <c r="J18917" s="214"/>
      <c r="K18917" s="218"/>
    </row>
    <row r="18918" customHeight="1" spans="1:11">
      <c r="A18918" s="228"/>
      <c r="B18918" s="219"/>
      <c r="C18918" s="220"/>
      <c r="D18918" s="220"/>
      <c r="E18918" s="220"/>
      <c r="F18918" s="225"/>
      <c r="G18918" s="222"/>
      <c r="H18918" s="229"/>
      <c r="I18918" s="220"/>
      <c r="J18918" s="220"/>
      <c r="K18918" s="223"/>
    </row>
    <row r="18919" customHeight="1" spans="1:11">
      <c r="A18919" s="226"/>
      <c r="B18919" s="213"/>
      <c r="C18919" s="214"/>
      <c r="D18919" s="214"/>
      <c r="E18919" s="214"/>
      <c r="F18919" s="224"/>
      <c r="G18919" s="216"/>
      <c r="H18919" s="227"/>
      <c r="I18919" s="214"/>
      <c r="J18919" s="214"/>
      <c r="K18919" s="218"/>
    </row>
    <row r="18920" customHeight="1" spans="1:11">
      <c r="A18920" s="228"/>
      <c r="B18920" s="219"/>
      <c r="C18920" s="220"/>
      <c r="D18920" s="220"/>
      <c r="E18920" s="220"/>
      <c r="F18920" s="225"/>
      <c r="G18920" s="222"/>
      <c r="H18920" s="229"/>
      <c r="I18920" s="220"/>
      <c r="J18920" s="220"/>
      <c r="K18920" s="223"/>
    </row>
    <row r="18921" customHeight="1" spans="1:11">
      <c r="A18921" s="226"/>
      <c r="B18921" s="213"/>
      <c r="C18921" s="214"/>
      <c r="D18921" s="214"/>
      <c r="E18921" s="214"/>
      <c r="F18921" s="224"/>
      <c r="G18921" s="216"/>
      <c r="H18921" s="227"/>
      <c r="I18921" s="214"/>
      <c r="J18921" s="214"/>
      <c r="K18921" s="218"/>
    </row>
    <row r="18922" customHeight="1" spans="1:11">
      <c r="A18922" s="228"/>
      <c r="B18922" s="219"/>
      <c r="C18922" s="220"/>
      <c r="D18922" s="220"/>
      <c r="E18922" s="220"/>
      <c r="F18922" s="225"/>
      <c r="G18922" s="222"/>
      <c r="H18922" s="229"/>
      <c r="I18922" s="220"/>
      <c r="J18922" s="220"/>
      <c r="K18922" s="223"/>
    </row>
    <row r="18923" customHeight="1" spans="1:11">
      <c r="A18923" s="226"/>
      <c r="B18923" s="213"/>
      <c r="C18923" s="214"/>
      <c r="D18923" s="214"/>
      <c r="E18923" s="214"/>
      <c r="F18923" s="224"/>
      <c r="G18923" s="216"/>
      <c r="H18923" s="227"/>
      <c r="I18923" s="214"/>
      <c r="J18923" s="214"/>
      <c r="K18923" s="218"/>
    </row>
    <row r="18924" customHeight="1" spans="1:11">
      <c r="A18924" s="228"/>
      <c r="B18924" s="219"/>
      <c r="C18924" s="220"/>
      <c r="D18924" s="220"/>
      <c r="E18924" s="220"/>
      <c r="F18924" s="225"/>
      <c r="G18924" s="222"/>
      <c r="H18924" s="229"/>
      <c r="I18924" s="220"/>
      <c r="J18924" s="220"/>
      <c r="K18924" s="223"/>
    </row>
    <row r="18925" customHeight="1" spans="1:11">
      <c r="A18925" s="226"/>
      <c r="B18925" s="213"/>
      <c r="C18925" s="214"/>
      <c r="D18925" s="214"/>
      <c r="E18925" s="214"/>
      <c r="F18925" s="224"/>
      <c r="G18925" s="216"/>
      <c r="H18925" s="227"/>
      <c r="I18925" s="214"/>
      <c r="J18925" s="214"/>
      <c r="K18925" s="218"/>
    </row>
    <row r="18926" customHeight="1" spans="1:11">
      <c r="A18926" s="228"/>
      <c r="B18926" s="219"/>
      <c r="C18926" s="220"/>
      <c r="D18926" s="220"/>
      <c r="E18926" s="220"/>
      <c r="F18926" s="225"/>
      <c r="G18926" s="222"/>
      <c r="H18926" s="229"/>
      <c r="I18926" s="220"/>
      <c r="J18926" s="220"/>
      <c r="K18926" s="223"/>
    </row>
    <row r="18927" customHeight="1" spans="1:11">
      <c r="A18927" s="226"/>
      <c r="B18927" s="213"/>
      <c r="C18927" s="214"/>
      <c r="D18927" s="214"/>
      <c r="E18927" s="214"/>
      <c r="F18927" s="224"/>
      <c r="G18927" s="216"/>
      <c r="H18927" s="227"/>
      <c r="I18927" s="214"/>
      <c r="J18927" s="214"/>
      <c r="K18927" s="218"/>
    </row>
    <row r="18928" customHeight="1" spans="1:11">
      <c r="A18928" s="228"/>
      <c r="B18928" s="219"/>
      <c r="C18928" s="220"/>
      <c r="D18928" s="220"/>
      <c r="E18928" s="220"/>
      <c r="F18928" s="225"/>
      <c r="G18928" s="222"/>
      <c r="H18928" s="229"/>
      <c r="I18928" s="220"/>
      <c r="J18928" s="220"/>
      <c r="K18928" s="223"/>
    </row>
    <row r="18929" customHeight="1" spans="1:11">
      <c r="A18929" s="226"/>
      <c r="B18929" s="213"/>
      <c r="C18929" s="214"/>
      <c r="D18929" s="214"/>
      <c r="E18929" s="214"/>
      <c r="F18929" s="224"/>
      <c r="G18929" s="216"/>
      <c r="H18929" s="227"/>
      <c r="I18929" s="214"/>
      <c r="J18929" s="214"/>
      <c r="K18929" s="218"/>
    </row>
    <row r="18930" customHeight="1" spans="1:11">
      <c r="A18930" s="228"/>
      <c r="B18930" s="219"/>
      <c r="C18930" s="220"/>
      <c r="D18930" s="220"/>
      <c r="E18930" s="220"/>
      <c r="F18930" s="225"/>
      <c r="G18930" s="222"/>
      <c r="H18930" s="229"/>
      <c r="I18930" s="220"/>
      <c r="J18930" s="220"/>
      <c r="K18930" s="223"/>
    </row>
    <row r="18931" customHeight="1" spans="1:11">
      <c r="A18931" s="226"/>
      <c r="B18931" s="213"/>
      <c r="C18931" s="214"/>
      <c r="D18931" s="214"/>
      <c r="E18931" s="214"/>
      <c r="F18931" s="224"/>
      <c r="G18931" s="216"/>
      <c r="H18931" s="227"/>
      <c r="I18931" s="214"/>
      <c r="J18931" s="214"/>
      <c r="K18931" s="218"/>
    </row>
    <row r="18932" customHeight="1" spans="1:11">
      <c r="A18932" s="228"/>
      <c r="B18932" s="219"/>
      <c r="C18932" s="220"/>
      <c r="D18932" s="220"/>
      <c r="E18932" s="220"/>
      <c r="F18932" s="225"/>
      <c r="G18932" s="222"/>
      <c r="H18932" s="229"/>
      <c r="I18932" s="220"/>
      <c r="J18932" s="220"/>
      <c r="K18932" s="223"/>
    </row>
    <row r="18933" customHeight="1" spans="1:11">
      <c r="A18933" s="226"/>
      <c r="B18933" s="213"/>
      <c r="C18933" s="214"/>
      <c r="D18933" s="214"/>
      <c r="E18933" s="214"/>
      <c r="F18933" s="224"/>
      <c r="G18933" s="216"/>
      <c r="H18933" s="227"/>
      <c r="I18933" s="214"/>
      <c r="J18933" s="214"/>
      <c r="K18933" s="218"/>
    </row>
    <row r="18934" customHeight="1" spans="1:11">
      <c r="A18934" s="228"/>
      <c r="B18934" s="219"/>
      <c r="C18934" s="220"/>
      <c r="D18934" s="220"/>
      <c r="E18934" s="220"/>
      <c r="F18934" s="225"/>
      <c r="G18934" s="222"/>
      <c r="H18934" s="229"/>
      <c r="I18934" s="220"/>
      <c r="J18934" s="220"/>
      <c r="K18934" s="223"/>
    </row>
    <row r="18935" customHeight="1" spans="1:11">
      <c r="A18935" s="226"/>
      <c r="B18935" s="213"/>
      <c r="C18935" s="214"/>
      <c r="D18935" s="214"/>
      <c r="E18935" s="214"/>
      <c r="F18935" s="224"/>
      <c r="G18935" s="216"/>
      <c r="H18935" s="227"/>
      <c r="I18935" s="214"/>
      <c r="J18935" s="214"/>
      <c r="K18935" s="218"/>
    </row>
    <row r="18936" customHeight="1" spans="1:11">
      <c r="A18936" s="228"/>
      <c r="B18936" s="219"/>
      <c r="C18936" s="220"/>
      <c r="D18936" s="220"/>
      <c r="E18936" s="220"/>
      <c r="F18936" s="225"/>
      <c r="G18936" s="222"/>
      <c r="H18936" s="229"/>
      <c r="I18936" s="220"/>
      <c r="J18936" s="220"/>
      <c r="K18936" s="223"/>
    </row>
    <row r="18937" customHeight="1" spans="1:11">
      <c r="A18937" s="226"/>
      <c r="B18937" s="213"/>
      <c r="C18937" s="214"/>
      <c r="D18937" s="214"/>
      <c r="E18937" s="214"/>
      <c r="F18937" s="224"/>
      <c r="G18937" s="216"/>
      <c r="H18937" s="227"/>
      <c r="I18937" s="214"/>
      <c r="J18937" s="214"/>
      <c r="K18937" s="218"/>
    </row>
    <row r="18938" customHeight="1" spans="1:11">
      <c r="A18938" s="228"/>
      <c r="B18938" s="219"/>
      <c r="C18938" s="220"/>
      <c r="D18938" s="220"/>
      <c r="E18938" s="220"/>
      <c r="F18938" s="225"/>
      <c r="G18938" s="222"/>
      <c r="H18938" s="229"/>
      <c r="I18938" s="220"/>
      <c r="J18938" s="220"/>
      <c r="K18938" s="223"/>
    </row>
    <row r="18939" customHeight="1" spans="1:11">
      <c r="A18939" s="226"/>
      <c r="B18939" s="213"/>
      <c r="C18939" s="214"/>
      <c r="D18939" s="214"/>
      <c r="E18939" s="214"/>
      <c r="F18939" s="224"/>
      <c r="G18939" s="216"/>
      <c r="H18939" s="227"/>
      <c r="I18939" s="214"/>
      <c r="J18939" s="214"/>
      <c r="K18939" s="218"/>
    </row>
    <row r="18940" customHeight="1" spans="1:11">
      <c r="A18940" s="228"/>
      <c r="B18940" s="219"/>
      <c r="C18940" s="220"/>
      <c r="D18940" s="220"/>
      <c r="E18940" s="220"/>
      <c r="F18940" s="225"/>
      <c r="G18940" s="222"/>
      <c r="H18940" s="229"/>
      <c r="I18940" s="220"/>
      <c r="J18940" s="220"/>
      <c r="K18940" s="223"/>
    </row>
    <row r="18941" customHeight="1" spans="1:11">
      <c r="A18941" s="226"/>
      <c r="B18941" s="213"/>
      <c r="C18941" s="214"/>
      <c r="D18941" s="214"/>
      <c r="E18941" s="214"/>
      <c r="F18941" s="224"/>
      <c r="G18941" s="216"/>
      <c r="H18941" s="227"/>
      <c r="I18941" s="214"/>
      <c r="J18941" s="214"/>
      <c r="K18941" s="218"/>
    </row>
    <row r="18942" customHeight="1" spans="1:11">
      <c r="A18942" s="228"/>
      <c r="B18942" s="219"/>
      <c r="C18942" s="220"/>
      <c r="D18942" s="220"/>
      <c r="E18942" s="220"/>
      <c r="F18942" s="225"/>
      <c r="G18942" s="222"/>
      <c r="H18942" s="229"/>
      <c r="I18942" s="220"/>
      <c r="J18942" s="220"/>
      <c r="K18942" s="223"/>
    </row>
    <row r="18943" customHeight="1" spans="1:11">
      <c r="A18943" s="226"/>
      <c r="B18943" s="213"/>
      <c r="C18943" s="214"/>
      <c r="D18943" s="214"/>
      <c r="E18943" s="214"/>
      <c r="F18943" s="224"/>
      <c r="G18943" s="216"/>
      <c r="H18943" s="227"/>
      <c r="I18943" s="214"/>
      <c r="J18943" s="214"/>
      <c r="K18943" s="218"/>
    </row>
    <row r="18944" customHeight="1" spans="1:11">
      <c r="A18944" s="228"/>
      <c r="B18944" s="219"/>
      <c r="C18944" s="220"/>
      <c r="D18944" s="220"/>
      <c r="E18944" s="220"/>
      <c r="F18944" s="225"/>
      <c r="G18944" s="222"/>
      <c r="H18944" s="229"/>
      <c r="I18944" s="220"/>
      <c r="J18944" s="220"/>
      <c r="K18944" s="223"/>
    </row>
    <row r="18945" customHeight="1" spans="1:11">
      <c r="A18945" s="226"/>
      <c r="B18945" s="213"/>
      <c r="C18945" s="214"/>
      <c r="D18945" s="214"/>
      <c r="E18945" s="214"/>
      <c r="F18945" s="224"/>
      <c r="G18945" s="216"/>
      <c r="H18945" s="227"/>
      <c r="I18945" s="214"/>
      <c r="J18945" s="214"/>
      <c r="K18945" s="218"/>
    </row>
    <row r="18946" customHeight="1" spans="1:11">
      <c r="A18946" s="228"/>
      <c r="B18946" s="219"/>
      <c r="C18946" s="220"/>
      <c r="D18946" s="220"/>
      <c r="E18946" s="220"/>
      <c r="F18946" s="225"/>
      <c r="G18946" s="222"/>
      <c r="H18946" s="229"/>
      <c r="I18946" s="220"/>
      <c r="J18946" s="220"/>
      <c r="K18946" s="223"/>
    </row>
    <row r="18947" customHeight="1" spans="1:11">
      <c r="A18947" s="226"/>
      <c r="B18947" s="213"/>
      <c r="C18947" s="214"/>
      <c r="D18947" s="214"/>
      <c r="E18947" s="214"/>
      <c r="F18947" s="224"/>
      <c r="G18947" s="216"/>
      <c r="H18947" s="227"/>
      <c r="I18947" s="214"/>
      <c r="J18947" s="214"/>
      <c r="K18947" s="218"/>
    </row>
    <row r="18948" customHeight="1" spans="1:11">
      <c r="A18948" s="228"/>
      <c r="B18948" s="219"/>
      <c r="C18948" s="220"/>
      <c r="D18948" s="220"/>
      <c r="E18948" s="220"/>
      <c r="F18948" s="225"/>
      <c r="G18948" s="222"/>
      <c r="H18948" s="229"/>
      <c r="I18948" s="220"/>
      <c r="J18948" s="220"/>
      <c r="K18948" s="223"/>
    </row>
    <row r="18949" customHeight="1" spans="1:11">
      <c r="A18949" s="226"/>
      <c r="B18949" s="213"/>
      <c r="C18949" s="214"/>
      <c r="D18949" s="214"/>
      <c r="E18949" s="214"/>
      <c r="F18949" s="224"/>
      <c r="G18949" s="216"/>
      <c r="H18949" s="227"/>
      <c r="I18949" s="214"/>
      <c r="J18949" s="214"/>
      <c r="K18949" s="218"/>
    </row>
    <row r="18950" customHeight="1" spans="1:11">
      <c r="A18950" s="228"/>
      <c r="B18950" s="219"/>
      <c r="C18950" s="220"/>
      <c r="D18950" s="220"/>
      <c r="E18950" s="220"/>
      <c r="F18950" s="225"/>
      <c r="G18950" s="222"/>
      <c r="H18950" s="229"/>
      <c r="I18950" s="220"/>
      <c r="J18950" s="220"/>
      <c r="K18950" s="223"/>
    </row>
    <row r="18951" customHeight="1" spans="1:11">
      <c r="A18951" s="226"/>
      <c r="B18951" s="213"/>
      <c r="C18951" s="214"/>
      <c r="D18951" s="214"/>
      <c r="E18951" s="214"/>
      <c r="F18951" s="224"/>
      <c r="G18951" s="216"/>
      <c r="H18951" s="227"/>
      <c r="I18951" s="214"/>
      <c r="J18951" s="214"/>
      <c r="K18951" s="218"/>
    </row>
    <row r="18952" customHeight="1" spans="1:11">
      <c r="A18952" s="228"/>
      <c r="B18952" s="219"/>
      <c r="C18952" s="220"/>
      <c r="D18952" s="220"/>
      <c r="E18952" s="220"/>
      <c r="F18952" s="225"/>
      <c r="G18952" s="222"/>
      <c r="H18952" s="229"/>
      <c r="I18952" s="220"/>
      <c r="J18952" s="220"/>
      <c r="K18952" s="223"/>
    </row>
    <row r="18953" customHeight="1" spans="1:11">
      <c r="A18953" s="226"/>
      <c r="B18953" s="213"/>
      <c r="C18953" s="214"/>
      <c r="D18953" s="214"/>
      <c r="E18953" s="214"/>
      <c r="F18953" s="224"/>
      <c r="G18953" s="216"/>
      <c r="H18953" s="227"/>
      <c r="I18953" s="214"/>
      <c r="J18953" s="214"/>
      <c r="K18953" s="218"/>
    </row>
    <row r="18954" customHeight="1" spans="1:11">
      <c r="A18954" s="228"/>
      <c r="B18954" s="219"/>
      <c r="C18954" s="220"/>
      <c r="D18954" s="220"/>
      <c r="E18954" s="220"/>
      <c r="F18954" s="225"/>
      <c r="G18954" s="222"/>
      <c r="H18954" s="229"/>
      <c r="I18954" s="220"/>
      <c r="J18954" s="220"/>
      <c r="K18954" s="223"/>
    </row>
    <row r="18955" customHeight="1" spans="1:11">
      <c r="A18955" s="226"/>
      <c r="B18955" s="213"/>
      <c r="C18955" s="214"/>
      <c r="D18955" s="214"/>
      <c r="E18955" s="214"/>
      <c r="F18955" s="224"/>
      <c r="G18955" s="216"/>
      <c r="H18955" s="227"/>
      <c r="I18955" s="214"/>
      <c r="J18955" s="214"/>
      <c r="K18955" s="218"/>
    </row>
    <row r="18956" customHeight="1" spans="1:11">
      <c r="A18956" s="228"/>
      <c r="B18956" s="219"/>
      <c r="C18956" s="220"/>
      <c r="D18956" s="220"/>
      <c r="E18956" s="220"/>
      <c r="F18956" s="225"/>
      <c r="G18956" s="222"/>
      <c r="H18956" s="229"/>
      <c r="I18956" s="220"/>
      <c r="J18956" s="220"/>
      <c r="K18956" s="223"/>
    </row>
    <row r="18957" customHeight="1" spans="1:11">
      <c r="A18957" s="226"/>
      <c r="B18957" s="213"/>
      <c r="C18957" s="214"/>
      <c r="D18957" s="214"/>
      <c r="E18957" s="214"/>
      <c r="F18957" s="224"/>
      <c r="G18957" s="216"/>
      <c r="H18957" s="227"/>
      <c r="I18957" s="214"/>
      <c r="J18957" s="214"/>
      <c r="K18957" s="218"/>
    </row>
    <row r="18958" customHeight="1" spans="1:11">
      <c r="A18958" s="228"/>
      <c r="B18958" s="219"/>
      <c r="C18958" s="220"/>
      <c r="D18958" s="220"/>
      <c r="E18958" s="220"/>
      <c r="F18958" s="225"/>
      <c r="G18958" s="222"/>
      <c r="H18958" s="229"/>
      <c r="I18958" s="220"/>
      <c r="J18958" s="220"/>
      <c r="K18958" s="223"/>
    </row>
    <row r="18959" customHeight="1" spans="1:11">
      <c r="A18959" s="226"/>
      <c r="B18959" s="213"/>
      <c r="C18959" s="214"/>
      <c r="D18959" s="214"/>
      <c r="E18959" s="214"/>
      <c r="F18959" s="224"/>
      <c r="G18959" s="216"/>
      <c r="H18959" s="227"/>
      <c r="I18959" s="214"/>
      <c r="J18959" s="214"/>
      <c r="K18959" s="218"/>
    </row>
    <row r="18960" customHeight="1" spans="1:11">
      <c r="A18960" s="228"/>
      <c r="B18960" s="219"/>
      <c r="C18960" s="220"/>
      <c r="D18960" s="220"/>
      <c r="E18960" s="220"/>
      <c r="F18960" s="225"/>
      <c r="G18960" s="222"/>
      <c r="H18960" s="229"/>
      <c r="I18960" s="220"/>
      <c r="J18960" s="220"/>
      <c r="K18960" s="223"/>
    </row>
    <row r="18961" customHeight="1" spans="1:11">
      <c r="A18961" s="226"/>
      <c r="B18961" s="213"/>
      <c r="C18961" s="214"/>
      <c r="D18961" s="214"/>
      <c r="E18961" s="214"/>
      <c r="F18961" s="224"/>
      <c r="G18961" s="216"/>
      <c r="H18961" s="227"/>
      <c r="I18961" s="214"/>
      <c r="J18961" s="214"/>
      <c r="K18961" s="218"/>
    </row>
    <row r="18962" customHeight="1" spans="1:11">
      <c r="A18962" s="228"/>
      <c r="B18962" s="219"/>
      <c r="C18962" s="220"/>
      <c r="D18962" s="220"/>
      <c r="E18962" s="220"/>
      <c r="F18962" s="225"/>
      <c r="G18962" s="222"/>
      <c r="H18962" s="229"/>
      <c r="I18962" s="220"/>
      <c r="J18962" s="220"/>
      <c r="K18962" s="223"/>
    </row>
    <row r="18963" customHeight="1" spans="1:11">
      <c r="A18963" s="226"/>
      <c r="B18963" s="213"/>
      <c r="C18963" s="214"/>
      <c r="D18963" s="214"/>
      <c r="E18963" s="214"/>
      <c r="F18963" s="224"/>
      <c r="G18963" s="216"/>
      <c r="H18963" s="227"/>
      <c r="I18963" s="214"/>
      <c r="J18963" s="214"/>
      <c r="K18963" s="218"/>
    </row>
    <row r="18964" customHeight="1" spans="1:11">
      <c r="A18964" s="228"/>
      <c r="B18964" s="219"/>
      <c r="C18964" s="220"/>
      <c r="D18964" s="220"/>
      <c r="E18964" s="220"/>
      <c r="F18964" s="225"/>
      <c r="G18964" s="222"/>
      <c r="H18964" s="229"/>
      <c r="I18964" s="220"/>
      <c r="J18964" s="220"/>
      <c r="K18964" s="223"/>
    </row>
    <row r="18965" customHeight="1" spans="1:11">
      <c r="A18965" s="226"/>
      <c r="B18965" s="213"/>
      <c r="C18965" s="214"/>
      <c r="D18965" s="214"/>
      <c r="E18965" s="214"/>
      <c r="F18965" s="224"/>
      <c r="G18965" s="216"/>
      <c r="H18965" s="227"/>
      <c r="I18965" s="214"/>
      <c r="J18965" s="214"/>
      <c r="K18965" s="218"/>
    </row>
    <row r="18966" customHeight="1" spans="1:11">
      <c r="A18966" s="228"/>
      <c r="B18966" s="219"/>
      <c r="C18966" s="220"/>
      <c r="D18966" s="220"/>
      <c r="E18966" s="220"/>
      <c r="F18966" s="225"/>
      <c r="G18966" s="222"/>
      <c r="H18966" s="229"/>
      <c r="I18966" s="220"/>
      <c r="J18966" s="220"/>
      <c r="K18966" s="223"/>
    </row>
    <row r="18967" customHeight="1" spans="1:11">
      <c r="A18967" s="226"/>
      <c r="B18967" s="213"/>
      <c r="C18967" s="214"/>
      <c r="D18967" s="214"/>
      <c r="E18967" s="214"/>
      <c r="F18967" s="224"/>
      <c r="G18967" s="216"/>
      <c r="H18967" s="227"/>
      <c r="I18967" s="214"/>
      <c r="J18967" s="214"/>
      <c r="K18967" s="218"/>
    </row>
    <row r="18968" customHeight="1" spans="1:11">
      <c r="A18968" s="228"/>
      <c r="B18968" s="219"/>
      <c r="C18968" s="220"/>
      <c r="D18968" s="220"/>
      <c r="E18968" s="220"/>
      <c r="F18968" s="225"/>
      <c r="G18968" s="222"/>
      <c r="H18968" s="229"/>
      <c r="I18968" s="220"/>
      <c r="J18968" s="220"/>
      <c r="K18968" s="223"/>
    </row>
    <row r="18969" customHeight="1" spans="1:11">
      <c r="A18969" s="226"/>
      <c r="B18969" s="213"/>
      <c r="C18969" s="214"/>
      <c r="D18969" s="214"/>
      <c r="E18969" s="214"/>
      <c r="F18969" s="224"/>
      <c r="G18969" s="216"/>
      <c r="H18969" s="227"/>
      <c r="I18969" s="214"/>
      <c r="J18969" s="214"/>
      <c r="K18969" s="218"/>
    </row>
    <row r="18970" customHeight="1" spans="1:11">
      <c r="A18970" s="228"/>
      <c r="B18970" s="219"/>
      <c r="C18970" s="220"/>
      <c r="D18970" s="220"/>
      <c r="E18970" s="220"/>
      <c r="F18970" s="225"/>
      <c r="G18970" s="222"/>
      <c r="H18970" s="229"/>
      <c r="I18970" s="220"/>
      <c r="J18970" s="220"/>
      <c r="K18970" s="223"/>
    </row>
    <row r="18971" customHeight="1" spans="1:11">
      <c r="A18971" s="226"/>
      <c r="B18971" s="213"/>
      <c r="C18971" s="214"/>
      <c r="D18971" s="214"/>
      <c r="E18971" s="214"/>
      <c r="F18971" s="224"/>
      <c r="G18971" s="216"/>
      <c r="H18971" s="227"/>
      <c r="I18971" s="214"/>
      <c r="J18971" s="214"/>
      <c r="K18971" s="218"/>
    </row>
    <row r="18972" customHeight="1" spans="1:11">
      <c r="A18972" s="228"/>
      <c r="B18972" s="219"/>
      <c r="C18972" s="220"/>
      <c r="D18972" s="220"/>
      <c r="E18972" s="220"/>
      <c r="F18972" s="225"/>
      <c r="G18972" s="222"/>
      <c r="H18972" s="229"/>
      <c r="I18972" s="220"/>
      <c r="J18972" s="220"/>
      <c r="K18972" s="223"/>
    </row>
    <row r="18973" customHeight="1" spans="1:11">
      <c r="A18973" s="226"/>
      <c r="B18973" s="213"/>
      <c r="C18973" s="214"/>
      <c r="D18973" s="214"/>
      <c r="E18973" s="214"/>
      <c r="F18973" s="224"/>
      <c r="G18973" s="216"/>
      <c r="H18973" s="227"/>
      <c r="I18973" s="214"/>
      <c r="J18973" s="214"/>
      <c r="K18973" s="218"/>
    </row>
    <row r="18974" customHeight="1" spans="1:11">
      <c r="A18974" s="228"/>
      <c r="B18974" s="219"/>
      <c r="C18974" s="220"/>
      <c r="D18974" s="220"/>
      <c r="E18974" s="220"/>
      <c r="F18974" s="225"/>
      <c r="G18974" s="222"/>
      <c r="H18974" s="229"/>
      <c r="I18974" s="220"/>
      <c r="J18974" s="220"/>
      <c r="K18974" s="223"/>
    </row>
    <row r="18975" customHeight="1" spans="1:11">
      <c r="A18975" s="226"/>
      <c r="B18975" s="213"/>
      <c r="C18975" s="214"/>
      <c r="D18975" s="214"/>
      <c r="E18975" s="214"/>
      <c r="F18975" s="224"/>
      <c r="G18975" s="216"/>
      <c r="H18975" s="227"/>
      <c r="I18975" s="214"/>
      <c r="J18975" s="214"/>
      <c r="K18975" s="218"/>
    </row>
    <row r="18976" customHeight="1" spans="1:11">
      <c r="A18976" s="228"/>
      <c r="B18976" s="219"/>
      <c r="C18976" s="220"/>
      <c r="D18976" s="220"/>
      <c r="E18976" s="220"/>
      <c r="F18976" s="225"/>
      <c r="G18976" s="222"/>
      <c r="H18976" s="229"/>
      <c r="I18976" s="220"/>
      <c r="J18976" s="220"/>
      <c r="K18976" s="223"/>
    </row>
    <row r="18977" customHeight="1" spans="1:11">
      <c r="A18977" s="226"/>
      <c r="B18977" s="213"/>
      <c r="C18977" s="214"/>
      <c r="D18977" s="214"/>
      <c r="E18977" s="214"/>
      <c r="F18977" s="224"/>
      <c r="G18977" s="216"/>
      <c r="H18977" s="227"/>
      <c r="I18977" s="214"/>
      <c r="J18977" s="214"/>
      <c r="K18977" s="218"/>
    </row>
    <row r="18978" customHeight="1" spans="1:11">
      <c r="A18978" s="228"/>
      <c r="B18978" s="219"/>
      <c r="C18978" s="220"/>
      <c r="D18978" s="220"/>
      <c r="E18978" s="220"/>
      <c r="F18978" s="225"/>
      <c r="G18978" s="222"/>
      <c r="H18978" s="229"/>
      <c r="I18978" s="220"/>
      <c r="J18978" s="220"/>
      <c r="K18978" s="223"/>
    </row>
    <row r="18979" customHeight="1" spans="1:11">
      <c r="A18979" s="226"/>
      <c r="B18979" s="213"/>
      <c r="C18979" s="214"/>
      <c r="D18979" s="214"/>
      <c r="E18979" s="214"/>
      <c r="F18979" s="224"/>
      <c r="G18979" s="216"/>
      <c r="H18979" s="227"/>
      <c r="I18979" s="214"/>
      <c r="J18979" s="214"/>
      <c r="K18979" s="218"/>
    </row>
    <row r="18980" customHeight="1" spans="1:11">
      <c r="A18980" s="228"/>
      <c r="B18980" s="219"/>
      <c r="C18980" s="220"/>
      <c r="D18980" s="220"/>
      <c r="E18980" s="220"/>
      <c r="F18980" s="225"/>
      <c r="G18980" s="222"/>
      <c r="H18980" s="229"/>
      <c r="I18980" s="220"/>
      <c r="J18980" s="220"/>
      <c r="K18980" s="223"/>
    </row>
    <row r="18981" customHeight="1" spans="1:11">
      <c r="A18981" s="226"/>
      <c r="B18981" s="213"/>
      <c r="C18981" s="214"/>
      <c r="D18981" s="214"/>
      <c r="E18981" s="214"/>
      <c r="F18981" s="224"/>
      <c r="G18981" s="216"/>
      <c r="H18981" s="227"/>
      <c r="I18981" s="214"/>
      <c r="J18981" s="214"/>
      <c r="K18981" s="218"/>
    </row>
    <row r="18982" customHeight="1" spans="1:11">
      <c r="A18982" s="228"/>
      <c r="B18982" s="219"/>
      <c r="C18982" s="220"/>
      <c r="D18982" s="220"/>
      <c r="E18982" s="220"/>
      <c r="F18982" s="225"/>
      <c r="G18982" s="222"/>
      <c r="H18982" s="229"/>
      <c r="I18982" s="220"/>
      <c r="J18982" s="220"/>
      <c r="K18982" s="223"/>
    </row>
    <row r="18983" customHeight="1" spans="1:11">
      <c r="A18983" s="226"/>
      <c r="B18983" s="213"/>
      <c r="C18983" s="214"/>
      <c r="D18983" s="214"/>
      <c r="E18983" s="214"/>
      <c r="F18983" s="224"/>
      <c r="G18983" s="216"/>
      <c r="H18983" s="227"/>
      <c r="I18983" s="214"/>
      <c r="J18983" s="214"/>
      <c r="K18983" s="218"/>
    </row>
    <row r="18984" customHeight="1" spans="1:11">
      <c r="A18984" s="228"/>
      <c r="B18984" s="219"/>
      <c r="C18984" s="220"/>
      <c r="D18984" s="220"/>
      <c r="E18984" s="220"/>
      <c r="F18984" s="225"/>
      <c r="G18984" s="222"/>
      <c r="H18984" s="229"/>
      <c r="I18984" s="220"/>
      <c r="J18984" s="220"/>
      <c r="K18984" s="223"/>
    </row>
    <row r="18985" customHeight="1" spans="1:11">
      <c r="A18985" s="226"/>
      <c r="B18985" s="213"/>
      <c r="C18985" s="214"/>
      <c r="D18985" s="214"/>
      <c r="E18985" s="214"/>
      <c r="F18985" s="224"/>
      <c r="G18985" s="216"/>
      <c r="H18985" s="227"/>
      <c r="I18985" s="214"/>
      <c r="J18985" s="214"/>
      <c r="K18985" s="218"/>
    </row>
    <row r="18986" customHeight="1" spans="1:11">
      <c r="A18986" s="228"/>
      <c r="B18986" s="219"/>
      <c r="C18986" s="220"/>
      <c r="D18986" s="220"/>
      <c r="E18986" s="220"/>
      <c r="F18986" s="225"/>
      <c r="G18986" s="222"/>
      <c r="H18986" s="229"/>
      <c r="I18986" s="220"/>
      <c r="J18986" s="220"/>
      <c r="K18986" s="223"/>
    </row>
    <row r="18987" customHeight="1" spans="1:11">
      <c r="A18987" s="226"/>
      <c r="B18987" s="213"/>
      <c r="C18987" s="214"/>
      <c r="D18987" s="214"/>
      <c r="E18987" s="214"/>
      <c r="F18987" s="224"/>
      <c r="G18987" s="216"/>
      <c r="H18987" s="227"/>
      <c r="I18987" s="214"/>
      <c r="J18987" s="214"/>
      <c r="K18987" s="218"/>
    </row>
    <row r="18988" customHeight="1" spans="1:11">
      <c r="A18988" s="228"/>
      <c r="B18988" s="219"/>
      <c r="C18988" s="220"/>
      <c r="D18988" s="220"/>
      <c r="E18988" s="220"/>
      <c r="F18988" s="225"/>
      <c r="G18988" s="222"/>
      <c r="H18988" s="229"/>
      <c r="I18988" s="220"/>
      <c r="J18988" s="220"/>
      <c r="K18988" s="223"/>
    </row>
    <row r="18989" customHeight="1" spans="1:11">
      <c r="A18989" s="226"/>
      <c r="B18989" s="213"/>
      <c r="C18989" s="214"/>
      <c r="D18989" s="214"/>
      <c r="E18989" s="214"/>
      <c r="F18989" s="224"/>
      <c r="G18989" s="216"/>
      <c r="H18989" s="227"/>
      <c r="I18989" s="214"/>
      <c r="J18989" s="214"/>
      <c r="K18989" s="218"/>
    </row>
    <row r="18990" customHeight="1" spans="1:11">
      <c r="A18990" s="228"/>
      <c r="B18990" s="219"/>
      <c r="C18990" s="220"/>
      <c r="D18990" s="220"/>
      <c r="E18990" s="220"/>
      <c r="F18990" s="225"/>
      <c r="G18990" s="222"/>
      <c r="H18990" s="229"/>
      <c r="I18990" s="220"/>
      <c r="J18990" s="220"/>
      <c r="K18990" s="223"/>
    </row>
    <row r="18991" customHeight="1" spans="1:11">
      <c r="A18991" s="226"/>
      <c r="B18991" s="213"/>
      <c r="C18991" s="214"/>
      <c r="D18991" s="214"/>
      <c r="E18991" s="214"/>
      <c r="F18991" s="224"/>
      <c r="G18991" s="216"/>
      <c r="H18991" s="227"/>
      <c r="I18991" s="214"/>
      <c r="J18991" s="214"/>
      <c r="K18991" s="218"/>
    </row>
    <row r="18992" customHeight="1" spans="1:11">
      <c r="A18992" s="228"/>
      <c r="B18992" s="219"/>
      <c r="C18992" s="220"/>
      <c r="D18992" s="220"/>
      <c r="E18992" s="220"/>
      <c r="F18992" s="225"/>
      <c r="G18992" s="222"/>
      <c r="H18992" s="229"/>
      <c r="I18992" s="220"/>
      <c r="J18992" s="220"/>
      <c r="K18992" s="223"/>
    </row>
    <row r="18993" customHeight="1" spans="1:11">
      <c r="A18993" s="226"/>
      <c r="B18993" s="213"/>
      <c r="C18993" s="214"/>
      <c r="D18993" s="214"/>
      <c r="E18993" s="214"/>
      <c r="F18993" s="224"/>
      <c r="G18993" s="216"/>
      <c r="H18993" s="227"/>
      <c r="I18993" s="214"/>
      <c r="J18993" s="214"/>
      <c r="K18993" s="218"/>
    </row>
    <row r="18994" customHeight="1" spans="1:11">
      <c r="A18994" s="228"/>
      <c r="B18994" s="219"/>
      <c r="C18994" s="220"/>
      <c r="D18994" s="220"/>
      <c r="E18994" s="220"/>
      <c r="F18994" s="225"/>
      <c r="G18994" s="222"/>
      <c r="H18994" s="229"/>
      <c r="I18994" s="220"/>
      <c r="J18994" s="220"/>
      <c r="K18994" s="223"/>
    </row>
    <row r="18995" customHeight="1" spans="1:11">
      <c r="A18995" s="226"/>
      <c r="B18995" s="213"/>
      <c r="C18995" s="214"/>
      <c r="D18995" s="214"/>
      <c r="E18995" s="214"/>
      <c r="F18995" s="224"/>
      <c r="G18995" s="216"/>
      <c r="H18995" s="227"/>
      <c r="I18995" s="214"/>
      <c r="J18995" s="214"/>
      <c r="K18995" s="218"/>
    </row>
    <row r="18996" customHeight="1" spans="1:11">
      <c r="A18996" s="228"/>
      <c r="B18996" s="219"/>
      <c r="C18996" s="220"/>
      <c r="D18996" s="220"/>
      <c r="E18996" s="220"/>
      <c r="F18996" s="225"/>
      <c r="G18996" s="222"/>
      <c r="H18996" s="229"/>
      <c r="I18996" s="220"/>
      <c r="J18996" s="220"/>
      <c r="K18996" s="223"/>
    </row>
    <row r="18997" customHeight="1" spans="1:11">
      <c r="A18997" s="226"/>
      <c r="B18997" s="213"/>
      <c r="C18997" s="214"/>
      <c r="D18997" s="214"/>
      <c r="E18997" s="214"/>
      <c r="F18997" s="224"/>
      <c r="G18997" s="216"/>
      <c r="H18997" s="227"/>
      <c r="I18997" s="214"/>
      <c r="J18997" s="214"/>
      <c r="K18997" s="218"/>
    </row>
    <row r="18998" customHeight="1" spans="1:11">
      <c r="A18998" s="228"/>
      <c r="B18998" s="219"/>
      <c r="C18998" s="220"/>
      <c r="D18998" s="220"/>
      <c r="E18998" s="220"/>
      <c r="F18998" s="225"/>
      <c r="G18998" s="222"/>
      <c r="H18998" s="229"/>
      <c r="I18998" s="220"/>
      <c r="J18998" s="220"/>
      <c r="K18998" s="223"/>
    </row>
    <row r="18999" customHeight="1" spans="1:11">
      <c r="A18999" s="226"/>
      <c r="B18999" s="213"/>
      <c r="C18999" s="214"/>
      <c r="D18999" s="214"/>
      <c r="E18999" s="214"/>
      <c r="F18999" s="224"/>
      <c r="G18999" s="216"/>
      <c r="H18999" s="227"/>
      <c r="I18999" s="214"/>
      <c r="J18999" s="214"/>
      <c r="K18999" s="218"/>
    </row>
    <row r="19000" customHeight="1" spans="1:11">
      <c r="A19000" s="228"/>
      <c r="B19000" s="219"/>
      <c r="C19000" s="220"/>
      <c r="D19000" s="220"/>
      <c r="E19000" s="220"/>
      <c r="F19000" s="225"/>
      <c r="G19000" s="222"/>
      <c r="H19000" s="229"/>
      <c r="I19000" s="220"/>
      <c r="J19000" s="220"/>
      <c r="K19000" s="223"/>
    </row>
    <row r="19001" customHeight="1" spans="1:11">
      <c r="A19001" s="226"/>
      <c r="B19001" s="213"/>
      <c r="C19001" s="214"/>
      <c r="D19001" s="214"/>
      <c r="E19001" s="214"/>
      <c r="F19001" s="224"/>
      <c r="G19001" s="216"/>
      <c r="H19001" s="227"/>
      <c r="I19001" s="214"/>
      <c r="J19001" s="214"/>
      <c r="K19001" s="218"/>
    </row>
    <row r="19002" customHeight="1" spans="1:11">
      <c r="A19002" s="228"/>
      <c r="B19002" s="219"/>
      <c r="C19002" s="220"/>
      <c r="D19002" s="220"/>
      <c r="E19002" s="220"/>
      <c r="F19002" s="225"/>
      <c r="G19002" s="222"/>
      <c r="H19002" s="229"/>
      <c r="I19002" s="220"/>
      <c r="J19002" s="220"/>
      <c r="K19002" s="223"/>
    </row>
    <row r="19003" customHeight="1" spans="1:11">
      <c r="A19003" s="226"/>
      <c r="B19003" s="213"/>
      <c r="C19003" s="214"/>
      <c r="D19003" s="214"/>
      <c r="E19003" s="214"/>
      <c r="F19003" s="224"/>
      <c r="G19003" s="216"/>
      <c r="H19003" s="227"/>
      <c r="I19003" s="214"/>
      <c r="J19003" s="214"/>
      <c r="K19003" s="218"/>
    </row>
    <row r="19004" customHeight="1" spans="1:11">
      <c r="A19004" s="228"/>
      <c r="B19004" s="219"/>
      <c r="C19004" s="220"/>
      <c r="D19004" s="220"/>
      <c r="E19004" s="220"/>
      <c r="F19004" s="225"/>
      <c r="G19004" s="222"/>
      <c r="H19004" s="229"/>
      <c r="I19004" s="220"/>
      <c r="J19004" s="220"/>
      <c r="K19004" s="223"/>
    </row>
    <row r="19005" customHeight="1" spans="1:11">
      <c r="A19005" s="226"/>
      <c r="B19005" s="213"/>
      <c r="C19005" s="214"/>
      <c r="D19005" s="214"/>
      <c r="E19005" s="214"/>
      <c r="F19005" s="224"/>
      <c r="G19005" s="216"/>
      <c r="H19005" s="227"/>
      <c r="I19005" s="214"/>
      <c r="J19005" s="214"/>
      <c r="K19005" s="218"/>
    </row>
    <row r="19006" customHeight="1" spans="1:11">
      <c r="A19006" s="228"/>
      <c r="B19006" s="219"/>
      <c r="C19006" s="220"/>
      <c r="D19006" s="220"/>
      <c r="E19006" s="220"/>
      <c r="F19006" s="225"/>
      <c r="G19006" s="222"/>
      <c r="H19006" s="229"/>
      <c r="I19006" s="220"/>
      <c r="J19006" s="220"/>
      <c r="K19006" s="223"/>
    </row>
    <row r="19007" customHeight="1" spans="1:11">
      <c r="A19007" s="226"/>
      <c r="B19007" s="213"/>
      <c r="C19007" s="214"/>
      <c r="D19007" s="214"/>
      <c r="E19007" s="214"/>
      <c r="F19007" s="224"/>
      <c r="G19007" s="216"/>
      <c r="H19007" s="227"/>
      <c r="I19007" s="214"/>
      <c r="J19007" s="214"/>
      <c r="K19007" s="218"/>
    </row>
    <row r="19008" customHeight="1" spans="1:11">
      <c r="A19008" s="228"/>
      <c r="B19008" s="219"/>
      <c r="C19008" s="220"/>
      <c r="D19008" s="220"/>
      <c r="E19008" s="220"/>
      <c r="F19008" s="225"/>
      <c r="G19008" s="222"/>
      <c r="H19008" s="229"/>
      <c r="I19008" s="220"/>
      <c r="J19008" s="220"/>
      <c r="K19008" s="223"/>
    </row>
    <row r="19009" customHeight="1" spans="1:11">
      <c r="A19009" s="226"/>
      <c r="B19009" s="213"/>
      <c r="C19009" s="214"/>
      <c r="D19009" s="214"/>
      <c r="E19009" s="214"/>
      <c r="F19009" s="224"/>
      <c r="G19009" s="216"/>
      <c r="H19009" s="227"/>
      <c r="I19009" s="214"/>
      <c r="J19009" s="214"/>
      <c r="K19009" s="218"/>
    </row>
    <row r="19010" customHeight="1" spans="1:11">
      <c r="A19010" s="228"/>
      <c r="B19010" s="219"/>
      <c r="C19010" s="220"/>
      <c r="D19010" s="220"/>
      <c r="E19010" s="220"/>
      <c r="F19010" s="225"/>
      <c r="G19010" s="222"/>
      <c r="H19010" s="229"/>
      <c r="I19010" s="220"/>
      <c r="J19010" s="220"/>
      <c r="K19010" s="223"/>
    </row>
    <row r="19011" customHeight="1" spans="1:11">
      <c r="A19011" s="226"/>
      <c r="B19011" s="213"/>
      <c r="C19011" s="214"/>
      <c r="D19011" s="214"/>
      <c r="E19011" s="214"/>
      <c r="F19011" s="224"/>
      <c r="G19011" s="216"/>
      <c r="H19011" s="227"/>
      <c r="I19011" s="214"/>
      <c r="J19011" s="214"/>
      <c r="K19011" s="218"/>
    </row>
    <row r="19012" customHeight="1" spans="1:11">
      <c r="A19012" s="228"/>
      <c r="B19012" s="219"/>
      <c r="C19012" s="220"/>
      <c r="D19012" s="220"/>
      <c r="E19012" s="220"/>
      <c r="F19012" s="225"/>
      <c r="G19012" s="222"/>
      <c r="H19012" s="229"/>
      <c r="I19012" s="220"/>
      <c r="J19012" s="220"/>
      <c r="K19012" s="223"/>
    </row>
    <row r="19013" customHeight="1" spans="1:11">
      <c r="A19013" s="226"/>
      <c r="B19013" s="213"/>
      <c r="C19013" s="214"/>
      <c r="D19013" s="214"/>
      <c r="E19013" s="214"/>
      <c r="F19013" s="224"/>
      <c r="G19013" s="216"/>
      <c r="H19013" s="227"/>
      <c r="I19013" s="214"/>
      <c r="J19013" s="214"/>
      <c r="K19013" s="218"/>
    </row>
    <row r="19014" customHeight="1" spans="1:11">
      <c r="A19014" s="228"/>
      <c r="B19014" s="219"/>
      <c r="C19014" s="220"/>
      <c r="D19014" s="220"/>
      <c r="E19014" s="220"/>
      <c r="F19014" s="225"/>
      <c r="G19014" s="222"/>
      <c r="H19014" s="229"/>
      <c r="I19014" s="220"/>
      <c r="J19014" s="220"/>
      <c r="K19014" s="223"/>
    </row>
    <row r="19015" customHeight="1" spans="1:11">
      <c r="A19015" s="226"/>
      <c r="B19015" s="213"/>
      <c r="C19015" s="214"/>
      <c r="D19015" s="214"/>
      <c r="E19015" s="214"/>
      <c r="F19015" s="224"/>
      <c r="G19015" s="216"/>
      <c r="H19015" s="227"/>
      <c r="I19015" s="214"/>
      <c r="J19015" s="214"/>
      <c r="K19015" s="218"/>
    </row>
    <row r="19016" customHeight="1" spans="1:11">
      <c r="A19016" s="228"/>
      <c r="B19016" s="219"/>
      <c r="C19016" s="220"/>
      <c r="D19016" s="220"/>
      <c r="E19016" s="220"/>
      <c r="F19016" s="225"/>
      <c r="G19016" s="222"/>
      <c r="H19016" s="229"/>
      <c r="I19016" s="220"/>
      <c r="J19016" s="220"/>
      <c r="K19016" s="223"/>
    </row>
    <row r="19017" customHeight="1" spans="1:11">
      <c r="A19017" s="226"/>
      <c r="B19017" s="213"/>
      <c r="C19017" s="214"/>
      <c r="D19017" s="214"/>
      <c r="E19017" s="214"/>
      <c r="F19017" s="224"/>
      <c r="G19017" s="216"/>
      <c r="H19017" s="227"/>
      <c r="I19017" s="214"/>
      <c r="J19017" s="214"/>
      <c r="K19017" s="218"/>
    </row>
    <row r="19018" customHeight="1" spans="1:11">
      <c r="A19018" s="228"/>
      <c r="B19018" s="219"/>
      <c r="C19018" s="220"/>
      <c r="D19018" s="220"/>
      <c r="E19018" s="220"/>
      <c r="F19018" s="225"/>
      <c r="G19018" s="222"/>
      <c r="H19018" s="229"/>
      <c r="I19018" s="220"/>
      <c r="J19018" s="220"/>
      <c r="K19018" s="223"/>
    </row>
    <row r="19019" customHeight="1" spans="1:11">
      <c r="A19019" s="226"/>
      <c r="B19019" s="213"/>
      <c r="C19019" s="214"/>
      <c r="D19019" s="214"/>
      <c r="E19019" s="214"/>
      <c r="F19019" s="224"/>
      <c r="G19019" s="216"/>
      <c r="H19019" s="227"/>
      <c r="I19019" s="214"/>
      <c r="J19019" s="214"/>
      <c r="K19019" s="218"/>
    </row>
    <row r="19020" customHeight="1" spans="1:11">
      <c r="A19020" s="228"/>
      <c r="B19020" s="219"/>
      <c r="C19020" s="220"/>
      <c r="D19020" s="220"/>
      <c r="E19020" s="220"/>
      <c r="F19020" s="225"/>
      <c r="G19020" s="222"/>
      <c r="H19020" s="229"/>
      <c r="I19020" s="220"/>
      <c r="J19020" s="220"/>
      <c r="K19020" s="223"/>
    </row>
    <row r="19021" customHeight="1" spans="1:11">
      <c r="A19021" s="226"/>
      <c r="B19021" s="213"/>
      <c r="C19021" s="214"/>
      <c r="D19021" s="214"/>
      <c r="E19021" s="214"/>
      <c r="F19021" s="224"/>
      <c r="G19021" s="216"/>
      <c r="H19021" s="227"/>
      <c r="I19021" s="214"/>
      <c r="J19021" s="214"/>
      <c r="K19021" s="218"/>
    </row>
    <row r="19022" customHeight="1" spans="1:11">
      <c r="A19022" s="228"/>
      <c r="B19022" s="219"/>
      <c r="C19022" s="220"/>
      <c r="D19022" s="220"/>
      <c r="E19022" s="220"/>
      <c r="F19022" s="225"/>
      <c r="G19022" s="222"/>
      <c r="H19022" s="229"/>
      <c r="I19022" s="220"/>
      <c r="J19022" s="220"/>
      <c r="K19022" s="223"/>
    </row>
    <row r="19023" customHeight="1" spans="1:11">
      <c r="A19023" s="226"/>
      <c r="B19023" s="213"/>
      <c r="C19023" s="214"/>
      <c r="D19023" s="214"/>
      <c r="E19023" s="214"/>
      <c r="F19023" s="224"/>
      <c r="G19023" s="216"/>
      <c r="H19023" s="227"/>
      <c r="I19023" s="214"/>
      <c r="J19023" s="214"/>
      <c r="K19023" s="218"/>
    </row>
    <row r="19024" customHeight="1" spans="1:11">
      <c r="A19024" s="228"/>
      <c r="B19024" s="219"/>
      <c r="C19024" s="220"/>
      <c r="D19024" s="220"/>
      <c r="E19024" s="220"/>
      <c r="F19024" s="225"/>
      <c r="G19024" s="222"/>
      <c r="H19024" s="229"/>
      <c r="I19024" s="220"/>
      <c r="J19024" s="220"/>
      <c r="K19024" s="223"/>
    </row>
    <row r="19025" customHeight="1" spans="1:11">
      <c r="A19025" s="226"/>
      <c r="B19025" s="213"/>
      <c r="C19025" s="214"/>
      <c r="D19025" s="214"/>
      <c r="E19025" s="214"/>
      <c r="F19025" s="224"/>
      <c r="G19025" s="216"/>
      <c r="H19025" s="227"/>
      <c r="I19025" s="214"/>
      <c r="J19025" s="214"/>
      <c r="K19025" s="218"/>
    </row>
    <row r="19026" customHeight="1" spans="1:11">
      <c r="A19026" s="228"/>
      <c r="B19026" s="219"/>
      <c r="C19026" s="220"/>
      <c r="D19026" s="220"/>
      <c r="E19026" s="220"/>
      <c r="F19026" s="225"/>
      <c r="G19026" s="222"/>
      <c r="H19026" s="229"/>
      <c r="I19026" s="220"/>
      <c r="J19026" s="220"/>
      <c r="K19026" s="223"/>
    </row>
    <row r="19027" customHeight="1" spans="1:11">
      <c r="A19027" s="226"/>
      <c r="B19027" s="213"/>
      <c r="C19027" s="214"/>
      <c r="D19027" s="214"/>
      <c r="E19027" s="214"/>
      <c r="F19027" s="224"/>
      <c r="G19027" s="216"/>
      <c r="H19027" s="227"/>
      <c r="I19027" s="214"/>
      <c r="J19027" s="214"/>
      <c r="K19027" s="218"/>
    </row>
    <row r="19028" customHeight="1" spans="1:11">
      <c r="A19028" s="228"/>
      <c r="B19028" s="219"/>
      <c r="C19028" s="220"/>
      <c r="D19028" s="220"/>
      <c r="E19028" s="220"/>
      <c r="F19028" s="225"/>
      <c r="G19028" s="222"/>
      <c r="H19028" s="229"/>
      <c r="I19028" s="220"/>
      <c r="J19028" s="220"/>
      <c r="K19028" s="223"/>
    </row>
    <row r="19029" customHeight="1" spans="1:11">
      <c r="A19029" s="226"/>
      <c r="B19029" s="213"/>
      <c r="C19029" s="214"/>
      <c r="D19029" s="214"/>
      <c r="E19029" s="214"/>
      <c r="F19029" s="224"/>
      <c r="G19029" s="216"/>
      <c r="H19029" s="227"/>
      <c r="I19029" s="214"/>
      <c r="J19029" s="214"/>
      <c r="K19029" s="218"/>
    </row>
    <row r="19030" customHeight="1" spans="1:11">
      <c r="A19030" s="228"/>
      <c r="B19030" s="219"/>
      <c r="C19030" s="220"/>
      <c r="D19030" s="220"/>
      <c r="E19030" s="220"/>
      <c r="F19030" s="225"/>
      <c r="G19030" s="222"/>
      <c r="H19030" s="229"/>
      <c r="I19030" s="220"/>
      <c r="J19030" s="220"/>
      <c r="K19030" s="223"/>
    </row>
    <row r="19031" customHeight="1" spans="1:11">
      <c r="A19031" s="226"/>
      <c r="B19031" s="213"/>
      <c r="C19031" s="214"/>
      <c r="D19031" s="214"/>
      <c r="E19031" s="214"/>
      <c r="F19031" s="224"/>
      <c r="G19031" s="216"/>
      <c r="H19031" s="227"/>
      <c r="I19031" s="214"/>
      <c r="J19031" s="214"/>
      <c r="K19031" s="218"/>
    </row>
    <row r="19032" customHeight="1" spans="1:11">
      <c r="A19032" s="228"/>
      <c r="B19032" s="219"/>
      <c r="C19032" s="220"/>
      <c r="D19032" s="220"/>
      <c r="E19032" s="220"/>
      <c r="F19032" s="225"/>
      <c r="G19032" s="222"/>
      <c r="H19032" s="229"/>
      <c r="I19032" s="220"/>
      <c r="J19032" s="220"/>
      <c r="K19032" s="223"/>
    </row>
    <row r="19033" customHeight="1" spans="1:11">
      <c r="A19033" s="226"/>
      <c r="B19033" s="213"/>
      <c r="C19033" s="214"/>
      <c r="D19033" s="214"/>
      <c r="E19033" s="214"/>
      <c r="F19033" s="224"/>
      <c r="G19033" s="216"/>
      <c r="H19033" s="227"/>
      <c r="I19033" s="214"/>
      <c r="J19033" s="214"/>
      <c r="K19033" s="218"/>
    </row>
    <row r="19034" customHeight="1" spans="1:11">
      <c r="A19034" s="228"/>
      <c r="B19034" s="219"/>
      <c r="C19034" s="220"/>
      <c r="D19034" s="220"/>
      <c r="E19034" s="220"/>
      <c r="F19034" s="225"/>
      <c r="G19034" s="222"/>
      <c r="H19034" s="229"/>
      <c r="I19034" s="220"/>
      <c r="J19034" s="220"/>
      <c r="K19034" s="223"/>
    </row>
    <row r="19035" customHeight="1" spans="1:11">
      <c r="A19035" s="226"/>
      <c r="B19035" s="213"/>
      <c r="C19035" s="214"/>
      <c r="D19035" s="214"/>
      <c r="E19035" s="214"/>
      <c r="F19035" s="224"/>
      <c r="G19035" s="216"/>
      <c r="H19035" s="227"/>
      <c r="I19035" s="214"/>
      <c r="J19035" s="214"/>
      <c r="K19035" s="218"/>
    </row>
    <row r="19036" customHeight="1" spans="1:11">
      <c r="A19036" s="228"/>
      <c r="B19036" s="219"/>
      <c r="C19036" s="220"/>
      <c r="D19036" s="220"/>
      <c r="E19036" s="220"/>
      <c r="F19036" s="225"/>
      <c r="G19036" s="222"/>
      <c r="H19036" s="229"/>
      <c r="I19036" s="220"/>
      <c r="J19036" s="220"/>
      <c r="K19036" s="223"/>
    </row>
    <row r="19037" customHeight="1" spans="1:11">
      <c r="A19037" s="226"/>
      <c r="B19037" s="213"/>
      <c r="C19037" s="214"/>
      <c r="D19037" s="214"/>
      <c r="E19037" s="214"/>
      <c r="F19037" s="224"/>
      <c r="G19037" s="216"/>
      <c r="H19037" s="227"/>
      <c r="I19037" s="214"/>
      <c r="J19037" s="214"/>
      <c r="K19037" s="218"/>
    </row>
    <row r="19038" customHeight="1" spans="1:11">
      <c r="A19038" s="228"/>
      <c r="B19038" s="219"/>
      <c r="C19038" s="220"/>
      <c r="D19038" s="220"/>
      <c r="E19038" s="220"/>
      <c r="F19038" s="225"/>
      <c r="G19038" s="222"/>
      <c r="H19038" s="229"/>
      <c r="I19038" s="220"/>
      <c r="J19038" s="220"/>
      <c r="K19038" s="223"/>
    </row>
    <row r="19039" customHeight="1" spans="1:11">
      <c r="A19039" s="226"/>
      <c r="B19039" s="213"/>
      <c r="C19039" s="214"/>
      <c r="D19039" s="214"/>
      <c r="E19039" s="214"/>
      <c r="F19039" s="224"/>
      <c r="G19039" s="216"/>
      <c r="H19039" s="227"/>
      <c r="I19039" s="214"/>
      <c r="J19039" s="214"/>
      <c r="K19039" s="218"/>
    </row>
    <row r="19040" customHeight="1" spans="1:11">
      <c r="A19040" s="228"/>
      <c r="B19040" s="219"/>
      <c r="C19040" s="220"/>
      <c r="D19040" s="220"/>
      <c r="E19040" s="220"/>
      <c r="F19040" s="225"/>
      <c r="G19040" s="222"/>
      <c r="H19040" s="229"/>
      <c r="I19040" s="220"/>
      <c r="J19040" s="220"/>
      <c r="K19040" s="223"/>
    </row>
    <row r="19041" customHeight="1" spans="1:11">
      <c r="A19041" s="226"/>
      <c r="B19041" s="213"/>
      <c r="C19041" s="214"/>
      <c r="D19041" s="214"/>
      <c r="E19041" s="214"/>
      <c r="F19041" s="224"/>
      <c r="G19041" s="216"/>
      <c r="H19041" s="227"/>
      <c r="I19041" s="214"/>
      <c r="J19041" s="214"/>
      <c r="K19041" s="218"/>
    </row>
    <row r="19042" customHeight="1" spans="1:11">
      <c r="A19042" s="228"/>
      <c r="B19042" s="219"/>
      <c r="C19042" s="220"/>
      <c r="D19042" s="220"/>
      <c r="E19042" s="220"/>
      <c r="F19042" s="225"/>
      <c r="G19042" s="222"/>
      <c r="H19042" s="229"/>
      <c r="I19042" s="220"/>
      <c r="J19042" s="220"/>
      <c r="K19042" s="223"/>
    </row>
    <row r="19043" customHeight="1" spans="1:11">
      <c r="A19043" s="226"/>
      <c r="B19043" s="213"/>
      <c r="C19043" s="214"/>
      <c r="D19043" s="214"/>
      <c r="E19043" s="214"/>
      <c r="F19043" s="224"/>
      <c r="G19043" s="216"/>
      <c r="H19043" s="227"/>
      <c r="I19043" s="214"/>
      <c r="J19043" s="214"/>
      <c r="K19043" s="218"/>
    </row>
    <row r="19044" customHeight="1" spans="1:11">
      <c r="A19044" s="228"/>
      <c r="B19044" s="219"/>
      <c r="C19044" s="220"/>
      <c r="D19044" s="220"/>
      <c r="E19044" s="220"/>
      <c r="F19044" s="225"/>
      <c r="G19044" s="222"/>
      <c r="H19044" s="229"/>
      <c r="I19044" s="220"/>
      <c r="J19044" s="220"/>
      <c r="K19044" s="223"/>
    </row>
    <row r="19045" customHeight="1" spans="1:11">
      <c r="A19045" s="226"/>
      <c r="B19045" s="213"/>
      <c r="C19045" s="214"/>
      <c r="D19045" s="214"/>
      <c r="E19045" s="214"/>
      <c r="F19045" s="224"/>
      <c r="G19045" s="216"/>
      <c r="H19045" s="227"/>
      <c r="I19045" s="214"/>
      <c r="J19045" s="214"/>
      <c r="K19045" s="218"/>
    </row>
    <row r="19046" customHeight="1" spans="1:11">
      <c r="A19046" s="228"/>
      <c r="B19046" s="219"/>
      <c r="C19046" s="220"/>
      <c r="D19046" s="220"/>
      <c r="E19046" s="220"/>
      <c r="F19046" s="225"/>
      <c r="G19046" s="222"/>
      <c r="H19046" s="229"/>
      <c r="I19046" s="220"/>
      <c r="J19046" s="220"/>
      <c r="K19046" s="223"/>
    </row>
    <row r="19047" customHeight="1" spans="1:11">
      <c r="A19047" s="226"/>
      <c r="B19047" s="213"/>
      <c r="C19047" s="214"/>
      <c r="D19047" s="214"/>
      <c r="E19047" s="214"/>
      <c r="F19047" s="224"/>
      <c r="G19047" s="216"/>
      <c r="H19047" s="227"/>
      <c r="I19047" s="214"/>
      <c r="J19047" s="214"/>
      <c r="K19047" s="218"/>
    </row>
    <row r="19048" customHeight="1" spans="1:11">
      <c r="A19048" s="228"/>
      <c r="B19048" s="219"/>
      <c r="C19048" s="220"/>
      <c r="D19048" s="220"/>
      <c r="E19048" s="220"/>
      <c r="F19048" s="225"/>
      <c r="G19048" s="222"/>
      <c r="H19048" s="229"/>
      <c r="I19048" s="220"/>
      <c r="J19048" s="220"/>
      <c r="K19048" s="223"/>
    </row>
    <row r="19049" customHeight="1" spans="1:11">
      <c r="A19049" s="226"/>
      <c r="B19049" s="213"/>
      <c r="C19049" s="214"/>
      <c r="D19049" s="214"/>
      <c r="E19049" s="214"/>
      <c r="F19049" s="224"/>
      <c r="G19049" s="216"/>
      <c r="H19049" s="227"/>
      <c r="I19049" s="214"/>
      <c r="J19049" s="214"/>
      <c r="K19049" s="218"/>
    </row>
    <row r="19050" customHeight="1" spans="1:11">
      <c r="A19050" s="228"/>
      <c r="B19050" s="219"/>
      <c r="C19050" s="220"/>
      <c r="D19050" s="220"/>
      <c r="E19050" s="220"/>
      <c r="F19050" s="225"/>
      <c r="G19050" s="222"/>
      <c r="H19050" s="229"/>
      <c r="I19050" s="220"/>
      <c r="J19050" s="220"/>
      <c r="K19050" s="223"/>
    </row>
    <row r="19051" customHeight="1" spans="1:11">
      <c r="A19051" s="226"/>
      <c r="B19051" s="213"/>
      <c r="C19051" s="214"/>
      <c r="D19051" s="214"/>
      <c r="E19051" s="214"/>
      <c r="F19051" s="224"/>
      <c r="G19051" s="216"/>
      <c r="H19051" s="227"/>
      <c r="I19051" s="214"/>
      <c r="J19051" s="214"/>
      <c r="K19051" s="218"/>
    </row>
    <row r="19052" customHeight="1" spans="1:11">
      <c r="A19052" s="228"/>
      <c r="B19052" s="219"/>
      <c r="C19052" s="220"/>
      <c r="D19052" s="220"/>
      <c r="E19052" s="220"/>
      <c r="F19052" s="225"/>
      <c r="G19052" s="222"/>
      <c r="H19052" s="229"/>
      <c r="I19052" s="220"/>
      <c r="J19052" s="220"/>
      <c r="K19052" s="223"/>
    </row>
    <row r="19053" customHeight="1" spans="1:11">
      <c r="A19053" s="226"/>
      <c r="B19053" s="213"/>
      <c r="C19053" s="214"/>
      <c r="D19053" s="214"/>
      <c r="E19053" s="214"/>
      <c r="F19053" s="224"/>
      <c r="G19053" s="216"/>
      <c r="H19053" s="227"/>
      <c r="I19053" s="214"/>
      <c r="J19053" s="214"/>
      <c r="K19053" s="218"/>
    </row>
    <row r="19054" customHeight="1" spans="1:11">
      <c r="A19054" s="228"/>
      <c r="B19054" s="219"/>
      <c r="C19054" s="220"/>
      <c r="D19054" s="220"/>
      <c r="E19054" s="220"/>
      <c r="F19054" s="225"/>
      <c r="G19054" s="222"/>
      <c r="H19054" s="229"/>
      <c r="I19054" s="220"/>
      <c r="J19054" s="220"/>
      <c r="K19054" s="223"/>
    </row>
    <row r="19055" customHeight="1" spans="1:11">
      <c r="A19055" s="226"/>
      <c r="B19055" s="213"/>
      <c r="C19055" s="214"/>
      <c r="D19055" s="214"/>
      <c r="E19055" s="214"/>
      <c r="F19055" s="224"/>
      <c r="G19055" s="216"/>
      <c r="H19055" s="227"/>
      <c r="I19055" s="214"/>
      <c r="J19055" s="214"/>
      <c r="K19055" s="218"/>
    </row>
    <row r="19056" customHeight="1" spans="1:11">
      <c r="A19056" s="228"/>
      <c r="B19056" s="219"/>
      <c r="C19056" s="220"/>
      <c r="D19056" s="220"/>
      <c r="E19056" s="220"/>
      <c r="F19056" s="225"/>
      <c r="G19056" s="222"/>
      <c r="H19056" s="229"/>
      <c r="I19056" s="220"/>
      <c r="J19056" s="220"/>
      <c r="K19056" s="223"/>
    </row>
    <row r="19057" customHeight="1" spans="1:11">
      <c r="A19057" s="226"/>
      <c r="B19057" s="213"/>
      <c r="C19057" s="214"/>
      <c r="D19057" s="214"/>
      <c r="E19057" s="214"/>
      <c r="F19057" s="224"/>
      <c r="G19057" s="216"/>
      <c r="H19057" s="227"/>
      <c r="I19057" s="214"/>
      <c r="J19057" s="214"/>
      <c r="K19057" s="218"/>
    </row>
    <row r="19058" customHeight="1" spans="1:11">
      <c r="A19058" s="228"/>
      <c r="B19058" s="219"/>
      <c r="C19058" s="220"/>
      <c r="D19058" s="220"/>
      <c r="E19058" s="220"/>
      <c r="F19058" s="225"/>
      <c r="G19058" s="222"/>
      <c r="H19058" s="229"/>
      <c r="I19058" s="220"/>
      <c r="J19058" s="220"/>
      <c r="K19058" s="223"/>
    </row>
    <row r="19059" customHeight="1" spans="1:11">
      <c r="A19059" s="226"/>
      <c r="B19059" s="213"/>
      <c r="C19059" s="214"/>
      <c r="D19059" s="214"/>
      <c r="E19059" s="214"/>
      <c r="F19059" s="224"/>
      <c r="G19059" s="216"/>
      <c r="H19059" s="227"/>
      <c r="I19059" s="214"/>
      <c r="J19059" s="214"/>
      <c r="K19059" s="218"/>
    </row>
    <row r="19060" customHeight="1" spans="1:11">
      <c r="A19060" s="228"/>
      <c r="B19060" s="219"/>
      <c r="C19060" s="220"/>
      <c r="D19060" s="220"/>
      <c r="E19060" s="220"/>
      <c r="F19060" s="225"/>
      <c r="G19060" s="222"/>
      <c r="H19060" s="229"/>
      <c r="I19060" s="220"/>
      <c r="J19060" s="220"/>
      <c r="K19060" s="223"/>
    </row>
    <row r="19061" customHeight="1" spans="1:11">
      <c r="A19061" s="226"/>
      <c r="B19061" s="213"/>
      <c r="C19061" s="214"/>
      <c r="D19061" s="214"/>
      <c r="E19061" s="214"/>
      <c r="F19061" s="224"/>
      <c r="G19061" s="216"/>
      <c r="H19061" s="227"/>
      <c r="I19061" s="214"/>
      <c r="J19061" s="214"/>
      <c r="K19061" s="218"/>
    </row>
    <row r="19062" customHeight="1" spans="1:11">
      <c r="A19062" s="228"/>
      <c r="B19062" s="219"/>
      <c r="C19062" s="220"/>
      <c r="D19062" s="220"/>
      <c r="E19062" s="220"/>
      <c r="F19062" s="225"/>
      <c r="G19062" s="222"/>
      <c r="H19062" s="229"/>
      <c r="I19062" s="220"/>
      <c r="J19062" s="220"/>
      <c r="K19062" s="223"/>
    </row>
    <row r="19063" customHeight="1" spans="1:11">
      <c r="A19063" s="226"/>
      <c r="B19063" s="213"/>
      <c r="C19063" s="214"/>
      <c r="D19063" s="214"/>
      <c r="E19063" s="214"/>
      <c r="F19063" s="224"/>
      <c r="G19063" s="216"/>
      <c r="H19063" s="227"/>
      <c r="I19063" s="214"/>
      <c r="J19063" s="214"/>
      <c r="K19063" s="218"/>
    </row>
    <row r="19064" customHeight="1" spans="1:11">
      <c r="A19064" s="228"/>
      <c r="B19064" s="219"/>
      <c r="C19064" s="220"/>
      <c r="D19064" s="220"/>
      <c r="E19064" s="220"/>
      <c r="F19064" s="225"/>
      <c r="G19064" s="222"/>
      <c r="H19064" s="229"/>
      <c r="I19064" s="220"/>
      <c r="J19064" s="220"/>
      <c r="K19064" s="223"/>
    </row>
    <row r="19065" customHeight="1" spans="1:11">
      <c r="A19065" s="226"/>
      <c r="B19065" s="213"/>
      <c r="C19065" s="214"/>
      <c r="D19065" s="214"/>
      <c r="E19065" s="214"/>
      <c r="F19065" s="224"/>
      <c r="G19065" s="216"/>
      <c r="H19065" s="227"/>
      <c r="I19065" s="214"/>
      <c r="J19065" s="214"/>
      <c r="K19065" s="218"/>
    </row>
    <row r="19066" customHeight="1" spans="1:11">
      <c r="A19066" s="228"/>
      <c r="B19066" s="219"/>
      <c r="C19066" s="220"/>
      <c r="D19066" s="220"/>
      <c r="E19066" s="220"/>
      <c r="F19066" s="225"/>
      <c r="G19066" s="222"/>
      <c r="H19066" s="229"/>
      <c r="I19066" s="220"/>
      <c r="J19066" s="220"/>
      <c r="K19066" s="223"/>
    </row>
    <row r="19067" customHeight="1" spans="1:11">
      <c r="A19067" s="226"/>
      <c r="B19067" s="213"/>
      <c r="C19067" s="214"/>
      <c r="D19067" s="214"/>
      <c r="E19067" s="214"/>
      <c r="F19067" s="224"/>
      <c r="G19067" s="216"/>
      <c r="H19067" s="227"/>
      <c r="I19067" s="214"/>
      <c r="J19067" s="214"/>
      <c r="K19067" s="218"/>
    </row>
    <row r="19068" customHeight="1" spans="1:11">
      <c r="A19068" s="228"/>
      <c r="B19068" s="219"/>
      <c r="C19068" s="220"/>
      <c r="D19068" s="220"/>
      <c r="E19068" s="220"/>
      <c r="F19068" s="225"/>
      <c r="G19068" s="222"/>
      <c r="H19068" s="229"/>
      <c r="I19068" s="220"/>
      <c r="J19068" s="220"/>
      <c r="K19068" s="223"/>
    </row>
    <row r="19069" customHeight="1" spans="1:11">
      <c r="A19069" s="226"/>
      <c r="B19069" s="213"/>
      <c r="C19069" s="214"/>
      <c r="D19069" s="214"/>
      <c r="E19069" s="214"/>
      <c r="F19069" s="224"/>
      <c r="G19069" s="216"/>
      <c r="H19069" s="227"/>
      <c r="I19069" s="214"/>
      <c r="J19069" s="214"/>
      <c r="K19069" s="218"/>
    </row>
    <row r="19070" customHeight="1" spans="1:11">
      <c r="A19070" s="228"/>
      <c r="B19070" s="219"/>
      <c r="C19070" s="220"/>
      <c r="D19070" s="220"/>
      <c r="E19070" s="220"/>
      <c r="F19070" s="225"/>
      <c r="G19070" s="222"/>
      <c r="H19070" s="229"/>
      <c r="I19070" s="220"/>
      <c r="J19070" s="220"/>
      <c r="K19070" s="223"/>
    </row>
    <row r="19071" customHeight="1" spans="1:11">
      <c r="A19071" s="226"/>
      <c r="B19071" s="213"/>
      <c r="C19071" s="214"/>
      <c r="D19071" s="214"/>
      <c r="E19071" s="214"/>
      <c r="F19071" s="224"/>
      <c r="G19071" s="216"/>
      <c r="H19071" s="227"/>
      <c r="I19071" s="214"/>
      <c r="J19071" s="214"/>
      <c r="K19071" s="218"/>
    </row>
    <row r="19072" customHeight="1" spans="1:11">
      <c r="A19072" s="228"/>
      <c r="B19072" s="219"/>
      <c r="C19072" s="220"/>
      <c r="D19072" s="220"/>
      <c r="E19072" s="220"/>
      <c r="F19072" s="225"/>
      <c r="G19072" s="222"/>
      <c r="H19072" s="229"/>
      <c r="I19072" s="220"/>
      <c r="J19072" s="220"/>
      <c r="K19072" s="223"/>
    </row>
    <row r="19073" customHeight="1" spans="1:11">
      <c r="A19073" s="226"/>
      <c r="B19073" s="213"/>
      <c r="C19073" s="214"/>
      <c r="D19073" s="214"/>
      <c r="E19073" s="214"/>
      <c r="F19073" s="224"/>
      <c r="G19073" s="216"/>
      <c r="H19073" s="227"/>
      <c r="I19073" s="214"/>
      <c r="J19073" s="214"/>
      <c r="K19073" s="218"/>
    </row>
    <row r="19074" customHeight="1" spans="1:11">
      <c r="A19074" s="228"/>
      <c r="B19074" s="219"/>
      <c r="C19074" s="220"/>
      <c r="D19074" s="220"/>
      <c r="E19074" s="220"/>
      <c r="F19074" s="225"/>
      <c r="G19074" s="222"/>
      <c r="H19074" s="229"/>
      <c r="I19074" s="220"/>
      <c r="J19074" s="220"/>
      <c r="K19074" s="223"/>
    </row>
    <row r="19075" customHeight="1" spans="1:11">
      <c r="A19075" s="226"/>
      <c r="B19075" s="213"/>
      <c r="C19075" s="214"/>
      <c r="D19075" s="214"/>
      <c r="E19075" s="214"/>
      <c r="F19075" s="224"/>
      <c r="G19075" s="216"/>
      <c r="H19075" s="227"/>
      <c r="I19075" s="214"/>
      <c r="J19075" s="214"/>
      <c r="K19075" s="218"/>
    </row>
    <row r="19076" customHeight="1" spans="1:11">
      <c r="A19076" s="228"/>
      <c r="B19076" s="219"/>
      <c r="C19076" s="220"/>
      <c r="D19076" s="220"/>
      <c r="E19076" s="220"/>
      <c r="F19076" s="225"/>
      <c r="G19076" s="222"/>
      <c r="H19076" s="229"/>
      <c r="I19076" s="220"/>
      <c r="J19076" s="220"/>
      <c r="K19076" s="223"/>
    </row>
    <row r="19077" customHeight="1" spans="1:11">
      <c r="A19077" s="226"/>
      <c r="B19077" s="213"/>
      <c r="C19077" s="214"/>
      <c r="D19077" s="214"/>
      <c r="E19077" s="214"/>
      <c r="F19077" s="224"/>
      <c r="G19077" s="216"/>
      <c r="H19077" s="227"/>
      <c r="I19077" s="214"/>
      <c r="J19077" s="214"/>
      <c r="K19077" s="218"/>
    </row>
    <row r="19078" customHeight="1" spans="1:11">
      <c r="A19078" s="228"/>
      <c r="B19078" s="219"/>
      <c r="C19078" s="220"/>
      <c r="D19078" s="220"/>
      <c r="E19078" s="220"/>
      <c r="F19078" s="225"/>
      <c r="G19078" s="222"/>
      <c r="H19078" s="229"/>
      <c r="I19078" s="220"/>
      <c r="J19078" s="220"/>
      <c r="K19078" s="223"/>
    </row>
    <row r="19079" customHeight="1" spans="1:11">
      <c r="A19079" s="226"/>
      <c r="B19079" s="213"/>
      <c r="C19079" s="214"/>
      <c r="D19079" s="214"/>
      <c r="E19079" s="214"/>
      <c r="F19079" s="224"/>
      <c r="G19079" s="216"/>
      <c r="H19079" s="227"/>
      <c r="I19079" s="214"/>
      <c r="J19079" s="214"/>
      <c r="K19079" s="218"/>
    </row>
    <row r="19080" customHeight="1" spans="1:11">
      <c r="A19080" s="228"/>
      <c r="B19080" s="219"/>
      <c r="C19080" s="220"/>
      <c r="D19080" s="220"/>
      <c r="E19080" s="220"/>
      <c r="F19080" s="225"/>
      <c r="G19080" s="222"/>
      <c r="H19080" s="229"/>
      <c r="I19080" s="220"/>
      <c r="J19080" s="220"/>
      <c r="K19080" s="223"/>
    </row>
    <row r="19081" customHeight="1" spans="1:11">
      <c r="A19081" s="226"/>
      <c r="B19081" s="213"/>
      <c r="C19081" s="214"/>
      <c r="D19081" s="214"/>
      <c r="E19081" s="214"/>
      <c r="F19081" s="224"/>
      <c r="G19081" s="216"/>
      <c r="H19081" s="227"/>
      <c r="I19081" s="214"/>
      <c r="J19081" s="214"/>
      <c r="K19081" s="218"/>
    </row>
    <row r="19082" customHeight="1" spans="1:11">
      <c r="A19082" s="228"/>
      <c r="B19082" s="219"/>
      <c r="C19082" s="220"/>
      <c r="D19082" s="220"/>
      <c r="E19082" s="220"/>
      <c r="F19082" s="225"/>
      <c r="G19082" s="222"/>
      <c r="H19082" s="229"/>
      <c r="I19082" s="220"/>
      <c r="J19082" s="220"/>
      <c r="K19082" s="223"/>
    </row>
    <row r="19083" customHeight="1" spans="1:11">
      <c r="A19083" s="226"/>
      <c r="B19083" s="213"/>
      <c r="C19083" s="214"/>
      <c r="D19083" s="214"/>
      <c r="E19083" s="214"/>
      <c r="F19083" s="224"/>
      <c r="G19083" s="216"/>
      <c r="H19083" s="227"/>
      <c r="I19083" s="214"/>
      <c r="J19083" s="214"/>
      <c r="K19083" s="218"/>
    </row>
    <row r="19084" customHeight="1" spans="1:11">
      <c r="A19084" s="228"/>
      <c r="B19084" s="219"/>
      <c r="C19084" s="220"/>
      <c r="D19084" s="220"/>
      <c r="E19084" s="220"/>
      <c r="F19084" s="225"/>
      <c r="G19084" s="222"/>
      <c r="H19084" s="229"/>
      <c r="I19084" s="220"/>
      <c r="J19084" s="220"/>
      <c r="K19084" s="223"/>
    </row>
    <row r="19085" customHeight="1" spans="1:11">
      <c r="A19085" s="226"/>
      <c r="B19085" s="213"/>
      <c r="C19085" s="214"/>
      <c r="D19085" s="214"/>
      <c r="E19085" s="214"/>
      <c r="F19085" s="224"/>
      <c r="G19085" s="216"/>
      <c r="H19085" s="227"/>
      <c r="I19085" s="214"/>
      <c r="J19085" s="214"/>
      <c r="K19085" s="218"/>
    </row>
    <row r="19086" customHeight="1" spans="1:11">
      <c r="A19086" s="228"/>
      <c r="B19086" s="219"/>
      <c r="C19086" s="220"/>
      <c r="D19086" s="220"/>
      <c r="E19086" s="220"/>
      <c r="F19086" s="225"/>
      <c r="G19086" s="222"/>
      <c r="H19086" s="229"/>
      <c r="I19086" s="220"/>
      <c r="J19086" s="220"/>
      <c r="K19086" s="223"/>
    </row>
    <row r="19087" customHeight="1" spans="1:11">
      <c r="A19087" s="226"/>
      <c r="B19087" s="213"/>
      <c r="C19087" s="214"/>
      <c r="D19087" s="214"/>
      <c r="E19087" s="214"/>
      <c r="F19087" s="224"/>
      <c r="G19087" s="216"/>
      <c r="H19087" s="227"/>
      <c r="I19087" s="214"/>
      <c r="J19087" s="214"/>
      <c r="K19087" s="218"/>
    </row>
    <row r="19088" customHeight="1" spans="1:11">
      <c r="A19088" s="228"/>
      <c r="B19088" s="219"/>
      <c r="C19088" s="220"/>
      <c r="D19088" s="220"/>
      <c r="E19088" s="220"/>
      <c r="F19088" s="225"/>
      <c r="G19088" s="222"/>
      <c r="H19088" s="229"/>
      <c r="I19088" s="220"/>
      <c r="J19088" s="220"/>
      <c r="K19088" s="223"/>
    </row>
    <row r="19089" customHeight="1" spans="1:11">
      <c r="A19089" s="226"/>
      <c r="B19089" s="213"/>
      <c r="C19089" s="214"/>
      <c r="D19089" s="214"/>
      <c r="E19089" s="214"/>
      <c r="F19089" s="224"/>
      <c r="G19089" s="216"/>
      <c r="H19089" s="227"/>
      <c r="I19089" s="214"/>
      <c r="J19089" s="214"/>
      <c r="K19089" s="218"/>
    </row>
    <row r="19090" customHeight="1" spans="1:11">
      <c r="A19090" s="228"/>
      <c r="B19090" s="219"/>
      <c r="C19090" s="220"/>
      <c r="D19090" s="220"/>
      <c r="E19090" s="220"/>
      <c r="F19090" s="225"/>
      <c r="G19090" s="222"/>
      <c r="H19090" s="229"/>
      <c r="I19090" s="220"/>
      <c r="J19090" s="220"/>
      <c r="K19090" s="223"/>
    </row>
    <row r="19091" customHeight="1" spans="1:11">
      <c r="A19091" s="226"/>
      <c r="B19091" s="213"/>
      <c r="C19091" s="214"/>
      <c r="D19091" s="214"/>
      <c r="E19091" s="214"/>
      <c r="F19091" s="224"/>
      <c r="G19091" s="216"/>
      <c r="H19091" s="227"/>
      <c r="I19091" s="214"/>
      <c r="J19091" s="214"/>
      <c r="K19091" s="218"/>
    </row>
    <row r="19092" customHeight="1" spans="1:11">
      <c r="A19092" s="228"/>
      <c r="B19092" s="219"/>
      <c r="C19092" s="220"/>
      <c r="D19092" s="220"/>
      <c r="E19092" s="220"/>
      <c r="F19092" s="225"/>
      <c r="G19092" s="222"/>
      <c r="H19092" s="229"/>
      <c r="I19092" s="220"/>
      <c r="J19092" s="220"/>
      <c r="K19092" s="223"/>
    </row>
    <row r="19093" customHeight="1" spans="1:11">
      <c r="A19093" s="226"/>
      <c r="B19093" s="213"/>
      <c r="C19093" s="214"/>
      <c r="D19093" s="214"/>
      <c r="E19093" s="214"/>
      <c r="F19093" s="224"/>
      <c r="G19093" s="216"/>
      <c r="H19093" s="227"/>
      <c r="I19093" s="214"/>
      <c r="J19093" s="214"/>
      <c r="K19093" s="218"/>
    </row>
    <row r="19094" customHeight="1" spans="1:11">
      <c r="A19094" s="228"/>
      <c r="B19094" s="219"/>
      <c r="C19094" s="220"/>
      <c r="D19094" s="220"/>
      <c r="E19094" s="220"/>
      <c r="F19094" s="225"/>
      <c r="G19094" s="222"/>
      <c r="H19094" s="229"/>
      <c r="I19094" s="220"/>
      <c r="J19094" s="220"/>
      <c r="K19094" s="223"/>
    </row>
    <row r="19095" customHeight="1" spans="1:11">
      <c r="A19095" s="226"/>
      <c r="B19095" s="213"/>
      <c r="C19095" s="214"/>
      <c r="D19095" s="214"/>
      <c r="E19095" s="214"/>
      <c r="F19095" s="224"/>
      <c r="G19095" s="216"/>
      <c r="H19095" s="227"/>
      <c r="I19095" s="214"/>
      <c r="J19095" s="214"/>
      <c r="K19095" s="218"/>
    </row>
    <row r="19096" customHeight="1" spans="1:11">
      <c r="A19096" s="228"/>
      <c r="B19096" s="219"/>
      <c r="C19096" s="220"/>
      <c r="D19096" s="220"/>
      <c r="E19096" s="220"/>
      <c r="F19096" s="225"/>
      <c r="G19096" s="222"/>
      <c r="H19096" s="229"/>
      <c r="I19096" s="220"/>
      <c r="J19096" s="220"/>
      <c r="K19096" s="223"/>
    </row>
    <row r="19097" customHeight="1" spans="1:11">
      <c r="A19097" s="226"/>
      <c r="B19097" s="213"/>
      <c r="C19097" s="214"/>
      <c r="D19097" s="214"/>
      <c r="E19097" s="214"/>
      <c r="F19097" s="224"/>
      <c r="G19097" s="216"/>
      <c r="H19097" s="227"/>
      <c r="I19097" s="214"/>
      <c r="J19097" s="214"/>
      <c r="K19097" s="218"/>
    </row>
    <row r="19098" customHeight="1" spans="1:11">
      <c r="A19098" s="228"/>
      <c r="B19098" s="219"/>
      <c r="C19098" s="220"/>
      <c r="D19098" s="220"/>
      <c r="E19098" s="220"/>
      <c r="F19098" s="225"/>
      <c r="G19098" s="222"/>
      <c r="H19098" s="229"/>
      <c r="I19098" s="220"/>
      <c r="J19098" s="220"/>
      <c r="K19098" s="223"/>
    </row>
    <row r="19099" customHeight="1" spans="1:11">
      <c r="A19099" s="226"/>
      <c r="B19099" s="213"/>
      <c r="C19099" s="214"/>
      <c r="D19099" s="214"/>
      <c r="E19099" s="214"/>
      <c r="F19099" s="224"/>
      <c r="G19099" s="216"/>
      <c r="H19099" s="227"/>
      <c r="I19099" s="214"/>
      <c r="J19099" s="214"/>
      <c r="K19099" s="218"/>
    </row>
    <row r="19100" customHeight="1" spans="1:11">
      <c r="A19100" s="228"/>
      <c r="B19100" s="219"/>
      <c r="C19100" s="220"/>
      <c r="D19100" s="220"/>
      <c r="E19100" s="220"/>
      <c r="F19100" s="225"/>
      <c r="G19100" s="222"/>
      <c r="H19100" s="229"/>
      <c r="I19100" s="220"/>
      <c r="J19100" s="220"/>
      <c r="K19100" s="223"/>
    </row>
    <row r="19101" customHeight="1" spans="1:11">
      <c r="A19101" s="226"/>
      <c r="B19101" s="213"/>
      <c r="C19101" s="214"/>
      <c r="D19101" s="214"/>
      <c r="E19101" s="214"/>
      <c r="F19101" s="224"/>
      <c r="G19101" s="216"/>
      <c r="H19101" s="227"/>
      <c r="I19101" s="214"/>
      <c r="J19101" s="214"/>
      <c r="K19101" s="218"/>
    </row>
    <row r="19102" customHeight="1" spans="1:11">
      <c r="A19102" s="228"/>
      <c r="B19102" s="219"/>
      <c r="C19102" s="220"/>
      <c r="D19102" s="220"/>
      <c r="E19102" s="220"/>
      <c r="F19102" s="225"/>
      <c r="G19102" s="222"/>
      <c r="H19102" s="229"/>
      <c r="I19102" s="220"/>
      <c r="J19102" s="220"/>
      <c r="K19102" s="223"/>
    </row>
    <row r="19103" customHeight="1" spans="1:11">
      <c r="A19103" s="226"/>
      <c r="B19103" s="213"/>
      <c r="C19103" s="214"/>
      <c r="D19103" s="214"/>
      <c r="E19103" s="214"/>
      <c r="F19103" s="224"/>
      <c r="G19103" s="216"/>
      <c r="H19103" s="227"/>
      <c r="I19103" s="214"/>
      <c r="J19103" s="214"/>
      <c r="K19103" s="218"/>
    </row>
    <row r="19104" customHeight="1" spans="1:11">
      <c r="A19104" s="228"/>
      <c r="B19104" s="219"/>
      <c r="C19104" s="220"/>
      <c r="D19104" s="220"/>
      <c r="E19104" s="220"/>
      <c r="F19104" s="225"/>
      <c r="G19104" s="222"/>
      <c r="H19104" s="229"/>
      <c r="I19104" s="220"/>
      <c r="J19104" s="220"/>
      <c r="K19104" s="223"/>
    </row>
    <row r="19105" customHeight="1" spans="1:11">
      <c r="A19105" s="226"/>
      <c r="B19105" s="213"/>
      <c r="C19105" s="214"/>
      <c r="D19105" s="214"/>
      <c r="E19105" s="214"/>
      <c r="F19105" s="224"/>
      <c r="G19105" s="216"/>
      <c r="H19105" s="227"/>
      <c r="I19105" s="214"/>
      <c r="J19105" s="214"/>
      <c r="K19105" s="218"/>
    </row>
    <row r="19106" customHeight="1" spans="1:11">
      <c r="A19106" s="228"/>
      <c r="B19106" s="219"/>
      <c r="C19106" s="220"/>
      <c r="D19106" s="220"/>
      <c r="E19106" s="220"/>
      <c r="F19106" s="225"/>
      <c r="G19106" s="222"/>
      <c r="H19106" s="229"/>
      <c r="I19106" s="220"/>
      <c r="J19106" s="220"/>
      <c r="K19106" s="223"/>
    </row>
    <row r="19107" customHeight="1" spans="1:11">
      <c r="A19107" s="226"/>
      <c r="B19107" s="213"/>
      <c r="C19107" s="214"/>
      <c r="D19107" s="214"/>
      <c r="E19107" s="214"/>
      <c r="F19107" s="224"/>
      <c r="G19107" s="216"/>
      <c r="H19107" s="227"/>
      <c r="I19107" s="214"/>
      <c r="J19107" s="214"/>
      <c r="K19107" s="218"/>
    </row>
    <row r="19108" customHeight="1" spans="1:11">
      <c r="A19108" s="228"/>
      <c r="B19108" s="219"/>
      <c r="C19108" s="220"/>
      <c r="D19108" s="220"/>
      <c r="E19108" s="220"/>
      <c r="F19108" s="225"/>
      <c r="G19108" s="222"/>
      <c r="H19108" s="229"/>
      <c r="I19108" s="220"/>
      <c r="J19108" s="220"/>
      <c r="K19108" s="223"/>
    </row>
    <row r="19109" customHeight="1" spans="1:11">
      <c r="A19109" s="226"/>
      <c r="B19109" s="213"/>
      <c r="C19109" s="214"/>
      <c r="D19109" s="214"/>
      <c r="E19109" s="214"/>
      <c r="F19109" s="224"/>
      <c r="G19109" s="216"/>
      <c r="H19109" s="227"/>
      <c r="I19109" s="214"/>
      <c r="J19109" s="214"/>
      <c r="K19109" s="218"/>
    </row>
    <row r="19110" customHeight="1" spans="1:11">
      <c r="A19110" s="228"/>
      <c r="B19110" s="219"/>
      <c r="C19110" s="220"/>
      <c r="D19110" s="220"/>
      <c r="E19110" s="220"/>
      <c r="F19110" s="225"/>
      <c r="G19110" s="222"/>
      <c r="H19110" s="229"/>
      <c r="I19110" s="220"/>
      <c r="J19110" s="220"/>
      <c r="K19110" s="223"/>
    </row>
    <row r="19111" customHeight="1" spans="1:11">
      <c r="A19111" s="226"/>
      <c r="B19111" s="213"/>
      <c r="C19111" s="214"/>
      <c r="D19111" s="214"/>
      <c r="E19111" s="214"/>
      <c r="F19111" s="224"/>
      <c r="G19111" s="216"/>
      <c r="H19111" s="227"/>
      <c r="I19111" s="214"/>
      <c r="J19111" s="214"/>
      <c r="K19111" s="218"/>
    </row>
    <row r="19112" customHeight="1" spans="1:11">
      <c r="A19112" s="228"/>
      <c r="B19112" s="219"/>
      <c r="C19112" s="220"/>
      <c r="D19112" s="220"/>
      <c r="E19112" s="220"/>
      <c r="F19112" s="225"/>
      <c r="G19112" s="222"/>
      <c r="H19112" s="229"/>
      <c r="I19112" s="220"/>
      <c r="J19112" s="220"/>
      <c r="K19112" s="223"/>
    </row>
    <row r="19113" customHeight="1" spans="1:11">
      <c r="A19113" s="226"/>
      <c r="B19113" s="213"/>
      <c r="C19113" s="214"/>
      <c r="D19113" s="214"/>
      <c r="E19113" s="214"/>
      <c r="F19113" s="224"/>
      <c r="G19113" s="216"/>
      <c r="H19113" s="227"/>
      <c r="I19113" s="214"/>
      <c r="J19113" s="214"/>
      <c r="K19113" s="218"/>
    </row>
    <row r="19114" customHeight="1" spans="1:11">
      <c r="A19114" s="228"/>
      <c r="B19114" s="219"/>
      <c r="C19114" s="220"/>
      <c r="D19114" s="220"/>
      <c r="E19114" s="220"/>
      <c r="F19114" s="225"/>
      <c r="G19114" s="222"/>
      <c r="H19114" s="229"/>
      <c r="I19114" s="220"/>
      <c r="J19114" s="220"/>
      <c r="K19114" s="223"/>
    </row>
    <row r="19115" customHeight="1" spans="1:11">
      <c r="A19115" s="226"/>
      <c r="B19115" s="213"/>
      <c r="C19115" s="214"/>
      <c r="D19115" s="214"/>
      <c r="E19115" s="214"/>
      <c r="F19115" s="224"/>
      <c r="G19115" s="216"/>
      <c r="H19115" s="227"/>
      <c r="I19115" s="214"/>
      <c r="J19115" s="214"/>
      <c r="K19115" s="218"/>
    </row>
    <row r="19116" customHeight="1" spans="1:11">
      <c r="A19116" s="228"/>
      <c r="B19116" s="219"/>
      <c r="C19116" s="220"/>
      <c r="D19116" s="220"/>
      <c r="E19116" s="220"/>
      <c r="F19116" s="225"/>
      <c r="G19116" s="222"/>
      <c r="H19116" s="229"/>
      <c r="I19116" s="220"/>
      <c r="J19116" s="220"/>
      <c r="K19116" s="223"/>
    </row>
    <row r="19117" customHeight="1" spans="1:11">
      <c r="A19117" s="226"/>
      <c r="B19117" s="213"/>
      <c r="C19117" s="214"/>
      <c r="D19117" s="214"/>
      <c r="E19117" s="214"/>
      <c r="F19117" s="224"/>
      <c r="G19117" s="216"/>
      <c r="H19117" s="227"/>
      <c r="I19117" s="214"/>
      <c r="J19117" s="214"/>
      <c r="K19117" s="218"/>
    </row>
    <row r="19118" customHeight="1" spans="1:11">
      <c r="A19118" s="228"/>
      <c r="B19118" s="219"/>
      <c r="C19118" s="220"/>
      <c r="D19118" s="220"/>
      <c r="E19118" s="220"/>
      <c r="F19118" s="225"/>
      <c r="G19118" s="222"/>
      <c r="H19118" s="229"/>
      <c r="I19118" s="220"/>
      <c r="J19118" s="220"/>
      <c r="K19118" s="223"/>
    </row>
    <row r="19119" customHeight="1" spans="1:11">
      <c r="A19119" s="226"/>
      <c r="B19119" s="213"/>
      <c r="C19119" s="214"/>
      <c r="D19119" s="214"/>
      <c r="E19119" s="214"/>
      <c r="F19119" s="224"/>
      <c r="G19119" s="216"/>
      <c r="H19119" s="227"/>
      <c r="I19119" s="214"/>
      <c r="J19119" s="214"/>
      <c r="K19119" s="218"/>
    </row>
    <row r="19120" customHeight="1" spans="1:11">
      <c r="A19120" s="228"/>
      <c r="B19120" s="219"/>
      <c r="C19120" s="220"/>
      <c r="D19120" s="220"/>
      <c r="E19120" s="220"/>
      <c r="F19120" s="225"/>
      <c r="G19120" s="222"/>
      <c r="H19120" s="229"/>
      <c r="I19120" s="220"/>
      <c r="J19120" s="220"/>
      <c r="K19120" s="223"/>
    </row>
    <row r="19121" customHeight="1" spans="1:11">
      <c r="A19121" s="226"/>
      <c r="B19121" s="213"/>
      <c r="C19121" s="214"/>
      <c r="D19121" s="214"/>
      <c r="E19121" s="214"/>
      <c r="F19121" s="224"/>
      <c r="G19121" s="216"/>
      <c r="H19121" s="227"/>
      <c r="I19121" s="214"/>
      <c r="J19121" s="214"/>
      <c r="K19121" s="218"/>
    </row>
    <row r="19122" customHeight="1" spans="1:11">
      <c r="A19122" s="228"/>
      <c r="B19122" s="219"/>
      <c r="C19122" s="220"/>
      <c r="D19122" s="220"/>
      <c r="E19122" s="220"/>
      <c r="F19122" s="225"/>
      <c r="G19122" s="222"/>
      <c r="H19122" s="229"/>
      <c r="I19122" s="220"/>
      <c r="J19122" s="220"/>
      <c r="K19122" s="223"/>
    </row>
    <row r="19123" customHeight="1" spans="1:11">
      <c r="A19123" s="226"/>
      <c r="B19123" s="213"/>
      <c r="C19123" s="214"/>
      <c r="D19123" s="214"/>
      <c r="E19123" s="214"/>
      <c r="F19123" s="224"/>
      <c r="G19123" s="216"/>
      <c r="H19123" s="227"/>
      <c r="I19123" s="214"/>
      <c r="J19123" s="214"/>
      <c r="K19123" s="218"/>
    </row>
    <row r="19124" customHeight="1" spans="1:11">
      <c r="A19124" s="228"/>
      <c r="B19124" s="219"/>
      <c r="C19124" s="220"/>
      <c r="D19124" s="220"/>
      <c r="E19124" s="220"/>
      <c r="F19124" s="225"/>
      <c r="G19124" s="222"/>
      <c r="H19124" s="229"/>
      <c r="I19124" s="220"/>
      <c r="J19124" s="220"/>
      <c r="K19124" s="223"/>
    </row>
    <row r="19125" customHeight="1" spans="1:11">
      <c r="A19125" s="226"/>
      <c r="B19125" s="213"/>
      <c r="C19125" s="214"/>
      <c r="D19125" s="214"/>
      <c r="E19125" s="214"/>
      <c r="F19125" s="224"/>
      <c r="G19125" s="216"/>
      <c r="H19125" s="227"/>
      <c r="I19125" s="214"/>
      <c r="J19125" s="214"/>
      <c r="K19125" s="218"/>
    </row>
    <row r="19126" customHeight="1" spans="1:11">
      <c r="A19126" s="228"/>
      <c r="B19126" s="219"/>
      <c r="C19126" s="220"/>
      <c r="D19126" s="220"/>
      <c r="E19126" s="220"/>
      <c r="F19126" s="225"/>
      <c r="G19126" s="222"/>
      <c r="H19126" s="229"/>
      <c r="I19126" s="220"/>
      <c r="J19126" s="220"/>
      <c r="K19126" s="223"/>
    </row>
    <row r="19127" customHeight="1" spans="1:11">
      <c r="A19127" s="226"/>
      <c r="B19127" s="213"/>
      <c r="C19127" s="214"/>
      <c r="D19127" s="214"/>
      <c r="E19127" s="214"/>
      <c r="F19127" s="224"/>
      <c r="G19127" s="216"/>
      <c r="H19127" s="227"/>
      <c r="I19127" s="214"/>
      <c r="J19127" s="214"/>
      <c r="K19127" s="218"/>
    </row>
    <row r="19128" customHeight="1" spans="1:11">
      <c r="A19128" s="228"/>
      <c r="B19128" s="219"/>
      <c r="C19128" s="220"/>
      <c r="D19128" s="220"/>
      <c r="E19128" s="220"/>
      <c r="F19128" s="225"/>
      <c r="G19128" s="222"/>
      <c r="H19128" s="229"/>
      <c r="I19128" s="220"/>
      <c r="J19128" s="220"/>
      <c r="K19128" s="223"/>
    </row>
    <row r="19129" customHeight="1" spans="1:11">
      <c r="A19129" s="226"/>
      <c r="B19129" s="213"/>
      <c r="C19129" s="214"/>
      <c r="D19129" s="214"/>
      <c r="E19129" s="214"/>
      <c r="F19129" s="224"/>
      <c r="G19129" s="216"/>
      <c r="H19129" s="227"/>
      <c r="I19129" s="214"/>
      <c r="J19129" s="214"/>
      <c r="K19129" s="218"/>
    </row>
    <row r="19130" customHeight="1" spans="1:11">
      <c r="A19130" s="228"/>
      <c r="B19130" s="219"/>
      <c r="C19130" s="220"/>
      <c r="D19130" s="220"/>
      <c r="E19130" s="220"/>
      <c r="F19130" s="225"/>
      <c r="G19130" s="222"/>
      <c r="H19130" s="229"/>
      <c r="I19130" s="220"/>
      <c r="J19130" s="220"/>
      <c r="K19130" s="223"/>
    </row>
    <row r="19131" customHeight="1" spans="1:11">
      <c r="A19131" s="226"/>
      <c r="B19131" s="213"/>
      <c r="C19131" s="214"/>
      <c r="D19131" s="214"/>
      <c r="E19131" s="214"/>
      <c r="F19131" s="224"/>
      <c r="G19131" s="216"/>
      <c r="H19131" s="227"/>
      <c r="I19131" s="214"/>
      <c r="J19131" s="214"/>
      <c r="K19131" s="218"/>
    </row>
    <row r="19132" customHeight="1" spans="1:11">
      <c r="A19132" s="228"/>
      <c r="B19132" s="219"/>
      <c r="C19132" s="220"/>
      <c r="D19132" s="220"/>
      <c r="E19132" s="220"/>
      <c r="F19132" s="225"/>
      <c r="G19132" s="222"/>
      <c r="H19132" s="229"/>
      <c r="I19132" s="220"/>
      <c r="J19132" s="220"/>
      <c r="K19132" s="223"/>
    </row>
    <row r="19133" customHeight="1" spans="1:11">
      <c r="A19133" s="226"/>
      <c r="B19133" s="213"/>
      <c r="C19133" s="214"/>
      <c r="D19133" s="214"/>
      <c r="E19133" s="214"/>
      <c r="F19133" s="224"/>
      <c r="G19133" s="216"/>
      <c r="H19133" s="227"/>
      <c r="I19133" s="214"/>
      <c r="J19133" s="214"/>
      <c r="K19133" s="218"/>
    </row>
    <row r="19134" customHeight="1" spans="1:11">
      <c r="A19134" s="228"/>
      <c r="B19134" s="219"/>
      <c r="C19134" s="220"/>
      <c r="D19134" s="220"/>
      <c r="E19134" s="220"/>
      <c r="F19134" s="225"/>
      <c r="G19134" s="222"/>
      <c r="H19134" s="229"/>
      <c r="I19134" s="220"/>
      <c r="J19134" s="220"/>
      <c r="K19134" s="223"/>
    </row>
    <row r="19135" customHeight="1" spans="1:11">
      <c r="A19135" s="226"/>
      <c r="B19135" s="213"/>
      <c r="C19135" s="214"/>
      <c r="D19135" s="214"/>
      <c r="E19135" s="214"/>
      <c r="F19135" s="224"/>
      <c r="G19135" s="216"/>
      <c r="H19135" s="227"/>
      <c r="I19135" s="214"/>
      <c r="J19135" s="214"/>
      <c r="K19135" s="218"/>
    </row>
    <row r="19136" customHeight="1" spans="1:11">
      <c r="A19136" s="228"/>
      <c r="B19136" s="219"/>
      <c r="C19136" s="220"/>
      <c r="D19136" s="220"/>
      <c r="E19136" s="220"/>
      <c r="F19136" s="225"/>
      <c r="G19136" s="222"/>
      <c r="H19136" s="229"/>
      <c r="I19136" s="220"/>
      <c r="J19136" s="220"/>
      <c r="K19136" s="223"/>
    </row>
    <row r="19137" customHeight="1" spans="1:11">
      <c r="A19137" s="226"/>
      <c r="B19137" s="213"/>
      <c r="C19137" s="214"/>
      <c r="D19137" s="214"/>
      <c r="E19137" s="214"/>
      <c r="F19137" s="224"/>
      <c r="G19137" s="216"/>
      <c r="H19137" s="227"/>
      <c r="I19137" s="214"/>
      <c r="J19137" s="214"/>
      <c r="K19137" s="218"/>
    </row>
    <row r="19138" customHeight="1" spans="1:11">
      <c r="A19138" s="228"/>
      <c r="B19138" s="219"/>
      <c r="C19138" s="220"/>
      <c r="D19138" s="220"/>
      <c r="E19138" s="220"/>
      <c r="F19138" s="225"/>
      <c r="G19138" s="222"/>
      <c r="H19138" s="229"/>
      <c r="I19138" s="220"/>
      <c r="J19138" s="220"/>
      <c r="K19138" s="223"/>
    </row>
    <row r="19139" customHeight="1" spans="1:11">
      <c r="A19139" s="226"/>
      <c r="B19139" s="213"/>
      <c r="C19139" s="214"/>
      <c r="D19139" s="214"/>
      <c r="E19139" s="214"/>
      <c r="F19139" s="224"/>
      <c r="G19139" s="216"/>
      <c r="H19139" s="227"/>
      <c r="I19139" s="214"/>
      <c r="J19139" s="214"/>
      <c r="K19139" s="218"/>
    </row>
    <row r="19140" customHeight="1" spans="1:11">
      <c r="A19140" s="228"/>
      <c r="B19140" s="219"/>
      <c r="C19140" s="220"/>
      <c r="D19140" s="220"/>
      <c r="E19140" s="220"/>
      <c r="F19140" s="225"/>
      <c r="G19140" s="222"/>
      <c r="H19140" s="229"/>
      <c r="I19140" s="220"/>
      <c r="J19140" s="220"/>
      <c r="K19140" s="223"/>
    </row>
    <row r="19141" customHeight="1" spans="1:11">
      <c r="A19141" s="226"/>
      <c r="B19141" s="213"/>
      <c r="C19141" s="214"/>
      <c r="D19141" s="214"/>
      <c r="E19141" s="214"/>
      <c r="F19141" s="224"/>
      <c r="G19141" s="216"/>
      <c r="H19141" s="227"/>
      <c r="I19141" s="214"/>
      <c r="J19141" s="214"/>
      <c r="K19141" s="218"/>
    </row>
    <row r="19142" customHeight="1" spans="1:11">
      <c r="A19142" s="228"/>
      <c r="B19142" s="219"/>
      <c r="C19142" s="220"/>
      <c r="D19142" s="220"/>
      <c r="E19142" s="220"/>
      <c r="F19142" s="225"/>
      <c r="G19142" s="222"/>
      <c r="H19142" s="229"/>
      <c r="I19142" s="220"/>
      <c r="J19142" s="220"/>
      <c r="K19142" s="223"/>
    </row>
    <row r="19143" customHeight="1" spans="1:11">
      <c r="A19143" s="226"/>
      <c r="B19143" s="213"/>
      <c r="C19143" s="214"/>
      <c r="D19143" s="214"/>
      <c r="E19143" s="214"/>
      <c r="F19143" s="224"/>
      <c r="G19143" s="216"/>
      <c r="H19143" s="227"/>
      <c r="I19143" s="214"/>
      <c r="J19143" s="214"/>
      <c r="K19143" s="218"/>
    </row>
    <row r="19144" customHeight="1" spans="1:11">
      <c r="A19144" s="228"/>
      <c r="B19144" s="219"/>
      <c r="C19144" s="220"/>
      <c r="D19144" s="220"/>
      <c r="E19144" s="220"/>
      <c r="F19144" s="225"/>
      <c r="G19144" s="222"/>
      <c r="H19144" s="229"/>
      <c r="I19144" s="220"/>
      <c r="J19144" s="220"/>
      <c r="K19144" s="223"/>
    </row>
    <row r="19145" customHeight="1" spans="1:11">
      <c r="A19145" s="226"/>
      <c r="B19145" s="213"/>
      <c r="C19145" s="214"/>
      <c r="D19145" s="214"/>
      <c r="E19145" s="214"/>
      <c r="F19145" s="224"/>
      <c r="G19145" s="216"/>
      <c r="H19145" s="227"/>
      <c r="I19145" s="214"/>
      <c r="J19145" s="214"/>
      <c r="K19145" s="218"/>
    </row>
    <row r="19146" customHeight="1" spans="1:11">
      <c r="A19146" s="228"/>
      <c r="B19146" s="219"/>
      <c r="C19146" s="220"/>
      <c r="D19146" s="220"/>
      <c r="E19146" s="220"/>
      <c r="F19146" s="225"/>
      <c r="G19146" s="222"/>
      <c r="H19146" s="229"/>
      <c r="I19146" s="220"/>
      <c r="J19146" s="220"/>
      <c r="K19146" s="223"/>
    </row>
    <row r="19147" customHeight="1" spans="1:11">
      <c r="A19147" s="226"/>
      <c r="B19147" s="213"/>
      <c r="C19147" s="214"/>
      <c r="D19147" s="214"/>
      <c r="E19147" s="214"/>
      <c r="F19147" s="224"/>
      <c r="G19147" s="216"/>
      <c r="H19147" s="227"/>
      <c r="I19147" s="214"/>
      <c r="J19147" s="214"/>
      <c r="K19147" s="218"/>
    </row>
    <row r="19148" customHeight="1" spans="1:11">
      <c r="A19148" s="228"/>
      <c r="B19148" s="219"/>
      <c r="C19148" s="220"/>
      <c r="D19148" s="220"/>
      <c r="E19148" s="220"/>
      <c r="F19148" s="225"/>
      <c r="G19148" s="222"/>
      <c r="H19148" s="229"/>
      <c r="I19148" s="220"/>
      <c r="J19148" s="220"/>
      <c r="K19148" s="223"/>
    </row>
    <row r="19149" customHeight="1" spans="1:11">
      <c r="A19149" s="226"/>
      <c r="B19149" s="213"/>
      <c r="C19149" s="214"/>
      <c r="D19149" s="214"/>
      <c r="E19149" s="214"/>
      <c r="F19149" s="224"/>
      <c r="G19149" s="216"/>
      <c r="H19149" s="227"/>
      <c r="I19149" s="214"/>
      <c r="J19149" s="214"/>
      <c r="K19149" s="218"/>
    </row>
    <row r="19150" customHeight="1" spans="1:11">
      <c r="A19150" s="228"/>
      <c r="B19150" s="219"/>
      <c r="C19150" s="220"/>
      <c r="D19150" s="220"/>
      <c r="E19150" s="220"/>
      <c r="F19150" s="225"/>
      <c r="G19150" s="222"/>
      <c r="H19150" s="229"/>
      <c r="I19150" s="220"/>
      <c r="J19150" s="220"/>
      <c r="K19150" s="223"/>
    </row>
    <row r="19151" customHeight="1" spans="1:11">
      <c r="A19151" s="226"/>
      <c r="B19151" s="213"/>
      <c r="C19151" s="214"/>
      <c r="D19151" s="214"/>
      <c r="E19151" s="214"/>
      <c r="F19151" s="224"/>
      <c r="G19151" s="216"/>
      <c r="H19151" s="227"/>
      <c r="I19151" s="214"/>
      <c r="J19151" s="214"/>
      <c r="K19151" s="218"/>
    </row>
    <row r="19152" customHeight="1" spans="1:11">
      <c r="A19152" s="228"/>
      <c r="B19152" s="219"/>
      <c r="C19152" s="220"/>
      <c r="D19152" s="220"/>
      <c r="E19152" s="220"/>
      <c r="F19152" s="225"/>
      <c r="G19152" s="222"/>
      <c r="H19152" s="229"/>
      <c r="I19152" s="220"/>
      <c r="J19152" s="220"/>
      <c r="K19152" s="223"/>
    </row>
    <row r="19153" customHeight="1" spans="1:11">
      <c r="A19153" s="226"/>
      <c r="B19153" s="213"/>
      <c r="C19153" s="214"/>
      <c r="D19153" s="214"/>
      <c r="E19153" s="214"/>
      <c r="F19153" s="224"/>
      <c r="G19153" s="216"/>
      <c r="H19153" s="227"/>
      <c r="I19153" s="214"/>
      <c r="J19153" s="214"/>
      <c r="K19153" s="218"/>
    </row>
    <row r="19154" customHeight="1" spans="1:11">
      <c r="A19154" s="228"/>
      <c r="B19154" s="219"/>
      <c r="C19154" s="220"/>
      <c r="D19154" s="220"/>
      <c r="E19154" s="220"/>
      <c r="F19154" s="225"/>
      <c r="G19154" s="222"/>
      <c r="H19154" s="229"/>
      <c r="I19154" s="220"/>
      <c r="J19154" s="220"/>
      <c r="K19154" s="223"/>
    </row>
    <row r="19155" customHeight="1" spans="1:11">
      <c r="A19155" s="226"/>
      <c r="B19155" s="213"/>
      <c r="C19155" s="214"/>
      <c r="D19155" s="214"/>
      <c r="E19155" s="214"/>
      <c r="F19155" s="224"/>
      <c r="G19155" s="216"/>
      <c r="H19155" s="227"/>
      <c r="I19155" s="214"/>
      <c r="J19155" s="214"/>
      <c r="K19155" s="218"/>
    </row>
    <row r="19156" customHeight="1" spans="1:11">
      <c r="A19156" s="228"/>
      <c r="B19156" s="219"/>
      <c r="C19156" s="220"/>
      <c r="D19156" s="220"/>
      <c r="E19156" s="220"/>
      <c r="F19156" s="225"/>
      <c r="G19156" s="222"/>
      <c r="H19156" s="229"/>
      <c r="I19156" s="220"/>
      <c r="J19156" s="220"/>
      <c r="K19156" s="223"/>
    </row>
    <row r="19157" customHeight="1" spans="1:11">
      <c r="A19157" s="226"/>
      <c r="B19157" s="213"/>
      <c r="C19157" s="214"/>
      <c r="D19157" s="214"/>
      <c r="E19157" s="214"/>
      <c r="F19157" s="224"/>
      <c r="G19157" s="216"/>
      <c r="H19157" s="227"/>
      <c r="I19157" s="214"/>
      <c r="J19157" s="214"/>
      <c r="K19157" s="218"/>
    </row>
    <row r="19158" customHeight="1" spans="1:11">
      <c r="A19158" s="228"/>
      <c r="B19158" s="219"/>
      <c r="C19158" s="220"/>
      <c r="D19158" s="220"/>
      <c r="E19158" s="220"/>
      <c r="F19158" s="225"/>
      <c r="G19158" s="222"/>
      <c r="H19158" s="229"/>
      <c r="I19158" s="220"/>
      <c r="J19158" s="220"/>
      <c r="K19158" s="223"/>
    </row>
    <row r="19159" customHeight="1" spans="1:11">
      <c r="A19159" s="226"/>
      <c r="B19159" s="213"/>
      <c r="C19159" s="214"/>
      <c r="D19159" s="214"/>
      <c r="E19159" s="214"/>
      <c r="F19159" s="224"/>
      <c r="G19159" s="216"/>
      <c r="H19159" s="227"/>
      <c r="I19159" s="214"/>
      <c r="J19159" s="214"/>
      <c r="K19159" s="218"/>
    </row>
    <row r="19160" customHeight="1" spans="1:11">
      <c r="A19160" s="228"/>
      <c r="B19160" s="219"/>
      <c r="C19160" s="220"/>
      <c r="D19160" s="220"/>
      <c r="E19160" s="220"/>
      <c r="F19160" s="225"/>
      <c r="G19160" s="222"/>
      <c r="H19160" s="229"/>
      <c r="I19160" s="220"/>
      <c r="J19160" s="220"/>
      <c r="K19160" s="223"/>
    </row>
    <row r="19161" customHeight="1" spans="1:11">
      <c r="A19161" s="226"/>
      <c r="B19161" s="213"/>
      <c r="C19161" s="214"/>
      <c r="D19161" s="214"/>
      <c r="E19161" s="214"/>
      <c r="F19161" s="224"/>
      <c r="G19161" s="216"/>
      <c r="H19161" s="227"/>
      <c r="I19161" s="214"/>
      <c r="J19161" s="214"/>
      <c r="K19161" s="218"/>
    </row>
    <row r="19162" customHeight="1" spans="1:11">
      <c r="A19162" s="228"/>
      <c r="B19162" s="219"/>
      <c r="C19162" s="220"/>
      <c r="D19162" s="220"/>
      <c r="E19162" s="220"/>
      <c r="F19162" s="225"/>
      <c r="G19162" s="222"/>
      <c r="H19162" s="229"/>
      <c r="I19162" s="220"/>
      <c r="J19162" s="220"/>
      <c r="K19162" s="223"/>
    </row>
    <row r="19163" customHeight="1" spans="1:11">
      <c r="A19163" s="226"/>
      <c r="B19163" s="213"/>
      <c r="C19163" s="214"/>
      <c r="D19163" s="214"/>
      <c r="E19163" s="214"/>
      <c r="F19163" s="224"/>
      <c r="G19163" s="216"/>
      <c r="H19163" s="227"/>
      <c r="I19163" s="214"/>
      <c r="J19163" s="214"/>
      <c r="K19163" s="218"/>
    </row>
    <row r="19164" customHeight="1" spans="1:11">
      <c r="A19164" s="228"/>
      <c r="B19164" s="219"/>
      <c r="C19164" s="220"/>
      <c r="D19164" s="220"/>
      <c r="E19164" s="220"/>
      <c r="F19164" s="225"/>
      <c r="G19164" s="222"/>
      <c r="H19164" s="229"/>
      <c r="I19164" s="220"/>
      <c r="J19164" s="220"/>
      <c r="K19164" s="223"/>
    </row>
    <row r="19165" customHeight="1" spans="1:11">
      <c r="A19165" s="226"/>
      <c r="B19165" s="213"/>
      <c r="C19165" s="214"/>
      <c r="D19165" s="214"/>
      <c r="E19165" s="214"/>
      <c r="F19165" s="224"/>
      <c r="G19165" s="216"/>
      <c r="H19165" s="227"/>
      <c r="I19165" s="214"/>
      <c r="J19165" s="214"/>
      <c r="K19165" s="218"/>
    </row>
    <row r="19166" customHeight="1" spans="1:11">
      <c r="A19166" s="228"/>
      <c r="B19166" s="219"/>
      <c r="C19166" s="220"/>
      <c r="D19166" s="220"/>
      <c r="E19166" s="220"/>
      <c r="F19166" s="225"/>
      <c r="G19166" s="222"/>
      <c r="H19166" s="229"/>
      <c r="I19166" s="220"/>
      <c r="J19166" s="220"/>
      <c r="K19166" s="223"/>
    </row>
    <row r="19167" customHeight="1" spans="1:11">
      <c r="A19167" s="226"/>
      <c r="B19167" s="213"/>
      <c r="C19167" s="214"/>
      <c r="D19167" s="214"/>
      <c r="E19167" s="214"/>
      <c r="F19167" s="224"/>
      <c r="G19167" s="216"/>
      <c r="H19167" s="227"/>
      <c r="I19167" s="214"/>
      <c r="J19167" s="214"/>
      <c r="K19167" s="218"/>
    </row>
    <row r="19168" customHeight="1" spans="1:11">
      <c r="A19168" s="228"/>
      <c r="B19168" s="219"/>
      <c r="C19168" s="220"/>
      <c r="D19168" s="220"/>
      <c r="E19168" s="220"/>
      <c r="F19168" s="225"/>
      <c r="G19168" s="222"/>
      <c r="H19168" s="229"/>
      <c r="I19168" s="220"/>
      <c r="J19168" s="220"/>
      <c r="K19168" s="223"/>
    </row>
    <row r="19169" customHeight="1" spans="1:11">
      <c r="A19169" s="226"/>
      <c r="B19169" s="213"/>
      <c r="C19169" s="214"/>
      <c r="D19169" s="214"/>
      <c r="E19169" s="214"/>
      <c r="F19169" s="224"/>
      <c r="G19169" s="216"/>
      <c r="H19169" s="227"/>
      <c r="I19169" s="214"/>
      <c r="J19169" s="214"/>
      <c r="K19169" s="218"/>
    </row>
    <row r="19170" customHeight="1" spans="1:11">
      <c r="A19170" s="228"/>
      <c r="B19170" s="219"/>
      <c r="C19170" s="220"/>
      <c r="D19170" s="220"/>
      <c r="E19170" s="220"/>
      <c r="F19170" s="225"/>
      <c r="G19170" s="222"/>
      <c r="H19170" s="229"/>
      <c r="I19170" s="220"/>
      <c r="J19170" s="220"/>
      <c r="K19170" s="223"/>
    </row>
    <row r="19171" customHeight="1" spans="1:11">
      <c r="A19171" s="226"/>
      <c r="B19171" s="213"/>
      <c r="C19171" s="214"/>
      <c r="D19171" s="214"/>
      <c r="E19171" s="214"/>
      <c r="F19171" s="224"/>
      <c r="G19171" s="216"/>
      <c r="H19171" s="227"/>
      <c r="I19171" s="214"/>
      <c r="J19171" s="214"/>
      <c r="K19171" s="218"/>
    </row>
    <row r="19172" customHeight="1" spans="1:11">
      <c r="A19172" s="228"/>
      <c r="B19172" s="219"/>
      <c r="C19172" s="220"/>
      <c r="D19172" s="220"/>
      <c r="E19172" s="220"/>
      <c r="F19172" s="225"/>
      <c r="G19172" s="222"/>
      <c r="H19172" s="229"/>
      <c r="I19172" s="220"/>
      <c r="J19172" s="220"/>
      <c r="K19172" s="223"/>
    </row>
    <row r="19173" customHeight="1" spans="1:11">
      <c r="A19173" s="226"/>
      <c r="B19173" s="213"/>
      <c r="C19173" s="214"/>
      <c r="D19173" s="214"/>
      <c r="E19173" s="214"/>
      <c r="F19173" s="224"/>
      <c r="G19173" s="216"/>
      <c r="H19173" s="227"/>
      <c r="I19173" s="214"/>
      <c r="J19173" s="214"/>
      <c r="K19173" s="218"/>
    </row>
    <row r="19174" customHeight="1" spans="1:11">
      <c r="A19174" s="228"/>
      <c r="B19174" s="219"/>
      <c r="C19174" s="220"/>
      <c r="D19174" s="220"/>
      <c r="E19174" s="220"/>
      <c r="F19174" s="225"/>
      <c r="G19174" s="222"/>
      <c r="H19174" s="229"/>
      <c r="I19174" s="220"/>
      <c r="J19174" s="220"/>
      <c r="K19174" s="223"/>
    </row>
    <row r="19175" customHeight="1" spans="1:11">
      <c r="A19175" s="226"/>
      <c r="B19175" s="213"/>
      <c r="C19175" s="214"/>
      <c r="D19175" s="214"/>
      <c r="E19175" s="214"/>
      <c r="F19175" s="224"/>
      <c r="G19175" s="216"/>
      <c r="H19175" s="227"/>
      <c r="I19175" s="214"/>
      <c r="J19175" s="214"/>
      <c r="K19175" s="218"/>
    </row>
    <row r="19176" customHeight="1" spans="1:11">
      <c r="A19176" s="228"/>
      <c r="B19176" s="219"/>
      <c r="C19176" s="220"/>
      <c r="D19176" s="220"/>
      <c r="E19176" s="220"/>
      <c r="F19176" s="225"/>
      <c r="G19176" s="222"/>
      <c r="H19176" s="229"/>
      <c r="I19176" s="220"/>
      <c r="J19176" s="220"/>
      <c r="K19176" s="223"/>
    </row>
    <row r="19177" customHeight="1" spans="1:11">
      <c r="A19177" s="226"/>
      <c r="B19177" s="213"/>
      <c r="C19177" s="214"/>
      <c r="D19177" s="214"/>
      <c r="E19177" s="214"/>
      <c r="F19177" s="224"/>
      <c r="G19177" s="216"/>
      <c r="H19177" s="227"/>
      <c r="I19177" s="214"/>
      <c r="J19177" s="214"/>
      <c r="K19177" s="218"/>
    </row>
    <row r="19178" customHeight="1" spans="1:11">
      <c r="A19178" s="228"/>
      <c r="B19178" s="219"/>
      <c r="C19178" s="220"/>
      <c r="D19178" s="220"/>
      <c r="E19178" s="220"/>
      <c r="F19178" s="225"/>
      <c r="G19178" s="222"/>
      <c r="H19178" s="229"/>
      <c r="I19178" s="220"/>
      <c r="J19178" s="220"/>
      <c r="K19178" s="223"/>
    </row>
    <row r="19179" customHeight="1" spans="1:11">
      <c r="A19179" s="226"/>
      <c r="B19179" s="213"/>
      <c r="C19179" s="214"/>
      <c r="D19179" s="214"/>
      <c r="E19179" s="214"/>
      <c r="F19179" s="224"/>
      <c r="G19179" s="216"/>
      <c r="H19179" s="227"/>
      <c r="I19179" s="214"/>
      <c r="J19179" s="214"/>
      <c r="K19179" s="218"/>
    </row>
    <row r="19180" customHeight="1" spans="1:11">
      <c r="A19180" s="228"/>
      <c r="B19180" s="219"/>
      <c r="C19180" s="220"/>
      <c r="D19180" s="220"/>
      <c r="E19180" s="220"/>
      <c r="F19180" s="225"/>
      <c r="G19180" s="222"/>
      <c r="H19180" s="229"/>
      <c r="I19180" s="220"/>
      <c r="J19180" s="220"/>
      <c r="K19180" s="223"/>
    </row>
    <row r="19181" customHeight="1" spans="1:11">
      <c r="A19181" s="226"/>
      <c r="B19181" s="213"/>
      <c r="C19181" s="214"/>
      <c r="D19181" s="214"/>
      <c r="E19181" s="214"/>
      <c r="F19181" s="224"/>
      <c r="G19181" s="216"/>
      <c r="H19181" s="227"/>
      <c r="I19181" s="214"/>
      <c r="J19181" s="214"/>
      <c r="K19181" s="218"/>
    </row>
    <row r="19182" customHeight="1" spans="1:11">
      <c r="A19182" s="228"/>
      <c r="B19182" s="219"/>
      <c r="C19182" s="220"/>
      <c r="D19182" s="220"/>
      <c r="E19182" s="220"/>
      <c r="F19182" s="225"/>
      <c r="G19182" s="222"/>
      <c r="H19182" s="229"/>
      <c r="I19182" s="220"/>
      <c r="J19182" s="220"/>
      <c r="K19182" s="223"/>
    </row>
    <row r="19183" customHeight="1" spans="1:11">
      <c r="A19183" s="226"/>
      <c r="B19183" s="213"/>
      <c r="C19183" s="214"/>
      <c r="D19183" s="214"/>
      <c r="E19183" s="214"/>
      <c r="F19183" s="224"/>
      <c r="G19183" s="216"/>
      <c r="H19183" s="227"/>
      <c r="I19183" s="214"/>
      <c r="J19183" s="214"/>
      <c r="K19183" s="218"/>
    </row>
    <row r="19184" customHeight="1" spans="1:11">
      <c r="A19184" s="228"/>
      <c r="B19184" s="219"/>
      <c r="C19184" s="220"/>
      <c r="D19184" s="220"/>
      <c r="E19184" s="220"/>
      <c r="F19184" s="225"/>
      <c r="G19184" s="222"/>
      <c r="H19184" s="229"/>
      <c r="I19184" s="220"/>
      <c r="J19184" s="220"/>
      <c r="K19184" s="223"/>
    </row>
    <row r="19185" customHeight="1" spans="1:11">
      <c r="A19185" s="226"/>
      <c r="B19185" s="213"/>
      <c r="C19185" s="214"/>
      <c r="D19185" s="214"/>
      <c r="E19185" s="214"/>
      <c r="F19185" s="224"/>
      <c r="G19185" s="216"/>
      <c r="H19185" s="227"/>
      <c r="I19185" s="214"/>
      <c r="J19185" s="214"/>
      <c r="K19185" s="218"/>
    </row>
    <row r="19186" customHeight="1" spans="1:11">
      <c r="A19186" s="228"/>
      <c r="B19186" s="219"/>
      <c r="C19186" s="220"/>
      <c r="D19186" s="220"/>
      <c r="E19186" s="220"/>
      <c r="F19186" s="225"/>
      <c r="G19186" s="222"/>
      <c r="H19186" s="229"/>
      <c r="I19186" s="220"/>
      <c r="J19186" s="220"/>
      <c r="K19186" s="223"/>
    </row>
    <row r="19187" customHeight="1" spans="1:11">
      <c r="A19187" s="226"/>
      <c r="B19187" s="213"/>
      <c r="C19187" s="214"/>
      <c r="D19187" s="214"/>
      <c r="E19187" s="214"/>
      <c r="F19187" s="224"/>
      <c r="G19187" s="216"/>
      <c r="H19187" s="227"/>
      <c r="I19187" s="214"/>
      <c r="J19187" s="214"/>
      <c r="K19187" s="218"/>
    </row>
    <row r="19188" customHeight="1" spans="1:11">
      <c r="A19188" s="228"/>
      <c r="B19188" s="219"/>
      <c r="C19188" s="220"/>
      <c r="D19188" s="220"/>
      <c r="E19188" s="220"/>
      <c r="F19188" s="225"/>
      <c r="G19188" s="222"/>
      <c r="H19188" s="229"/>
      <c r="I19188" s="220"/>
      <c r="J19188" s="220"/>
      <c r="K19188" s="223"/>
    </row>
    <row r="19189" customHeight="1" spans="1:11">
      <c r="A19189" s="226"/>
      <c r="B19189" s="213"/>
      <c r="C19189" s="214"/>
      <c r="D19189" s="214"/>
      <c r="E19189" s="214"/>
      <c r="F19189" s="224"/>
      <c r="G19189" s="216"/>
      <c r="H19189" s="227"/>
      <c r="I19189" s="214"/>
      <c r="J19189" s="214"/>
      <c r="K19189" s="218"/>
    </row>
    <row r="19190" customHeight="1" spans="1:11">
      <c r="A19190" s="228"/>
      <c r="B19190" s="219"/>
      <c r="C19190" s="220"/>
      <c r="D19190" s="220"/>
      <c r="E19190" s="220"/>
      <c r="F19190" s="225"/>
      <c r="G19190" s="222"/>
      <c r="H19190" s="229"/>
      <c r="I19190" s="220"/>
      <c r="J19190" s="220"/>
      <c r="K19190" s="223"/>
    </row>
    <row r="19191" customHeight="1" spans="1:11">
      <c r="A19191" s="226"/>
      <c r="B19191" s="213"/>
      <c r="C19191" s="214"/>
      <c r="D19191" s="214"/>
      <c r="E19191" s="214"/>
      <c r="F19191" s="224"/>
      <c r="G19191" s="216"/>
      <c r="H19191" s="227"/>
      <c r="I19191" s="214"/>
      <c r="J19191" s="214"/>
      <c r="K19191" s="218"/>
    </row>
    <row r="19192" customHeight="1" spans="1:11">
      <c r="A19192" s="228"/>
      <c r="B19192" s="219"/>
      <c r="C19192" s="220"/>
      <c r="D19192" s="220"/>
      <c r="E19192" s="220"/>
      <c r="F19192" s="225"/>
      <c r="G19192" s="222"/>
      <c r="H19192" s="229"/>
      <c r="I19192" s="220"/>
      <c r="J19192" s="220"/>
      <c r="K19192" s="223"/>
    </row>
    <row r="19193" customHeight="1" spans="1:11">
      <c r="A19193" s="226"/>
      <c r="B19193" s="213"/>
      <c r="C19193" s="214"/>
      <c r="D19193" s="214"/>
      <c r="E19193" s="214"/>
      <c r="F19193" s="224"/>
      <c r="G19193" s="216"/>
      <c r="H19193" s="227"/>
      <c r="I19193" s="214"/>
      <c r="J19193" s="214"/>
      <c r="K19193" s="218"/>
    </row>
    <row r="19194" customHeight="1" spans="1:11">
      <c r="A19194" s="228"/>
      <c r="B19194" s="219"/>
      <c r="C19194" s="220"/>
      <c r="D19194" s="220"/>
      <c r="E19194" s="220"/>
      <c r="F19194" s="225"/>
      <c r="G19194" s="222"/>
      <c r="H19194" s="229"/>
      <c r="I19194" s="220"/>
      <c r="J19194" s="220"/>
      <c r="K19194" s="223"/>
    </row>
    <row r="19195" customHeight="1" spans="1:11">
      <c r="A19195" s="226"/>
      <c r="B19195" s="213"/>
      <c r="C19195" s="214"/>
      <c r="D19195" s="214"/>
      <c r="E19195" s="214"/>
      <c r="F19195" s="224"/>
      <c r="G19195" s="216"/>
      <c r="H19195" s="227"/>
      <c r="I19195" s="214"/>
      <c r="J19195" s="214"/>
      <c r="K19195" s="218"/>
    </row>
    <row r="19196" customHeight="1" spans="1:11">
      <c r="A19196" s="228"/>
      <c r="B19196" s="219"/>
      <c r="C19196" s="220"/>
      <c r="D19196" s="220"/>
      <c r="E19196" s="220"/>
      <c r="F19196" s="225"/>
      <c r="G19196" s="222"/>
      <c r="H19196" s="229"/>
      <c r="I19196" s="220"/>
      <c r="J19196" s="220"/>
      <c r="K19196" s="223"/>
    </row>
    <row r="19197" customHeight="1" spans="1:11">
      <c r="A19197" s="226"/>
      <c r="B19197" s="213"/>
      <c r="C19197" s="214"/>
      <c r="D19197" s="214"/>
      <c r="E19197" s="214"/>
      <c r="F19197" s="224"/>
      <c r="G19197" s="216"/>
      <c r="H19197" s="227"/>
      <c r="I19197" s="214"/>
      <c r="J19197" s="214"/>
      <c r="K19197" s="218"/>
    </row>
    <row r="19198" customHeight="1" spans="1:11">
      <c r="A19198" s="228"/>
      <c r="B19198" s="219"/>
      <c r="C19198" s="220"/>
      <c r="D19198" s="220"/>
      <c r="E19198" s="220"/>
      <c r="F19198" s="225"/>
      <c r="G19198" s="222"/>
      <c r="H19198" s="229"/>
      <c r="I19198" s="220"/>
      <c r="J19198" s="220"/>
      <c r="K19198" s="223"/>
    </row>
    <row r="19199" customHeight="1" spans="1:11">
      <c r="A19199" s="226"/>
      <c r="B19199" s="213"/>
      <c r="C19199" s="214"/>
      <c r="D19199" s="214"/>
      <c r="E19199" s="214"/>
      <c r="F19199" s="224"/>
      <c r="G19199" s="216"/>
      <c r="H19199" s="227"/>
      <c r="I19199" s="214"/>
      <c r="J19199" s="214"/>
      <c r="K19199" s="218"/>
    </row>
    <row r="19200" customHeight="1" spans="1:11">
      <c r="A19200" s="228"/>
      <c r="B19200" s="219"/>
      <c r="C19200" s="220"/>
      <c r="D19200" s="220"/>
      <c r="E19200" s="220"/>
      <c r="F19200" s="225"/>
      <c r="G19200" s="222"/>
      <c r="H19200" s="229"/>
      <c r="I19200" s="220"/>
      <c r="J19200" s="220"/>
      <c r="K19200" s="223"/>
    </row>
    <row r="19201" customHeight="1" spans="1:11">
      <c r="A19201" s="226"/>
      <c r="B19201" s="213"/>
      <c r="C19201" s="214"/>
      <c r="D19201" s="214"/>
      <c r="E19201" s="214"/>
      <c r="F19201" s="224"/>
      <c r="G19201" s="216"/>
      <c r="H19201" s="227"/>
      <c r="I19201" s="214"/>
      <c r="J19201" s="214"/>
      <c r="K19201" s="218"/>
    </row>
    <row r="19202" customHeight="1" spans="1:11">
      <c r="A19202" s="228"/>
      <c r="B19202" s="219"/>
      <c r="C19202" s="220"/>
      <c r="D19202" s="220"/>
      <c r="E19202" s="220"/>
      <c r="F19202" s="225"/>
      <c r="G19202" s="222"/>
      <c r="H19202" s="229"/>
      <c r="I19202" s="220"/>
      <c r="J19202" s="220"/>
      <c r="K19202" s="223"/>
    </row>
    <row r="19203" customHeight="1" spans="1:11">
      <c r="A19203" s="226"/>
      <c r="B19203" s="213"/>
      <c r="C19203" s="214"/>
      <c r="D19203" s="214"/>
      <c r="E19203" s="214"/>
      <c r="F19203" s="224"/>
      <c r="G19203" s="216"/>
      <c r="H19203" s="227"/>
      <c r="I19203" s="214"/>
      <c r="J19203" s="214"/>
      <c r="K19203" s="218"/>
    </row>
    <row r="19204" customHeight="1" spans="1:11">
      <c r="A19204" s="228"/>
      <c r="B19204" s="219"/>
      <c r="C19204" s="220"/>
      <c r="D19204" s="220"/>
      <c r="E19204" s="220"/>
      <c r="F19204" s="225"/>
      <c r="G19204" s="222"/>
      <c r="H19204" s="229"/>
      <c r="I19204" s="220"/>
      <c r="J19204" s="220"/>
      <c r="K19204" s="223"/>
    </row>
    <row r="19205" customHeight="1" spans="1:11">
      <c r="A19205" s="226"/>
      <c r="B19205" s="213"/>
      <c r="C19205" s="214"/>
      <c r="D19205" s="214"/>
      <c r="E19205" s="214"/>
      <c r="F19205" s="224"/>
      <c r="G19205" s="216"/>
      <c r="H19205" s="227"/>
      <c r="I19205" s="214"/>
      <c r="J19205" s="214"/>
      <c r="K19205" s="218"/>
    </row>
    <row r="19206" customHeight="1" spans="1:11">
      <c r="A19206" s="228"/>
      <c r="B19206" s="219"/>
      <c r="C19206" s="220"/>
      <c r="D19206" s="220"/>
      <c r="E19206" s="220"/>
      <c r="F19206" s="225"/>
      <c r="G19206" s="222"/>
      <c r="H19206" s="229"/>
      <c r="I19206" s="220"/>
      <c r="J19206" s="220"/>
      <c r="K19206" s="223"/>
    </row>
    <row r="19207" customHeight="1" spans="1:11">
      <c r="A19207" s="226"/>
      <c r="B19207" s="213"/>
      <c r="C19207" s="214"/>
      <c r="D19207" s="214"/>
      <c r="E19207" s="214"/>
      <c r="F19207" s="224"/>
      <c r="G19207" s="216"/>
      <c r="H19207" s="227"/>
      <c r="I19207" s="214"/>
      <c r="J19207" s="214"/>
      <c r="K19207" s="218"/>
    </row>
    <row r="19208" customHeight="1" spans="1:11">
      <c r="A19208" s="228"/>
      <c r="B19208" s="219"/>
      <c r="C19208" s="220"/>
      <c r="D19208" s="220"/>
      <c r="E19208" s="220"/>
      <c r="F19208" s="225"/>
      <c r="G19208" s="222"/>
      <c r="H19208" s="229"/>
      <c r="I19208" s="220"/>
      <c r="J19208" s="220"/>
      <c r="K19208" s="223"/>
    </row>
    <row r="19209" customHeight="1" spans="1:11">
      <c r="A19209" s="226"/>
      <c r="B19209" s="213"/>
      <c r="C19209" s="214"/>
      <c r="D19209" s="214"/>
      <c r="E19209" s="214"/>
      <c r="F19209" s="224"/>
      <c r="G19209" s="216"/>
      <c r="H19209" s="227"/>
      <c r="I19209" s="214"/>
      <c r="J19209" s="214"/>
      <c r="K19209" s="218"/>
    </row>
    <row r="19210" customHeight="1" spans="1:11">
      <c r="A19210" s="228"/>
      <c r="B19210" s="219"/>
      <c r="C19210" s="220"/>
      <c r="D19210" s="220"/>
      <c r="E19210" s="220"/>
      <c r="F19210" s="225"/>
      <c r="G19210" s="222"/>
      <c r="H19210" s="229"/>
      <c r="I19210" s="220"/>
      <c r="J19210" s="220"/>
      <c r="K19210" s="223"/>
    </row>
    <row r="19211" customHeight="1" spans="1:11">
      <c r="A19211" s="226"/>
      <c r="B19211" s="213"/>
      <c r="C19211" s="214"/>
      <c r="D19211" s="214"/>
      <c r="E19211" s="214"/>
      <c r="F19211" s="224"/>
      <c r="G19211" s="216"/>
      <c r="H19211" s="227"/>
      <c r="I19211" s="214"/>
      <c r="J19211" s="214"/>
      <c r="K19211" s="218"/>
    </row>
    <row r="19212" customHeight="1" spans="1:11">
      <c r="A19212" s="228"/>
      <c r="B19212" s="219"/>
      <c r="C19212" s="220"/>
      <c r="D19212" s="220"/>
      <c r="E19212" s="220"/>
      <c r="F19212" s="225"/>
      <c r="G19212" s="222"/>
      <c r="H19212" s="229"/>
      <c r="I19212" s="220"/>
      <c r="J19212" s="220"/>
      <c r="K19212" s="223"/>
    </row>
    <row r="19213" customHeight="1" spans="1:11">
      <c r="A19213" s="226"/>
      <c r="B19213" s="213"/>
      <c r="C19213" s="214"/>
      <c r="D19213" s="214"/>
      <c r="E19213" s="214"/>
      <c r="F19213" s="224"/>
      <c r="G19213" s="216"/>
      <c r="H19213" s="227"/>
      <c r="I19213" s="214"/>
      <c r="J19213" s="214"/>
      <c r="K19213" s="218"/>
    </row>
    <row r="19214" customHeight="1" spans="1:11">
      <c r="A19214" s="228"/>
      <c r="B19214" s="219"/>
      <c r="C19214" s="220"/>
      <c r="D19214" s="220"/>
      <c r="E19214" s="220"/>
      <c r="F19214" s="225"/>
      <c r="G19214" s="222"/>
      <c r="H19214" s="229"/>
      <c r="I19214" s="220"/>
      <c r="J19214" s="220"/>
      <c r="K19214" s="223"/>
    </row>
    <row r="19215" customHeight="1" spans="1:11">
      <c r="A19215" s="226"/>
      <c r="B19215" s="213"/>
      <c r="C19215" s="214"/>
      <c r="D19215" s="214"/>
      <c r="E19215" s="214"/>
      <c r="F19215" s="224"/>
      <c r="G19215" s="216"/>
      <c r="H19215" s="227"/>
      <c r="I19215" s="214"/>
      <c r="J19215" s="214"/>
      <c r="K19215" s="218"/>
    </row>
    <row r="19216" customHeight="1" spans="1:11">
      <c r="A19216" s="228"/>
      <c r="B19216" s="219"/>
      <c r="C19216" s="220"/>
      <c r="D19216" s="220"/>
      <c r="E19216" s="220"/>
      <c r="F19216" s="225"/>
      <c r="G19216" s="222"/>
      <c r="H19216" s="229"/>
      <c r="I19216" s="220"/>
      <c r="J19216" s="220"/>
      <c r="K19216" s="223"/>
    </row>
    <row r="19217" customHeight="1" spans="1:11">
      <c r="A19217" s="226"/>
      <c r="B19217" s="213"/>
      <c r="C19217" s="214"/>
      <c r="D19217" s="214"/>
      <c r="E19217" s="214"/>
      <c r="F19217" s="224"/>
      <c r="G19217" s="216"/>
      <c r="H19217" s="227"/>
      <c r="I19217" s="214"/>
      <c r="J19217" s="214"/>
      <c r="K19217" s="218"/>
    </row>
    <row r="19218" customHeight="1" spans="1:11">
      <c r="A19218" s="228"/>
      <c r="B19218" s="219"/>
      <c r="C19218" s="220"/>
      <c r="D19218" s="220"/>
      <c r="E19218" s="220"/>
      <c r="F19218" s="225"/>
      <c r="G19218" s="222"/>
      <c r="H19218" s="229"/>
      <c r="I19218" s="220"/>
      <c r="J19218" s="220"/>
      <c r="K19218" s="223"/>
    </row>
    <row r="19219" customHeight="1" spans="1:11">
      <c r="A19219" s="226"/>
      <c r="B19219" s="213"/>
      <c r="C19219" s="214"/>
      <c r="D19219" s="214"/>
      <c r="E19219" s="214"/>
      <c r="F19219" s="224"/>
      <c r="G19219" s="216"/>
      <c r="H19219" s="227"/>
      <c r="I19219" s="214"/>
      <c r="J19219" s="214"/>
      <c r="K19219" s="218"/>
    </row>
    <row r="19220" customHeight="1" spans="1:11">
      <c r="A19220" s="228"/>
      <c r="B19220" s="219"/>
      <c r="C19220" s="220"/>
      <c r="D19220" s="220"/>
      <c r="E19220" s="220"/>
      <c r="F19220" s="225"/>
      <c r="G19220" s="222"/>
      <c r="H19220" s="229"/>
      <c r="I19220" s="220"/>
      <c r="J19220" s="220"/>
      <c r="K19220" s="223"/>
    </row>
    <row r="19221" customHeight="1" spans="1:11">
      <c r="A19221" s="226"/>
      <c r="B19221" s="213"/>
      <c r="C19221" s="214"/>
      <c r="D19221" s="214"/>
      <c r="E19221" s="214"/>
      <c r="F19221" s="224"/>
      <c r="G19221" s="216"/>
      <c r="H19221" s="227"/>
      <c r="I19221" s="214"/>
      <c r="J19221" s="214"/>
      <c r="K19221" s="218"/>
    </row>
    <row r="19222" customHeight="1" spans="1:11">
      <c r="A19222" s="228"/>
      <c r="B19222" s="219"/>
      <c r="C19222" s="220"/>
      <c r="D19222" s="220"/>
      <c r="E19222" s="220"/>
      <c r="F19222" s="225"/>
      <c r="G19222" s="222"/>
      <c r="H19222" s="229"/>
      <c r="I19222" s="220"/>
      <c r="J19222" s="220"/>
      <c r="K19222" s="223"/>
    </row>
    <row r="19223" customHeight="1" spans="1:11">
      <c r="A19223" s="226"/>
      <c r="B19223" s="213"/>
      <c r="C19223" s="214"/>
      <c r="D19223" s="214"/>
      <c r="E19223" s="214"/>
      <c r="F19223" s="224"/>
      <c r="G19223" s="216"/>
      <c r="H19223" s="227"/>
      <c r="I19223" s="214"/>
      <c r="J19223" s="214"/>
      <c r="K19223" s="218"/>
    </row>
    <row r="19224" customHeight="1" spans="1:11">
      <c r="A19224" s="228"/>
      <c r="B19224" s="219"/>
      <c r="C19224" s="220"/>
      <c r="D19224" s="220"/>
      <c r="E19224" s="220"/>
      <c r="F19224" s="225"/>
      <c r="G19224" s="222"/>
      <c r="H19224" s="229"/>
      <c r="I19224" s="220"/>
      <c r="J19224" s="220"/>
      <c r="K19224" s="223"/>
    </row>
    <row r="19225" customHeight="1" spans="1:11">
      <c r="A19225" s="226"/>
      <c r="B19225" s="213"/>
      <c r="C19225" s="214"/>
      <c r="D19225" s="214"/>
      <c r="E19225" s="214"/>
      <c r="F19225" s="224"/>
      <c r="G19225" s="216"/>
      <c r="H19225" s="227"/>
      <c r="I19225" s="214"/>
      <c r="J19225" s="214"/>
      <c r="K19225" s="218"/>
    </row>
    <row r="19226" customHeight="1" spans="1:11">
      <c r="A19226" s="228"/>
      <c r="B19226" s="219"/>
      <c r="C19226" s="220"/>
      <c r="D19226" s="220"/>
      <c r="E19226" s="220"/>
      <c r="F19226" s="225"/>
      <c r="G19226" s="222"/>
      <c r="H19226" s="229"/>
      <c r="I19226" s="220"/>
      <c r="J19226" s="220"/>
      <c r="K19226" s="223"/>
    </row>
    <row r="19227" customHeight="1" spans="1:11">
      <c r="A19227" s="226"/>
      <c r="B19227" s="213"/>
      <c r="C19227" s="214"/>
      <c r="D19227" s="214"/>
      <c r="E19227" s="214"/>
      <c r="F19227" s="224"/>
      <c r="G19227" s="216"/>
      <c r="H19227" s="227"/>
      <c r="I19227" s="214"/>
      <c r="J19227" s="214"/>
      <c r="K19227" s="218"/>
    </row>
    <row r="19228" customHeight="1" spans="1:11">
      <c r="A19228" s="228"/>
      <c r="B19228" s="219"/>
      <c r="C19228" s="220"/>
      <c r="D19228" s="220"/>
      <c r="E19228" s="220"/>
      <c r="F19228" s="225"/>
      <c r="G19228" s="222"/>
      <c r="H19228" s="229"/>
      <c r="I19228" s="220"/>
      <c r="J19228" s="220"/>
      <c r="K19228" s="223"/>
    </row>
    <row r="19229" customHeight="1" spans="1:11">
      <c r="A19229" s="226"/>
      <c r="B19229" s="213"/>
      <c r="C19229" s="214"/>
      <c r="D19229" s="214"/>
      <c r="E19229" s="214"/>
      <c r="F19229" s="224"/>
      <c r="G19229" s="216"/>
      <c r="H19229" s="227"/>
      <c r="I19229" s="214"/>
      <c r="J19229" s="214"/>
      <c r="K19229" s="218"/>
    </row>
    <row r="19230" customHeight="1" spans="1:11">
      <c r="A19230" s="228"/>
      <c r="B19230" s="219"/>
      <c r="C19230" s="220"/>
      <c r="D19230" s="220"/>
      <c r="E19230" s="220"/>
      <c r="F19230" s="225"/>
      <c r="G19230" s="222"/>
      <c r="H19230" s="229"/>
      <c r="I19230" s="220"/>
      <c r="J19230" s="220"/>
      <c r="K19230" s="223"/>
    </row>
    <row r="19231" customHeight="1" spans="1:11">
      <c r="A19231" s="226"/>
      <c r="B19231" s="213"/>
      <c r="C19231" s="214"/>
      <c r="D19231" s="214"/>
      <c r="E19231" s="214"/>
      <c r="F19231" s="224"/>
      <c r="G19231" s="216"/>
      <c r="H19231" s="227"/>
      <c r="I19231" s="214"/>
      <c r="J19231" s="214"/>
      <c r="K19231" s="218"/>
    </row>
    <row r="19232" customHeight="1" spans="1:11">
      <c r="A19232" s="228"/>
      <c r="B19232" s="219"/>
      <c r="C19232" s="220"/>
      <c r="D19232" s="220"/>
      <c r="E19232" s="220"/>
      <c r="F19232" s="225"/>
      <c r="G19232" s="222"/>
      <c r="H19232" s="229"/>
      <c r="I19232" s="220"/>
      <c r="J19232" s="220"/>
      <c r="K19232" s="223"/>
    </row>
    <row r="19233" customHeight="1" spans="1:11">
      <c r="A19233" s="226"/>
      <c r="B19233" s="213"/>
      <c r="C19233" s="214"/>
      <c r="D19233" s="214"/>
      <c r="E19233" s="214"/>
      <c r="F19233" s="224"/>
      <c r="G19233" s="216"/>
      <c r="H19233" s="227"/>
      <c r="I19233" s="214"/>
      <c r="J19233" s="214"/>
      <c r="K19233" s="218"/>
    </row>
    <row r="19234" customHeight="1" spans="1:11">
      <c r="A19234" s="228"/>
      <c r="B19234" s="219"/>
      <c r="C19234" s="220"/>
      <c r="D19234" s="220"/>
      <c r="E19234" s="220"/>
      <c r="F19234" s="225"/>
      <c r="G19234" s="222"/>
      <c r="H19234" s="229"/>
      <c r="I19234" s="220"/>
      <c r="J19234" s="220"/>
      <c r="K19234" s="223"/>
    </row>
    <row r="19235" customHeight="1" spans="1:11">
      <c r="A19235" s="226"/>
      <c r="B19235" s="213"/>
      <c r="C19235" s="214"/>
      <c r="D19235" s="214"/>
      <c r="E19235" s="214"/>
      <c r="F19235" s="224"/>
      <c r="G19235" s="216"/>
      <c r="H19235" s="227"/>
      <c r="I19235" s="214"/>
      <c r="J19235" s="214"/>
      <c r="K19235" s="218"/>
    </row>
    <row r="19236" customHeight="1" spans="1:11">
      <c r="A19236" s="228"/>
      <c r="B19236" s="219"/>
      <c r="C19236" s="220"/>
      <c r="D19236" s="220"/>
      <c r="E19236" s="220"/>
      <c r="F19236" s="225"/>
      <c r="G19236" s="222"/>
      <c r="H19236" s="229"/>
      <c r="I19236" s="220"/>
      <c r="J19236" s="220"/>
      <c r="K19236" s="223"/>
    </row>
    <row r="19237" customHeight="1" spans="1:11">
      <c r="A19237" s="226"/>
      <c r="B19237" s="213"/>
      <c r="C19237" s="214"/>
      <c r="D19237" s="214"/>
      <c r="E19237" s="214"/>
      <c r="F19237" s="224"/>
      <c r="G19237" s="216"/>
      <c r="H19237" s="227"/>
      <c r="I19237" s="214"/>
      <c r="J19237" s="214"/>
      <c r="K19237" s="218"/>
    </row>
    <row r="19238" customHeight="1" spans="1:11">
      <c r="A19238" s="228"/>
      <c r="B19238" s="219"/>
      <c r="C19238" s="220"/>
      <c r="D19238" s="220"/>
      <c r="E19238" s="220"/>
      <c r="F19238" s="225"/>
      <c r="G19238" s="222"/>
      <c r="H19238" s="229"/>
      <c r="I19238" s="220"/>
      <c r="J19238" s="220"/>
      <c r="K19238" s="223"/>
    </row>
    <row r="19239" customHeight="1" spans="1:11">
      <c r="A19239" s="226"/>
      <c r="B19239" s="213"/>
      <c r="C19239" s="214"/>
      <c r="D19239" s="214"/>
      <c r="E19239" s="214"/>
      <c r="F19239" s="224"/>
      <c r="G19239" s="216"/>
      <c r="H19239" s="227"/>
      <c r="I19239" s="214"/>
      <c r="J19239" s="214"/>
      <c r="K19239" s="218"/>
    </row>
    <row r="19240" customHeight="1" spans="1:11">
      <c r="A19240" s="228"/>
      <c r="B19240" s="219"/>
      <c r="C19240" s="220"/>
      <c r="D19240" s="220"/>
      <c r="E19240" s="220"/>
      <c r="F19240" s="225"/>
      <c r="G19240" s="222"/>
      <c r="H19240" s="229"/>
      <c r="I19240" s="220"/>
      <c r="J19240" s="220"/>
      <c r="K19240" s="223"/>
    </row>
    <row r="19241" customHeight="1" spans="1:11">
      <c r="A19241" s="226"/>
      <c r="B19241" s="213"/>
      <c r="C19241" s="214"/>
      <c r="D19241" s="214"/>
      <c r="E19241" s="214"/>
      <c r="F19241" s="224"/>
      <c r="G19241" s="216"/>
      <c r="H19241" s="227"/>
      <c r="I19241" s="214"/>
      <c r="J19241" s="214"/>
      <c r="K19241" s="218"/>
    </row>
    <row r="19242" customHeight="1" spans="1:11">
      <c r="A19242" s="228"/>
      <c r="B19242" s="219"/>
      <c r="C19242" s="220"/>
      <c r="D19242" s="220"/>
      <c r="E19242" s="220"/>
      <c r="F19242" s="225"/>
      <c r="G19242" s="222"/>
      <c r="H19242" s="229"/>
      <c r="I19242" s="220"/>
      <c r="J19242" s="220"/>
      <c r="K19242" s="223"/>
    </row>
    <row r="19243" customHeight="1" spans="1:11">
      <c r="A19243" s="226"/>
      <c r="B19243" s="213"/>
      <c r="C19243" s="214"/>
      <c r="D19243" s="214"/>
      <c r="E19243" s="214"/>
      <c r="F19243" s="224"/>
      <c r="G19243" s="216"/>
      <c r="H19243" s="227"/>
      <c r="I19243" s="214"/>
      <c r="J19243" s="214"/>
      <c r="K19243" s="218"/>
    </row>
    <row r="19244" customHeight="1" spans="1:11">
      <c r="A19244" s="228"/>
      <c r="B19244" s="219"/>
      <c r="C19244" s="220"/>
      <c r="D19244" s="220"/>
      <c r="E19244" s="220"/>
      <c r="F19244" s="225"/>
      <c r="G19244" s="222"/>
      <c r="H19244" s="229"/>
      <c r="I19244" s="220"/>
      <c r="J19244" s="220"/>
      <c r="K19244" s="223"/>
    </row>
    <row r="19245" customHeight="1" spans="1:11">
      <c r="A19245" s="226"/>
      <c r="B19245" s="213"/>
      <c r="C19245" s="214"/>
      <c r="D19245" s="214"/>
      <c r="E19245" s="214"/>
      <c r="F19245" s="224"/>
      <c r="G19245" s="216"/>
      <c r="H19245" s="227"/>
      <c r="I19245" s="214"/>
      <c r="J19245" s="214"/>
      <c r="K19245" s="218"/>
    </row>
    <row r="19246" customHeight="1" spans="1:11">
      <c r="A19246" s="228"/>
      <c r="B19246" s="219"/>
      <c r="C19246" s="220"/>
      <c r="D19246" s="220"/>
      <c r="E19246" s="220"/>
      <c r="F19246" s="225"/>
      <c r="G19246" s="222"/>
      <c r="H19246" s="229"/>
      <c r="I19246" s="220"/>
      <c r="J19246" s="220"/>
      <c r="K19246" s="223"/>
    </row>
    <row r="19247" customHeight="1" spans="1:11">
      <c r="A19247" s="226"/>
      <c r="B19247" s="213"/>
      <c r="C19247" s="214"/>
      <c r="D19247" s="214"/>
      <c r="E19247" s="214"/>
      <c r="F19247" s="224"/>
      <c r="G19247" s="216"/>
      <c r="H19247" s="227"/>
      <c r="I19247" s="214"/>
      <c r="J19247" s="214"/>
      <c r="K19247" s="218"/>
    </row>
    <row r="19248" customHeight="1" spans="1:11">
      <c r="A19248" s="228"/>
      <c r="B19248" s="219"/>
      <c r="C19248" s="220"/>
      <c r="D19248" s="220"/>
      <c r="E19248" s="220"/>
      <c r="F19248" s="225"/>
      <c r="G19248" s="222"/>
      <c r="H19248" s="229"/>
      <c r="I19248" s="220"/>
      <c r="J19248" s="220"/>
      <c r="K19248" s="223"/>
    </row>
    <row r="19249" customHeight="1" spans="1:11">
      <c r="A19249" s="226"/>
      <c r="B19249" s="213"/>
      <c r="C19249" s="214"/>
      <c r="D19249" s="214"/>
      <c r="E19249" s="214"/>
      <c r="F19249" s="224"/>
      <c r="G19249" s="216"/>
      <c r="H19249" s="227"/>
      <c r="I19249" s="214"/>
      <c r="J19249" s="214"/>
      <c r="K19249" s="218"/>
    </row>
    <row r="19250" customHeight="1" spans="1:11">
      <c r="A19250" s="228"/>
      <c r="B19250" s="219"/>
      <c r="C19250" s="220"/>
      <c r="D19250" s="220"/>
      <c r="E19250" s="220"/>
      <c r="F19250" s="225"/>
      <c r="G19250" s="222"/>
      <c r="H19250" s="229"/>
      <c r="I19250" s="220"/>
      <c r="J19250" s="220"/>
      <c r="K19250" s="223"/>
    </row>
    <row r="19251" customHeight="1" spans="1:11">
      <c r="A19251" s="226"/>
      <c r="B19251" s="213"/>
      <c r="C19251" s="214"/>
      <c r="D19251" s="214"/>
      <c r="E19251" s="214"/>
      <c r="F19251" s="224"/>
      <c r="G19251" s="216"/>
      <c r="H19251" s="227"/>
      <c r="I19251" s="214"/>
      <c r="J19251" s="214"/>
      <c r="K19251" s="218"/>
    </row>
    <row r="19252" customHeight="1" spans="1:11">
      <c r="A19252" s="228"/>
      <c r="B19252" s="219"/>
      <c r="C19252" s="220"/>
      <c r="D19252" s="220"/>
      <c r="E19252" s="220"/>
      <c r="F19252" s="225"/>
      <c r="G19252" s="222"/>
      <c r="H19252" s="229"/>
      <c r="I19252" s="220"/>
      <c r="J19252" s="220"/>
      <c r="K19252" s="223"/>
    </row>
    <row r="19253" customHeight="1" spans="1:11">
      <c r="A19253" s="226"/>
      <c r="B19253" s="213"/>
      <c r="C19253" s="214"/>
      <c r="D19253" s="214"/>
      <c r="E19253" s="214"/>
      <c r="F19253" s="224"/>
      <c r="G19253" s="216"/>
      <c r="H19253" s="227"/>
      <c r="I19253" s="214"/>
      <c r="J19253" s="214"/>
      <c r="K19253" s="218"/>
    </row>
    <row r="19254" customHeight="1" spans="1:11">
      <c r="A19254" s="228"/>
      <c r="B19254" s="219"/>
      <c r="C19254" s="220"/>
      <c r="D19254" s="220"/>
      <c r="E19254" s="220"/>
      <c r="F19254" s="225"/>
      <c r="G19254" s="222"/>
      <c r="H19254" s="229"/>
      <c r="I19254" s="220"/>
      <c r="J19254" s="220"/>
      <c r="K19254" s="223"/>
    </row>
    <row r="19255" customHeight="1" spans="1:11">
      <c r="A19255" s="226"/>
      <c r="B19255" s="213"/>
      <c r="C19255" s="214"/>
      <c r="D19255" s="214"/>
      <c r="E19255" s="214"/>
      <c r="F19255" s="224"/>
      <c r="G19255" s="216"/>
      <c r="H19255" s="227"/>
      <c r="I19255" s="214"/>
      <c r="J19255" s="214"/>
      <c r="K19255" s="218"/>
    </row>
    <row r="19256" customHeight="1" spans="1:11">
      <c r="A19256" s="228"/>
      <c r="B19256" s="219"/>
      <c r="C19256" s="220"/>
      <c r="D19256" s="220"/>
      <c r="E19256" s="220"/>
      <c r="F19256" s="225"/>
      <c r="G19256" s="222"/>
      <c r="H19256" s="229"/>
      <c r="I19256" s="220"/>
      <c r="J19256" s="220"/>
      <c r="K19256" s="223"/>
    </row>
    <row r="19257" customHeight="1" spans="1:11">
      <c r="A19257" s="226"/>
      <c r="B19257" s="213"/>
      <c r="C19257" s="214"/>
      <c r="D19257" s="214"/>
      <c r="E19257" s="214"/>
      <c r="F19257" s="224"/>
      <c r="G19257" s="216"/>
      <c r="H19257" s="227"/>
      <c r="I19257" s="214"/>
      <c r="J19257" s="214"/>
      <c r="K19257" s="218"/>
    </row>
    <row r="19258" customHeight="1" spans="1:11">
      <c r="A19258" s="228"/>
      <c r="B19258" s="219"/>
      <c r="C19258" s="220"/>
      <c r="D19258" s="220"/>
      <c r="E19258" s="220"/>
      <c r="F19258" s="225"/>
      <c r="G19258" s="222"/>
      <c r="H19258" s="229"/>
      <c r="I19258" s="220"/>
      <c r="J19258" s="220"/>
      <c r="K19258" s="223"/>
    </row>
    <row r="19259" customHeight="1" spans="1:11">
      <c r="A19259" s="226"/>
      <c r="B19259" s="213"/>
      <c r="C19259" s="214"/>
      <c r="D19259" s="214"/>
      <c r="E19259" s="214"/>
      <c r="F19259" s="224"/>
      <c r="G19259" s="216"/>
      <c r="H19259" s="227"/>
      <c r="I19259" s="214"/>
      <c r="J19259" s="214"/>
      <c r="K19259" s="218"/>
    </row>
    <row r="19260" customHeight="1" spans="1:11">
      <c r="A19260" s="228"/>
      <c r="B19260" s="219"/>
      <c r="C19260" s="220"/>
      <c r="D19260" s="220"/>
      <c r="E19260" s="220"/>
      <c r="F19260" s="225"/>
      <c r="G19260" s="222"/>
      <c r="H19260" s="229"/>
      <c r="I19260" s="220"/>
      <c r="J19260" s="220"/>
      <c r="K19260" s="223"/>
    </row>
    <row r="19261" customHeight="1" spans="1:11">
      <c r="A19261" s="226"/>
      <c r="B19261" s="213"/>
      <c r="C19261" s="214"/>
      <c r="D19261" s="214"/>
      <c r="E19261" s="214"/>
      <c r="F19261" s="224"/>
      <c r="G19261" s="216"/>
      <c r="H19261" s="227"/>
      <c r="I19261" s="214"/>
      <c r="J19261" s="214"/>
      <c r="K19261" s="218"/>
    </row>
    <row r="19262" customHeight="1" spans="1:11">
      <c r="A19262" s="228"/>
      <c r="B19262" s="219"/>
      <c r="C19262" s="220"/>
      <c r="D19262" s="220"/>
      <c r="E19262" s="220"/>
      <c r="F19262" s="225"/>
      <c r="G19262" s="222"/>
      <c r="H19262" s="229"/>
      <c r="I19262" s="220"/>
      <c r="J19262" s="220"/>
      <c r="K19262" s="223"/>
    </row>
    <row r="19263" customHeight="1" spans="1:11">
      <c r="A19263" s="226"/>
      <c r="B19263" s="213"/>
      <c r="C19263" s="214"/>
      <c r="D19263" s="214"/>
      <c r="E19263" s="214"/>
      <c r="F19263" s="224"/>
      <c r="G19263" s="216"/>
      <c r="H19263" s="227"/>
      <c r="I19263" s="214"/>
      <c r="J19263" s="214"/>
      <c r="K19263" s="218"/>
    </row>
    <row r="19264" customHeight="1" spans="1:11">
      <c r="A19264" s="228"/>
      <c r="B19264" s="219"/>
      <c r="C19264" s="220"/>
      <c r="D19264" s="220"/>
      <c r="E19264" s="220"/>
      <c r="F19264" s="225"/>
      <c r="G19264" s="222"/>
      <c r="H19264" s="229"/>
      <c r="I19264" s="220"/>
      <c r="J19264" s="220"/>
      <c r="K19264" s="223"/>
    </row>
    <row r="19265" customHeight="1" spans="1:11">
      <c r="A19265" s="226"/>
      <c r="B19265" s="213"/>
      <c r="C19265" s="214"/>
      <c r="D19265" s="214"/>
      <c r="E19265" s="214"/>
      <c r="F19265" s="224"/>
      <c r="G19265" s="216"/>
      <c r="H19265" s="227"/>
      <c r="I19265" s="214"/>
      <c r="J19265" s="214"/>
      <c r="K19265" s="218"/>
    </row>
    <row r="19266" customHeight="1" spans="1:11">
      <c r="A19266" s="228"/>
      <c r="B19266" s="219"/>
      <c r="C19266" s="220"/>
      <c r="D19266" s="220"/>
      <c r="E19266" s="220"/>
      <c r="F19266" s="225"/>
      <c r="G19266" s="222"/>
      <c r="H19266" s="229"/>
      <c r="I19266" s="220"/>
      <c r="J19266" s="220"/>
      <c r="K19266" s="223"/>
    </row>
    <row r="19267" customHeight="1" spans="1:11">
      <c r="A19267" s="226"/>
      <c r="B19267" s="213"/>
      <c r="C19267" s="214"/>
      <c r="D19267" s="214"/>
      <c r="E19267" s="214"/>
      <c r="F19267" s="224"/>
      <c r="G19267" s="216"/>
      <c r="H19267" s="227"/>
      <c r="I19267" s="214"/>
      <c r="J19267" s="214"/>
      <c r="K19267" s="218"/>
    </row>
    <row r="19268" customHeight="1" spans="1:11">
      <c r="A19268" s="228"/>
      <c r="B19268" s="219"/>
      <c r="C19268" s="220"/>
      <c r="D19268" s="220"/>
      <c r="E19268" s="220"/>
      <c r="F19268" s="225"/>
      <c r="G19268" s="222"/>
      <c r="H19268" s="229"/>
      <c r="I19268" s="220"/>
      <c r="J19268" s="220"/>
      <c r="K19268" s="223"/>
    </row>
    <row r="19269" customHeight="1" spans="1:11">
      <c r="A19269" s="226"/>
      <c r="B19269" s="213"/>
      <c r="C19269" s="214"/>
      <c r="D19269" s="214"/>
      <c r="E19269" s="214"/>
      <c r="F19269" s="224"/>
      <c r="G19269" s="216"/>
      <c r="H19269" s="227"/>
      <c r="I19269" s="214"/>
      <c r="J19269" s="214"/>
      <c r="K19269" s="218"/>
    </row>
    <row r="19270" customHeight="1" spans="1:11">
      <c r="A19270" s="228"/>
      <c r="B19270" s="219"/>
      <c r="C19270" s="220"/>
      <c r="D19270" s="220"/>
      <c r="E19270" s="220"/>
      <c r="F19270" s="225"/>
      <c r="G19270" s="222"/>
      <c r="H19270" s="229"/>
      <c r="I19270" s="220"/>
      <c r="J19270" s="220"/>
      <c r="K19270" s="223"/>
    </row>
    <row r="19271" customHeight="1" spans="1:11">
      <c r="A19271" s="226"/>
      <c r="B19271" s="213"/>
      <c r="C19271" s="214"/>
      <c r="D19271" s="214"/>
      <c r="E19271" s="214"/>
      <c r="F19271" s="224"/>
      <c r="G19271" s="216"/>
      <c r="H19271" s="227"/>
      <c r="I19271" s="214"/>
      <c r="J19271" s="214"/>
      <c r="K19271" s="218"/>
    </row>
    <row r="19272" customHeight="1" spans="1:11">
      <c r="A19272" s="228"/>
      <c r="B19272" s="219"/>
      <c r="C19272" s="220"/>
      <c r="D19272" s="220"/>
      <c r="E19272" s="220"/>
      <c r="F19272" s="225"/>
      <c r="G19272" s="222"/>
      <c r="H19272" s="229"/>
      <c r="I19272" s="220"/>
      <c r="J19272" s="220"/>
      <c r="K19272" s="223"/>
    </row>
    <row r="19273" customHeight="1" spans="1:11">
      <c r="A19273" s="226"/>
      <c r="B19273" s="213"/>
      <c r="C19273" s="214"/>
      <c r="D19273" s="214"/>
      <c r="E19273" s="214"/>
      <c r="F19273" s="224"/>
      <c r="G19273" s="216"/>
      <c r="H19273" s="227"/>
      <c r="I19273" s="214"/>
      <c r="J19273" s="214"/>
      <c r="K19273" s="218"/>
    </row>
    <row r="19274" customHeight="1" spans="1:11">
      <c r="A19274" s="228"/>
      <c r="B19274" s="219"/>
      <c r="C19274" s="220"/>
      <c r="D19274" s="220"/>
      <c r="E19274" s="220"/>
      <c r="F19274" s="225"/>
      <c r="G19274" s="222"/>
      <c r="H19274" s="229"/>
      <c r="I19274" s="220"/>
      <c r="J19274" s="220"/>
      <c r="K19274" s="223"/>
    </row>
    <row r="19275" customHeight="1" spans="1:11">
      <c r="A19275" s="226"/>
      <c r="B19275" s="213"/>
      <c r="C19275" s="214"/>
      <c r="D19275" s="214"/>
      <c r="E19275" s="214"/>
      <c r="F19275" s="224"/>
      <c r="G19275" s="216"/>
      <c r="H19275" s="227"/>
      <c r="I19275" s="214"/>
      <c r="J19275" s="214"/>
      <c r="K19275" s="218"/>
    </row>
    <row r="19276" customHeight="1" spans="1:11">
      <c r="A19276" s="228"/>
      <c r="B19276" s="219"/>
      <c r="C19276" s="220"/>
      <c r="D19276" s="220"/>
      <c r="E19276" s="220"/>
      <c r="F19276" s="225"/>
      <c r="G19276" s="222"/>
      <c r="H19276" s="229"/>
      <c r="I19276" s="220"/>
      <c r="J19276" s="220"/>
      <c r="K19276" s="223"/>
    </row>
    <row r="19277" customHeight="1" spans="1:11">
      <c r="A19277" s="226"/>
      <c r="B19277" s="213"/>
      <c r="C19277" s="214"/>
      <c r="D19277" s="214"/>
      <c r="E19277" s="214"/>
      <c r="F19277" s="224"/>
      <c r="G19277" s="216"/>
      <c r="H19277" s="227"/>
      <c r="I19277" s="214"/>
      <c r="J19277" s="214"/>
      <c r="K19277" s="218"/>
    </row>
    <row r="19278" customHeight="1" spans="1:11">
      <c r="A19278" s="228"/>
      <c r="B19278" s="219"/>
      <c r="C19278" s="220"/>
      <c r="D19278" s="220"/>
      <c r="E19278" s="220"/>
      <c r="F19278" s="225"/>
      <c r="G19278" s="222"/>
      <c r="H19278" s="229"/>
      <c r="I19278" s="220"/>
      <c r="J19278" s="220"/>
      <c r="K19278" s="223"/>
    </row>
    <row r="19279" customHeight="1" spans="1:11">
      <c r="A19279" s="226"/>
      <c r="B19279" s="213"/>
      <c r="C19279" s="214"/>
      <c r="D19279" s="214"/>
      <c r="E19279" s="214"/>
      <c r="F19279" s="224"/>
      <c r="G19279" s="216"/>
      <c r="H19279" s="227"/>
      <c r="I19279" s="214"/>
      <c r="J19279" s="214"/>
      <c r="K19279" s="218"/>
    </row>
    <row r="19280" customHeight="1" spans="1:11">
      <c r="A19280" s="228"/>
      <c r="B19280" s="219"/>
      <c r="C19280" s="220"/>
      <c r="D19280" s="220"/>
      <c r="E19280" s="220"/>
      <c r="F19280" s="225"/>
      <c r="G19280" s="222"/>
      <c r="H19280" s="229"/>
      <c r="I19280" s="220"/>
      <c r="J19280" s="220"/>
      <c r="K19280" s="223"/>
    </row>
    <row r="19281" customHeight="1" spans="1:11">
      <c r="A19281" s="226"/>
      <c r="B19281" s="213"/>
      <c r="C19281" s="214"/>
      <c r="D19281" s="214"/>
      <c r="E19281" s="214"/>
      <c r="F19281" s="224"/>
      <c r="G19281" s="216"/>
      <c r="H19281" s="227"/>
      <c r="I19281" s="214"/>
      <c r="J19281" s="214"/>
      <c r="K19281" s="218"/>
    </row>
    <row r="19282" customHeight="1" spans="1:11">
      <c r="A19282" s="228"/>
      <c r="B19282" s="219"/>
      <c r="C19282" s="220"/>
      <c r="D19282" s="220"/>
      <c r="E19282" s="220"/>
      <c r="F19282" s="225"/>
      <c r="G19282" s="222"/>
      <c r="H19282" s="229"/>
      <c r="I19282" s="220"/>
      <c r="J19282" s="220"/>
      <c r="K19282" s="223"/>
    </row>
    <row r="19283" customHeight="1" spans="1:11">
      <c r="A19283" s="226"/>
      <c r="B19283" s="213"/>
      <c r="C19283" s="214"/>
      <c r="D19283" s="214"/>
      <c r="E19283" s="214"/>
      <c r="F19283" s="224"/>
      <c r="G19283" s="216"/>
      <c r="H19283" s="227"/>
      <c r="I19283" s="214"/>
      <c r="J19283" s="214"/>
      <c r="K19283" s="218"/>
    </row>
    <row r="19284" customHeight="1" spans="1:11">
      <c r="A19284" s="228"/>
      <c r="B19284" s="219"/>
      <c r="C19284" s="220"/>
      <c r="D19284" s="220"/>
      <c r="E19284" s="220"/>
      <c r="F19284" s="225"/>
      <c r="G19284" s="222"/>
      <c r="H19284" s="229"/>
      <c r="I19284" s="220"/>
      <c r="J19284" s="220"/>
      <c r="K19284" s="223"/>
    </row>
    <row r="19285" customHeight="1" spans="1:11">
      <c r="A19285" s="226"/>
      <c r="B19285" s="213"/>
      <c r="C19285" s="214"/>
      <c r="D19285" s="214"/>
      <c r="E19285" s="214"/>
      <c r="F19285" s="224"/>
      <c r="G19285" s="216"/>
      <c r="H19285" s="227"/>
      <c r="I19285" s="214"/>
      <c r="J19285" s="214"/>
      <c r="K19285" s="218"/>
    </row>
    <row r="19286" customHeight="1" spans="1:11">
      <c r="A19286" s="228"/>
      <c r="B19286" s="219"/>
      <c r="C19286" s="220"/>
      <c r="D19286" s="220"/>
      <c r="E19286" s="220"/>
      <c r="F19286" s="225"/>
      <c r="G19286" s="222"/>
      <c r="H19286" s="229"/>
      <c r="I19286" s="220"/>
      <c r="J19286" s="220"/>
      <c r="K19286" s="223"/>
    </row>
    <row r="19287" customHeight="1" spans="1:11">
      <c r="A19287" s="226"/>
      <c r="B19287" s="213"/>
      <c r="C19287" s="214"/>
      <c r="D19287" s="214"/>
      <c r="E19287" s="214"/>
      <c r="F19287" s="224"/>
      <c r="G19287" s="216"/>
      <c r="H19287" s="227"/>
      <c r="I19287" s="214"/>
      <c r="J19287" s="214"/>
      <c r="K19287" s="218"/>
    </row>
    <row r="19288" customHeight="1" spans="1:11">
      <c r="A19288" s="228"/>
      <c r="B19288" s="219"/>
      <c r="C19288" s="220"/>
      <c r="D19288" s="220"/>
      <c r="E19288" s="220"/>
      <c r="F19288" s="225"/>
      <c r="G19288" s="222"/>
      <c r="H19288" s="229"/>
      <c r="I19288" s="220"/>
      <c r="J19288" s="220"/>
      <c r="K19288" s="223"/>
    </row>
    <row r="19289" customHeight="1" spans="1:11">
      <c r="A19289" s="226"/>
      <c r="B19289" s="213"/>
      <c r="C19289" s="214"/>
      <c r="D19289" s="214"/>
      <c r="E19289" s="214"/>
      <c r="F19289" s="224"/>
      <c r="G19289" s="216"/>
      <c r="H19289" s="227"/>
      <c r="I19289" s="214"/>
      <c r="J19289" s="214"/>
      <c r="K19289" s="218"/>
    </row>
    <row r="19290" customHeight="1" spans="1:11">
      <c r="A19290" s="228"/>
      <c r="B19290" s="219"/>
      <c r="C19290" s="220"/>
      <c r="D19290" s="220"/>
      <c r="E19290" s="220"/>
      <c r="F19290" s="225"/>
      <c r="G19290" s="222"/>
      <c r="H19290" s="229"/>
      <c r="I19290" s="220"/>
      <c r="J19290" s="220"/>
      <c r="K19290" s="223"/>
    </row>
    <row r="19291" customHeight="1" spans="1:11">
      <c r="A19291" s="226"/>
      <c r="B19291" s="213"/>
      <c r="C19291" s="214"/>
      <c r="D19291" s="214"/>
      <c r="E19291" s="214"/>
      <c r="F19291" s="224"/>
      <c r="G19291" s="216"/>
      <c r="H19291" s="227"/>
      <c r="I19291" s="214"/>
      <c r="J19291" s="214"/>
      <c r="K19291" s="218"/>
    </row>
    <row r="19292" customHeight="1" spans="1:11">
      <c r="A19292" s="228"/>
      <c r="B19292" s="219"/>
      <c r="C19292" s="220"/>
      <c r="D19292" s="220"/>
      <c r="E19292" s="220"/>
      <c r="F19292" s="225"/>
      <c r="G19292" s="222"/>
      <c r="H19292" s="229"/>
      <c r="I19292" s="220"/>
      <c r="J19292" s="220"/>
      <c r="K19292" s="223"/>
    </row>
    <row r="19293" customHeight="1" spans="1:11">
      <c r="A19293" s="226"/>
      <c r="B19293" s="213"/>
      <c r="C19293" s="214"/>
      <c r="D19293" s="214"/>
      <c r="E19293" s="214"/>
      <c r="F19293" s="224"/>
      <c r="G19293" s="216"/>
      <c r="H19293" s="227"/>
      <c r="I19293" s="214"/>
      <c r="J19293" s="214"/>
      <c r="K19293" s="218"/>
    </row>
    <row r="19294" customHeight="1" spans="1:11">
      <c r="A19294" s="228"/>
      <c r="B19294" s="219"/>
      <c r="C19294" s="220"/>
      <c r="D19294" s="220"/>
      <c r="E19294" s="220"/>
      <c r="F19294" s="225"/>
      <c r="G19294" s="222"/>
      <c r="H19294" s="229"/>
      <c r="I19294" s="220"/>
      <c r="J19294" s="220"/>
      <c r="K19294" s="223"/>
    </row>
    <row r="19295" customHeight="1" spans="1:11">
      <c r="A19295" s="226"/>
      <c r="B19295" s="213"/>
      <c r="C19295" s="214"/>
      <c r="D19295" s="214"/>
      <c r="E19295" s="214"/>
      <c r="F19295" s="224"/>
      <c r="G19295" s="216"/>
      <c r="H19295" s="227"/>
      <c r="I19295" s="214"/>
      <c r="J19295" s="214"/>
      <c r="K19295" s="218"/>
    </row>
    <row r="19296" customHeight="1" spans="1:11">
      <c r="A19296" s="228"/>
      <c r="B19296" s="219"/>
      <c r="C19296" s="220"/>
      <c r="D19296" s="220"/>
      <c r="E19296" s="220"/>
      <c r="F19296" s="225"/>
      <c r="G19296" s="222"/>
      <c r="H19296" s="229"/>
      <c r="I19296" s="220"/>
      <c r="J19296" s="220"/>
      <c r="K19296" s="223"/>
    </row>
    <row r="19297" customHeight="1" spans="1:11">
      <c r="A19297" s="226"/>
      <c r="B19297" s="213"/>
      <c r="C19297" s="214"/>
      <c r="D19297" s="214"/>
      <c r="E19297" s="214"/>
      <c r="F19297" s="224"/>
      <c r="G19297" s="216"/>
      <c r="H19297" s="227"/>
      <c r="I19297" s="214"/>
      <c r="J19297" s="214"/>
      <c r="K19297" s="218"/>
    </row>
    <row r="19298" customHeight="1" spans="1:11">
      <c r="A19298" s="228"/>
      <c r="B19298" s="219"/>
      <c r="C19298" s="220"/>
      <c r="D19298" s="220"/>
      <c r="E19298" s="220"/>
      <c r="F19298" s="225"/>
      <c r="G19298" s="222"/>
      <c r="H19298" s="229"/>
      <c r="I19298" s="220"/>
      <c r="J19298" s="220"/>
      <c r="K19298" s="223"/>
    </row>
    <row r="19299" customHeight="1" spans="1:11">
      <c r="A19299" s="226"/>
      <c r="B19299" s="213"/>
      <c r="C19299" s="214"/>
      <c r="D19299" s="214"/>
      <c r="E19299" s="214"/>
      <c r="F19299" s="224"/>
      <c r="G19299" s="216"/>
      <c r="H19299" s="227"/>
      <c r="I19299" s="214"/>
      <c r="J19299" s="214"/>
      <c r="K19299" s="218"/>
    </row>
    <row r="19300" customHeight="1" spans="1:11">
      <c r="A19300" s="228"/>
      <c r="B19300" s="219"/>
      <c r="C19300" s="220"/>
      <c r="D19300" s="220"/>
      <c r="E19300" s="220"/>
      <c r="F19300" s="225"/>
      <c r="G19300" s="222"/>
      <c r="H19300" s="229"/>
      <c r="I19300" s="220"/>
      <c r="J19300" s="220"/>
      <c r="K19300" s="223"/>
    </row>
    <row r="19301" customHeight="1" spans="1:11">
      <c r="A19301" s="226"/>
      <c r="B19301" s="213"/>
      <c r="C19301" s="214"/>
      <c r="D19301" s="214"/>
      <c r="E19301" s="214"/>
      <c r="F19301" s="224"/>
      <c r="G19301" s="216"/>
      <c r="H19301" s="227"/>
      <c r="I19301" s="214"/>
      <c r="J19301" s="214"/>
      <c r="K19301" s="218"/>
    </row>
    <row r="19302" customHeight="1" spans="1:11">
      <c r="A19302" s="228"/>
      <c r="B19302" s="219"/>
      <c r="C19302" s="220"/>
      <c r="D19302" s="220"/>
      <c r="E19302" s="220"/>
      <c r="F19302" s="225"/>
      <c r="G19302" s="222"/>
      <c r="H19302" s="229"/>
      <c r="I19302" s="220"/>
      <c r="J19302" s="220"/>
      <c r="K19302" s="223"/>
    </row>
    <row r="19303" customHeight="1" spans="1:11">
      <c r="A19303" s="226"/>
      <c r="B19303" s="213"/>
      <c r="C19303" s="214"/>
      <c r="D19303" s="214"/>
      <c r="E19303" s="214"/>
      <c r="F19303" s="224"/>
      <c r="G19303" s="216"/>
      <c r="H19303" s="227"/>
      <c r="I19303" s="214"/>
      <c r="J19303" s="214"/>
      <c r="K19303" s="218"/>
    </row>
    <row r="19304" customHeight="1" spans="1:11">
      <c r="A19304" s="228"/>
      <c r="B19304" s="219"/>
      <c r="C19304" s="220"/>
      <c r="D19304" s="220"/>
      <c r="E19304" s="220"/>
      <c r="F19304" s="225"/>
      <c r="G19304" s="222"/>
      <c r="H19304" s="229"/>
      <c r="I19304" s="220"/>
      <c r="J19304" s="220"/>
      <c r="K19304" s="223"/>
    </row>
    <row r="19305" customHeight="1" spans="1:11">
      <c r="A19305" s="226"/>
      <c r="B19305" s="213"/>
      <c r="C19305" s="214"/>
      <c r="D19305" s="214"/>
      <c r="E19305" s="214"/>
      <c r="F19305" s="224"/>
      <c r="G19305" s="216"/>
      <c r="H19305" s="227"/>
      <c r="I19305" s="214"/>
      <c r="J19305" s="214"/>
      <c r="K19305" s="218"/>
    </row>
    <row r="19306" customHeight="1" spans="1:11">
      <c r="A19306" s="228"/>
      <c r="B19306" s="219"/>
      <c r="C19306" s="220"/>
      <c r="D19306" s="220"/>
      <c r="E19306" s="220"/>
      <c r="F19306" s="225"/>
      <c r="G19306" s="222"/>
      <c r="H19306" s="229"/>
      <c r="I19306" s="220"/>
      <c r="J19306" s="220"/>
      <c r="K19306" s="223"/>
    </row>
    <row r="19307" customHeight="1" spans="1:11">
      <c r="A19307" s="226"/>
      <c r="B19307" s="213"/>
      <c r="C19307" s="214"/>
      <c r="D19307" s="214"/>
      <c r="E19307" s="214"/>
      <c r="F19307" s="224"/>
      <c r="G19307" s="216"/>
      <c r="H19307" s="227"/>
      <c r="I19307" s="214"/>
      <c r="J19307" s="214"/>
      <c r="K19307" s="218"/>
    </row>
    <row r="19308" customHeight="1" spans="1:11">
      <c r="A19308" s="228"/>
      <c r="B19308" s="219"/>
      <c r="C19308" s="220"/>
      <c r="D19308" s="220"/>
      <c r="E19308" s="220"/>
      <c r="F19308" s="225"/>
      <c r="G19308" s="222"/>
      <c r="H19308" s="229"/>
      <c r="I19308" s="220"/>
      <c r="J19308" s="220"/>
      <c r="K19308" s="223"/>
    </row>
    <row r="19309" customHeight="1" spans="1:11">
      <c r="A19309" s="226"/>
      <c r="B19309" s="213"/>
      <c r="C19309" s="214"/>
      <c r="D19309" s="214"/>
      <c r="E19309" s="214"/>
      <c r="F19309" s="224"/>
      <c r="G19309" s="216"/>
      <c r="H19309" s="227"/>
      <c r="I19309" s="214"/>
      <c r="J19309" s="214"/>
      <c r="K19309" s="218"/>
    </row>
    <row r="19310" customHeight="1" spans="1:11">
      <c r="A19310" s="228"/>
      <c r="B19310" s="219"/>
      <c r="C19310" s="220"/>
      <c r="D19310" s="220"/>
      <c r="E19310" s="220"/>
      <c r="F19310" s="225"/>
      <c r="G19310" s="222"/>
      <c r="H19310" s="229"/>
      <c r="I19310" s="220"/>
      <c r="J19310" s="220"/>
      <c r="K19310" s="223"/>
    </row>
    <row r="19311" customHeight="1" spans="1:11">
      <c r="A19311" s="226"/>
      <c r="B19311" s="213"/>
      <c r="C19311" s="214"/>
      <c r="D19311" s="214"/>
      <c r="E19311" s="214"/>
      <c r="F19311" s="224"/>
      <c r="G19311" s="216"/>
      <c r="H19311" s="227"/>
      <c r="I19311" s="214"/>
      <c r="J19311" s="214"/>
      <c r="K19311" s="218"/>
    </row>
    <row r="19312" customHeight="1" spans="1:11">
      <c r="A19312" s="228"/>
      <c r="B19312" s="219"/>
      <c r="C19312" s="220"/>
      <c r="D19312" s="220"/>
      <c r="E19312" s="220"/>
      <c r="F19312" s="225"/>
      <c r="G19312" s="222"/>
      <c r="H19312" s="229"/>
      <c r="I19312" s="220"/>
      <c r="J19312" s="220"/>
      <c r="K19312" s="223"/>
    </row>
    <row r="19313" customHeight="1" spans="1:11">
      <c r="A19313" s="226"/>
      <c r="B19313" s="213"/>
      <c r="C19313" s="214"/>
      <c r="D19313" s="214"/>
      <c r="E19313" s="214"/>
      <c r="F19313" s="224"/>
      <c r="G19313" s="216"/>
      <c r="H19313" s="227"/>
      <c r="I19313" s="214"/>
      <c r="J19313" s="214"/>
      <c r="K19313" s="218"/>
    </row>
    <row r="19314" customHeight="1" spans="1:11">
      <c r="A19314" s="228"/>
      <c r="B19314" s="219"/>
      <c r="C19314" s="220"/>
      <c r="D19314" s="220"/>
      <c r="E19314" s="220"/>
      <c r="F19314" s="225"/>
      <c r="G19314" s="222"/>
      <c r="H19314" s="229"/>
      <c r="I19314" s="220"/>
      <c r="J19314" s="220"/>
      <c r="K19314" s="223"/>
    </row>
    <row r="19315" customHeight="1" spans="1:11">
      <c r="A19315" s="226"/>
      <c r="B19315" s="213"/>
      <c r="C19315" s="214"/>
      <c r="D19315" s="214"/>
      <c r="E19315" s="214"/>
      <c r="F19315" s="224"/>
      <c r="G19315" s="216"/>
      <c r="H19315" s="227"/>
      <c r="I19315" s="214"/>
      <c r="J19315" s="214"/>
      <c r="K19315" s="218"/>
    </row>
    <row r="19316" customHeight="1" spans="1:11">
      <c r="A19316" s="228"/>
      <c r="B19316" s="219"/>
      <c r="C19316" s="220"/>
      <c r="D19316" s="220"/>
      <c r="E19316" s="220"/>
      <c r="F19316" s="225"/>
      <c r="G19316" s="222"/>
      <c r="H19316" s="229"/>
      <c r="I19316" s="220"/>
      <c r="J19316" s="220"/>
      <c r="K19316" s="223"/>
    </row>
    <row r="19317" customHeight="1" spans="1:11">
      <c r="A19317" s="226"/>
      <c r="B19317" s="213"/>
      <c r="C19317" s="214"/>
      <c r="D19317" s="214"/>
      <c r="E19317" s="214"/>
      <c r="F19317" s="224"/>
      <c r="G19317" s="216"/>
      <c r="H19317" s="227"/>
      <c r="I19317" s="214"/>
      <c r="J19317" s="214"/>
      <c r="K19317" s="218"/>
    </row>
    <row r="19318" customHeight="1" spans="1:11">
      <c r="A19318" s="228"/>
      <c r="B19318" s="219"/>
      <c r="C19318" s="220"/>
      <c r="D19318" s="220"/>
      <c r="E19318" s="220"/>
      <c r="F19318" s="225"/>
      <c r="G19318" s="222"/>
      <c r="H19318" s="229"/>
      <c r="I19318" s="220"/>
      <c r="J19318" s="220"/>
      <c r="K19318" s="223"/>
    </row>
    <row r="19319" customHeight="1" spans="1:11">
      <c r="A19319" s="226"/>
      <c r="B19319" s="213"/>
      <c r="C19319" s="214"/>
      <c r="D19319" s="214"/>
      <c r="E19319" s="214"/>
      <c r="F19319" s="224"/>
      <c r="G19319" s="216"/>
      <c r="H19319" s="227"/>
      <c r="I19319" s="214"/>
      <c r="J19319" s="214"/>
      <c r="K19319" s="218"/>
    </row>
    <row r="19320" customHeight="1" spans="1:11">
      <c r="A19320" s="228"/>
      <c r="B19320" s="219"/>
      <c r="C19320" s="220"/>
      <c r="D19320" s="220"/>
      <c r="E19320" s="220"/>
      <c r="F19320" s="225"/>
      <c r="G19320" s="222"/>
      <c r="H19320" s="229"/>
      <c r="I19320" s="220"/>
      <c r="J19320" s="220"/>
      <c r="K19320" s="223"/>
    </row>
    <row r="19321" customHeight="1" spans="1:11">
      <c r="A19321" s="226"/>
      <c r="B19321" s="213"/>
      <c r="C19321" s="214"/>
      <c r="D19321" s="214"/>
      <c r="E19321" s="214"/>
      <c r="F19321" s="224"/>
      <c r="G19321" s="216"/>
      <c r="H19321" s="227"/>
      <c r="I19321" s="214"/>
      <c r="J19321" s="214"/>
      <c r="K19321" s="218"/>
    </row>
    <row r="19322" customHeight="1" spans="1:11">
      <c r="A19322" s="228"/>
      <c r="B19322" s="219"/>
      <c r="C19322" s="220"/>
      <c r="D19322" s="220"/>
      <c r="E19322" s="220"/>
      <c r="F19322" s="225"/>
      <c r="G19322" s="222"/>
      <c r="H19322" s="229"/>
      <c r="I19322" s="220"/>
      <c r="J19322" s="220"/>
      <c r="K19322" s="223"/>
    </row>
    <row r="19323" customHeight="1" spans="1:11">
      <c r="A19323" s="226"/>
      <c r="B19323" s="213"/>
      <c r="C19323" s="214"/>
      <c r="D19323" s="214"/>
      <c r="E19323" s="214"/>
      <c r="F19323" s="224"/>
      <c r="G19323" s="216"/>
      <c r="H19323" s="227"/>
      <c r="I19323" s="214"/>
      <c r="J19323" s="214"/>
      <c r="K19323" s="218"/>
    </row>
    <row r="19324" customHeight="1" spans="1:11">
      <c r="A19324" s="228"/>
      <c r="B19324" s="219"/>
      <c r="C19324" s="220"/>
      <c r="D19324" s="220"/>
      <c r="E19324" s="220"/>
      <c r="F19324" s="225"/>
      <c r="G19324" s="222"/>
      <c r="H19324" s="229"/>
      <c r="I19324" s="220"/>
      <c r="J19324" s="220"/>
      <c r="K19324" s="223"/>
    </row>
    <row r="19325" customHeight="1" spans="1:11">
      <c r="A19325" s="226"/>
      <c r="B19325" s="213"/>
      <c r="C19325" s="214"/>
      <c r="D19325" s="214"/>
      <c r="E19325" s="214"/>
      <c r="F19325" s="224"/>
      <c r="G19325" s="216"/>
      <c r="H19325" s="227"/>
      <c r="I19325" s="214"/>
      <c r="J19325" s="214"/>
      <c r="K19325" s="218"/>
    </row>
    <row r="19326" customHeight="1" spans="1:11">
      <c r="A19326" s="228"/>
      <c r="B19326" s="219"/>
      <c r="C19326" s="220"/>
      <c r="D19326" s="220"/>
      <c r="E19326" s="220"/>
      <c r="F19326" s="225"/>
      <c r="G19326" s="222"/>
      <c r="H19326" s="229"/>
      <c r="I19326" s="220"/>
      <c r="J19326" s="220"/>
      <c r="K19326" s="223"/>
    </row>
    <row r="19327" customHeight="1" spans="1:11">
      <c r="A19327" s="226"/>
      <c r="B19327" s="213"/>
      <c r="C19327" s="214"/>
      <c r="D19327" s="214"/>
      <c r="E19327" s="214"/>
      <c r="F19327" s="224"/>
      <c r="G19327" s="216"/>
      <c r="H19327" s="227"/>
      <c r="I19327" s="214"/>
      <c r="J19327" s="214"/>
      <c r="K19327" s="218"/>
    </row>
    <row r="19328" customHeight="1" spans="1:11">
      <c r="A19328" s="228"/>
      <c r="B19328" s="219"/>
      <c r="C19328" s="220"/>
      <c r="D19328" s="220"/>
      <c r="E19328" s="220"/>
      <c r="F19328" s="225"/>
      <c r="G19328" s="222"/>
      <c r="H19328" s="229"/>
      <c r="I19328" s="220"/>
      <c r="J19328" s="220"/>
      <c r="K19328" s="223"/>
    </row>
    <row r="19329" customHeight="1" spans="1:11">
      <c r="A19329" s="226"/>
      <c r="B19329" s="213"/>
      <c r="C19329" s="214"/>
      <c r="D19329" s="214"/>
      <c r="E19329" s="214"/>
      <c r="F19329" s="224"/>
      <c r="G19329" s="216"/>
      <c r="H19329" s="227"/>
      <c r="I19329" s="214"/>
      <c r="J19329" s="214"/>
      <c r="K19329" s="218"/>
    </row>
    <row r="19330" customHeight="1" spans="1:11">
      <c r="A19330" s="228"/>
      <c r="B19330" s="219"/>
      <c r="C19330" s="220"/>
      <c r="D19330" s="220"/>
      <c r="E19330" s="220"/>
      <c r="F19330" s="225"/>
      <c r="G19330" s="222"/>
      <c r="H19330" s="229"/>
      <c r="I19330" s="220"/>
      <c r="J19330" s="220"/>
      <c r="K19330" s="223"/>
    </row>
    <row r="19331" customHeight="1" spans="1:11">
      <c r="A19331" s="226"/>
      <c r="B19331" s="213"/>
      <c r="C19331" s="214"/>
      <c r="D19331" s="214"/>
      <c r="E19331" s="214"/>
      <c r="F19331" s="224"/>
      <c r="G19331" s="216"/>
      <c r="H19331" s="227"/>
      <c r="I19331" s="214"/>
      <c r="J19331" s="214"/>
      <c r="K19331" s="218"/>
    </row>
    <row r="19332" customHeight="1" spans="1:11">
      <c r="A19332" s="228"/>
      <c r="B19332" s="219"/>
      <c r="C19332" s="220"/>
      <c r="D19332" s="220"/>
      <c r="E19332" s="220"/>
      <c r="F19332" s="225"/>
      <c r="G19332" s="222"/>
      <c r="H19332" s="229"/>
      <c r="I19332" s="220"/>
      <c r="J19332" s="220"/>
      <c r="K19332" s="223"/>
    </row>
    <row r="19333" customHeight="1" spans="1:11">
      <c r="A19333" s="226"/>
      <c r="B19333" s="213"/>
      <c r="C19333" s="214"/>
      <c r="D19333" s="214"/>
      <c r="E19333" s="214"/>
      <c r="F19333" s="224"/>
      <c r="G19333" s="216"/>
      <c r="H19333" s="227"/>
      <c r="I19333" s="214"/>
      <c r="J19333" s="214"/>
      <c r="K19333" s="218"/>
    </row>
    <row r="19334" customHeight="1" spans="1:11">
      <c r="A19334" s="228"/>
      <c r="B19334" s="219"/>
      <c r="C19334" s="220"/>
      <c r="D19334" s="220"/>
      <c r="E19334" s="220"/>
      <c r="F19334" s="225"/>
      <c r="G19334" s="222"/>
      <c r="H19334" s="229"/>
      <c r="I19334" s="220"/>
      <c r="J19334" s="220"/>
      <c r="K19334" s="223"/>
    </row>
    <row r="19335" customHeight="1" spans="1:11">
      <c r="A19335" s="226"/>
      <c r="B19335" s="213"/>
      <c r="C19335" s="214"/>
      <c r="D19335" s="214"/>
      <c r="E19335" s="214"/>
      <c r="F19335" s="224"/>
      <c r="G19335" s="216"/>
      <c r="H19335" s="227"/>
      <c r="I19335" s="214"/>
      <c r="J19335" s="214"/>
      <c r="K19335" s="218"/>
    </row>
    <row r="19336" customHeight="1" spans="1:11">
      <c r="A19336" s="228"/>
      <c r="B19336" s="219"/>
      <c r="C19336" s="220"/>
      <c r="D19336" s="220"/>
      <c r="E19336" s="220"/>
      <c r="F19336" s="225"/>
      <c r="G19336" s="222"/>
      <c r="H19336" s="229"/>
      <c r="I19336" s="220"/>
      <c r="J19336" s="220"/>
      <c r="K19336" s="223"/>
    </row>
    <row r="19337" customHeight="1" spans="1:11">
      <c r="A19337" s="226"/>
      <c r="B19337" s="213"/>
      <c r="C19337" s="214"/>
      <c r="D19337" s="214"/>
      <c r="E19337" s="214"/>
      <c r="F19337" s="224"/>
      <c r="G19337" s="216"/>
      <c r="H19337" s="227"/>
      <c r="I19337" s="214"/>
      <c r="J19337" s="214"/>
      <c r="K19337" s="218"/>
    </row>
    <row r="19338" customHeight="1" spans="1:11">
      <c r="A19338" s="228"/>
      <c r="B19338" s="219"/>
      <c r="C19338" s="220"/>
      <c r="D19338" s="220"/>
      <c r="E19338" s="220"/>
      <c r="F19338" s="225"/>
      <c r="G19338" s="222"/>
      <c r="H19338" s="229"/>
      <c r="I19338" s="220"/>
      <c r="J19338" s="220"/>
      <c r="K19338" s="223"/>
    </row>
    <row r="19339" customHeight="1" spans="1:11">
      <c r="A19339" s="226"/>
      <c r="B19339" s="213"/>
      <c r="C19339" s="214"/>
      <c r="D19339" s="214"/>
      <c r="E19339" s="214"/>
      <c r="F19339" s="224"/>
      <c r="G19339" s="216"/>
      <c r="H19339" s="227"/>
      <c r="I19339" s="214"/>
      <c r="J19339" s="214"/>
      <c r="K19339" s="218"/>
    </row>
    <row r="19340" customHeight="1" spans="1:11">
      <c r="A19340" s="228"/>
      <c r="B19340" s="219"/>
      <c r="C19340" s="220"/>
      <c r="D19340" s="220"/>
      <c r="E19340" s="220"/>
      <c r="F19340" s="225"/>
      <c r="G19340" s="222"/>
      <c r="H19340" s="229"/>
      <c r="I19340" s="220"/>
      <c r="J19340" s="220"/>
      <c r="K19340" s="223"/>
    </row>
    <row r="19341" customHeight="1" spans="1:11">
      <c r="A19341" s="226"/>
      <c r="B19341" s="213"/>
      <c r="C19341" s="214"/>
      <c r="D19341" s="214"/>
      <c r="E19341" s="214"/>
      <c r="F19341" s="224"/>
      <c r="G19341" s="216"/>
      <c r="H19341" s="227"/>
      <c r="I19341" s="214"/>
      <c r="J19341" s="214"/>
      <c r="K19341" s="218"/>
    </row>
    <row r="19342" customHeight="1" spans="1:11">
      <c r="A19342" s="228"/>
      <c r="B19342" s="219"/>
      <c r="C19342" s="220"/>
      <c r="D19342" s="220"/>
      <c r="E19342" s="220"/>
      <c r="F19342" s="225"/>
      <c r="G19342" s="222"/>
      <c r="H19342" s="229"/>
      <c r="I19342" s="220"/>
      <c r="J19342" s="220"/>
      <c r="K19342" s="223"/>
    </row>
    <row r="19343" customHeight="1" spans="1:11">
      <c r="A19343" s="226"/>
      <c r="B19343" s="213"/>
      <c r="C19343" s="214"/>
      <c r="D19343" s="214"/>
      <c r="E19343" s="214"/>
      <c r="F19343" s="224"/>
      <c r="G19343" s="216"/>
      <c r="H19343" s="227"/>
      <c r="I19343" s="214"/>
      <c r="J19343" s="214"/>
      <c r="K19343" s="218"/>
    </row>
    <row r="19344" customHeight="1" spans="1:11">
      <c r="A19344" s="228"/>
      <c r="B19344" s="219"/>
      <c r="C19344" s="220"/>
      <c r="D19344" s="220"/>
      <c r="E19344" s="220"/>
      <c r="F19344" s="225"/>
      <c r="G19344" s="222"/>
      <c r="H19344" s="229"/>
      <c r="I19344" s="220"/>
      <c r="J19344" s="220"/>
      <c r="K19344" s="223"/>
    </row>
    <row r="19345" customHeight="1" spans="1:11">
      <c r="A19345" s="226"/>
      <c r="B19345" s="213"/>
      <c r="C19345" s="214"/>
      <c r="D19345" s="214"/>
      <c r="E19345" s="214"/>
      <c r="F19345" s="224"/>
      <c r="G19345" s="216"/>
      <c r="H19345" s="227"/>
      <c r="I19345" s="214"/>
      <c r="J19345" s="214"/>
      <c r="K19345" s="218"/>
    </row>
    <row r="19346" customHeight="1" spans="1:11">
      <c r="A19346" s="228"/>
      <c r="B19346" s="219"/>
      <c r="C19346" s="220"/>
      <c r="D19346" s="220"/>
      <c r="E19346" s="220"/>
      <c r="F19346" s="225"/>
      <c r="G19346" s="222"/>
      <c r="H19346" s="229"/>
      <c r="I19346" s="220"/>
      <c r="J19346" s="220"/>
      <c r="K19346" s="223"/>
    </row>
    <row r="19347" customHeight="1" spans="1:11">
      <c r="A19347" s="226"/>
      <c r="B19347" s="213"/>
      <c r="C19347" s="214"/>
      <c r="D19347" s="214"/>
      <c r="E19347" s="214"/>
      <c r="F19347" s="224"/>
      <c r="G19347" s="216"/>
      <c r="H19347" s="227"/>
      <c r="I19347" s="214"/>
      <c r="J19347" s="214"/>
      <c r="K19347" s="218"/>
    </row>
    <row r="19348" customHeight="1" spans="1:11">
      <c r="A19348" s="228"/>
      <c r="B19348" s="219"/>
      <c r="C19348" s="220"/>
      <c r="D19348" s="220"/>
      <c r="E19348" s="220"/>
      <c r="F19348" s="225"/>
      <c r="G19348" s="222"/>
      <c r="H19348" s="229"/>
      <c r="I19348" s="220"/>
      <c r="J19348" s="220"/>
      <c r="K19348" s="223"/>
    </row>
    <row r="19349" customHeight="1" spans="1:11">
      <c r="A19349" s="226"/>
      <c r="B19349" s="213"/>
      <c r="C19349" s="214"/>
      <c r="D19349" s="214"/>
      <c r="E19349" s="214"/>
      <c r="F19349" s="224"/>
      <c r="G19349" s="216"/>
      <c r="H19349" s="227"/>
      <c r="I19349" s="214"/>
      <c r="J19349" s="214"/>
      <c r="K19349" s="218"/>
    </row>
    <row r="19350" customHeight="1" spans="1:11">
      <c r="A19350" s="228"/>
      <c r="B19350" s="219"/>
      <c r="C19350" s="220"/>
      <c r="D19350" s="220"/>
      <c r="E19350" s="220"/>
      <c r="F19350" s="225"/>
      <c r="G19350" s="222"/>
      <c r="H19350" s="229"/>
      <c r="I19350" s="220"/>
      <c r="J19350" s="220"/>
      <c r="K19350" s="223"/>
    </row>
    <row r="19351" customHeight="1" spans="1:11">
      <c r="A19351" s="226"/>
      <c r="B19351" s="213"/>
      <c r="C19351" s="214"/>
      <c r="D19351" s="214"/>
      <c r="E19351" s="214"/>
      <c r="F19351" s="224"/>
      <c r="G19351" s="216"/>
      <c r="H19351" s="227"/>
      <c r="I19351" s="214"/>
      <c r="J19351" s="214"/>
      <c r="K19351" s="218"/>
    </row>
    <row r="19352" customHeight="1" spans="1:11">
      <c r="A19352" s="228"/>
      <c r="B19352" s="219"/>
      <c r="C19352" s="220"/>
      <c r="D19352" s="220"/>
      <c r="E19352" s="220"/>
      <c r="F19352" s="225"/>
      <c r="G19352" s="222"/>
      <c r="H19352" s="229"/>
      <c r="I19352" s="220"/>
      <c r="J19352" s="220"/>
      <c r="K19352" s="223"/>
    </row>
    <row r="19353" customHeight="1" spans="1:11">
      <c r="A19353" s="226"/>
      <c r="B19353" s="213"/>
      <c r="C19353" s="214"/>
      <c r="D19353" s="214"/>
      <c r="E19353" s="214"/>
      <c r="F19353" s="224"/>
      <c r="G19353" s="216"/>
      <c r="H19353" s="227"/>
      <c r="I19353" s="214"/>
      <c r="J19353" s="214"/>
      <c r="K19353" s="218"/>
    </row>
    <row r="19354" customHeight="1" spans="1:11">
      <c r="A19354" s="228"/>
      <c r="B19354" s="219"/>
      <c r="C19354" s="220"/>
      <c r="D19354" s="220"/>
      <c r="E19354" s="220"/>
      <c r="F19354" s="225"/>
      <c r="G19354" s="222"/>
      <c r="H19354" s="229"/>
      <c r="I19354" s="220"/>
      <c r="J19354" s="220"/>
      <c r="K19354" s="223"/>
    </row>
    <row r="19355" customHeight="1" spans="1:11">
      <c r="A19355" s="226"/>
      <c r="B19355" s="213"/>
      <c r="C19355" s="214"/>
      <c r="D19355" s="214"/>
      <c r="E19355" s="214"/>
      <c r="F19355" s="224"/>
      <c r="G19355" s="216"/>
      <c r="H19355" s="227"/>
      <c r="I19355" s="214"/>
      <c r="J19355" s="214"/>
      <c r="K19355" s="218"/>
    </row>
    <row r="19356" customHeight="1" spans="1:11">
      <c r="A19356" s="228"/>
      <c r="B19356" s="219"/>
      <c r="C19356" s="220"/>
      <c r="D19356" s="220"/>
      <c r="E19356" s="220"/>
      <c r="F19356" s="225"/>
      <c r="G19356" s="222"/>
      <c r="H19356" s="229"/>
      <c r="I19356" s="220"/>
      <c r="J19356" s="220"/>
      <c r="K19356" s="223"/>
    </row>
    <row r="19357" customHeight="1" spans="1:11">
      <c r="A19357" s="226"/>
      <c r="B19357" s="213"/>
      <c r="C19357" s="214"/>
      <c r="D19357" s="214"/>
      <c r="E19357" s="214"/>
      <c r="F19357" s="224"/>
      <c r="G19357" s="216"/>
      <c r="H19357" s="227"/>
      <c r="I19357" s="214"/>
      <c r="J19357" s="214"/>
      <c r="K19357" s="218"/>
    </row>
    <row r="19358" customHeight="1" spans="1:11">
      <c r="A19358" s="228"/>
      <c r="B19358" s="219"/>
      <c r="C19358" s="220"/>
      <c r="D19358" s="220"/>
      <c r="E19358" s="220"/>
      <c r="F19358" s="225"/>
      <c r="G19358" s="222"/>
      <c r="H19358" s="229"/>
      <c r="I19358" s="220"/>
      <c r="J19358" s="220"/>
      <c r="K19358" s="223"/>
    </row>
    <row r="19359" customHeight="1" spans="1:11">
      <c r="A19359" s="226"/>
      <c r="B19359" s="213"/>
      <c r="C19359" s="214"/>
      <c r="D19359" s="214"/>
      <c r="E19359" s="214"/>
      <c r="F19359" s="224"/>
      <c r="G19359" s="216"/>
      <c r="H19359" s="227"/>
      <c r="I19359" s="214"/>
      <c r="J19359" s="214"/>
      <c r="K19359" s="218"/>
    </row>
    <row r="19360" customHeight="1" spans="1:11">
      <c r="A19360" s="228"/>
      <c r="B19360" s="219"/>
      <c r="C19360" s="220"/>
      <c r="D19360" s="220"/>
      <c r="E19360" s="220"/>
      <c r="F19360" s="225"/>
      <c r="G19360" s="222"/>
      <c r="H19360" s="229"/>
      <c r="I19360" s="220"/>
      <c r="J19360" s="220"/>
      <c r="K19360" s="223"/>
    </row>
    <row r="19361" customHeight="1" spans="1:11">
      <c r="A19361" s="226"/>
      <c r="B19361" s="213"/>
      <c r="C19361" s="214"/>
      <c r="D19361" s="214"/>
      <c r="E19361" s="214"/>
      <c r="F19361" s="224"/>
      <c r="G19361" s="216"/>
      <c r="H19361" s="227"/>
      <c r="I19361" s="214"/>
      <c r="J19361" s="214"/>
      <c r="K19361" s="218"/>
    </row>
    <row r="19362" customHeight="1" spans="1:11">
      <c r="A19362" s="228"/>
      <c r="B19362" s="219"/>
      <c r="C19362" s="220"/>
      <c r="D19362" s="220"/>
      <c r="E19362" s="220"/>
      <c r="F19362" s="225"/>
      <c r="G19362" s="222"/>
      <c r="H19362" s="229"/>
      <c r="I19362" s="220"/>
      <c r="J19362" s="220"/>
      <c r="K19362" s="223"/>
    </row>
    <row r="19363" customHeight="1" spans="1:11">
      <c r="A19363" s="226"/>
      <c r="B19363" s="213"/>
      <c r="C19363" s="214"/>
      <c r="D19363" s="214"/>
      <c r="E19363" s="214"/>
      <c r="F19363" s="224"/>
      <c r="G19363" s="216"/>
      <c r="H19363" s="227"/>
      <c r="I19363" s="214"/>
      <c r="J19363" s="214"/>
      <c r="K19363" s="218"/>
    </row>
    <row r="19364" customHeight="1" spans="1:11">
      <c r="A19364" s="228"/>
      <c r="B19364" s="219"/>
      <c r="C19364" s="220"/>
      <c r="D19364" s="220"/>
      <c r="E19364" s="220"/>
      <c r="F19364" s="225"/>
      <c r="G19364" s="222"/>
      <c r="H19364" s="229"/>
      <c r="I19364" s="220"/>
      <c r="J19364" s="220"/>
      <c r="K19364" s="223"/>
    </row>
    <row r="19365" customHeight="1" spans="1:11">
      <c r="A19365" s="226"/>
      <c r="B19365" s="213"/>
      <c r="C19365" s="214"/>
      <c r="D19365" s="214"/>
      <c r="E19365" s="214"/>
      <c r="F19365" s="224"/>
      <c r="G19365" s="216"/>
      <c r="H19365" s="227"/>
      <c r="I19365" s="214"/>
      <c r="J19365" s="214"/>
      <c r="K19365" s="218"/>
    </row>
    <row r="19366" customHeight="1" spans="1:11">
      <c r="A19366" s="228"/>
      <c r="B19366" s="219"/>
      <c r="C19366" s="220"/>
      <c r="D19366" s="220"/>
      <c r="E19366" s="220"/>
      <c r="F19366" s="225"/>
      <c r="G19366" s="222"/>
      <c r="H19366" s="229"/>
      <c r="I19366" s="220"/>
      <c r="J19366" s="220"/>
      <c r="K19366" s="223"/>
    </row>
    <row r="19367" customHeight="1" spans="1:11">
      <c r="A19367" s="226"/>
      <c r="B19367" s="213"/>
      <c r="C19367" s="214"/>
      <c r="D19367" s="214"/>
      <c r="E19367" s="214"/>
      <c r="F19367" s="224"/>
      <c r="G19367" s="216"/>
      <c r="H19367" s="227"/>
      <c r="I19367" s="214"/>
      <c r="J19367" s="214"/>
      <c r="K19367" s="218"/>
    </row>
    <row r="19368" customHeight="1" spans="1:11">
      <c r="A19368" s="228"/>
      <c r="B19368" s="219"/>
      <c r="C19368" s="220"/>
      <c r="D19368" s="220"/>
      <c r="E19368" s="220"/>
      <c r="F19368" s="225"/>
      <c r="G19368" s="222"/>
      <c r="H19368" s="229"/>
      <c r="I19368" s="220"/>
      <c r="J19368" s="220"/>
      <c r="K19368" s="223"/>
    </row>
    <row r="19369" customHeight="1" spans="1:11">
      <c r="A19369" s="226"/>
      <c r="B19369" s="213"/>
      <c r="C19369" s="214"/>
      <c r="D19369" s="214"/>
      <c r="E19369" s="214"/>
      <c r="F19369" s="224"/>
      <c r="G19369" s="216"/>
      <c r="H19369" s="227"/>
      <c r="I19369" s="214"/>
      <c r="J19369" s="214"/>
      <c r="K19369" s="218"/>
    </row>
    <row r="19370" customHeight="1" spans="1:11">
      <c r="A19370" s="228"/>
      <c r="B19370" s="219"/>
      <c r="C19370" s="220"/>
      <c r="D19370" s="220"/>
      <c r="E19370" s="220"/>
      <c r="F19370" s="225"/>
      <c r="G19370" s="222"/>
      <c r="H19370" s="229"/>
      <c r="I19370" s="220"/>
      <c r="J19370" s="220"/>
      <c r="K19370" s="223"/>
    </row>
    <row r="19371" customHeight="1" spans="1:11">
      <c r="A19371" s="226"/>
      <c r="B19371" s="213"/>
      <c r="C19371" s="214"/>
      <c r="D19371" s="214"/>
      <c r="E19371" s="214"/>
      <c r="F19371" s="224"/>
      <c r="G19371" s="216"/>
      <c r="H19371" s="227"/>
      <c r="I19371" s="214"/>
      <c r="J19371" s="214"/>
      <c r="K19371" s="218"/>
    </row>
    <row r="19372" customHeight="1" spans="1:11">
      <c r="A19372" s="228"/>
      <c r="B19372" s="219"/>
      <c r="C19372" s="220"/>
      <c r="D19372" s="220"/>
      <c r="E19372" s="220"/>
      <c r="F19372" s="225"/>
      <c r="G19372" s="222"/>
      <c r="H19372" s="229"/>
      <c r="I19372" s="220"/>
      <c r="J19372" s="220"/>
      <c r="K19372" s="223"/>
    </row>
    <row r="19373" customHeight="1" spans="1:11">
      <c r="A19373" s="226"/>
      <c r="B19373" s="213"/>
      <c r="C19373" s="214"/>
      <c r="D19373" s="214"/>
      <c r="E19373" s="214"/>
      <c r="F19373" s="224"/>
      <c r="G19373" s="216"/>
      <c r="H19373" s="227"/>
      <c r="I19373" s="214"/>
      <c r="J19373" s="214"/>
      <c r="K19373" s="218"/>
    </row>
    <row r="19374" customHeight="1" spans="1:11">
      <c r="A19374" s="228"/>
      <c r="B19374" s="219"/>
      <c r="C19374" s="220"/>
      <c r="D19374" s="220"/>
      <c r="E19374" s="220"/>
      <c r="F19374" s="225"/>
      <c r="G19374" s="222"/>
      <c r="H19374" s="229"/>
      <c r="I19374" s="220"/>
      <c r="J19374" s="220"/>
      <c r="K19374" s="223"/>
    </row>
    <row r="19375" customHeight="1" spans="1:11">
      <c r="A19375" s="226"/>
      <c r="B19375" s="213"/>
      <c r="C19375" s="214"/>
      <c r="D19375" s="214"/>
      <c r="E19375" s="214"/>
      <c r="F19375" s="224"/>
      <c r="G19375" s="216"/>
      <c r="H19375" s="227"/>
      <c r="I19375" s="214"/>
      <c r="J19375" s="214"/>
      <c r="K19375" s="218"/>
    </row>
    <row r="19376" customHeight="1" spans="1:11">
      <c r="A19376" s="228"/>
      <c r="B19376" s="219"/>
      <c r="C19376" s="220"/>
      <c r="D19376" s="220"/>
      <c r="E19376" s="220"/>
      <c r="F19376" s="225"/>
      <c r="G19376" s="222"/>
      <c r="H19376" s="229"/>
      <c r="I19376" s="220"/>
      <c r="J19376" s="220"/>
      <c r="K19376" s="223"/>
    </row>
    <row r="19377" customHeight="1" spans="1:11">
      <c r="A19377" s="226"/>
      <c r="B19377" s="213"/>
      <c r="C19377" s="214"/>
      <c r="D19377" s="214"/>
      <c r="E19377" s="214"/>
      <c r="F19377" s="224"/>
      <c r="G19377" s="216"/>
      <c r="H19377" s="227"/>
      <c r="I19377" s="214"/>
      <c r="J19377" s="214"/>
      <c r="K19377" s="218"/>
    </row>
    <row r="19378" customHeight="1" spans="1:11">
      <c r="A19378" s="228"/>
      <c r="B19378" s="219"/>
      <c r="C19378" s="220"/>
      <c r="D19378" s="220"/>
      <c r="E19378" s="220"/>
      <c r="F19378" s="225"/>
      <c r="G19378" s="222"/>
      <c r="H19378" s="229"/>
      <c r="I19378" s="220"/>
      <c r="J19378" s="220"/>
      <c r="K19378" s="223"/>
    </row>
    <row r="19379" customHeight="1" spans="1:11">
      <c r="A19379" s="226"/>
      <c r="B19379" s="213"/>
      <c r="C19379" s="214"/>
      <c r="D19379" s="214"/>
      <c r="E19379" s="214"/>
      <c r="F19379" s="224"/>
      <c r="G19379" s="216"/>
      <c r="H19379" s="227"/>
      <c r="I19379" s="214"/>
      <c r="J19379" s="214"/>
      <c r="K19379" s="218"/>
    </row>
    <row r="19380" customHeight="1" spans="1:11">
      <c r="A19380" s="228"/>
      <c r="B19380" s="219"/>
      <c r="C19380" s="220"/>
      <c r="D19380" s="220"/>
      <c r="E19380" s="220"/>
      <c r="F19380" s="225"/>
      <c r="G19380" s="222"/>
      <c r="H19380" s="229"/>
      <c r="I19380" s="220"/>
      <c r="J19380" s="220"/>
      <c r="K19380" s="223"/>
    </row>
    <row r="19381" customHeight="1" spans="1:11">
      <c r="A19381" s="226"/>
      <c r="B19381" s="213"/>
      <c r="C19381" s="214"/>
      <c r="D19381" s="214"/>
      <c r="E19381" s="214"/>
      <c r="F19381" s="224"/>
      <c r="G19381" s="216"/>
      <c r="H19381" s="227"/>
      <c r="I19381" s="214"/>
      <c r="J19381" s="214"/>
      <c r="K19381" s="218"/>
    </row>
    <row r="19382" customHeight="1" spans="1:11">
      <c r="A19382" s="228"/>
      <c r="B19382" s="219"/>
      <c r="C19382" s="220"/>
      <c r="D19382" s="220"/>
      <c r="E19382" s="220"/>
      <c r="F19382" s="225"/>
      <c r="G19382" s="222"/>
      <c r="H19382" s="229"/>
      <c r="I19382" s="220"/>
      <c r="J19382" s="220"/>
      <c r="K19382" s="223"/>
    </row>
    <row r="19383" customHeight="1" spans="1:11">
      <c r="A19383" s="226"/>
      <c r="B19383" s="213"/>
      <c r="C19383" s="214"/>
      <c r="D19383" s="214"/>
      <c r="E19383" s="214"/>
      <c r="F19383" s="224"/>
      <c r="G19383" s="216"/>
      <c r="H19383" s="227"/>
      <c r="I19383" s="214"/>
      <c r="J19383" s="214"/>
      <c r="K19383" s="218"/>
    </row>
    <row r="19384" customHeight="1" spans="1:11">
      <c r="A19384" s="228"/>
      <c r="B19384" s="219"/>
      <c r="C19384" s="220"/>
      <c r="D19384" s="220"/>
      <c r="E19384" s="220"/>
      <c r="F19384" s="225"/>
      <c r="G19384" s="222"/>
      <c r="H19384" s="229"/>
      <c r="I19384" s="220"/>
      <c r="J19384" s="220"/>
      <c r="K19384" s="223"/>
    </row>
    <row r="19385" customHeight="1" spans="1:11">
      <c r="A19385" s="226"/>
      <c r="B19385" s="213"/>
      <c r="C19385" s="214"/>
      <c r="D19385" s="214"/>
      <c r="E19385" s="214"/>
      <c r="F19385" s="224"/>
      <c r="G19385" s="216"/>
      <c r="H19385" s="227"/>
      <c r="I19385" s="214"/>
      <c r="J19385" s="214"/>
      <c r="K19385" s="218"/>
    </row>
    <row r="19386" customHeight="1" spans="1:11">
      <c r="A19386" s="228"/>
      <c r="B19386" s="219"/>
      <c r="C19386" s="220"/>
      <c r="D19386" s="220"/>
      <c r="E19386" s="220"/>
      <c r="F19386" s="225"/>
      <c r="G19386" s="222"/>
      <c r="H19386" s="229"/>
      <c r="I19386" s="220"/>
      <c r="J19386" s="220"/>
      <c r="K19386" s="223"/>
    </row>
    <row r="19387" customHeight="1" spans="1:11">
      <c r="A19387" s="226"/>
      <c r="B19387" s="213"/>
      <c r="C19387" s="214"/>
      <c r="D19387" s="214"/>
      <c r="E19387" s="214"/>
      <c r="F19387" s="224"/>
      <c r="G19387" s="216"/>
      <c r="H19387" s="227"/>
      <c r="I19387" s="214"/>
      <c r="J19387" s="214"/>
      <c r="K19387" s="218"/>
    </row>
    <row r="19388" customHeight="1" spans="1:11">
      <c r="A19388" s="228"/>
      <c r="B19388" s="219"/>
      <c r="C19388" s="220"/>
      <c r="D19388" s="220"/>
      <c r="E19388" s="220"/>
      <c r="F19388" s="225"/>
      <c r="G19388" s="222"/>
      <c r="H19388" s="229"/>
      <c r="I19388" s="220"/>
      <c r="J19388" s="220"/>
      <c r="K19388" s="223"/>
    </row>
    <row r="19389" customHeight="1" spans="1:11">
      <c r="A19389" s="226"/>
      <c r="B19389" s="213"/>
      <c r="C19389" s="214"/>
      <c r="D19389" s="214"/>
      <c r="E19389" s="214"/>
      <c r="F19389" s="224"/>
      <c r="G19389" s="216"/>
      <c r="H19389" s="227"/>
      <c r="I19389" s="214"/>
      <c r="J19389" s="214"/>
      <c r="K19389" s="218"/>
    </row>
    <row r="19390" customHeight="1" spans="1:11">
      <c r="A19390" s="228"/>
      <c r="B19390" s="219"/>
      <c r="C19390" s="220"/>
      <c r="D19390" s="220"/>
      <c r="E19390" s="220"/>
      <c r="F19390" s="225"/>
      <c r="G19390" s="222"/>
      <c r="H19390" s="229"/>
      <c r="I19390" s="220"/>
      <c r="J19390" s="220"/>
      <c r="K19390" s="223"/>
    </row>
    <row r="19391" customHeight="1" spans="1:11">
      <c r="A19391" s="226"/>
      <c r="B19391" s="213"/>
      <c r="C19391" s="214"/>
      <c r="D19391" s="214"/>
      <c r="E19391" s="214"/>
      <c r="F19391" s="224"/>
      <c r="G19391" s="216"/>
      <c r="H19391" s="227"/>
      <c r="I19391" s="214"/>
      <c r="J19391" s="214"/>
      <c r="K19391" s="218"/>
    </row>
    <row r="19392" customHeight="1" spans="1:11">
      <c r="A19392" s="228"/>
      <c r="B19392" s="219"/>
      <c r="C19392" s="220"/>
      <c r="D19392" s="220"/>
      <c r="E19392" s="220"/>
      <c r="F19392" s="225"/>
      <c r="G19392" s="222"/>
      <c r="H19392" s="229"/>
      <c r="I19392" s="220"/>
      <c r="J19392" s="220"/>
      <c r="K19392" s="223"/>
    </row>
    <row r="19393" customHeight="1" spans="1:11">
      <c r="A19393" s="226"/>
      <c r="B19393" s="213"/>
      <c r="C19393" s="214"/>
      <c r="D19393" s="214"/>
      <c r="E19393" s="214"/>
      <c r="F19393" s="224"/>
      <c r="G19393" s="216"/>
      <c r="H19393" s="227"/>
      <c r="I19393" s="214"/>
      <c r="J19393" s="214"/>
      <c r="K19393" s="218"/>
    </row>
    <row r="19394" customHeight="1" spans="1:11">
      <c r="A19394" s="228"/>
      <c r="B19394" s="219"/>
      <c r="C19394" s="220"/>
      <c r="D19394" s="220"/>
      <c r="E19394" s="220"/>
      <c r="F19394" s="225"/>
      <c r="G19394" s="222"/>
      <c r="H19394" s="229"/>
      <c r="I19394" s="220"/>
      <c r="J19394" s="220"/>
      <c r="K19394" s="223"/>
    </row>
    <row r="19395" customHeight="1" spans="1:11">
      <c r="A19395" s="226"/>
      <c r="B19395" s="213"/>
      <c r="C19395" s="214"/>
      <c r="D19395" s="214"/>
      <c r="E19395" s="214"/>
      <c r="F19395" s="224"/>
      <c r="G19395" s="216"/>
      <c r="H19395" s="227"/>
      <c r="I19395" s="214"/>
      <c r="J19395" s="214"/>
      <c r="K19395" s="218"/>
    </row>
    <row r="19396" customHeight="1" spans="1:11">
      <c r="A19396" s="228"/>
      <c r="B19396" s="219"/>
      <c r="C19396" s="220"/>
      <c r="D19396" s="220"/>
      <c r="E19396" s="220"/>
      <c r="F19396" s="225"/>
      <c r="G19396" s="222"/>
      <c r="H19396" s="229"/>
      <c r="I19396" s="220"/>
      <c r="J19396" s="220"/>
      <c r="K19396" s="223"/>
    </row>
    <row r="19397" customHeight="1" spans="1:11">
      <c r="A19397" s="226"/>
      <c r="B19397" s="213"/>
      <c r="C19397" s="214"/>
      <c r="D19397" s="214"/>
      <c r="E19397" s="214"/>
      <c r="F19397" s="224"/>
      <c r="G19397" s="216"/>
      <c r="H19397" s="227"/>
      <c r="I19397" s="214"/>
      <c r="J19397" s="214"/>
      <c r="K19397" s="218"/>
    </row>
    <row r="19398" customHeight="1" spans="1:11">
      <c r="A19398" s="228"/>
      <c r="B19398" s="219"/>
      <c r="C19398" s="220"/>
      <c r="D19398" s="220"/>
      <c r="E19398" s="220"/>
      <c r="F19398" s="225"/>
      <c r="G19398" s="222"/>
      <c r="H19398" s="229"/>
      <c r="I19398" s="220"/>
      <c r="J19398" s="220"/>
      <c r="K19398" s="223"/>
    </row>
    <row r="19399" customHeight="1" spans="1:11">
      <c r="A19399" s="226"/>
      <c r="B19399" s="213"/>
      <c r="C19399" s="214"/>
      <c r="D19399" s="214"/>
      <c r="E19399" s="214"/>
      <c r="F19399" s="224"/>
      <c r="G19399" s="216"/>
      <c r="H19399" s="227"/>
      <c r="I19399" s="214"/>
      <c r="J19399" s="214"/>
      <c r="K19399" s="218"/>
    </row>
    <row r="19400" customHeight="1" spans="1:11">
      <c r="A19400" s="228"/>
      <c r="B19400" s="219"/>
      <c r="C19400" s="220"/>
      <c r="D19400" s="220"/>
      <c r="E19400" s="220"/>
      <c r="F19400" s="225"/>
      <c r="G19400" s="222"/>
      <c r="H19400" s="229"/>
      <c r="I19400" s="220"/>
      <c r="J19400" s="220"/>
      <c r="K19400" s="223"/>
    </row>
    <row r="19401" customHeight="1" spans="1:11">
      <c r="A19401" s="226"/>
      <c r="B19401" s="213"/>
      <c r="C19401" s="214"/>
      <c r="D19401" s="214"/>
      <c r="E19401" s="214"/>
      <c r="F19401" s="224"/>
      <c r="G19401" s="216"/>
      <c r="H19401" s="227"/>
      <c r="I19401" s="214"/>
      <c r="J19401" s="214"/>
      <c r="K19401" s="218"/>
    </row>
    <row r="19402" customHeight="1" spans="1:11">
      <c r="A19402" s="228"/>
      <c r="B19402" s="219"/>
      <c r="C19402" s="220"/>
      <c r="D19402" s="220"/>
      <c r="E19402" s="220"/>
      <c r="F19402" s="225"/>
      <c r="G19402" s="222"/>
      <c r="H19402" s="229"/>
      <c r="I19402" s="220"/>
      <c r="J19402" s="220"/>
      <c r="K19402" s="223"/>
    </row>
    <row r="19403" customHeight="1" spans="1:11">
      <c r="A19403" s="226"/>
      <c r="B19403" s="213"/>
      <c r="C19403" s="214"/>
      <c r="D19403" s="214"/>
      <c r="E19403" s="214"/>
      <c r="F19403" s="224"/>
      <c r="G19403" s="216"/>
      <c r="H19403" s="227"/>
      <c r="I19403" s="214"/>
      <c r="J19403" s="214"/>
      <c r="K19403" s="218"/>
    </row>
    <row r="19404" customHeight="1" spans="1:11">
      <c r="A19404" s="228"/>
      <c r="B19404" s="219"/>
      <c r="C19404" s="220"/>
      <c r="D19404" s="220"/>
      <c r="E19404" s="220"/>
      <c r="F19404" s="225"/>
      <c r="G19404" s="222"/>
      <c r="H19404" s="229"/>
      <c r="I19404" s="220"/>
      <c r="J19404" s="220"/>
      <c r="K19404" s="223"/>
    </row>
    <row r="19405" customHeight="1" spans="1:11">
      <c r="A19405" s="226"/>
      <c r="B19405" s="213"/>
      <c r="C19405" s="214"/>
      <c r="D19405" s="214"/>
      <c r="E19405" s="214"/>
      <c r="F19405" s="224"/>
      <c r="G19405" s="216"/>
      <c r="H19405" s="227"/>
      <c r="I19405" s="214"/>
      <c r="J19405" s="214"/>
      <c r="K19405" s="218"/>
    </row>
    <row r="19406" customHeight="1" spans="1:11">
      <c r="A19406" s="228"/>
      <c r="B19406" s="219"/>
      <c r="C19406" s="220"/>
      <c r="D19406" s="220"/>
      <c r="E19406" s="220"/>
      <c r="F19406" s="225"/>
      <c r="G19406" s="222"/>
      <c r="H19406" s="229"/>
      <c r="I19406" s="220"/>
      <c r="J19406" s="220"/>
      <c r="K19406" s="223"/>
    </row>
    <row r="19407" customHeight="1" spans="1:11">
      <c r="A19407" s="226"/>
      <c r="B19407" s="213"/>
      <c r="C19407" s="214"/>
      <c r="D19407" s="214"/>
      <c r="E19407" s="214"/>
      <c r="F19407" s="224"/>
      <c r="G19407" s="216"/>
      <c r="H19407" s="227"/>
      <c r="I19407" s="214"/>
      <c r="J19407" s="214"/>
      <c r="K19407" s="218"/>
    </row>
    <row r="19408" customHeight="1" spans="1:11">
      <c r="A19408" s="228"/>
      <c r="B19408" s="219"/>
      <c r="C19408" s="220"/>
      <c r="D19408" s="220"/>
      <c r="E19408" s="220"/>
      <c r="F19408" s="225"/>
      <c r="G19408" s="222"/>
      <c r="H19408" s="229"/>
      <c r="I19408" s="220"/>
      <c r="J19408" s="220"/>
      <c r="K19408" s="223"/>
    </row>
    <row r="19409" customHeight="1" spans="1:11">
      <c r="A19409" s="226"/>
      <c r="B19409" s="213"/>
      <c r="C19409" s="214"/>
      <c r="D19409" s="214"/>
      <c r="E19409" s="214"/>
      <c r="F19409" s="224"/>
      <c r="G19409" s="216"/>
      <c r="H19409" s="227"/>
      <c r="I19409" s="214"/>
      <c r="J19409" s="214"/>
      <c r="K19409" s="218"/>
    </row>
    <row r="19410" customHeight="1" spans="1:11">
      <c r="A19410" s="228"/>
      <c r="B19410" s="219"/>
      <c r="C19410" s="220"/>
      <c r="D19410" s="220"/>
      <c r="E19410" s="220"/>
      <c r="F19410" s="225"/>
      <c r="G19410" s="222"/>
      <c r="H19410" s="229"/>
      <c r="I19410" s="220"/>
      <c r="J19410" s="220"/>
      <c r="K19410" s="223"/>
    </row>
    <row r="19411" customHeight="1" spans="1:11">
      <c r="A19411" s="226"/>
      <c r="B19411" s="213"/>
      <c r="C19411" s="214"/>
      <c r="D19411" s="214"/>
      <c r="E19411" s="214"/>
      <c r="F19411" s="224"/>
      <c r="G19411" s="216"/>
      <c r="H19411" s="227"/>
      <c r="I19411" s="214"/>
      <c r="J19411" s="214"/>
      <c r="K19411" s="218"/>
    </row>
    <row r="19412" customHeight="1" spans="1:11">
      <c r="A19412" s="228"/>
      <c r="B19412" s="219"/>
      <c r="C19412" s="220"/>
      <c r="D19412" s="220"/>
      <c r="E19412" s="220"/>
      <c r="F19412" s="225"/>
      <c r="G19412" s="222"/>
      <c r="H19412" s="229"/>
      <c r="I19412" s="220"/>
      <c r="J19412" s="220"/>
      <c r="K19412" s="223"/>
    </row>
    <row r="19413" customHeight="1" spans="1:11">
      <c r="A19413" s="226"/>
      <c r="B19413" s="213"/>
      <c r="C19413" s="214"/>
      <c r="D19413" s="214"/>
      <c r="E19413" s="214"/>
      <c r="F19413" s="224"/>
      <c r="G19413" s="216"/>
      <c r="H19413" s="227"/>
      <c r="I19413" s="214"/>
      <c r="J19413" s="214"/>
      <c r="K19413" s="218"/>
    </row>
    <row r="19414" customHeight="1" spans="1:11">
      <c r="A19414" s="228"/>
      <c r="B19414" s="219"/>
      <c r="C19414" s="220"/>
      <c r="D19414" s="220"/>
      <c r="E19414" s="220"/>
      <c r="F19414" s="225"/>
      <c r="G19414" s="222"/>
      <c r="H19414" s="229"/>
      <c r="I19414" s="220"/>
      <c r="J19414" s="220"/>
      <c r="K19414" s="223"/>
    </row>
    <row r="19415" customHeight="1" spans="1:11">
      <c r="A19415" s="226"/>
      <c r="B19415" s="213"/>
      <c r="C19415" s="214"/>
      <c r="D19415" s="214"/>
      <c r="E19415" s="214"/>
      <c r="F19415" s="224"/>
      <c r="G19415" s="216"/>
      <c r="H19415" s="227"/>
      <c r="I19415" s="214"/>
      <c r="J19415" s="214"/>
      <c r="K19415" s="218"/>
    </row>
    <row r="19416" customHeight="1" spans="1:11">
      <c r="A19416" s="228"/>
      <c r="B19416" s="219"/>
      <c r="C19416" s="220"/>
      <c r="D19416" s="220"/>
      <c r="E19416" s="220"/>
      <c r="F19416" s="225"/>
      <c r="G19416" s="222"/>
      <c r="H19416" s="229"/>
      <c r="I19416" s="220"/>
      <c r="J19416" s="220"/>
      <c r="K19416" s="223"/>
    </row>
    <row r="19417" customHeight="1" spans="1:11">
      <c r="A19417" s="226"/>
      <c r="B19417" s="213"/>
      <c r="C19417" s="214"/>
      <c r="D19417" s="214"/>
      <c r="E19417" s="214"/>
      <c r="F19417" s="224"/>
      <c r="G19417" s="216"/>
      <c r="H19417" s="227"/>
      <c r="I19417" s="214"/>
      <c r="J19417" s="214"/>
      <c r="K19417" s="218"/>
    </row>
    <row r="19418" customHeight="1" spans="1:11">
      <c r="A19418" s="228"/>
      <c r="B19418" s="219"/>
      <c r="C19418" s="220"/>
      <c r="D19418" s="220"/>
      <c r="E19418" s="220"/>
      <c r="F19418" s="225"/>
      <c r="G19418" s="222"/>
      <c r="H19418" s="229"/>
      <c r="I19418" s="220"/>
      <c r="J19418" s="220"/>
      <c r="K19418" s="223"/>
    </row>
    <row r="19419" customHeight="1" spans="1:11">
      <c r="A19419" s="226"/>
      <c r="B19419" s="213"/>
      <c r="C19419" s="214"/>
      <c r="D19419" s="214"/>
      <c r="E19419" s="214"/>
      <c r="F19419" s="224"/>
      <c r="G19419" s="216"/>
      <c r="H19419" s="227"/>
      <c r="I19419" s="214"/>
      <c r="J19419" s="214"/>
      <c r="K19419" s="218"/>
    </row>
    <row r="19420" customHeight="1" spans="1:11">
      <c r="A19420" s="228"/>
      <c r="B19420" s="219"/>
      <c r="C19420" s="220"/>
      <c r="D19420" s="220"/>
      <c r="E19420" s="220"/>
      <c r="F19420" s="225"/>
      <c r="G19420" s="222"/>
      <c r="H19420" s="229"/>
      <c r="I19420" s="220"/>
      <c r="J19420" s="220"/>
      <c r="K19420" s="223"/>
    </row>
    <row r="19421" customHeight="1" spans="1:11">
      <c r="A19421" s="226"/>
      <c r="B19421" s="213"/>
      <c r="C19421" s="214"/>
      <c r="D19421" s="214"/>
      <c r="E19421" s="214"/>
      <c r="F19421" s="224"/>
      <c r="G19421" s="216"/>
      <c r="H19421" s="227"/>
      <c r="I19421" s="214"/>
      <c r="J19421" s="214"/>
      <c r="K19421" s="218"/>
    </row>
    <row r="19422" customHeight="1" spans="1:11">
      <c r="A19422" s="228"/>
      <c r="B19422" s="219"/>
      <c r="C19422" s="220"/>
      <c r="D19422" s="220"/>
      <c r="E19422" s="220"/>
      <c r="F19422" s="225"/>
      <c r="G19422" s="222"/>
      <c r="H19422" s="229"/>
      <c r="I19422" s="220"/>
      <c r="J19422" s="220"/>
      <c r="K19422" s="223"/>
    </row>
    <row r="19423" customHeight="1" spans="1:11">
      <c r="A19423" s="226"/>
      <c r="B19423" s="213"/>
      <c r="C19423" s="214"/>
      <c r="D19423" s="214"/>
      <c r="E19423" s="214"/>
      <c r="F19423" s="224"/>
      <c r="G19423" s="216"/>
      <c r="H19423" s="227"/>
      <c r="I19423" s="214"/>
      <c r="J19423" s="214"/>
      <c r="K19423" s="218"/>
    </row>
    <row r="19424" customHeight="1" spans="1:11">
      <c r="A19424" s="228"/>
      <c r="B19424" s="219"/>
      <c r="C19424" s="220"/>
      <c r="D19424" s="220"/>
      <c r="E19424" s="220"/>
      <c r="F19424" s="225"/>
      <c r="G19424" s="222"/>
      <c r="H19424" s="229"/>
      <c r="I19424" s="220"/>
      <c r="J19424" s="220"/>
      <c r="K19424" s="223"/>
    </row>
    <row r="19425" customHeight="1" spans="1:11">
      <c r="A19425" s="226"/>
      <c r="B19425" s="213"/>
      <c r="C19425" s="214"/>
      <c r="D19425" s="214"/>
      <c r="E19425" s="214"/>
      <c r="F19425" s="224"/>
      <c r="G19425" s="216"/>
      <c r="H19425" s="227"/>
      <c r="I19425" s="214"/>
      <c r="J19425" s="214"/>
      <c r="K19425" s="218"/>
    </row>
    <row r="19426" customHeight="1" spans="1:11">
      <c r="A19426" s="228"/>
      <c r="B19426" s="219"/>
      <c r="C19426" s="220"/>
      <c r="D19426" s="220"/>
      <c r="E19426" s="220"/>
      <c r="F19426" s="225"/>
      <c r="G19426" s="222"/>
      <c r="H19426" s="229"/>
      <c r="I19426" s="220"/>
      <c r="J19426" s="220"/>
      <c r="K19426" s="223"/>
    </row>
    <row r="19427" customHeight="1" spans="1:11">
      <c r="A19427" s="226"/>
      <c r="B19427" s="213"/>
      <c r="C19427" s="214"/>
      <c r="D19427" s="214"/>
      <c r="E19427" s="214"/>
      <c r="F19427" s="224"/>
      <c r="G19427" s="216"/>
      <c r="H19427" s="227"/>
      <c r="I19427" s="214"/>
      <c r="J19427" s="214"/>
      <c r="K19427" s="218"/>
    </row>
    <row r="19428" customHeight="1" spans="1:11">
      <c r="A19428" s="228"/>
      <c r="B19428" s="219"/>
      <c r="C19428" s="220"/>
      <c r="D19428" s="220"/>
      <c r="E19428" s="220"/>
      <c r="F19428" s="225"/>
      <c r="G19428" s="222"/>
      <c r="H19428" s="229"/>
      <c r="I19428" s="220"/>
      <c r="J19428" s="220"/>
      <c r="K19428" s="223"/>
    </row>
    <row r="19429" customHeight="1" spans="1:11">
      <c r="A19429" s="226"/>
      <c r="B19429" s="213"/>
      <c r="C19429" s="214"/>
      <c r="D19429" s="214"/>
      <c r="E19429" s="214"/>
      <c r="F19429" s="224"/>
      <c r="G19429" s="216"/>
      <c r="H19429" s="227"/>
      <c r="I19429" s="214"/>
      <c r="J19429" s="214"/>
      <c r="K19429" s="218"/>
    </row>
    <row r="19430" customHeight="1" spans="1:11">
      <c r="A19430" s="228"/>
      <c r="B19430" s="219"/>
      <c r="C19430" s="220"/>
      <c r="D19430" s="220"/>
      <c r="E19430" s="220"/>
      <c r="F19430" s="225"/>
      <c r="G19430" s="222"/>
      <c r="H19430" s="229"/>
      <c r="I19430" s="220"/>
      <c r="J19430" s="220"/>
      <c r="K19430" s="223"/>
    </row>
    <row r="19431" customHeight="1" spans="1:11">
      <c r="A19431" s="226"/>
      <c r="B19431" s="213"/>
      <c r="C19431" s="214"/>
      <c r="D19431" s="214"/>
      <c r="E19431" s="214"/>
      <c r="F19431" s="224"/>
      <c r="G19431" s="216"/>
      <c r="H19431" s="227"/>
      <c r="I19431" s="214"/>
      <c r="J19431" s="214"/>
      <c r="K19431" s="218"/>
    </row>
    <row r="19432" customHeight="1" spans="1:11">
      <c r="A19432" s="228"/>
      <c r="B19432" s="219"/>
      <c r="C19432" s="220"/>
      <c r="D19432" s="220"/>
      <c r="E19432" s="220"/>
      <c r="F19432" s="225"/>
      <c r="G19432" s="222"/>
      <c r="H19432" s="229"/>
      <c r="I19432" s="220"/>
      <c r="J19432" s="220"/>
      <c r="K19432" s="223"/>
    </row>
    <row r="19433" customHeight="1" spans="1:11">
      <c r="A19433" s="226"/>
      <c r="B19433" s="213"/>
      <c r="C19433" s="214"/>
      <c r="D19433" s="214"/>
      <c r="E19433" s="214"/>
      <c r="F19433" s="224"/>
      <c r="G19433" s="216"/>
      <c r="H19433" s="227"/>
      <c r="I19433" s="214"/>
      <c r="J19433" s="214"/>
      <c r="K19433" s="218"/>
    </row>
    <row r="19434" customHeight="1" spans="1:11">
      <c r="A19434" s="228"/>
      <c r="B19434" s="219"/>
      <c r="C19434" s="220"/>
      <c r="D19434" s="220"/>
      <c r="E19434" s="220"/>
      <c r="F19434" s="225"/>
      <c r="G19434" s="222"/>
      <c r="H19434" s="229"/>
      <c r="I19434" s="220"/>
      <c r="J19434" s="220"/>
      <c r="K19434" s="223"/>
    </row>
    <row r="19435" customHeight="1" spans="1:11">
      <c r="A19435" s="226"/>
      <c r="B19435" s="213"/>
      <c r="C19435" s="214"/>
      <c r="D19435" s="214"/>
      <c r="E19435" s="214"/>
      <c r="F19435" s="224"/>
      <c r="G19435" s="216"/>
      <c r="H19435" s="227"/>
      <c r="I19435" s="214"/>
      <c r="J19435" s="214"/>
      <c r="K19435" s="218"/>
    </row>
    <row r="19436" customHeight="1" spans="1:11">
      <c r="A19436" s="228"/>
      <c r="B19436" s="219"/>
      <c r="C19436" s="220"/>
      <c r="D19436" s="220"/>
      <c r="E19436" s="220"/>
      <c r="F19436" s="225"/>
      <c r="G19436" s="222"/>
      <c r="H19436" s="229"/>
      <c r="I19436" s="220"/>
      <c r="J19436" s="220"/>
      <c r="K19436" s="223"/>
    </row>
    <row r="19437" customHeight="1" spans="1:11">
      <c r="A19437" s="226"/>
      <c r="B19437" s="213"/>
      <c r="C19437" s="214"/>
      <c r="D19437" s="214"/>
      <c r="E19437" s="214"/>
      <c r="F19437" s="224"/>
      <c r="G19437" s="216"/>
      <c r="H19437" s="227"/>
      <c r="I19437" s="214"/>
      <c r="J19437" s="214"/>
      <c r="K19437" s="218"/>
    </row>
    <row r="19438" customHeight="1" spans="1:11">
      <c r="A19438" s="228"/>
      <c r="B19438" s="219"/>
      <c r="C19438" s="220"/>
      <c r="D19438" s="220"/>
      <c r="E19438" s="220"/>
      <c r="F19438" s="225"/>
      <c r="G19438" s="222"/>
      <c r="H19438" s="229"/>
      <c r="I19438" s="220"/>
      <c r="J19438" s="220"/>
      <c r="K19438" s="223"/>
    </row>
    <row r="19439" customHeight="1" spans="1:11">
      <c r="A19439" s="226"/>
      <c r="B19439" s="213"/>
      <c r="C19439" s="214"/>
      <c r="D19439" s="214"/>
      <c r="E19439" s="214"/>
      <c r="F19439" s="224"/>
      <c r="G19439" s="216"/>
      <c r="H19439" s="227"/>
      <c r="I19439" s="214"/>
      <c r="J19439" s="214"/>
      <c r="K19439" s="218"/>
    </row>
    <row r="19440" customHeight="1" spans="1:11">
      <c r="A19440" s="228"/>
      <c r="B19440" s="219"/>
      <c r="C19440" s="220"/>
      <c r="D19440" s="220"/>
      <c r="E19440" s="220"/>
      <c r="F19440" s="225"/>
      <c r="G19440" s="222"/>
      <c r="H19440" s="229"/>
      <c r="I19440" s="220"/>
      <c r="J19440" s="220"/>
      <c r="K19440" s="223"/>
    </row>
    <row r="19441" customHeight="1" spans="1:11">
      <c r="A19441" s="226"/>
      <c r="B19441" s="213"/>
      <c r="C19441" s="214"/>
      <c r="D19441" s="214"/>
      <c r="E19441" s="214"/>
      <c r="F19441" s="224"/>
      <c r="G19441" s="216"/>
      <c r="H19441" s="227"/>
      <c r="I19441" s="214"/>
      <c r="J19441" s="214"/>
      <c r="K19441" s="218"/>
    </row>
    <row r="19442" customHeight="1" spans="1:11">
      <c r="A19442" s="228"/>
      <c r="B19442" s="219"/>
      <c r="C19442" s="220"/>
      <c r="D19442" s="220"/>
      <c r="E19442" s="220"/>
      <c r="F19442" s="225"/>
      <c r="G19442" s="222"/>
      <c r="H19442" s="229"/>
      <c r="I19442" s="220"/>
      <c r="J19442" s="220"/>
      <c r="K19442" s="223"/>
    </row>
    <row r="19443" customHeight="1" spans="1:11">
      <c r="A19443" s="226"/>
      <c r="B19443" s="213"/>
      <c r="C19443" s="214"/>
      <c r="D19443" s="214"/>
      <c r="E19443" s="214"/>
      <c r="F19443" s="224"/>
      <c r="G19443" s="216"/>
      <c r="H19443" s="227"/>
      <c r="I19443" s="214"/>
      <c r="J19443" s="214"/>
      <c r="K19443" s="218"/>
    </row>
    <row r="19444" customHeight="1" spans="1:11">
      <c r="A19444" s="228"/>
      <c r="B19444" s="219"/>
      <c r="C19444" s="220"/>
      <c r="D19444" s="220"/>
      <c r="E19444" s="220"/>
      <c r="F19444" s="225"/>
      <c r="G19444" s="222"/>
      <c r="H19444" s="229"/>
      <c r="I19444" s="220"/>
      <c r="J19444" s="220"/>
      <c r="K19444" s="223"/>
    </row>
    <row r="19445" customHeight="1" spans="1:11">
      <c r="A19445" s="226"/>
      <c r="B19445" s="213"/>
      <c r="C19445" s="214"/>
      <c r="D19445" s="214"/>
      <c r="E19445" s="214"/>
      <c r="F19445" s="224"/>
      <c r="G19445" s="216"/>
      <c r="H19445" s="227"/>
      <c r="I19445" s="214"/>
      <c r="J19445" s="214"/>
      <c r="K19445" s="218"/>
    </row>
    <row r="19446" customHeight="1" spans="1:11">
      <c r="A19446" s="228"/>
      <c r="B19446" s="219"/>
      <c r="C19446" s="220"/>
      <c r="D19446" s="220"/>
      <c r="E19446" s="220"/>
      <c r="F19446" s="225"/>
      <c r="G19446" s="222"/>
      <c r="H19446" s="229"/>
      <c r="I19446" s="220"/>
      <c r="J19446" s="220"/>
      <c r="K19446" s="223"/>
    </row>
    <row r="19447" customHeight="1" spans="1:11">
      <c r="A19447" s="226"/>
      <c r="B19447" s="213"/>
      <c r="C19447" s="214"/>
      <c r="D19447" s="214"/>
      <c r="E19447" s="214"/>
      <c r="F19447" s="224"/>
      <c r="G19447" s="216"/>
      <c r="H19447" s="227"/>
      <c r="I19447" s="214"/>
      <c r="J19447" s="214"/>
      <c r="K19447" s="218"/>
    </row>
    <row r="19448" customHeight="1" spans="1:11">
      <c r="A19448" s="228"/>
      <c r="B19448" s="219"/>
      <c r="C19448" s="220"/>
      <c r="D19448" s="220"/>
      <c r="E19448" s="220"/>
      <c r="F19448" s="225"/>
      <c r="G19448" s="222"/>
      <c r="H19448" s="229"/>
      <c r="I19448" s="220"/>
      <c r="J19448" s="220"/>
      <c r="K19448" s="223"/>
    </row>
    <row r="19449" customHeight="1" spans="1:11">
      <c r="A19449" s="226"/>
      <c r="B19449" s="213"/>
      <c r="C19449" s="214"/>
      <c r="D19449" s="214"/>
      <c r="E19449" s="214"/>
      <c r="F19449" s="224"/>
      <c r="G19449" s="216"/>
      <c r="H19449" s="227"/>
      <c r="I19449" s="214"/>
      <c r="J19449" s="214"/>
      <c r="K19449" s="218"/>
    </row>
    <row r="19450" customHeight="1" spans="1:11">
      <c r="A19450" s="228"/>
      <c r="B19450" s="219"/>
      <c r="C19450" s="220"/>
      <c r="D19450" s="220"/>
      <c r="E19450" s="220"/>
      <c r="F19450" s="225"/>
      <c r="G19450" s="222"/>
      <c r="H19450" s="229"/>
      <c r="I19450" s="220"/>
      <c r="J19450" s="220"/>
      <c r="K19450" s="223"/>
    </row>
    <row r="19451" customHeight="1" spans="1:11">
      <c r="A19451" s="226"/>
      <c r="B19451" s="213"/>
      <c r="C19451" s="214"/>
      <c r="D19451" s="214"/>
      <c r="E19451" s="214"/>
      <c r="F19451" s="224"/>
      <c r="G19451" s="216"/>
      <c r="H19451" s="227"/>
      <c r="I19451" s="214"/>
      <c r="J19451" s="214"/>
      <c r="K19451" s="218"/>
    </row>
    <row r="19452" customHeight="1" spans="1:11">
      <c r="A19452" s="228"/>
      <c r="B19452" s="219"/>
      <c r="C19452" s="220"/>
      <c r="D19452" s="220"/>
      <c r="E19452" s="220"/>
      <c r="F19452" s="225"/>
      <c r="G19452" s="222"/>
      <c r="H19452" s="229"/>
      <c r="I19452" s="220"/>
      <c r="J19452" s="220"/>
      <c r="K19452" s="223"/>
    </row>
    <row r="19453" customHeight="1" spans="1:11">
      <c r="A19453" s="226"/>
      <c r="B19453" s="213"/>
      <c r="C19453" s="214"/>
      <c r="D19453" s="214"/>
      <c r="E19453" s="214"/>
      <c r="F19453" s="224"/>
      <c r="G19453" s="216"/>
      <c r="H19453" s="227"/>
      <c r="I19453" s="214"/>
      <c r="J19453" s="214"/>
      <c r="K19453" s="218"/>
    </row>
    <row r="19454" customHeight="1" spans="1:11">
      <c r="A19454" s="228"/>
      <c r="B19454" s="219"/>
      <c r="C19454" s="220"/>
      <c r="D19454" s="220"/>
      <c r="E19454" s="220"/>
      <c r="F19454" s="225"/>
      <c r="G19454" s="222"/>
      <c r="H19454" s="229"/>
      <c r="I19454" s="220"/>
      <c r="J19454" s="220"/>
      <c r="K19454" s="223"/>
    </row>
    <row r="19455" customHeight="1" spans="1:11">
      <c r="A19455" s="226"/>
      <c r="B19455" s="213"/>
      <c r="C19455" s="214"/>
      <c r="D19455" s="214"/>
      <c r="E19455" s="214"/>
      <c r="F19455" s="224"/>
      <c r="G19455" s="216"/>
      <c r="H19455" s="227"/>
      <c r="I19455" s="214"/>
      <c r="J19455" s="214"/>
      <c r="K19455" s="218"/>
    </row>
    <row r="19456" customHeight="1" spans="1:11">
      <c r="A19456" s="228"/>
      <c r="B19456" s="219"/>
      <c r="C19456" s="220"/>
      <c r="D19456" s="220"/>
      <c r="E19456" s="220"/>
      <c r="F19456" s="225"/>
      <c r="G19456" s="222"/>
      <c r="H19456" s="229"/>
      <c r="I19456" s="220"/>
      <c r="J19456" s="220"/>
      <c r="K19456" s="223"/>
    </row>
    <row r="19457" customHeight="1" spans="1:11">
      <c r="A19457" s="226"/>
      <c r="B19457" s="213"/>
      <c r="C19457" s="214"/>
      <c r="D19457" s="214"/>
      <c r="E19457" s="214"/>
      <c r="F19457" s="224"/>
      <c r="G19457" s="216"/>
      <c r="H19457" s="227"/>
      <c r="I19457" s="214"/>
      <c r="J19457" s="214"/>
      <c r="K19457" s="218"/>
    </row>
    <row r="19458" customHeight="1" spans="1:11">
      <c r="A19458" s="228"/>
      <c r="B19458" s="219"/>
      <c r="C19458" s="220"/>
      <c r="D19458" s="220"/>
      <c r="E19458" s="220"/>
      <c r="F19458" s="225"/>
      <c r="G19458" s="222"/>
      <c r="H19458" s="229"/>
      <c r="I19458" s="220"/>
      <c r="J19458" s="220"/>
      <c r="K19458" s="223"/>
    </row>
    <row r="19459" customHeight="1" spans="1:11">
      <c r="A19459" s="226"/>
      <c r="B19459" s="213"/>
      <c r="C19459" s="214"/>
      <c r="D19459" s="214"/>
      <c r="E19459" s="214"/>
      <c r="F19459" s="224"/>
      <c r="G19459" s="216"/>
      <c r="H19459" s="227"/>
      <c r="I19459" s="214"/>
      <c r="J19459" s="214"/>
      <c r="K19459" s="218"/>
    </row>
    <row r="19460" customHeight="1" spans="1:11">
      <c r="A19460" s="228"/>
      <c r="B19460" s="219"/>
      <c r="C19460" s="220"/>
      <c r="D19460" s="220"/>
      <c r="E19460" s="220"/>
      <c r="F19460" s="225"/>
      <c r="G19460" s="222"/>
      <c r="H19460" s="229"/>
      <c r="I19460" s="220"/>
      <c r="J19460" s="220"/>
      <c r="K19460" s="223"/>
    </row>
    <row r="19461" customHeight="1" spans="1:11">
      <c r="A19461" s="226"/>
      <c r="B19461" s="213"/>
      <c r="C19461" s="214"/>
      <c r="D19461" s="214"/>
      <c r="E19461" s="214"/>
      <c r="F19461" s="224"/>
      <c r="G19461" s="216"/>
      <c r="H19461" s="227"/>
      <c r="I19461" s="214"/>
      <c r="J19461" s="214"/>
      <c r="K19461" s="218"/>
    </row>
    <row r="19462" customHeight="1" spans="1:11">
      <c r="A19462" s="228"/>
      <c r="B19462" s="219"/>
      <c r="C19462" s="220"/>
      <c r="D19462" s="220"/>
      <c r="E19462" s="220"/>
      <c r="F19462" s="225"/>
      <c r="G19462" s="222"/>
      <c r="H19462" s="229"/>
      <c r="I19462" s="220"/>
      <c r="J19462" s="220"/>
      <c r="K19462" s="223"/>
    </row>
    <row r="19463" customHeight="1" spans="1:11">
      <c r="A19463" s="226"/>
      <c r="B19463" s="213"/>
      <c r="C19463" s="214"/>
      <c r="D19463" s="214"/>
      <c r="E19463" s="214"/>
      <c r="F19463" s="224"/>
      <c r="G19463" s="216"/>
      <c r="H19463" s="227"/>
      <c r="I19463" s="214"/>
      <c r="J19463" s="214"/>
      <c r="K19463" s="218"/>
    </row>
    <row r="19464" customHeight="1" spans="1:11">
      <c r="A19464" s="228"/>
      <c r="B19464" s="219"/>
      <c r="C19464" s="220"/>
      <c r="D19464" s="220"/>
      <c r="E19464" s="220"/>
      <c r="F19464" s="225"/>
      <c r="G19464" s="222"/>
      <c r="H19464" s="229"/>
      <c r="I19464" s="220"/>
      <c r="J19464" s="220"/>
      <c r="K19464" s="223"/>
    </row>
    <row r="19465" customHeight="1" spans="1:11">
      <c r="A19465" s="226"/>
      <c r="B19465" s="213"/>
      <c r="C19465" s="214"/>
      <c r="D19465" s="214"/>
      <c r="E19465" s="214"/>
      <c r="F19465" s="224"/>
      <c r="G19465" s="216"/>
      <c r="H19465" s="227"/>
      <c r="I19465" s="214"/>
      <c r="J19465" s="214"/>
      <c r="K19465" s="218"/>
    </row>
    <row r="19466" customHeight="1" spans="1:11">
      <c r="A19466" s="228"/>
      <c r="B19466" s="219"/>
      <c r="C19466" s="220"/>
      <c r="D19466" s="220"/>
      <c r="E19466" s="220"/>
      <c r="F19466" s="225"/>
      <c r="G19466" s="222"/>
      <c r="H19466" s="229"/>
      <c r="I19466" s="220"/>
      <c r="J19466" s="220"/>
      <c r="K19466" s="223"/>
    </row>
    <row r="19467" customHeight="1" spans="1:11">
      <c r="A19467" s="226"/>
      <c r="B19467" s="213"/>
      <c r="C19467" s="214"/>
      <c r="D19467" s="214"/>
      <c r="E19467" s="214"/>
      <c r="F19467" s="224"/>
      <c r="G19467" s="216"/>
      <c r="H19467" s="227"/>
      <c r="I19467" s="214"/>
      <c r="J19467" s="214"/>
      <c r="K19467" s="218"/>
    </row>
    <row r="19468" customHeight="1" spans="1:11">
      <c r="A19468" s="228"/>
      <c r="B19468" s="219"/>
      <c r="C19468" s="220"/>
      <c r="D19468" s="220"/>
      <c r="E19468" s="220"/>
      <c r="F19468" s="225"/>
      <c r="G19468" s="222"/>
      <c r="H19468" s="229"/>
      <c r="I19468" s="220"/>
      <c r="J19468" s="220"/>
      <c r="K19468" s="223"/>
    </row>
    <row r="19469" customHeight="1" spans="1:11">
      <c r="A19469" s="226"/>
      <c r="B19469" s="213"/>
      <c r="C19469" s="214"/>
      <c r="D19469" s="214"/>
      <c r="E19469" s="214"/>
      <c r="F19469" s="224"/>
      <c r="G19469" s="216"/>
      <c r="H19469" s="227"/>
      <c r="I19469" s="214"/>
      <c r="J19469" s="214"/>
      <c r="K19469" s="218"/>
    </row>
    <row r="19470" customHeight="1" spans="1:11">
      <c r="A19470" s="228"/>
      <c r="B19470" s="219"/>
      <c r="C19470" s="220"/>
      <c r="D19470" s="220"/>
      <c r="E19470" s="220"/>
      <c r="F19470" s="225"/>
      <c r="G19470" s="222"/>
      <c r="H19470" s="229"/>
      <c r="I19470" s="220"/>
      <c r="J19470" s="220"/>
      <c r="K19470" s="223"/>
    </row>
    <row r="19471" customHeight="1" spans="1:11">
      <c r="A19471" s="226"/>
      <c r="B19471" s="213"/>
      <c r="C19471" s="214"/>
      <c r="D19471" s="214"/>
      <c r="E19471" s="214"/>
      <c r="F19471" s="224"/>
      <c r="G19471" s="216"/>
      <c r="H19471" s="227"/>
      <c r="I19471" s="214"/>
      <c r="J19471" s="214"/>
      <c r="K19471" s="218"/>
    </row>
    <row r="19472" customHeight="1" spans="1:11">
      <c r="A19472" s="228"/>
      <c r="B19472" s="219"/>
      <c r="C19472" s="220"/>
      <c r="D19472" s="220"/>
      <c r="E19472" s="220"/>
      <c r="F19472" s="225"/>
      <c r="G19472" s="222"/>
      <c r="H19472" s="229"/>
      <c r="I19472" s="220"/>
      <c r="J19472" s="220"/>
      <c r="K19472" s="223"/>
    </row>
    <row r="19473" customHeight="1" spans="1:11">
      <c r="A19473" s="226"/>
      <c r="B19473" s="213"/>
      <c r="C19473" s="214"/>
      <c r="D19473" s="214"/>
      <c r="E19473" s="214"/>
      <c r="F19473" s="224"/>
      <c r="G19473" s="216"/>
      <c r="H19473" s="227"/>
      <c r="I19473" s="214"/>
      <c r="J19473" s="214"/>
      <c r="K19473" s="218"/>
    </row>
    <row r="19474" customHeight="1" spans="1:11">
      <c r="A19474" s="228"/>
      <c r="B19474" s="219"/>
      <c r="C19474" s="220"/>
      <c r="D19474" s="220"/>
      <c r="E19474" s="220"/>
      <c r="F19474" s="225"/>
      <c r="G19474" s="222"/>
      <c r="H19474" s="229"/>
      <c r="I19474" s="220"/>
      <c r="J19474" s="220"/>
      <c r="K19474" s="223"/>
    </row>
    <row r="19475" customHeight="1" spans="1:11">
      <c r="A19475" s="226"/>
      <c r="B19475" s="213"/>
      <c r="C19475" s="214"/>
      <c r="D19475" s="214"/>
      <c r="E19475" s="214"/>
      <c r="F19475" s="224"/>
      <c r="G19475" s="216"/>
      <c r="H19475" s="227"/>
      <c r="I19475" s="214"/>
      <c r="J19475" s="214"/>
      <c r="K19475" s="218"/>
    </row>
    <row r="19476" customHeight="1" spans="1:11">
      <c r="A19476" s="228"/>
      <c r="B19476" s="219"/>
      <c r="C19476" s="220"/>
      <c r="D19476" s="220"/>
      <c r="E19476" s="220"/>
      <c r="F19476" s="225"/>
      <c r="G19476" s="222"/>
      <c r="H19476" s="229"/>
      <c r="I19476" s="220"/>
      <c r="J19476" s="220"/>
      <c r="K19476" s="223"/>
    </row>
    <row r="19477" customHeight="1" spans="1:11">
      <c r="A19477" s="226"/>
      <c r="B19477" s="213"/>
      <c r="C19477" s="214"/>
      <c r="D19477" s="214"/>
      <c r="E19477" s="214"/>
      <c r="F19477" s="224"/>
      <c r="G19477" s="216"/>
      <c r="H19477" s="227"/>
      <c r="I19477" s="214"/>
      <c r="J19477" s="214"/>
      <c r="K19477" s="218"/>
    </row>
    <row r="19478" customHeight="1" spans="1:11">
      <c r="A19478" s="228"/>
      <c r="B19478" s="219"/>
      <c r="C19478" s="220"/>
      <c r="D19478" s="220"/>
      <c r="E19478" s="220"/>
      <c r="F19478" s="225"/>
      <c r="G19478" s="222"/>
      <c r="H19478" s="229"/>
      <c r="I19478" s="220"/>
      <c r="J19478" s="220"/>
      <c r="K19478" s="223"/>
    </row>
    <row r="19479" customHeight="1" spans="1:11">
      <c r="A19479" s="226"/>
      <c r="B19479" s="213"/>
      <c r="C19479" s="214"/>
      <c r="D19479" s="214"/>
      <c r="E19479" s="214"/>
      <c r="F19479" s="224"/>
      <c r="G19479" s="216"/>
      <c r="H19479" s="227"/>
      <c r="I19479" s="214"/>
      <c r="J19479" s="214"/>
      <c r="K19479" s="218"/>
    </row>
    <row r="19480" customHeight="1" spans="1:11">
      <c r="A19480" s="228"/>
      <c r="B19480" s="219"/>
      <c r="C19480" s="220"/>
      <c r="D19480" s="220"/>
      <c r="E19480" s="220"/>
      <c r="F19480" s="225"/>
      <c r="G19480" s="222"/>
      <c r="H19480" s="229"/>
      <c r="I19480" s="220"/>
      <c r="J19480" s="220"/>
      <c r="K19480" s="223"/>
    </row>
    <row r="19481" customHeight="1" spans="1:11">
      <c r="A19481" s="226"/>
      <c r="B19481" s="213"/>
      <c r="C19481" s="214"/>
      <c r="D19481" s="214"/>
      <c r="E19481" s="214"/>
      <c r="F19481" s="224"/>
      <c r="G19481" s="216"/>
      <c r="H19481" s="227"/>
      <c r="I19481" s="214"/>
      <c r="J19481" s="214"/>
      <c r="K19481" s="218"/>
    </row>
    <row r="19482" customHeight="1" spans="1:11">
      <c r="A19482" s="228"/>
      <c r="B19482" s="219"/>
      <c r="C19482" s="220"/>
      <c r="D19482" s="220"/>
      <c r="E19482" s="220"/>
      <c r="F19482" s="225"/>
      <c r="G19482" s="222"/>
      <c r="H19482" s="229"/>
      <c r="I19482" s="220"/>
      <c r="J19482" s="220"/>
      <c r="K19482" s="223"/>
    </row>
    <row r="19483" customHeight="1" spans="1:11">
      <c r="A19483" s="226"/>
      <c r="B19483" s="213"/>
      <c r="C19483" s="214"/>
      <c r="D19483" s="214"/>
      <c r="E19483" s="214"/>
      <c r="F19483" s="224"/>
      <c r="G19483" s="216"/>
      <c r="H19483" s="227"/>
      <c r="I19483" s="214"/>
      <c r="J19483" s="214"/>
      <c r="K19483" s="218"/>
    </row>
    <row r="19484" customHeight="1" spans="1:11">
      <c r="A19484" s="228"/>
      <c r="B19484" s="219"/>
      <c r="C19484" s="220"/>
      <c r="D19484" s="220"/>
      <c r="E19484" s="220"/>
      <c r="F19484" s="225"/>
      <c r="G19484" s="222"/>
      <c r="H19484" s="229"/>
      <c r="I19484" s="220"/>
      <c r="J19484" s="220"/>
      <c r="K19484" s="223"/>
    </row>
    <row r="19485" customHeight="1" spans="1:11">
      <c r="A19485" s="226"/>
      <c r="B19485" s="213"/>
      <c r="C19485" s="214"/>
      <c r="D19485" s="214"/>
      <c r="E19485" s="214"/>
      <c r="F19485" s="224"/>
      <c r="G19485" s="216"/>
      <c r="H19485" s="227"/>
      <c r="I19485" s="214"/>
      <c r="J19485" s="214"/>
      <c r="K19485" s="218"/>
    </row>
    <row r="19486" customHeight="1" spans="1:11">
      <c r="A19486" s="228"/>
      <c r="B19486" s="219"/>
      <c r="C19486" s="220"/>
      <c r="D19486" s="220"/>
      <c r="E19486" s="220"/>
      <c r="F19486" s="225"/>
      <c r="G19486" s="222"/>
      <c r="H19486" s="229"/>
      <c r="I19486" s="220"/>
      <c r="J19486" s="220"/>
      <c r="K19486" s="223"/>
    </row>
    <row r="19487" customHeight="1" spans="1:11">
      <c r="A19487" s="226"/>
      <c r="B19487" s="213"/>
      <c r="C19487" s="214"/>
      <c r="D19487" s="214"/>
      <c r="E19487" s="214"/>
      <c r="F19487" s="224"/>
      <c r="G19487" s="216"/>
      <c r="H19487" s="227"/>
      <c r="I19487" s="214"/>
      <c r="J19487" s="214"/>
      <c r="K19487" s="218"/>
    </row>
    <row r="19488" customHeight="1" spans="1:11">
      <c r="A19488" s="228"/>
      <c r="B19488" s="219"/>
      <c r="C19488" s="220"/>
      <c r="D19488" s="220"/>
      <c r="E19488" s="220"/>
      <c r="F19488" s="225"/>
      <c r="G19488" s="222"/>
      <c r="H19488" s="229"/>
      <c r="I19488" s="220"/>
      <c r="J19488" s="220"/>
      <c r="K19488" s="223"/>
    </row>
    <row r="19489" customHeight="1" spans="1:11">
      <c r="A19489" s="226"/>
      <c r="B19489" s="213"/>
      <c r="C19489" s="214"/>
      <c r="D19489" s="214"/>
      <c r="E19489" s="214"/>
      <c r="F19489" s="224"/>
      <c r="G19489" s="216"/>
      <c r="H19489" s="227"/>
      <c r="I19489" s="214"/>
      <c r="J19489" s="214"/>
      <c r="K19489" s="218"/>
    </row>
    <row r="19490" customHeight="1" spans="1:11">
      <c r="A19490" s="228"/>
      <c r="B19490" s="219"/>
      <c r="C19490" s="220"/>
      <c r="D19490" s="220"/>
      <c r="E19490" s="220"/>
      <c r="F19490" s="225"/>
      <c r="G19490" s="222"/>
      <c r="H19490" s="229"/>
      <c r="I19490" s="220"/>
      <c r="J19490" s="220"/>
      <c r="K19490" s="223"/>
    </row>
    <row r="19491" customHeight="1" spans="1:11">
      <c r="A19491" s="226"/>
      <c r="B19491" s="213"/>
      <c r="C19491" s="214"/>
      <c r="D19491" s="214"/>
      <c r="E19491" s="214"/>
      <c r="F19491" s="224"/>
      <c r="G19491" s="216"/>
      <c r="H19491" s="227"/>
      <c r="I19491" s="214"/>
      <c r="J19491" s="214"/>
      <c r="K19491" s="218"/>
    </row>
    <row r="19492" customHeight="1" spans="1:11">
      <c r="A19492" s="228"/>
      <c r="B19492" s="219"/>
      <c r="C19492" s="220"/>
      <c r="D19492" s="220"/>
      <c r="E19492" s="220"/>
      <c r="F19492" s="225"/>
      <c r="G19492" s="222"/>
      <c r="H19492" s="229"/>
      <c r="I19492" s="220"/>
      <c r="J19492" s="220"/>
      <c r="K19492" s="223"/>
    </row>
    <row r="19493" customHeight="1" spans="1:11">
      <c r="A19493" s="226"/>
      <c r="B19493" s="213"/>
      <c r="C19493" s="214"/>
      <c r="D19493" s="214"/>
      <c r="E19493" s="214"/>
      <c r="F19493" s="224"/>
      <c r="G19493" s="216"/>
      <c r="H19493" s="227"/>
      <c r="I19493" s="214"/>
      <c r="J19493" s="214"/>
      <c r="K19493" s="218"/>
    </row>
    <row r="19494" customHeight="1" spans="1:11">
      <c r="A19494" s="228"/>
      <c r="B19494" s="219"/>
      <c r="C19494" s="220"/>
      <c r="D19494" s="220"/>
      <c r="E19494" s="220"/>
      <c r="F19494" s="225"/>
      <c r="G19494" s="222"/>
      <c r="H19494" s="229"/>
      <c r="I19494" s="220"/>
      <c r="J19494" s="220"/>
      <c r="K19494" s="223"/>
    </row>
    <row r="19495" customHeight="1" spans="1:11">
      <c r="A19495" s="226"/>
      <c r="B19495" s="213"/>
      <c r="C19495" s="214"/>
      <c r="D19495" s="214"/>
      <c r="E19495" s="214"/>
      <c r="F19495" s="224"/>
      <c r="G19495" s="216"/>
      <c r="H19495" s="227"/>
      <c r="I19495" s="214"/>
      <c r="J19495" s="214"/>
      <c r="K19495" s="218"/>
    </row>
    <row r="19496" customHeight="1" spans="1:11">
      <c r="A19496" s="228"/>
      <c r="B19496" s="219"/>
      <c r="C19496" s="220"/>
      <c r="D19496" s="220"/>
      <c r="E19496" s="220"/>
      <c r="F19496" s="225"/>
      <c r="G19496" s="222"/>
      <c r="H19496" s="229"/>
      <c r="I19496" s="220"/>
      <c r="J19496" s="220"/>
      <c r="K19496" s="223"/>
    </row>
    <row r="19497" customHeight="1" spans="1:11">
      <c r="A19497" s="226"/>
      <c r="B19497" s="213"/>
      <c r="C19497" s="214"/>
      <c r="D19497" s="214"/>
      <c r="E19497" s="214"/>
      <c r="F19497" s="224"/>
      <c r="G19497" s="216"/>
      <c r="H19497" s="227"/>
      <c r="I19497" s="214"/>
      <c r="J19497" s="214"/>
      <c r="K19497" s="218"/>
    </row>
    <row r="19498" customHeight="1" spans="1:11">
      <c r="A19498" s="228"/>
      <c r="B19498" s="219"/>
      <c r="C19498" s="220"/>
      <c r="D19498" s="220"/>
      <c r="E19498" s="220"/>
      <c r="F19498" s="225"/>
      <c r="G19498" s="222"/>
      <c r="H19498" s="229"/>
      <c r="I19498" s="220"/>
      <c r="J19498" s="220"/>
      <c r="K19498" s="223"/>
    </row>
    <row r="19499" customHeight="1" spans="1:11">
      <c r="A19499" s="226"/>
      <c r="B19499" s="213"/>
      <c r="C19499" s="214"/>
      <c r="D19499" s="214"/>
      <c r="E19499" s="214"/>
      <c r="F19499" s="224"/>
      <c r="G19499" s="216"/>
      <c r="H19499" s="227"/>
      <c r="I19499" s="214"/>
      <c r="J19499" s="214"/>
      <c r="K19499" s="218"/>
    </row>
    <row r="19500" customHeight="1" spans="1:11">
      <c r="A19500" s="228"/>
      <c r="B19500" s="219"/>
      <c r="C19500" s="220"/>
      <c r="D19500" s="220"/>
      <c r="E19500" s="220"/>
      <c r="F19500" s="225"/>
      <c r="G19500" s="222"/>
      <c r="H19500" s="229"/>
      <c r="I19500" s="220"/>
      <c r="J19500" s="220"/>
      <c r="K19500" s="223"/>
    </row>
    <row r="19501" customHeight="1" spans="1:11">
      <c r="A19501" s="226"/>
      <c r="B19501" s="213"/>
      <c r="C19501" s="214"/>
      <c r="D19501" s="214"/>
      <c r="E19501" s="214"/>
      <c r="F19501" s="224"/>
      <c r="G19501" s="216"/>
      <c r="H19501" s="227"/>
      <c r="I19501" s="214"/>
      <c r="J19501" s="214"/>
      <c r="K19501" s="218"/>
    </row>
    <row r="19502" customHeight="1" spans="1:11">
      <c r="A19502" s="228"/>
      <c r="B19502" s="219"/>
      <c r="C19502" s="220"/>
      <c r="D19502" s="220"/>
      <c r="E19502" s="220"/>
      <c r="F19502" s="225"/>
      <c r="G19502" s="222"/>
      <c r="H19502" s="229"/>
      <c r="I19502" s="220"/>
      <c r="J19502" s="220"/>
      <c r="K19502" s="223"/>
    </row>
    <row r="19503" customHeight="1" spans="1:11">
      <c r="A19503" s="226"/>
      <c r="B19503" s="213"/>
      <c r="C19503" s="214"/>
      <c r="D19503" s="214"/>
      <c r="E19503" s="214"/>
      <c r="F19503" s="224"/>
      <c r="G19503" s="216"/>
      <c r="H19503" s="227"/>
      <c r="I19503" s="214"/>
      <c r="J19503" s="214"/>
      <c r="K19503" s="218"/>
    </row>
    <row r="19504" customHeight="1" spans="1:11">
      <c r="A19504" s="228"/>
      <c r="B19504" s="219"/>
      <c r="C19504" s="220"/>
      <c r="D19504" s="220"/>
      <c r="E19504" s="220"/>
      <c r="F19504" s="225"/>
      <c r="G19504" s="222"/>
      <c r="H19504" s="229"/>
      <c r="I19504" s="220"/>
      <c r="J19504" s="220"/>
      <c r="K19504" s="223"/>
    </row>
    <row r="19505" customHeight="1" spans="1:11">
      <c r="A19505" s="226"/>
      <c r="B19505" s="213"/>
      <c r="C19505" s="214"/>
      <c r="D19505" s="214"/>
      <c r="E19505" s="214"/>
      <c r="F19505" s="224"/>
      <c r="G19505" s="216"/>
      <c r="H19505" s="227"/>
      <c r="I19505" s="214"/>
      <c r="J19505" s="214"/>
      <c r="K19505" s="218"/>
    </row>
    <row r="19506" customHeight="1" spans="1:11">
      <c r="A19506" s="228"/>
      <c r="B19506" s="219"/>
      <c r="C19506" s="220"/>
      <c r="D19506" s="220"/>
      <c r="E19506" s="220"/>
      <c r="F19506" s="225"/>
      <c r="G19506" s="222"/>
      <c r="H19506" s="229"/>
      <c r="I19506" s="220"/>
      <c r="J19506" s="220"/>
      <c r="K19506" s="223"/>
    </row>
    <row r="19507" customHeight="1" spans="1:11">
      <c r="A19507" s="226"/>
      <c r="B19507" s="213"/>
      <c r="C19507" s="214"/>
      <c r="D19507" s="214"/>
      <c r="E19507" s="214"/>
      <c r="F19507" s="224"/>
      <c r="G19507" s="216"/>
      <c r="H19507" s="227"/>
      <c r="I19507" s="214"/>
      <c r="J19507" s="214"/>
      <c r="K19507" s="218"/>
    </row>
    <row r="19508" customHeight="1" spans="1:11">
      <c r="A19508" s="228"/>
      <c r="B19508" s="219"/>
      <c r="C19508" s="220"/>
      <c r="D19508" s="220"/>
      <c r="E19508" s="220"/>
      <c r="F19508" s="225"/>
      <c r="G19508" s="222"/>
      <c r="H19508" s="229"/>
      <c r="I19508" s="220"/>
      <c r="J19508" s="220"/>
      <c r="K19508" s="223"/>
    </row>
    <row r="19509" customHeight="1" spans="1:11">
      <c r="A19509" s="226"/>
      <c r="B19509" s="213"/>
      <c r="C19509" s="214"/>
      <c r="D19509" s="214"/>
      <c r="E19509" s="214"/>
      <c r="F19509" s="224"/>
      <c r="G19509" s="216"/>
      <c r="H19509" s="227"/>
      <c r="I19509" s="214"/>
      <c r="J19509" s="214"/>
      <c r="K19509" s="218"/>
    </row>
    <row r="19510" customHeight="1" spans="1:11">
      <c r="A19510" s="228"/>
      <c r="B19510" s="219"/>
      <c r="C19510" s="220"/>
      <c r="D19510" s="220"/>
      <c r="E19510" s="220"/>
      <c r="F19510" s="225"/>
      <c r="G19510" s="222"/>
      <c r="H19510" s="229"/>
      <c r="I19510" s="220"/>
      <c r="J19510" s="220"/>
      <c r="K19510" s="223"/>
    </row>
    <row r="19511" customHeight="1" spans="1:11">
      <c r="A19511" s="226"/>
      <c r="B19511" s="213"/>
      <c r="C19511" s="214"/>
      <c r="D19511" s="214"/>
      <c r="E19511" s="214"/>
      <c r="F19511" s="224"/>
      <c r="G19511" s="216"/>
      <c r="H19511" s="227"/>
      <c r="I19511" s="214"/>
      <c r="J19511" s="214"/>
      <c r="K19511" s="218"/>
    </row>
    <row r="19512" customHeight="1" spans="1:11">
      <c r="A19512" s="228"/>
      <c r="B19512" s="219"/>
      <c r="C19512" s="220"/>
      <c r="D19512" s="220"/>
      <c r="E19512" s="220"/>
      <c r="F19512" s="225"/>
      <c r="G19512" s="222"/>
      <c r="H19512" s="229"/>
      <c r="I19512" s="220"/>
      <c r="J19512" s="220"/>
      <c r="K19512" s="223"/>
    </row>
    <row r="19513" customHeight="1" spans="1:11">
      <c r="A19513" s="226"/>
      <c r="B19513" s="213"/>
      <c r="C19513" s="214"/>
      <c r="D19513" s="214"/>
      <c r="E19513" s="214"/>
      <c r="F19513" s="224"/>
      <c r="G19513" s="216"/>
      <c r="H19513" s="227"/>
      <c r="I19513" s="214"/>
      <c r="J19513" s="214"/>
      <c r="K19513" s="218"/>
    </row>
    <row r="19514" customHeight="1" spans="1:11">
      <c r="A19514" s="228"/>
      <c r="B19514" s="219"/>
      <c r="C19514" s="220"/>
      <c r="D19514" s="220"/>
      <c r="E19514" s="220"/>
      <c r="F19514" s="225"/>
      <c r="G19514" s="222"/>
      <c r="H19514" s="229"/>
      <c r="I19514" s="220"/>
      <c r="J19514" s="220"/>
      <c r="K19514" s="223"/>
    </row>
    <row r="19515" customHeight="1" spans="1:11">
      <c r="A19515" s="226"/>
      <c r="B19515" s="213"/>
      <c r="C19515" s="214"/>
      <c r="D19515" s="214"/>
      <c r="E19515" s="214"/>
      <c r="F19515" s="224"/>
      <c r="G19515" s="216"/>
      <c r="H19515" s="227"/>
      <c r="I19515" s="214"/>
      <c r="J19515" s="214"/>
      <c r="K19515" s="218"/>
    </row>
    <row r="19516" customHeight="1" spans="1:11">
      <c r="A19516" s="228"/>
      <c r="B19516" s="219"/>
      <c r="C19516" s="220"/>
      <c r="D19516" s="220"/>
      <c r="E19516" s="220"/>
      <c r="F19516" s="225"/>
      <c r="G19516" s="222"/>
      <c r="H19516" s="229"/>
      <c r="I19516" s="220"/>
      <c r="J19516" s="220"/>
      <c r="K19516" s="223"/>
    </row>
    <row r="19517" customHeight="1" spans="1:11">
      <c r="A19517" s="226"/>
      <c r="B19517" s="213"/>
      <c r="C19517" s="214"/>
      <c r="D19517" s="214"/>
      <c r="E19517" s="214"/>
      <c r="F19517" s="224"/>
      <c r="G19517" s="216"/>
      <c r="H19517" s="227"/>
      <c r="I19517" s="214"/>
      <c r="J19517" s="214"/>
      <c r="K19517" s="218"/>
    </row>
    <row r="19518" customHeight="1" spans="1:11">
      <c r="A19518" s="228"/>
      <c r="B19518" s="219"/>
      <c r="C19518" s="220"/>
      <c r="D19518" s="220"/>
      <c r="E19518" s="220"/>
      <c r="F19518" s="225"/>
      <c r="G19518" s="222"/>
      <c r="H19518" s="229"/>
      <c r="I19518" s="220"/>
      <c r="J19518" s="220"/>
      <c r="K19518" s="223"/>
    </row>
    <row r="19519" customHeight="1" spans="1:11">
      <c r="A19519" s="226"/>
      <c r="B19519" s="213"/>
      <c r="C19519" s="214"/>
      <c r="D19519" s="214"/>
      <c r="E19519" s="214"/>
      <c r="F19519" s="224"/>
      <c r="G19519" s="216"/>
      <c r="H19519" s="227"/>
      <c r="I19519" s="214"/>
      <c r="J19519" s="214"/>
      <c r="K19519" s="218"/>
    </row>
    <row r="19520" customHeight="1" spans="1:11">
      <c r="A19520" s="228"/>
      <c r="B19520" s="219"/>
      <c r="C19520" s="220"/>
      <c r="D19520" s="220"/>
      <c r="E19520" s="220"/>
      <c r="F19520" s="225"/>
      <c r="G19520" s="222"/>
      <c r="H19520" s="229"/>
      <c r="I19520" s="220"/>
      <c r="J19520" s="220"/>
      <c r="K19520" s="223"/>
    </row>
    <row r="19521" customHeight="1" spans="1:11">
      <c r="A19521" s="226"/>
      <c r="B19521" s="213"/>
      <c r="C19521" s="214"/>
      <c r="D19521" s="214"/>
      <c r="E19521" s="214"/>
      <c r="F19521" s="224"/>
      <c r="G19521" s="216"/>
      <c r="H19521" s="227"/>
      <c r="I19521" s="214"/>
      <c r="J19521" s="214"/>
      <c r="K19521" s="218"/>
    </row>
    <row r="19522" customHeight="1" spans="1:11">
      <c r="A19522" s="228"/>
      <c r="B19522" s="219"/>
      <c r="C19522" s="220"/>
      <c r="D19522" s="220"/>
      <c r="E19522" s="220"/>
      <c r="F19522" s="225"/>
      <c r="G19522" s="222"/>
      <c r="H19522" s="229"/>
      <c r="I19522" s="220"/>
      <c r="J19522" s="220"/>
      <c r="K19522" s="223"/>
    </row>
    <row r="19523" customHeight="1" spans="1:11">
      <c r="A19523" s="226"/>
      <c r="B19523" s="213"/>
      <c r="C19523" s="214"/>
      <c r="D19523" s="214"/>
      <c r="E19523" s="214"/>
      <c r="F19523" s="224"/>
      <c r="G19523" s="216"/>
      <c r="H19523" s="227"/>
      <c r="I19523" s="214"/>
      <c r="J19523" s="214"/>
      <c r="K19523" s="218"/>
    </row>
    <row r="19524" customHeight="1" spans="1:11">
      <c r="A19524" s="228"/>
      <c r="B19524" s="219"/>
      <c r="C19524" s="220"/>
      <c r="D19524" s="220"/>
      <c r="E19524" s="220"/>
      <c r="F19524" s="225"/>
      <c r="G19524" s="222"/>
      <c r="H19524" s="229"/>
      <c r="I19524" s="220"/>
      <c r="J19524" s="220"/>
      <c r="K19524" s="223"/>
    </row>
    <row r="19525" customHeight="1" spans="1:11">
      <c r="A19525" s="226"/>
      <c r="B19525" s="213"/>
      <c r="C19525" s="214"/>
      <c r="D19525" s="214"/>
      <c r="E19525" s="214"/>
      <c r="F19525" s="224"/>
      <c r="G19525" s="216"/>
      <c r="H19525" s="227"/>
      <c r="I19525" s="214"/>
      <c r="J19525" s="214"/>
      <c r="K19525" s="218"/>
    </row>
    <row r="19526" customHeight="1" spans="1:11">
      <c r="A19526" s="228"/>
      <c r="B19526" s="219"/>
      <c r="C19526" s="220"/>
      <c r="D19526" s="220"/>
      <c r="E19526" s="220"/>
      <c r="F19526" s="225"/>
      <c r="G19526" s="222"/>
      <c r="H19526" s="229"/>
      <c r="I19526" s="220"/>
      <c r="J19526" s="220"/>
      <c r="K19526" s="223"/>
    </row>
    <row r="19527" customHeight="1" spans="1:11">
      <c r="A19527" s="226"/>
      <c r="B19527" s="213"/>
      <c r="C19527" s="214"/>
      <c r="D19527" s="214"/>
      <c r="E19527" s="214"/>
      <c r="F19527" s="224"/>
      <c r="G19527" s="216"/>
      <c r="H19527" s="227"/>
      <c r="I19527" s="214"/>
      <c r="J19527" s="214"/>
      <c r="K19527" s="218"/>
    </row>
    <row r="19528" customHeight="1" spans="1:11">
      <c r="A19528" s="228"/>
      <c r="B19528" s="219"/>
      <c r="C19528" s="220"/>
      <c r="D19528" s="220"/>
      <c r="E19528" s="220"/>
      <c r="F19528" s="225"/>
      <c r="G19528" s="222"/>
      <c r="H19528" s="229"/>
      <c r="I19528" s="220"/>
      <c r="J19528" s="220"/>
      <c r="K19528" s="223"/>
    </row>
    <row r="19529" customHeight="1" spans="1:11">
      <c r="A19529" s="226"/>
      <c r="B19529" s="213"/>
      <c r="C19529" s="214"/>
      <c r="D19529" s="214"/>
      <c r="E19529" s="214"/>
      <c r="F19529" s="224"/>
      <c r="G19529" s="216"/>
      <c r="H19529" s="227"/>
      <c r="I19529" s="214"/>
      <c r="J19529" s="214"/>
      <c r="K19529" s="218"/>
    </row>
    <row r="19530" customHeight="1" spans="1:11">
      <c r="A19530" s="228"/>
      <c r="B19530" s="219"/>
      <c r="C19530" s="220"/>
      <c r="D19530" s="220"/>
      <c r="E19530" s="220"/>
      <c r="F19530" s="225"/>
      <c r="G19530" s="222"/>
      <c r="H19530" s="229"/>
      <c r="I19530" s="220"/>
      <c r="J19530" s="220"/>
      <c r="K19530" s="223"/>
    </row>
    <row r="19531" customHeight="1" spans="1:11">
      <c r="A19531" s="226"/>
      <c r="B19531" s="213"/>
      <c r="C19531" s="214"/>
      <c r="D19531" s="214"/>
      <c r="E19531" s="214"/>
      <c r="F19531" s="224"/>
      <c r="G19531" s="216"/>
      <c r="H19531" s="227"/>
      <c r="I19531" s="214"/>
      <c r="J19531" s="214"/>
      <c r="K19531" s="218"/>
    </row>
    <row r="19532" customHeight="1" spans="1:11">
      <c r="A19532" s="228"/>
      <c r="B19532" s="219"/>
      <c r="C19532" s="220"/>
      <c r="D19532" s="220"/>
      <c r="E19532" s="220"/>
      <c r="F19532" s="225"/>
      <c r="G19532" s="222"/>
      <c r="H19532" s="229"/>
      <c r="I19532" s="220"/>
      <c r="J19532" s="220"/>
      <c r="K19532" s="223"/>
    </row>
    <row r="19533" customHeight="1" spans="1:11">
      <c r="A19533" s="226"/>
      <c r="B19533" s="213"/>
      <c r="C19533" s="214"/>
      <c r="D19533" s="214"/>
      <c r="E19533" s="214"/>
      <c r="F19533" s="224"/>
      <c r="G19533" s="216"/>
      <c r="H19533" s="227"/>
      <c r="I19533" s="214"/>
      <c r="J19533" s="214"/>
      <c r="K19533" s="218"/>
    </row>
    <row r="19534" customHeight="1" spans="1:11">
      <c r="A19534" s="228"/>
      <c r="B19534" s="219"/>
      <c r="C19534" s="220"/>
      <c r="D19534" s="220"/>
      <c r="E19534" s="220"/>
      <c r="F19534" s="225"/>
      <c r="G19534" s="222"/>
      <c r="H19534" s="229"/>
      <c r="I19534" s="220"/>
      <c r="J19534" s="220"/>
      <c r="K19534" s="223"/>
    </row>
    <row r="19535" customHeight="1" spans="1:11">
      <c r="A19535" s="226"/>
      <c r="B19535" s="213"/>
      <c r="C19535" s="214"/>
      <c r="D19535" s="214"/>
      <c r="E19535" s="214"/>
      <c r="F19535" s="224"/>
      <c r="G19535" s="216"/>
      <c r="H19535" s="227"/>
      <c r="I19535" s="214"/>
      <c r="J19535" s="214"/>
      <c r="K19535" s="218"/>
    </row>
    <row r="19536" customHeight="1" spans="1:11">
      <c r="A19536" s="228"/>
      <c r="B19536" s="219"/>
      <c r="C19536" s="220"/>
      <c r="D19536" s="220"/>
      <c r="E19536" s="220"/>
      <c r="F19536" s="225"/>
      <c r="G19536" s="222"/>
      <c r="H19536" s="229"/>
      <c r="I19536" s="220"/>
      <c r="J19536" s="220"/>
      <c r="K19536" s="223"/>
    </row>
    <row r="19537" customHeight="1" spans="1:11">
      <c r="A19537" s="226"/>
      <c r="B19537" s="213"/>
      <c r="C19537" s="214"/>
      <c r="D19537" s="214"/>
      <c r="E19537" s="214"/>
      <c r="F19537" s="224"/>
      <c r="G19537" s="216"/>
      <c r="H19537" s="227"/>
      <c r="I19537" s="214"/>
      <c r="J19537" s="214"/>
      <c r="K19537" s="218"/>
    </row>
    <row r="19538" customHeight="1" spans="1:11">
      <c r="A19538" s="228"/>
      <c r="B19538" s="219"/>
      <c r="C19538" s="220"/>
      <c r="D19538" s="220"/>
      <c r="E19538" s="220"/>
      <c r="F19538" s="225"/>
      <c r="G19538" s="222"/>
      <c r="H19538" s="229"/>
      <c r="I19538" s="220"/>
      <c r="J19538" s="220"/>
      <c r="K19538" s="223"/>
    </row>
    <row r="19539" customHeight="1" spans="1:11">
      <c r="A19539" s="226"/>
      <c r="B19539" s="213"/>
      <c r="C19539" s="214"/>
      <c r="D19539" s="214"/>
      <c r="E19539" s="214"/>
      <c r="F19539" s="224"/>
      <c r="G19539" s="216"/>
      <c r="H19539" s="227"/>
      <c r="I19539" s="214"/>
      <c r="J19539" s="214"/>
      <c r="K19539" s="218"/>
    </row>
    <row r="19540" customHeight="1" spans="1:11">
      <c r="A19540" s="228"/>
      <c r="B19540" s="219"/>
      <c r="C19540" s="220"/>
      <c r="D19540" s="220"/>
      <c r="E19540" s="220"/>
      <c r="F19540" s="225"/>
      <c r="G19540" s="222"/>
      <c r="H19540" s="229"/>
      <c r="I19540" s="220"/>
      <c r="J19540" s="220"/>
      <c r="K19540" s="223"/>
    </row>
    <row r="19541" customHeight="1" spans="1:11">
      <c r="A19541" s="226"/>
      <c r="B19541" s="213"/>
      <c r="C19541" s="214"/>
      <c r="D19541" s="214"/>
      <c r="E19541" s="214"/>
      <c r="F19541" s="224"/>
      <c r="G19541" s="216"/>
      <c r="H19541" s="227"/>
      <c r="I19541" s="214"/>
      <c r="J19541" s="214"/>
      <c r="K19541" s="218"/>
    </row>
    <row r="19542" customHeight="1" spans="1:11">
      <c r="A19542" s="228"/>
      <c r="B19542" s="219"/>
      <c r="C19542" s="220"/>
      <c r="D19542" s="220"/>
      <c r="E19542" s="220"/>
      <c r="F19542" s="225"/>
      <c r="G19542" s="222"/>
      <c r="H19542" s="229"/>
      <c r="I19542" s="220"/>
      <c r="J19542" s="220"/>
      <c r="K19542" s="223"/>
    </row>
    <row r="19543" customHeight="1" spans="1:11">
      <c r="A19543" s="226"/>
      <c r="B19543" s="213"/>
      <c r="C19543" s="214"/>
      <c r="D19543" s="214"/>
      <c r="E19543" s="214"/>
      <c r="F19543" s="224"/>
      <c r="G19543" s="216"/>
      <c r="H19543" s="227"/>
      <c r="I19543" s="214"/>
      <c r="J19543" s="214"/>
      <c r="K19543" s="218"/>
    </row>
    <row r="19544" customHeight="1" spans="1:11">
      <c r="A19544" s="228"/>
      <c r="B19544" s="219"/>
      <c r="C19544" s="220"/>
      <c r="D19544" s="220"/>
      <c r="E19544" s="220"/>
      <c r="F19544" s="225"/>
      <c r="G19544" s="222"/>
      <c r="H19544" s="229"/>
      <c r="I19544" s="220"/>
      <c r="J19544" s="220"/>
      <c r="K19544" s="223"/>
    </row>
    <row r="19545" customHeight="1" spans="1:11">
      <c r="A19545" s="226"/>
      <c r="B19545" s="213"/>
      <c r="C19545" s="214"/>
      <c r="D19545" s="214"/>
      <c r="E19545" s="214"/>
      <c r="F19545" s="224"/>
      <c r="G19545" s="216"/>
      <c r="H19545" s="227"/>
      <c r="I19545" s="214"/>
      <c r="J19545" s="214"/>
      <c r="K19545" s="218"/>
    </row>
    <row r="19546" customHeight="1" spans="1:11">
      <c r="A19546" s="228"/>
      <c r="B19546" s="219"/>
      <c r="C19546" s="220"/>
      <c r="D19546" s="220"/>
      <c r="E19546" s="220"/>
      <c r="F19546" s="225"/>
      <c r="G19546" s="222"/>
      <c r="H19546" s="229"/>
      <c r="I19546" s="220"/>
      <c r="J19546" s="220"/>
      <c r="K19546" s="223"/>
    </row>
    <row r="19547" customHeight="1" spans="1:11">
      <c r="A19547" s="226"/>
      <c r="B19547" s="213"/>
      <c r="C19547" s="214"/>
      <c r="D19547" s="214"/>
      <c r="E19547" s="214"/>
      <c r="F19547" s="224"/>
      <c r="G19547" s="216"/>
      <c r="H19547" s="227"/>
      <c r="I19547" s="214"/>
      <c r="J19547" s="214"/>
      <c r="K19547" s="218"/>
    </row>
    <row r="19548" customHeight="1" spans="1:11">
      <c r="A19548" s="228"/>
      <c r="B19548" s="219"/>
      <c r="C19548" s="220"/>
      <c r="D19548" s="220"/>
      <c r="E19548" s="220"/>
      <c r="F19548" s="225"/>
      <c r="G19548" s="222"/>
      <c r="H19548" s="229"/>
      <c r="I19548" s="220"/>
      <c r="J19548" s="220"/>
      <c r="K19548" s="223"/>
    </row>
    <row r="19549" customHeight="1" spans="1:11">
      <c r="A19549" s="226"/>
      <c r="B19549" s="213"/>
      <c r="C19549" s="214"/>
      <c r="D19549" s="214"/>
      <c r="E19549" s="214"/>
      <c r="F19549" s="224"/>
      <c r="G19549" s="216"/>
      <c r="H19549" s="227"/>
      <c r="I19549" s="214"/>
      <c r="J19549" s="214"/>
      <c r="K19549" s="218"/>
    </row>
    <row r="19550" customHeight="1" spans="1:11">
      <c r="A19550" s="228"/>
      <c r="B19550" s="219"/>
      <c r="C19550" s="220"/>
      <c r="D19550" s="220"/>
      <c r="E19550" s="220"/>
      <c r="F19550" s="225"/>
      <c r="G19550" s="222"/>
      <c r="H19550" s="229"/>
      <c r="I19550" s="220"/>
      <c r="J19550" s="220"/>
      <c r="K19550" s="223"/>
    </row>
    <row r="19551" customHeight="1" spans="1:11">
      <c r="A19551" s="226"/>
      <c r="B19551" s="213"/>
      <c r="C19551" s="214"/>
      <c r="D19551" s="214"/>
      <c r="E19551" s="214"/>
      <c r="F19551" s="224"/>
      <c r="G19551" s="216"/>
      <c r="H19551" s="227"/>
      <c r="I19551" s="214"/>
      <c r="J19551" s="214"/>
      <c r="K19551" s="218"/>
    </row>
    <row r="19552" customHeight="1" spans="1:11">
      <c r="A19552" s="228"/>
      <c r="B19552" s="219"/>
      <c r="C19552" s="220"/>
      <c r="D19552" s="220"/>
      <c r="E19552" s="220"/>
      <c r="F19552" s="225"/>
      <c r="G19552" s="222"/>
      <c r="H19552" s="229"/>
      <c r="I19552" s="220"/>
      <c r="J19552" s="220"/>
      <c r="K19552" s="223"/>
    </row>
    <row r="19553" customHeight="1" spans="1:11">
      <c r="A19553" s="226"/>
      <c r="B19553" s="213"/>
      <c r="C19553" s="214"/>
      <c r="D19553" s="214"/>
      <c r="E19553" s="214"/>
      <c r="F19553" s="224"/>
      <c r="G19553" s="216"/>
      <c r="H19553" s="227"/>
      <c r="I19553" s="214"/>
      <c r="J19553" s="214"/>
      <c r="K19553" s="218"/>
    </row>
    <row r="19554" customHeight="1" spans="1:11">
      <c r="A19554" s="228"/>
      <c r="B19554" s="219"/>
      <c r="C19554" s="220"/>
      <c r="D19554" s="220"/>
      <c r="E19554" s="220"/>
      <c r="F19554" s="225"/>
      <c r="G19554" s="222"/>
      <c r="H19554" s="229"/>
      <c r="I19554" s="220"/>
      <c r="J19554" s="220"/>
      <c r="K19554" s="223"/>
    </row>
    <row r="19555" customHeight="1" spans="1:11">
      <c r="A19555" s="226"/>
      <c r="B19555" s="213"/>
      <c r="C19555" s="214"/>
      <c r="D19555" s="214"/>
      <c r="E19555" s="214"/>
      <c r="F19555" s="224"/>
      <c r="G19555" s="216"/>
      <c r="H19555" s="227"/>
      <c r="I19555" s="214"/>
      <c r="J19555" s="214"/>
      <c r="K19555" s="218"/>
    </row>
    <row r="19556" customHeight="1" spans="1:11">
      <c r="A19556" s="228"/>
      <c r="B19556" s="219"/>
      <c r="C19556" s="220"/>
      <c r="D19556" s="220"/>
      <c r="E19556" s="220"/>
      <c r="F19556" s="225"/>
      <c r="G19556" s="222"/>
      <c r="H19556" s="229"/>
      <c r="I19556" s="220"/>
      <c r="J19556" s="220"/>
      <c r="K19556" s="223"/>
    </row>
    <row r="19557" customHeight="1" spans="1:11">
      <c r="A19557" s="226"/>
      <c r="B19557" s="213"/>
      <c r="C19557" s="214"/>
      <c r="D19557" s="214"/>
      <c r="E19557" s="214"/>
      <c r="F19557" s="224"/>
      <c r="G19557" s="216"/>
      <c r="H19557" s="227"/>
      <c r="I19557" s="214"/>
      <c r="J19557" s="214"/>
      <c r="K19557" s="218"/>
    </row>
    <row r="19558" customHeight="1" spans="1:11">
      <c r="A19558" s="228"/>
      <c r="B19558" s="219"/>
      <c r="C19558" s="220"/>
      <c r="D19558" s="220"/>
      <c r="E19558" s="220"/>
      <c r="F19558" s="225"/>
      <c r="G19558" s="222"/>
      <c r="H19558" s="229"/>
      <c r="I19558" s="220"/>
      <c r="J19558" s="220"/>
      <c r="K19558" s="223"/>
    </row>
    <row r="19559" customHeight="1" spans="1:11">
      <c r="A19559" s="226"/>
      <c r="B19559" s="213"/>
      <c r="C19559" s="214"/>
      <c r="D19559" s="214"/>
      <c r="E19559" s="214"/>
      <c r="F19559" s="224"/>
      <c r="G19559" s="216"/>
      <c r="H19559" s="227"/>
      <c r="I19559" s="214"/>
      <c r="J19559" s="214"/>
      <c r="K19559" s="218"/>
    </row>
    <row r="19560" customHeight="1" spans="1:11">
      <c r="A19560" s="228"/>
      <c r="B19560" s="219"/>
      <c r="C19560" s="220"/>
      <c r="D19560" s="220"/>
      <c r="E19560" s="220"/>
      <c r="F19560" s="225"/>
      <c r="G19560" s="222"/>
      <c r="H19560" s="229"/>
      <c r="I19560" s="220"/>
      <c r="J19560" s="220"/>
      <c r="K19560" s="223"/>
    </row>
    <row r="19561" customHeight="1" spans="1:11">
      <c r="A19561" s="226"/>
      <c r="B19561" s="213"/>
      <c r="C19561" s="214"/>
      <c r="D19561" s="214"/>
      <c r="E19561" s="214"/>
      <c r="F19561" s="224"/>
      <c r="G19561" s="216"/>
      <c r="H19561" s="227"/>
      <c r="I19561" s="214"/>
      <c r="J19561" s="214"/>
      <c r="K19561" s="218"/>
    </row>
    <row r="19562" customHeight="1" spans="1:11">
      <c r="A19562" s="228"/>
      <c r="B19562" s="219"/>
      <c r="C19562" s="220"/>
      <c r="D19562" s="220"/>
      <c r="E19562" s="220"/>
      <c r="F19562" s="225"/>
      <c r="G19562" s="222"/>
      <c r="H19562" s="229"/>
      <c r="I19562" s="220"/>
      <c r="J19562" s="220"/>
      <c r="K19562" s="223"/>
    </row>
    <row r="19563" customHeight="1" spans="1:11">
      <c r="A19563" s="226"/>
      <c r="B19563" s="213"/>
      <c r="C19563" s="214"/>
      <c r="D19563" s="214"/>
      <c r="E19563" s="214"/>
      <c r="F19563" s="224"/>
      <c r="G19563" s="216"/>
      <c r="H19563" s="227"/>
      <c r="I19563" s="214"/>
      <c r="J19563" s="214"/>
      <c r="K19563" s="218"/>
    </row>
    <row r="19564" customHeight="1" spans="1:11">
      <c r="A19564" s="228"/>
      <c r="B19564" s="219"/>
      <c r="C19564" s="220"/>
      <c r="D19564" s="220"/>
      <c r="E19564" s="220"/>
      <c r="F19564" s="225"/>
      <c r="G19564" s="222"/>
      <c r="H19564" s="229"/>
      <c r="I19564" s="220"/>
      <c r="J19564" s="220"/>
      <c r="K19564" s="223"/>
    </row>
    <row r="19565" customHeight="1" spans="1:11">
      <c r="A19565" s="226"/>
      <c r="B19565" s="213"/>
      <c r="C19565" s="214"/>
      <c r="D19565" s="214"/>
      <c r="E19565" s="214"/>
      <c r="F19565" s="224"/>
      <c r="G19565" s="216"/>
      <c r="H19565" s="227"/>
      <c r="I19565" s="214"/>
      <c r="J19565" s="214"/>
      <c r="K19565" s="218"/>
    </row>
    <row r="19566" customHeight="1" spans="1:11">
      <c r="A19566" s="228"/>
      <c r="B19566" s="219"/>
      <c r="C19566" s="220"/>
      <c r="D19566" s="220"/>
      <c r="E19566" s="220"/>
      <c r="F19566" s="225"/>
      <c r="G19566" s="222"/>
      <c r="H19566" s="229"/>
      <c r="I19566" s="220"/>
      <c r="J19566" s="220"/>
      <c r="K19566" s="223"/>
    </row>
    <row r="19567" customHeight="1" spans="1:11">
      <c r="A19567" s="226"/>
      <c r="B19567" s="213"/>
      <c r="C19567" s="214"/>
      <c r="D19567" s="214"/>
      <c r="E19567" s="214"/>
      <c r="F19567" s="224"/>
      <c r="G19567" s="216"/>
      <c r="H19567" s="227"/>
      <c r="I19567" s="214"/>
      <c r="J19567" s="214"/>
      <c r="K19567" s="218"/>
    </row>
    <row r="19568" customHeight="1" spans="1:11">
      <c r="A19568" s="228"/>
      <c r="B19568" s="219"/>
      <c r="C19568" s="220"/>
      <c r="D19568" s="220"/>
      <c r="E19568" s="220"/>
      <c r="F19568" s="225"/>
      <c r="G19568" s="222"/>
      <c r="H19568" s="229"/>
      <c r="I19568" s="220"/>
      <c r="J19568" s="220"/>
      <c r="K19568" s="223"/>
    </row>
    <row r="19569" customHeight="1" spans="1:11">
      <c r="A19569" s="226"/>
      <c r="B19569" s="213"/>
      <c r="C19569" s="214"/>
      <c r="D19569" s="214"/>
      <c r="E19569" s="214"/>
      <c r="F19569" s="224"/>
      <c r="G19569" s="216"/>
      <c r="H19569" s="227"/>
      <c r="I19569" s="214"/>
      <c r="J19569" s="214"/>
      <c r="K19569" s="218"/>
    </row>
    <row r="19570" customHeight="1" spans="1:11">
      <c r="A19570" s="228"/>
      <c r="B19570" s="219"/>
      <c r="C19570" s="220"/>
      <c r="D19570" s="220"/>
      <c r="E19570" s="220"/>
      <c r="F19570" s="225"/>
      <c r="G19570" s="222"/>
      <c r="H19570" s="229"/>
      <c r="I19570" s="220"/>
      <c r="J19570" s="220"/>
      <c r="K19570" s="223"/>
    </row>
    <row r="19571" customHeight="1" spans="1:11">
      <c r="A19571" s="226"/>
      <c r="B19571" s="213"/>
      <c r="C19571" s="214"/>
      <c r="D19571" s="214"/>
      <c r="E19571" s="214"/>
      <c r="F19571" s="224"/>
      <c r="G19571" s="216"/>
      <c r="H19571" s="227"/>
      <c r="I19571" s="214"/>
      <c r="J19571" s="214"/>
      <c r="K19571" s="218"/>
    </row>
    <row r="19572" customHeight="1" spans="1:11">
      <c r="A19572" s="228"/>
      <c r="B19572" s="219"/>
      <c r="C19572" s="220"/>
      <c r="D19572" s="220"/>
      <c r="E19572" s="220"/>
      <c r="F19572" s="225"/>
      <c r="G19572" s="222"/>
      <c r="H19572" s="229"/>
      <c r="I19572" s="220"/>
      <c r="J19572" s="220"/>
      <c r="K19572" s="223"/>
    </row>
    <row r="19573" customHeight="1" spans="1:11">
      <c r="A19573" s="226"/>
      <c r="B19573" s="213"/>
      <c r="C19573" s="214"/>
      <c r="D19573" s="214"/>
      <c r="E19573" s="214"/>
      <c r="F19573" s="224"/>
      <c r="G19573" s="216"/>
      <c r="H19573" s="227"/>
      <c r="I19573" s="214"/>
      <c r="J19573" s="214"/>
      <c r="K19573" s="218"/>
    </row>
    <row r="19574" customHeight="1" spans="1:11">
      <c r="A19574" s="228"/>
      <c r="B19574" s="219"/>
      <c r="C19574" s="220"/>
      <c r="D19574" s="220"/>
      <c r="E19574" s="220"/>
      <c r="F19574" s="225"/>
      <c r="G19574" s="222"/>
      <c r="H19574" s="229"/>
      <c r="I19574" s="220"/>
      <c r="J19574" s="220"/>
      <c r="K19574" s="223"/>
    </row>
    <row r="19575" customHeight="1" spans="1:11">
      <c r="A19575" s="226"/>
      <c r="B19575" s="213"/>
      <c r="C19575" s="214"/>
      <c r="D19575" s="214"/>
      <c r="E19575" s="214"/>
      <c r="F19575" s="224"/>
      <c r="G19575" s="216"/>
      <c r="H19575" s="227"/>
      <c r="I19575" s="214"/>
      <c r="J19575" s="214"/>
      <c r="K19575" s="218"/>
    </row>
    <row r="19576" customHeight="1" spans="1:11">
      <c r="A19576" s="228"/>
      <c r="B19576" s="219"/>
      <c r="C19576" s="220"/>
      <c r="D19576" s="220"/>
      <c r="E19576" s="220"/>
      <c r="F19576" s="225"/>
      <c r="G19576" s="222"/>
      <c r="H19576" s="229"/>
      <c r="I19576" s="220"/>
      <c r="J19576" s="220"/>
      <c r="K19576" s="223"/>
    </row>
    <row r="19577" customHeight="1" spans="1:11">
      <c r="A19577" s="226"/>
      <c r="B19577" s="213"/>
      <c r="C19577" s="214"/>
      <c r="D19577" s="214"/>
      <c r="E19577" s="214"/>
      <c r="F19577" s="224"/>
      <c r="G19577" s="216"/>
      <c r="H19577" s="227"/>
      <c r="I19577" s="214"/>
      <c r="J19577" s="214"/>
      <c r="K19577" s="218"/>
    </row>
    <row r="19578" customHeight="1" spans="1:11">
      <c r="A19578" s="228"/>
      <c r="B19578" s="219"/>
      <c r="C19578" s="220"/>
      <c r="D19578" s="220"/>
      <c r="E19578" s="220"/>
      <c r="F19578" s="225"/>
      <c r="G19578" s="222"/>
      <c r="H19578" s="229"/>
      <c r="I19578" s="220"/>
      <c r="J19578" s="220"/>
      <c r="K19578" s="223"/>
    </row>
    <row r="19579" customHeight="1" spans="1:11">
      <c r="A19579" s="226"/>
      <c r="B19579" s="213"/>
      <c r="C19579" s="214"/>
      <c r="D19579" s="214"/>
      <c r="E19579" s="214"/>
      <c r="F19579" s="224"/>
      <c r="G19579" s="216"/>
      <c r="H19579" s="227"/>
      <c r="I19579" s="214"/>
      <c r="J19579" s="214"/>
      <c r="K19579" s="218"/>
    </row>
    <row r="19580" customHeight="1" spans="1:11">
      <c r="A19580" s="228"/>
      <c r="B19580" s="219"/>
      <c r="C19580" s="220"/>
      <c r="D19580" s="220"/>
      <c r="E19580" s="220"/>
      <c r="F19580" s="225"/>
      <c r="G19580" s="222"/>
      <c r="H19580" s="229"/>
      <c r="I19580" s="220"/>
      <c r="J19580" s="220"/>
      <c r="K19580" s="223"/>
    </row>
    <row r="19581" customHeight="1" spans="1:11">
      <c r="A19581" s="226"/>
      <c r="B19581" s="213"/>
      <c r="C19581" s="214"/>
      <c r="D19581" s="214"/>
      <c r="E19581" s="214"/>
      <c r="F19581" s="224"/>
      <c r="G19581" s="216"/>
      <c r="H19581" s="227"/>
      <c r="I19581" s="214"/>
      <c r="J19581" s="214"/>
      <c r="K19581" s="218"/>
    </row>
    <row r="19582" customHeight="1" spans="1:11">
      <c r="A19582" s="228"/>
      <c r="B19582" s="219"/>
      <c r="C19582" s="220"/>
      <c r="D19582" s="220"/>
      <c r="E19582" s="220"/>
      <c r="F19582" s="225"/>
      <c r="G19582" s="222"/>
      <c r="H19582" s="229"/>
      <c r="I19582" s="220"/>
      <c r="J19582" s="220"/>
      <c r="K19582" s="223"/>
    </row>
    <row r="19583" customHeight="1" spans="1:11">
      <c r="A19583" s="226"/>
      <c r="B19583" s="213"/>
      <c r="C19583" s="214"/>
      <c r="D19583" s="214"/>
      <c r="E19583" s="214"/>
      <c r="F19583" s="224"/>
      <c r="G19583" s="216"/>
      <c r="H19583" s="227"/>
      <c r="I19583" s="214"/>
      <c r="J19583" s="214"/>
      <c r="K19583" s="218"/>
    </row>
    <row r="19584" customHeight="1" spans="1:11">
      <c r="A19584" s="228"/>
      <c r="B19584" s="219"/>
      <c r="C19584" s="220"/>
      <c r="D19584" s="220"/>
      <c r="E19584" s="220"/>
      <c r="F19584" s="225"/>
      <c r="G19584" s="222"/>
      <c r="H19584" s="229"/>
      <c r="I19584" s="220"/>
      <c r="J19584" s="220"/>
      <c r="K19584" s="223"/>
    </row>
    <row r="19585" customHeight="1" spans="1:11">
      <c r="A19585" s="226"/>
      <c r="B19585" s="213"/>
      <c r="C19585" s="214"/>
      <c r="D19585" s="214"/>
      <c r="E19585" s="214"/>
      <c r="F19585" s="224"/>
      <c r="G19585" s="216"/>
      <c r="H19585" s="227"/>
      <c r="I19585" s="214"/>
      <c r="J19585" s="214"/>
      <c r="K19585" s="218"/>
    </row>
    <row r="19586" customHeight="1" spans="1:11">
      <c r="A19586" s="228"/>
      <c r="B19586" s="219"/>
      <c r="C19586" s="220"/>
      <c r="D19586" s="220"/>
      <c r="E19586" s="220"/>
      <c r="F19586" s="225"/>
      <c r="G19586" s="222"/>
      <c r="H19586" s="229"/>
      <c r="I19586" s="220"/>
      <c r="J19586" s="220"/>
      <c r="K19586" s="223"/>
    </row>
    <row r="19587" customHeight="1" spans="1:11">
      <c r="A19587" s="226"/>
      <c r="B19587" s="213"/>
      <c r="C19587" s="214"/>
      <c r="D19587" s="214"/>
      <c r="E19587" s="214"/>
      <c r="F19587" s="224"/>
      <c r="G19587" s="216"/>
      <c r="H19587" s="227"/>
      <c r="I19587" s="214"/>
      <c r="J19587" s="214"/>
      <c r="K19587" s="218"/>
    </row>
    <row r="19588" customHeight="1" spans="1:11">
      <c r="A19588" s="228"/>
      <c r="B19588" s="219"/>
      <c r="C19588" s="220"/>
      <c r="D19588" s="220"/>
      <c r="E19588" s="220"/>
      <c r="F19588" s="225"/>
      <c r="G19588" s="222"/>
      <c r="H19588" s="229"/>
      <c r="I19588" s="220"/>
      <c r="J19588" s="220"/>
      <c r="K19588" s="223"/>
    </row>
    <row r="19589" customHeight="1" spans="1:11">
      <c r="A19589" s="226"/>
      <c r="B19589" s="213"/>
      <c r="C19589" s="214"/>
      <c r="D19589" s="214"/>
      <c r="E19589" s="214"/>
      <c r="F19589" s="224"/>
      <c r="G19589" s="216"/>
      <c r="H19589" s="227"/>
      <c r="I19589" s="214"/>
      <c r="J19589" s="214"/>
      <c r="K19589" s="218"/>
    </row>
    <row r="19590" customHeight="1" spans="1:11">
      <c r="A19590" s="228"/>
      <c r="B19590" s="219"/>
      <c r="C19590" s="220"/>
      <c r="D19590" s="220"/>
      <c r="E19590" s="220"/>
      <c r="F19590" s="225"/>
      <c r="G19590" s="222"/>
      <c r="H19590" s="229"/>
      <c r="I19590" s="220"/>
      <c r="J19590" s="220"/>
      <c r="K19590" s="223"/>
    </row>
    <row r="19591" customHeight="1" spans="1:11">
      <c r="A19591" s="226"/>
      <c r="B19591" s="213"/>
      <c r="C19591" s="214"/>
      <c r="D19591" s="214"/>
      <c r="E19591" s="214"/>
      <c r="F19591" s="224"/>
      <c r="G19591" s="216"/>
      <c r="H19591" s="227"/>
      <c r="I19591" s="214"/>
      <c r="J19591" s="214"/>
      <c r="K19591" s="218"/>
    </row>
    <row r="19592" customHeight="1" spans="1:11">
      <c r="A19592" s="228"/>
      <c r="B19592" s="219"/>
      <c r="C19592" s="220"/>
      <c r="D19592" s="220"/>
      <c r="E19592" s="220"/>
      <c r="F19592" s="225"/>
      <c r="G19592" s="222"/>
      <c r="H19592" s="229"/>
      <c r="I19592" s="220"/>
      <c r="J19592" s="220"/>
      <c r="K19592" s="223"/>
    </row>
    <row r="19593" customHeight="1" spans="1:11">
      <c r="A19593" s="226"/>
      <c r="B19593" s="213"/>
      <c r="C19593" s="214"/>
      <c r="D19593" s="214"/>
      <c r="E19593" s="214"/>
      <c r="F19593" s="224"/>
      <c r="G19593" s="216"/>
      <c r="H19593" s="227"/>
      <c r="I19593" s="214"/>
      <c r="J19593" s="214"/>
      <c r="K19593" s="218"/>
    </row>
    <row r="19594" customHeight="1" spans="1:11">
      <c r="A19594" s="228"/>
      <c r="B19594" s="219"/>
      <c r="C19594" s="220"/>
      <c r="D19594" s="220"/>
      <c r="E19594" s="220"/>
      <c r="F19594" s="225"/>
      <c r="G19594" s="222"/>
      <c r="H19594" s="229"/>
      <c r="I19594" s="220"/>
      <c r="J19594" s="220"/>
      <c r="K19594" s="223"/>
    </row>
    <row r="19595" customHeight="1" spans="1:11">
      <c r="A19595" s="226"/>
      <c r="B19595" s="213"/>
      <c r="C19595" s="214"/>
      <c r="D19595" s="214"/>
      <c r="E19595" s="214"/>
      <c r="F19595" s="224"/>
      <c r="G19595" s="216"/>
      <c r="H19595" s="227"/>
      <c r="I19595" s="214"/>
      <c r="J19595" s="214"/>
      <c r="K19595" s="218"/>
    </row>
    <row r="19596" customHeight="1" spans="1:11">
      <c r="A19596" s="228"/>
      <c r="B19596" s="219"/>
      <c r="C19596" s="220"/>
      <c r="D19596" s="220"/>
      <c r="E19596" s="220"/>
      <c r="F19596" s="225"/>
      <c r="G19596" s="222"/>
      <c r="H19596" s="229"/>
      <c r="I19596" s="220"/>
      <c r="J19596" s="220"/>
      <c r="K19596" s="223"/>
    </row>
    <row r="19597" customHeight="1" spans="1:11">
      <c r="A19597" s="226"/>
      <c r="B19597" s="213"/>
      <c r="C19597" s="214"/>
      <c r="D19597" s="214"/>
      <c r="E19597" s="214"/>
      <c r="F19597" s="224"/>
      <c r="G19597" s="216"/>
      <c r="H19597" s="227"/>
      <c r="I19597" s="214"/>
      <c r="J19597" s="214"/>
      <c r="K19597" s="218"/>
    </row>
    <row r="19598" customHeight="1" spans="1:11">
      <c r="A19598" s="228"/>
      <c r="B19598" s="219"/>
      <c r="C19598" s="220"/>
      <c r="D19598" s="220"/>
      <c r="E19598" s="220"/>
      <c r="F19598" s="225"/>
      <c r="G19598" s="222"/>
      <c r="H19598" s="229"/>
      <c r="I19598" s="220"/>
      <c r="J19598" s="220"/>
      <c r="K19598" s="223"/>
    </row>
    <row r="19599" customHeight="1" spans="1:11">
      <c r="A19599" s="226"/>
      <c r="B19599" s="213"/>
      <c r="C19599" s="214"/>
      <c r="D19599" s="214"/>
      <c r="E19599" s="214"/>
      <c r="F19599" s="224"/>
      <c r="G19599" s="216"/>
      <c r="H19599" s="227"/>
      <c r="I19599" s="214"/>
      <c r="J19599" s="214"/>
      <c r="K19599" s="218"/>
    </row>
    <row r="19600" customHeight="1" spans="1:11">
      <c r="A19600" s="228"/>
      <c r="B19600" s="219"/>
      <c r="C19600" s="220"/>
      <c r="D19600" s="220"/>
      <c r="E19600" s="220"/>
      <c r="F19600" s="225"/>
      <c r="G19600" s="222"/>
      <c r="H19600" s="229"/>
      <c r="I19600" s="220"/>
      <c r="J19600" s="220"/>
      <c r="K19600" s="223"/>
    </row>
    <row r="19601" customHeight="1" spans="1:11">
      <c r="A19601" s="226"/>
      <c r="B19601" s="213"/>
      <c r="C19601" s="214"/>
      <c r="D19601" s="214"/>
      <c r="E19601" s="214"/>
      <c r="F19601" s="224"/>
      <c r="G19601" s="216"/>
      <c r="H19601" s="227"/>
      <c r="I19601" s="214"/>
      <c r="J19601" s="214"/>
      <c r="K19601" s="218"/>
    </row>
    <row r="19602" customHeight="1" spans="1:11">
      <c r="A19602" s="228"/>
      <c r="B19602" s="219"/>
      <c r="C19602" s="220"/>
      <c r="D19602" s="220"/>
      <c r="E19602" s="220"/>
      <c r="F19602" s="225"/>
      <c r="G19602" s="222"/>
      <c r="H19602" s="229"/>
      <c r="I19602" s="220"/>
      <c r="J19602" s="220"/>
      <c r="K19602" s="223"/>
    </row>
    <row r="19603" customHeight="1" spans="1:11">
      <c r="A19603" s="226"/>
      <c r="B19603" s="213"/>
      <c r="C19603" s="214"/>
      <c r="D19603" s="214"/>
      <c r="E19603" s="214"/>
      <c r="F19603" s="224"/>
      <c r="G19603" s="216"/>
      <c r="H19603" s="227"/>
      <c r="I19603" s="214"/>
      <c r="J19603" s="214"/>
      <c r="K19603" s="218"/>
    </row>
    <row r="19604" customHeight="1" spans="1:11">
      <c r="A19604" s="228"/>
      <c r="B19604" s="219"/>
      <c r="C19604" s="220"/>
      <c r="D19604" s="220"/>
      <c r="E19604" s="220"/>
      <c r="F19604" s="225"/>
      <c r="G19604" s="222"/>
      <c r="H19604" s="229"/>
      <c r="I19604" s="220"/>
      <c r="J19604" s="220"/>
      <c r="K19604" s="223"/>
    </row>
    <row r="19605" customHeight="1" spans="1:11">
      <c r="A19605" s="226"/>
      <c r="B19605" s="213"/>
      <c r="C19605" s="214"/>
      <c r="D19605" s="214"/>
      <c r="E19605" s="214"/>
      <c r="F19605" s="224"/>
      <c r="G19605" s="216"/>
      <c r="H19605" s="227"/>
      <c r="I19605" s="214"/>
      <c r="J19605" s="214"/>
      <c r="K19605" s="218"/>
    </row>
    <row r="19606" customHeight="1" spans="1:11">
      <c r="A19606" s="228"/>
      <c r="B19606" s="219"/>
      <c r="C19606" s="220"/>
      <c r="D19606" s="220"/>
      <c r="E19606" s="220"/>
      <c r="F19606" s="225"/>
      <c r="G19606" s="222"/>
      <c r="H19606" s="229"/>
      <c r="I19606" s="220"/>
      <c r="J19606" s="220"/>
      <c r="K19606" s="223"/>
    </row>
    <row r="19607" customHeight="1" spans="1:11">
      <c r="A19607" s="226"/>
      <c r="B19607" s="213"/>
      <c r="C19607" s="214"/>
      <c r="D19607" s="214"/>
      <c r="E19607" s="214"/>
      <c r="F19607" s="224"/>
      <c r="G19607" s="216"/>
      <c r="H19607" s="227"/>
      <c r="I19607" s="214"/>
      <c r="J19607" s="214"/>
      <c r="K19607" s="218"/>
    </row>
    <row r="19608" customHeight="1" spans="1:11">
      <c r="A19608" s="228"/>
      <c r="B19608" s="219"/>
      <c r="C19608" s="220"/>
      <c r="D19608" s="220"/>
      <c r="E19608" s="220"/>
      <c r="F19608" s="225"/>
      <c r="G19608" s="222"/>
      <c r="H19608" s="229"/>
      <c r="I19608" s="220"/>
      <c r="J19608" s="220"/>
      <c r="K19608" s="223"/>
    </row>
    <row r="19609" customHeight="1" spans="1:11">
      <c r="A19609" s="226"/>
      <c r="B19609" s="213"/>
      <c r="C19609" s="214"/>
      <c r="D19609" s="214"/>
      <c r="E19609" s="214"/>
      <c r="F19609" s="224"/>
      <c r="G19609" s="216"/>
      <c r="H19609" s="227"/>
      <c r="I19609" s="214"/>
      <c r="J19609" s="214"/>
      <c r="K19609" s="218"/>
    </row>
    <row r="19610" customHeight="1" spans="1:11">
      <c r="A19610" s="228"/>
      <c r="B19610" s="219"/>
      <c r="C19610" s="220"/>
      <c r="D19610" s="220"/>
      <c r="E19610" s="220"/>
      <c r="F19610" s="225"/>
      <c r="G19610" s="222"/>
      <c r="H19610" s="229"/>
      <c r="I19610" s="220"/>
      <c r="J19610" s="220"/>
      <c r="K19610" s="223"/>
    </row>
    <row r="19611" customHeight="1" spans="1:11">
      <c r="A19611" s="226"/>
      <c r="B19611" s="213"/>
      <c r="C19611" s="214"/>
      <c r="D19611" s="214"/>
      <c r="E19611" s="214"/>
      <c r="F19611" s="224"/>
      <c r="G19611" s="216"/>
      <c r="H19611" s="227"/>
      <c r="I19611" s="214"/>
      <c r="J19611" s="214"/>
      <c r="K19611" s="218"/>
    </row>
    <row r="19612" customHeight="1" spans="1:11">
      <c r="A19612" s="228"/>
      <c r="B19612" s="219"/>
      <c r="C19612" s="220"/>
      <c r="D19612" s="220"/>
      <c r="E19612" s="220"/>
      <c r="F19612" s="225"/>
      <c r="G19612" s="222"/>
      <c r="H19612" s="229"/>
      <c r="I19612" s="220"/>
      <c r="J19612" s="220"/>
      <c r="K19612" s="223"/>
    </row>
    <row r="19613" customHeight="1" spans="1:11">
      <c r="A19613" s="226"/>
      <c r="B19613" s="213"/>
      <c r="C19613" s="214"/>
      <c r="D19613" s="214"/>
      <c r="E19613" s="214"/>
      <c r="F19613" s="224"/>
      <c r="G19613" s="216"/>
      <c r="H19613" s="227"/>
      <c r="I19613" s="214"/>
      <c r="J19613" s="214"/>
      <c r="K19613" s="218"/>
    </row>
    <row r="19614" customHeight="1" spans="1:11">
      <c r="A19614" s="228"/>
      <c r="B19614" s="219"/>
      <c r="C19614" s="220"/>
      <c r="D19614" s="220"/>
      <c r="E19614" s="220"/>
      <c r="F19614" s="225"/>
      <c r="G19614" s="222"/>
      <c r="H19614" s="229"/>
      <c r="I19614" s="220"/>
      <c r="J19614" s="220"/>
      <c r="K19614" s="223"/>
    </row>
    <row r="19615" customHeight="1" spans="1:11">
      <c r="A19615" s="226"/>
      <c r="B19615" s="213"/>
      <c r="C19615" s="214"/>
      <c r="D19615" s="214"/>
      <c r="E19615" s="214"/>
      <c r="F19615" s="224"/>
      <c r="G19615" s="216"/>
      <c r="H19615" s="227"/>
      <c r="I19615" s="214"/>
      <c r="J19615" s="214"/>
      <c r="K19615" s="218"/>
    </row>
    <row r="19616" customHeight="1" spans="1:11">
      <c r="A19616" s="228"/>
      <c r="B19616" s="219"/>
      <c r="C19616" s="220"/>
      <c r="D19616" s="220"/>
      <c r="E19616" s="220"/>
      <c r="F19616" s="225"/>
      <c r="G19616" s="222"/>
      <c r="H19616" s="229"/>
      <c r="I19616" s="220"/>
      <c r="J19616" s="220"/>
      <c r="K19616" s="223"/>
    </row>
    <row r="19617" customHeight="1" spans="1:11">
      <c r="A19617" s="226"/>
      <c r="B19617" s="213"/>
      <c r="C19617" s="214"/>
      <c r="D19617" s="214"/>
      <c r="E19617" s="214"/>
      <c r="F19617" s="224"/>
      <c r="G19617" s="216"/>
      <c r="H19617" s="227"/>
      <c r="I19617" s="214"/>
      <c r="J19617" s="214"/>
      <c r="K19617" s="218"/>
    </row>
    <row r="19618" customHeight="1" spans="1:11">
      <c r="A19618" s="228"/>
      <c r="B19618" s="219"/>
      <c r="C19618" s="220"/>
      <c r="D19618" s="220"/>
      <c r="E19618" s="220"/>
      <c r="F19618" s="225"/>
      <c r="G19618" s="222"/>
      <c r="H19618" s="229"/>
      <c r="I19618" s="220"/>
      <c r="J19618" s="220"/>
      <c r="K19618" s="223"/>
    </row>
    <row r="19619" customHeight="1" spans="1:11">
      <c r="A19619" s="226"/>
      <c r="B19619" s="213"/>
      <c r="C19619" s="214"/>
      <c r="D19619" s="214"/>
      <c r="E19619" s="214"/>
      <c r="F19619" s="224"/>
      <c r="G19619" s="216"/>
      <c r="H19619" s="227"/>
      <c r="I19619" s="214"/>
      <c r="J19619" s="214"/>
      <c r="K19619" s="218"/>
    </row>
    <row r="19620" customHeight="1" spans="1:11">
      <c r="A19620" s="228"/>
      <c r="B19620" s="219"/>
      <c r="C19620" s="220"/>
      <c r="D19620" s="220"/>
      <c r="E19620" s="220"/>
      <c r="F19620" s="225"/>
      <c r="G19620" s="222"/>
      <c r="H19620" s="229"/>
      <c r="I19620" s="220"/>
      <c r="J19620" s="220"/>
      <c r="K19620" s="223"/>
    </row>
    <row r="19621" customHeight="1" spans="1:11">
      <c r="A19621" s="226"/>
      <c r="B19621" s="213"/>
      <c r="C19621" s="214"/>
      <c r="D19621" s="214"/>
      <c r="E19621" s="214"/>
      <c r="F19621" s="224"/>
      <c r="G19621" s="216"/>
      <c r="H19621" s="227"/>
      <c r="I19621" s="214"/>
      <c r="J19621" s="214"/>
      <c r="K19621" s="218"/>
    </row>
    <row r="19622" customHeight="1" spans="1:11">
      <c r="A19622" s="228"/>
      <c r="B19622" s="219"/>
      <c r="C19622" s="220"/>
      <c r="D19622" s="220"/>
      <c r="E19622" s="220"/>
      <c r="F19622" s="225"/>
      <c r="G19622" s="222"/>
      <c r="H19622" s="229"/>
      <c r="I19622" s="220"/>
      <c r="J19622" s="220"/>
      <c r="K19622" s="223"/>
    </row>
    <row r="19623" customHeight="1" spans="1:11">
      <c r="A19623" s="226"/>
      <c r="B19623" s="213"/>
      <c r="C19623" s="214"/>
      <c r="D19623" s="214"/>
      <c r="E19623" s="214"/>
      <c r="F19623" s="224"/>
      <c r="G19623" s="216"/>
      <c r="H19623" s="227"/>
      <c r="I19623" s="214"/>
      <c r="J19623" s="214"/>
      <c r="K19623" s="218"/>
    </row>
    <row r="19624" customHeight="1" spans="1:11">
      <c r="A19624" s="228"/>
      <c r="B19624" s="219"/>
      <c r="C19624" s="220"/>
      <c r="D19624" s="220"/>
      <c r="E19624" s="220"/>
      <c r="F19624" s="225"/>
      <c r="G19624" s="222"/>
      <c r="H19624" s="229"/>
      <c r="I19624" s="220"/>
      <c r="J19624" s="220"/>
      <c r="K19624" s="223"/>
    </row>
    <row r="19625" customHeight="1" spans="1:11">
      <c r="A19625" s="226"/>
      <c r="B19625" s="213"/>
      <c r="C19625" s="214"/>
      <c r="D19625" s="214"/>
      <c r="E19625" s="214"/>
      <c r="F19625" s="224"/>
      <c r="G19625" s="216"/>
      <c r="H19625" s="227"/>
      <c r="I19625" s="214"/>
      <c r="J19625" s="214"/>
      <c r="K19625" s="218"/>
    </row>
    <row r="19626" customHeight="1" spans="1:11">
      <c r="A19626" s="228"/>
      <c r="B19626" s="219"/>
      <c r="C19626" s="220"/>
      <c r="D19626" s="220"/>
      <c r="E19626" s="220"/>
      <c r="F19626" s="225"/>
      <c r="G19626" s="222"/>
      <c r="H19626" s="229"/>
      <c r="I19626" s="220"/>
      <c r="J19626" s="220"/>
      <c r="K19626" s="223"/>
    </row>
    <row r="19627" customHeight="1" spans="1:11">
      <c r="A19627" s="226"/>
      <c r="B19627" s="213"/>
      <c r="C19627" s="214"/>
      <c r="D19627" s="214"/>
      <c r="E19627" s="214"/>
      <c r="F19627" s="224"/>
      <c r="G19627" s="216"/>
      <c r="H19627" s="227"/>
      <c r="I19627" s="214"/>
      <c r="J19627" s="214"/>
      <c r="K19627" s="218"/>
    </row>
    <row r="19628" customHeight="1" spans="1:11">
      <c r="A19628" s="228"/>
      <c r="B19628" s="219"/>
      <c r="C19628" s="220"/>
      <c r="D19628" s="220"/>
      <c r="E19628" s="220"/>
      <c r="F19628" s="225"/>
      <c r="G19628" s="222"/>
      <c r="H19628" s="229"/>
      <c r="I19628" s="220"/>
      <c r="J19628" s="220"/>
      <c r="K19628" s="223"/>
    </row>
    <row r="19629" customHeight="1" spans="1:11">
      <c r="A19629" s="226"/>
      <c r="B19629" s="213"/>
      <c r="C19629" s="214"/>
      <c r="D19629" s="214"/>
      <c r="E19629" s="214"/>
      <c r="F19629" s="224"/>
      <c r="G19629" s="216"/>
      <c r="H19629" s="227"/>
      <c r="I19629" s="214"/>
      <c r="J19629" s="214"/>
      <c r="K19629" s="218"/>
    </row>
    <row r="19630" customHeight="1" spans="1:11">
      <c r="A19630" s="228"/>
      <c r="B19630" s="219"/>
      <c r="C19630" s="220"/>
      <c r="D19630" s="220"/>
      <c r="E19630" s="220"/>
      <c r="F19630" s="225"/>
      <c r="G19630" s="222"/>
      <c r="H19630" s="229"/>
      <c r="I19630" s="220"/>
      <c r="J19630" s="220"/>
      <c r="K19630" s="223"/>
    </row>
    <row r="19631" customHeight="1" spans="1:11">
      <c r="A19631" s="226"/>
      <c r="B19631" s="213"/>
      <c r="C19631" s="214"/>
      <c r="D19631" s="214"/>
      <c r="E19631" s="214"/>
      <c r="F19631" s="224"/>
      <c r="G19631" s="216"/>
      <c r="H19631" s="227"/>
      <c r="I19631" s="214"/>
      <c r="J19631" s="214"/>
      <c r="K19631" s="218"/>
    </row>
    <row r="19632" customHeight="1" spans="1:11">
      <c r="A19632" s="228"/>
      <c r="B19632" s="219"/>
      <c r="C19632" s="220"/>
      <c r="D19632" s="220"/>
      <c r="E19632" s="220"/>
      <c r="F19632" s="225"/>
      <c r="G19632" s="222"/>
      <c r="H19632" s="229"/>
      <c r="I19632" s="220"/>
      <c r="J19632" s="220"/>
      <c r="K19632" s="223"/>
    </row>
    <row r="19633" customHeight="1" spans="1:11">
      <c r="A19633" s="226"/>
      <c r="B19633" s="213"/>
      <c r="C19633" s="214"/>
      <c r="D19633" s="214"/>
      <c r="E19633" s="214"/>
      <c r="F19633" s="224"/>
      <c r="G19633" s="216"/>
      <c r="H19633" s="227"/>
      <c r="I19633" s="214"/>
      <c r="J19633" s="214"/>
      <c r="K19633" s="218"/>
    </row>
    <row r="19634" customHeight="1" spans="1:11">
      <c r="A19634" s="228"/>
      <c r="B19634" s="219"/>
      <c r="C19634" s="220"/>
      <c r="D19634" s="220"/>
      <c r="E19634" s="220"/>
      <c r="F19634" s="225"/>
      <c r="G19634" s="222"/>
      <c r="H19634" s="229"/>
      <c r="I19634" s="220"/>
      <c r="J19634" s="220"/>
      <c r="K19634" s="223"/>
    </row>
    <row r="19635" customHeight="1" spans="1:11">
      <c r="A19635" s="226"/>
      <c r="B19635" s="213"/>
      <c r="C19635" s="214"/>
      <c r="D19635" s="214"/>
      <c r="E19635" s="214"/>
      <c r="F19635" s="224"/>
      <c r="G19635" s="216"/>
      <c r="H19635" s="227"/>
      <c r="I19635" s="214"/>
      <c r="J19635" s="214"/>
      <c r="K19635" s="218"/>
    </row>
    <row r="19636" customHeight="1" spans="1:11">
      <c r="A19636" s="228"/>
      <c r="B19636" s="219"/>
      <c r="C19636" s="220"/>
      <c r="D19636" s="220"/>
      <c r="E19636" s="220"/>
      <c r="F19636" s="225"/>
      <c r="G19636" s="222"/>
      <c r="H19636" s="229"/>
      <c r="I19636" s="220"/>
      <c r="J19636" s="220"/>
      <c r="K19636" s="223"/>
    </row>
    <row r="19637" customHeight="1" spans="1:11">
      <c r="A19637" s="226"/>
      <c r="B19637" s="213"/>
      <c r="C19637" s="214"/>
      <c r="D19637" s="214"/>
      <c r="E19637" s="214"/>
      <c r="F19637" s="224"/>
      <c r="G19637" s="216"/>
      <c r="H19637" s="227"/>
      <c r="I19637" s="214"/>
      <c r="J19637" s="214"/>
      <c r="K19637" s="218"/>
    </row>
    <row r="19638" customHeight="1" spans="1:11">
      <c r="A19638" s="228"/>
      <c r="B19638" s="219"/>
      <c r="C19638" s="220"/>
      <c r="D19638" s="220"/>
      <c r="E19638" s="220"/>
      <c r="F19638" s="225"/>
      <c r="G19638" s="222"/>
      <c r="H19638" s="229"/>
      <c r="I19638" s="220"/>
      <c r="J19638" s="220"/>
      <c r="K19638" s="223"/>
    </row>
    <row r="19639" customHeight="1" spans="1:11">
      <c r="A19639" s="226"/>
      <c r="B19639" s="213"/>
      <c r="C19639" s="214"/>
      <c r="D19639" s="214"/>
      <c r="E19639" s="214"/>
      <c r="F19639" s="224"/>
      <c r="G19639" s="216"/>
      <c r="H19639" s="227"/>
      <c r="I19639" s="214"/>
      <c r="J19639" s="214"/>
      <c r="K19639" s="218"/>
    </row>
    <row r="19640" customHeight="1" spans="1:11">
      <c r="A19640" s="228"/>
      <c r="B19640" s="219"/>
      <c r="C19640" s="220"/>
      <c r="D19640" s="220"/>
      <c r="E19640" s="220"/>
      <c r="F19640" s="225"/>
      <c r="G19640" s="222"/>
      <c r="H19640" s="229"/>
      <c r="I19640" s="220"/>
      <c r="J19640" s="220"/>
      <c r="K19640" s="223"/>
    </row>
    <row r="19641" customHeight="1" spans="1:11">
      <c r="A19641" s="226"/>
      <c r="B19641" s="213"/>
      <c r="C19641" s="214"/>
      <c r="D19641" s="214"/>
      <c r="E19641" s="214"/>
      <c r="F19641" s="224"/>
      <c r="G19641" s="216"/>
      <c r="H19641" s="227"/>
      <c r="I19641" s="214"/>
      <c r="J19641" s="214"/>
      <c r="K19641" s="218"/>
    </row>
    <row r="19642" customHeight="1" spans="1:11">
      <c r="A19642" s="228"/>
      <c r="B19642" s="219"/>
      <c r="C19642" s="220"/>
      <c r="D19642" s="220"/>
      <c r="E19642" s="220"/>
      <c r="F19642" s="225"/>
      <c r="G19642" s="222"/>
      <c r="H19642" s="229"/>
      <c r="I19642" s="220"/>
      <c r="J19642" s="220"/>
      <c r="K19642" s="223"/>
    </row>
    <row r="19643" customHeight="1" spans="1:11">
      <c r="A19643" s="226"/>
      <c r="B19643" s="213"/>
      <c r="C19643" s="214"/>
      <c r="D19643" s="214"/>
      <c r="E19643" s="214"/>
      <c r="F19643" s="224"/>
      <c r="G19643" s="216"/>
      <c r="H19643" s="227"/>
      <c r="I19643" s="214"/>
      <c r="J19643" s="214"/>
      <c r="K19643" s="218"/>
    </row>
    <row r="19644" customHeight="1" spans="1:11">
      <c r="A19644" s="228"/>
      <c r="B19644" s="219"/>
      <c r="C19644" s="220"/>
      <c r="D19644" s="220"/>
      <c r="E19644" s="220"/>
      <c r="F19644" s="225"/>
      <c r="G19644" s="222"/>
      <c r="H19644" s="229"/>
      <c r="I19644" s="220"/>
      <c r="J19644" s="220"/>
      <c r="K19644" s="223"/>
    </row>
    <row r="19645" customHeight="1" spans="1:11">
      <c r="A19645" s="226"/>
      <c r="B19645" s="213"/>
      <c r="C19645" s="214"/>
      <c r="D19645" s="214"/>
      <c r="E19645" s="214"/>
      <c r="F19645" s="224"/>
      <c r="G19645" s="216"/>
      <c r="H19645" s="227"/>
      <c r="I19645" s="214"/>
      <c r="J19645" s="214"/>
      <c r="K19645" s="218"/>
    </row>
    <row r="19646" customHeight="1" spans="1:11">
      <c r="A19646" s="228"/>
      <c r="B19646" s="219"/>
      <c r="C19646" s="220"/>
      <c r="D19646" s="220"/>
      <c r="E19646" s="220"/>
      <c r="F19646" s="225"/>
      <c r="G19646" s="222"/>
      <c r="H19646" s="229"/>
      <c r="I19646" s="220"/>
      <c r="J19646" s="220"/>
      <c r="K19646" s="223"/>
    </row>
    <row r="19647" customHeight="1" spans="1:11">
      <c r="A19647" s="226"/>
      <c r="B19647" s="213"/>
      <c r="C19647" s="214"/>
      <c r="D19647" s="214"/>
      <c r="E19647" s="214"/>
      <c r="F19647" s="224"/>
      <c r="G19647" s="216"/>
      <c r="H19647" s="227"/>
      <c r="I19647" s="214"/>
      <c r="J19647" s="214"/>
      <c r="K19647" s="218"/>
    </row>
    <row r="19648" customHeight="1" spans="1:11">
      <c r="A19648" s="228"/>
      <c r="B19648" s="219"/>
      <c r="C19648" s="220"/>
      <c r="D19648" s="220"/>
      <c r="E19648" s="220"/>
      <c r="F19648" s="225"/>
      <c r="G19648" s="222"/>
      <c r="H19648" s="229"/>
      <c r="I19648" s="220"/>
      <c r="J19648" s="220"/>
      <c r="K19648" s="223"/>
    </row>
    <row r="19649" customHeight="1" spans="1:11">
      <c r="A19649" s="226"/>
      <c r="B19649" s="213"/>
      <c r="C19649" s="214"/>
      <c r="D19649" s="214"/>
      <c r="E19649" s="214"/>
      <c r="F19649" s="224"/>
      <c r="G19649" s="216"/>
      <c r="H19649" s="227"/>
      <c r="I19649" s="214"/>
      <c r="J19649" s="214"/>
      <c r="K19649" s="218"/>
    </row>
    <row r="19650" customHeight="1" spans="1:11">
      <c r="A19650" s="228"/>
      <c r="B19650" s="219"/>
      <c r="C19650" s="220"/>
      <c r="D19650" s="220"/>
      <c r="E19650" s="220"/>
      <c r="F19650" s="225"/>
      <c r="G19650" s="222"/>
      <c r="H19650" s="229"/>
      <c r="I19650" s="220"/>
      <c r="J19650" s="220"/>
      <c r="K19650" s="223"/>
    </row>
    <row r="19651" customHeight="1" spans="1:11">
      <c r="A19651" s="226"/>
      <c r="B19651" s="213"/>
      <c r="C19651" s="214"/>
      <c r="D19651" s="214"/>
      <c r="E19651" s="214"/>
      <c r="F19651" s="224"/>
      <c r="G19651" s="216"/>
      <c r="H19651" s="227"/>
      <c r="I19651" s="214"/>
      <c r="J19651" s="214"/>
      <c r="K19651" s="218"/>
    </row>
    <row r="19652" customHeight="1" spans="1:11">
      <c r="A19652" s="228"/>
      <c r="B19652" s="219"/>
      <c r="C19652" s="220"/>
      <c r="D19652" s="220"/>
      <c r="E19652" s="220"/>
      <c r="F19652" s="225"/>
      <c r="G19652" s="222"/>
      <c r="H19652" s="229"/>
      <c r="I19652" s="220"/>
      <c r="J19652" s="220"/>
      <c r="K19652" s="223"/>
    </row>
    <row r="19653" customHeight="1" spans="1:11">
      <c r="A19653" s="226"/>
      <c r="B19653" s="213"/>
      <c r="C19653" s="214"/>
      <c r="D19653" s="214"/>
      <c r="E19653" s="214"/>
      <c r="F19653" s="224"/>
      <c r="G19653" s="216"/>
      <c r="H19653" s="227"/>
      <c r="I19653" s="214"/>
      <c r="J19653" s="214"/>
      <c r="K19653" s="218"/>
    </row>
    <row r="19654" customHeight="1" spans="1:11">
      <c r="A19654" s="228"/>
      <c r="B19654" s="219"/>
      <c r="C19654" s="220"/>
      <c r="D19654" s="220"/>
      <c r="E19654" s="220"/>
      <c r="F19654" s="225"/>
      <c r="G19654" s="222"/>
      <c r="H19654" s="229"/>
      <c r="I19654" s="220"/>
      <c r="J19654" s="220"/>
      <c r="K19654" s="223"/>
    </row>
    <row r="19655" customHeight="1" spans="1:11">
      <c r="A19655" s="226"/>
      <c r="B19655" s="213"/>
      <c r="C19655" s="214"/>
      <c r="D19655" s="214"/>
      <c r="E19655" s="214"/>
      <c r="F19655" s="224"/>
      <c r="G19655" s="216"/>
      <c r="H19655" s="227"/>
      <c r="I19655" s="214"/>
      <c r="J19655" s="214"/>
      <c r="K19655" s="218"/>
    </row>
    <row r="19656" customHeight="1" spans="1:11">
      <c r="A19656" s="228"/>
      <c r="B19656" s="219"/>
      <c r="C19656" s="220"/>
      <c r="D19656" s="220"/>
      <c r="E19656" s="220"/>
      <c r="F19656" s="225"/>
      <c r="G19656" s="222"/>
      <c r="H19656" s="229"/>
      <c r="I19656" s="220"/>
      <c r="J19656" s="220"/>
      <c r="K19656" s="223"/>
    </row>
    <row r="19657" customHeight="1" spans="1:11">
      <c r="A19657" s="226"/>
      <c r="B19657" s="213"/>
      <c r="C19657" s="214"/>
      <c r="D19657" s="214"/>
      <c r="E19657" s="214"/>
      <c r="F19657" s="224"/>
      <c r="G19657" s="216"/>
      <c r="H19657" s="227"/>
      <c r="I19657" s="214"/>
      <c r="J19657" s="214"/>
      <c r="K19657" s="218"/>
    </row>
    <row r="19658" customHeight="1" spans="1:11">
      <c r="A19658" s="228"/>
      <c r="B19658" s="219"/>
      <c r="C19658" s="220"/>
      <c r="D19658" s="220"/>
      <c r="E19658" s="220"/>
      <c r="F19658" s="225"/>
      <c r="G19658" s="222"/>
      <c r="H19658" s="229"/>
      <c r="I19658" s="220"/>
      <c r="J19658" s="220"/>
      <c r="K19658" s="223"/>
    </row>
    <row r="19659" customHeight="1" spans="1:11">
      <c r="A19659" s="226"/>
      <c r="B19659" s="213"/>
      <c r="C19659" s="214"/>
      <c r="D19659" s="214"/>
      <c r="E19659" s="214"/>
      <c r="F19659" s="224"/>
      <c r="G19659" s="216"/>
      <c r="H19659" s="227"/>
      <c r="I19659" s="214"/>
      <c r="J19659" s="214"/>
      <c r="K19659" s="218"/>
    </row>
    <row r="19660" customHeight="1" spans="1:11">
      <c r="A19660" s="228"/>
      <c r="B19660" s="219"/>
      <c r="C19660" s="220"/>
      <c r="D19660" s="220"/>
      <c r="E19660" s="220"/>
      <c r="F19660" s="225"/>
      <c r="G19660" s="222"/>
      <c r="H19660" s="229"/>
      <c r="I19660" s="220"/>
      <c r="J19660" s="220"/>
      <c r="K19660" s="223"/>
    </row>
    <row r="19661" customHeight="1" spans="1:11">
      <c r="A19661" s="226"/>
      <c r="B19661" s="213"/>
      <c r="C19661" s="214"/>
      <c r="D19661" s="214"/>
      <c r="E19661" s="214"/>
      <c r="F19661" s="224"/>
      <c r="G19661" s="216"/>
      <c r="H19661" s="227"/>
      <c r="I19661" s="214"/>
      <c r="J19661" s="214"/>
      <c r="K19661" s="218"/>
    </row>
    <row r="19662" customHeight="1" spans="1:11">
      <c r="A19662" s="228"/>
      <c r="B19662" s="219"/>
      <c r="C19662" s="220"/>
      <c r="D19662" s="220"/>
      <c r="E19662" s="220"/>
      <c r="F19662" s="225"/>
      <c r="G19662" s="222"/>
      <c r="H19662" s="229"/>
      <c r="I19662" s="220"/>
      <c r="J19662" s="220"/>
      <c r="K19662" s="223"/>
    </row>
    <row r="19663" customHeight="1" spans="1:11">
      <c r="A19663" s="226"/>
      <c r="B19663" s="213"/>
      <c r="C19663" s="214"/>
      <c r="D19663" s="214"/>
      <c r="E19663" s="214"/>
      <c r="F19663" s="224"/>
      <c r="G19663" s="216"/>
      <c r="H19663" s="227"/>
      <c r="I19663" s="214"/>
      <c r="J19663" s="214"/>
      <c r="K19663" s="218"/>
    </row>
    <row r="19664" customHeight="1" spans="1:11">
      <c r="A19664" s="228"/>
      <c r="B19664" s="219"/>
      <c r="C19664" s="220"/>
      <c r="D19664" s="220"/>
      <c r="E19664" s="220"/>
      <c r="F19664" s="225"/>
      <c r="G19664" s="222"/>
      <c r="H19664" s="229"/>
      <c r="I19664" s="220"/>
      <c r="J19664" s="220"/>
      <c r="K19664" s="223"/>
    </row>
    <row r="19665" customHeight="1" spans="1:11">
      <c r="A19665" s="226"/>
      <c r="B19665" s="213"/>
      <c r="C19665" s="214"/>
      <c r="D19665" s="214"/>
      <c r="E19665" s="214"/>
      <c r="F19665" s="224"/>
      <c r="G19665" s="216"/>
      <c r="H19665" s="227"/>
      <c r="I19665" s="214"/>
      <c r="J19665" s="214"/>
      <c r="K19665" s="218"/>
    </row>
    <row r="19666" customHeight="1" spans="1:11">
      <c r="A19666" s="228"/>
      <c r="B19666" s="219"/>
      <c r="C19666" s="220"/>
      <c r="D19666" s="220"/>
      <c r="E19666" s="220"/>
      <c r="F19666" s="225"/>
      <c r="G19666" s="222"/>
      <c r="H19666" s="229"/>
      <c r="I19666" s="220"/>
      <c r="J19666" s="220"/>
      <c r="K19666" s="223"/>
    </row>
    <row r="19667" customHeight="1" spans="1:11">
      <c r="A19667" s="226"/>
      <c r="B19667" s="213"/>
      <c r="C19667" s="214"/>
      <c r="D19667" s="214"/>
      <c r="E19667" s="214"/>
      <c r="F19667" s="224"/>
      <c r="G19667" s="216"/>
      <c r="H19667" s="227"/>
      <c r="I19667" s="214"/>
      <c r="J19667" s="214"/>
      <c r="K19667" s="218"/>
    </row>
    <row r="19668" customHeight="1" spans="1:11">
      <c r="A19668" s="228"/>
      <c r="B19668" s="219"/>
      <c r="C19668" s="220"/>
      <c r="D19668" s="220"/>
      <c r="E19668" s="220"/>
      <c r="F19668" s="225"/>
      <c r="G19668" s="222"/>
      <c r="H19668" s="229"/>
      <c r="I19668" s="220"/>
      <c r="J19668" s="220"/>
      <c r="K19668" s="223"/>
    </row>
    <row r="19669" customHeight="1" spans="1:11">
      <c r="A19669" s="226"/>
      <c r="B19669" s="213"/>
      <c r="C19669" s="214"/>
      <c r="D19669" s="214"/>
      <c r="E19669" s="214"/>
      <c r="F19669" s="224"/>
      <c r="G19669" s="216"/>
      <c r="H19669" s="227"/>
      <c r="I19669" s="214"/>
      <c r="J19669" s="214"/>
      <c r="K19669" s="218"/>
    </row>
    <row r="19670" customHeight="1" spans="1:11">
      <c r="A19670" s="228"/>
      <c r="B19670" s="219"/>
      <c r="C19670" s="220"/>
      <c r="D19670" s="220"/>
      <c r="E19670" s="220"/>
      <c r="F19670" s="225"/>
      <c r="G19670" s="222"/>
      <c r="H19670" s="229"/>
      <c r="I19670" s="220"/>
      <c r="J19670" s="220"/>
      <c r="K19670" s="223"/>
    </row>
    <row r="19671" customHeight="1" spans="1:11">
      <c r="A19671" s="226"/>
      <c r="B19671" s="213"/>
      <c r="C19671" s="214"/>
      <c r="D19671" s="214"/>
      <c r="E19671" s="214"/>
      <c r="F19671" s="224"/>
      <c r="G19671" s="216"/>
      <c r="H19671" s="227"/>
      <c r="I19671" s="214"/>
      <c r="J19671" s="214"/>
      <c r="K19671" s="218"/>
    </row>
    <row r="19672" customHeight="1" spans="1:11">
      <c r="A19672" s="228"/>
      <c r="B19672" s="219"/>
      <c r="C19672" s="220"/>
      <c r="D19672" s="220"/>
      <c r="E19672" s="220"/>
      <c r="F19672" s="225"/>
      <c r="G19672" s="222"/>
      <c r="H19672" s="229"/>
      <c r="I19672" s="220"/>
      <c r="J19672" s="220"/>
      <c r="K19672" s="223"/>
    </row>
    <row r="19673" customHeight="1" spans="1:11">
      <c r="A19673" s="226"/>
      <c r="B19673" s="213"/>
      <c r="C19673" s="214"/>
      <c r="D19673" s="214"/>
      <c r="E19673" s="214"/>
      <c r="F19673" s="224"/>
      <c r="G19673" s="216"/>
      <c r="H19673" s="227"/>
      <c r="I19673" s="214"/>
      <c r="J19673" s="214"/>
      <c r="K19673" s="218"/>
    </row>
    <row r="19674" customHeight="1" spans="1:11">
      <c r="A19674" s="228"/>
      <c r="B19674" s="219"/>
      <c r="C19674" s="220"/>
      <c r="D19674" s="220"/>
      <c r="E19674" s="220"/>
      <c r="F19674" s="225"/>
      <c r="G19674" s="222"/>
      <c r="H19674" s="229"/>
      <c r="I19674" s="220"/>
      <c r="J19674" s="220"/>
      <c r="K19674" s="223"/>
    </row>
    <row r="19675" customHeight="1" spans="1:11">
      <c r="A19675" s="226"/>
      <c r="B19675" s="213"/>
      <c r="C19675" s="214"/>
      <c r="D19675" s="214"/>
      <c r="E19675" s="214"/>
      <c r="F19675" s="224"/>
      <c r="G19675" s="216"/>
      <c r="H19675" s="227"/>
      <c r="I19675" s="214"/>
      <c r="J19675" s="214"/>
      <c r="K19675" s="218"/>
    </row>
    <row r="19676" customHeight="1" spans="1:11">
      <c r="A19676" s="228"/>
      <c r="B19676" s="219"/>
      <c r="C19676" s="220"/>
      <c r="D19676" s="220"/>
      <c r="E19676" s="220"/>
      <c r="F19676" s="225"/>
      <c r="G19676" s="222"/>
      <c r="H19676" s="229"/>
      <c r="I19676" s="220"/>
      <c r="J19676" s="220"/>
      <c r="K19676" s="223"/>
    </row>
    <row r="19677" customHeight="1" spans="1:11">
      <c r="A19677" s="226"/>
      <c r="B19677" s="213"/>
      <c r="C19677" s="214"/>
      <c r="D19677" s="214"/>
      <c r="E19677" s="214"/>
      <c r="F19677" s="224"/>
      <c r="G19677" s="216"/>
      <c r="H19677" s="227"/>
      <c r="I19677" s="214"/>
      <c r="J19677" s="214"/>
      <c r="K19677" s="218"/>
    </row>
    <row r="19678" customHeight="1" spans="1:11">
      <c r="A19678" s="228"/>
      <c r="B19678" s="219"/>
      <c r="C19678" s="220"/>
      <c r="D19678" s="220"/>
      <c r="E19678" s="220"/>
      <c r="F19678" s="225"/>
      <c r="G19678" s="222"/>
      <c r="H19678" s="229"/>
      <c r="I19678" s="220"/>
      <c r="J19678" s="220"/>
      <c r="K19678" s="223"/>
    </row>
    <row r="19679" customHeight="1" spans="1:11">
      <c r="A19679" s="226"/>
      <c r="B19679" s="213"/>
      <c r="C19679" s="214"/>
      <c r="D19679" s="214"/>
      <c r="E19679" s="214"/>
      <c r="F19679" s="224"/>
      <c r="G19679" s="216"/>
      <c r="H19679" s="227"/>
      <c r="I19679" s="214"/>
      <c r="J19679" s="214"/>
      <c r="K19679" s="218"/>
    </row>
    <row r="19680" customHeight="1" spans="1:11">
      <c r="A19680" s="228"/>
      <c r="B19680" s="219"/>
      <c r="C19680" s="220"/>
      <c r="D19680" s="220"/>
      <c r="E19680" s="220"/>
      <c r="F19680" s="225"/>
      <c r="G19680" s="222"/>
      <c r="H19680" s="229"/>
      <c r="I19680" s="220"/>
      <c r="J19680" s="220"/>
      <c r="K19680" s="223"/>
    </row>
    <row r="19681" customHeight="1" spans="1:11">
      <c r="A19681" s="226"/>
      <c r="B19681" s="213"/>
      <c r="C19681" s="214"/>
      <c r="D19681" s="214"/>
      <c r="E19681" s="214"/>
      <c r="F19681" s="224"/>
      <c r="G19681" s="216"/>
      <c r="H19681" s="227"/>
      <c r="I19681" s="214"/>
      <c r="J19681" s="214"/>
      <c r="K19681" s="218"/>
    </row>
    <row r="19682" customHeight="1" spans="1:11">
      <c r="A19682" s="228"/>
      <c r="B19682" s="219"/>
      <c r="C19682" s="220"/>
      <c r="D19682" s="220"/>
      <c r="E19682" s="220"/>
      <c r="F19682" s="225"/>
      <c r="G19682" s="222"/>
      <c r="H19682" s="229"/>
      <c r="I19682" s="220"/>
      <c r="J19682" s="220"/>
      <c r="K19682" s="223"/>
    </row>
    <row r="19683" customHeight="1" spans="1:11">
      <c r="A19683" s="226"/>
      <c r="B19683" s="213"/>
      <c r="C19683" s="214"/>
      <c r="D19683" s="214"/>
      <c r="E19683" s="214"/>
      <c r="F19683" s="224"/>
      <c r="G19683" s="216"/>
      <c r="H19683" s="227"/>
      <c r="I19683" s="214"/>
      <c r="J19683" s="214"/>
      <c r="K19683" s="218"/>
    </row>
    <row r="19684" customHeight="1" spans="1:11">
      <c r="A19684" s="228"/>
      <c r="B19684" s="219"/>
      <c r="C19684" s="220"/>
      <c r="D19684" s="220"/>
      <c r="E19684" s="220"/>
      <c r="F19684" s="225"/>
      <c r="G19684" s="222"/>
      <c r="H19684" s="229"/>
      <c r="I19684" s="220"/>
      <c r="J19684" s="220"/>
      <c r="K19684" s="223"/>
    </row>
    <row r="19685" customHeight="1" spans="1:11">
      <c r="A19685" s="226"/>
      <c r="B19685" s="213"/>
      <c r="C19685" s="214"/>
      <c r="D19685" s="214"/>
      <c r="E19685" s="214"/>
      <c r="F19685" s="224"/>
      <c r="G19685" s="216"/>
      <c r="H19685" s="227"/>
      <c r="I19685" s="214"/>
      <c r="J19685" s="214"/>
      <c r="K19685" s="218"/>
    </row>
    <row r="19686" customHeight="1" spans="1:11">
      <c r="A19686" s="228"/>
      <c r="B19686" s="219"/>
      <c r="C19686" s="220"/>
      <c r="D19686" s="220"/>
      <c r="E19686" s="220"/>
      <c r="F19686" s="225"/>
      <c r="G19686" s="222"/>
      <c r="H19686" s="229"/>
      <c r="I19686" s="220"/>
      <c r="J19686" s="220"/>
      <c r="K19686" s="223"/>
    </row>
    <row r="19687" customHeight="1" spans="1:11">
      <c r="A19687" s="226"/>
      <c r="B19687" s="213"/>
      <c r="C19687" s="214"/>
      <c r="D19687" s="214"/>
      <c r="E19687" s="214"/>
      <c r="F19687" s="224"/>
      <c r="G19687" s="216"/>
      <c r="H19687" s="227"/>
      <c r="I19687" s="214"/>
      <c r="J19687" s="214"/>
      <c r="K19687" s="218"/>
    </row>
    <row r="19688" customHeight="1" spans="1:11">
      <c r="A19688" s="228"/>
      <c r="B19688" s="219"/>
      <c r="C19688" s="220"/>
      <c r="D19688" s="220"/>
      <c r="E19688" s="220"/>
      <c r="F19688" s="225"/>
      <c r="G19688" s="222"/>
      <c r="H19688" s="229"/>
      <c r="I19688" s="220"/>
      <c r="J19688" s="220"/>
      <c r="K19688" s="223"/>
    </row>
    <row r="19689" customHeight="1" spans="1:11">
      <c r="A19689" s="226"/>
      <c r="B19689" s="213"/>
      <c r="C19689" s="214"/>
      <c r="D19689" s="214"/>
      <c r="E19689" s="214"/>
      <c r="F19689" s="224"/>
      <c r="G19689" s="216"/>
      <c r="H19689" s="227"/>
      <c r="I19689" s="214"/>
      <c r="J19689" s="214"/>
      <c r="K19689" s="218"/>
    </row>
    <row r="19690" customHeight="1" spans="1:11">
      <c r="A19690" s="228"/>
      <c r="B19690" s="219"/>
      <c r="C19690" s="220"/>
      <c r="D19690" s="220"/>
      <c r="E19690" s="220"/>
      <c r="F19690" s="225"/>
      <c r="G19690" s="222"/>
      <c r="H19690" s="229"/>
      <c r="I19690" s="220"/>
      <c r="J19690" s="220"/>
      <c r="K19690" s="223"/>
    </row>
    <row r="19691" customHeight="1" spans="1:11">
      <c r="A19691" s="226"/>
      <c r="B19691" s="213"/>
      <c r="C19691" s="214"/>
      <c r="D19691" s="214"/>
      <c r="E19691" s="214"/>
      <c r="F19691" s="224"/>
      <c r="G19691" s="216"/>
      <c r="H19691" s="227"/>
      <c r="I19691" s="214"/>
      <c r="J19691" s="214"/>
      <c r="K19691" s="218"/>
    </row>
    <row r="19692" customHeight="1" spans="1:11">
      <c r="A19692" s="228"/>
      <c r="B19692" s="219"/>
      <c r="C19692" s="220"/>
      <c r="D19692" s="220"/>
      <c r="E19692" s="220"/>
      <c r="F19692" s="225"/>
      <c r="G19692" s="222"/>
      <c r="H19692" s="229"/>
      <c r="I19692" s="220"/>
      <c r="J19692" s="220"/>
      <c r="K19692" s="223"/>
    </row>
    <row r="19693" customHeight="1" spans="1:11">
      <c r="A19693" s="226"/>
      <c r="B19693" s="213"/>
      <c r="C19693" s="214"/>
      <c r="D19693" s="214"/>
      <c r="E19693" s="214"/>
      <c r="F19693" s="224"/>
      <c r="G19693" s="216"/>
      <c r="H19693" s="227"/>
      <c r="I19693" s="214"/>
      <c r="J19693" s="214"/>
      <c r="K19693" s="218"/>
    </row>
    <row r="19694" customHeight="1" spans="1:11">
      <c r="A19694" s="228"/>
      <c r="B19694" s="219"/>
      <c r="C19694" s="220"/>
      <c r="D19694" s="220"/>
      <c r="E19694" s="220"/>
      <c r="F19694" s="225"/>
      <c r="G19694" s="222"/>
      <c r="H19694" s="229"/>
      <c r="I19694" s="220"/>
      <c r="J19694" s="220"/>
      <c r="K19694" s="223"/>
    </row>
    <row r="19695" customHeight="1" spans="1:11">
      <c r="A19695" s="226"/>
      <c r="B19695" s="213"/>
      <c r="C19695" s="214"/>
      <c r="D19695" s="214"/>
      <c r="E19695" s="214"/>
      <c r="F19695" s="224"/>
      <c r="G19695" s="216"/>
      <c r="H19695" s="227"/>
      <c r="I19695" s="214"/>
      <c r="J19695" s="214"/>
      <c r="K19695" s="218"/>
    </row>
    <row r="19696" customHeight="1" spans="1:11">
      <c r="A19696" s="228"/>
      <c r="B19696" s="219"/>
      <c r="C19696" s="220"/>
      <c r="D19696" s="220"/>
      <c r="E19696" s="220"/>
      <c r="F19696" s="225"/>
      <c r="G19696" s="222"/>
      <c r="H19696" s="229"/>
      <c r="I19696" s="220"/>
      <c r="J19696" s="220"/>
      <c r="K19696" s="223"/>
    </row>
    <row r="19697" customHeight="1" spans="1:11">
      <c r="A19697" s="226"/>
      <c r="B19697" s="213"/>
      <c r="C19697" s="214"/>
      <c r="D19697" s="214"/>
      <c r="E19697" s="214"/>
      <c r="F19697" s="224"/>
      <c r="G19697" s="216"/>
      <c r="H19697" s="227"/>
      <c r="I19697" s="214"/>
      <c r="J19697" s="214"/>
      <c r="K19697" s="218"/>
    </row>
    <row r="19698" customHeight="1" spans="1:11">
      <c r="A19698" s="228"/>
      <c r="B19698" s="219"/>
      <c r="C19698" s="220"/>
      <c r="D19698" s="220"/>
      <c r="E19698" s="220"/>
      <c r="F19698" s="225"/>
      <c r="G19698" s="222"/>
      <c r="H19698" s="229"/>
      <c r="I19698" s="220"/>
      <c r="J19698" s="220"/>
      <c r="K19698" s="223"/>
    </row>
    <row r="19699" customHeight="1" spans="1:11">
      <c r="A19699" s="226"/>
      <c r="B19699" s="213"/>
      <c r="C19699" s="214"/>
      <c r="D19699" s="214"/>
      <c r="E19699" s="214"/>
      <c r="F19699" s="224"/>
      <c r="G19699" s="216"/>
      <c r="H19699" s="227"/>
      <c r="I19699" s="214"/>
      <c r="J19699" s="214"/>
      <c r="K19699" s="218"/>
    </row>
    <row r="19700" customHeight="1" spans="1:11">
      <c r="A19700" s="228"/>
      <c r="B19700" s="219"/>
      <c r="C19700" s="220"/>
      <c r="D19700" s="220"/>
      <c r="E19700" s="220"/>
      <c r="F19700" s="225"/>
      <c r="G19700" s="222"/>
      <c r="H19700" s="229"/>
      <c r="I19700" s="220"/>
      <c r="J19700" s="220"/>
      <c r="K19700" s="223"/>
    </row>
    <row r="19701" customHeight="1" spans="1:11">
      <c r="A19701" s="226"/>
      <c r="B19701" s="213"/>
      <c r="C19701" s="214"/>
      <c r="D19701" s="214"/>
      <c r="E19701" s="214"/>
      <c r="F19701" s="224"/>
      <c r="G19701" s="216"/>
      <c r="H19701" s="227"/>
      <c r="I19701" s="214"/>
      <c r="J19701" s="214"/>
      <c r="K19701" s="218"/>
    </row>
    <row r="19702" customHeight="1" spans="1:11">
      <c r="A19702" s="228"/>
      <c r="B19702" s="219"/>
      <c r="C19702" s="220"/>
      <c r="D19702" s="220"/>
      <c r="E19702" s="220"/>
      <c r="F19702" s="225"/>
      <c r="G19702" s="222"/>
      <c r="H19702" s="229"/>
      <c r="I19702" s="220"/>
      <c r="J19702" s="220"/>
      <c r="K19702" s="223"/>
    </row>
    <row r="19703" customHeight="1" spans="1:11">
      <c r="A19703" s="226"/>
      <c r="B19703" s="213"/>
      <c r="C19703" s="214"/>
      <c r="D19703" s="214"/>
      <c r="E19703" s="214"/>
      <c r="F19703" s="224"/>
      <c r="G19703" s="216"/>
      <c r="H19703" s="227"/>
      <c r="I19703" s="214"/>
      <c r="J19703" s="214"/>
      <c r="K19703" s="218"/>
    </row>
    <row r="19704" customHeight="1" spans="1:11">
      <c r="A19704" s="228"/>
      <c r="B19704" s="219"/>
      <c r="C19704" s="220"/>
      <c r="D19704" s="220"/>
      <c r="E19704" s="220"/>
      <c r="F19704" s="225"/>
      <c r="G19704" s="222"/>
      <c r="H19704" s="229"/>
      <c r="I19704" s="220"/>
      <c r="J19704" s="220"/>
      <c r="K19704" s="223"/>
    </row>
    <row r="19705" customHeight="1" spans="1:11">
      <c r="A19705" s="226"/>
      <c r="B19705" s="213"/>
      <c r="C19705" s="214"/>
      <c r="D19705" s="214"/>
      <c r="E19705" s="214"/>
      <c r="F19705" s="224"/>
      <c r="G19705" s="216"/>
      <c r="H19705" s="227"/>
      <c r="I19705" s="214"/>
      <c r="J19705" s="214"/>
      <c r="K19705" s="218"/>
    </row>
    <row r="19706" customHeight="1" spans="1:11">
      <c r="A19706" s="228"/>
      <c r="B19706" s="219"/>
      <c r="C19706" s="220"/>
      <c r="D19706" s="220"/>
      <c r="E19706" s="220"/>
      <c r="F19706" s="225"/>
      <c r="G19706" s="222"/>
      <c r="H19706" s="229"/>
      <c r="I19706" s="220"/>
      <c r="J19706" s="220"/>
      <c r="K19706" s="223"/>
    </row>
    <row r="19707" customHeight="1" spans="1:11">
      <c r="A19707" s="226"/>
      <c r="B19707" s="213"/>
      <c r="C19707" s="214"/>
      <c r="D19707" s="214"/>
      <c r="E19707" s="214"/>
      <c r="F19707" s="224"/>
      <c r="G19707" s="216"/>
      <c r="H19707" s="227"/>
      <c r="I19707" s="214"/>
      <c r="J19707" s="214"/>
      <c r="K19707" s="218"/>
    </row>
    <row r="19708" customHeight="1" spans="1:11">
      <c r="A19708" s="228"/>
      <c r="B19708" s="219"/>
      <c r="C19708" s="220"/>
      <c r="D19708" s="220"/>
      <c r="E19708" s="220"/>
      <c r="F19708" s="225"/>
      <c r="G19708" s="222"/>
      <c r="H19708" s="229"/>
      <c r="I19708" s="220"/>
      <c r="J19708" s="220"/>
      <c r="K19708" s="223"/>
    </row>
    <row r="19709" customHeight="1" spans="1:11">
      <c r="A19709" s="226"/>
      <c r="B19709" s="213"/>
      <c r="C19709" s="214"/>
      <c r="D19709" s="214"/>
      <c r="E19709" s="214"/>
      <c r="F19709" s="224"/>
      <c r="G19709" s="216"/>
      <c r="H19709" s="227"/>
      <c r="I19709" s="214"/>
      <c r="J19709" s="214"/>
      <c r="K19709" s="218"/>
    </row>
    <row r="19710" customHeight="1" spans="1:11">
      <c r="A19710" s="228"/>
      <c r="B19710" s="219"/>
      <c r="C19710" s="220"/>
      <c r="D19710" s="220"/>
      <c r="E19710" s="220"/>
      <c r="F19710" s="225"/>
      <c r="G19710" s="222"/>
      <c r="H19710" s="229"/>
      <c r="I19710" s="220"/>
      <c r="J19710" s="220"/>
      <c r="K19710" s="223"/>
    </row>
    <row r="19711" customHeight="1" spans="1:11">
      <c r="A19711" s="226"/>
      <c r="B19711" s="213"/>
      <c r="C19711" s="214"/>
      <c r="D19711" s="214"/>
      <c r="E19711" s="214"/>
      <c r="F19711" s="224"/>
      <c r="G19711" s="216"/>
      <c r="H19711" s="227"/>
      <c r="I19711" s="214"/>
      <c r="J19711" s="214"/>
      <c r="K19711" s="218"/>
    </row>
    <row r="19712" customHeight="1" spans="1:11">
      <c r="A19712" s="228"/>
      <c r="B19712" s="219"/>
      <c r="C19712" s="220"/>
      <c r="D19712" s="220"/>
      <c r="E19712" s="220"/>
      <c r="F19712" s="225"/>
      <c r="G19712" s="222"/>
      <c r="H19712" s="229"/>
      <c r="I19712" s="220"/>
      <c r="J19712" s="220"/>
      <c r="K19712" s="223"/>
    </row>
    <row r="19713" customHeight="1" spans="1:11">
      <c r="A19713" s="226"/>
      <c r="B19713" s="213"/>
      <c r="C19713" s="214"/>
      <c r="D19713" s="214"/>
      <c r="E19713" s="214"/>
      <c r="F19713" s="224"/>
      <c r="G19713" s="216"/>
      <c r="H19713" s="227"/>
      <c r="I19713" s="214"/>
      <c r="J19713" s="214"/>
      <c r="K19713" s="218"/>
    </row>
    <row r="19714" customHeight="1" spans="1:11">
      <c r="A19714" s="228"/>
      <c r="B19714" s="219"/>
      <c r="C19714" s="220"/>
      <c r="D19714" s="220"/>
      <c r="E19714" s="220"/>
      <c r="F19714" s="225"/>
      <c r="G19714" s="222"/>
      <c r="H19714" s="229"/>
      <c r="I19714" s="220"/>
      <c r="J19714" s="220"/>
      <c r="K19714" s="223"/>
    </row>
    <row r="19715" customHeight="1" spans="1:11">
      <c r="A19715" s="226"/>
      <c r="B19715" s="213"/>
      <c r="C19715" s="214"/>
      <c r="D19715" s="214"/>
      <c r="E19715" s="214"/>
      <c r="F19715" s="224"/>
      <c r="G19715" s="216"/>
      <c r="H19715" s="227"/>
      <c r="I19715" s="214"/>
      <c r="J19715" s="214"/>
      <c r="K19715" s="218"/>
    </row>
    <row r="19716" customHeight="1" spans="1:11">
      <c r="A19716" s="228"/>
      <c r="B19716" s="219"/>
      <c r="C19716" s="220"/>
      <c r="D19716" s="220"/>
      <c r="E19716" s="220"/>
      <c r="F19716" s="225"/>
      <c r="G19716" s="222"/>
      <c r="H19716" s="229"/>
      <c r="I19716" s="220"/>
      <c r="J19716" s="220"/>
      <c r="K19716" s="223"/>
    </row>
    <row r="19717" customHeight="1" spans="1:11">
      <c r="A19717" s="226"/>
      <c r="B19717" s="213"/>
      <c r="C19717" s="214"/>
      <c r="D19717" s="214"/>
      <c r="E19717" s="214"/>
      <c r="F19717" s="224"/>
      <c r="G19717" s="216"/>
      <c r="H19717" s="227"/>
      <c r="I19717" s="214"/>
      <c r="J19717" s="214"/>
      <c r="K19717" s="218"/>
    </row>
    <row r="19718" customHeight="1" spans="1:11">
      <c r="A19718" s="228"/>
      <c r="B19718" s="219"/>
      <c r="C19718" s="220"/>
      <c r="D19718" s="220"/>
      <c r="E19718" s="220"/>
      <c r="F19718" s="225"/>
      <c r="G19718" s="222"/>
      <c r="H19718" s="229"/>
      <c r="I19718" s="220"/>
      <c r="J19718" s="220"/>
      <c r="K19718" s="223"/>
    </row>
    <row r="19719" customHeight="1" spans="1:11">
      <c r="A19719" s="226"/>
      <c r="B19719" s="213"/>
      <c r="C19719" s="214"/>
      <c r="D19719" s="214"/>
      <c r="E19719" s="214"/>
      <c r="F19719" s="224"/>
      <c r="G19719" s="216"/>
      <c r="H19719" s="227"/>
      <c r="I19719" s="214"/>
      <c r="J19719" s="214"/>
      <c r="K19719" s="218"/>
    </row>
    <row r="19720" customHeight="1" spans="1:11">
      <c r="A19720" s="228"/>
      <c r="B19720" s="219"/>
      <c r="C19720" s="220"/>
      <c r="D19720" s="220"/>
      <c r="E19720" s="220"/>
      <c r="F19720" s="225"/>
      <c r="G19720" s="222"/>
      <c r="H19720" s="229"/>
      <c r="I19720" s="220"/>
      <c r="J19720" s="220"/>
      <c r="K19720" s="223"/>
    </row>
    <row r="19721" customHeight="1" spans="1:11">
      <c r="A19721" s="226"/>
      <c r="B19721" s="213"/>
      <c r="C19721" s="214"/>
      <c r="D19721" s="214"/>
      <c r="E19721" s="214"/>
      <c r="F19721" s="224"/>
      <c r="G19721" s="216"/>
      <c r="H19721" s="227"/>
      <c r="I19721" s="214"/>
      <c r="J19721" s="214"/>
      <c r="K19721" s="218"/>
    </row>
    <row r="19722" customHeight="1" spans="1:11">
      <c r="A19722" s="228"/>
      <c r="B19722" s="219"/>
      <c r="C19722" s="220"/>
      <c r="D19722" s="220"/>
      <c r="E19722" s="220"/>
      <c r="F19722" s="225"/>
      <c r="G19722" s="222"/>
      <c r="H19722" s="229"/>
      <c r="I19722" s="220"/>
      <c r="J19722" s="220"/>
      <c r="K19722" s="223"/>
    </row>
    <row r="19723" customHeight="1" spans="1:11">
      <c r="A19723" s="226"/>
      <c r="B19723" s="213"/>
      <c r="C19723" s="214"/>
      <c r="D19723" s="214"/>
      <c r="E19723" s="214"/>
      <c r="F19723" s="224"/>
      <c r="G19723" s="216"/>
      <c r="H19723" s="227"/>
      <c r="I19723" s="214"/>
      <c r="J19723" s="214"/>
      <c r="K19723" s="218"/>
    </row>
    <row r="19724" customHeight="1" spans="1:11">
      <c r="A19724" s="228"/>
      <c r="B19724" s="219"/>
      <c r="C19724" s="220"/>
      <c r="D19724" s="220"/>
      <c r="E19724" s="220"/>
      <c r="F19724" s="225"/>
      <c r="G19724" s="222"/>
      <c r="H19724" s="229"/>
      <c r="I19724" s="220"/>
      <c r="J19724" s="220"/>
      <c r="K19724" s="223"/>
    </row>
    <row r="19725" customHeight="1" spans="1:11">
      <c r="A19725" s="226"/>
      <c r="B19725" s="213"/>
      <c r="C19725" s="214"/>
      <c r="D19725" s="214"/>
      <c r="E19725" s="214"/>
      <c r="F19725" s="224"/>
      <c r="G19725" s="216"/>
      <c r="H19725" s="227"/>
      <c r="I19725" s="214"/>
      <c r="J19725" s="214"/>
      <c r="K19725" s="218"/>
    </row>
    <row r="19726" customHeight="1" spans="1:11">
      <c r="A19726" s="228"/>
      <c r="B19726" s="219"/>
      <c r="C19726" s="220"/>
      <c r="D19726" s="220"/>
      <c r="E19726" s="220"/>
      <c r="F19726" s="225"/>
      <c r="G19726" s="222"/>
      <c r="H19726" s="229"/>
      <c r="I19726" s="220"/>
      <c r="J19726" s="220"/>
      <c r="K19726" s="223"/>
    </row>
    <row r="19727" customHeight="1" spans="1:11">
      <c r="A19727" s="226"/>
      <c r="B19727" s="213"/>
      <c r="C19727" s="214"/>
      <c r="D19727" s="214"/>
      <c r="E19727" s="214"/>
      <c r="F19727" s="224"/>
      <c r="G19727" s="216"/>
      <c r="H19727" s="227"/>
      <c r="I19727" s="214"/>
      <c r="J19727" s="214"/>
      <c r="K19727" s="218"/>
    </row>
    <row r="19728" customHeight="1" spans="1:11">
      <c r="A19728" s="228"/>
      <c r="B19728" s="219"/>
      <c r="C19728" s="220"/>
      <c r="D19728" s="220"/>
      <c r="E19728" s="220"/>
      <c r="F19728" s="225"/>
      <c r="G19728" s="222"/>
      <c r="H19728" s="229"/>
      <c r="I19728" s="220"/>
      <c r="J19728" s="220"/>
      <c r="K19728" s="223"/>
    </row>
    <row r="19729" customHeight="1" spans="1:11">
      <c r="A19729" s="226"/>
      <c r="B19729" s="213"/>
      <c r="C19729" s="214"/>
      <c r="D19729" s="214"/>
      <c r="E19729" s="214"/>
      <c r="F19729" s="224"/>
      <c r="G19729" s="216"/>
      <c r="H19729" s="227"/>
      <c r="I19729" s="214"/>
      <c r="J19729" s="214"/>
      <c r="K19729" s="218"/>
    </row>
    <row r="19730" customHeight="1" spans="1:11">
      <c r="A19730" s="228"/>
      <c r="B19730" s="219"/>
      <c r="C19730" s="220"/>
      <c r="D19730" s="220"/>
      <c r="E19730" s="220"/>
      <c r="F19730" s="225"/>
      <c r="G19730" s="222"/>
      <c r="H19730" s="229"/>
      <c r="I19730" s="220"/>
      <c r="J19730" s="220"/>
      <c r="K19730" s="223"/>
    </row>
    <row r="19731" customHeight="1" spans="1:11">
      <c r="A19731" s="226"/>
      <c r="B19731" s="213"/>
      <c r="C19731" s="214"/>
      <c r="D19731" s="214"/>
      <c r="E19731" s="214"/>
      <c r="F19731" s="224"/>
      <c r="G19731" s="216"/>
      <c r="H19731" s="227"/>
      <c r="I19731" s="214"/>
      <c r="J19731" s="214"/>
      <c r="K19731" s="218"/>
    </row>
    <row r="19732" customHeight="1" spans="1:11">
      <c r="A19732" s="228"/>
      <c r="B19732" s="219"/>
      <c r="C19732" s="220"/>
      <c r="D19732" s="220"/>
      <c r="E19732" s="220"/>
      <c r="F19732" s="225"/>
      <c r="G19732" s="222"/>
      <c r="H19732" s="229"/>
      <c r="I19732" s="220"/>
      <c r="J19732" s="220"/>
      <c r="K19732" s="223"/>
    </row>
    <row r="19733" customHeight="1" spans="1:11">
      <c r="A19733" s="226"/>
      <c r="B19733" s="213"/>
      <c r="C19733" s="214"/>
      <c r="D19733" s="214"/>
      <c r="E19733" s="214"/>
      <c r="F19733" s="224"/>
      <c r="G19733" s="216"/>
      <c r="H19733" s="227"/>
      <c r="I19733" s="214"/>
      <c r="J19733" s="214"/>
      <c r="K19733" s="218"/>
    </row>
    <row r="19734" customHeight="1" spans="1:11">
      <c r="A19734" s="228"/>
      <c r="B19734" s="219"/>
      <c r="C19734" s="220"/>
      <c r="D19734" s="220"/>
      <c r="E19734" s="220"/>
      <c r="F19734" s="225"/>
      <c r="G19734" s="222"/>
      <c r="H19734" s="229"/>
      <c r="I19734" s="220"/>
      <c r="J19734" s="220"/>
      <c r="K19734" s="223"/>
    </row>
    <row r="19735" customHeight="1" spans="1:11">
      <c r="A19735" s="226"/>
      <c r="B19735" s="213"/>
      <c r="C19735" s="214"/>
      <c r="D19735" s="214"/>
      <c r="E19735" s="214"/>
      <c r="F19735" s="224"/>
      <c r="G19735" s="216"/>
      <c r="H19735" s="227"/>
      <c r="I19735" s="214"/>
      <c r="J19735" s="214"/>
      <c r="K19735" s="218"/>
    </row>
    <row r="19736" customHeight="1" spans="1:11">
      <c r="A19736" s="228"/>
      <c r="B19736" s="219"/>
      <c r="C19736" s="220"/>
      <c r="D19736" s="220"/>
      <c r="E19736" s="220"/>
      <c r="F19736" s="225"/>
      <c r="G19736" s="222"/>
      <c r="H19736" s="229"/>
      <c r="I19736" s="220"/>
      <c r="J19736" s="220"/>
      <c r="K19736" s="223"/>
    </row>
    <row r="19737" customHeight="1" spans="1:11">
      <c r="A19737" s="226"/>
      <c r="B19737" s="213"/>
      <c r="C19737" s="214"/>
      <c r="D19737" s="214"/>
      <c r="E19737" s="214"/>
      <c r="F19737" s="224"/>
      <c r="G19737" s="216"/>
      <c r="H19737" s="227"/>
      <c r="I19737" s="214"/>
      <c r="J19737" s="214"/>
      <c r="K19737" s="218"/>
    </row>
    <row r="19738" customHeight="1" spans="1:11">
      <c r="A19738" s="228"/>
      <c r="B19738" s="219"/>
      <c r="C19738" s="220"/>
      <c r="D19738" s="220"/>
      <c r="E19738" s="220"/>
      <c r="F19738" s="225"/>
      <c r="G19738" s="222"/>
      <c r="H19738" s="229"/>
      <c r="I19738" s="220"/>
      <c r="J19738" s="220"/>
      <c r="K19738" s="223"/>
    </row>
    <row r="19739" customHeight="1" spans="1:11">
      <c r="A19739" s="226"/>
      <c r="B19739" s="213"/>
      <c r="C19739" s="214"/>
      <c r="D19739" s="214"/>
      <c r="E19739" s="214"/>
      <c r="F19739" s="224"/>
      <c r="G19739" s="216"/>
      <c r="H19739" s="227"/>
      <c r="I19739" s="214"/>
      <c r="J19739" s="214"/>
      <c r="K19739" s="218"/>
    </row>
    <row r="19740" customHeight="1" spans="1:11">
      <c r="A19740" s="228"/>
      <c r="B19740" s="219"/>
      <c r="C19740" s="220"/>
      <c r="D19740" s="220"/>
      <c r="E19740" s="220"/>
      <c r="F19740" s="225"/>
      <c r="G19740" s="222"/>
      <c r="H19740" s="229"/>
      <c r="I19740" s="220"/>
      <c r="J19740" s="220"/>
      <c r="K19740" s="223"/>
    </row>
    <row r="19741" customHeight="1" spans="1:11">
      <c r="A19741" s="226"/>
      <c r="B19741" s="213"/>
      <c r="C19741" s="214"/>
      <c r="D19741" s="214"/>
      <c r="E19741" s="214"/>
      <c r="F19741" s="224"/>
      <c r="G19741" s="216"/>
      <c r="H19741" s="227"/>
      <c r="I19741" s="214"/>
      <c r="J19741" s="214"/>
      <c r="K19741" s="218"/>
    </row>
    <row r="19742" customHeight="1" spans="1:11">
      <c r="A19742" s="228"/>
      <c r="B19742" s="219"/>
      <c r="C19742" s="220"/>
      <c r="D19742" s="220"/>
      <c r="E19742" s="220"/>
      <c r="F19742" s="225"/>
      <c r="G19742" s="222"/>
      <c r="H19742" s="229"/>
      <c r="I19742" s="220"/>
      <c r="J19742" s="220"/>
      <c r="K19742" s="223"/>
    </row>
    <row r="19743" customHeight="1" spans="1:11">
      <c r="A19743" s="226"/>
      <c r="B19743" s="213"/>
      <c r="C19743" s="214"/>
      <c r="D19743" s="214"/>
      <c r="E19743" s="214"/>
      <c r="F19743" s="224"/>
      <c r="G19743" s="216"/>
      <c r="H19743" s="227"/>
      <c r="I19743" s="214"/>
      <c r="J19743" s="214"/>
      <c r="K19743" s="218"/>
    </row>
    <row r="19744" customHeight="1" spans="1:11">
      <c r="A19744" s="228"/>
      <c r="B19744" s="219"/>
      <c r="C19744" s="220"/>
      <c r="D19744" s="220"/>
      <c r="E19744" s="220"/>
      <c r="F19744" s="225"/>
      <c r="G19744" s="222"/>
      <c r="H19744" s="229"/>
      <c r="I19744" s="220"/>
      <c r="J19744" s="220"/>
      <c r="K19744" s="223"/>
    </row>
    <row r="19745" customHeight="1" spans="1:11">
      <c r="A19745" s="226"/>
      <c r="B19745" s="213"/>
      <c r="C19745" s="214"/>
      <c r="D19745" s="214"/>
      <c r="E19745" s="214"/>
      <c r="F19745" s="224"/>
      <c r="G19745" s="216"/>
      <c r="H19745" s="227"/>
      <c r="I19745" s="214"/>
      <c r="J19745" s="214"/>
      <c r="K19745" s="218"/>
    </row>
    <row r="19746" customHeight="1" spans="1:11">
      <c r="A19746" s="228"/>
      <c r="B19746" s="219"/>
      <c r="C19746" s="220"/>
      <c r="D19746" s="220"/>
      <c r="E19746" s="220"/>
      <c r="F19746" s="225"/>
      <c r="G19746" s="222"/>
      <c r="H19746" s="229"/>
      <c r="I19746" s="220"/>
      <c r="J19746" s="220"/>
      <c r="K19746" s="223"/>
    </row>
    <row r="19747" customHeight="1" spans="1:11">
      <c r="A19747" s="226"/>
      <c r="B19747" s="213"/>
      <c r="C19747" s="214"/>
      <c r="D19747" s="214"/>
      <c r="E19747" s="214"/>
      <c r="F19747" s="224"/>
      <c r="G19747" s="216"/>
      <c r="H19747" s="227"/>
      <c r="I19747" s="214"/>
      <c r="J19747" s="214"/>
      <c r="K19747" s="218"/>
    </row>
    <row r="19748" customHeight="1" spans="1:11">
      <c r="A19748" s="228"/>
      <c r="B19748" s="219"/>
      <c r="C19748" s="220"/>
      <c r="D19748" s="220"/>
      <c r="E19748" s="220"/>
      <c r="F19748" s="225"/>
      <c r="G19748" s="222"/>
      <c r="H19748" s="229"/>
      <c r="I19748" s="220"/>
      <c r="J19748" s="220"/>
      <c r="K19748" s="223"/>
    </row>
    <row r="19749" customHeight="1" spans="1:11">
      <c r="A19749" s="226"/>
      <c r="B19749" s="213"/>
      <c r="C19749" s="214"/>
      <c r="D19749" s="214"/>
      <c r="E19749" s="214"/>
      <c r="F19749" s="224"/>
      <c r="G19749" s="216"/>
      <c r="H19749" s="227"/>
      <c r="I19749" s="214"/>
      <c r="J19749" s="214"/>
      <c r="K19749" s="218"/>
    </row>
    <row r="19750" customHeight="1" spans="1:11">
      <c r="A19750" s="228"/>
      <c r="B19750" s="219"/>
      <c r="C19750" s="220"/>
      <c r="D19750" s="220"/>
      <c r="E19750" s="220"/>
      <c r="F19750" s="225"/>
      <c r="G19750" s="222"/>
      <c r="H19750" s="229"/>
      <c r="I19750" s="220"/>
      <c r="J19750" s="220"/>
      <c r="K19750" s="223"/>
    </row>
    <row r="19751" customHeight="1" spans="1:11">
      <c r="A19751" s="226"/>
      <c r="B19751" s="213"/>
      <c r="C19751" s="214"/>
      <c r="D19751" s="214"/>
      <c r="E19751" s="214"/>
      <c r="F19751" s="224"/>
      <c r="G19751" s="216"/>
      <c r="H19751" s="227"/>
      <c r="I19751" s="214"/>
      <c r="J19751" s="214"/>
      <c r="K19751" s="218"/>
    </row>
    <row r="19752" customHeight="1" spans="1:11">
      <c r="A19752" s="228"/>
      <c r="B19752" s="219"/>
      <c r="C19752" s="220"/>
      <c r="D19752" s="220"/>
      <c r="E19752" s="220"/>
      <c r="F19752" s="225"/>
      <c r="G19752" s="222"/>
      <c r="H19752" s="229"/>
      <c r="I19752" s="220"/>
      <c r="J19752" s="220"/>
      <c r="K19752" s="223"/>
    </row>
    <row r="19753" customHeight="1" spans="1:11">
      <c r="A19753" s="226"/>
      <c r="B19753" s="213"/>
      <c r="C19753" s="214"/>
      <c r="D19753" s="214"/>
      <c r="E19753" s="214"/>
      <c r="F19753" s="224"/>
      <c r="G19753" s="216"/>
      <c r="H19753" s="227"/>
      <c r="I19753" s="214"/>
      <c r="J19753" s="214"/>
      <c r="K19753" s="218"/>
    </row>
    <row r="19754" customHeight="1" spans="1:11">
      <c r="A19754" s="228"/>
      <c r="B19754" s="219"/>
      <c r="C19754" s="220"/>
      <c r="D19754" s="220"/>
      <c r="E19754" s="220"/>
      <c r="F19754" s="225"/>
      <c r="G19754" s="222"/>
      <c r="H19754" s="229"/>
      <c r="I19754" s="220"/>
      <c r="J19754" s="220"/>
      <c r="K19754" s="223"/>
    </row>
    <row r="19755" customHeight="1" spans="1:11">
      <c r="A19755" s="226"/>
      <c r="B19755" s="213"/>
      <c r="C19755" s="214"/>
      <c r="D19755" s="214"/>
      <c r="E19755" s="214"/>
      <c r="F19755" s="224"/>
      <c r="G19755" s="216"/>
      <c r="H19755" s="227"/>
      <c r="I19755" s="214"/>
      <c r="J19755" s="214"/>
      <c r="K19755" s="218"/>
    </row>
    <row r="19756" customHeight="1" spans="1:11">
      <c r="A19756" s="228"/>
      <c r="B19756" s="219"/>
      <c r="C19756" s="220"/>
      <c r="D19756" s="220"/>
      <c r="E19756" s="220"/>
      <c r="F19756" s="225"/>
      <c r="G19756" s="222"/>
      <c r="H19756" s="229"/>
      <c r="I19756" s="220"/>
      <c r="J19756" s="220"/>
      <c r="K19756" s="223"/>
    </row>
    <row r="19757" customHeight="1" spans="1:11">
      <c r="A19757" s="226"/>
      <c r="B19757" s="213"/>
      <c r="C19757" s="214"/>
      <c r="D19757" s="214"/>
      <c r="E19757" s="214"/>
      <c r="F19757" s="224"/>
      <c r="G19757" s="216"/>
      <c r="H19757" s="227"/>
      <c r="I19757" s="214"/>
      <c r="J19757" s="214"/>
      <c r="K19757" s="218"/>
    </row>
    <row r="19758" customHeight="1" spans="1:11">
      <c r="A19758" s="228"/>
      <c r="B19758" s="219"/>
      <c r="C19758" s="220"/>
      <c r="D19758" s="220"/>
      <c r="E19758" s="220"/>
      <c r="F19758" s="225"/>
      <c r="G19758" s="222"/>
      <c r="H19758" s="229"/>
      <c r="I19758" s="220"/>
      <c r="J19758" s="220"/>
      <c r="K19758" s="223"/>
    </row>
    <row r="19759" customHeight="1" spans="1:11">
      <c r="A19759" s="226"/>
      <c r="B19759" s="213"/>
      <c r="C19759" s="214"/>
      <c r="D19759" s="214"/>
      <c r="E19759" s="214"/>
      <c r="F19759" s="224"/>
      <c r="G19759" s="216"/>
      <c r="H19759" s="227"/>
      <c r="I19759" s="214"/>
      <c r="J19759" s="214"/>
      <c r="K19759" s="218"/>
    </row>
    <row r="19760" customHeight="1" spans="1:11">
      <c r="A19760" s="228"/>
      <c r="B19760" s="219"/>
      <c r="C19760" s="220"/>
      <c r="D19760" s="220"/>
      <c r="E19760" s="220"/>
      <c r="F19760" s="225"/>
      <c r="G19760" s="222"/>
      <c r="H19760" s="229"/>
      <c r="I19760" s="220"/>
      <c r="J19760" s="220"/>
      <c r="K19760" s="223"/>
    </row>
    <row r="19761" customHeight="1" spans="1:11">
      <c r="A19761" s="226"/>
      <c r="B19761" s="213"/>
      <c r="C19761" s="214"/>
      <c r="D19761" s="214"/>
      <c r="E19761" s="214"/>
      <c r="F19761" s="224"/>
      <c r="G19761" s="216"/>
      <c r="H19761" s="227"/>
      <c r="I19761" s="214"/>
      <c r="J19761" s="214"/>
      <c r="K19761" s="218"/>
    </row>
    <row r="19762" customHeight="1" spans="1:11">
      <c r="A19762" s="228"/>
      <c r="B19762" s="219"/>
      <c r="C19762" s="220"/>
      <c r="D19762" s="220"/>
      <c r="E19762" s="220"/>
      <c r="F19762" s="225"/>
      <c r="G19762" s="222"/>
      <c r="H19762" s="229"/>
      <c r="I19762" s="220"/>
      <c r="J19762" s="220"/>
      <c r="K19762" s="223"/>
    </row>
    <row r="19763" customHeight="1" spans="1:11">
      <c r="A19763" s="226"/>
      <c r="B19763" s="213"/>
      <c r="C19763" s="214"/>
      <c r="D19763" s="214"/>
      <c r="E19763" s="214"/>
      <c r="F19763" s="224"/>
      <c r="G19763" s="216"/>
      <c r="H19763" s="227"/>
      <c r="I19763" s="214"/>
      <c r="J19763" s="214"/>
      <c r="K19763" s="218"/>
    </row>
    <row r="19764" customHeight="1" spans="1:11">
      <c r="A19764" s="228"/>
      <c r="B19764" s="219"/>
      <c r="C19764" s="220"/>
      <c r="D19764" s="220"/>
      <c r="E19764" s="220"/>
      <c r="F19764" s="225"/>
      <c r="G19764" s="222"/>
      <c r="H19764" s="229"/>
      <c r="I19764" s="220"/>
      <c r="J19764" s="220"/>
      <c r="K19764" s="223"/>
    </row>
    <row r="19765" customHeight="1" spans="1:11">
      <c r="A19765" s="226"/>
      <c r="B19765" s="213"/>
      <c r="C19765" s="214"/>
      <c r="D19765" s="214"/>
      <c r="E19765" s="214"/>
      <c r="F19765" s="224"/>
      <c r="G19765" s="216"/>
      <c r="H19765" s="227"/>
      <c r="I19765" s="214"/>
      <c r="J19765" s="214"/>
      <c r="K19765" s="218"/>
    </row>
    <row r="19766" customHeight="1" spans="1:11">
      <c r="A19766" s="228"/>
      <c r="B19766" s="219"/>
      <c r="C19766" s="220"/>
      <c r="D19766" s="220"/>
      <c r="E19766" s="220"/>
      <c r="F19766" s="225"/>
      <c r="G19766" s="222"/>
      <c r="H19766" s="229"/>
      <c r="I19766" s="220"/>
      <c r="J19766" s="220"/>
      <c r="K19766" s="223"/>
    </row>
    <row r="19767" customHeight="1" spans="1:11">
      <c r="A19767" s="226"/>
      <c r="B19767" s="213"/>
      <c r="C19767" s="214"/>
      <c r="D19767" s="214"/>
      <c r="E19767" s="214"/>
      <c r="F19767" s="224"/>
      <c r="G19767" s="216"/>
      <c r="H19767" s="227"/>
      <c r="I19767" s="214"/>
      <c r="J19767" s="214"/>
      <c r="K19767" s="218"/>
    </row>
    <row r="19768" customHeight="1" spans="1:11">
      <c r="A19768" s="228"/>
      <c r="B19768" s="219"/>
      <c r="C19768" s="220"/>
      <c r="D19768" s="220"/>
      <c r="E19768" s="220"/>
      <c r="F19768" s="225"/>
      <c r="G19768" s="222"/>
      <c r="H19768" s="229"/>
      <c r="I19768" s="220"/>
      <c r="J19768" s="220"/>
      <c r="K19768" s="223"/>
    </row>
    <row r="19769" customHeight="1" spans="1:11">
      <c r="A19769" s="226"/>
      <c r="B19769" s="213"/>
      <c r="C19769" s="214"/>
      <c r="D19769" s="214"/>
      <c r="E19769" s="214"/>
      <c r="F19769" s="224"/>
      <c r="G19769" s="216"/>
      <c r="H19769" s="227"/>
      <c r="I19769" s="214"/>
      <c r="J19769" s="214"/>
      <c r="K19769" s="218"/>
    </row>
    <row r="19770" customHeight="1" spans="1:11">
      <c r="A19770" s="228"/>
      <c r="B19770" s="219"/>
      <c r="C19770" s="220"/>
      <c r="D19770" s="220"/>
      <c r="E19770" s="220"/>
      <c r="F19770" s="225"/>
      <c r="G19770" s="222"/>
      <c r="H19770" s="229"/>
      <c r="I19770" s="220"/>
      <c r="J19770" s="220"/>
      <c r="K19770" s="223"/>
    </row>
    <row r="19771" customHeight="1" spans="1:11">
      <c r="A19771" s="226"/>
      <c r="B19771" s="213"/>
      <c r="C19771" s="214"/>
      <c r="D19771" s="214"/>
      <c r="E19771" s="214"/>
      <c r="F19771" s="224"/>
      <c r="G19771" s="216"/>
      <c r="H19771" s="227"/>
      <c r="I19771" s="214"/>
      <c r="J19771" s="214"/>
      <c r="K19771" s="218"/>
    </row>
    <row r="19772" customHeight="1" spans="1:11">
      <c r="A19772" s="228"/>
      <c r="B19772" s="219"/>
      <c r="C19772" s="220"/>
      <c r="D19772" s="220"/>
      <c r="E19772" s="220"/>
      <c r="F19772" s="225"/>
      <c r="G19772" s="222"/>
      <c r="H19772" s="229"/>
      <c r="I19772" s="220"/>
      <c r="J19772" s="220"/>
      <c r="K19772" s="223"/>
    </row>
    <row r="19773" customHeight="1" spans="1:11">
      <c r="A19773" s="226"/>
      <c r="B19773" s="213"/>
      <c r="C19773" s="214"/>
      <c r="D19773" s="214"/>
      <c r="E19773" s="214"/>
      <c r="F19773" s="224"/>
      <c r="G19773" s="216"/>
      <c r="H19773" s="227"/>
      <c r="I19773" s="214"/>
      <c r="J19773" s="214"/>
      <c r="K19773" s="218"/>
    </row>
    <row r="19774" customHeight="1" spans="1:11">
      <c r="A19774" s="228"/>
      <c r="B19774" s="219"/>
      <c r="C19774" s="220"/>
      <c r="D19774" s="220"/>
      <c r="E19774" s="220"/>
      <c r="F19774" s="225"/>
      <c r="G19774" s="222"/>
      <c r="H19774" s="229"/>
      <c r="I19774" s="220"/>
      <c r="J19774" s="220"/>
      <c r="K19774" s="223"/>
    </row>
    <row r="19775" customHeight="1" spans="1:11">
      <c r="A19775" s="226"/>
      <c r="B19775" s="213"/>
      <c r="C19775" s="214"/>
      <c r="D19775" s="214"/>
      <c r="E19775" s="214"/>
      <c r="F19775" s="224"/>
      <c r="G19775" s="216"/>
      <c r="H19775" s="227"/>
      <c r="I19775" s="214"/>
      <c r="J19775" s="214"/>
      <c r="K19775" s="218"/>
    </row>
    <row r="19776" customHeight="1" spans="1:11">
      <c r="A19776" s="228"/>
      <c r="B19776" s="219"/>
      <c r="C19776" s="220"/>
      <c r="D19776" s="220"/>
      <c r="E19776" s="220"/>
      <c r="F19776" s="225"/>
      <c r="G19776" s="222"/>
      <c r="H19776" s="229"/>
      <c r="I19776" s="220"/>
      <c r="J19776" s="220"/>
      <c r="K19776" s="223"/>
    </row>
    <row r="19777" customHeight="1" spans="1:11">
      <c r="A19777" s="226"/>
      <c r="B19777" s="213"/>
      <c r="C19777" s="214"/>
      <c r="D19777" s="214"/>
      <c r="E19777" s="214"/>
      <c r="F19777" s="224"/>
      <c r="G19777" s="216"/>
      <c r="H19777" s="227"/>
      <c r="I19777" s="214"/>
      <c r="J19777" s="214"/>
      <c r="K19777" s="218"/>
    </row>
    <row r="19778" customHeight="1" spans="1:11">
      <c r="A19778" s="228"/>
      <c r="B19778" s="219"/>
      <c r="C19778" s="220"/>
      <c r="D19778" s="220"/>
      <c r="E19778" s="220"/>
      <c r="F19778" s="225"/>
      <c r="G19778" s="222"/>
      <c r="H19778" s="229"/>
      <c r="I19778" s="220"/>
      <c r="J19778" s="220"/>
      <c r="K19778" s="223"/>
    </row>
    <row r="19779" customHeight="1" spans="1:11">
      <c r="A19779" s="226"/>
      <c r="B19779" s="213"/>
      <c r="C19779" s="214"/>
      <c r="D19779" s="214"/>
      <c r="E19779" s="214"/>
      <c r="F19779" s="224"/>
      <c r="G19779" s="216"/>
      <c r="H19779" s="227"/>
      <c r="I19779" s="214"/>
      <c r="J19779" s="214"/>
      <c r="K19779" s="218"/>
    </row>
    <row r="19780" customHeight="1" spans="1:11">
      <c r="A19780" s="228"/>
      <c r="B19780" s="219"/>
      <c r="C19780" s="220"/>
      <c r="D19780" s="220"/>
      <c r="E19780" s="220"/>
      <c r="F19780" s="225"/>
      <c r="G19780" s="222"/>
      <c r="H19780" s="229"/>
      <c r="I19780" s="220"/>
      <c r="J19780" s="220"/>
      <c r="K19780" s="223"/>
    </row>
    <row r="19781" customHeight="1" spans="1:11">
      <c r="A19781" s="226"/>
      <c r="B19781" s="213"/>
      <c r="C19781" s="214"/>
      <c r="D19781" s="214"/>
      <c r="E19781" s="214"/>
      <c r="F19781" s="224"/>
      <c r="G19781" s="216"/>
      <c r="H19781" s="227"/>
      <c r="I19781" s="214"/>
      <c r="J19781" s="214"/>
      <c r="K19781" s="218"/>
    </row>
    <row r="19782" customHeight="1" spans="1:11">
      <c r="A19782" s="228"/>
      <c r="B19782" s="219"/>
      <c r="C19782" s="220"/>
      <c r="D19782" s="220"/>
      <c r="E19782" s="220"/>
      <c r="F19782" s="225"/>
      <c r="G19782" s="222"/>
      <c r="H19782" s="229"/>
      <c r="I19782" s="220"/>
      <c r="J19782" s="220"/>
      <c r="K19782" s="223"/>
    </row>
    <row r="19783" customHeight="1" spans="1:11">
      <c r="A19783" s="226"/>
      <c r="B19783" s="213"/>
      <c r="C19783" s="214"/>
      <c r="D19783" s="214"/>
      <c r="E19783" s="214"/>
      <c r="F19783" s="224"/>
      <c r="G19783" s="216"/>
      <c r="H19783" s="227"/>
      <c r="I19783" s="214"/>
      <c r="J19783" s="214"/>
      <c r="K19783" s="218"/>
    </row>
    <row r="19784" customHeight="1" spans="1:11">
      <c r="A19784" s="228"/>
      <c r="B19784" s="219"/>
      <c r="C19784" s="220"/>
      <c r="D19784" s="220"/>
      <c r="E19784" s="220"/>
      <c r="F19784" s="225"/>
      <c r="G19784" s="222"/>
      <c r="H19784" s="229"/>
      <c r="I19784" s="220"/>
      <c r="J19784" s="220"/>
      <c r="K19784" s="223"/>
    </row>
    <row r="19785" customHeight="1" spans="1:11">
      <c r="A19785" s="226"/>
      <c r="B19785" s="213"/>
      <c r="C19785" s="214"/>
      <c r="D19785" s="214"/>
      <c r="E19785" s="214"/>
      <c r="F19785" s="224"/>
      <c r="G19785" s="216"/>
      <c r="H19785" s="227"/>
      <c r="I19785" s="214"/>
      <c r="J19785" s="214"/>
      <c r="K19785" s="218"/>
    </row>
    <row r="19786" customHeight="1" spans="1:11">
      <c r="A19786" s="228"/>
      <c r="B19786" s="219"/>
      <c r="C19786" s="220"/>
      <c r="D19786" s="220"/>
      <c r="E19786" s="220"/>
      <c r="F19786" s="225"/>
      <c r="G19786" s="222"/>
      <c r="H19786" s="229"/>
      <c r="I19786" s="220"/>
      <c r="J19786" s="220"/>
      <c r="K19786" s="223"/>
    </row>
    <row r="19787" customHeight="1" spans="1:11">
      <c r="A19787" s="226"/>
      <c r="B19787" s="213"/>
      <c r="C19787" s="214"/>
      <c r="D19787" s="214"/>
      <c r="E19787" s="214"/>
      <c r="F19787" s="224"/>
      <c r="G19787" s="216"/>
      <c r="H19787" s="227"/>
      <c r="I19787" s="214"/>
      <c r="J19787" s="214"/>
      <c r="K19787" s="218"/>
    </row>
    <row r="19788" customHeight="1" spans="1:11">
      <c r="A19788" s="228"/>
      <c r="B19788" s="219"/>
      <c r="C19788" s="220"/>
      <c r="D19788" s="220"/>
      <c r="E19788" s="220"/>
      <c r="F19788" s="225"/>
      <c r="G19788" s="222"/>
      <c r="H19788" s="229"/>
      <c r="I19788" s="220"/>
      <c r="J19788" s="220"/>
      <c r="K19788" s="223"/>
    </row>
    <row r="19789" customHeight="1" spans="1:11">
      <c r="A19789" s="226"/>
      <c r="B19789" s="213"/>
      <c r="C19789" s="214"/>
      <c r="D19789" s="214"/>
      <c r="E19789" s="214"/>
      <c r="F19789" s="224"/>
      <c r="G19789" s="216"/>
      <c r="H19789" s="227"/>
      <c r="I19789" s="214"/>
      <c r="J19789" s="214"/>
      <c r="K19789" s="218"/>
    </row>
    <row r="19790" customHeight="1" spans="1:11">
      <c r="A19790" s="228"/>
      <c r="B19790" s="219"/>
      <c r="C19790" s="220"/>
      <c r="D19790" s="220"/>
      <c r="E19790" s="220"/>
      <c r="F19790" s="225"/>
      <c r="G19790" s="222"/>
      <c r="H19790" s="229"/>
      <c r="I19790" s="220"/>
      <c r="J19790" s="220"/>
      <c r="K19790" s="223"/>
    </row>
    <row r="19791" customHeight="1" spans="1:11">
      <c r="A19791" s="226"/>
      <c r="B19791" s="213"/>
      <c r="C19791" s="214"/>
      <c r="D19791" s="214"/>
      <c r="E19791" s="214"/>
      <c r="F19791" s="224"/>
      <c r="G19791" s="216"/>
      <c r="H19791" s="227"/>
      <c r="I19791" s="214"/>
      <c r="J19791" s="214"/>
      <c r="K19791" s="218"/>
    </row>
    <row r="19792" customHeight="1" spans="1:11">
      <c r="A19792" s="228"/>
      <c r="B19792" s="219"/>
      <c r="C19792" s="220"/>
      <c r="D19792" s="220"/>
      <c r="E19792" s="220"/>
      <c r="F19792" s="225"/>
      <c r="G19792" s="222"/>
      <c r="H19792" s="229"/>
      <c r="I19792" s="220"/>
      <c r="J19792" s="220"/>
      <c r="K19792" s="223"/>
    </row>
    <row r="19793" customHeight="1" spans="1:11">
      <c r="A19793" s="226"/>
      <c r="B19793" s="213"/>
      <c r="C19793" s="214"/>
      <c r="D19793" s="214"/>
      <c r="E19793" s="214"/>
      <c r="F19793" s="224"/>
      <c r="G19793" s="216"/>
      <c r="H19793" s="227"/>
      <c r="I19793" s="214"/>
      <c r="J19793" s="214"/>
      <c r="K19793" s="218"/>
    </row>
    <row r="19794" customHeight="1" spans="1:11">
      <c r="A19794" s="228"/>
      <c r="B19794" s="219"/>
      <c r="C19794" s="220"/>
      <c r="D19794" s="220"/>
      <c r="E19794" s="220"/>
      <c r="F19794" s="225"/>
      <c r="G19794" s="222"/>
      <c r="H19794" s="229"/>
      <c r="I19794" s="220"/>
      <c r="J19794" s="220"/>
      <c r="K19794" s="223"/>
    </row>
    <row r="19795" customHeight="1" spans="1:11">
      <c r="A19795" s="226"/>
      <c r="B19795" s="213"/>
      <c r="C19795" s="214"/>
      <c r="D19795" s="214"/>
      <c r="E19795" s="214"/>
      <c r="F19795" s="224"/>
      <c r="G19795" s="216"/>
      <c r="H19795" s="227"/>
      <c r="I19795" s="214"/>
      <c r="J19795" s="214"/>
      <c r="K19795" s="218"/>
    </row>
    <row r="19796" customHeight="1" spans="1:11">
      <c r="A19796" s="228"/>
      <c r="B19796" s="219"/>
      <c r="C19796" s="220"/>
      <c r="D19796" s="220"/>
      <c r="E19796" s="220"/>
      <c r="F19796" s="225"/>
      <c r="G19796" s="222"/>
      <c r="H19796" s="229"/>
      <c r="I19796" s="220"/>
      <c r="J19796" s="220"/>
      <c r="K19796" s="223"/>
    </row>
    <row r="19797" customHeight="1" spans="1:11">
      <c r="A19797" s="226"/>
      <c r="B19797" s="213"/>
      <c r="C19797" s="214"/>
      <c r="D19797" s="214"/>
      <c r="E19797" s="214"/>
      <c r="F19797" s="224"/>
      <c r="G19797" s="216"/>
      <c r="H19797" s="227"/>
      <c r="I19797" s="214"/>
      <c r="J19797" s="214"/>
      <c r="K19797" s="218"/>
    </row>
    <row r="19798" customHeight="1" spans="1:11">
      <c r="A19798" s="228"/>
      <c r="B19798" s="219"/>
      <c r="C19798" s="220"/>
      <c r="D19798" s="220"/>
      <c r="E19798" s="220"/>
      <c r="F19798" s="225"/>
      <c r="G19798" s="222"/>
      <c r="H19798" s="229"/>
      <c r="I19798" s="220"/>
      <c r="J19798" s="220"/>
      <c r="K19798" s="223"/>
    </row>
    <row r="19799" customHeight="1" spans="1:11">
      <c r="A19799" s="226"/>
      <c r="B19799" s="213"/>
      <c r="C19799" s="214"/>
      <c r="D19799" s="214"/>
      <c r="E19799" s="214"/>
      <c r="F19799" s="224"/>
      <c r="G19799" s="216"/>
      <c r="H19799" s="227"/>
      <c r="I19799" s="214"/>
      <c r="J19799" s="214"/>
      <c r="K19799" s="218"/>
    </row>
    <row r="19800" customHeight="1" spans="1:11">
      <c r="A19800" s="228"/>
      <c r="B19800" s="219"/>
      <c r="C19800" s="220"/>
      <c r="D19800" s="220"/>
      <c r="E19800" s="220"/>
      <c r="F19800" s="225"/>
      <c r="G19800" s="222"/>
      <c r="H19800" s="229"/>
      <c r="I19800" s="220"/>
      <c r="J19800" s="220"/>
      <c r="K19800" s="223"/>
    </row>
    <row r="19801" customHeight="1" spans="1:11">
      <c r="A19801" s="226"/>
      <c r="B19801" s="213"/>
      <c r="C19801" s="214"/>
      <c r="D19801" s="214"/>
      <c r="E19801" s="214"/>
      <c r="F19801" s="224"/>
      <c r="G19801" s="216"/>
      <c r="H19801" s="227"/>
      <c r="I19801" s="214"/>
      <c r="J19801" s="214"/>
      <c r="K19801" s="218"/>
    </row>
    <row r="19802" customHeight="1" spans="1:11">
      <c r="A19802" s="228"/>
      <c r="B19802" s="219"/>
      <c r="C19802" s="220"/>
      <c r="D19802" s="220"/>
      <c r="E19802" s="220"/>
      <c r="F19802" s="225"/>
      <c r="G19802" s="222"/>
      <c r="H19802" s="229"/>
      <c r="I19802" s="220"/>
      <c r="J19802" s="220"/>
      <c r="K19802" s="223"/>
    </row>
    <row r="19803" customHeight="1" spans="1:11">
      <c r="A19803" s="226"/>
      <c r="B19803" s="213"/>
      <c r="C19803" s="214"/>
      <c r="D19803" s="214"/>
      <c r="E19803" s="214"/>
      <c r="F19803" s="224"/>
      <c r="G19803" s="216"/>
      <c r="H19803" s="227"/>
      <c r="I19803" s="214"/>
      <c r="J19803" s="214"/>
      <c r="K19803" s="218"/>
    </row>
    <row r="19804" customHeight="1" spans="1:11">
      <c r="A19804" s="228"/>
      <c r="B19804" s="219"/>
      <c r="C19804" s="220"/>
      <c r="D19804" s="220"/>
      <c r="E19804" s="220"/>
      <c r="F19804" s="225"/>
      <c r="G19804" s="222"/>
      <c r="H19804" s="229"/>
      <c r="I19804" s="220"/>
      <c r="J19804" s="220"/>
      <c r="K19804" s="223"/>
    </row>
    <row r="19805" customHeight="1" spans="1:11">
      <c r="A19805" s="226"/>
      <c r="B19805" s="213"/>
      <c r="C19805" s="214"/>
      <c r="D19805" s="214"/>
      <c r="E19805" s="214"/>
      <c r="F19805" s="224"/>
      <c r="G19805" s="216"/>
      <c r="H19805" s="227"/>
      <c r="I19805" s="214"/>
      <c r="J19805" s="214"/>
      <c r="K19805" s="218"/>
    </row>
    <row r="19806" customHeight="1" spans="1:11">
      <c r="A19806" s="228"/>
      <c r="B19806" s="219"/>
      <c r="C19806" s="220"/>
      <c r="D19806" s="220"/>
      <c r="E19806" s="220"/>
      <c r="F19806" s="225"/>
      <c r="G19806" s="222"/>
      <c r="H19806" s="229"/>
      <c r="I19806" s="220"/>
      <c r="J19806" s="220"/>
      <c r="K19806" s="223"/>
    </row>
    <row r="19807" customHeight="1" spans="1:11">
      <c r="A19807" s="226"/>
      <c r="B19807" s="213"/>
      <c r="C19807" s="214"/>
      <c r="D19807" s="214"/>
      <c r="E19807" s="214"/>
      <c r="F19807" s="224"/>
      <c r="G19807" s="216"/>
      <c r="H19807" s="227"/>
      <c r="I19807" s="214"/>
      <c r="J19807" s="214"/>
      <c r="K19807" s="218"/>
    </row>
    <row r="19808" customHeight="1" spans="1:11">
      <c r="A19808" s="228"/>
      <c r="B19808" s="219"/>
      <c r="C19808" s="220"/>
      <c r="D19808" s="220"/>
      <c r="E19808" s="220"/>
      <c r="F19808" s="225"/>
      <c r="G19808" s="222"/>
      <c r="H19808" s="229"/>
      <c r="I19808" s="220"/>
      <c r="J19808" s="220"/>
      <c r="K19808" s="223"/>
    </row>
    <row r="19809" customHeight="1" spans="1:11">
      <c r="A19809" s="226"/>
      <c r="B19809" s="213"/>
      <c r="C19809" s="214"/>
      <c r="D19809" s="214"/>
      <c r="E19809" s="214"/>
      <c r="F19809" s="224"/>
      <c r="G19809" s="216"/>
      <c r="H19809" s="227"/>
      <c r="I19809" s="214"/>
      <c r="J19809" s="214"/>
      <c r="K19809" s="218"/>
    </row>
    <row r="19810" customHeight="1" spans="1:11">
      <c r="A19810" s="228"/>
      <c r="B19810" s="219"/>
      <c r="C19810" s="220"/>
      <c r="D19810" s="220"/>
      <c r="E19810" s="220"/>
      <c r="F19810" s="225"/>
      <c r="G19810" s="222"/>
      <c r="H19810" s="229"/>
      <c r="I19810" s="220"/>
      <c r="J19810" s="220"/>
      <c r="K19810" s="223"/>
    </row>
    <row r="19811" customHeight="1" spans="1:11">
      <c r="A19811" s="226"/>
      <c r="B19811" s="213"/>
      <c r="C19811" s="214"/>
      <c r="D19811" s="214"/>
      <c r="E19811" s="214"/>
      <c r="F19811" s="224"/>
      <c r="G19811" s="216"/>
      <c r="H19811" s="227"/>
      <c r="I19811" s="214"/>
      <c r="J19811" s="214"/>
      <c r="K19811" s="218"/>
    </row>
    <row r="19812" customHeight="1" spans="1:11">
      <c r="A19812" s="228"/>
      <c r="B19812" s="219"/>
      <c r="C19812" s="220"/>
      <c r="D19812" s="220"/>
      <c r="E19812" s="220"/>
      <c r="F19812" s="225"/>
      <c r="G19812" s="222"/>
      <c r="H19812" s="229"/>
      <c r="I19812" s="220"/>
      <c r="J19812" s="220"/>
      <c r="K19812" s="223"/>
    </row>
    <row r="19813" customHeight="1" spans="1:11">
      <c r="A19813" s="226"/>
      <c r="B19813" s="213"/>
      <c r="C19813" s="214"/>
      <c r="D19813" s="214"/>
      <c r="E19813" s="214"/>
      <c r="F19813" s="224"/>
      <c r="G19813" s="216"/>
      <c r="H19813" s="227"/>
      <c r="I19813" s="214"/>
      <c r="J19813" s="214"/>
      <c r="K19813" s="218"/>
    </row>
    <row r="19814" customHeight="1" spans="1:11">
      <c r="A19814" s="228"/>
      <c r="B19814" s="219"/>
      <c r="C19814" s="220"/>
      <c r="D19814" s="220"/>
      <c r="E19814" s="220"/>
      <c r="F19814" s="225"/>
      <c r="G19814" s="222"/>
      <c r="H19814" s="229"/>
      <c r="I19814" s="220"/>
      <c r="J19814" s="220"/>
      <c r="K19814" s="223"/>
    </row>
    <row r="19815" customHeight="1" spans="1:11">
      <c r="A19815" s="226"/>
      <c r="B19815" s="213"/>
      <c r="C19815" s="214"/>
      <c r="D19815" s="214"/>
      <c r="E19815" s="214"/>
      <c r="F19815" s="224"/>
      <c r="G19815" s="216"/>
      <c r="H19815" s="227"/>
      <c r="I19815" s="214"/>
      <c r="J19815" s="214"/>
      <c r="K19815" s="218"/>
    </row>
    <row r="19816" customHeight="1" spans="1:11">
      <c r="A19816" s="228"/>
      <c r="B19816" s="219"/>
      <c r="C19816" s="220"/>
      <c r="D19816" s="220"/>
      <c r="E19816" s="220"/>
      <c r="F19816" s="225"/>
      <c r="G19816" s="222"/>
      <c r="H19816" s="229"/>
      <c r="I19816" s="220"/>
      <c r="J19816" s="220"/>
      <c r="K19816" s="223"/>
    </row>
    <row r="19817" customHeight="1" spans="1:11">
      <c r="A19817" s="226"/>
      <c r="B19817" s="213"/>
      <c r="C19817" s="214"/>
      <c r="D19817" s="214"/>
      <c r="E19817" s="214"/>
      <c r="F19817" s="224"/>
      <c r="G19817" s="216"/>
      <c r="H19817" s="227"/>
      <c r="I19817" s="214"/>
      <c r="J19817" s="214"/>
      <c r="K19817" s="218"/>
    </row>
    <row r="19818" customHeight="1" spans="1:11">
      <c r="A19818" s="228"/>
      <c r="B19818" s="219"/>
      <c r="C19818" s="220"/>
      <c r="D19818" s="220"/>
      <c r="E19818" s="220"/>
      <c r="F19818" s="225"/>
      <c r="G19818" s="222"/>
      <c r="H19818" s="229"/>
      <c r="I19818" s="220"/>
      <c r="J19818" s="220"/>
      <c r="K19818" s="223"/>
    </row>
    <row r="19819" customHeight="1" spans="1:11">
      <c r="A19819" s="226"/>
      <c r="B19819" s="213"/>
      <c r="C19819" s="214"/>
      <c r="D19819" s="214"/>
      <c r="E19819" s="214"/>
      <c r="F19819" s="224"/>
      <c r="G19819" s="216"/>
      <c r="H19819" s="227"/>
      <c r="I19819" s="214"/>
      <c r="J19819" s="214"/>
      <c r="K19819" s="218"/>
    </row>
    <row r="19820" customHeight="1" spans="1:11">
      <c r="A19820" s="228"/>
      <c r="B19820" s="219"/>
      <c r="C19820" s="220"/>
      <c r="D19820" s="220"/>
      <c r="E19820" s="220"/>
      <c r="F19820" s="225"/>
      <c r="G19820" s="222"/>
      <c r="H19820" s="229"/>
      <c r="I19820" s="220"/>
      <c r="J19820" s="220"/>
      <c r="K19820" s="223"/>
    </row>
    <row r="19821" customHeight="1" spans="1:11">
      <c r="A19821" s="226"/>
      <c r="B19821" s="213"/>
      <c r="C19821" s="214"/>
      <c r="D19821" s="214"/>
      <c r="E19821" s="214"/>
      <c r="F19821" s="224"/>
      <c r="G19821" s="216"/>
      <c r="H19821" s="227"/>
      <c r="I19821" s="214"/>
      <c r="J19821" s="214"/>
      <c r="K19821" s="218"/>
    </row>
    <row r="19822" customHeight="1" spans="1:11">
      <c r="A19822" s="228"/>
      <c r="B19822" s="219"/>
      <c r="C19822" s="220"/>
      <c r="D19822" s="220"/>
      <c r="E19822" s="220"/>
      <c r="F19822" s="225"/>
      <c r="G19822" s="222"/>
      <c r="H19822" s="229"/>
      <c r="I19822" s="220"/>
      <c r="J19822" s="220"/>
      <c r="K19822" s="223"/>
    </row>
    <row r="19823" customHeight="1" spans="1:11">
      <c r="A19823" s="226"/>
      <c r="B19823" s="213"/>
      <c r="C19823" s="214"/>
      <c r="D19823" s="214"/>
      <c r="E19823" s="214"/>
      <c r="F19823" s="224"/>
      <c r="G19823" s="216"/>
      <c r="H19823" s="227"/>
      <c r="I19823" s="214"/>
      <c r="J19823" s="214"/>
      <c r="K19823" s="218"/>
    </row>
    <row r="19824" customHeight="1" spans="1:11">
      <c r="A19824" s="228"/>
      <c r="B19824" s="219"/>
      <c r="C19824" s="220"/>
      <c r="D19824" s="220"/>
      <c r="E19824" s="220"/>
      <c r="F19824" s="225"/>
      <c r="G19824" s="222"/>
      <c r="H19824" s="229"/>
      <c r="I19824" s="220"/>
      <c r="J19824" s="220"/>
      <c r="K19824" s="223"/>
    </row>
    <row r="19825" customHeight="1" spans="1:11">
      <c r="A19825" s="226"/>
      <c r="B19825" s="213"/>
      <c r="C19825" s="214"/>
      <c r="D19825" s="214"/>
      <c r="E19825" s="214"/>
      <c r="F19825" s="224"/>
      <c r="G19825" s="216"/>
      <c r="H19825" s="227"/>
      <c r="I19825" s="214"/>
      <c r="J19825" s="214"/>
      <c r="K19825" s="218"/>
    </row>
    <row r="19826" customHeight="1" spans="1:11">
      <c r="A19826" s="228"/>
      <c r="B19826" s="219"/>
      <c r="C19826" s="220"/>
      <c r="D19826" s="220"/>
      <c r="E19826" s="220"/>
      <c r="F19826" s="225"/>
      <c r="G19826" s="222"/>
      <c r="H19826" s="229"/>
      <c r="I19826" s="220"/>
      <c r="J19826" s="220"/>
      <c r="K19826" s="223"/>
    </row>
    <row r="19827" customHeight="1" spans="1:11">
      <c r="A19827" s="226"/>
      <c r="B19827" s="213"/>
      <c r="C19827" s="214"/>
      <c r="D19827" s="214"/>
      <c r="E19827" s="214"/>
      <c r="F19827" s="224"/>
      <c r="G19827" s="216"/>
      <c r="H19827" s="227"/>
      <c r="I19827" s="214"/>
      <c r="J19827" s="214"/>
      <c r="K19827" s="218"/>
    </row>
    <row r="19828" customHeight="1" spans="1:11">
      <c r="A19828" s="228"/>
      <c r="B19828" s="219"/>
      <c r="C19828" s="220"/>
      <c r="D19828" s="220"/>
      <c r="E19828" s="220"/>
      <c r="F19828" s="225"/>
      <c r="G19828" s="222"/>
      <c r="H19828" s="229"/>
      <c r="I19828" s="220"/>
      <c r="J19828" s="220"/>
      <c r="K19828" s="223"/>
    </row>
    <row r="19829" customHeight="1" spans="1:11">
      <c r="A19829" s="226"/>
      <c r="B19829" s="213"/>
      <c r="C19829" s="214"/>
      <c r="D19829" s="214"/>
      <c r="E19829" s="214"/>
      <c r="F19829" s="224"/>
      <c r="G19829" s="216"/>
      <c r="H19829" s="227"/>
      <c r="I19829" s="214"/>
      <c r="J19829" s="214"/>
      <c r="K19829" s="218"/>
    </row>
    <row r="19830" customHeight="1" spans="1:11">
      <c r="A19830" s="228"/>
      <c r="B19830" s="219"/>
      <c r="C19830" s="220"/>
      <c r="D19830" s="220"/>
      <c r="E19830" s="220"/>
      <c r="F19830" s="225"/>
      <c r="G19830" s="222"/>
      <c r="H19830" s="229"/>
      <c r="I19830" s="220"/>
      <c r="J19830" s="220"/>
      <c r="K19830" s="223"/>
    </row>
    <row r="19831" customHeight="1" spans="1:11">
      <c r="A19831" s="226"/>
      <c r="B19831" s="213"/>
      <c r="C19831" s="214"/>
      <c r="D19831" s="214"/>
      <c r="E19831" s="214"/>
      <c r="F19831" s="224"/>
      <c r="G19831" s="216"/>
      <c r="H19831" s="227"/>
      <c r="I19831" s="214"/>
      <c r="J19831" s="214"/>
      <c r="K19831" s="218"/>
    </row>
    <row r="19832" customHeight="1" spans="1:11">
      <c r="A19832" s="228"/>
      <c r="B19832" s="219"/>
      <c r="C19832" s="220"/>
      <c r="D19832" s="220"/>
      <c r="E19832" s="220"/>
      <c r="F19832" s="225"/>
      <c r="G19832" s="222"/>
      <c r="H19832" s="229"/>
      <c r="I19832" s="220"/>
      <c r="J19832" s="220"/>
      <c r="K19832" s="223"/>
    </row>
    <row r="19833" customHeight="1" spans="1:11">
      <c r="A19833" s="226"/>
      <c r="B19833" s="213"/>
      <c r="C19833" s="214"/>
      <c r="D19833" s="214"/>
      <c r="E19833" s="214"/>
      <c r="F19833" s="224"/>
      <c r="G19833" s="216"/>
      <c r="H19833" s="227"/>
      <c r="I19833" s="214"/>
      <c r="J19833" s="214"/>
      <c r="K19833" s="218"/>
    </row>
    <row r="19834" customHeight="1" spans="1:11">
      <c r="A19834" s="228"/>
      <c r="B19834" s="219"/>
      <c r="C19834" s="220"/>
      <c r="D19834" s="220"/>
      <c r="E19834" s="220"/>
      <c r="F19834" s="225"/>
      <c r="G19834" s="222"/>
      <c r="H19834" s="229"/>
      <c r="I19834" s="220"/>
      <c r="J19834" s="220"/>
      <c r="K19834" s="223"/>
    </row>
    <row r="19835" customHeight="1" spans="1:11">
      <c r="A19835" s="226"/>
      <c r="B19835" s="213"/>
      <c r="C19835" s="214"/>
      <c r="D19835" s="214"/>
      <c r="E19835" s="214"/>
      <c r="F19835" s="224"/>
      <c r="G19835" s="216"/>
      <c r="H19835" s="227"/>
      <c r="I19835" s="214"/>
      <c r="J19835" s="214"/>
      <c r="K19835" s="218"/>
    </row>
    <row r="19836" customHeight="1" spans="1:11">
      <c r="A19836" s="228"/>
      <c r="B19836" s="219"/>
      <c r="C19836" s="220"/>
      <c r="D19836" s="220"/>
      <c r="E19836" s="220"/>
      <c r="F19836" s="225"/>
      <c r="G19836" s="222"/>
      <c r="H19836" s="229"/>
      <c r="I19836" s="220"/>
      <c r="J19836" s="220"/>
      <c r="K19836" s="223"/>
    </row>
    <row r="19837" customHeight="1" spans="1:11">
      <c r="A19837" s="226"/>
      <c r="B19837" s="213"/>
      <c r="C19837" s="214"/>
      <c r="D19837" s="214"/>
      <c r="E19837" s="214"/>
      <c r="F19837" s="224"/>
      <c r="G19837" s="216"/>
      <c r="H19837" s="227"/>
      <c r="I19837" s="214"/>
      <c r="J19837" s="214"/>
      <c r="K19837" s="218"/>
    </row>
    <row r="19838" customHeight="1" spans="1:11">
      <c r="A19838" s="228"/>
      <c r="B19838" s="219"/>
      <c r="C19838" s="220"/>
      <c r="D19838" s="220"/>
      <c r="E19838" s="220"/>
      <c r="F19838" s="225"/>
      <c r="G19838" s="222"/>
      <c r="H19838" s="229"/>
      <c r="I19838" s="220"/>
      <c r="J19838" s="220"/>
      <c r="K19838" s="223"/>
    </row>
    <row r="19839" customHeight="1" spans="1:11">
      <c r="A19839" s="226"/>
      <c r="B19839" s="213"/>
      <c r="C19839" s="214"/>
      <c r="D19839" s="214"/>
      <c r="E19839" s="214"/>
      <c r="F19839" s="224"/>
      <c r="G19839" s="216"/>
      <c r="H19839" s="227"/>
      <c r="I19839" s="214"/>
      <c r="J19839" s="214"/>
      <c r="K19839" s="218"/>
    </row>
    <row r="19840" customHeight="1" spans="1:11">
      <c r="A19840" s="228"/>
      <c r="B19840" s="219"/>
      <c r="C19840" s="220"/>
      <c r="D19840" s="220"/>
      <c r="E19840" s="220"/>
      <c r="F19840" s="225"/>
      <c r="G19840" s="222"/>
      <c r="H19840" s="229"/>
      <c r="I19840" s="220"/>
      <c r="J19840" s="220"/>
      <c r="K19840" s="223"/>
    </row>
    <row r="19841" customHeight="1" spans="1:11">
      <c r="A19841" s="226"/>
      <c r="B19841" s="213"/>
      <c r="C19841" s="214"/>
      <c r="D19841" s="214"/>
      <c r="E19841" s="214"/>
      <c r="F19841" s="224"/>
      <c r="G19841" s="216"/>
      <c r="H19841" s="227"/>
      <c r="I19841" s="214"/>
      <c r="J19841" s="214"/>
      <c r="K19841" s="218"/>
    </row>
    <row r="19842" customHeight="1" spans="1:11">
      <c r="A19842" s="228"/>
      <c r="B19842" s="219"/>
      <c r="C19842" s="220"/>
      <c r="D19842" s="220"/>
      <c r="E19842" s="220"/>
      <c r="F19842" s="225"/>
      <c r="G19842" s="222"/>
      <c r="H19842" s="229"/>
      <c r="I19842" s="220"/>
      <c r="J19842" s="220"/>
      <c r="K19842" s="223"/>
    </row>
    <row r="19843" customHeight="1" spans="1:11">
      <c r="A19843" s="226"/>
      <c r="B19843" s="213"/>
      <c r="C19843" s="214"/>
      <c r="D19843" s="214"/>
      <c r="E19843" s="214"/>
      <c r="F19843" s="224"/>
      <c r="G19843" s="216"/>
      <c r="H19843" s="227"/>
      <c r="I19843" s="214"/>
      <c r="J19843" s="214"/>
      <c r="K19843" s="218"/>
    </row>
    <row r="19844" customHeight="1" spans="1:11">
      <c r="A19844" s="228"/>
      <c r="B19844" s="219"/>
      <c r="C19844" s="220"/>
      <c r="D19844" s="220"/>
      <c r="E19844" s="220"/>
      <c r="F19844" s="225"/>
      <c r="G19844" s="222"/>
      <c r="H19844" s="229"/>
      <c r="I19844" s="220"/>
      <c r="J19844" s="220"/>
      <c r="K19844" s="223"/>
    </row>
    <row r="19845" customHeight="1" spans="1:11">
      <c r="A19845" s="226"/>
      <c r="B19845" s="213"/>
      <c r="C19845" s="214"/>
      <c r="D19845" s="214"/>
      <c r="E19845" s="214"/>
      <c r="F19845" s="224"/>
      <c r="G19845" s="216"/>
      <c r="H19845" s="227"/>
      <c r="I19845" s="214"/>
      <c r="J19845" s="214"/>
      <c r="K19845" s="218"/>
    </row>
    <row r="19846" customHeight="1" spans="1:11">
      <c r="A19846" s="228"/>
      <c r="B19846" s="219"/>
      <c r="C19846" s="220"/>
      <c r="D19846" s="220"/>
      <c r="E19846" s="220"/>
      <c r="F19846" s="225"/>
      <c r="G19846" s="222"/>
      <c r="H19846" s="229"/>
      <c r="I19846" s="220"/>
      <c r="J19846" s="220"/>
      <c r="K19846" s="223"/>
    </row>
    <row r="19847" customHeight="1" spans="1:11">
      <c r="A19847" s="226"/>
      <c r="B19847" s="213"/>
      <c r="C19847" s="214"/>
      <c r="D19847" s="214"/>
      <c r="E19847" s="214"/>
      <c r="F19847" s="224"/>
      <c r="G19847" s="216"/>
      <c r="H19847" s="227"/>
      <c r="I19847" s="214"/>
      <c r="J19847" s="214"/>
      <c r="K19847" s="218"/>
    </row>
    <row r="19848" customHeight="1" spans="1:11">
      <c r="A19848" s="228"/>
      <c r="B19848" s="219"/>
      <c r="C19848" s="220"/>
      <c r="D19848" s="220"/>
      <c r="E19848" s="220"/>
      <c r="F19848" s="225"/>
      <c r="G19848" s="222"/>
      <c r="H19848" s="229"/>
      <c r="I19848" s="220"/>
      <c r="J19848" s="220"/>
      <c r="K19848" s="223"/>
    </row>
    <row r="19849" customHeight="1" spans="1:11">
      <c r="A19849" s="226"/>
      <c r="B19849" s="213"/>
      <c r="C19849" s="214"/>
      <c r="D19849" s="214"/>
      <c r="E19849" s="214"/>
      <c r="F19849" s="224"/>
      <c r="G19849" s="216"/>
      <c r="H19849" s="227"/>
      <c r="I19849" s="214"/>
      <c r="J19849" s="214"/>
      <c r="K19849" s="218"/>
    </row>
    <row r="19850" customHeight="1" spans="1:11">
      <c r="A19850" s="228"/>
      <c r="B19850" s="219"/>
      <c r="C19850" s="220"/>
      <c r="D19850" s="220"/>
      <c r="E19850" s="220"/>
      <c r="F19850" s="225"/>
      <c r="G19850" s="222"/>
      <c r="H19850" s="229"/>
      <c r="I19850" s="220"/>
      <c r="J19850" s="220"/>
      <c r="K19850" s="223"/>
    </row>
    <row r="19851" customHeight="1" spans="1:11">
      <c r="A19851" s="226"/>
      <c r="B19851" s="213"/>
      <c r="C19851" s="214"/>
      <c r="D19851" s="214"/>
      <c r="E19851" s="214"/>
      <c r="F19851" s="224"/>
      <c r="G19851" s="216"/>
      <c r="H19851" s="227"/>
      <c r="I19851" s="214"/>
      <c r="J19851" s="214"/>
      <c r="K19851" s="218"/>
    </row>
    <row r="19852" customHeight="1" spans="1:11">
      <c r="A19852" s="228"/>
      <c r="B19852" s="219"/>
      <c r="C19852" s="220"/>
      <c r="D19852" s="220"/>
      <c r="E19852" s="220"/>
      <c r="F19852" s="225"/>
      <c r="G19852" s="222"/>
      <c r="H19852" s="229"/>
      <c r="I19852" s="220"/>
      <c r="J19852" s="220"/>
      <c r="K19852" s="223"/>
    </row>
    <row r="19853" customHeight="1" spans="1:11">
      <c r="A19853" s="226"/>
      <c r="B19853" s="213"/>
      <c r="C19853" s="214"/>
      <c r="D19853" s="214"/>
      <c r="E19853" s="214"/>
      <c r="F19853" s="224"/>
      <c r="G19853" s="216"/>
      <c r="H19853" s="227"/>
      <c r="I19853" s="214"/>
      <c r="J19853" s="214"/>
      <c r="K19853" s="218"/>
    </row>
    <row r="19854" customHeight="1" spans="1:11">
      <c r="A19854" s="228"/>
      <c r="B19854" s="219"/>
      <c r="C19854" s="220"/>
      <c r="D19854" s="220"/>
      <c r="E19854" s="220"/>
      <c r="F19854" s="225"/>
      <c r="G19854" s="222"/>
      <c r="H19854" s="229"/>
      <c r="I19854" s="220"/>
      <c r="J19854" s="220"/>
      <c r="K19854" s="223"/>
    </row>
    <row r="19855" customHeight="1" spans="1:11">
      <c r="A19855" s="226"/>
      <c r="B19855" s="213"/>
      <c r="C19855" s="214"/>
      <c r="D19855" s="214"/>
      <c r="E19855" s="214"/>
      <c r="F19855" s="224"/>
      <c r="G19855" s="216"/>
      <c r="H19855" s="227"/>
      <c r="I19855" s="214"/>
      <c r="J19855" s="214"/>
      <c r="K19855" s="218"/>
    </row>
    <row r="19856" customHeight="1" spans="1:11">
      <c r="A19856" s="228"/>
      <c r="B19856" s="219"/>
      <c r="C19856" s="220"/>
      <c r="D19856" s="220"/>
      <c r="E19856" s="220"/>
      <c r="F19856" s="225"/>
      <c r="G19856" s="222"/>
      <c r="H19856" s="229"/>
      <c r="I19856" s="220"/>
      <c r="J19856" s="220"/>
      <c r="K19856" s="223"/>
    </row>
    <row r="19857" customHeight="1" spans="1:11">
      <c r="A19857" s="226"/>
      <c r="B19857" s="213"/>
      <c r="C19857" s="214"/>
      <c r="D19857" s="214"/>
      <c r="E19857" s="214"/>
      <c r="F19857" s="224"/>
      <c r="G19857" s="216"/>
      <c r="H19857" s="227"/>
      <c r="I19857" s="214"/>
      <c r="J19857" s="214"/>
      <c r="K19857" s="218"/>
    </row>
    <row r="19858" customHeight="1" spans="1:11">
      <c r="A19858" s="228"/>
      <c r="B19858" s="219"/>
      <c r="C19858" s="220"/>
      <c r="D19858" s="220"/>
      <c r="E19858" s="220"/>
      <c r="F19858" s="225"/>
      <c r="G19858" s="222"/>
      <c r="H19858" s="229"/>
      <c r="I19858" s="220"/>
      <c r="J19858" s="220"/>
      <c r="K19858" s="223"/>
    </row>
    <row r="19859" customHeight="1" spans="1:11">
      <c r="A19859" s="226"/>
      <c r="B19859" s="213"/>
      <c r="C19859" s="214"/>
      <c r="D19859" s="214"/>
      <c r="E19859" s="214"/>
      <c r="F19859" s="224"/>
      <c r="G19859" s="216"/>
      <c r="H19859" s="227"/>
      <c r="I19859" s="214"/>
      <c r="J19859" s="214"/>
      <c r="K19859" s="218"/>
    </row>
    <row r="19860" customHeight="1" spans="1:11">
      <c r="A19860" s="228"/>
      <c r="B19860" s="219"/>
      <c r="C19860" s="220"/>
      <c r="D19860" s="220"/>
      <c r="E19860" s="220"/>
      <c r="F19860" s="225"/>
      <c r="G19860" s="222"/>
      <c r="H19860" s="229"/>
      <c r="I19860" s="220"/>
      <c r="J19860" s="220"/>
      <c r="K19860" s="223"/>
    </row>
    <row r="19861" customHeight="1" spans="1:11">
      <c r="A19861" s="226"/>
      <c r="B19861" s="213"/>
      <c r="C19861" s="214"/>
      <c r="D19861" s="214"/>
      <c r="E19861" s="214"/>
      <c r="F19861" s="224"/>
      <c r="G19861" s="216"/>
      <c r="H19861" s="227"/>
      <c r="I19861" s="214"/>
      <c r="J19861" s="214"/>
      <c r="K19861" s="218"/>
    </row>
    <row r="19862" customHeight="1" spans="1:11">
      <c r="A19862" s="228"/>
      <c r="B19862" s="219"/>
      <c r="C19862" s="220"/>
      <c r="D19862" s="220"/>
      <c r="E19862" s="220"/>
      <c r="F19862" s="225"/>
      <c r="G19862" s="222"/>
      <c r="H19862" s="229"/>
      <c r="I19862" s="220"/>
      <c r="J19862" s="220"/>
      <c r="K19862" s="223"/>
    </row>
    <row r="19863" customHeight="1" spans="1:11">
      <c r="A19863" s="226"/>
      <c r="B19863" s="213"/>
      <c r="C19863" s="214"/>
      <c r="D19863" s="214"/>
      <c r="E19863" s="214"/>
      <c r="F19863" s="224"/>
      <c r="G19863" s="216"/>
      <c r="H19863" s="227"/>
      <c r="I19863" s="214"/>
      <c r="J19863" s="214"/>
      <c r="K19863" s="218"/>
    </row>
    <row r="19864" customHeight="1" spans="1:11">
      <c r="A19864" s="228"/>
      <c r="B19864" s="219"/>
      <c r="C19864" s="220"/>
      <c r="D19864" s="220"/>
      <c r="E19864" s="220"/>
      <c r="F19864" s="225"/>
      <c r="G19864" s="222"/>
      <c r="H19864" s="229"/>
      <c r="I19864" s="220"/>
      <c r="J19864" s="220"/>
      <c r="K19864" s="223"/>
    </row>
    <row r="19865" customHeight="1" spans="1:11">
      <c r="A19865" s="226"/>
      <c r="B19865" s="213"/>
      <c r="C19865" s="214"/>
      <c r="D19865" s="214"/>
      <c r="E19865" s="214"/>
      <c r="F19865" s="224"/>
      <c r="G19865" s="216"/>
      <c r="H19865" s="227"/>
      <c r="I19865" s="214"/>
      <c r="J19865" s="214"/>
      <c r="K19865" s="218"/>
    </row>
    <row r="19866" customHeight="1" spans="1:11">
      <c r="A19866" s="228"/>
      <c r="B19866" s="219"/>
      <c r="C19866" s="220"/>
      <c r="D19866" s="220"/>
      <c r="E19866" s="220"/>
      <c r="F19866" s="225"/>
      <c r="G19866" s="222"/>
      <c r="H19866" s="229"/>
      <c r="I19866" s="220"/>
      <c r="J19866" s="220"/>
      <c r="K19866" s="223"/>
    </row>
    <row r="19867" customHeight="1" spans="1:11">
      <c r="A19867" s="226"/>
      <c r="B19867" s="213"/>
      <c r="C19867" s="214"/>
      <c r="D19867" s="214"/>
      <c r="E19867" s="214"/>
      <c r="F19867" s="224"/>
      <c r="G19867" s="216"/>
      <c r="H19867" s="227"/>
      <c r="I19867" s="214"/>
      <c r="J19867" s="214"/>
      <c r="K19867" s="218"/>
    </row>
    <row r="19868" customHeight="1" spans="1:11">
      <c r="A19868" s="228"/>
      <c r="B19868" s="219"/>
      <c r="C19868" s="220"/>
      <c r="D19868" s="220"/>
      <c r="E19868" s="220"/>
      <c r="F19868" s="225"/>
      <c r="G19868" s="222"/>
      <c r="H19868" s="229"/>
      <c r="I19868" s="220"/>
      <c r="J19868" s="220"/>
      <c r="K19868" s="223"/>
    </row>
    <row r="19869" customHeight="1" spans="1:11">
      <c r="A19869" s="226"/>
      <c r="B19869" s="213"/>
      <c r="C19869" s="214"/>
      <c r="D19869" s="214"/>
      <c r="E19869" s="214"/>
      <c r="F19869" s="224"/>
      <c r="G19869" s="216"/>
      <c r="H19869" s="227"/>
      <c r="I19869" s="214"/>
      <c r="J19869" s="214"/>
      <c r="K19869" s="218"/>
    </row>
    <row r="19870" customHeight="1" spans="1:11">
      <c r="A19870" s="228"/>
      <c r="B19870" s="219"/>
      <c r="C19870" s="220"/>
      <c r="D19870" s="220"/>
      <c r="E19870" s="220"/>
      <c r="F19870" s="225"/>
      <c r="G19870" s="222"/>
      <c r="H19870" s="229"/>
      <c r="I19870" s="220"/>
      <c r="J19870" s="220"/>
      <c r="K19870" s="223"/>
    </row>
    <row r="19871" customHeight="1" spans="1:11">
      <c r="A19871" s="226"/>
      <c r="B19871" s="213"/>
      <c r="C19871" s="214"/>
      <c r="D19871" s="214"/>
      <c r="E19871" s="214"/>
      <c r="F19871" s="224"/>
      <c r="G19871" s="216"/>
      <c r="H19871" s="227"/>
      <c r="I19871" s="214"/>
      <c r="J19871" s="214"/>
      <c r="K19871" s="218"/>
    </row>
    <row r="19872" customHeight="1" spans="1:11">
      <c r="A19872" s="228"/>
      <c r="B19872" s="219"/>
      <c r="C19872" s="220"/>
      <c r="D19872" s="220"/>
      <c r="E19872" s="220"/>
      <c r="F19872" s="225"/>
      <c r="G19872" s="222"/>
      <c r="H19872" s="229"/>
      <c r="I19872" s="220"/>
      <c r="J19872" s="220"/>
      <c r="K19872" s="223"/>
    </row>
    <row r="19873" customHeight="1" spans="1:11">
      <c r="A19873" s="226"/>
      <c r="B19873" s="213"/>
      <c r="C19873" s="214"/>
      <c r="D19873" s="214"/>
      <c r="E19873" s="214"/>
      <c r="F19873" s="224"/>
      <c r="G19873" s="216"/>
      <c r="H19873" s="227"/>
      <c r="I19873" s="214"/>
      <c r="J19873" s="214"/>
      <c r="K19873" s="218"/>
    </row>
    <row r="19874" customHeight="1" spans="1:11">
      <c r="A19874" s="228"/>
      <c r="B19874" s="219"/>
      <c r="C19874" s="220"/>
      <c r="D19874" s="220"/>
      <c r="E19874" s="220"/>
      <c r="F19874" s="225"/>
      <c r="G19874" s="222"/>
      <c r="H19874" s="229"/>
      <c r="I19874" s="220"/>
      <c r="J19874" s="220"/>
      <c r="K19874" s="223"/>
    </row>
    <row r="19875" customHeight="1" spans="1:11">
      <c r="A19875" s="226"/>
      <c r="B19875" s="213"/>
      <c r="C19875" s="214"/>
      <c r="D19875" s="214"/>
      <c r="E19875" s="214"/>
      <c r="F19875" s="224"/>
      <c r="G19875" s="216"/>
      <c r="H19875" s="227"/>
      <c r="I19875" s="214"/>
      <c r="J19875" s="214"/>
      <c r="K19875" s="218"/>
    </row>
    <row r="19876" customHeight="1" spans="1:11">
      <c r="A19876" s="228"/>
      <c r="B19876" s="219"/>
      <c r="C19876" s="220"/>
      <c r="D19876" s="220"/>
      <c r="E19876" s="220"/>
      <c r="F19876" s="225"/>
      <c r="G19876" s="222"/>
      <c r="H19876" s="229"/>
      <c r="I19876" s="220"/>
      <c r="J19876" s="220"/>
      <c r="K19876" s="223"/>
    </row>
    <row r="19877" customHeight="1" spans="1:11">
      <c r="A19877" s="226"/>
      <c r="B19877" s="213"/>
      <c r="C19877" s="214"/>
      <c r="D19877" s="214"/>
      <c r="E19877" s="214"/>
      <c r="F19877" s="224"/>
      <c r="G19877" s="216"/>
      <c r="H19877" s="227"/>
      <c r="I19877" s="214"/>
      <c r="J19877" s="214"/>
      <c r="K19877" s="218"/>
    </row>
    <row r="19878" customHeight="1" spans="1:11">
      <c r="A19878" s="228"/>
      <c r="B19878" s="219"/>
      <c r="C19878" s="220"/>
      <c r="D19878" s="220"/>
      <c r="E19878" s="220"/>
      <c r="F19878" s="225"/>
      <c r="G19878" s="222"/>
      <c r="H19878" s="229"/>
      <c r="I19878" s="220"/>
      <c r="J19878" s="220"/>
      <c r="K19878" s="223"/>
    </row>
    <row r="19879" customHeight="1" spans="1:11">
      <c r="A19879" s="226"/>
      <c r="B19879" s="213"/>
      <c r="C19879" s="214"/>
      <c r="D19879" s="214"/>
      <c r="E19879" s="214"/>
      <c r="F19879" s="224"/>
      <c r="G19879" s="216"/>
      <c r="H19879" s="227"/>
      <c r="I19879" s="214"/>
      <c r="J19879" s="214"/>
      <c r="K19879" s="218"/>
    </row>
    <row r="19880" customHeight="1" spans="1:11">
      <c r="A19880" s="228"/>
      <c r="B19880" s="219"/>
      <c r="C19880" s="220"/>
      <c r="D19880" s="220"/>
      <c r="E19880" s="220"/>
      <c r="F19880" s="225"/>
      <c r="G19880" s="222"/>
      <c r="H19880" s="229"/>
      <c r="I19880" s="220"/>
      <c r="J19880" s="220"/>
      <c r="K19880" s="223"/>
    </row>
    <row r="19881" customHeight="1" spans="1:11">
      <c r="A19881" s="226"/>
      <c r="B19881" s="213"/>
      <c r="C19881" s="214"/>
      <c r="D19881" s="214"/>
      <c r="E19881" s="214"/>
      <c r="F19881" s="224"/>
      <c r="G19881" s="216"/>
      <c r="H19881" s="227"/>
      <c r="I19881" s="214"/>
      <c r="J19881" s="214"/>
      <c r="K19881" s="218"/>
    </row>
    <row r="19882" customHeight="1" spans="1:11">
      <c r="A19882" s="228"/>
      <c r="B19882" s="219"/>
      <c r="C19882" s="220"/>
      <c r="D19882" s="220"/>
      <c r="E19882" s="220"/>
      <c r="F19882" s="225"/>
      <c r="G19882" s="222"/>
      <c r="H19882" s="229"/>
      <c r="I19882" s="220"/>
      <c r="J19882" s="220"/>
      <c r="K19882" s="223"/>
    </row>
    <row r="19883" customHeight="1" spans="1:11">
      <c r="A19883" s="226"/>
      <c r="B19883" s="213"/>
      <c r="C19883" s="214"/>
      <c r="D19883" s="214"/>
      <c r="E19883" s="214"/>
      <c r="F19883" s="224"/>
      <c r="G19883" s="216"/>
      <c r="H19883" s="227"/>
      <c r="I19883" s="214"/>
      <c r="J19883" s="214"/>
      <c r="K19883" s="218"/>
    </row>
    <row r="19884" customHeight="1" spans="1:11">
      <c r="A19884" s="228"/>
      <c r="B19884" s="219"/>
      <c r="C19884" s="220"/>
      <c r="D19884" s="220"/>
      <c r="E19884" s="220"/>
      <c r="F19884" s="225"/>
      <c r="G19884" s="222"/>
      <c r="H19884" s="229"/>
      <c r="I19884" s="220"/>
      <c r="J19884" s="220"/>
      <c r="K19884" s="223"/>
    </row>
    <row r="19885" customHeight="1" spans="1:11">
      <c r="A19885" s="226"/>
      <c r="B19885" s="213"/>
      <c r="C19885" s="214"/>
      <c r="D19885" s="214"/>
      <c r="E19885" s="214"/>
      <c r="F19885" s="224"/>
      <c r="G19885" s="216"/>
      <c r="H19885" s="227"/>
      <c r="I19885" s="214"/>
      <c r="J19885" s="214"/>
      <c r="K19885" s="218"/>
    </row>
    <row r="19886" customHeight="1" spans="1:11">
      <c r="A19886" s="228"/>
      <c r="B19886" s="219"/>
      <c r="C19886" s="220"/>
      <c r="D19886" s="220"/>
      <c r="E19886" s="220"/>
      <c r="F19886" s="225"/>
      <c r="G19886" s="222"/>
      <c r="H19886" s="229"/>
      <c r="I19886" s="220"/>
      <c r="J19886" s="220"/>
      <c r="K19886" s="223"/>
    </row>
    <row r="19887" customHeight="1" spans="1:11">
      <c r="A19887" s="226"/>
      <c r="B19887" s="213"/>
      <c r="C19887" s="214"/>
      <c r="D19887" s="214"/>
      <c r="E19887" s="214"/>
      <c r="F19887" s="224"/>
      <c r="G19887" s="216"/>
      <c r="H19887" s="227"/>
      <c r="I19887" s="214"/>
      <c r="J19887" s="214"/>
      <c r="K19887" s="218"/>
    </row>
    <row r="19888" customHeight="1" spans="1:11">
      <c r="A19888" s="228"/>
      <c r="B19888" s="219"/>
      <c r="C19888" s="220"/>
      <c r="D19888" s="220"/>
      <c r="E19888" s="220"/>
      <c r="F19888" s="225"/>
      <c r="G19888" s="222"/>
      <c r="H19888" s="229"/>
      <c r="I19888" s="220"/>
      <c r="J19888" s="220"/>
      <c r="K19888" s="223"/>
    </row>
    <row r="19889" customHeight="1" spans="1:11">
      <c r="A19889" s="226"/>
      <c r="B19889" s="213"/>
      <c r="C19889" s="214"/>
      <c r="D19889" s="214"/>
      <c r="E19889" s="214"/>
      <c r="F19889" s="224"/>
      <c r="G19889" s="216"/>
      <c r="H19889" s="227"/>
      <c r="I19889" s="214"/>
      <c r="J19889" s="214"/>
      <c r="K19889" s="218"/>
    </row>
    <row r="19890" customHeight="1" spans="1:11">
      <c r="A19890" s="228"/>
      <c r="B19890" s="219"/>
      <c r="C19890" s="220"/>
      <c r="D19890" s="220"/>
      <c r="E19890" s="220"/>
      <c r="F19890" s="225"/>
      <c r="G19890" s="222"/>
      <c r="H19890" s="229"/>
      <c r="I19890" s="220"/>
      <c r="J19890" s="220"/>
      <c r="K19890" s="223"/>
    </row>
    <row r="19891" customHeight="1" spans="1:11">
      <c r="A19891" s="226"/>
      <c r="B19891" s="213"/>
      <c r="C19891" s="214"/>
      <c r="D19891" s="214"/>
      <c r="E19891" s="214"/>
      <c r="F19891" s="224"/>
      <c r="G19891" s="216"/>
      <c r="H19891" s="227"/>
      <c r="I19891" s="214"/>
      <c r="J19891" s="214"/>
      <c r="K19891" s="218"/>
    </row>
    <row r="19892" customHeight="1" spans="1:11">
      <c r="A19892" s="228"/>
      <c r="B19892" s="219"/>
      <c r="C19892" s="220"/>
      <c r="D19892" s="220"/>
      <c r="E19892" s="220"/>
      <c r="F19892" s="225"/>
      <c r="G19892" s="222"/>
      <c r="H19892" s="229"/>
      <c r="I19892" s="220"/>
      <c r="J19892" s="220"/>
      <c r="K19892" s="223"/>
    </row>
    <row r="19893" customHeight="1" spans="1:11">
      <c r="A19893" s="226"/>
      <c r="B19893" s="213"/>
      <c r="C19893" s="214"/>
      <c r="D19893" s="214"/>
      <c r="E19893" s="214"/>
      <c r="F19893" s="224"/>
      <c r="G19893" s="216"/>
      <c r="H19893" s="227"/>
      <c r="I19893" s="214"/>
      <c r="J19893" s="214"/>
      <c r="K19893" s="218"/>
    </row>
    <row r="19894" customHeight="1" spans="1:11">
      <c r="A19894" s="228"/>
      <c r="B19894" s="219"/>
      <c r="C19894" s="220"/>
      <c r="D19894" s="220"/>
      <c r="E19894" s="220"/>
      <c r="F19894" s="225"/>
      <c r="G19894" s="222"/>
      <c r="H19894" s="229"/>
      <c r="I19894" s="220"/>
      <c r="J19894" s="220"/>
      <c r="K19894" s="223"/>
    </row>
    <row r="19895" customHeight="1" spans="1:11">
      <c r="A19895" s="226"/>
      <c r="B19895" s="213"/>
      <c r="C19895" s="214"/>
      <c r="D19895" s="214"/>
      <c r="E19895" s="214"/>
      <c r="F19895" s="224"/>
      <c r="G19895" s="216"/>
      <c r="H19895" s="227"/>
      <c r="I19895" s="214"/>
      <c r="J19895" s="214"/>
      <c r="K19895" s="218"/>
    </row>
    <row r="19896" customHeight="1" spans="1:11">
      <c r="A19896" s="228"/>
      <c r="B19896" s="219"/>
      <c r="C19896" s="220"/>
      <c r="D19896" s="220"/>
      <c r="E19896" s="220"/>
      <c r="F19896" s="225"/>
      <c r="G19896" s="222"/>
      <c r="H19896" s="229"/>
      <c r="I19896" s="220"/>
      <c r="J19896" s="220"/>
      <c r="K19896" s="223"/>
    </row>
    <row r="19897" customHeight="1" spans="1:11">
      <c r="A19897" s="226"/>
      <c r="B19897" s="213"/>
      <c r="C19897" s="214"/>
      <c r="D19897" s="214"/>
      <c r="E19897" s="214"/>
      <c r="F19897" s="224"/>
      <c r="G19897" s="216"/>
      <c r="H19897" s="227"/>
      <c r="I19897" s="214"/>
      <c r="J19897" s="214"/>
      <c r="K19897" s="218"/>
    </row>
    <row r="19898" customHeight="1" spans="1:11">
      <c r="A19898" s="228"/>
      <c r="B19898" s="219"/>
      <c r="C19898" s="220"/>
      <c r="D19898" s="220"/>
      <c r="E19898" s="220"/>
      <c r="F19898" s="225"/>
      <c r="G19898" s="222"/>
      <c r="H19898" s="229"/>
      <c r="I19898" s="220"/>
      <c r="J19898" s="220"/>
      <c r="K19898" s="223"/>
    </row>
    <row r="19899" customHeight="1" spans="1:11">
      <c r="A19899" s="226"/>
      <c r="B19899" s="213"/>
      <c r="C19899" s="214"/>
      <c r="D19899" s="214"/>
      <c r="E19899" s="214"/>
      <c r="F19899" s="224"/>
      <c r="G19899" s="216"/>
      <c r="H19899" s="227"/>
      <c r="I19899" s="214"/>
      <c r="J19899" s="214"/>
      <c r="K19899" s="218"/>
    </row>
    <row r="19900" customHeight="1" spans="1:11">
      <c r="A19900" s="228"/>
      <c r="B19900" s="219"/>
      <c r="C19900" s="220"/>
      <c r="D19900" s="220"/>
      <c r="E19900" s="220"/>
      <c r="F19900" s="225"/>
      <c r="G19900" s="222"/>
      <c r="H19900" s="229"/>
      <c r="I19900" s="220"/>
      <c r="J19900" s="220"/>
      <c r="K19900" s="223"/>
    </row>
    <row r="19901" customHeight="1" spans="1:11">
      <c r="A19901" s="226"/>
      <c r="B19901" s="213"/>
      <c r="C19901" s="214"/>
      <c r="D19901" s="214"/>
      <c r="E19901" s="214"/>
      <c r="F19901" s="224"/>
      <c r="G19901" s="216"/>
      <c r="H19901" s="227"/>
      <c r="I19901" s="214"/>
      <c r="J19901" s="214"/>
      <c r="K19901" s="218"/>
    </row>
    <row r="19902" customHeight="1" spans="1:11">
      <c r="A19902" s="228"/>
      <c r="B19902" s="219"/>
      <c r="C19902" s="220"/>
      <c r="D19902" s="220"/>
      <c r="E19902" s="220"/>
      <c r="F19902" s="225"/>
      <c r="G19902" s="222"/>
      <c r="H19902" s="229"/>
      <c r="I19902" s="220"/>
      <c r="J19902" s="220"/>
      <c r="K19902" s="223"/>
    </row>
    <row r="19903" customHeight="1" spans="1:11">
      <c r="A19903" s="226"/>
      <c r="B19903" s="213"/>
      <c r="C19903" s="214"/>
      <c r="D19903" s="214"/>
      <c r="E19903" s="214"/>
      <c r="F19903" s="224"/>
      <c r="G19903" s="216"/>
      <c r="H19903" s="227"/>
      <c r="I19903" s="214"/>
      <c r="J19903" s="214"/>
      <c r="K19903" s="218"/>
    </row>
    <row r="19904" customHeight="1" spans="1:11">
      <c r="A19904" s="228"/>
      <c r="B19904" s="219"/>
      <c r="C19904" s="220"/>
      <c r="D19904" s="220"/>
      <c r="E19904" s="220"/>
      <c r="F19904" s="225"/>
      <c r="G19904" s="222"/>
      <c r="H19904" s="229"/>
      <c r="I19904" s="220"/>
      <c r="J19904" s="220"/>
      <c r="K19904" s="223"/>
    </row>
    <row r="19905" customHeight="1" spans="1:11">
      <c r="A19905" s="226"/>
      <c r="B19905" s="213"/>
      <c r="C19905" s="214"/>
      <c r="D19905" s="214"/>
      <c r="E19905" s="214"/>
      <c r="F19905" s="224"/>
      <c r="G19905" s="216"/>
      <c r="H19905" s="227"/>
      <c r="I19905" s="214"/>
      <c r="J19905" s="214"/>
      <c r="K19905" s="218"/>
    </row>
    <row r="19906" customHeight="1" spans="1:11">
      <c r="A19906" s="228"/>
      <c r="B19906" s="219"/>
      <c r="C19906" s="220"/>
      <c r="D19906" s="220"/>
      <c r="E19906" s="220"/>
      <c r="F19906" s="225"/>
      <c r="G19906" s="222"/>
      <c r="H19906" s="229"/>
      <c r="I19906" s="220"/>
      <c r="J19906" s="220"/>
      <c r="K19906" s="223"/>
    </row>
    <row r="19907" customHeight="1" spans="1:11">
      <c r="A19907" s="226"/>
      <c r="B19907" s="213"/>
      <c r="C19907" s="214"/>
      <c r="D19907" s="214"/>
      <c r="E19907" s="214"/>
      <c r="F19907" s="224"/>
      <c r="G19907" s="216"/>
      <c r="H19907" s="227"/>
      <c r="I19907" s="214"/>
      <c r="J19907" s="214"/>
      <c r="K19907" s="218"/>
    </row>
    <row r="19908" customHeight="1" spans="1:11">
      <c r="A19908" s="228"/>
      <c r="B19908" s="219"/>
      <c r="C19908" s="220"/>
      <c r="D19908" s="220"/>
      <c r="E19908" s="220"/>
      <c r="F19908" s="225"/>
      <c r="G19908" s="222"/>
      <c r="H19908" s="229"/>
      <c r="I19908" s="220"/>
      <c r="J19908" s="220"/>
      <c r="K19908" s="223"/>
    </row>
    <row r="19909" customHeight="1" spans="1:11">
      <c r="A19909" s="226"/>
      <c r="B19909" s="213"/>
      <c r="C19909" s="214"/>
      <c r="D19909" s="214"/>
      <c r="E19909" s="214"/>
      <c r="F19909" s="224"/>
      <c r="G19909" s="216"/>
      <c r="H19909" s="227"/>
      <c r="I19909" s="214"/>
      <c r="J19909" s="214"/>
      <c r="K19909" s="218"/>
    </row>
    <row r="19910" customHeight="1" spans="1:11">
      <c r="A19910" s="228"/>
      <c r="B19910" s="219"/>
      <c r="C19910" s="220"/>
      <c r="D19910" s="220"/>
      <c r="E19910" s="220"/>
      <c r="F19910" s="225"/>
      <c r="G19910" s="222"/>
      <c r="H19910" s="229"/>
      <c r="I19910" s="220"/>
      <c r="J19910" s="220"/>
      <c r="K19910" s="223"/>
    </row>
    <row r="19911" customHeight="1" spans="1:11">
      <c r="A19911" s="226"/>
      <c r="B19911" s="213"/>
      <c r="C19911" s="214"/>
      <c r="D19911" s="214"/>
      <c r="E19911" s="214"/>
      <c r="F19911" s="224"/>
      <c r="G19911" s="216"/>
      <c r="H19911" s="227"/>
      <c r="I19911" s="214"/>
      <c r="J19911" s="214"/>
      <c r="K19911" s="218"/>
    </row>
    <row r="19912" customHeight="1" spans="1:11">
      <c r="A19912" s="228"/>
      <c r="B19912" s="219"/>
      <c r="C19912" s="220"/>
      <c r="D19912" s="220"/>
      <c r="E19912" s="220"/>
      <c r="F19912" s="225"/>
      <c r="G19912" s="222"/>
      <c r="H19912" s="229"/>
      <c r="I19912" s="220"/>
      <c r="J19912" s="220"/>
      <c r="K19912" s="223"/>
    </row>
    <row r="19913" customHeight="1" spans="1:11">
      <c r="A19913" s="226"/>
      <c r="B19913" s="213"/>
      <c r="C19913" s="214"/>
      <c r="D19913" s="214"/>
      <c r="E19913" s="214"/>
      <c r="F19913" s="224"/>
      <c r="G19913" s="216"/>
      <c r="H19913" s="227"/>
      <c r="I19913" s="214"/>
      <c r="J19913" s="214"/>
      <c r="K19913" s="218"/>
    </row>
    <row r="19914" customHeight="1" spans="1:11">
      <c r="A19914" s="228"/>
      <c r="B19914" s="219"/>
      <c r="C19914" s="220"/>
      <c r="D19914" s="220"/>
      <c r="E19914" s="220"/>
      <c r="F19914" s="225"/>
      <c r="G19914" s="222"/>
      <c r="H19914" s="229"/>
      <c r="I19914" s="220"/>
      <c r="J19914" s="220"/>
      <c r="K19914" s="223"/>
    </row>
    <row r="19915" customHeight="1" spans="1:11">
      <c r="A19915" s="226"/>
      <c r="B19915" s="213"/>
      <c r="C19915" s="214"/>
      <c r="D19915" s="214"/>
      <c r="E19915" s="214"/>
      <c r="F19915" s="224"/>
      <c r="G19915" s="216"/>
      <c r="H19915" s="227"/>
      <c r="I19915" s="214"/>
      <c r="J19915" s="214"/>
      <c r="K19915" s="218"/>
    </row>
    <row r="19916" customHeight="1" spans="1:11">
      <c r="A19916" s="228"/>
      <c r="B19916" s="219"/>
      <c r="C19916" s="220"/>
      <c r="D19916" s="220"/>
      <c r="E19916" s="220"/>
      <c r="F19916" s="225"/>
      <c r="G19916" s="222"/>
      <c r="H19916" s="229"/>
      <c r="I19916" s="220"/>
      <c r="J19916" s="220"/>
      <c r="K19916" s="223"/>
    </row>
    <row r="19917" customHeight="1" spans="1:11">
      <c r="A19917" s="226"/>
      <c r="B19917" s="213"/>
      <c r="C19917" s="214"/>
      <c r="D19917" s="214"/>
      <c r="E19917" s="214"/>
      <c r="F19917" s="224"/>
      <c r="G19917" s="216"/>
      <c r="H19917" s="227"/>
      <c r="I19917" s="214"/>
      <c r="J19917" s="214"/>
      <c r="K19917" s="218"/>
    </row>
    <row r="19918" customHeight="1" spans="1:11">
      <c r="A19918" s="228"/>
      <c r="B19918" s="219"/>
      <c r="C19918" s="220"/>
      <c r="D19918" s="220"/>
      <c r="E19918" s="220"/>
      <c r="F19918" s="225"/>
      <c r="G19918" s="222"/>
      <c r="H19918" s="229"/>
      <c r="I19918" s="220"/>
      <c r="J19918" s="220"/>
      <c r="K19918" s="223"/>
    </row>
    <row r="19919" customHeight="1" spans="1:11">
      <c r="A19919" s="226"/>
      <c r="B19919" s="213"/>
      <c r="C19919" s="214"/>
      <c r="D19919" s="214"/>
      <c r="E19919" s="214"/>
      <c r="F19919" s="224"/>
      <c r="G19919" s="216"/>
      <c r="H19919" s="227"/>
      <c r="I19919" s="214"/>
      <c r="J19919" s="214"/>
      <c r="K19919" s="218"/>
    </row>
    <row r="19920" customHeight="1" spans="1:11">
      <c r="A19920" s="228"/>
      <c r="B19920" s="219"/>
      <c r="C19920" s="220"/>
      <c r="D19920" s="220"/>
      <c r="E19920" s="220"/>
      <c r="F19920" s="225"/>
      <c r="G19920" s="222"/>
      <c r="H19920" s="229"/>
      <c r="I19920" s="220"/>
      <c r="J19920" s="220"/>
      <c r="K19920" s="223"/>
    </row>
    <row r="19921" customHeight="1" spans="1:11">
      <c r="A19921" s="226"/>
      <c r="B19921" s="213"/>
      <c r="C19921" s="214"/>
      <c r="D19921" s="214"/>
      <c r="E19921" s="214"/>
      <c r="F19921" s="224"/>
      <c r="G19921" s="216"/>
      <c r="H19921" s="227"/>
      <c r="I19921" s="214"/>
      <c r="J19921" s="214"/>
      <c r="K19921" s="218"/>
    </row>
    <row r="19922" customHeight="1" spans="1:11">
      <c r="A19922" s="228"/>
      <c r="B19922" s="219"/>
      <c r="C19922" s="220"/>
      <c r="D19922" s="220"/>
      <c r="E19922" s="220"/>
      <c r="F19922" s="225"/>
      <c r="G19922" s="222"/>
      <c r="H19922" s="229"/>
      <c r="I19922" s="220"/>
      <c r="J19922" s="220"/>
      <c r="K19922" s="223"/>
    </row>
    <row r="19923" customHeight="1" spans="1:11">
      <c r="A19923" s="226"/>
      <c r="B19923" s="213"/>
      <c r="C19923" s="214"/>
      <c r="D19923" s="214"/>
      <c r="E19923" s="214"/>
      <c r="F19923" s="224"/>
      <c r="G19923" s="216"/>
      <c r="H19923" s="227"/>
      <c r="I19923" s="214"/>
      <c r="J19923" s="214"/>
      <c r="K19923" s="218"/>
    </row>
    <row r="19924" customHeight="1" spans="1:11">
      <c r="A19924" s="228"/>
      <c r="B19924" s="219"/>
      <c r="C19924" s="220"/>
      <c r="D19924" s="220"/>
      <c r="E19924" s="220"/>
      <c r="F19924" s="225"/>
      <c r="G19924" s="222"/>
      <c r="H19924" s="229"/>
      <c r="I19924" s="220"/>
      <c r="J19924" s="220"/>
      <c r="K19924" s="223"/>
    </row>
    <row r="19925" customHeight="1" spans="1:11">
      <c r="A19925" s="226"/>
      <c r="B19925" s="213"/>
      <c r="C19925" s="214"/>
      <c r="D19925" s="214"/>
      <c r="E19925" s="214"/>
      <c r="F19925" s="224"/>
      <c r="G19925" s="216"/>
      <c r="H19925" s="227"/>
      <c r="I19925" s="214"/>
      <c r="J19925" s="214"/>
      <c r="K19925" s="218"/>
    </row>
    <row r="19926" customHeight="1" spans="1:11">
      <c r="A19926" s="228"/>
      <c r="B19926" s="219"/>
      <c r="C19926" s="220"/>
      <c r="D19926" s="220"/>
      <c r="E19926" s="220"/>
      <c r="F19926" s="225"/>
      <c r="G19926" s="222"/>
      <c r="H19926" s="229"/>
      <c r="I19926" s="220"/>
      <c r="J19926" s="220"/>
      <c r="K19926" s="223"/>
    </row>
    <row r="19927" customHeight="1" spans="1:11">
      <c r="A19927" s="226"/>
      <c r="B19927" s="213"/>
      <c r="C19927" s="214"/>
      <c r="D19927" s="214"/>
      <c r="E19927" s="214"/>
      <c r="F19927" s="224"/>
      <c r="G19927" s="216"/>
      <c r="H19927" s="227"/>
      <c r="I19927" s="214"/>
      <c r="J19927" s="214"/>
      <c r="K19927" s="218"/>
    </row>
    <row r="19928" customHeight="1" spans="1:11">
      <c r="A19928" s="228"/>
      <c r="B19928" s="219"/>
      <c r="C19928" s="220"/>
      <c r="D19928" s="220"/>
      <c r="E19928" s="220"/>
      <c r="F19928" s="225"/>
      <c r="G19928" s="222"/>
      <c r="H19928" s="229"/>
      <c r="I19928" s="220"/>
      <c r="J19928" s="220"/>
      <c r="K19928" s="223"/>
    </row>
    <row r="19929" customHeight="1" spans="1:11">
      <c r="A19929" s="226"/>
      <c r="B19929" s="213"/>
      <c r="C19929" s="214"/>
      <c r="D19929" s="214"/>
      <c r="E19929" s="214"/>
      <c r="F19929" s="224"/>
      <c r="G19929" s="216"/>
      <c r="H19929" s="227"/>
      <c r="I19929" s="214"/>
      <c r="J19929" s="214"/>
      <c r="K19929" s="218"/>
    </row>
    <row r="19930" customHeight="1" spans="1:11">
      <c r="A19930" s="228"/>
      <c r="B19930" s="219"/>
      <c r="C19930" s="220"/>
      <c r="D19930" s="220"/>
      <c r="E19930" s="220"/>
      <c r="F19930" s="225"/>
      <c r="G19930" s="222"/>
      <c r="H19930" s="229"/>
      <c r="I19930" s="220"/>
      <c r="J19930" s="220"/>
      <c r="K19930" s="223"/>
    </row>
    <row r="19931" customHeight="1" spans="1:11">
      <c r="A19931" s="226"/>
      <c r="B19931" s="213"/>
      <c r="C19931" s="214"/>
      <c r="D19931" s="214"/>
      <c r="E19931" s="214"/>
      <c r="F19931" s="224"/>
      <c r="G19931" s="216"/>
      <c r="H19931" s="227"/>
      <c r="I19931" s="214"/>
      <c r="J19931" s="214"/>
      <c r="K19931" s="218"/>
    </row>
    <row r="19932" customHeight="1" spans="1:11">
      <c r="A19932" s="228"/>
      <c r="B19932" s="219"/>
      <c r="C19932" s="220"/>
      <c r="D19932" s="220"/>
      <c r="E19932" s="220"/>
      <c r="F19932" s="225"/>
      <c r="G19932" s="222"/>
      <c r="H19932" s="229"/>
      <c r="I19932" s="220"/>
      <c r="J19932" s="220"/>
      <c r="K19932" s="223"/>
    </row>
    <row r="19933" customHeight="1" spans="1:11">
      <c r="A19933" s="226"/>
      <c r="B19933" s="213"/>
      <c r="C19933" s="214"/>
      <c r="D19933" s="214"/>
      <c r="E19933" s="214"/>
      <c r="F19933" s="224"/>
      <c r="G19933" s="216"/>
      <c r="H19933" s="227"/>
      <c r="I19933" s="214"/>
      <c r="J19933" s="214"/>
      <c r="K19933" s="218"/>
    </row>
    <row r="19934" customHeight="1" spans="1:11">
      <c r="A19934" s="228"/>
      <c r="B19934" s="219"/>
      <c r="C19934" s="220"/>
      <c r="D19934" s="220"/>
      <c r="E19934" s="220"/>
      <c r="F19934" s="225"/>
      <c r="G19934" s="222"/>
      <c r="H19934" s="229"/>
      <c r="I19934" s="220"/>
      <c r="J19934" s="220"/>
      <c r="K19934" s="223"/>
    </row>
    <row r="19935" customHeight="1" spans="1:11">
      <c r="A19935" s="226"/>
      <c r="B19935" s="213"/>
      <c r="C19935" s="214"/>
      <c r="D19935" s="214"/>
      <c r="E19935" s="214"/>
      <c r="F19935" s="224"/>
      <c r="G19935" s="216"/>
      <c r="H19935" s="227"/>
      <c r="I19935" s="214"/>
      <c r="J19935" s="214"/>
      <c r="K19935" s="218"/>
    </row>
    <row r="19936" customHeight="1" spans="1:11">
      <c r="A19936" s="228"/>
      <c r="B19936" s="219"/>
      <c r="C19936" s="220"/>
      <c r="D19936" s="220"/>
      <c r="E19936" s="220"/>
      <c r="F19936" s="225"/>
      <c r="G19936" s="222"/>
      <c r="H19936" s="229"/>
      <c r="I19936" s="220"/>
      <c r="J19936" s="220"/>
      <c r="K19936" s="223"/>
    </row>
    <row r="19937" customHeight="1" spans="1:11">
      <c r="A19937" s="226"/>
      <c r="B19937" s="213"/>
      <c r="C19937" s="214"/>
      <c r="D19937" s="214"/>
      <c r="E19937" s="214"/>
      <c r="F19937" s="224"/>
      <c r="G19937" s="216"/>
      <c r="H19937" s="227"/>
      <c r="I19937" s="214"/>
      <c r="J19937" s="214"/>
      <c r="K19937" s="218"/>
    </row>
    <row r="19938" customHeight="1" spans="1:11">
      <c r="A19938" s="228"/>
      <c r="B19938" s="219"/>
      <c r="C19938" s="220"/>
      <c r="D19938" s="220"/>
      <c r="E19938" s="220"/>
      <c r="F19938" s="225"/>
      <c r="G19938" s="222"/>
      <c r="H19938" s="229"/>
      <c r="I19938" s="220"/>
      <c r="J19938" s="220"/>
      <c r="K19938" s="223"/>
    </row>
    <row r="19939" customHeight="1" spans="1:11">
      <c r="A19939" s="226"/>
      <c r="B19939" s="213"/>
      <c r="C19939" s="214"/>
      <c r="D19939" s="214"/>
      <c r="E19939" s="214"/>
      <c r="F19939" s="224"/>
      <c r="G19939" s="216"/>
      <c r="H19939" s="227"/>
      <c r="I19939" s="214"/>
      <c r="J19939" s="214"/>
      <c r="K19939" s="218"/>
    </row>
    <row r="19940" customHeight="1" spans="1:11">
      <c r="A19940" s="228"/>
      <c r="B19940" s="219"/>
      <c r="C19940" s="220"/>
      <c r="D19940" s="220"/>
      <c r="E19940" s="220"/>
      <c r="F19940" s="225"/>
      <c r="G19940" s="222"/>
      <c r="H19940" s="229"/>
      <c r="I19940" s="220"/>
      <c r="J19940" s="220"/>
      <c r="K19940" s="223"/>
    </row>
    <row r="19941" customHeight="1" spans="1:11">
      <c r="A19941" s="226"/>
      <c r="B19941" s="213"/>
      <c r="C19941" s="214"/>
      <c r="D19941" s="214"/>
      <c r="E19941" s="214"/>
      <c r="F19941" s="224"/>
      <c r="G19941" s="216"/>
      <c r="H19941" s="227"/>
      <c r="I19941" s="214"/>
      <c r="J19941" s="214"/>
      <c r="K19941" s="218"/>
    </row>
    <row r="19942" customHeight="1" spans="1:11">
      <c r="A19942" s="228"/>
      <c r="B19942" s="219"/>
      <c r="C19942" s="220"/>
      <c r="D19942" s="220"/>
      <c r="E19942" s="220"/>
      <c r="F19942" s="225"/>
      <c r="G19942" s="222"/>
      <c r="H19942" s="229"/>
      <c r="I19942" s="220"/>
      <c r="J19942" s="220"/>
      <c r="K19942" s="223"/>
    </row>
    <row r="19943" customHeight="1" spans="1:11">
      <c r="A19943" s="226"/>
      <c r="B19943" s="213"/>
      <c r="C19943" s="214"/>
      <c r="D19943" s="214"/>
      <c r="E19943" s="214"/>
      <c r="F19943" s="224"/>
      <c r="G19943" s="216"/>
      <c r="H19943" s="227"/>
      <c r="I19943" s="214"/>
      <c r="J19943" s="214"/>
      <c r="K19943" s="218"/>
    </row>
    <row r="19944" customHeight="1" spans="1:11">
      <c r="A19944" s="228"/>
      <c r="B19944" s="219"/>
      <c r="C19944" s="220"/>
      <c r="D19944" s="220"/>
      <c r="E19944" s="220"/>
      <c r="F19944" s="225"/>
      <c r="G19944" s="222"/>
      <c r="H19944" s="229"/>
      <c r="I19944" s="220"/>
      <c r="J19944" s="220"/>
      <c r="K19944" s="223"/>
    </row>
    <row r="19945" customHeight="1" spans="1:11">
      <c r="A19945" s="226"/>
      <c r="B19945" s="213"/>
      <c r="C19945" s="214"/>
      <c r="D19945" s="214"/>
      <c r="E19945" s="214"/>
      <c r="F19945" s="224"/>
      <c r="G19945" s="216"/>
      <c r="H19945" s="227"/>
      <c r="I19945" s="214"/>
      <c r="J19945" s="214"/>
      <c r="K19945" s="218"/>
    </row>
    <row r="19946" customHeight="1" spans="1:11">
      <c r="A19946" s="228"/>
      <c r="B19946" s="219"/>
      <c r="C19946" s="220"/>
      <c r="D19946" s="220"/>
      <c r="E19946" s="220"/>
      <c r="F19946" s="225"/>
      <c r="G19946" s="222"/>
      <c r="H19946" s="229"/>
      <c r="I19946" s="220"/>
      <c r="J19946" s="220"/>
      <c r="K19946" s="223"/>
    </row>
    <row r="19947" customHeight="1" spans="1:11">
      <c r="A19947" s="226"/>
      <c r="B19947" s="213"/>
      <c r="C19947" s="214"/>
      <c r="D19947" s="214"/>
      <c r="E19947" s="214"/>
      <c r="F19947" s="224"/>
      <c r="G19947" s="216"/>
      <c r="H19947" s="227"/>
      <c r="I19947" s="214"/>
      <c r="J19947" s="214"/>
      <c r="K19947" s="218"/>
    </row>
    <row r="19948" customHeight="1" spans="1:11">
      <c r="A19948" s="228"/>
      <c r="B19948" s="219"/>
      <c r="C19948" s="220"/>
      <c r="D19948" s="220"/>
      <c r="E19948" s="220"/>
      <c r="F19948" s="225"/>
      <c r="G19948" s="222"/>
      <c r="H19948" s="229"/>
      <c r="I19948" s="220"/>
      <c r="J19948" s="220"/>
      <c r="K19948" s="223"/>
    </row>
    <row r="19949" customHeight="1" spans="1:11">
      <c r="A19949" s="226"/>
      <c r="B19949" s="213"/>
      <c r="C19949" s="214"/>
      <c r="D19949" s="214"/>
      <c r="E19949" s="214"/>
      <c r="F19949" s="224"/>
      <c r="G19949" s="216"/>
      <c r="H19949" s="227"/>
      <c r="I19949" s="214"/>
      <c r="J19949" s="214"/>
      <c r="K19949" s="218"/>
    </row>
    <row r="19950" customHeight="1" spans="1:11">
      <c r="A19950" s="228"/>
      <c r="B19950" s="219"/>
      <c r="C19950" s="220"/>
      <c r="D19950" s="220"/>
      <c r="E19950" s="220"/>
      <c r="F19950" s="225"/>
      <c r="G19950" s="222"/>
      <c r="H19950" s="229"/>
      <c r="I19950" s="220"/>
      <c r="J19950" s="220"/>
      <c r="K19950" s="223"/>
    </row>
    <row r="19951" customHeight="1" spans="1:11">
      <c r="A19951" s="226"/>
      <c r="B19951" s="213"/>
      <c r="C19951" s="214"/>
      <c r="D19951" s="214"/>
      <c r="E19951" s="214"/>
      <c r="F19951" s="224"/>
      <c r="G19951" s="216"/>
      <c r="H19951" s="227"/>
      <c r="I19951" s="214"/>
      <c r="J19951" s="214"/>
      <c r="K19951" s="218"/>
    </row>
    <row r="19952" customHeight="1" spans="1:11">
      <c r="A19952" s="228"/>
      <c r="B19952" s="219"/>
      <c r="C19952" s="220"/>
      <c r="D19952" s="220"/>
      <c r="E19952" s="220"/>
      <c r="F19952" s="225"/>
      <c r="G19952" s="222"/>
      <c r="H19952" s="229"/>
      <c r="I19952" s="220"/>
      <c r="J19952" s="220"/>
      <c r="K19952" s="223"/>
    </row>
    <row r="19953" customHeight="1" spans="1:11">
      <c r="A19953" s="226"/>
      <c r="B19953" s="213"/>
      <c r="C19953" s="214"/>
      <c r="D19953" s="214"/>
      <c r="E19953" s="214"/>
      <c r="F19953" s="224"/>
      <c r="G19953" s="216"/>
      <c r="H19953" s="227"/>
      <c r="I19953" s="214"/>
      <c r="J19953" s="214"/>
      <c r="K19953" s="218"/>
    </row>
    <row r="19954" customHeight="1" spans="1:11">
      <c r="A19954" s="228"/>
      <c r="B19954" s="219"/>
      <c r="C19954" s="220"/>
      <c r="D19954" s="220"/>
      <c r="E19954" s="220"/>
      <c r="F19954" s="225"/>
      <c r="G19954" s="222"/>
      <c r="H19954" s="229"/>
      <c r="I19954" s="220"/>
      <c r="J19954" s="220"/>
      <c r="K19954" s="223"/>
    </row>
    <row r="19955" customHeight="1" spans="1:11">
      <c r="A19955" s="226"/>
      <c r="B19955" s="213"/>
      <c r="C19955" s="214"/>
      <c r="D19955" s="214"/>
      <c r="E19955" s="214"/>
      <c r="F19955" s="224"/>
      <c r="G19955" s="216"/>
      <c r="H19955" s="227"/>
      <c r="I19955" s="214"/>
      <c r="J19955" s="214"/>
      <c r="K19955" s="218"/>
    </row>
    <row r="19956" customHeight="1" spans="1:11">
      <c r="A19956" s="228"/>
      <c r="B19956" s="219"/>
      <c r="C19956" s="220"/>
      <c r="D19956" s="220"/>
      <c r="E19956" s="220"/>
      <c r="F19956" s="225"/>
      <c r="G19956" s="222"/>
      <c r="H19956" s="229"/>
      <c r="I19956" s="220"/>
      <c r="J19956" s="220"/>
      <c r="K19956" s="223"/>
    </row>
    <row r="19957" customHeight="1" spans="1:11">
      <c r="A19957" s="226"/>
      <c r="B19957" s="213"/>
      <c r="C19957" s="214"/>
      <c r="D19957" s="214"/>
      <c r="E19957" s="214"/>
      <c r="F19957" s="224"/>
      <c r="G19957" s="216"/>
      <c r="H19957" s="227"/>
      <c r="I19957" s="214"/>
      <c r="J19957" s="214"/>
      <c r="K19957" s="218"/>
    </row>
    <row r="19958" customHeight="1" spans="1:11">
      <c r="A19958" s="228"/>
      <c r="B19958" s="219"/>
      <c r="C19958" s="220"/>
      <c r="D19958" s="220"/>
      <c r="E19958" s="220"/>
      <c r="F19958" s="225"/>
      <c r="G19958" s="222"/>
      <c r="H19958" s="229"/>
      <c r="I19958" s="220"/>
      <c r="J19958" s="220"/>
      <c r="K19958" s="223"/>
    </row>
    <row r="19959" customHeight="1" spans="1:11">
      <c r="A19959" s="226"/>
      <c r="B19959" s="213"/>
      <c r="C19959" s="214"/>
      <c r="D19959" s="214"/>
      <c r="E19959" s="214"/>
      <c r="F19959" s="224"/>
      <c r="G19959" s="216"/>
      <c r="H19959" s="227"/>
      <c r="I19959" s="214"/>
      <c r="J19959" s="214"/>
      <c r="K19959" s="218"/>
    </row>
    <row r="19960" customHeight="1" spans="1:11">
      <c r="A19960" s="228"/>
      <c r="B19960" s="219"/>
      <c r="C19960" s="220"/>
      <c r="D19960" s="220"/>
      <c r="E19960" s="220"/>
      <c r="F19960" s="225"/>
      <c r="G19960" s="222"/>
      <c r="H19960" s="229"/>
      <c r="I19960" s="220"/>
      <c r="J19960" s="220"/>
      <c r="K19960" s="223"/>
    </row>
    <row r="19961" customHeight="1" spans="1:11">
      <c r="A19961" s="226"/>
      <c r="B19961" s="213"/>
      <c r="C19961" s="214"/>
      <c r="D19961" s="214"/>
      <c r="E19961" s="214"/>
      <c r="F19961" s="224"/>
      <c r="G19961" s="216"/>
      <c r="H19961" s="227"/>
      <c r="I19961" s="214"/>
      <c r="J19961" s="214"/>
      <c r="K19961" s="218"/>
    </row>
    <row r="19962" customHeight="1" spans="1:11">
      <c r="A19962" s="228"/>
      <c r="B19962" s="219"/>
      <c r="C19962" s="220"/>
      <c r="D19962" s="220"/>
      <c r="E19962" s="220"/>
      <c r="F19962" s="225"/>
      <c r="G19962" s="222"/>
      <c r="H19962" s="229"/>
      <c r="I19962" s="220"/>
      <c r="J19962" s="220"/>
      <c r="K19962" s="223"/>
    </row>
    <row r="19963" customHeight="1" spans="1:11">
      <c r="A19963" s="226"/>
      <c r="B19963" s="213"/>
      <c r="C19963" s="214"/>
      <c r="D19963" s="214"/>
      <c r="E19963" s="214"/>
      <c r="F19963" s="224"/>
      <c r="G19963" s="216"/>
      <c r="H19963" s="227"/>
      <c r="I19963" s="214"/>
      <c r="J19963" s="214"/>
      <c r="K19963" s="218"/>
    </row>
    <row r="19964" customHeight="1" spans="1:11">
      <c r="A19964" s="228"/>
      <c r="B19964" s="219"/>
      <c r="C19964" s="220"/>
      <c r="D19964" s="220"/>
      <c r="E19964" s="220"/>
      <c r="F19964" s="225"/>
      <c r="G19964" s="222"/>
      <c r="H19964" s="229"/>
      <c r="I19964" s="220"/>
      <c r="J19964" s="220"/>
      <c r="K19964" s="223"/>
    </row>
    <row r="19965" customHeight="1" spans="1:11">
      <c r="A19965" s="226"/>
      <c r="B19965" s="213"/>
      <c r="C19965" s="214"/>
      <c r="D19965" s="214"/>
      <c r="E19965" s="214"/>
      <c r="F19965" s="224"/>
      <c r="G19965" s="216"/>
      <c r="H19965" s="227"/>
      <c r="I19965" s="214"/>
      <c r="J19965" s="214"/>
      <c r="K19965" s="218"/>
    </row>
    <row r="19966" customHeight="1" spans="1:11">
      <c r="A19966" s="228"/>
      <c r="B19966" s="219"/>
      <c r="C19966" s="220"/>
      <c r="D19966" s="220"/>
      <c r="E19966" s="220"/>
      <c r="F19966" s="225"/>
      <c r="G19966" s="222"/>
      <c r="H19966" s="229"/>
      <c r="I19966" s="220"/>
      <c r="J19966" s="220"/>
      <c r="K19966" s="223"/>
    </row>
    <row r="19967" customHeight="1" spans="1:11">
      <c r="A19967" s="226"/>
      <c r="B19967" s="213"/>
      <c r="C19967" s="214"/>
      <c r="D19967" s="214"/>
      <c r="E19967" s="214"/>
      <c r="F19967" s="224"/>
      <c r="G19967" s="216"/>
      <c r="H19967" s="227"/>
      <c r="I19967" s="214"/>
      <c r="J19967" s="214"/>
      <c r="K19967" s="218"/>
    </row>
    <row r="19968" customHeight="1" spans="1:11">
      <c r="A19968" s="228"/>
      <c r="B19968" s="219"/>
      <c r="C19968" s="220"/>
      <c r="D19968" s="220"/>
      <c r="E19968" s="220"/>
      <c r="F19968" s="225"/>
      <c r="G19968" s="222"/>
      <c r="H19968" s="229"/>
      <c r="I19968" s="220"/>
      <c r="J19968" s="220"/>
      <c r="K19968" s="223"/>
    </row>
    <row r="19969" customHeight="1" spans="1:11">
      <c r="A19969" s="226"/>
      <c r="B19969" s="213"/>
      <c r="C19969" s="214"/>
      <c r="D19969" s="214"/>
      <c r="E19969" s="214"/>
      <c r="F19969" s="224"/>
      <c r="G19969" s="216"/>
      <c r="H19969" s="227"/>
      <c r="I19969" s="214"/>
      <c r="J19969" s="214"/>
      <c r="K19969" s="218"/>
    </row>
    <row r="19970" customHeight="1" spans="1:11">
      <c r="A19970" s="228"/>
      <c r="B19970" s="219"/>
      <c r="C19970" s="220"/>
      <c r="D19970" s="220"/>
      <c r="E19970" s="220"/>
      <c r="F19970" s="225"/>
      <c r="G19970" s="222"/>
      <c r="H19970" s="229"/>
      <c r="I19970" s="220"/>
      <c r="J19970" s="220"/>
      <c r="K19970" s="223"/>
    </row>
    <row r="19971" customHeight="1" spans="1:11">
      <c r="A19971" s="226"/>
      <c r="B19971" s="213"/>
      <c r="C19971" s="214"/>
      <c r="D19971" s="214"/>
      <c r="E19971" s="214"/>
      <c r="F19971" s="224"/>
      <c r="G19971" s="216"/>
      <c r="H19971" s="227"/>
      <c r="I19971" s="214"/>
      <c r="J19971" s="214"/>
      <c r="K19971" s="218"/>
    </row>
    <row r="19972" customHeight="1" spans="1:11">
      <c r="A19972" s="228"/>
      <c r="B19972" s="219"/>
      <c r="C19972" s="220"/>
      <c r="D19972" s="220"/>
      <c r="E19972" s="220"/>
      <c r="F19972" s="225"/>
      <c r="G19972" s="222"/>
      <c r="H19972" s="229"/>
      <c r="I19972" s="220"/>
      <c r="J19972" s="220"/>
      <c r="K19972" s="223"/>
    </row>
    <row r="19973" customHeight="1" spans="1:11">
      <c r="A19973" s="226"/>
      <c r="B19973" s="213"/>
      <c r="C19973" s="214"/>
      <c r="D19973" s="214"/>
      <c r="E19973" s="214"/>
      <c r="F19973" s="224"/>
      <c r="G19973" s="216"/>
      <c r="H19973" s="227"/>
      <c r="I19973" s="214"/>
      <c r="J19973" s="214"/>
      <c r="K19973" s="218"/>
    </row>
    <row r="19974" customHeight="1" spans="1:11">
      <c r="A19974" s="228"/>
      <c r="B19974" s="219"/>
      <c r="C19974" s="220"/>
      <c r="D19974" s="220"/>
      <c r="E19974" s="220"/>
      <c r="F19974" s="225"/>
      <c r="G19974" s="222"/>
      <c r="H19974" s="229"/>
      <c r="I19974" s="220"/>
      <c r="J19974" s="220"/>
      <c r="K19974" s="223"/>
    </row>
    <row r="19975" customHeight="1" spans="1:11">
      <c r="A19975" s="226"/>
      <c r="B19975" s="213"/>
      <c r="C19975" s="214"/>
      <c r="D19975" s="214"/>
      <c r="E19975" s="214"/>
      <c r="F19975" s="224"/>
      <c r="G19975" s="216"/>
      <c r="H19975" s="227"/>
      <c r="I19975" s="214"/>
      <c r="J19975" s="214"/>
      <c r="K19975" s="218"/>
    </row>
    <row r="19976" customHeight="1" spans="1:11">
      <c r="A19976" s="228"/>
      <c r="B19976" s="219"/>
      <c r="C19976" s="220"/>
      <c r="D19976" s="220"/>
      <c r="E19976" s="220"/>
      <c r="F19976" s="225"/>
      <c r="G19976" s="222"/>
      <c r="H19976" s="229"/>
      <c r="I19976" s="220"/>
      <c r="J19976" s="220"/>
      <c r="K19976" s="223"/>
    </row>
    <row r="19977" customHeight="1" spans="1:11">
      <c r="A19977" s="226"/>
      <c r="B19977" s="213"/>
      <c r="C19977" s="214"/>
      <c r="D19977" s="214"/>
      <c r="E19977" s="214"/>
      <c r="F19977" s="224"/>
      <c r="G19977" s="216"/>
      <c r="H19977" s="227"/>
      <c r="I19977" s="214"/>
      <c r="J19977" s="214"/>
      <c r="K19977" s="218"/>
    </row>
    <row r="19978" customHeight="1" spans="1:11">
      <c r="A19978" s="228"/>
      <c r="B19978" s="219"/>
      <c r="C19978" s="220"/>
      <c r="D19978" s="220"/>
      <c r="E19978" s="220"/>
      <c r="F19978" s="225"/>
      <c r="G19978" s="222"/>
      <c r="H19978" s="229"/>
      <c r="I19978" s="220"/>
      <c r="J19978" s="220"/>
      <c r="K19978" s="223"/>
    </row>
    <row r="19979" customHeight="1" spans="1:11">
      <c r="A19979" s="226"/>
      <c r="B19979" s="213"/>
      <c r="C19979" s="214"/>
      <c r="D19979" s="214"/>
      <c r="E19979" s="214"/>
      <c r="F19979" s="224"/>
      <c r="G19979" s="216"/>
      <c r="H19979" s="227"/>
      <c r="I19979" s="214"/>
      <c r="J19979" s="214"/>
      <c r="K19979" s="218"/>
    </row>
    <row r="19980" customHeight="1" spans="1:11">
      <c r="A19980" s="228"/>
      <c r="B19980" s="219"/>
      <c r="C19980" s="220"/>
      <c r="D19980" s="220"/>
      <c r="E19980" s="220"/>
      <c r="F19980" s="225"/>
      <c r="G19980" s="222"/>
      <c r="H19980" s="229"/>
      <c r="I19980" s="220"/>
      <c r="J19980" s="220"/>
      <c r="K19980" s="223"/>
    </row>
    <row r="19981" customHeight="1" spans="1:11">
      <c r="A19981" s="226"/>
      <c r="B19981" s="213"/>
      <c r="C19981" s="214"/>
      <c r="D19981" s="214"/>
      <c r="E19981" s="214"/>
      <c r="F19981" s="224"/>
      <c r="G19981" s="216"/>
      <c r="H19981" s="227"/>
      <c r="I19981" s="214"/>
      <c r="J19981" s="214"/>
      <c r="K19981" s="218"/>
    </row>
    <row r="19982" customHeight="1" spans="1:11">
      <c r="A19982" s="228"/>
      <c r="B19982" s="219"/>
      <c r="C19982" s="220"/>
      <c r="D19982" s="220"/>
      <c r="E19982" s="220"/>
      <c r="F19982" s="225"/>
      <c r="G19982" s="222"/>
      <c r="H19982" s="229"/>
      <c r="I19982" s="220"/>
      <c r="J19982" s="220"/>
      <c r="K19982" s="223"/>
    </row>
    <row r="19983" customHeight="1" spans="1:11">
      <c r="A19983" s="226"/>
      <c r="B19983" s="213"/>
      <c r="C19983" s="214"/>
      <c r="D19983" s="214"/>
      <c r="E19983" s="214"/>
      <c r="F19983" s="224"/>
      <c r="G19983" s="216"/>
      <c r="H19983" s="227"/>
      <c r="I19983" s="214"/>
      <c r="J19983" s="214"/>
      <c r="K19983" s="218"/>
    </row>
    <row r="19984" customHeight="1" spans="1:11">
      <c r="A19984" s="228"/>
      <c r="B19984" s="219"/>
      <c r="C19984" s="220"/>
      <c r="D19984" s="220"/>
      <c r="E19984" s="220"/>
      <c r="F19984" s="225"/>
      <c r="G19984" s="222"/>
      <c r="H19984" s="229"/>
      <c r="I19984" s="220"/>
      <c r="J19984" s="220"/>
      <c r="K19984" s="223"/>
    </row>
    <row r="19985" customHeight="1" spans="1:11">
      <c r="A19985" s="226"/>
      <c r="B19985" s="213"/>
      <c r="C19985" s="214"/>
      <c r="D19985" s="214"/>
      <c r="E19985" s="214"/>
      <c r="F19985" s="224"/>
      <c r="G19985" s="216"/>
      <c r="H19985" s="227"/>
      <c r="I19985" s="214"/>
      <c r="J19985" s="214"/>
      <c r="K19985" s="218"/>
    </row>
    <row r="19986" customHeight="1" spans="1:11">
      <c r="A19986" s="228"/>
      <c r="B19986" s="219"/>
      <c r="C19986" s="220"/>
      <c r="D19986" s="220"/>
      <c r="E19986" s="220"/>
      <c r="F19986" s="225"/>
      <c r="G19986" s="222"/>
      <c r="H19986" s="229"/>
      <c r="I19986" s="220"/>
      <c r="J19986" s="220"/>
      <c r="K19986" s="223"/>
    </row>
    <row r="19987" customHeight="1" spans="1:11">
      <c r="A19987" s="226"/>
      <c r="B19987" s="213"/>
      <c r="C19987" s="214"/>
      <c r="D19987" s="214"/>
      <c r="E19987" s="214"/>
      <c r="F19987" s="224"/>
      <c r="G19987" s="216"/>
      <c r="H19987" s="227"/>
      <c r="I19987" s="214"/>
      <c r="J19987" s="214"/>
      <c r="K19987" s="218"/>
    </row>
    <row r="19988" customHeight="1" spans="1:11">
      <c r="A19988" s="228"/>
      <c r="B19988" s="219"/>
      <c r="C19988" s="220"/>
      <c r="D19988" s="220"/>
      <c r="E19988" s="220"/>
      <c r="F19988" s="225"/>
      <c r="G19988" s="222"/>
      <c r="H19988" s="229"/>
      <c r="I19988" s="220"/>
      <c r="J19988" s="220"/>
      <c r="K19988" s="223"/>
    </row>
    <row r="19989" customHeight="1" spans="1:11">
      <c r="A19989" s="226"/>
      <c r="B19989" s="213"/>
      <c r="C19989" s="214"/>
      <c r="D19989" s="214"/>
      <c r="E19989" s="214"/>
      <c r="F19989" s="224"/>
      <c r="G19989" s="216"/>
      <c r="H19989" s="227"/>
      <c r="I19989" s="214"/>
      <c r="J19989" s="214"/>
      <c r="K19989" s="218"/>
    </row>
    <row r="19990" customHeight="1" spans="1:11">
      <c r="A19990" s="228"/>
      <c r="B19990" s="219"/>
      <c r="C19990" s="220"/>
      <c r="D19990" s="220"/>
      <c r="E19990" s="220"/>
      <c r="F19990" s="225"/>
      <c r="G19990" s="222"/>
      <c r="H19990" s="229"/>
      <c r="I19990" s="220"/>
      <c r="J19990" s="220"/>
      <c r="K19990" s="223"/>
    </row>
    <row r="19991" customHeight="1" spans="1:11">
      <c r="A19991" s="226"/>
      <c r="B19991" s="213"/>
      <c r="C19991" s="214"/>
      <c r="D19991" s="214"/>
      <c r="E19991" s="214"/>
      <c r="F19991" s="224"/>
      <c r="G19991" s="216"/>
      <c r="H19991" s="227"/>
      <c r="I19991" s="214"/>
      <c r="J19991" s="214"/>
      <c r="K19991" s="218"/>
    </row>
    <row r="19992" customHeight="1" spans="1:11">
      <c r="A19992" s="228"/>
      <c r="B19992" s="219"/>
      <c r="C19992" s="220"/>
      <c r="D19992" s="220"/>
      <c r="E19992" s="220"/>
      <c r="F19992" s="225"/>
      <c r="G19992" s="222"/>
      <c r="H19992" s="229"/>
      <c r="I19992" s="220"/>
      <c r="J19992" s="220"/>
      <c r="K19992" s="223"/>
    </row>
    <row r="19993" customHeight="1" spans="1:11">
      <c r="A19993" s="226"/>
      <c r="B19993" s="213"/>
      <c r="C19993" s="214"/>
      <c r="D19993" s="214"/>
      <c r="E19993" s="214"/>
      <c r="F19993" s="224"/>
      <c r="G19993" s="216"/>
      <c r="H19993" s="227"/>
      <c r="I19993" s="214"/>
      <c r="J19993" s="214"/>
      <c r="K19993" s="218"/>
    </row>
    <row r="19994" customHeight="1" spans="1:11">
      <c r="A19994" s="228"/>
      <c r="B19994" s="219"/>
      <c r="C19994" s="220"/>
      <c r="D19994" s="220"/>
      <c r="E19994" s="220"/>
      <c r="F19994" s="225"/>
      <c r="G19994" s="222"/>
      <c r="H19994" s="229"/>
      <c r="I19994" s="220"/>
      <c r="J19994" s="220"/>
      <c r="K19994" s="223"/>
    </row>
    <row r="19995" customHeight="1" spans="1:11">
      <c r="A19995" s="226"/>
      <c r="B19995" s="213"/>
      <c r="C19995" s="214"/>
      <c r="D19995" s="214"/>
      <c r="E19995" s="214"/>
      <c r="F19995" s="224"/>
      <c r="G19995" s="216"/>
      <c r="H19995" s="227"/>
      <c r="I19995" s="214"/>
      <c r="J19995" s="214"/>
      <c r="K19995" s="218"/>
    </row>
    <row r="19996" customHeight="1" spans="1:11">
      <c r="A19996" s="228"/>
      <c r="B19996" s="219"/>
      <c r="C19996" s="220"/>
      <c r="D19996" s="220"/>
      <c r="E19996" s="220"/>
      <c r="F19996" s="225"/>
      <c r="G19996" s="222"/>
      <c r="H19996" s="229"/>
      <c r="I19996" s="220"/>
      <c r="J19996" s="220"/>
      <c r="K19996" s="223"/>
    </row>
    <row r="19997" customHeight="1" spans="1:11">
      <c r="A19997" s="226"/>
      <c r="B19997" s="213"/>
      <c r="C19997" s="214"/>
      <c r="D19997" s="214"/>
      <c r="E19997" s="214"/>
      <c r="F19997" s="224"/>
      <c r="G19997" s="216"/>
      <c r="H19997" s="227"/>
      <c r="I19997" s="214"/>
      <c r="J19997" s="214"/>
      <c r="K19997" s="218"/>
    </row>
    <row r="19998" customHeight="1" spans="1:11">
      <c r="A19998" s="228"/>
      <c r="B19998" s="219"/>
      <c r="C19998" s="220"/>
      <c r="D19998" s="220"/>
      <c r="E19998" s="220"/>
      <c r="F19998" s="225"/>
      <c r="G19998" s="222"/>
      <c r="H19998" s="229"/>
      <c r="I19998" s="220"/>
      <c r="J19998" s="220"/>
      <c r="K19998" s="223"/>
    </row>
    <row r="19999" customHeight="1" spans="1:11">
      <c r="A19999" s="226"/>
      <c r="B19999" s="213"/>
      <c r="C19999" s="214"/>
      <c r="D19999" s="214"/>
      <c r="E19999" s="214"/>
      <c r="F19999" s="224"/>
      <c r="G19999" s="216"/>
      <c r="H19999" s="227"/>
      <c r="I19999" s="214"/>
      <c r="J19999" s="214"/>
      <c r="K19999" s="218"/>
    </row>
    <row r="20000" customHeight="1" spans="1:11">
      <c r="A20000" s="228"/>
      <c r="B20000" s="219"/>
      <c r="C20000" s="220"/>
      <c r="D20000" s="220"/>
      <c r="E20000" s="220"/>
      <c r="F20000" s="225"/>
      <c r="G20000" s="222"/>
      <c r="H20000" s="229"/>
      <c r="I20000" s="220"/>
      <c r="J20000" s="220"/>
      <c r="K20000" s="223"/>
    </row>
    <row r="20001" customHeight="1" spans="1:11">
      <c r="A20001" s="226"/>
      <c r="B20001" s="213"/>
      <c r="C20001" s="214"/>
      <c r="D20001" s="214"/>
      <c r="E20001" s="214"/>
      <c r="F20001" s="224"/>
      <c r="G20001" s="216"/>
      <c r="H20001" s="227"/>
      <c r="I20001" s="214"/>
      <c r="J20001" s="214"/>
      <c r="K20001" s="218"/>
    </row>
    <row r="20002" customHeight="1" spans="1:11">
      <c r="A20002" s="230"/>
      <c r="B20002" s="231"/>
      <c r="C20002" s="232"/>
      <c r="D20002" s="232"/>
      <c r="E20002" s="232"/>
      <c r="F20002" s="233"/>
      <c r="G20002" s="234"/>
      <c r="H20002" s="235"/>
      <c r="I20002" s="232"/>
      <c r="J20002" s="232"/>
      <c r="K20002" s="236"/>
    </row>
  </sheetData>
  <mergeCells count="1">
    <mergeCell ref="A1:K1"/>
  </mergeCells>
  <dataValidations count="3">
    <dataValidation type="list" allowBlank="1" showInputMessage="1" showErrorMessage="1" sqref="C5:C1048576">
      <formula1>基础资料!$A:$A</formula1>
    </dataValidation>
    <dataValidation type="list" showInputMessage="1" showErrorMessage="1" sqref="D$1:D$1048576">
      <formula1>基础资料!$C:$C</formula1>
    </dataValidation>
    <dataValidation type="list" allowBlank="1" showInputMessage="1" showErrorMessage="1" sqref="J$1:J$1048576">
      <formula1>基础资料!$H:$H</formula1>
    </dataValidation>
  </dataValidations>
  <pageMargins left="0.75" right="0.75" top="1" bottom="1" header="0.5" footer="0.5"/>
  <headerFooter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P41"/>
  <sheetViews>
    <sheetView showGridLines="0" workbookViewId="0">
      <pane ySplit="1" topLeftCell="A17" activePane="bottomLeft" state="frozen"/>
      <selection/>
      <selection pane="bottomLeft" activeCell="F50" sqref="F50"/>
    </sheetView>
  </sheetViews>
  <sheetFormatPr defaultColWidth="8" defaultRowHeight="13.5"/>
  <cols>
    <col min="1" max="1" width="13.625" style="70" customWidth="1"/>
    <col min="2" max="2" width="13.25" style="70" customWidth="1"/>
    <col min="3" max="3" width="14.875" style="70" customWidth="1"/>
    <col min="4" max="4" width="10.625" style="70" customWidth="1"/>
    <col min="5" max="5" width="11.5" style="70" customWidth="1"/>
    <col min="6" max="6" width="12.875" style="70" customWidth="1"/>
    <col min="7" max="7" width="10.625" style="70" customWidth="1"/>
    <col min="8" max="8" width="14.875" style="70" customWidth="1"/>
    <col min="9" max="9" width="13.5" style="70" customWidth="1"/>
    <col min="10" max="10" width="10.625" style="70" customWidth="1"/>
    <col min="11" max="11" width="15.2583333333333" style="70" customWidth="1"/>
    <col min="12" max="15" width="14.875" style="70" customWidth="1"/>
    <col min="16" max="21" width="14.625" style="70" customWidth="1"/>
    <col min="22" max="22" width="10.2583333333333" style="70" customWidth="1"/>
    <col min="27" max="27" width="9.375"/>
    <col min="29" max="29" width="8.375"/>
    <col min="31" max="31" width="8.375"/>
    <col min="32" max="32" width="9.375"/>
    <col min="33" max="34" width="10.375"/>
    <col min="41" max="42" width="10.375"/>
    <col min="43" max="44" width="8.375"/>
    <col min="47" max="47" width="10.375"/>
    <col min="48" max="48" width="9.375"/>
    <col min="49" max="49" width="8.375"/>
    <col min="55" max="55" width="9.375"/>
    <col min="56" max="56" width="10.375"/>
    <col min="61" max="61" width="8.375"/>
    <col min="65" max="67" width="9.5" style="70" customWidth="1"/>
  </cols>
  <sheetData>
    <row r="1" s="68" customFormat="1" ht="28" customHeight="1" spans="1:68">
      <c r="A1" s="71" t="s">
        <v>804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2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</row>
    <row r="2" s="68" customFormat="1" ht="15" customHeight="1" spans="1:68">
      <c r="A2" s="74" t="s">
        <v>805</v>
      </c>
      <c r="B2" s="75">
        <v>46204</v>
      </c>
      <c r="C2" s="76" t="s">
        <v>806</v>
      </c>
      <c r="D2" s="77" t="s">
        <v>807</v>
      </c>
      <c r="E2" s="75">
        <v>46233</v>
      </c>
      <c r="F2" s="78" t="s">
        <v>806</v>
      </c>
      <c r="G2" s="79" t="s">
        <v>808</v>
      </c>
      <c r="H2" s="79">
        <f>IF(OR($B$2="",$E$2=""),"",IF($E$2&lt;$B$2,"日期错误",IF($E$2-$B$2+1&gt;31,"超过31天",$E$2-$B$2+1)))</f>
        <v>30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</row>
    <row r="3" s="68" customFormat="1" ht="15" customHeight="1" spans="1:68">
      <c r="A3" s="80" t="s">
        <v>809</v>
      </c>
    </row>
    <row r="4" s="68" customFormat="1" ht="15" customHeight="1" spans="1:68">
      <c r="A4" s="81" t="s">
        <v>810</v>
      </c>
      <c r="B4" s="81"/>
      <c r="C4" s="81" t="s">
        <v>811</v>
      </c>
      <c r="D4" s="81"/>
      <c r="E4" s="81" t="s">
        <v>812</v>
      </c>
      <c r="F4" s="81"/>
      <c r="G4" s="81" t="s">
        <v>813</v>
      </c>
      <c r="H4" s="81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</row>
    <row r="5" s="68" customFormat="1" ht="15.75" customHeight="1" spans="1:68">
      <c r="A5" s="78"/>
      <c r="B5" s="82">
        <f>SUM(B8:B21)</f>
        <v>719880.9</v>
      </c>
      <c r="C5" s="82"/>
      <c r="D5" s="82">
        <f>SUM(BM8:BM21)</f>
        <v>13739232.18</v>
      </c>
      <c r="E5" s="82"/>
      <c r="F5" s="82">
        <f>SUM(BN8:BN21)</f>
        <v>13815170.79</v>
      </c>
      <c r="G5" s="82"/>
      <c r="H5" s="82">
        <f>SUM(BO8:BO21)</f>
        <v>643942.290000001</v>
      </c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</row>
    <row r="6" s="69" customFormat="1" ht="20" customHeight="1" spans="1:68">
      <c r="A6" s="83"/>
      <c r="B6" s="83"/>
      <c r="C6" s="84">
        <f>IF(1&lt;=MIN($H$2,31),$B$2+0,"")</f>
        <v>46204</v>
      </c>
      <c r="D6" s="84">
        <f>IF(1&lt;=MIN($H$2,31),$B$2+0,"")</f>
        <v>46204</v>
      </c>
      <c r="E6" s="84">
        <f>IF(2&lt;=MIN($H$2,31),$B$2+1,"")</f>
        <v>46205</v>
      </c>
      <c r="F6" s="84">
        <f>IF(2&lt;=MIN($H$2,31),$B$2+1,"")</f>
        <v>46205</v>
      </c>
      <c r="G6" s="84">
        <f>IF(3&lt;=MIN($H$2,31),$B$2+2,"")</f>
        <v>46206</v>
      </c>
      <c r="H6" s="84">
        <f>IF(3&lt;=MIN($H$2,31),$B$2+2,"")</f>
        <v>46206</v>
      </c>
      <c r="I6" s="84">
        <f>IF(4&lt;=MIN($H$2,31),$B$2+3,"")</f>
        <v>46207</v>
      </c>
      <c r="J6" s="84">
        <f>IF(4&lt;=MIN($H$2,31),$B$2+3,"")</f>
        <v>46207</v>
      </c>
      <c r="K6" s="84">
        <f>IF(5&lt;=MIN($H$2,31),$B$2+4,"")</f>
        <v>46208</v>
      </c>
      <c r="L6" s="84">
        <f>IF(5&lt;=MIN($H$2,31),$B$2+4,"")</f>
        <v>46208</v>
      </c>
      <c r="M6" s="84">
        <f>IF(6&lt;=MIN($H$2,31),$B$2+5,"")</f>
        <v>46209</v>
      </c>
      <c r="N6" s="84">
        <f>IF(6&lt;=MIN($H$2,31),$B$2+5,"")</f>
        <v>46209</v>
      </c>
      <c r="O6" s="84">
        <f>IF(7&lt;=MIN($H$2,31),$B$2+6,"")</f>
        <v>46210</v>
      </c>
      <c r="P6" s="84">
        <f>IF(7&lt;=MIN($H$2,31),$B$2+6,"")</f>
        <v>46210</v>
      </c>
      <c r="Q6" s="84">
        <f>IF(8&lt;=MIN($H$2,31),$B$2+7,"")</f>
        <v>46211</v>
      </c>
      <c r="R6" s="84">
        <f>IF(8&lt;=MIN($H$2,31),$B$2+7,"")</f>
        <v>46211</v>
      </c>
      <c r="S6" s="84">
        <f>IF(9&lt;=MIN($H$2,31),$B$2+8,"")</f>
        <v>46212</v>
      </c>
      <c r="T6" s="84">
        <f>IF(9&lt;=MIN($H$2,31),$B$2+8,"")</f>
        <v>46212</v>
      </c>
      <c r="U6" s="85">
        <f>IF(10&lt;=MIN($H$2,31),$B$2+9,"")</f>
        <v>46213</v>
      </c>
      <c r="V6" s="85">
        <f>IF(10&lt;=MIN($H$2,31),$B$2+9,"")</f>
        <v>46213</v>
      </c>
      <c r="W6" s="85">
        <f>IF(11&lt;=MIN($H$2,31),$B$2+10,"")</f>
        <v>46214</v>
      </c>
      <c r="X6" s="85">
        <f>IF(11&lt;=MIN($H$2,31),$B$2+10,"")</f>
        <v>46214</v>
      </c>
      <c r="Y6" s="85">
        <f>IF(12&lt;=MIN($H$2,31),$B$2+11,"")</f>
        <v>46215</v>
      </c>
      <c r="Z6" s="85">
        <f>IF(12&lt;=MIN($H$2,31),$B$2+11,"")</f>
        <v>46215</v>
      </c>
      <c r="AA6" s="85">
        <f>IF(13&lt;=MIN($H$2,31),$B$2+12,"")</f>
        <v>46216</v>
      </c>
      <c r="AB6" s="85">
        <f>IF(13&lt;=MIN($H$2,31),$B$2+12,"")</f>
        <v>46216</v>
      </c>
      <c r="AC6" s="85">
        <f>IF(14&lt;=MIN($H$2,31),$B$2+13,"")</f>
        <v>46217</v>
      </c>
      <c r="AD6" s="85">
        <f>IF(14&lt;=MIN($H$2,31),$B$2+13,"")</f>
        <v>46217</v>
      </c>
      <c r="AE6" s="85">
        <f>IF(15&lt;=MIN($H$2,31),$B$2+14,"")</f>
        <v>46218</v>
      </c>
      <c r="AF6" s="85">
        <f>IF(15&lt;=MIN($H$2,31),$B$2+14,"")</f>
        <v>46218</v>
      </c>
      <c r="AG6" s="85">
        <f>IF(16&lt;=MIN($H$2,31),$B$2+15,"")</f>
        <v>46219</v>
      </c>
      <c r="AH6" s="85">
        <f>IF(16&lt;=MIN($H$2,31),$B$2+15,"")</f>
        <v>46219</v>
      </c>
      <c r="AI6" s="85">
        <f>IF(17&lt;=MIN($H$2,31),$B$2+16,"")</f>
        <v>46220</v>
      </c>
      <c r="AJ6" s="85">
        <f>IF(17&lt;=MIN($H$2,31),$B$2+16,"")</f>
        <v>46220</v>
      </c>
      <c r="AK6" s="85">
        <f>IF(18&lt;=MIN($H$2,31),$B$2+17,"")</f>
        <v>46221</v>
      </c>
      <c r="AL6" s="85">
        <f>IF(18&lt;=MIN($H$2,31),$B$2+17,"")</f>
        <v>46221</v>
      </c>
      <c r="AM6" s="85">
        <f>IF(19&lt;=MIN($H$2,31),$B$2+18,"")</f>
        <v>46222</v>
      </c>
      <c r="AN6" s="85">
        <f>IF(19&lt;=MIN($H$2,31),$B$2+18,"")</f>
        <v>46222</v>
      </c>
      <c r="AO6" s="85">
        <f>IF(20&lt;=MIN($H$2,31),$B$2+19,"")</f>
        <v>46223</v>
      </c>
      <c r="AP6" s="85">
        <f>IF(20&lt;=MIN($H$2,31),$B$2+19,"")</f>
        <v>46223</v>
      </c>
      <c r="AQ6" s="85">
        <f>IF(21&lt;=MIN($H$2,31),$B$2+20,"")</f>
        <v>46224</v>
      </c>
      <c r="AR6" s="85">
        <f>IF(21&lt;=MIN($H$2,31),$B$2+20,"")</f>
        <v>46224</v>
      </c>
      <c r="AS6" s="85">
        <f>IF(22&lt;=MIN($H$2,31),$B$2+21,"")</f>
        <v>46225</v>
      </c>
      <c r="AT6" s="85">
        <f>IF(22&lt;=MIN($H$2,31),$B$2+21,"")</f>
        <v>46225</v>
      </c>
      <c r="AU6" s="85">
        <f>IF(23&lt;=MIN($H$2,31),$B$2+22,"")</f>
        <v>46226</v>
      </c>
      <c r="AV6" s="85">
        <f>IF(23&lt;=MIN($H$2,31),$B$2+22,"")</f>
        <v>46226</v>
      </c>
      <c r="AW6" s="85">
        <f>IF(24&lt;=MIN($H$2,31),$B$2+23,"")</f>
        <v>46227</v>
      </c>
      <c r="AX6" s="85">
        <f>IF(24&lt;=MIN($H$2,31),$B$2+23,"")</f>
        <v>46227</v>
      </c>
      <c r="AY6" s="85">
        <f>IF(25&lt;=MIN($H$2,31),$B$2+24,"")</f>
        <v>46228</v>
      </c>
      <c r="AZ6" s="85">
        <f>IF(25&lt;=MIN($H$2,31),$B$2+24,"")</f>
        <v>46228</v>
      </c>
      <c r="BA6" s="85">
        <f>IF(26&lt;=MIN($H$2,31),$B$2+25,"")</f>
        <v>46229</v>
      </c>
      <c r="BB6" s="85">
        <f>IF(26&lt;=MIN($H$2,31),$B$2+25,"")</f>
        <v>46229</v>
      </c>
      <c r="BC6" s="85">
        <f>IF(27&lt;=MIN($H$2,31),$B$2+26,"")</f>
        <v>46230</v>
      </c>
      <c r="BD6" s="85">
        <f>IF(27&lt;=MIN($H$2,31),$B$2+26,"")</f>
        <v>46230</v>
      </c>
      <c r="BE6" s="85">
        <f>IF(28&lt;=MIN($H$2,31),$B$2+27,"")</f>
        <v>46231</v>
      </c>
      <c r="BF6" s="85">
        <f>IF(28&lt;=MIN($H$2,31),$B$2+27,"")</f>
        <v>46231</v>
      </c>
      <c r="BG6" s="85">
        <f>IF(29&lt;=MIN($H$2,31),$B$2+28,"")</f>
        <v>46232</v>
      </c>
      <c r="BH6" s="85">
        <f>IF(29&lt;=MIN($H$2,31),$B$2+28,"")</f>
        <v>46232</v>
      </c>
      <c r="BI6" s="85">
        <f>IF(30&lt;=MIN($H$2,31),$B$2+29,"")</f>
        <v>46233</v>
      </c>
      <c r="BJ6" s="85">
        <f>IF(30&lt;=MIN($H$2,31),$B$2+29,"")</f>
        <v>46233</v>
      </c>
      <c r="BK6" s="85" t="str">
        <f>IF(31&lt;=MIN($H$2,31),$B$2+30,"")</f>
        <v/>
      </c>
      <c r="BL6" s="85" t="str">
        <f>IF(31&lt;=MIN($H$2,31),$B$2+30,"")</f>
        <v/>
      </c>
      <c r="BM6" s="86"/>
      <c r="BN6" s="86"/>
      <c r="BO6" s="86"/>
      <c r="BP6" s="87"/>
    </row>
    <row r="7" s="69" customFormat="1" ht="20" customHeight="1" spans="1:68">
      <c r="A7" s="83" t="s">
        <v>37</v>
      </c>
      <c r="B7" s="83" t="s">
        <v>272</v>
      </c>
      <c r="C7" s="83" t="str">
        <f>IF(C$6="","","收款")</f>
        <v>收款</v>
      </c>
      <c r="D7" s="83" t="str">
        <f>IF(D$6="","","付款")</f>
        <v>付款</v>
      </c>
      <c r="E7" s="83" t="str">
        <f>IF(E$6="","","收款")</f>
        <v>收款</v>
      </c>
      <c r="F7" s="83" t="str">
        <f>IF(F$6="","","付款")</f>
        <v>付款</v>
      </c>
      <c r="G7" s="83" t="str">
        <f>IF(G$6="","","收款")</f>
        <v>收款</v>
      </c>
      <c r="H7" s="83" t="str">
        <f>IF(H$6="","","付款")</f>
        <v>付款</v>
      </c>
      <c r="I7" s="83" t="str">
        <f>IF(I$6="","","收款")</f>
        <v>收款</v>
      </c>
      <c r="J7" s="83" t="str">
        <f>IF(J$6="","","付款")</f>
        <v>付款</v>
      </c>
      <c r="K7" s="83" t="str">
        <f>IF(K$6="","","收款")</f>
        <v>收款</v>
      </c>
      <c r="L7" s="83" t="str">
        <f>IF(L$6="","","付款")</f>
        <v>付款</v>
      </c>
      <c r="M7" s="83" t="str">
        <f>IF(M$6="","","收款")</f>
        <v>收款</v>
      </c>
      <c r="N7" s="83" t="str">
        <f>IF(N$6="","","付款")</f>
        <v>付款</v>
      </c>
      <c r="O7" s="83" t="str">
        <f>IF(O$6="","","收款")</f>
        <v>收款</v>
      </c>
      <c r="P7" s="83" t="str">
        <f>IF(P$6="","","付款")</f>
        <v>付款</v>
      </c>
      <c r="Q7" s="83" t="str">
        <f>IF(Q$6="","","收款")</f>
        <v>收款</v>
      </c>
      <c r="R7" s="83" t="str">
        <f>IF(R$6="","","付款")</f>
        <v>付款</v>
      </c>
      <c r="S7" s="83" t="str">
        <f>IF(S$6="","","收款")</f>
        <v>收款</v>
      </c>
      <c r="T7" s="83" t="str">
        <f>IF(T$6="","","付款")</f>
        <v>付款</v>
      </c>
      <c r="U7" s="88" t="str">
        <f>IF(U$6="","","收款")</f>
        <v>收款</v>
      </c>
      <c r="V7" s="88" t="str">
        <f>IF(V$6="","","付款")</f>
        <v>付款</v>
      </c>
      <c r="W7" s="88" t="str">
        <f>IF(W$6="","","收款")</f>
        <v>收款</v>
      </c>
      <c r="X7" s="88" t="str">
        <f>IF(X$6="","","付款")</f>
        <v>付款</v>
      </c>
      <c r="Y7" s="88" t="str">
        <f>IF(Y$6="","","收款")</f>
        <v>收款</v>
      </c>
      <c r="Z7" s="88" t="str">
        <f>IF(Z$6="","","付款")</f>
        <v>付款</v>
      </c>
      <c r="AA7" s="88" t="str">
        <f>IF(AA$6="","","收款")</f>
        <v>收款</v>
      </c>
      <c r="AB7" s="88" t="str">
        <f>IF(AB$6="","","付款")</f>
        <v>付款</v>
      </c>
      <c r="AC7" s="88" t="str">
        <f>IF(AC$6="","","收款")</f>
        <v>收款</v>
      </c>
      <c r="AD7" s="88" t="str">
        <f>IF(AD$6="","","付款")</f>
        <v>付款</v>
      </c>
      <c r="AE7" s="88" t="str">
        <f>IF(AE$6="","","收款")</f>
        <v>收款</v>
      </c>
      <c r="AF7" s="88" t="str">
        <f>IF(AF$6="","","付款")</f>
        <v>付款</v>
      </c>
      <c r="AG7" s="88" t="str">
        <f>IF(AG$6="","","收款")</f>
        <v>收款</v>
      </c>
      <c r="AH7" s="88" t="str">
        <f>IF(AH$6="","","付款")</f>
        <v>付款</v>
      </c>
      <c r="AI7" s="88" t="str">
        <f>IF(AI$6="","","收款")</f>
        <v>收款</v>
      </c>
      <c r="AJ7" s="88" t="str">
        <f>IF(AJ$6="","","付款")</f>
        <v>付款</v>
      </c>
      <c r="AK7" s="88" t="str">
        <f>IF(AK$6="","","收款")</f>
        <v>收款</v>
      </c>
      <c r="AL7" s="88" t="str">
        <f>IF(AL$6="","","付款")</f>
        <v>付款</v>
      </c>
      <c r="AM7" s="88" t="str">
        <f>IF(AM$6="","","收款")</f>
        <v>收款</v>
      </c>
      <c r="AN7" s="88" t="str">
        <f>IF(AN$6="","","付款")</f>
        <v>付款</v>
      </c>
      <c r="AO7" s="88" t="str">
        <f>IF(AO$6="","","收款")</f>
        <v>收款</v>
      </c>
      <c r="AP7" s="88" t="str">
        <f>IF(AP$6="","","付款")</f>
        <v>付款</v>
      </c>
      <c r="AQ7" s="88" t="str">
        <f>IF(AQ$6="","","收款")</f>
        <v>收款</v>
      </c>
      <c r="AR7" s="88" t="str">
        <f>IF(AR$6="","","付款")</f>
        <v>付款</v>
      </c>
      <c r="AS7" s="88" t="str">
        <f>IF(AS$6="","","收款")</f>
        <v>收款</v>
      </c>
      <c r="AT7" s="88" t="str">
        <f>IF(AT$6="","","付款")</f>
        <v>付款</v>
      </c>
      <c r="AU7" s="88" t="str">
        <f>IF(AU$6="","","收款")</f>
        <v>收款</v>
      </c>
      <c r="AV7" s="88" t="str">
        <f>IF(AV$6="","","付款")</f>
        <v>付款</v>
      </c>
      <c r="AW7" s="88" t="str">
        <f>IF(AW$6="","","收款")</f>
        <v>收款</v>
      </c>
      <c r="AX7" s="88" t="str">
        <f>IF(AX$6="","","付款")</f>
        <v>付款</v>
      </c>
      <c r="AY7" s="88" t="str">
        <f>IF(AY$6="","","收款")</f>
        <v>收款</v>
      </c>
      <c r="AZ7" s="88" t="str">
        <f>IF(AZ$6="","","付款")</f>
        <v>付款</v>
      </c>
      <c r="BA7" s="88" t="str">
        <f>IF(BA$6="","","收款")</f>
        <v>收款</v>
      </c>
      <c r="BB7" s="88" t="str">
        <f>IF(BB$6="","","付款")</f>
        <v>付款</v>
      </c>
      <c r="BC7" s="88" t="str">
        <f>IF(BC$6="","","收款")</f>
        <v>收款</v>
      </c>
      <c r="BD7" s="88" t="str">
        <f>IF(BD$6="","","付款")</f>
        <v>付款</v>
      </c>
      <c r="BE7" s="88" t="str">
        <f>IF(BE$6="","","收款")</f>
        <v>收款</v>
      </c>
      <c r="BF7" s="88" t="str">
        <f>IF(BF$6="","","付款")</f>
        <v>付款</v>
      </c>
      <c r="BG7" s="88" t="str">
        <f>IF(BG$6="","","收款")</f>
        <v>收款</v>
      </c>
      <c r="BH7" s="88" t="str">
        <f>IF(BH$6="","","付款")</f>
        <v>付款</v>
      </c>
      <c r="BI7" s="88" t="str">
        <f>IF(BI$6="","","收款")</f>
        <v>收款</v>
      </c>
      <c r="BJ7" s="88" t="str">
        <f>IF(BJ$6="","","付款")</f>
        <v>付款</v>
      </c>
      <c r="BK7" s="86" t="str">
        <f>IF(BK$6="","","收款")</f>
        <v/>
      </c>
      <c r="BL7" s="86" t="str">
        <f>IF(BL$6="","","付款")</f>
        <v/>
      </c>
      <c r="BM7" s="88" t="s">
        <v>814</v>
      </c>
      <c r="BN7" s="88" t="s">
        <v>815</v>
      </c>
      <c r="BO7" s="88" t="s">
        <v>816</v>
      </c>
      <c r="BP7" s="87"/>
    </row>
    <row r="8" s="68" customFormat="1" ht="20" customHeight="1" spans="1:68">
      <c r="A8" s="78" t="s">
        <v>44</v>
      </c>
      <c r="B8" s="89">
        <f>IF(OR($A8="",NOT(ISNUMBER($H$2))),"",SUMIFS(数据录入!$H$5:$H$785,数据录入!$C$5:$C$785,$A8,数据录入!$E$5:$E$785,"期初余额",数据录入!$B$5:$B$785,"&lt;="&amp;$B$2)+SUMIFS(数据录入!$F$5:$F$785,数据录入!$C$5:$C$785,$A8,数据录入!$B$5:$B$785,"&lt;"&amp;$B$2)-SUMIFS(数据录入!$G$5:$G$785,数据录入!$C$5:$C$785,$A8,数据录入!$B$5:$B$785,"&lt;"&amp;$B$2))</f>
        <v>219263.12</v>
      </c>
      <c r="C8" s="89">
        <f>IF(OR($A8="",C$6="",NOT(ISNUMBER($H$2))),"",SUMIFS(数据录入!$F$5:$F$785,数据录入!$C$5:$C$785,$A8,数据录入!$B$5:$B$785,C$6))</f>
        <v>0</v>
      </c>
      <c r="D8" s="89">
        <f>IF(OR($A8="",D$6="",NOT(ISNUMBER($H$2))),"",SUMIFS(数据录入!$G$5:$G$785,数据录入!$C$5:$C$785,$A8,数据录入!$B$5:$B$785,D$6))</f>
        <v>596</v>
      </c>
      <c r="E8" s="89">
        <f>IF(OR($A8="",E$6="",NOT(ISNUMBER($H$2))),"",SUMIFS(数据录入!$F$5:$F$785,数据录入!$C$5:$C$785,$A8,数据录入!$B$5:$B$785,E$6))</f>
        <v>0</v>
      </c>
      <c r="F8" s="89">
        <f>IF(OR($A8="",F$6="",NOT(ISNUMBER($H$2))),"",SUMIFS(数据录入!$G$5:$G$785,数据录入!$C$5:$C$785,$A8,数据录入!$B$5:$B$785,F$6))</f>
        <v>0</v>
      </c>
      <c r="G8" s="89">
        <f>IF(OR($A8="",G$6="",NOT(ISNUMBER($H$2))),"",SUMIFS(数据录入!$F$5:$F$785,数据录入!$C$5:$C$785,$A8,数据录入!$B$5:$B$785,G$6))</f>
        <v>0</v>
      </c>
      <c r="H8" s="89">
        <f>IF(OR($A8="",H$6="",NOT(ISNUMBER($H$2))),"",SUMIFS(数据录入!$G$5:$G$785,数据录入!$C$5:$C$785,$A8,数据录入!$B$5:$B$785,H$6))</f>
        <v>5500</v>
      </c>
      <c r="I8" s="89">
        <f>IF(OR($A8="",I$6="",NOT(ISNUMBER($H$2))),"",SUMIFS(数据录入!$F$5:$F$785,数据录入!$C$5:$C$785,$A8,数据录入!$B$5:$B$785,I$6))</f>
        <v>0</v>
      </c>
      <c r="J8" s="89">
        <f>IF(OR($A8="",J$6="",NOT(ISNUMBER($H$2))),"",SUMIFS(数据录入!$G$5:$G$785,数据录入!$C$5:$C$785,$A8,数据录入!$B$5:$B$785,J$6))</f>
        <v>0</v>
      </c>
      <c r="K8" s="89">
        <f>IF(OR($A8="",K$6="",NOT(ISNUMBER($H$2))),"",SUMIFS(数据录入!$F$5:$F$785,数据录入!$C$5:$C$785,$A8,数据录入!$B$5:$B$785,K$6))</f>
        <v>0</v>
      </c>
      <c r="L8" s="89">
        <f>IF(OR($A8="",L$6="",NOT(ISNUMBER($H$2))),"",SUMIFS(数据录入!$G$5:$G$785,数据录入!$C$5:$C$785,$A8,数据录入!$B$5:$B$785,L$6))</f>
        <v>0</v>
      </c>
      <c r="M8" s="89">
        <f>IF(OR($A8="",M$6="",NOT(ISNUMBER($H$2))),"",SUMIFS(数据录入!$F$5:$F$785,数据录入!$C$5:$C$785,$A8,数据录入!$B$5:$B$785,M$6))</f>
        <v>2000</v>
      </c>
      <c r="N8" s="89">
        <f>IF(OR($A8="",N$6="",NOT(ISNUMBER($H$2))),"",SUMIFS(数据录入!$G$5:$G$785,数据录入!$C$5:$C$785,$A8,数据录入!$B$5:$B$785,N$6))</f>
        <v>0</v>
      </c>
      <c r="O8" s="89">
        <f>IF(OR($A8="",O$6="",NOT(ISNUMBER($H$2))),"",SUMIFS(数据录入!$F$5:$F$785,数据录入!$C$5:$C$785,$A8,数据录入!$B$5:$B$785,O$6))</f>
        <v>1000</v>
      </c>
      <c r="P8" s="89">
        <f>IF(OR($A8="",P$6="",NOT(ISNUMBER($H$2))),"",SUMIFS(数据录入!$G$5:$G$785,数据录入!$C$5:$C$785,$A8,数据录入!$B$5:$B$785,P$6))</f>
        <v>50000</v>
      </c>
      <c r="Q8" s="89">
        <f>IF(OR($A8="",Q$6="",NOT(ISNUMBER($H$2))),"",SUMIFS(数据录入!$F$5:$F$785,数据录入!$C$5:$C$785,$A8,数据录入!$B$5:$B$785,Q$6))</f>
        <v>9000</v>
      </c>
      <c r="R8" s="89">
        <f>IF(OR($A8="",R$6="",NOT(ISNUMBER($H$2))),"",SUMIFS(数据录入!$G$5:$G$785,数据录入!$C$5:$C$785,$A8,数据录入!$B$5:$B$785,R$6))</f>
        <v>0</v>
      </c>
      <c r="S8" s="89">
        <f>IF(OR($A8="",S$6="",NOT(ISNUMBER($H$2))),"",SUMIFS(数据录入!$F$5:$F$785,数据录入!$C$5:$C$785,$A8,数据录入!$B$5:$B$785,S$6))</f>
        <v>0</v>
      </c>
      <c r="T8" s="89">
        <f>IF(OR($A8="",T$6="",NOT(ISNUMBER($H$2))),"",SUMIFS(数据录入!$G$5:$G$785,数据录入!$C$5:$C$785,$A8,数据录入!$B$5:$B$785,T$6))</f>
        <v>150000</v>
      </c>
      <c r="U8" s="90">
        <f>IF(OR($A8="",U$6="",NOT(ISNUMBER($H$2))),"",SUMIFS(数据录入!$F$5:$F$785,数据录入!$C$5:$C$785,$A8,数据录入!$B$5:$B$785,U$6))</f>
        <v>90</v>
      </c>
      <c r="V8" s="90">
        <f>IF(OR($A8="",V$6="",NOT(ISNUMBER($H$2))),"",SUMIFS(数据录入!$G$5:$G$785,数据录入!$C$5:$C$785,$A8,数据录入!$B$5:$B$785,V$6))</f>
        <v>17.5</v>
      </c>
      <c r="W8" s="90">
        <f>IF(OR($A8="",W$6="",NOT(ISNUMBER($H$2))),"",SUMIFS(数据录入!$F$5:$F$785,数据录入!$C$5:$C$785,$A8,数据录入!$B$5:$B$785,W$6))</f>
        <v>0</v>
      </c>
      <c r="X8" s="90">
        <f>IF(OR($A8="",X$6="",NOT(ISNUMBER($H$2))),"",SUMIFS(数据录入!$G$5:$G$785,数据录入!$C$5:$C$785,$A8,数据录入!$B$5:$B$785,X$6))</f>
        <v>0</v>
      </c>
      <c r="Y8" s="90">
        <f>IF(OR($A8="",Y$6="",NOT(ISNUMBER($H$2))),"",SUMIFS(数据录入!$F$5:$F$785,数据录入!$C$5:$C$785,$A8,数据录入!$B$5:$B$785,Y$6))</f>
        <v>0</v>
      </c>
      <c r="Z8" s="90">
        <f>IF(OR($A8="",Z$6="",NOT(ISNUMBER($H$2))),"",SUMIFS(数据录入!$G$5:$G$785,数据录入!$C$5:$C$785,$A8,数据录入!$B$5:$B$785,Z$6))</f>
        <v>0</v>
      </c>
      <c r="AA8" s="90">
        <f>IF(OR($A8="",AA$6="",NOT(ISNUMBER($H$2))),"",SUMIFS(数据录入!$F$5:$F$785,数据录入!$C$5:$C$785,$A8,数据录入!$B$5:$B$785,AA$6))</f>
        <v>12500</v>
      </c>
      <c r="AB8" s="90">
        <f>IF(OR($A8="",AB$6="",NOT(ISNUMBER($H$2))),"",SUMIFS(数据录入!$G$5:$G$785,数据录入!$C$5:$C$785,$A8,数据录入!$B$5:$B$785,AB$6))</f>
        <v>0</v>
      </c>
      <c r="AC8" s="90">
        <f>IF(OR($A8="",AC$6="",NOT(ISNUMBER($H$2))),"",SUMIFS(数据录入!$F$5:$F$785,数据录入!$C$5:$C$785,$A8,数据录入!$B$5:$B$785,AC$6))</f>
        <v>5200</v>
      </c>
      <c r="AD8" s="90">
        <f>IF(OR($A8="",AD$6="",NOT(ISNUMBER($H$2))),"",SUMIFS(数据录入!$G$5:$G$785,数据录入!$C$5:$C$785,$A8,数据录入!$B$5:$B$785,AD$6))</f>
        <v>0</v>
      </c>
      <c r="AE8" s="90">
        <f>IF(OR($A8="",AE$6="",NOT(ISNUMBER($H$2))),"",SUMIFS(数据录入!$F$5:$F$785,数据录入!$C$5:$C$785,$A8,数据录入!$B$5:$B$785,AE$6))</f>
        <v>9380</v>
      </c>
      <c r="AF8" s="90">
        <f>IF(OR($A8="",AF$6="",NOT(ISNUMBER($H$2))),"",SUMIFS(数据录入!$G$5:$G$785,数据录入!$C$5:$C$785,$A8,数据录入!$B$5:$B$785,AF$6))</f>
        <v>29687.36</v>
      </c>
      <c r="AG8" s="90">
        <f>IF(OR($A8="",AG$6="",NOT(ISNUMBER($H$2))),"",SUMIFS(数据录入!$F$5:$F$785,数据录入!$C$5:$C$785,$A8,数据录入!$B$5:$B$785,AG$6))</f>
        <v>380000</v>
      </c>
      <c r="AH8" s="90">
        <f>IF(OR($A8="",AH$6="",NOT(ISNUMBER($H$2))),"",SUMIFS(数据录入!$G$5:$G$785,数据录入!$C$5:$C$785,$A8,数据录入!$B$5:$B$785,AH$6))</f>
        <v>400000</v>
      </c>
      <c r="AI8" s="90">
        <f>IF(OR($A8="",AI$6="",NOT(ISNUMBER($H$2))),"",SUMIFS(数据录入!$F$5:$F$785,数据录入!$C$5:$C$785,$A8,数据录入!$B$5:$B$785,AI$6))</f>
        <v>0</v>
      </c>
      <c r="AJ8" s="90">
        <f>IF(OR($A8="",AJ$6="",NOT(ISNUMBER($H$2))),"",SUMIFS(数据录入!$G$5:$G$785,数据录入!$C$5:$C$785,$A8,数据录入!$B$5:$B$785,AJ$6))</f>
        <v>0</v>
      </c>
      <c r="AK8" s="90">
        <f>IF(OR($A8="",AK$6="",NOT(ISNUMBER($H$2))),"",SUMIFS(数据录入!$F$5:$F$785,数据录入!$C$5:$C$785,$A8,数据录入!$B$5:$B$785,AK$6))</f>
        <v>0</v>
      </c>
      <c r="AL8" s="90">
        <f>IF(OR($A8="",AL$6="",NOT(ISNUMBER($H$2))),"",SUMIFS(数据录入!$G$5:$G$785,数据录入!$C$5:$C$785,$A8,数据录入!$B$5:$B$785,AL$6))</f>
        <v>0</v>
      </c>
      <c r="AM8" s="90">
        <f>IF(OR($A8="",AM$6="",NOT(ISNUMBER($H$2))),"",SUMIFS(数据录入!$F$5:$F$785,数据录入!$C$5:$C$785,$A8,数据录入!$B$5:$B$785,AM$6))</f>
        <v>0</v>
      </c>
      <c r="AN8" s="90">
        <f>IF(OR($A8="",AN$6="",NOT(ISNUMBER($H$2))),"",SUMIFS(数据录入!$G$5:$G$785,数据录入!$C$5:$C$785,$A8,数据录入!$B$5:$B$785,AN$6))</f>
        <v>0</v>
      </c>
      <c r="AO8" s="90">
        <f>IF(OR($A8="",AO$6="",NOT(ISNUMBER($H$2))),"",SUMIFS(数据录入!$F$5:$F$785,数据录入!$C$5:$C$785,$A8,数据录入!$B$5:$B$785,AO$6))</f>
        <v>230000</v>
      </c>
      <c r="AP8" s="90">
        <f>IF(OR($A8="",AP$6="",NOT(ISNUMBER($H$2))),"",SUMIFS(数据录入!$G$5:$G$785,数据录入!$C$5:$C$785,$A8,数据录入!$B$5:$B$785,AP$6))</f>
        <v>225000</v>
      </c>
      <c r="AQ8" s="90">
        <f>IF(OR($A8="",AQ$6="",NOT(ISNUMBER($H$2))),"",SUMIFS(数据录入!$F$5:$F$785,数据录入!$C$5:$C$785,$A8,数据录入!$B$5:$B$785,AQ$6))</f>
        <v>1000</v>
      </c>
      <c r="AR8" s="90">
        <f>IF(OR($A8="",AR$6="",NOT(ISNUMBER($H$2))),"",SUMIFS(数据录入!$G$5:$G$785,数据录入!$C$5:$C$785,$A8,数据录入!$B$5:$B$785,AR$6))</f>
        <v>6038.16</v>
      </c>
      <c r="AS8" s="90">
        <f>IF(OR($A8="",AS$6="",NOT(ISNUMBER($H$2))),"",SUMIFS(数据录入!$F$5:$F$785,数据录入!$C$5:$C$785,$A8,数据录入!$B$5:$B$785,AS$6))</f>
        <v>0</v>
      </c>
      <c r="AT8" s="90">
        <f>IF(OR($A8="",AT$6="",NOT(ISNUMBER($H$2))),"",SUMIFS(数据录入!$G$5:$G$785,数据录入!$C$5:$C$785,$A8,数据录入!$B$5:$B$785,AT$6))</f>
        <v>0</v>
      </c>
      <c r="AU8" s="90">
        <f>IF(OR($A8="",AU$6="",NOT(ISNUMBER($H$2))),"",SUMIFS(数据录入!$F$5:$F$785,数据录入!$C$5:$C$785,$A8,数据录入!$B$5:$B$785,AU$6))</f>
        <v>153125</v>
      </c>
      <c r="AV8" s="90">
        <f>IF(OR($A8="",AV$6="",NOT(ISNUMBER($H$2))),"",SUMIFS(数据录入!$G$5:$G$785,数据录入!$C$5:$C$785,$A8,数据录入!$B$5:$B$785,AV$6))</f>
        <v>17000</v>
      </c>
      <c r="AW8" s="90">
        <f>IF(OR($A8="",AW$6="",NOT(ISNUMBER($H$2))),"",SUMIFS(数据录入!$F$5:$F$785,数据录入!$C$5:$C$785,$A8,数据录入!$B$5:$B$785,AW$6))</f>
        <v>2500</v>
      </c>
      <c r="AX8" s="90">
        <f>IF(OR($A8="",AX$6="",NOT(ISNUMBER($H$2))),"",SUMIFS(数据录入!$G$5:$G$785,数据录入!$C$5:$C$785,$A8,数据录入!$B$5:$B$785,AX$6))</f>
        <v>0</v>
      </c>
      <c r="AY8" s="90">
        <f>IF(OR($A8="",AY$6="",NOT(ISNUMBER($H$2))),"",SUMIFS(数据录入!$F$5:$F$785,数据录入!$C$5:$C$785,$A8,数据录入!$B$5:$B$785,AY$6))</f>
        <v>0</v>
      </c>
      <c r="AZ8" s="90">
        <f>IF(OR($A8="",AZ$6="",NOT(ISNUMBER($H$2))),"",SUMIFS(数据录入!$G$5:$G$785,数据录入!$C$5:$C$785,$A8,数据录入!$B$5:$B$785,AZ$6))</f>
        <v>0</v>
      </c>
      <c r="BA8" s="90">
        <f>IF(OR($A8="",BA$6="",NOT(ISNUMBER($H$2))),"",SUMIFS(数据录入!$F$5:$F$785,数据录入!$C$5:$C$785,$A8,数据录入!$B$5:$B$785,BA$6))</f>
        <v>0</v>
      </c>
      <c r="BB8" s="90">
        <f>IF(OR($A8="",BB$6="",NOT(ISNUMBER($H$2))),"",SUMIFS(数据录入!$G$5:$G$785,数据录入!$C$5:$C$785,$A8,数据录入!$B$5:$B$785,BB$6))</f>
        <v>0</v>
      </c>
      <c r="BC8" s="90">
        <f>IF(OR($A8="",BC$6="",NOT(ISNUMBER($H$2))),"",SUMIFS(数据录入!$F$5:$F$785,数据录入!$C$5:$C$785,$A8,数据录入!$B$5:$B$785,BC$6))</f>
        <v>75033.34</v>
      </c>
      <c r="BD8" s="90">
        <f>IF(OR($A8="",BD$6="",NOT(ISNUMBER($H$2))),"",SUMIFS(数据录入!$G$5:$G$785,数据录入!$C$5:$C$785,$A8,数据录入!$B$5:$B$785,BD$6))</f>
        <v>200000</v>
      </c>
      <c r="BE8" s="90">
        <f>IF(OR($A8="",BE$6="",NOT(ISNUMBER($H$2))),"",SUMIFS(数据录入!$F$5:$F$785,数据录入!$C$5:$C$785,$A8,数据录入!$B$5:$B$785,BE$6))</f>
        <v>0</v>
      </c>
      <c r="BF8" s="90">
        <f>IF(OR($A8="",BF$6="",NOT(ISNUMBER($H$2))),"",SUMIFS(数据录入!$G$5:$G$785,数据录入!$C$5:$C$785,$A8,数据录入!$B$5:$B$785,BF$6))</f>
        <v>0</v>
      </c>
      <c r="BG8" s="90">
        <f>IF(OR($A8="",BG$6="",NOT(ISNUMBER($H$2))),"",SUMIFS(数据录入!$F$5:$F$785,数据录入!$C$5:$C$785,$A8,数据录入!$B$5:$B$785,BG$6))</f>
        <v>0</v>
      </c>
      <c r="BH8" s="90">
        <f>IF(OR($A8="",BH$6="",NOT(ISNUMBER($H$2))),"",SUMIFS(数据录入!$G$5:$G$785,数据录入!$C$5:$C$785,$A8,数据录入!$B$5:$B$785,BH$6))</f>
        <v>0</v>
      </c>
      <c r="BI8" s="90">
        <f>IF(OR($A8="",BI$6="",NOT(ISNUMBER($H$2))),"",SUMIFS(数据录入!$F$5:$F$785,数据录入!$C$5:$C$785,$A8,数据录入!$B$5:$B$785,BI$6))</f>
        <v>2000</v>
      </c>
      <c r="BJ8" s="90">
        <f>IF(OR($A8="",BJ$6="",NOT(ISNUMBER($H$2))),"",SUMIFS(数据录入!$G$5:$G$785,数据录入!$C$5:$C$785,$A8,数据录入!$B$5:$B$785,BJ$6))</f>
        <v>490.3</v>
      </c>
      <c r="BK8" s="90" t="str">
        <f>IF(OR($A8="",BK$6="",NOT(ISNUMBER($H$2))),"",SUMIFS(数据录入!$F$5:$F$785,数据录入!$C$5:$C$785,$A8,数据录入!$B$5:$B$785,BK$6))</f>
        <v/>
      </c>
      <c r="BL8" s="90" t="str">
        <f>IF(OR($A8="",BL$6="",NOT(ISNUMBER($H$2))),"",SUMIFS(数据录入!$G$5:$G$785,数据录入!$C$5:$C$785,$A8,数据录入!$B$5:$B$785,BL$6))</f>
        <v/>
      </c>
      <c r="BM8" s="90">
        <f t="shared" ref="BM8:BM21" si="0">IF($A8="","",SUMIF($C$7:$BL$7,"收款",C8:BL8))</f>
        <v>882828.34</v>
      </c>
      <c r="BN8" s="90">
        <f t="shared" ref="BN8:BN21" si="1">IF($A8="","",SUMIF($C$7:$BL$7,"付款",C8:BL8))</f>
        <v>1084329.32</v>
      </c>
      <c r="BO8" s="90">
        <f t="shared" ref="BO8:BO21" si="2">IF($A8="","",B8+BM8-BN8)</f>
        <v>17762.1399999999</v>
      </c>
      <c r="BP8" s="90"/>
    </row>
    <row r="9" s="68" customFormat="1" ht="20" customHeight="1" spans="1:68">
      <c r="A9" s="78" t="s">
        <v>48</v>
      </c>
      <c r="B9" s="89">
        <f>IF(OR($A9="",NOT(ISNUMBER($H$2))),"",SUMIFS(数据录入!$H$5:$H$785,数据录入!$C$5:$C$785,$A9,数据录入!$E$5:$E$785,"期初余额",数据录入!$B$5:$B$785,"&lt;="&amp;$B$2)+SUMIFS(数据录入!$F$5:$F$785,数据录入!$C$5:$C$785,$A9,数据录入!$B$5:$B$785,"&lt;"&amp;$B$2)-SUMIFS(数据录入!$G$5:$G$785,数据录入!$C$5:$C$785,$A9,数据录入!$B$5:$B$785,"&lt;"&amp;$B$2))</f>
        <v>112326.39</v>
      </c>
      <c r="C9" s="89">
        <f>IF(OR($A9="",C$6="",NOT(ISNUMBER($H$2))),"",SUMIFS(数据录入!$F$5:$F$785,数据录入!$C$5:$C$785,$A9,数据录入!$B$5:$B$785,C$6))</f>
        <v>2480</v>
      </c>
      <c r="D9" s="89">
        <f>IF(OR($A9="",D$6="",NOT(ISNUMBER($H$2))),"",SUMIFS(数据录入!$G$5:$G$785,数据录入!$C$5:$C$785,$A9,数据录入!$B$5:$B$785,D$6))</f>
        <v>52480</v>
      </c>
      <c r="E9" s="89">
        <f>IF(OR($A9="",E$6="",NOT(ISNUMBER($H$2))),"",SUMIFS(数据录入!$F$5:$F$785,数据录入!$C$5:$C$785,$A9,数据录入!$B$5:$B$785,E$6))</f>
        <v>0</v>
      </c>
      <c r="F9" s="89">
        <f>IF(OR($A9="",F$6="",NOT(ISNUMBER($H$2))),"",SUMIFS(数据录入!$G$5:$G$785,数据录入!$C$5:$C$785,$A9,数据录入!$B$5:$B$785,F$6))</f>
        <v>0</v>
      </c>
      <c r="G9" s="89">
        <f>IF(OR($A9="",G$6="",NOT(ISNUMBER($H$2))),"",SUMIFS(数据录入!$F$5:$F$785,数据录入!$C$5:$C$785,$A9,数据录入!$B$5:$B$785,G$6))</f>
        <v>400</v>
      </c>
      <c r="H9" s="89">
        <f>IF(OR($A9="",H$6="",NOT(ISNUMBER($H$2))),"",SUMIFS(数据录入!$G$5:$G$785,数据录入!$C$5:$C$785,$A9,数据录入!$B$5:$B$785,H$6))</f>
        <v>13000</v>
      </c>
      <c r="I9" s="89">
        <f>IF(OR($A9="",I$6="",NOT(ISNUMBER($H$2))),"",SUMIFS(数据录入!$F$5:$F$785,数据录入!$C$5:$C$785,$A9,数据录入!$B$5:$B$785,I$6))</f>
        <v>2250</v>
      </c>
      <c r="J9" s="89">
        <f>IF(OR($A9="",J$6="",NOT(ISNUMBER($H$2))),"",SUMIFS(数据录入!$G$5:$G$785,数据录入!$C$5:$C$785,$A9,数据录入!$B$5:$B$785,J$6))</f>
        <v>0</v>
      </c>
      <c r="K9" s="89">
        <f>IF(OR($A9="",K$6="",NOT(ISNUMBER($H$2))),"",SUMIFS(数据录入!$F$5:$F$785,数据录入!$C$5:$C$785,$A9,数据录入!$B$5:$B$785,K$6))</f>
        <v>1290</v>
      </c>
      <c r="L9" s="89">
        <f>IF(OR($A9="",L$6="",NOT(ISNUMBER($H$2))),"",SUMIFS(数据录入!$G$5:$G$785,数据录入!$C$5:$C$785,$A9,数据录入!$B$5:$B$785,L$6))</f>
        <v>0</v>
      </c>
      <c r="M9" s="89">
        <f>IF(OR($A9="",M$6="",NOT(ISNUMBER($H$2))),"",SUMIFS(数据录入!$F$5:$F$785,数据录入!$C$5:$C$785,$A9,数据录入!$B$5:$B$785,M$6))</f>
        <v>300</v>
      </c>
      <c r="N9" s="89">
        <f>IF(OR($A9="",N$6="",NOT(ISNUMBER($H$2))),"",SUMIFS(数据录入!$G$5:$G$785,数据录入!$C$5:$C$785,$A9,数据录入!$B$5:$B$785,N$6))</f>
        <v>3600</v>
      </c>
      <c r="O9" s="89">
        <f>IF(OR($A9="",O$6="",NOT(ISNUMBER($H$2))),"",SUMIFS(数据录入!$F$5:$F$785,数据录入!$C$5:$C$785,$A9,数据录入!$B$5:$B$785,O$6))</f>
        <v>850</v>
      </c>
      <c r="P9" s="89">
        <f>IF(OR($A9="",P$6="",NOT(ISNUMBER($H$2))),"",SUMIFS(数据录入!$G$5:$G$785,数据录入!$C$5:$C$785,$A9,数据录入!$B$5:$B$785,P$6))</f>
        <v>2143</v>
      </c>
      <c r="Q9" s="89">
        <f>IF(OR($A9="",Q$6="",NOT(ISNUMBER($H$2))),"",SUMIFS(数据录入!$F$5:$F$785,数据录入!$C$5:$C$785,$A9,数据录入!$B$5:$B$785,Q$6))</f>
        <v>8700</v>
      </c>
      <c r="R9" s="89">
        <f>IF(OR($A9="",R$6="",NOT(ISNUMBER($H$2))),"",SUMIFS(数据录入!$G$5:$G$785,数据录入!$C$5:$C$785,$A9,数据录入!$B$5:$B$785,R$6))</f>
        <v>0</v>
      </c>
      <c r="S9" s="89">
        <f>IF(OR($A9="",S$6="",NOT(ISNUMBER($H$2))),"",SUMIFS(数据录入!$F$5:$F$785,数据录入!$C$5:$C$785,$A9,数据录入!$B$5:$B$785,S$6))</f>
        <v>4200</v>
      </c>
      <c r="T9" s="89">
        <f>IF(OR($A9="",T$6="",NOT(ISNUMBER($H$2))),"",SUMIFS(数据录入!$G$5:$G$785,数据录入!$C$5:$C$785,$A9,数据录入!$B$5:$B$785,T$6))</f>
        <v>0</v>
      </c>
      <c r="U9" s="90">
        <f>IF(OR($A9="",U$6="",NOT(ISNUMBER($H$2))),"",SUMIFS(数据录入!$F$5:$F$785,数据录入!$C$5:$C$785,$A9,数据录入!$B$5:$B$785,U$6))</f>
        <v>12540</v>
      </c>
      <c r="V9" s="90">
        <f>IF(OR($A9="",V$6="",NOT(ISNUMBER($H$2))),"",SUMIFS(数据录入!$G$5:$G$785,数据录入!$C$5:$C$785,$A9,数据录入!$B$5:$B$785,V$6))</f>
        <v>0</v>
      </c>
      <c r="W9" s="90">
        <f>IF(OR($A9="",W$6="",NOT(ISNUMBER($H$2))),"",SUMIFS(数据录入!$F$5:$F$785,数据录入!$C$5:$C$785,$A9,数据录入!$B$5:$B$785,W$6))</f>
        <v>1650</v>
      </c>
      <c r="X9" s="90">
        <f>IF(OR($A9="",X$6="",NOT(ISNUMBER($H$2))),"",SUMIFS(数据录入!$G$5:$G$785,数据录入!$C$5:$C$785,$A9,数据录入!$B$5:$B$785,X$6))</f>
        <v>0</v>
      </c>
      <c r="Y9" s="90">
        <f>IF(OR($A9="",Y$6="",NOT(ISNUMBER($H$2))),"",SUMIFS(数据录入!$F$5:$F$785,数据录入!$C$5:$C$785,$A9,数据录入!$B$5:$B$785,Y$6))</f>
        <v>3000</v>
      </c>
      <c r="Z9" s="90">
        <f>IF(OR($A9="",Z$6="",NOT(ISNUMBER($H$2))),"",SUMIFS(数据录入!$G$5:$G$785,数据录入!$C$5:$C$785,$A9,数据录入!$B$5:$B$785,Z$6))</f>
        <v>0</v>
      </c>
      <c r="AA9" s="90">
        <f>IF(OR($A9="",AA$6="",NOT(ISNUMBER($H$2))),"",SUMIFS(数据录入!$F$5:$F$785,数据录入!$C$5:$C$785,$A9,数据录入!$B$5:$B$785,AA$6))</f>
        <v>19465</v>
      </c>
      <c r="AB9" s="90">
        <f>IF(OR($A9="",AB$6="",NOT(ISNUMBER($H$2))),"",SUMIFS(数据录入!$G$5:$G$785,数据录入!$C$5:$C$785,$A9,数据录入!$B$5:$B$785,AB$6))</f>
        <v>0</v>
      </c>
      <c r="AC9" s="90">
        <f>IF(OR($A9="",AC$6="",NOT(ISNUMBER($H$2))),"",SUMIFS(数据录入!$F$5:$F$785,数据录入!$C$5:$C$785,$A9,数据录入!$B$5:$B$785,AC$6))</f>
        <v>5015</v>
      </c>
      <c r="AD9" s="90">
        <f>IF(OR($A9="",AD$6="",NOT(ISNUMBER($H$2))),"",SUMIFS(数据录入!$G$5:$G$785,数据录入!$C$5:$C$785,$A9,数据录入!$B$5:$B$785,AD$6))</f>
        <v>1566</v>
      </c>
      <c r="AE9" s="90">
        <f>IF(OR($A9="",AE$6="",NOT(ISNUMBER($H$2))),"",SUMIFS(数据录入!$F$5:$F$785,数据录入!$C$5:$C$785,$A9,数据录入!$B$5:$B$785,AE$6))</f>
        <v>5500</v>
      </c>
      <c r="AF9" s="90">
        <f>IF(OR($A9="",AF$6="",NOT(ISNUMBER($H$2))),"",SUMIFS(数据录入!$G$5:$G$785,数据录入!$C$5:$C$785,$A9,数据录入!$B$5:$B$785,AF$6))</f>
        <v>0</v>
      </c>
      <c r="AG9" s="90">
        <f>IF(OR($A9="",AG$6="",NOT(ISNUMBER($H$2))),"",SUMIFS(数据录入!$F$5:$F$785,数据录入!$C$5:$C$785,$A9,数据录入!$B$5:$B$785,AG$6))</f>
        <v>150</v>
      </c>
      <c r="AH9" s="90">
        <f>IF(OR($A9="",AH$6="",NOT(ISNUMBER($H$2))),"",SUMIFS(数据录入!$G$5:$G$785,数据录入!$C$5:$C$785,$A9,数据录入!$B$5:$B$785,AH$6))</f>
        <v>0</v>
      </c>
      <c r="AI9" s="90">
        <f>IF(OR($A9="",AI$6="",NOT(ISNUMBER($H$2))),"",SUMIFS(数据录入!$F$5:$F$785,数据录入!$C$5:$C$785,$A9,数据录入!$B$5:$B$785,AI$6))</f>
        <v>2900</v>
      </c>
      <c r="AJ9" s="90">
        <f>IF(OR($A9="",AJ$6="",NOT(ISNUMBER($H$2))),"",SUMIFS(数据录入!$G$5:$G$785,数据录入!$C$5:$C$785,$A9,数据录入!$B$5:$B$785,AJ$6))</f>
        <v>0</v>
      </c>
      <c r="AK9" s="90">
        <f>IF(OR($A9="",AK$6="",NOT(ISNUMBER($H$2))),"",SUMIFS(数据录入!$F$5:$F$785,数据录入!$C$5:$C$785,$A9,数据录入!$B$5:$B$785,AK$6))</f>
        <v>4000</v>
      </c>
      <c r="AL9" s="90">
        <f>IF(OR($A9="",AL$6="",NOT(ISNUMBER($H$2))),"",SUMIFS(数据录入!$G$5:$G$785,数据录入!$C$5:$C$785,$A9,数据录入!$B$5:$B$785,AL$6))</f>
        <v>0</v>
      </c>
      <c r="AM9" s="90">
        <f>IF(OR($A9="",AM$6="",NOT(ISNUMBER($H$2))),"",SUMIFS(数据录入!$F$5:$F$785,数据录入!$C$5:$C$785,$A9,数据录入!$B$5:$B$785,AM$6))</f>
        <v>1125</v>
      </c>
      <c r="AN9" s="90">
        <f>IF(OR($A9="",AN$6="",NOT(ISNUMBER($H$2))),"",SUMIFS(数据录入!$G$5:$G$785,数据录入!$C$5:$C$785,$A9,数据录入!$B$5:$B$785,AN$6))</f>
        <v>0</v>
      </c>
      <c r="AO9" s="90">
        <f>IF(OR($A9="",AO$6="",NOT(ISNUMBER($H$2))),"",SUMIFS(数据录入!$F$5:$F$785,数据录入!$C$5:$C$785,$A9,数据录入!$B$5:$B$785,AO$6))</f>
        <v>7650</v>
      </c>
      <c r="AP9" s="90">
        <f>IF(OR($A9="",AP$6="",NOT(ISNUMBER($H$2))),"",SUMIFS(数据录入!$G$5:$G$785,数据录入!$C$5:$C$785,$A9,数据录入!$B$5:$B$785,AP$6))</f>
        <v>8880</v>
      </c>
      <c r="AQ9" s="90">
        <f>IF(OR($A9="",AQ$6="",NOT(ISNUMBER($H$2))),"",SUMIFS(数据录入!$F$5:$F$785,数据录入!$C$5:$C$785,$A9,数据录入!$B$5:$B$785,AQ$6))</f>
        <v>7500</v>
      </c>
      <c r="AR9" s="90">
        <f>IF(OR($A9="",AR$6="",NOT(ISNUMBER($H$2))),"",SUMIFS(数据录入!$G$5:$G$785,数据录入!$C$5:$C$785,$A9,数据录入!$B$5:$B$785,AR$6))</f>
        <v>0</v>
      </c>
      <c r="AS9" s="90">
        <f>IF(OR($A9="",AS$6="",NOT(ISNUMBER($H$2))),"",SUMIFS(数据录入!$F$5:$F$785,数据录入!$C$5:$C$785,$A9,数据录入!$B$5:$B$785,AS$6))</f>
        <v>970</v>
      </c>
      <c r="AT9" s="90">
        <f>IF(OR($A9="",AT$6="",NOT(ISNUMBER($H$2))),"",SUMIFS(数据录入!$G$5:$G$785,数据录入!$C$5:$C$785,$A9,数据录入!$B$5:$B$785,AT$6))</f>
        <v>0</v>
      </c>
      <c r="AU9" s="90">
        <f>IF(OR($A9="",AU$6="",NOT(ISNUMBER($H$2))),"",SUMIFS(数据录入!$F$5:$F$785,数据录入!$C$5:$C$785,$A9,数据录入!$B$5:$B$785,AU$6))</f>
        <v>2325</v>
      </c>
      <c r="AV9" s="90">
        <f>IF(OR($A9="",AV$6="",NOT(ISNUMBER($H$2))),"",SUMIFS(数据录入!$G$5:$G$785,数据录入!$C$5:$C$785,$A9,数据录入!$B$5:$B$785,AV$6))</f>
        <v>0</v>
      </c>
      <c r="AW9" s="90">
        <f>IF(OR($A9="",AW$6="",NOT(ISNUMBER($H$2))),"",SUMIFS(数据录入!$F$5:$F$785,数据录入!$C$5:$C$785,$A9,数据录入!$B$5:$B$785,AW$6))</f>
        <v>6630</v>
      </c>
      <c r="AX9" s="90">
        <f>IF(OR($A9="",AX$6="",NOT(ISNUMBER($H$2))),"",SUMIFS(数据录入!$G$5:$G$785,数据录入!$C$5:$C$785,$A9,数据录入!$B$5:$B$785,AX$6))</f>
        <v>0</v>
      </c>
      <c r="AY9" s="90">
        <f>IF(OR($A9="",AY$6="",NOT(ISNUMBER($H$2))),"",SUMIFS(数据录入!$F$5:$F$785,数据录入!$C$5:$C$785,$A9,数据录入!$B$5:$B$785,AY$6))</f>
        <v>0</v>
      </c>
      <c r="AZ9" s="90">
        <f>IF(OR($A9="",AZ$6="",NOT(ISNUMBER($H$2))),"",SUMIFS(数据录入!$G$5:$G$785,数据录入!$C$5:$C$785,$A9,数据录入!$B$5:$B$785,AZ$6))</f>
        <v>0</v>
      </c>
      <c r="BA9" s="90">
        <f>IF(OR($A9="",BA$6="",NOT(ISNUMBER($H$2))),"",SUMIFS(数据录入!$F$5:$F$785,数据录入!$C$5:$C$785,$A9,数据录入!$B$5:$B$785,BA$6))</f>
        <v>0</v>
      </c>
      <c r="BB9" s="90">
        <f>IF(OR($A9="",BB$6="",NOT(ISNUMBER($H$2))),"",SUMIFS(数据录入!$G$5:$G$785,数据录入!$C$5:$C$785,$A9,数据录入!$B$5:$B$785,BB$6))</f>
        <v>0</v>
      </c>
      <c r="BC9" s="90">
        <f>IF(OR($A9="",BC$6="",NOT(ISNUMBER($H$2))),"",SUMIFS(数据录入!$F$5:$F$785,数据录入!$C$5:$C$785,$A9,数据录入!$B$5:$B$785,BC$6))</f>
        <v>5275</v>
      </c>
      <c r="BD9" s="90">
        <f>IF(OR($A9="",BD$6="",NOT(ISNUMBER($H$2))),"",SUMIFS(数据录入!$G$5:$G$785,数据录入!$C$5:$C$785,$A9,数据录入!$B$5:$B$785,BD$6))</f>
        <v>16000</v>
      </c>
      <c r="BE9" s="90">
        <f>IF(OR($A9="",BE$6="",NOT(ISNUMBER($H$2))),"",SUMIFS(数据录入!$F$5:$F$785,数据录入!$C$5:$C$785,$A9,数据录入!$B$5:$B$785,BE$6))</f>
        <v>2575</v>
      </c>
      <c r="BF9" s="90">
        <f>IF(OR($A9="",BF$6="",NOT(ISNUMBER($H$2))),"",SUMIFS(数据录入!$G$5:$G$785,数据录入!$C$5:$C$785,$A9,数据录入!$B$5:$B$785,BF$6))</f>
        <v>0</v>
      </c>
      <c r="BG9" s="90">
        <f>IF(OR($A9="",BG$6="",NOT(ISNUMBER($H$2))),"",SUMIFS(数据录入!$F$5:$F$785,数据录入!$C$5:$C$785,$A9,数据录入!$B$5:$B$785,BG$6))</f>
        <v>0</v>
      </c>
      <c r="BH9" s="90">
        <f>IF(OR($A9="",BH$6="",NOT(ISNUMBER($H$2))),"",SUMIFS(数据录入!$G$5:$G$785,数据录入!$C$5:$C$785,$A9,数据录入!$B$5:$B$785,BH$6))</f>
        <v>0</v>
      </c>
      <c r="BI9" s="90">
        <f>IF(OR($A9="",BI$6="",NOT(ISNUMBER($H$2))),"",SUMIFS(数据录入!$F$5:$F$785,数据录入!$C$5:$C$785,$A9,数据录入!$B$5:$B$785,BI$6))</f>
        <v>6100</v>
      </c>
      <c r="BJ9" s="90">
        <f>IF(OR($A9="",BJ$6="",NOT(ISNUMBER($H$2))),"",SUMIFS(数据录入!$G$5:$G$785,数据录入!$C$5:$C$785,$A9,数据录入!$B$5:$B$785,BJ$6))</f>
        <v>30000</v>
      </c>
      <c r="BK9" s="90" t="str">
        <f>IF(OR($A9="",BK$6="",NOT(ISNUMBER($H$2))),"",SUMIFS(数据录入!$F$5:$F$785,数据录入!$C$5:$C$785,$A9,数据录入!$B$5:$B$785,BK$6))</f>
        <v/>
      </c>
      <c r="BL9" s="90" t="str">
        <f>IF(OR($A9="",BL$6="",NOT(ISNUMBER($H$2))),"",SUMIFS(数据录入!$G$5:$G$785,数据录入!$C$5:$C$785,$A9,数据录入!$B$5:$B$785,BL$6))</f>
        <v/>
      </c>
      <c r="BM9" s="90">
        <f t="shared" si="0"/>
        <v>114840</v>
      </c>
      <c r="BN9" s="90">
        <f t="shared" si="1"/>
        <v>127669</v>
      </c>
      <c r="BO9" s="90">
        <f t="shared" si="2"/>
        <v>99497.39</v>
      </c>
      <c r="BP9" s="90"/>
    </row>
    <row r="10" s="68" customFormat="1" ht="20" customHeight="1" spans="1:68">
      <c r="A10" s="78" t="s">
        <v>53</v>
      </c>
      <c r="B10" s="89">
        <f>IF(OR($A10="",NOT(ISNUMBER($H$2))),"",SUMIFS(数据录入!$H$5:$H$785,数据录入!$C$5:$C$785,$A10,数据录入!$E$5:$E$785,"期初余额",数据录入!$B$5:$B$785,"&lt;="&amp;$B$2)+SUMIFS(数据录入!$F$5:$F$785,数据录入!$C$5:$C$785,$A10,数据录入!$B$5:$B$785,"&lt;"&amp;$B$2)-SUMIFS(数据录入!$G$5:$G$785,数据录入!$C$5:$C$785,$A10,数据录入!$B$5:$B$785,"&lt;"&amp;$B$2))</f>
        <v>73513.15</v>
      </c>
      <c r="C10" s="89">
        <f>IF(OR($A10="",C$6="",NOT(ISNUMBER($H$2))),"",SUMIFS(数据录入!$F$5:$F$785,数据录入!$C$5:$C$785,$A10,数据录入!$B$5:$B$785,C$6))</f>
        <v>2240000</v>
      </c>
      <c r="D10" s="89">
        <f>IF(OR($A10="",D$6="",NOT(ISNUMBER($H$2))),"",SUMIFS(数据录入!$G$5:$G$785,数据录入!$C$5:$C$785,$A10,数据录入!$B$5:$B$785,D$6))</f>
        <v>2300000</v>
      </c>
      <c r="E10" s="89">
        <f>IF(OR($A10="",E$6="",NOT(ISNUMBER($H$2))),"",SUMIFS(数据录入!$F$5:$F$785,数据录入!$C$5:$C$785,$A10,数据录入!$B$5:$B$785,E$6))</f>
        <v>515500</v>
      </c>
      <c r="F10" s="89">
        <f>IF(OR($A10="",F$6="",NOT(ISNUMBER($H$2))),"",SUMIFS(数据录入!$G$5:$G$785,数据录入!$C$5:$C$785,$A10,数据录入!$B$5:$B$785,F$6))</f>
        <v>520000</v>
      </c>
      <c r="G10" s="89">
        <f>IF(OR($A10="",G$6="",NOT(ISNUMBER($H$2))),"",SUMIFS(数据录入!$F$5:$F$785,数据录入!$C$5:$C$785,$A10,数据录入!$B$5:$B$785,G$6))</f>
        <v>0</v>
      </c>
      <c r="H10" s="89">
        <f>IF(OR($A10="",H$6="",NOT(ISNUMBER($H$2))),"",SUMIFS(数据录入!$G$5:$G$785,数据录入!$C$5:$C$785,$A10,数据录入!$B$5:$B$785,H$6))</f>
        <v>2400</v>
      </c>
      <c r="I10" s="89">
        <f>IF(OR($A10="",I$6="",NOT(ISNUMBER($H$2))),"",SUMIFS(数据录入!$F$5:$F$785,数据录入!$C$5:$C$785,$A10,数据录入!$B$5:$B$785,I$6))</f>
        <v>0</v>
      </c>
      <c r="J10" s="89">
        <f>IF(OR($A10="",J$6="",NOT(ISNUMBER($H$2))),"",SUMIFS(数据录入!$G$5:$G$785,数据录入!$C$5:$C$785,$A10,数据录入!$B$5:$B$785,J$6))</f>
        <v>0</v>
      </c>
      <c r="K10" s="89">
        <f>IF(OR($A10="",K$6="",NOT(ISNUMBER($H$2))),"",SUMIFS(数据录入!$F$5:$F$785,数据录入!$C$5:$C$785,$A10,数据录入!$B$5:$B$785,K$6))</f>
        <v>0</v>
      </c>
      <c r="L10" s="89">
        <f>IF(OR($A10="",L$6="",NOT(ISNUMBER($H$2))),"",SUMIFS(数据录入!$G$5:$G$785,数据录入!$C$5:$C$785,$A10,数据录入!$B$5:$B$785,L$6))</f>
        <v>0</v>
      </c>
      <c r="M10" s="89">
        <f>IF(OR($A10="",M$6="",NOT(ISNUMBER($H$2))),"",SUMIFS(数据录入!$F$5:$F$785,数据录入!$C$5:$C$785,$A10,数据录入!$B$5:$B$785,M$6))</f>
        <v>20000</v>
      </c>
      <c r="N10" s="89">
        <f>IF(OR($A10="",N$6="",NOT(ISNUMBER($H$2))),"",SUMIFS(数据录入!$G$5:$G$785,数据录入!$C$5:$C$785,$A10,数据录入!$B$5:$B$785,N$6))</f>
        <v>19100</v>
      </c>
      <c r="O10" s="89">
        <f>IF(OR($A10="",O$6="",NOT(ISNUMBER($H$2))),"",SUMIFS(数据录入!$F$5:$F$785,数据录入!$C$5:$C$785,$A10,数据录入!$B$5:$B$785,O$6))</f>
        <v>106333.33</v>
      </c>
      <c r="P10" s="89">
        <f>IF(OR($A10="",P$6="",NOT(ISNUMBER($H$2))),"",SUMIFS(数据录入!$G$5:$G$785,数据录入!$C$5:$C$785,$A10,数据录入!$B$5:$B$785,P$6))</f>
        <v>200000</v>
      </c>
      <c r="Q10" s="89">
        <f>IF(OR($A10="",Q$6="",NOT(ISNUMBER($H$2))),"",SUMIFS(数据录入!$F$5:$F$785,数据录入!$C$5:$C$785,$A10,数据录入!$B$5:$B$785,Q$6))</f>
        <v>200000</v>
      </c>
      <c r="R10" s="89">
        <f>IF(OR($A10="",R$6="",NOT(ISNUMBER($H$2))),"",SUMIFS(数据录入!$G$5:$G$785,数据录入!$C$5:$C$785,$A10,数据录入!$B$5:$B$785,R$6))</f>
        <v>0</v>
      </c>
      <c r="S10" s="89">
        <f>IF(OR($A10="",S$6="",NOT(ISNUMBER($H$2))),"",SUMIFS(数据录入!$F$5:$F$785,数据录入!$C$5:$C$785,$A10,数据录入!$B$5:$B$785,S$6))</f>
        <v>0</v>
      </c>
      <c r="T10" s="89">
        <f>IF(OR($A10="",T$6="",NOT(ISNUMBER($H$2))),"",SUMIFS(数据录入!$G$5:$G$785,数据录入!$C$5:$C$785,$A10,数据录入!$B$5:$B$785,T$6))</f>
        <v>30000</v>
      </c>
      <c r="U10" s="90">
        <f>IF(OR($A10="",U$6="",NOT(ISNUMBER($H$2))),"",SUMIFS(数据录入!$F$5:$F$785,数据录入!$C$5:$C$785,$A10,数据录入!$B$5:$B$785,U$6))</f>
        <v>90000</v>
      </c>
      <c r="V10" s="90">
        <f>IF(OR($A10="",V$6="",NOT(ISNUMBER($H$2))),"",SUMIFS(数据录入!$G$5:$G$785,数据录入!$C$5:$C$785,$A10,数据录入!$B$5:$B$785,V$6))</f>
        <v>154447</v>
      </c>
      <c r="W10" s="90">
        <f>IF(OR($A10="",W$6="",NOT(ISNUMBER($H$2))),"",SUMIFS(数据录入!$F$5:$F$785,数据录入!$C$5:$C$785,$A10,数据录入!$B$5:$B$785,W$6))</f>
        <v>0</v>
      </c>
      <c r="X10" s="90">
        <f>IF(OR($A10="",X$6="",NOT(ISNUMBER($H$2))),"",SUMIFS(数据录入!$G$5:$G$785,数据录入!$C$5:$C$785,$A10,数据录入!$B$5:$B$785,X$6))</f>
        <v>0</v>
      </c>
      <c r="Y10" s="90">
        <f>IF(OR($A10="",Y$6="",NOT(ISNUMBER($H$2))),"",SUMIFS(数据录入!$F$5:$F$785,数据录入!$C$5:$C$785,$A10,数据录入!$B$5:$B$785,Y$6))</f>
        <v>0</v>
      </c>
      <c r="Z10" s="90">
        <f>IF(OR($A10="",Z$6="",NOT(ISNUMBER($H$2))),"",SUMIFS(数据录入!$G$5:$G$785,数据录入!$C$5:$C$785,$A10,数据录入!$B$5:$B$785,Z$6))</f>
        <v>0</v>
      </c>
      <c r="AA10" s="90">
        <f>IF(OR($A10="",AA$6="",NOT(ISNUMBER($H$2))),"",SUMIFS(数据录入!$F$5:$F$785,数据录入!$C$5:$C$785,$A10,数据录入!$B$5:$B$785,AA$6))</f>
        <v>60000</v>
      </c>
      <c r="AB10" s="90">
        <f>IF(OR($A10="",AB$6="",NOT(ISNUMBER($H$2))),"",SUMIFS(数据录入!$G$5:$G$785,数据录入!$C$5:$C$785,$A10,数据录入!$B$5:$B$785,AB$6))</f>
        <v>55000</v>
      </c>
      <c r="AC10" s="90">
        <f>IF(OR($A10="",AC$6="",NOT(ISNUMBER($H$2))),"",SUMIFS(数据录入!$F$5:$F$785,数据录入!$C$5:$C$785,$A10,数据录入!$B$5:$B$785,AC$6))</f>
        <v>32735.47</v>
      </c>
      <c r="AD10" s="90">
        <f>IF(OR($A10="",AD$6="",NOT(ISNUMBER($H$2))),"",SUMIFS(数据录入!$G$5:$G$785,数据录入!$C$5:$C$785,$A10,数据录入!$B$5:$B$785,AD$6))</f>
        <v>0</v>
      </c>
      <c r="AE10" s="90">
        <f>IF(OR($A10="",AE$6="",NOT(ISNUMBER($H$2))),"",SUMIFS(数据录入!$F$5:$F$785,数据录入!$C$5:$C$785,$A10,数据录入!$B$5:$B$785,AE$6))</f>
        <v>0</v>
      </c>
      <c r="AF10" s="90">
        <f>IF(OR($A10="",AF$6="",NOT(ISNUMBER($H$2))),"",SUMIFS(数据录入!$G$5:$G$785,数据录入!$C$5:$C$785,$A10,数据录入!$B$5:$B$785,AF$6))</f>
        <v>500</v>
      </c>
      <c r="AG10" s="90">
        <f>IF(OR($A10="",AG$6="",NOT(ISNUMBER($H$2))),"",SUMIFS(数据录入!$F$5:$F$785,数据录入!$C$5:$C$785,$A10,数据录入!$B$5:$B$785,AG$6))</f>
        <v>330000</v>
      </c>
      <c r="AH10" s="90">
        <f>IF(OR($A10="",AH$6="",NOT(ISNUMBER($H$2))),"",SUMIFS(数据录入!$G$5:$G$785,数据录入!$C$5:$C$785,$A10,数据录入!$B$5:$B$785,AH$6))</f>
        <v>380000</v>
      </c>
      <c r="AI10" s="90">
        <f>IF(OR($A10="",AI$6="",NOT(ISNUMBER($H$2))),"",SUMIFS(数据录入!$F$5:$F$785,数据录入!$C$5:$C$785,$A10,数据录入!$B$5:$B$785,AI$6))</f>
        <v>7200</v>
      </c>
      <c r="AJ10" s="90">
        <f>IF(OR($A10="",AJ$6="",NOT(ISNUMBER($H$2))),"",SUMIFS(数据录入!$G$5:$G$785,数据录入!$C$5:$C$785,$A10,数据录入!$B$5:$B$785,AJ$6))</f>
        <v>0</v>
      </c>
      <c r="AK10" s="90">
        <f>IF(OR($A10="",AK$6="",NOT(ISNUMBER($H$2))),"",SUMIFS(数据录入!$F$5:$F$785,数据录入!$C$5:$C$785,$A10,数据录入!$B$5:$B$785,AK$6))</f>
        <v>0</v>
      </c>
      <c r="AL10" s="90">
        <f>IF(OR($A10="",AL$6="",NOT(ISNUMBER($H$2))),"",SUMIFS(数据录入!$G$5:$G$785,数据录入!$C$5:$C$785,$A10,数据录入!$B$5:$B$785,AL$6))</f>
        <v>10400</v>
      </c>
      <c r="AM10" s="90">
        <f>IF(OR($A10="",AM$6="",NOT(ISNUMBER($H$2))),"",SUMIFS(数据录入!$F$5:$F$785,数据录入!$C$5:$C$785,$A10,数据录入!$B$5:$B$785,AM$6))</f>
        <v>0</v>
      </c>
      <c r="AN10" s="90">
        <f>IF(OR($A10="",AN$6="",NOT(ISNUMBER($H$2))),"",SUMIFS(数据录入!$G$5:$G$785,数据录入!$C$5:$C$785,$A10,数据录入!$B$5:$B$785,AN$6))</f>
        <v>0</v>
      </c>
      <c r="AO10" s="90">
        <f>IF(OR($A10="",AO$6="",NOT(ISNUMBER($H$2))),"",SUMIFS(数据录入!$F$5:$F$785,数据录入!$C$5:$C$785,$A10,数据录入!$B$5:$B$785,AO$6))</f>
        <v>250000</v>
      </c>
      <c r="AP10" s="90">
        <f>IF(OR($A10="",AP$6="",NOT(ISNUMBER($H$2))),"",SUMIFS(数据录入!$G$5:$G$785,数据录入!$C$5:$C$785,$A10,数据录入!$B$5:$B$785,AP$6))</f>
        <v>103090</v>
      </c>
      <c r="AQ10" s="90">
        <f>IF(OR($A10="",AQ$6="",NOT(ISNUMBER($H$2))),"",SUMIFS(数据录入!$F$5:$F$785,数据录入!$C$5:$C$785,$A10,数据录入!$B$5:$B$785,AQ$6))</f>
        <v>1250</v>
      </c>
      <c r="AR10" s="90">
        <f>IF(OR($A10="",AR$6="",NOT(ISNUMBER($H$2))),"",SUMIFS(数据录入!$G$5:$G$785,数据录入!$C$5:$C$785,$A10,数据录入!$B$5:$B$785,AR$6))</f>
        <v>0</v>
      </c>
      <c r="AS10" s="90">
        <f>IF(OR($A10="",AS$6="",NOT(ISNUMBER($H$2))),"",SUMIFS(数据录入!$F$5:$F$785,数据录入!$C$5:$C$785,$A10,数据录入!$B$5:$B$785,AS$6))</f>
        <v>110000</v>
      </c>
      <c r="AT10" s="90">
        <f>IF(OR($A10="",AT$6="",NOT(ISNUMBER($H$2))),"",SUMIFS(数据录入!$G$5:$G$785,数据录入!$C$5:$C$785,$A10,数据录入!$B$5:$B$785,AT$6))</f>
        <v>220500</v>
      </c>
      <c r="AU10" s="90">
        <f>IF(OR($A10="",AU$6="",NOT(ISNUMBER($H$2))),"",SUMIFS(数据录入!$F$5:$F$785,数据录入!$C$5:$C$785,$A10,数据录入!$B$5:$B$785,AU$6))</f>
        <v>82700</v>
      </c>
      <c r="AV10" s="90">
        <f>IF(OR($A10="",AV$6="",NOT(ISNUMBER($H$2))),"",SUMIFS(数据录入!$G$5:$G$785,数据录入!$C$5:$C$785,$A10,数据录入!$B$5:$B$785,AV$6))</f>
        <v>99500</v>
      </c>
      <c r="AW10" s="90">
        <f>IF(OR($A10="",AW$6="",NOT(ISNUMBER($H$2))),"",SUMIFS(数据录入!$F$5:$F$785,数据录入!$C$5:$C$785,$A10,数据录入!$B$5:$B$785,AW$6))</f>
        <v>212000</v>
      </c>
      <c r="AX10" s="90">
        <f>IF(OR($A10="",AX$6="",NOT(ISNUMBER($H$2))),"",SUMIFS(数据录入!$G$5:$G$785,数据录入!$C$5:$C$785,$A10,数据录入!$B$5:$B$785,AX$6))</f>
        <v>120093.76</v>
      </c>
      <c r="AY10" s="90">
        <f>IF(OR($A10="",AY$6="",NOT(ISNUMBER($H$2))),"",SUMIFS(数据录入!$F$5:$F$785,数据录入!$C$5:$C$785,$A10,数据录入!$B$5:$B$785,AY$6))</f>
        <v>0</v>
      </c>
      <c r="AZ10" s="90">
        <f>IF(OR($A10="",AZ$6="",NOT(ISNUMBER($H$2))),"",SUMIFS(数据录入!$G$5:$G$785,数据录入!$C$5:$C$785,$A10,数据录入!$B$5:$B$785,AZ$6))</f>
        <v>0</v>
      </c>
      <c r="BA10" s="90">
        <f>IF(OR($A10="",BA$6="",NOT(ISNUMBER($H$2))),"",SUMIFS(数据录入!$F$5:$F$785,数据录入!$C$5:$C$785,$A10,数据录入!$B$5:$B$785,BA$6))</f>
        <v>0</v>
      </c>
      <c r="BB10" s="90">
        <f>IF(OR($A10="",BB$6="",NOT(ISNUMBER($H$2))),"",SUMIFS(数据录入!$G$5:$G$785,数据录入!$C$5:$C$785,$A10,数据录入!$B$5:$B$785,BB$6))</f>
        <v>0</v>
      </c>
      <c r="BC10" s="90">
        <f>IF(OR($A10="",BC$6="",NOT(ISNUMBER($H$2))),"",SUMIFS(数据录入!$F$5:$F$785,数据录入!$C$5:$C$785,$A10,数据录入!$B$5:$B$785,BC$6))</f>
        <v>1103600</v>
      </c>
      <c r="BD10" s="90">
        <f>IF(OR($A10="",BD$6="",NOT(ISNUMBER($H$2))),"",SUMIFS(数据录入!$G$5:$G$785,数据录入!$C$5:$C$785,$A10,数据录入!$B$5:$B$785,BD$6))</f>
        <v>1150033.34</v>
      </c>
      <c r="BE10" s="90">
        <f>IF(OR($A10="",BE$6="",NOT(ISNUMBER($H$2))),"",SUMIFS(数据录入!$F$5:$F$785,数据录入!$C$5:$C$785,$A10,数据录入!$B$5:$B$785,BE$6))</f>
        <v>340500</v>
      </c>
      <c r="BF10" s="90">
        <f>IF(OR($A10="",BF$6="",NOT(ISNUMBER($H$2))),"",SUMIFS(数据录入!$G$5:$G$785,数据录入!$C$5:$C$785,$A10,数据录入!$B$5:$B$785,BF$6))</f>
        <v>400000</v>
      </c>
      <c r="BG10" s="90">
        <f>IF(OR($A10="",BG$6="",NOT(ISNUMBER($H$2))),"",SUMIFS(数据录入!$F$5:$F$785,数据录入!$C$5:$C$785,$A10,数据录入!$B$5:$B$785,BG$6))</f>
        <v>24000</v>
      </c>
      <c r="BH10" s="90">
        <f>IF(OR($A10="",BH$6="",NOT(ISNUMBER($H$2))),"",SUMIFS(数据录入!$G$5:$G$785,数据录入!$C$5:$C$785,$A10,数据录入!$B$5:$B$785,BH$6))</f>
        <v>0</v>
      </c>
      <c r="BI10" s="90">
        <f>IF(OR($A10="",BI$6="",NOT(ISNUMBER($H$2))),"",SUMIFS(数据录入!$F$5:$F$785,数据录入!$C$5:$C$785,$A10,数据录入!$B$5:$B$785,BI$6))</f>
        <v>400000</v>
      </c>
      <c r="BJ10" s="90">
        <f>IF(OR($A10="",BJ$6="",NOT(ISNUMBER($H$2))),"",SUMIFS(数据录入!$G$5:$G$785,数据录入!$C$5:$C$785,$A10,数据录入!$B$5:$B$785,BJ$6))</f>
        <v>400000</v>
      </c>
      <c r="BK10" s="90" t="str">
        <f>IF(OR($A10="",BK$6="",NOT(ISNUMBER($H$2))),"",SUMIFS(数据录入!$F$5:$F$785,数据录入!$C$5:$C$785,$A10,数据录入!$B$5:$B$785,BK$6))</f>
        <v/>
      </c>
      <c r="BL10" s="90" t="str">
        <f>IF(OR($A10="",BL$6="",NOT(ISNUMBER($H$2))),"",SUMIFS(数据录入!$G$5:$G$785,数据录入!$C$5:$C$785,$A10,数据录入!$B$5:$B$785,BL$6))</f>
        <v/>
      </c>
      <c r="BM10" s="90">
        <f t="shared" si="0"/>
        <v>6125818.8</v>
      </c>
      <c r="BN10" s="90">
        <f t="shared" si="1"/>
        <v>6165064.1</v>
      </c>
      <c r="BO10" s="90">
        <f t="shared" si="2"/>
        <v>34267.8500000015</v>
      </c>
      <c r="BP10" s="90"/>
    </row>
    <row r="11" s="68" customFormat="1" ht="20" customHeight="1" spans="1:68">
      <c r="A11" s="78" t="s">
        <v>57</v>
      </c>
      <c r="B11" s="89">
        <f>IF(OR($A11="",NOT(ISNUMBER($H$2))),"",SUMIFS(数据录入!$H$5:$H$785,数据录入!$C$5:$C$785,$A11,数据录入!$E$5:$E$785,"期初余额",数据录入!$B$5:$B$785,"&lt;="&amp;$B$2)+SUMIFS(数据录入!$F$5:$F$785,数据录入!$C$5:$C$785,$A11,数据录入!$B$5:$B$785,"&lt;"&amp;$B$2)-SUMIFS(数据录入!$G$5:$G$785,数据录入!$C$5:$C$785,$A11,数据录入!$B$5:$B$785,"&lt;"&amp;$B$2))</f>
        <v>90026.28</v>
      </c>
      <c r="C11" s="89">
        <f>IF(OR($A11="",C$6="",NOT(ISNUMBER($H$2))),"",SUMIFS(数据录入!$F$5:$F$785,数据录入!$C$5:$C$785,$A11,数据录入!$B$5:$B$785,C$6))</f>
        <v>56162.04</v>
      </c>
      <c r="D11" s="89">
        <f>IF(OR($A11="",D$6="",NOT(ISNUMBER($H$2))),"",SUMIFS(数据录入!$G$5:$G$785,数据录入!$C$5:$C$785,$A11,数据录入!$B$5:$B$785,D$6))</f>
        <v>130000</v>
      </c>
      <c r="E11" s="89">
        <f>IF(OR($A11="",E$6="",NOT(ISNUMBER($H$2))),"",SUMIFS(数据录入!$F$5:$F$785,数据录入!$C$5:$C$785,$A11,数据录入!$B$5:$B$785,E$6))</f>
        <v>0</v>
      </c>
      <c r="F11" s="89">
        <f>IF(OR($A11="",F$6="",NOT(ISNUMBER($H$2))),"",SUMIFS(数据录入!$G$5:$G$785,数据录入!$C$5:$C$785,$A11,数据录入!$B$5:$B$785,F$6))</f>
        <v>0</v>
      </c>
      <c r="G11" s="89">
        <f>IF(OR($A11="",G$6="",NOT(ISNUMBER($H$2))),"",SUMIFS(数据录入!$F$5:$F$785,数据录入!$C$5:$C$785,$A11,数据录入!$B$5:$B$785,G$6))</f>
        <v>100</v>
      </c>
      <c r="H11" s="89">
        <f>IF(OR($A11="",H$6="",NOT(ISNUMBER($H$2))),"",SUMIFS(数据录入!$G$5:$G$785,数据录入!$C$5:$C$785,$A11,数据录入!$B$5:$B$785,H$6))</f>
        <v>0</v>
      </c>
      <c r="I11" s="89">
        <f>IF(OR($A11="",I$6="",NOT(ISNUMBER($H$2))),"",SUMIFS(数据录入!$F$5:$F$785,数据录入!$C$5:$C$785,$A11,数据录入!$B$5:$B$785,I$6))</f>
        <v>800</v>
      </c>
      <c r="J11" s="89">
        <f>IF(OR($A11="",J$6="",NOT(ISNUMBER($H$2))),"",SUMIFS(数据录入!$G$5:$G$785,数据录入!$C$5:$C$785,$A11,数据录入!$B$5:$B$785,J$6))</f>
        <v>0</v>
      </c>
      <c r="K11" s="89">
        <f>IF(OR($A11="",K$6="",NOT(ISNUMBER($H$2))),"",SUMIFS(数据录入!$F$5:$F$785,数据录入!$C$5:$C$785,$A11,数据录入!$B$5:$B$785,K$6))</f>
        <v>0</v>
      </c>
      <c r="L11" s="89">
        <f>IF(OR($A11="",L$6="",NOT(ISNUMBER($H$2))),"",SUMIFS(数据录入!$G$5:$G$785,数据录入!$C$5:$C$785,$A11,数据录入!$B$5:$B$785,L$6))</f>
        <v>0</v>
      </c>
      <c r="M11" s="89">
        <f>IF(OR($A11="",M$6="",NOT(ISNUMBER($H$2))),"",SUMIFS(数据录入!$F$5:$F$785,数据录入!$C$5:$C$785,$A11,数据录入!$B$5:$B$785,M$6))</f>
        <v>300000</v>
      </c>
      <c r="N11" s="89">
        <f>IF(OR($A11="",N$6="",NOT(ISNUMBER($H$2))),"",SUMIFS(数据录入!$G$5:$G$785,数据录入!$C$5:$C$785,$A11,数据录入!$B$5:$B$785,N$6))</f>
        <v>0</v>
      </c>
      <c r="O11" s="89">
        <f>IF(OR($A11="",O$6="",NOT(ISNUMBER($H$2))),"",SUMIFS(数据录入!$F$5:$F$785,数据录入!$C$5:$C$785,$A11,数据录入!$B$5:$B$785,O$6))</f>
        <v>72800</v>
      </c>
      <c r="P11" s="89">
        <f>IF(OR($A11="",P$6="",NOT(ISNUMBER($H$2))),"",SUMIFS(数据录入!$G$5:$G$785,数据录入!$C$5:$C$785,$A11,数据录入!$B$5:$B$785,P$6))</f>
        <v>500</v>
      </c>
      <c r="Q11" s="89">
        <f>IF(OR($A11="",Q$6="",NOT(ISNUMBER($H$2))),"",SUMIFS(数据录入!$F$5:$F$785,数据录入!$C$5:$C$785,$A11,数据录入!$B$5:$B$785,Q$6))</f>
        <v>1100000</v>
      </c>
      <c r="R11" s="89">
        <f>IF(OR($A11="",R$6="",NOT(ISNUMBER($H$2))),"",SUMIFS(数据录入!$G$5:$G$785,数据录入!$C$5:$C$785,$A11,数据录入!$B$5:$B$785,R$6))</f>
        <v>0</v>
      </c>
      <c r="S11" s="89">
        <f>IF(OR($A11="",S$6="",NOT(ISNUMBER($H$2))),"",SUMIFS(数据录入!$F$5:$F$785,数据录入!$C$5:$C$785,$A11,数据录入!$B$5:$B$785,S$6))</f>
        <v>4533</v>
      </c>
      <c r="T11" s="89">
        <f>IF(OR($A11="",T$6="",NOT(ISNUMBER($H$2))),"",SUMIFS(数据录入!$G$5:$G$785,数据录入!$C$5:$C$785,$A11,数据录入!$B$5:$B$785,T$6))</f>
        <v>0</v>
      </c>
      <c r="U11" s="90">
        <f>IF(OR($A11="",U$6="",NOT(ISNUMBER($H$2))),"",SUMIFS(数据录入!$F$5:$F$785,数据录入!$C$5:$C$785,$A11,数据录入!$B$5:$B$785,U$6))</f>
        <v>184200</v>
      </c>
      <c r="V11" s="90">
        <f>IF(OR($A11="",V$6="",NOT(ISNUMBER($H$2))),"",SUMIFS(数据录入!$G$5:$G$785,数据录入!$C$5:$C$785,$A11,数据录入!$B$5:$B$785,V$6))</f>
        <v>200000</v>
      </c>
      <c r="W11" s="90">
        <f>IF(OR($A11="",W$6="",NOT(ISNUMBER($H$2))),"",SUMIFS(数据录入!$F$5:$F$785,数据录入!$C$5:$C$785,$A11,数据录入!$B$5:$B$785,W$6))</f>
        <v>0</v>
      </c>
      <c r="X11" s="90">
        <f>IF(OR($A11="",X$6="",NOT(ISNUMBER($H$2))),"",SUMIFS(数据录入!$G$5:$G$785,数据录入!$C$5:$C$785,$A11,数据录入!$B$5:$B$785,X$6))</f>
        <v>0</v>
      </c>
      <c r="Y11" s="90">
        <f>IF(OR($A11="",Y$6="",NOT(ISNUMBER($H$2))),"",SUMIFS(数据录入!$F$5:$F$785,数据录入!$C$5:$C$785,$A11,数据录入!$B$5:$B$785,Y$6))</f>
        <v>0</v>
      </c>
      <c r="Z11" s="90">
        <f>IF(OR($A11="",Z$6="",NOT(ISNUMBER($H$2))),"",SUMIFS(数据录入!$G$5:$G$785,数据录入!$C$5:$C$785,$A11,数据录入!$B$5:$B$785,Z$6))</f>
        <v>0</v>
      </c>
      <c r="AA11" s="90">
        <f>IF(OR($A11="",AA$6="",NOT(ISNUMBER($H$2))),"",SUMIFS(数据录入!$F$5:$F$785,数据录入!$C$5:$C$785,$A11,数据录入!$B$5:$B$785,AA$6))</f>
        <v>5500</v>
      </c>
      <c r="AB11" s="90">
        <f>IF(OR($A11="",AB$6="",NOT(ISNUMBER($H$2))),"",SUMIFS(数据录入!$G$5:$G$785,数据录入!$C$5:$C$785,$A11,数据录入!$B$5:$B$785,AB$6))</f>
        <v>60027.4</v>
      </c>
      <c r="AC11" s="90">
        <f>IF(OR($A11="",AC$6="",NOT(ISNUMBER($H$2))),"",SUMIFS(数据录入!$F$5:$F$785,数据录入!$C$5:$C$785,$A11,数据录入!$B$5:$B$785,AC$6))</f>
        <v>0</v>
      </c>
      <c r="AD11" s="90">
        <f>IF(OR($A11="",AD$6="",NOT(ISNUMBER($H$2))),"",SUMIFS(数据录入!$G$5:$G$785,数据录入!$C$5:$C$785,$A11,数据录入!$B$5:$B$785,AD$6))</f>
        <v>0</v>
      </c>
      <c r="AE11" s="90">
        <f>IF(OR($A11="",AE$6="",NOT(ISNUMBER($H$2))),"",SUMIFS(数据录入!$F$5:$F$785,数据录入!$C$5:$C$785,$A11,数据录入!$B$5:$B$785,AE$6))</f>
        <v>0</v>
      </c>
      <c r="AF11" s="90">
        <f>IF(OR($A11="",AF$6="",NOT(ISNUMBER($H$2))),"",SUMIFS(数据录入!$G$5:$G$785,数据录入!$C$5:$C$785,$A11,数据录入!$B$5:$B$785,AF$6))</f>
        <v>0</v>
      </c>
      <c r="AG11" s="90">
        <f>IF(OR($A11="",AG$6="",NOT(ISNUMBER($H$2))),"",SUMIFS(数据录入!$F$5:$F$785,数据录入!$C$5:$C$785,$A11,数据录入!$B$5:$B$785,AG$6))</f>
        <v>210</v>
      </c>
      <c r="AH11" s="90">
        <f>IF(OR($A11="",AH$6="",NOT(ISNUMBER($H$2))),"",SUMIFS(数据录入!$G$5:$G$785,数据录入!$C$5:$C$785,$A11,数据录入!$B$5:$B$785,AH$6))</f>
        <v>331000</v>
      </c>
      <c r="AI11" s="90">
        <f>IF(OR($A11="",AI$6="",NOT(ISNUMBER($H$2))),"",SUMIFS(数据录入!$F$5:$F$785,数据录入!$C$5:$C$785,$A11,数据录入!$B$5:$B$785,AI$6))</f>
        <v>200</v>
      </c>
      <c r="AJ11" s="90">
        <f>IF(OR($A11="",AJ$6="",NOT(ISNUMBER($H$2))),"",SUMIFS(数据录入!$G$5:$G$785,数据录入!$C$5:$C$785,$A11,数据录入!$B$5:$B$785,AJ$6))</f>
        <v>0</v>
      </c>
      <c r="AK11" s="90">
        <f>IF(OR($A11="",AK$6="",NOT(ISNUMBER($H$2))),"",SUMIFS(数据录入!$F$5:$F$785,数据录入!$C$5:$C$785,$A11,数据录入!$B$5:$B$785,AK$6))</f>
        <v>7171.67</v>
      </c>
      <c r="AL11" s="90">
        <f>IF(OR($A11="",AL$6="",NOT(ISNUMBER($H$2))),"",SUMIFS(数据录入!$G$5:$G$785,数据录入!$C$5:$C$785,$A11,数据录入!$B$5:$B$785,AL$6))</f>
        <v>158.97</v>
      </c>
      <c r="AM11" s="90">
        <f>IF(OR($A11="",AM$6="",NOT(ISNUMBER($H$2))),"",SUMIFS(数据录入!$F$5:$F$785,数据录入!$C$5:$C$785,$A11,数据录入!$B$5:$B$785,AM$6))</f>
        <v>0</v>
      </c>
      <c r="AN11" s="90">
        <f>IF(OR($A11="",AN$6="",NOT(ISNUMBER($H$2))),"",SUMIFS(数据录入!$G$5:$G$785,数据录入!$C$5:$C$785,$A11,数据录入!$B$5:$B$785,AN$6))</f>
        <v>0</v>
      </c>
      <c r="AO11" s="90">
        <f>IF(OR($A11="",AO$6="",NOT(ISNUMBER($H$2))),"",SUMIFS(数据录入!$F$5:$F$785,数据录入!$C$5:$C$785,$A11,数据录入!$B$5:$B$785,AO$6))</f>
        <v>4875</v>
      </c>
      <c r="AP11" s="90">
        <f>IF(OR($A11="",AP$6="",NOT(ISNUMBER($H$2))),"",SUMIFS(数据录入!$G$5:$G$785,数据录入!$C$5:$C$785,$A11,数据录入!$B$5:$B$785,AP$6))</f>
        <v>50000</v>
      </c>
      <c r="AQ11" s="90">
        <f>IF(OR($A11="",AQ$6="",NOT(ISNUMBER($H$2))),"",SUMIFS(数据录入!$F$5:$F$785,数据录入!$C$5:$C$785,$A11,数据录入!$B$5:$B$785,AQ$6))</f>
        <v>0</v>
      </c>
      <c r="AR11" s="90">
        <f>IF(OR($A11="",AR$6="",NOT(ISNUMBER($H$2))),"",SUMIFS(数据录入!$G$5:$G$785,数据录入!$C$5:$C$785,$A11,数据录入!$B$5:$B$785,AR$6))</f>
        <v>0</v>
      </c>
      <c r="AS11" s="90">
        <f>IF(OR($A11="",AS$6="",NOT(ISNUMBER($H$2))),"",SUMIFS(数据录入!$F$5:$F$785,数据录入!$C$5:$C$785,$A11,数据录入!$B$5:$B$785,AS$6))</f>
        <v>1500</v>
      </c>
      <c r="AT11" s="90">
        <f>IF(OR($A11="",AT$6="",NOT(ISNUMBER($H$2))),"",SUMIFS(数据录入!$G$5:$G$785,数据录入!$C$5:$C$785,$A11,数据录入!$B$5:$B$785,AT$6))</f>
        <v>0</v>
      </c>
      <c r="AU11" s="90">
        <f>IF(OR($A11="",AU$6="",NOT(ISNUMBER($H$2))),"",SUMIFS(数据录入!$F$5:$F$785,数据录入!$C$5:$C$785,$A11,数据录入!$B$5:$B$785,AU$6))</f>
        <v>0</v>
      </c>
      <c r="AV11" s="90">
        <f>IF(OR($A11="",AV$6="",NOT(ISNUMBER($H$2))),"",SUMIFS(数据录入!$G$5:$G$785,数据录入!$C$5:$C$785,$A11,数据录入!$B$5:$B$785,AV$6))</f>
        <v>0</v>
      </c>
      <c r="AW11" s="90">
        <f>IF(OR($A11="",AW$6="",NOT(ISNUMBER($H$2))),"",SUMIFS(数据录入!$F$5:$F$785,数据录入!$C$5:$C$785,$A11,数据录入!$B$5:$B$785,AW$6))</f>
        <v>250100</v>
      </c>
      <c r="AX11" s="90">
        <f>IF(OR($A11="",AX$6="",NOT(ISNUMBER($H$2))),"",SUMIFS(数据录入!$G$5:$G$785,数据录入!$C$5:$C$785,$A11,数据录入!$B$5:$B$785,AX$6))</f>
        <v>150000</v>
      </c>
      <c r="AY11" s="90">
        <f>IF(OR($A11="",AY$6="",NOT(ISNUMBER($H$2))),"",SUMIFS(数据录入!$F$5:$F$785,数据录入!$C$5:$C$785,$A11,数据录入!$B$5:$B$785,AY$6))</f>
        <v>0</v>
      </c>
      <c r="AZ11" s="90">
        <f>IF(OR($A11="",AZ$6="",NOT(ISNUMBER($H$2))),"",SUMIFS(数据录入!$G$5:$G$785,数据录入!$C$5:$C$785,$A11,数据录入!$B$5:$B$785,AZ$6))</f>
        <v>0</v>
      </c>
      <c r="BA11" s="90">
        <f>IF(OR($A11="",BA$6="",NOT(ISNUMBER($H$2))),"",SUMIFS(数据录入!$F$5:$F$785,数据录入!$C$5:$C$785,$A11,数据录入!$B$5:$B$785,BA$6))</f>
        <v>0</v>
      </c>
      <c r="BB11" s="90">
        <f>IF(OR($A11="",BB$6="",NOT(ISNUMBER($H$2))),"",SUMIFS(数据录入!$G$5:$G$785,数据录入!$C$5:$C$785,$A11,数据录入!$B$5:$B$785,BB$6))</f>
        <v>0</v>
      </c>
      <c r="BC11" s="90">
        <f>IF(OR($A11="",BC$6="",NOT(ISNUMBER($H$2))),"",SUMIFS(数据录入!$F$5:$F$785,数据录入!$C$5:$C$785,$A11,数据录入!$B$5:$B$785,BC$6))</f>
        <v>450</v>
      </c>
      <c r="BD11" s="90">
        <f>IF(OR($A11="",BD$6="",NOT(ISNUMBER($H$2))),"",SUMIFS(数据录入!$G$5:$G$785,数据录入!$C$5:$C$785,$A11,数据录入!$B$5:$B$785,BD$6))</f>
        <v>550000</v>
      </c>
      <c r="BE11" s="90">
        <f>IF(OR($A11="",BE$6="",NOT(ISNUMBER($H$2))),"",SUMIFS(数据录入!$F$5:$F$785,数据录入!$C$5:$C$785,$A11,数据录入!$B$5:$B$785,BE$6))</f>
        <v>552100</v>
      </c>
      <c r="BF11" s="90">
        <f>IF(OR($A11="",BF$6="",NOT(ISNUMBER($H$2))),"",SUMIFS(数据录入!$G$5:$G$785,数据录入!$C$5:$C$785,$A11,数据录入!$B$5:$B$785,BF$6))</f>
        <v>160000</v>
      </c>
      <c r="BG11" s="90">
        <f>IF(OR($A11="",BG$6="",NOT(ISNUMBER($H$2))),"",SUMIFS(数据录入!$F$5:$F$785,数据录入!$C$5:$C$785,$A11,数据录入!$B$5:$B$785,BG$6))</f>
        <v>18000</v>
      </c>
      <c r="BH11" s="90">
        <f>IF(OR($A11="",BH$6="",NOT(ISNUMBER($H$2))),"",SUMIFS(数据录入!$G$5:$G$785,数据录入!$C$5:$C$785,$A11,数据录入!$B$5:$B$785,BH$6))</f>
        <v>755858</v>
      </c>
      <c r="BI11" s="90">
        <f>IF(OR($A11="",BI$6="",NOT(ISNUMBER($H$2))),"",SUMIFS(数据录入!$F$5:$F$785,数据录入!$C$5:$C$785,$A11,数据录入!$B$5:$B$785,BI$6))</f>
        <v>0</v>
      </c>
      <c r="BJ11" s="90">
        <f>IF(OR($A11="",BJ$6="",NOT(ISNUMBER($H$2))),"",SUMIFS(数据录入!$G$5:$G$785,数据录入!$C$5:$C$785,$A11,数据录入!$B$5:$B$785,BJ$6))</f>
        <v>200000</v>
      </c>
      <c r="BK11" s="90" t="str">
        <f>IF(OR($A11="",BK$6="",NOT(ISNUMBER($H$2))),"",SUMIFS(数据录入!$F$5:$F$785,数据录入!$C$5:$C$785,$A11,数据录入!$B$5:$B$785,BK$6))</f>
        <v/>
      </c>
      <c r="BL11" s="90" t="str">
        <f>IF(OR($A11="",BL$6="",NOT(ISNUMBER($H$2))),"",SUMIFS(数据录入!$G$5:$G$785,数据录入!$C$5:$C$785,$A11,数据录入!$B$5:$B$785,BL$6))</f>
        <v/>
      </c>
      <c r="BM11" s="90">
        <f t="shared" si="0"/>
        <v>2558701.71</v>
      </c>
      <c r="BN11" s="90">
        <f t="shared" si="1"/>
        <v>2587544.37</v>
      </c>
      <c r="BO11" s="90">
        <f t="shared" si="2"/>
        <v>61183.6199999996</v>
      </c>
      <c r="BP11" s="90"/>
    </row>
    <row r="12" s="68" customFormat="1" ht="20" customHeight="1" spans="1:68">
      <c r="A12" s="78" t="s">
        <v>61</v>
      </c>
      <c r="B12" s="89">
        <f>IF(OR($A12="",NOT(ISNUMBER($H$2))),"",SUMIFS(数据录入!$H$5:$H$785,数据录入!$C$5:$C$785,$A12,数据录入!$E$5:$E$785,"期初余额",数据录入!$B$5:$B$785,"&lt;="&amp;$B$2)+SUMIFS(数据录入!$F$5:$F$785,数据录入!$C$5:$C$785,$A12,数据录入!$B$5:$B$785,"&lt;"&amp;$B$2)-SUMIFS(数据录入!$G$5:$G$785,数据录入!$C$5:$C$785,$A12,数据录入!$B$5:$B$785,"&lt;"&amp;$B$2))</f>
        <v>15829.44</v>
      </c>
      <c r="C12" s="89">
        <f>IF(OR($A12="",C$6="",NOT(ISNUMBER($H$2))),"",SUMIFS(数据录入!$F$5:$F$785,数据录入!$C$5:$C$785,$A12,数据录入!$B$5:$B$785,C$6))</f>
        <v>0</v>
      </c>
      <c r="D12" s="89">
        <f>IF(OR($A12="",D$6="",NOT(ISNUMBER($H$2))),"",SUMIFS(数据录入!$G$5:$G$785,数据录入!$C$5:$C$785,$A12,数据录入!$B$5:$B$785,D$6))</f>
        <v>0</v>
      </c>
      <c r="E12" s="89">
        <f>IF(OR($A12="",E$6="",NOT(ISNUMBER($H$2))),"",SUMIFS(数据录入!$F$5:$F$785,数据录入!$C$5:$C$785,$A12,数据录入!$B$5:$B$785,E$6))</f>
        <v>5400</v>
      </c>
      <c r="F12" s="89">
        <f>IF(OR($A12="",F$6="",NOT(ISNUMBER($H$2))),"",SUMIFS(数据录入!$G$5:$G$785,数据录入!$C$5:$C$785,$A12,数据录入!$B$5:$B$785,F$6))</f>
        <v>0</v>
      </c>
      <c r="G12" s="89">
        <f>IF(OR($A12="",G$6="",NOT(ISNUMBER($H$2))),"",SUMIFS(数据录入!$F$5:$F$785,数据录入!$C$5:$C$785,$A12,数据录入!$B$5:$B$785,G$6))</f>
        <v>0</v>
      </c>
      <c r="H12" s="89">
        <f>IF(OR($A12="",H$6="",NOT(ISNUMBER($H$2))),"",SUMIFS(数据录入!$G$5:$G$785,数据录入!$C$5:$C$785,$A12,数据录入!$B$5:$B$785,H$6))</f>
        <v>0</v>
      </c>
      <c r="I12" s="89">
        <f>IF(OR($A12="",I$6="",NOT(ISNUMBER($H$2))),"",SUMIFS(数据录入!$F$5:$F$785,数据录入!$C$5:$C$785,$A12,数据录入!$B$5:$B$785,I$6))</f>
        <v>0</v>
      </c>
      <c r="J12" s="89">
        <f>IF(OR($A12="",J$6="",NOT(ISNUMBER($H$2))),"",SUMIFS(数据录入!$G$5:$G$785,数据录入!$C$5:$C$785,$A12,数据录入!$B$5:$B$785,J$6))</f>
        <v>0</v>
      </c>
      <c r="K12" s="89">
        <f>IF(OR($A12="",K$6="",NOT(ISNUMBER($H$2))),"",SUMIFS(数据录入!$F$5:$F$785,数据录入!$C$5:$C$785,$A12,数据录入!$B$5:$B$785,K$6))</f>
        <v>0</v>
      </c>
      <c r="L12" s="89">
        <f>IF(OR($A12="",L$6="",NOT(ISNUMBER($H$2))),"",SUMIFS(数据录入!$G$5:$G$785,数据录入!$C$5:$C$785,$A12,数据录入!$B$5:$B$785,L$6))</f>
        <v>0</v>
      </c>
      <c r="M12" s="89">
        <f>IF(OR($A12="",M$6="",NOT(ISNUMBER($H$2))),"",SUMIFS(数据录入!$F$5:$F$785,数据录入!$C$5:$C$785,$A12,数据录入!$B$5:$B$785,M$6))</f>
        <v>875</v>
      </c>
      <c r="N12" s="89">
        <f>IF(OR($A12="",N$6="",NOT(ISNUMBER($H$2))),"",SUMIFS(数据录入!$G$5:$G$785,数据录入!$C$5:$C$785,$A12,数据录入!$B$5:$B$785,N$6))</f>
        <v>0</v>
      </c>
      <c r="O12" s="89">
        <f>IF(OR($A12="",O$6="",NOT(ISNUMBER($H$2))),"",SUMIFS(数据录入!$F$5:$F$785,数据录入!$C$5:$C$785,$A12,数据录入!$B$5:$B$785,O$6))</f>
        <v>0</v>
      </c>
      <c r="P12" s="89">
        <f>IF(OR($A12="",P$6="",NOT(ISNUMBER($H$2))),"",SUMIFS(数据录入!$G$5:$G$785,数据录入!$C$5:$C$785,$A12,数据录入!$B$5:$B$785,P$6))</f>
        <v>0</v>
      </c>
      <c r="Q12" s="89">
        <f>IF(OR($A12="",Q$6="",NOT(ISNUMBER($H$2))),"",SUMIFS(数据录入!$F$5:$F$785,数据录入!$C$5:$C$785,$A12,数据录入!$B$5:$B$785,Q$6))</f>
        <v>0</v>
      </c>
      <c r="R12" s="89">
        <f>IF(OR($A12="",R$6="",NOT(ISNUMBER($H$2))),"",SUMIFS(数据录入!$G$5:$G$785,数据录入!$C$5:$C$785,$A12,数据录入!$B$5:$B$785,R$6))</f>
        <v>0</v>
      </c>
      <c r="S12" s="89">
        <f>IF(OR($A12="",S$6="",NOT(ISNUMBER($H$2))),"",SUMIFS(数据录入!$F$5:$F$785,数据录入!$C$5:$C$785,$A12,数据录入!$B$5:$B$785,S$6))</f>
        <v>0</v>
      </c>
      <c r="T12" s="89">
        <f>IF(OR($A12="",T$6="",NOT(ISNUMBER($H$2))),"",SUMIFS(数据录入!$G$5:$G$785,数据录入!$C$5:$C$785,$A12,数据录入!$B$5:$B$785,T$6))</f>
        <v>0</v>
      </c>
      <c r="U12" s="90">
        <f>IF(OR($A12="",U$6="",NOT(ISNUMBER($H$2))),"",SUMIFS(数据录入!$F$5:$F$785,数据录入!$C$5:$C$785,$A12,数据录入!$B$5:$B$785,U$6))</f>
        <v>0</v>
      </c>
      <c r="V12" s="90">
        <f>IF(OR($A12="",V$6="",NOT(ISNUMBER($H$2))),"",SUMIFS(数据录入!$G$5:$G$785,数据录入!$C$5:$C$785,$A12,数据录入!$B$5:$B$785,V$6))</f>
        <v>0</v>
      </c>
      <c r="W12" s="90">
        <f>IF(OR($A12="",W$6="",NOT(ISNUMBER($H$2))),"",SUMIFS(数据录入!$F$5:$F$785,数据录入!$C$5:$C$785,$A12,数据录入!$B$5:$B$785,W$6))</f>
        <v>0</v>
      </c>
      <c r="X12" s="90">
        <f>IF(OR($A12="",X$6="",NOT(ISNUMBER($H$2))),"",SUMIFS(数据录入!$G$5:$G$785,数据录入!$C$5:$C$785,$A12,数据录入!$B$5:$B$785,X$6))</f>
        <v>0</v>
      </c>
      <c r="Y12" s="90">
        <f>IF(OR($A12="",Y$6="",NOT(ISNUMBER($H$2))),"",SUMIFS(数据录入!$F$5:$F$785,数据录入!$C$5:$C$785,$A12,数据录入!$B$5:$B$785,Y$6))</f>
        <v>0</v>
      </c>
      <c r="Z12" s="90">
        <f>IF(OR($A12="",Z$6="",NOT(ISNUMBER($H$2))),"",SUMIFS(数据录入!$G$5:$G$785,数据录入!$C$5:$C$785,$A12,数据录入!$B$5:$B$785,Z$6))</f>
        <v>0</v>
      </c>
      <c r="AA12" s="90">
        <f>IF(OR($A12="",AA$6="",NOT(ISNUMBER($H$2))),"",SUMIFS(数据录入!$F$5:$F$785,数据录入!$C$5:$C$785,$A12,数据录入!$B$5:$B$785,AA$6))</f>
        <v>0</v>
      </c>
      <c r="AB12" s="90">
        <f>IF(OR($A12="",AB$6="",NOT(ISNUMBER($H$2))),"",SUMIFS(数据录入!$G$5:$G$785,数据录入!$C$5:$C$785,$A12,数据录入!$B$5:$B$785,AB$6))</f>
        <v>0</v>
      </c>
      <c r="AC12" s="90">
        <f>IF(OR($A12="",AC$6="",NOT(ISNUMBER($H$2))),"",SUMIFS(数据录入!$F$5:$F$785,数据录入!$C$5:$C$785,$A12,数据录入!$B$5:$B$785,AC$6))</f>
        <v>0</v>
      </c>
      <c r="AD12" s="90">
        <f>IF(OR($A12="",AD$6="",NOT(ISNUMBER($H$2))),"",SUMIFS(数据录入!$G$5:$G$785,数据录入!$C$5:$C$785,$A12,数据录入!$B$5:$B$785,AD$6))</f>
        <v>0</v>
      </c>
      <c r="AE12" s="90">
        <f>IF(OR($A12="",AE$6="",NOT(ISNUMBER($H$2))),"",SUMIFS(数据录入!$F$5:$F$785,数据录入!$C$5:$C$785,$A12,数据录入!$B$5:$B$785,AE$6))</f>
        <v>2500</v>
      </c>
      <c r="AF12" s="90">
        <f>IF(OR($A12="",AF$6="",NOT(ISNUMBER($H$2))),"",SUMIFS(数据录入!$G$5:$G$785,数据录入!$C$5:$C$785,$A12,数据录入!$B$5:$B$785,AF$6))</f>
        <v>0</v>
      </c>
      <c r="AG12" s="90">
        <f>IF(OR($A12="",AG$6="",NOT(ISNUMBER($H$2))),"",SUMIFS(数据录入!$F$5:$F$785,数据录入!$C$5:$C$785,$A12,数据录入!$B$5:$B$785,AG$6))</f>
        <v>0</v>
      </c>
      <c r="AH12" s="90">
        <f>IF(OR($A12="",AH$6="",NOT(ISNUMBER($H$2))),"",SUMIFS(数据录入!$G$5:$G$785,数据录入!$C$5:$C$785,$A12,数据录入!$B$5:$B$785,AH$6))</f>
        <v>0</v>
      </c>
      <c r="AI12" s="90">
        <f>IF(OR($A12="",AI$6="",NOT(ISNUMBER($H$2))),"",SUMIFS(数据录入!$F$5:$F$785,数据录入!$C$5:$C$785,$A12,数据录入!$B$5:$B$785,AI$6))</f>
        <v>800</v>
      </c>
      <c r="AJ12" s="90">
        <f>IF(OR($A12="",AJ$6="",NOT(ISNUMBER($H$2))),"",SUMIFS(数据录入!$G$5:$G$785,数据录入!$C$5:$C$785,$A12,数据录入!$B$5:$B$785,AJ$6))</f>
        <v>0</v>
      </c>
      <c r="AK12" s="90">
        <f>IF(OR($A12="",AK$6="",NOT(ISNUMBER($H$2))),"",SUMIFS(数据录入!$F$5:$F$785,数据录入!$C$5:$C$785,$A12,数据录入!$B$5:$B$785,AK$6))</f>
        <v>0</v>
      </c>
      <c r="AL12" s="90">
        <f>IF(OR($A12="",AL$6="",NOT(ISNUMBER($H$2))),"",SUMIFS(数据录入!$G$5:$G$785,数据录入!$C$5:$C$785,$A12,数据录入!$B$5:$B$785,AL$6))</f>
        <v>0</v>
      </c>
      <c r="AM12" s="90">
        <f>IF(OR($A12="",AM$6="",NOT(ISNUMBER($H$2))),"",SUMIFS(数据录入!$F$5:$F$785,数据录入!$C$5:$C$785,$A12,数据录入!$B$5:$B$785,AM$6))</f>
        <v>0</v>
      </c>
      <c r="AN12" s="90">
        <f>IF(OR($A12="",AN$6="",NOT(ISNUMBER($H$2))),"",SUMIFS(数据录入!$G$5:$G$785,数据录入!$C$5:$C$785,$A12,数据录入!$B$5:$B$785,AN$6))</f>
        <v>0</v>
      </c>
      <c r="AO12" s="90">
        <f>IF(OR($A12="",AO$6="",NOT(ISNUMBER($H$2))),"",SUMIFS(数据录入!$F$5:$F$785,数据录入!$C$5:$C$785,$A12,数据录入!$B$5:$B$785,AO$6))</f>
        <v>1010</v>
      </c>
      <c r="AP12" s="90">
        <f>IF(OR($A12="",AP$6="",NOT(ISNUMBER($H$2))),"",SUMIFS(数据录入!$G$5:$G$785,数据录入!$C$5:$C$785,$A12,数据录入!$B$5:$B$785,AP$6))</f>
        <v>0</v>
      </c>
      <c r="AQ12" s="90">
        <f>IF(OR($A12="",AQ$6="",NOT(ISNUMBER($H$2))),"",SUMIFS(数据录入!$F$5:$F$785,数据录入!$C$5:$C$785,$A12,数据录入!$B$5:$B$785,AQ$6))</f>
        <v>8500</v>
      </c>
      <c r="AR12" s="90">
        <f>IF(OR($A12="",AR$6="",NOT(ISNUMBER($H$2))),"",SUMIFS(数据录入!$G$5:$G$785,数据录入!$C$5:$C$785,$A12,数据录入!$B$5:$B$785,AR$6))</f>
        <v>0</v>
      </c>
      <c r="AS12" s="90">
        <f>IF(OR($A12="",AS$6="",NOT(ISNUMBER($H$2))),"",SUMIFS(数据录入!$F$5:$F$785,数据录入!$C$5:$C$785,$A12,数据录入!$B$5:$B$785,AS$6))</f>
        <v>0</v>
      </c>
      <c r="AT12" s="90">
        <f>IF(OR($A12="",AT$6="",NOT(ISNUMBER($H$2))),"",SUMIFS(数据录入!$G$5:$G$785,数据录入!$C$5:$C$785,$A12,数据录入!$B$5:$B$785,AT$6))</f>
        <v>0</v>
      </c>
      <c r="AU12" s="90">
        <f>IF(OR($A12="",AU$6="",NOT(ISNUMBER($H$2))),"",SUMIFS(数据录入!$F$5:$F$785,数据录入!$C$5:$C$785,$A12,数据录入!$B$5:$B$785,AU$6))</f>
        <v>0</v>
      </c>
      <c r="AV12" s="90">
        <f>IF(OR($A12="",AV$6="",NOT(ISNUMBER($H$2))),"",SUMIFS(数据录入!$G$5:$G$785,数据录入!$C$5:$C$785,$A12,数据录入!$B$5:$B$785,AV$6))</f>
        <v>0</v>
      </c>
      <c r="AW12" s="90">
        <f>IF(OR($A12="",AW$6="",NOT(ISNUMBER($H$2))),"",SUMIFS(数据录入!$F$5:$F$785,数据录入!$C$5:$C$785,$A12,数据录入!$B$5:$B$785,AW$6))</f>
        <v>0</v>
      </c>
      <c r="AX12" s="90">
        <f>IF(OR($A12="",AX$6="",NOT(ISNUMBER($H$2))),"",SUMIFS(数据录入!$G$5:$G$785,数据录入!$C$5:$C$785,$A12,数据录入!$B$5:$B$785,AX$6))</f>
        <v>0</v>
      </c>
      <c r="AY12" s="90">
        <f>IF(OR($A12="",AY$6="",NOT(ISNUMBER($H$2))),"",SUMIFS(数据录入!$F$5:$F$785,数据录入!$C$5:$C$785,$A12,数据录入!$B$5:$B$785,AY$6))</f>
        <v>0</v>
      </c>
      <c r="AZ12" s="90">
        <f>IF(OR($A12="",AZ$6="",NOT(ISNUMBER($H$2))),"",SUMIFS(数据录入!$G$5:$G$785,数据录入!$C$5:$C$785,$A12,数据录入!$B$5:$B$785,AZ$6))</f>
        <v>0</v>
      </c>
      <c r="BA12" s="90">
        <f>IF(OR($A12="",BA$6="",NOT(ISNUMBER($H$2))),"",SUMIFS(数据录入!$F$5:$F$785,数据录入!$C$5:$C$785,$A12,数据录入!$B$5:$B$785,BA$6))</f>
        <v>0</v>
      </c>
      <c r="BB12" s="90">
        <f>IF(OR($A12="",BB$6="",NOT(ISNUMBER($H$2))),"",SUMIFS(数据录入!$G$5:$G$785,数据录入!$C$5:$C$785,$A12,数据录入!$B$5:$B$785,BB$6))</f>
        <v>0</v>
      </c>
      <c r="BC12" s="90">
        <f>IF(OR($A12="",BC$6="",NOT(ISNUMBER($H$2))),"",SUMIFS(数据录入!$F$5:$F$785,数据录入!$C$5:$C$785,$A12,数据录入!$B$5:$B$785,BC$6))</f>
        <v>0</v>
      </c>
      <c r="BD12" s="90">
        <f>IF(OR($A12="",BD$6="",NOT(ISNUMBER($H$2))),"",SUMIFS(数据录入!$G$5:$G$785,数据录入!$C$5:$C$785,$A12,数据录入!$B$5:$B$785,BD$6))</f>
        <v>0</v>
      </c>
      <c r="BE12" s="90">
        <f>IF(OR($A12="",BE$6="",NOT(ISNUMBER($H$2))),"",SUMIFS(数据录入!$F$5:$F$785,数据录入!$C$5:$C$785,$A12,数据录入!$B$5:$B$785,BE$6))</f>
        <v>0</v>
      </c>
      <c r="BF12" s="90">
        <f>IF(OR($A12="",BF$6="",NOT(ISNUMBER($H$2))),"",SUMIFS(数据录入!$G$5:$G$785,数据录入!$C$5:$C$785,$A12,数据录入!$B$5:$B$785,BF$6))</f>
        <v>0</v>
      </c>
      <c r="BG12" s="90">
        <f>IF(OR($A12="",BG$6="",NOT(ISNUMBER($H$2))),"",SUMIFS(数据录入!$F$5:$F$785,数据录入!$C$5:$C$785,$A12,数据录入!$B$5:$B$785,BG$6))</f>
        <v>0</v>
      </c>
      <c r="BH12" s="90">
        <f>IF(OR($A12="",BH$6="",NOT(ISNUMBER($H$2))),"",SUMIFS(数据录入!$G$5:$G$785,数据录入!$C$5:$C$785,$A12,数据录入!$B$5:$B$785,BH$6))</f>
        <v>0</v>
      </c>
      <c r="BI12" s="90">
        <f>IF(OR($A12="",BI$6="",NOT(ISNUMBER($H$2))),"",SUMIFS(数据录入!$F$5:$F$785,数据录入!$C$5:$C$785,$A12,数据录入!$B$5:$B$785,BI$6))</f>
        <v>0</v>
      </c>
      <c r="BJ12" s="90">
        <f>IF(OR($A12="",BJ$6="",NOT(ISNUMBER($H$2))),"",SUMIFS(数据录入!$G$5:$G$785,数据录入!$C$5:$C$785,$A12,数据录入!$B$5:$B$785,BJ$6))</f>
        <v>0</v>
      </c>
      <c r="BK12" s="90" t="str">
        <f>IF(OR($A12="",BK$6="",NOT(ISNUMBER($H$2))),"",SUMIFS(数据录入!$F$5:$F$785,数据录入!$C$5:$C$785,$A12,数据录入!$B$5:$B$785,BK$6))</f>
        <v/>
      </c>
      <c r="BL12" s="90" t="str">
        <f>IF(OR($A12="",BL$6="",NOT(ISNUMBER($H$2))),"",SUMIFS(数据录入!$G$5:$G$785,数据录入!$C$5:$C$785,$A12,数据录入!$B$5:$B$785,BL$6))</f>
        <v/>
      </c>
      <c r="BM12" s="90">
        <f t="shared" si="0"/>
        <v>19085</v>
      </c>
      <c r="BN12" s="90">
        <f t="shared" si="1"/>
        <v>0</v>
      </c>
      <c r="BO12" s="90">
        <f t="shared" si="2"/>
        <v>34914.44</v>
      </c>
      <c r="BP12" s="90"/>
    </row>
    <row r="13" s="68" customFormat="1" ht="20" customHeight="1" spans="1:68">
      <c r="A13" s="78" t="s">
        <v>66</v>
      </c>
      <c r="B13" s="89">
        <f>IF(OR($A13="",NOT(ISNUMBER($H$2))),"",SUMIFS(数据录入!$H$5:$H$785,数据录入!$C$5:$C$785,$A13,数据录入!$E$5:$E$785,"期初余额",数据录入!$B$5:$B$785,"&lt;="&amp;$B$2)+SUMIFS(数据录入!$F$5:$F$785,数据录入!$C$5:$C$785,$A13,数据录入!$B$5:$B$785,"&lt;"&amp;$B$2)-SUMIFS(数据录入!$G$5:$G$785,数据录入!$C$5:$C$785,$A13,数据录入!$B$5:$B$785,"&lt;"&amp;$B$2))</f>
        <v>208922.52</v>
      </c>
      <c r="C13" s="89">
        <f>IF(OR($A13="",C$6="",NOT(ISNUMBER($H$2))),"",SUMIFS(数据录入!$F$5:$F$785,数据录入!$C$5:$C$785,$A13,数据录入!$B$5:$B$785,C$6))</f>
        <v>1000000</v>
      </c>
      <c r="D13" s="89">
        <f>IF(OR($A13="",D$6="",NOT(ISNUMBER($H$2))),"",SUMIFS(数据录入!$G$5:$G$785,数据录入!$C$5:$C$785,$A13,数据录入!$B$5:$B$785,D$6))</f>
        <v>1200000</v>
      </c>
      <c r="E13" s="89">
        <f>IF(OR($A13="",E$6="",NOT(ISNUMBER($H$2))),"",SUMIFS(数据录入!$F$5:$F$785,数据录入!$C$5:$C$785,$A13,数据录入!$B$5:$B$785,E$6))</f>
        <v>500000</v>
      </c>
      <c r="F13" s="89">
        <f>IF(OR($A13="",F$6="",NOT(ISNUMBER($H$2))),"",SUMIFS(数据录入!$G$5:$G$785,数据录入!$C$5:$C$785,$A13,数据录入!$B$5:$B$785,F$6))</f>
        <v>500000</v>
      </c>
      <c r="G13" s="89">
        <f>IF(OR($A13="",G$6="",NOT(ISNUMBER($H$2))),"",SUMIFS(数据录入!$F$5:$F$785,数据录入!$C$5:$C$785,$A13,数据录入!$B$5:$B$785,G$6))</f>
        <v>300000</v>
      </c>
      <c r="H13" s="89">
        <f>IF(OR($A13="",H$6="",NOT(ISNUMBER($H$2))),"",SUMIFS(数据录入!$G$5:$G$785,数据录入!$C$5:$C$785,$A13,数据录入!$B$5:$B$785,H$6))</f>
        <v>0</v>
      </c>
      <c r="I13" s="89">
        <f>IF(OR($A13="",I$6="",NOT(ISNUMBER($H$2))),"",SUMIFS(数据录入!$F$5:$F$785,数据录入!$C$5:$C$785,$A13,数据录入!$B$5:$B$785,I$6))</f>
        <v>100000</v>
      </c>
      <c r="J13" s="89">
        <f>IF(OR($A13="",J$6="",NOT(ISNUMBER($H$2))),"",SUMIFS(数据录入!$G$5:$G$785,数据录入!$C$5:$C$785,$A13,数据录入!$B$5:$B$785,J$6))</f>
        <v>0</v>
      </c>
      <c r="K13" s="89">
        <f>IF(OR($A13="",K$6="",NOT(ISNUMBER($H$2))),"",SUMIFS(数据录入!$F$5:$F$785,数据录入!$C$5:$C$785,$A13,数据录入!$B$5:$B$785,K$6))</f>
        <v>0</v>
      </c>
      <c r="L13" s="89">
        <f>IF(OR($A13="",L$6="",NOT(ISNUMBER($H$2))),"",SUMIFS(数据录入!$G$5:$G$785,数据录入!$C$5:$C$785,$A13,数据录入!$B$5:$B$785,L$6))</f>
        <v>0</v>
      </c>
      <c r="M13" s="89">
        <f>IF(OR($A13="",M$6="",NOT(ISNUMBER($H$2))),"",SUMIFS(数据录入!$F$5:$F$785,数据录入!$C$5:$C$785,$A13,数据录入!$B$5:$B$785,M$6))</f>
        <v>207133.33</v>
      </c>
      <c r="N13" s="89">
        <f>IF(OR($A13="",N$6="",NOT(ISNUMBER($H$2))),"",SUMIFS(数据录入!$G$5:$G$785,数据录入!$C$5:$C$785,$A13,数据录入!$B$5:$B$785,N$6))</f>
        <v>324500</v>
      </c>
      <c r="O13" s="89">
        <f>IF(OR($A13="",O$6="",NOT(ISNUMBER($H$2))),"",SUMIFS(数据录入!$F$5:$F$785,数据录入!$C$5:$C$785,$A13,数据录入!$B$5:$B$785,O$6))</f>
        <v>0</v>
      </c>
      <c r="P13" s="89">
        <f>IF(OR($A13="",P$6="",NOT(ISNUMBER($H$2))),"",SUMIFS(数据录入!$G$5:$G$785,数据录入!$C$5:$C$785,$A13,数据录入!$B$5:$B$785,P$6))</f>
        <v>72800</v>
      </c>
      <c r="Q13" s="89">
        <f>IF(OR($A13="",Q$6="",NOT(ISNUMBER($H$2))),"",SUMIFS(数据录入!$F$5:$F$785,数据录入!$C$5:$C$785,$A13,数据录入!$B$5:$B$785,Q$6))</f>
        <v>999950</v>
      </c>
      <c r="R13" s="89">
        <f>IF(OR($A13="",R$6="",NOT(ISNUMBER($H$2))),"",SUMIFS(数据录入!$G$5:$G$785,数据录入!$C$5:$C$785,$A13,数据录入!$B$5:$B$785,R$6))</f>
        <v>995410</v>
      </c>
      <c r="S13" s="89">
        <f>IF(OR($A13="",S$6="",NOT(ISNUMBER($H$2))),"",SUMIFS(数据录入!$F$5:$F$785,数据录入!$C$5:$C$785,$A13,数据录入!$B$5:$B$785,S$6))</f>
        <v>30000</v>
      </c>
      <c r="T13" s="89">
        <f>IF(OR($A13="",T$6="",NOT(ISNUMBER($H$2))),"",SUMIFS(数据录入!$G$5:$G$785,数据录入!$C$5:$C$785,$A13,数据录入!$B$5:$B$785,T$6))</f>
        <v>0</v>
      </c>
      <c r="U13" s="90">
        <f>IF(OR($A13="",U$6="",NOT(ISNUMBER($H$2))),"",SUMIFS(数据录入!$F$5:$F$785,数据录入!$C$5:$C$785,$A13,数据录入!$B$5:$B$785,U$6))</f>
        <v>0</v>
      </c>
      <c r="V13" s="90">
        <f>IF(OR($A13="",V$6="",NOT(ISNUMBER($H$2))),"",SUMIFS(数据录入!$G$5:$G$785,数据录入!$C$5:$C$785,$A13,数据录入!$B$5:$B$785,V$6))</f>
        <v>30000</v>
      </c>
      <c r="W13" s="90">
        <f>IF(OR($A13="",W$6="",NOT(ISNUMBER($H$2))),"",SUMIFS(数据录入!$F$5:$F$785,数据录入!$C$5:$C$785,$A13,数据录入!$B$5:$B$785,W$6))</f>
        <v>0</v>
      </c>
      <c r="X13" s="90">
        <f>IF(OR($A13="",X$6="",NOT(ISNUMBER($H$2))),"",SUMIFS(数据录入!$G$5:$G$785,数据录入!$C$5:$C$785,$A13,数据录入!$B$5:$B$785,X$6))</f>
        <v>0</v>
      </c>
      <c r="Y13" s="90">
        <f>IF(OR($A13="",Y$6="",NOT(ISNUMBER($H$2))),"",SUMIFS(数据录入!$F$5:$F$785,数据录入!$C$5:$C$785,$A13,数据录入!$B$5:$B$785,Y$6))</f>
        <v>0</v>
      </c>
      <c r="Z13" s="90">
        <f>IF(OR($A13="",Z$6="",NOT(ISNUMBER($H$2))),"",SUMIFS(数据录入!$G$5:$G$785,数据录入!$C$5:$C$785,$A13,数据录入!$B$5:$B$785,Z$6))</f>
        <v>0</v>
      </c>
      <c r="AA13" s="90">
        <f>IF(OR($A13="",AA$6="",NOT(ISNUMBER($H$2))),"",SUMIFS(数据录入!$F$5:$F$785,数据录入!$C$5:$C$785,$A13,数据录入!$B$5:$B$785,AA$6))</f>
        <v>0</v>
      </c>
      <c r="AB13" s="90">
        <f>IF(OR($A13="",AB$6="",NOT(ISNUMBER($H$2))),"",SUMIFS(数据录入!$G$5:$G$785,数据录入!$C$5:$C$785,$A13,数据录入!$B$5:$B$785,AB$6))</f>
        <v>0</v>
      </c>
      <c r="AC13" s="90">
        <f>IF(OR($A13="",AC$6="",NOT(ISNUMBER($H$2))),"",SUMIFS(数据录入!$F$5:$F$785,数据录入!$C$5:$C$785,$A13,数据录入!$B$5:$B$785,AC$6))</f>
        <v>0</v>
      </c>
      <c r="AD13" s="90">
        <f>IF(OR($A13="",AD$6="",NOT(ISNUMBER($H$2))),"",SUMIFS(数据录入!$G$5:$G$785,数据录入!$C$5:$C$785,$A13,数据录入!$B$5:$B$785,AD$6))</f>
        <v>0</v>
      </c>
      <c r="AE13" s="90">
        <f>IF(OR($A13="",AE$6="",NOT(ISNUMBER($H$2))),"",SUMIFS(数据录入!$F$5:$F$785,数据录入!$C$5:$C$785,$A13,数据录入!$B$5:$B$785,AE$6))</f>
        <v>8875</v>
      </c>
      <c r="AF13" s="90">
        <f>IF(OR($A13="",AF$6="",NOT(ISNUMBER($H$2))),"",SUMIFS(数据录入!$G$5:$G$785,数据录入!$C$5:$C$785,$A13,数据录入!$B$5:$B$785,AF$6))</f>
        <v>53750</v>
      </c>
      <c r="AG13" s="90">
        <f>IF(OR($A13="",AG$6="",NOT(ISNUMBER($H$2))),"",SUMIFS(数据录入!$F$5:$F$785,数据录入!$C$5:$C$785,$A13,数据录入!$B$5:$B$785,AG$6))</f>
        <v>337200</v>
      </c>
      <c r="AH13" s="90">
        <f>IF(OR($A13="",AH$6="",NOT(ISNUMBER($H$2))),"",SUMIFS(数据录入!$G$5:$G$785,数据录入!$C$5:$C$785,$A13,数据录入!$B$5:$B$785,AH$6))</f>
        <v>279950</v>
      </c>
      <c r="AI13" s="90">
        <f>IF(OR($A13="",AI$6="",NOT(ISNUMBER($H$2))),"",SUMIFS(数据录入!$F$5:$F$785,数据录入!$C$5:$C$785,$A13,数据录入!$B$5:$B$785,AI$6))</f>
        <v>0</v>
      </c>
      <c r="AJ13" s="90">
        <f>IF(OR($A13="",AJ$6="",NOT(ISNUMBER($H$2))),"",SUMIFS(数据录入!$G$5:$G$785,数据录入!$C$5:$C$785,$A13,数据录入!$B$5:$B$785,AJ$6))</f>
        <v>7200</v>
      </c>
      <c r="AK13" s="90">
        <f>IF(OR($A13="",AK$6="",NOT(ISNUMBER($H$2))),"",SUMIFS(数据录入!$F$5:$F$785,数据录入!$C$5:$C$785,$A13,数据录入!$B$5:$B$785,AK$6))</f>
        <v>0</v>
      </c>
      <c r="AL13" s="90">
        <f>IF(OR($A13="",AL$6="",NOT(ISNUMBER($H$2))),"",SUMIFS(数据录入!$G$5:$G$785,数据录入!$C$5:$C$785,$A13,数据录入!$B$5:$B$785,AL$6))</f>
        <v>0</v>
      </c>
      <c r="AM13" s="90">
        <f>IF(OR($A13="",AM$6="",NOT(ISNUMBER($H$2))),"",SUMIFS(数据录入!$F$5:$F$785,数据录入!$C$5:$C$785,$A13,数据录入!$B$5:$B$785,AM$6))</f>
        <v>0</v>
      </c>
      <c r="AN13" s="90">
        <f>IF(OR($A13="",AN$6="",NOT(ISNUMBER($H$2))),"",SUMIFS(数据录入!$G$5:$G$785,数据录入!$C$5:$C$785,$A13,数据录入!$B$5:$B$785,AN$6))</f>
        <v>0</v>
      </c>
      <c r="AO13" s="90">
        <f>IF(OR($A13="",AO$6="",NOT(ISNUMBER($H$2))),"",SUMIFS(数据录入!$F$5:$F$785,数据录入!$C$5:$C$785,$A13,数据录入!$B$5:$B$785,AO$6))</f>
        <v>14400</v>
      </c>
      <c r="AP13" s="90">
        <f>IF(OR($A13="",AP$6="",NOT(ISNUMBER($H$2))),"",SUMIFS(数据录入!$G$5:$G$785,数据录入!$C$5:$C$785,$A13,数据录入!$B$5:$B$785,AP$6))</f>
        <v>200000</v>
      </c>
      <c r="AQ13" s="90">
        <f>IF(OR($A13="",AQ$6="",NOT(ISNUMBER($H$2))),"",SUMIFS(数据录入!$F$5:$F$785,数据录入!$C$5:$C$785,$A13,数据录入!$B$5:$B$785,AQ$6))</f>
        <v>0</v>
      </c>
      <c r="AR13" s="90">
        <f>IF(OR($A13="",AR$6="",NOT(ISNUMBER($H$2))),"",SUMIFS(数据录入!$G$5:$G$785,数据录入!$C$5:$C$785,$A13,数据录入!$B$5:$B$785,AR$6))</f>
        <v>0</v>
      </c>
      <c r="AS13" s="90">
        <f>IF(OR($A13="",AS$6="",NOT(ISNUMBER($H$2))),"",SUMIFS(数据录入!$F$5:$F$785,数据录入!$C$5:$C$785,$A13,数据录入!$B$5:$B$785,AS$6))</f>
        <v>365650</v>
      </c>
      <c r="AT13" s="90">
        <f>IF(OR($A13="",AT$6="",NOT(ISNUMBER($H$2))),"",SUMIFS(数据录入!$G$5:$G$785,数据录入!$C$5:$C$785,$A13,数据录入!$B$5:$B$785,AT$6))</f>
        <v>12000</v>
      </c>
      <c r="AU13" s="90">
        <f>IF(OR($A13="",AU$6="",NOT(ISNUMBER($H$2))),"",SUMIFS(数据录入!$F$5:$F$785,数据录入!$C$5:$C$785,$A13,数据录入!$B$5:$B$785,AU$6))</f>
        <v>0</v>
      </c>
      <c r="AV13" s="90">
        <f>IF(OR($A13="",AV$6="",NOT(ISNUMBER($H$2))),"",SUMIFS(数据录入!$G$5:$G$785,数据录入!$C$5:$C$785,$A13,数据录入!$B$5:$B$785,AV$6))</f>
        <v>164954</v>
      </c>
      <c r="AW13" s="90">
        <f>IF(OR($A13="",AW$6="",NOT(ISNUMBER($H$2))),"",SUMIFS(数据录入!$F$5:$F$785,数据录入!$C$5:$C$785,$A13,数据录入!$B$5:$B$785,AW$6))</f>
        <v>0</v>
      </c>
      <c r="AX13" s="90">
        <f>IF(OR($A13="",AX$6="",NOT(ISNUMBER($H$2))),"",SUMIFS(数据录入!$G$5:$G$785,数据录入!$C$5:$C$785,$A13,数据录入!$B$5:$B$785,AX$6))</f>
        <v>0</v>
      </c>
      <c r="AY13" s="90">
        <f>IF(OR($A13="",AY$6="",NOT(ISNUMBER($H$2))),"",SUMIFS(数据录入!$F$5:$F$785,数据录入!$C$5:$C$785,$A13,数据录入!$B$5:$B$785,AY$6))</f>
        <v>0</v>
      </c>
      <c r="AZ13" s="90">
        <f>IF(OR($A13="",AZ$6="",NOT(ISNUMBER($H$2))),"",SUMIFS(数据录入!$G$5:$G$785,数据录入!$C$5:$C$785,$A13,数据录入!$B$5:$B$785,AZ$6))</f>
        <v>0</v>
      </c>
      <c r="BA13" s="90">
        <f>IF(OR($A13="",BA$6="",NOT(ISNUMBER($H$2))),"",SUMIFS(数据录入!$F$5:$F$785,数据录入!$C$5:$C$785,$A13,数据录入!$B$5:$B$785,BA$6))</f>
        <v>0</v>
      </c>
      <c r="BB13" s="90">
        <f>IF(OR($A13="",BB$6="",NOT(ISNUMBER($H$2))),"",SUMIFS(数据录入!$G$5:$G$785,数据录入!$C$5:$C$785,$A13,数据录入!$B$5:$B$785,BB$6))</f>
        <v>0</v>
      </c>
      <c r="BC13" s="90">
        <f>IF(OR($A13="",BC$6="",NOT(ISNUMBER($H$2))),"",SUMIFS(数据录入!$F$5:$F$785,数据录入!$C$5:$C$785,$A13,数据录入!$B$5:$B$785,BC$6))</f>
        <v>4500</v>
      </c>
      <c r="BD13" s="90">
        <f>IF(OR($A13="",BD$6="",NOT(ISNUMBER($H$2))),"",SUMIFS(数据录入!$G$5:$G$785,数据录入!$C$5:$C$785,$A13,数据录入!$B$5:$B$785,BD$6))</f>
        <v>0</v>
      </c>
      <c r="BE13" s="90">
        <f>IF(OR($A13="",BE$6="",NOT(ISNUMBER($H$2))),"",SUMIFS(数据录入!$F$5:$F$785,数据录入!$C$5:$C$785,$A13,数据录入!$B$5:$B$785,BE$6))</f>
        <v>170250</v>
      </c>
      <c r="BF13" s="90">
        <f>IF(OR($A13="",BF$6="",NOT(ISNUMBER($H$2))),"",SUMIFS(数据录入!$G$5:$G$785,数据录入!$C$5:$C$785,$A13,数据录入!$B$5:$B$785,BF$6))</f>
        <v>10000</v>
      </c>
      <c r="BG13" s="90">
        <f>IF(OR($A13="",BG$6="",NOT(ISNUMBER($H$2))),"",SUMIFS(数据录入!$F$5:$F$785,数据录入!$C$5:$C$785,$A13,数据录入!$B$5:$B$785,BG$6))</f>
        <v>0</v>
      </c>
      <c r="BH13" s="90">
        <f>IF(OR($A13="",BH$6="",NOT(ISNUMBER($H$2))),"",SUMIFS(数据录入!$G$5:$G$785,数据录入!$C$5:$C$785,$A13,数据录入!$B$5:$B$785,BH$6))</f>
        <v>0</v>
      </c>
      <c r="BI13" s="90">
        <f>IF(OR($A13="",BI$6="",NOT(ISNUMBER($H$2))),"",SUMIFS(数据录入!$F$5:$F$785,数据录入!$C$5:$C$785,$A13,数据录入!$B$5:$B$785,BI$6))</f>
        <v>0</v>
      </c>
      <c r="BJ13" s="90">
        <f>IF(OR($A13="",BJ$6="",NOT(ISNUMBER($H$2))),"",SUMIFS(数据录入!$G$5:$G$785,数据录入!$C$5:$C$785,$A13,数据录入!$B$5:$B$785,BJ$6))</f>
        <v>0</v>
      </c>
      <c r="BK13" s="90" t="str">
        <f>IF(OR($A13="",BK$6="",NOT(ISNUMBER($H$2))),"",SUMIFS(数据录入!$F$5:$F$785,数据录入!$C$5:$C$785,$A13,数据录入!$B$5:$B$785,BK$6))</f>
        <v/>
      </c>
      <c r="BL13" s="90" t="str">
        <f>IF(OR($A13="",BL$6="",NOT(ISNUMBER($H$2))),"",SUMIFS(数据录入!$G$5:$G$785,数据录入!$C$5:$C$785,$A13,数据录入!$B$5:$B$785,BL$6))</f>
        <v/>
      </c>
      <c r="BM13" s="90">
        <f t="shared" si="0"/>
        <v>4037958.33</v>
      </c>
      <c r="BN13" s="90">
        <f t="shared" si="1"/>
        <v>3850564</v>
      </c>
      <c r="BO13" s="90">
        <f t="shared" si="2"/>
        <v>396316.85</v>
      </c>
      <c r="BP13" s="90"/>
    </row>
    <row r="14" s="68" customFormat="1" ht="20" customHeight="1" spans="1:68">
      <c r="A14" s="78" t="s">
        <v>70</v>
      </c>
      <c r="B14" s="89">
        <f>IF(OR($A14="",NOT(ISNUMBER($H$2))),"",SUMIFS(数据录入!$H$5:$H$785,数据录入!$C$5:$C$785,$A14,数据录入!$E$5:$E$785,"期初余额",数据录入!$B$5:$B$785,"&lt;="&amp;$B$2)+SUMIFS(数据录入!$F$5:$F$785,数据录入!$C$5:$C$785,$A14,数据录入!$B$5:$B$785,"&lt;"&amp;$B$2)-SUMIFS(数据录入!$G$5:$G$785,数据录入!$C$5:$C$785,$A14,数据录入!$B$5:$B$785,"&lt;"&amp;$B$2))</f>
        <v>0</v>
      </c>
      <c r="C14" s="89">
        <f>IF(OR($A14="",C$6="",NOT(ISNUMBER($H$2))),"",SUMIFS(数据录入!$F$5:$F$785,数据录入!$C$5:$C$785,$A14,数据录入!$B$5:$B$785,C$6))</f>
        <v>0</v>
      </c>
      <c r="D14" s="89">
        <f>IF(OR($A14="",D$6="",NOT(ISNUMBER($H$2))),"",SUMIFS(数据录入!$G$5:$G$785,数据录入!$C$5:$C$785,$A14,数据录入!$B$5:$B$785,D$6))</f>
        <v>0</v>
      </c>
      <c r="E14" s="89">
        <f>IF(OR($A14="",E$6="",NOT(ISNUMBER($H$2))),"",SUMIFS(数据录入!$F$5:$F$785,数据录入!$C$5:$C$785,$A14,数据录入!$B$5:$B$785,E$6))</f>
        <v>0</v>
      </c>
      <c r="F14" s="89">
        <f>IF(OR($A14="",F$6="",NOT(ISNUMBER($H$2))),"",SUMIFS(数据录入!$G$5:$G$785,数据录入!$C$5:$C$785,$A14,数据录入!$B$5:$B$785,F$6))</f>
        <v>0</v>
      </c>
      <c r="G14" s="89">
        <f>IF(OR($A14="",G$6="",NOT(ISNUMBER($H$2))),"",SUMIFS(数据录入!$F$5:$F$785,数据录入!$C$5:$C$785,$A14,数据录入!$B$5:$B$785,G$6))</f>
        <v>0</v>
      </c>
      <c r="H14" s="89">
        <f>IF(OR($A14="",H$6="",NOT(ISNUMBER($H$2))),"",SUMIFS(数据录入!$G$5:$G$785,数据录入!$C$5:$C$785,$A14,数据录入!$B$5:$B$785,H$6))</f>
        <v>0</v>
      </c>
      <c r="I14" s="89">
        <f>IF(OR($A14="",I$6="",NOT(ISNUMBER($H$2))),"",SUMIFS(数据录入!$F$5:$F$785,数据录入!$C$5:$C$785,$A14,数据录入!$B$5:$B$785,I$6))</f>
        <v>0</v>
      </c>
      <c r="J14" s="89">
        <f>IF(OR($A14="",J$6="",NOT(ISNUMBER($H$2))),"",SUMIFS(数据录入!$G$5:$G$785,数据录入!$C$5:$C$785,$A14,数据录入!$B$5:$B$785,J$6))</f>
        <v>0</v>
      </c>
      <c r="K14" s="89">
        <f>IF(OR($A14="",K$6="",NOT(ISNUMBER($H$2))),"",SUMIFS(数据录入!$F$5:$F$785,数据录入!$C$5:$C$785,$A14,数据录入!$B$5:$B$785,K$6))</f>
        <v>0</v>
      </c>
      <c r="L14" s="89">
        <f>IF(OR($A14="",L$6="",NOT(ISNUMBER($H$2))),"",SUMIFS(数据录入!$G$5:$G$785,数据录入!$C$5:$C$785,$A14,数据录入!$B$5:$B$785,L$6))</f>
        <v>0</v>
      </c>
      <c r="M14" s="89">
        <f>IF(OR($A14="",M$6="",NOT(ISNUMBER($H$2))),"",SUMIFS(数据录入!$F$5:$F$785,数据录入!$C$5:$C$785,$A14,数据录入!$B$5:$B$785,M$6))</f>
        <v>0</v>
      </c>
      <c r="N14" s="89">
        <f>IF(OR($A14="",N$6="",NOT(ISNUMBER($H$2))),"",SUMIFS(数据录入!$G$5:$G$785,数据录入!$C$5:$C$785,$A14,数据录入!$B$5:$B$785,N$6))</f>
        <v>0</v>
      </c>
      <c r="O14" s="89">
        <f>IF(OR($A14="",O$6="",NOT(ISNUMBER($H$2))),"",SUMIFS(数据录入!$F$5:$F$785,数据录入!$C$5:$C$785,$A14,数据录入!$B$5:$B$785,O$6))</f>
        <v>0</v>
      </c>
      <c r="P14" s="89">
        <f>IF(OR($A14="",P$6="",NOT(ISNUMBER($H$2))),"",SUMIFS(数据录入!$G$5:$G$785,数据录入!$C$5:$C$785,$A14,数据录入!$B$5:$B$785,P$6))</f>
        <v>0</v>
      </c>
      <c r="Q14" s="89">
        <f>IF(OR($A14="",Q$6="",NOT(ISNUMBER($H$2))),"",SUMIFS(数据录入!$F$5:$F$785,数据录入!$C$5:$C$785,$A14,数据录入!$B$5:$B$785,Q$6))</f>
        <v>0</v>
      </c>
      <c r="R14" s="89">
        <f>IF(OR($A14="",R$6="",NOT(ISNUMBER($H$2))),"",SUMIFS(数据录入!$G$5:$G$785,数据录入!$C$5:$C$785,$A14,数据录入!$B$5:$B$785,R$6))</f>
        <v>0</v>
      </c>
      <c r="S14" s="89">
        <f>IF(OR($A14="",S$6="",NOT(ISNUMBER($H$2))),"",SUMIFS(数据录入!$F$5:$F$785,数据录入!$C$5:$C$785,$A14,数据录入!$B$5:$B$785,S$6))</f>
        <v>0</v>
      </c>
      <c r="T14" s="89">
        <f>IF(OR($A14="",T$6="",NOT(ISNUMBER($H$2))),"",SUMIFS(数据录入!$G$5:$G$785,数据录入!$C$5:$C$785,$A14,数据录入!$B$5:$B$785,T$6))</f>
        <v>0</v>
      </c>
      <c r="U14" s="90">
        <f>IF(OR($A14="",U$6="",NOT(ISNUMBER($H$2))),"",SUMIFS(数据录入!$F$5:$F$785,数据录入!$C$5:$C$785,$A14,数据录入!$B$5:$B$785,U$6))</f>
        <v>0</v>
      </c>
      <c r="V14" s="90">
        <f>IF(OR($A14="",V$6="",NOT(ISNUMBER($H$2))),"",SUMIFS(数据录入!$G$5:$G$785,数据录入!$C$5:$C$785,$A14,数据录入!$B$5:$B$785,V$6))</f>
        <v>0</v>
      </c>
      <c r="W14" s="90">
        <f>IF(OR($A14="",W$6="",NOT(ISNUMBER($H$2))),"",SUMIFS(数据录入!$F$5:$F$785,数据录入!$C$5:$C$785,$A14,数据录入!$B$5:$B$785,W$6))</f>
        <v>0</v>
      </c>
      <c r="X14" s="90">
        <f>IF(OR($A14="",X$6="",NOT(ISNUMBER($H$2))),"",SUMIFS(数据录入!$G$5:$G$785,数据录入!$C$5:$C$785,$A14,数据录入!$B$5:$B$785,X$6))</f>
        <v>0</v>
      </c>
      <c r="Y14" s="90">
        <f>IF(OR($A14="",Y$6="",NOT(ISNUMBER($H$2))),"",SUMIFS(数据录入!$F$5:$F$785,数据录入!$C$5:$C$785,$A14,数据录入!$B$5:$B$785,Y$6))</f>
        <v>0</v>
      </c>
      <c r="Z14" s="90">
        <f>IF(OR($A14="",Z$6="",NOT(ISNUMBER($H$2))),"",SUMIFS(数据录入!$G$5:$G$785,数据录入!$C$5:$C$785,$A14,数据录入!$B$5:$B$785,Z$6))</f>
        <v>0</v>
      </c>
      <c r="AA14" s="90">
        <f>IF(OR($A14="",AA$6="",NOT(ISNUMBER($H$2))),"",SUMIFS(数据录入!$F$5:$F$785,数据录入!$C$5:$C$785,$A14,数据录入!$B$5:$B$785,AA$6))</f>
        <v>0</v>
      </c>
      <c r="AB14" s="90">
        <f>IF(OR($A14="",AB$6="",NOT(ISNUMBER($H$2))),"",SUMIFS(数据录入!$G$5:$G$785,数据录入!$C$5:$C$785,$A14,数据录入!$B$5:$B$785,AB$6))</f>
        <v>0</v>
      </c>
      <c r="AC14" s="90">
        <f>IF(OR($A14="",AC$6="",NOT(ISNUMBER($H$2))),"",SUMIFS(数据录入!$F$5:$F$785,数据录入!$C$5:$C$785,$A14,数据录入!$B$5:$B$785,AC$6))</f>
        <v>0</v>
      </c>
      <c r="AD14" s="90">
        <f>IF(OR($A14="",AD$6="",NOT(ISNUMBER($H$2))),"",SUMIFS(数据录入!$G$5:$G$785,数据录入!$C$5:$C$785,$A14,数据录入!$B$5:$B$785,AD$6))</f>
        <v>0</v>
      </c>
      <c r="AE14" s="90">
        <f>IF(OR($A14="",AE$6="",NOT(ISNUMBER($H$2))),"",SUMIFS(数据录入!$F$5:$F$785,数据录入!$C$5:$C$785,$A14,数据录入!$B$5:$B$785,AE$6))</f>
        <v>0</v>
      </c>
      <c r="AF14" s="90">
        <f>IF(OR($A14="",AF$6="",NOT(ISNUMBER($H$2))),"",SUMIFS(数据录入!$G$5:$G$785,数据录入!$C$5:$C$785,$A14,数据录入!$B$5:$B$785,AF$6))</f>
        <v>0</v>
      </c>
      <c r="AG14" s="90">
        <f>IF(OR($A14="",AG$6="",NOT(ISNUMBER($H$2))),"",SUMIFS(数据录入!$F$5:$F$785,数据录入!$C$5:$C$785,$A14,数据录入!$B$5:$B$785,AG$6))</f>
        <v>0</v>
      </c>
      <c r="AH14" s="90">
        <f>IF(OR($A14="",AH$6="",NOT(ISNUMBER($H$2))),"",SUMIFS(数据录入!$G$5:$G$785,数据录入!$C$5:$C$785,$A14,数据录入!$B$5:$B$785,AH$6))</f>
        <v>0</v>
      </c>
      <c r="AI14" s="90">
        <f>IF(OR($A14="",AI$6="",NOT(ISNUMBER($H$2))),"",SUMIFS(数据录入!$F$5:$F$785,数据录入!$C$5:$C$785,$A14,数据录入!$B$5:$B$785,AI$6))</f>
        <v>0</v>
      </c>
      <c r="AJ14" s="90">
        <f>IF(OR($A14="",AJ$6="",NOT(ISNUMBER($H$2))),"",SUMIFS(数据录入!$G$5:$G$785,数据录入!$C$5:$C$785,$A14,数据录入!$B$5:$B$785,AJ$6))</f>
        <v>0</v>
      </c>
      <c r="AK14" s="90">
        <f>IF(OR($A14="",AK$6="",NOT(ISNUMBER($H$2))),"",SUMIFS(数据录入!$F$5:$F$785,数据录入!$C$5:$C$785,$A14,数据录入!$B$5:$B$785,AK$6))</f>
        <v>0</v>
      </c>
      <c r="AL14" s="90">
        <f>IF(OR($A14="",AL$6="",NOT(ISNUMBER($H$2))),"",SUMIFS(数据录入!$G$5:$G$785,数据录入!$C$5:$C$785,$A14,数据录入!$B$5:$B$785,AL$6))</f>
        <v>0</v>
      </c>
      <c r="AM14" s="90">
        <f>IF(OR($A14="",AM$6="",NOT(ISNUMBER($H$2))),"",SUMIFS(数据录入!$F$5:$F$785,数据录入!$C$5:$C$785,$A14,数据录入!$B$5:$B$785,AM$6))</f>
        <v>0</v>
      </c>
      <c r="AN14" s="90">
        <f>IF(OR($A14="",AN$6="",NOT(ISNUMBER($H$2))),"",SUMIFS(数据录入!$G$5:$G$785,数据录入!$C$5:$C$785,$A14,数据录入!$B$5:$B$785,AN$6))</f>
        <v>0</v>
      </c>
      <c r="AO14" s="90">
        <f>IF(OR($A14="",AO$6="",NOT(ISNUMBER($H$2))),"",SUMIFS(数据录入!$F$5:$F$785,数据录入!$C$5:$C$785,$A14,数据录入!$B$5:$B$785,AO$6))</f>
        <v>0</v>
      </c>
      <c r="AP14" s="90">
        <f>IF(OR($A14="",AP$6="",NOT(ISNUMBER($H$2))),"",SUMIFS(数据录入!$G$5:$G$785,数据录入!$C$5:$C$785,$A14,数据录入!$B$5:$B$785,AP$6))</f>
        <v>0</v>
      </c>
      <c r="AQ14" s="90">
        <f>IF(OR($A14="",AQ$6="",NOT(ISNUMBER($H$2))),"",SUMIFS(数据录入!$F$5:$F$785,数据录入!$C$5:$C$785,$A14,数据录入!$B$5:$B$785,AQ$6))</f>
        <v>0</v>
      </c>
      <c r="AR14" s="90">
        <f>IF(OR($A14="",AR$6="",NOT(ISNUMBER($H$2))),"",SUMIFS(数据录入!$G$5:$G$785,数据录入!$C$5:$C$785,$A14,数据录入!$B$5:$B$785,AR$6))</f>
        <v>0</v>
      </c>
      <c r="AS14" s="90">
        <f>IF(OR($A14="",AS$6="",NOT(ISNUMBER($H$2))),"",SUMIFS(数据录入!$F$5:$F$785,数据录入!$C$5:$C$785,$A14,数据录入!$B$5:$B$785,AS$6))</f>
        <v>0</v>
      </c>
      <c r="AT14" s="90">
        <f>IF(OR($A14="",AT$6="",NOT(ISNUMBER($H$2))),"",SUMIFS(数据录入!$G$5:$G$785,数据录入!$C$5:$C$785,$A14,数据录入!$B$5:$B$785,AT$6))</f>
        <v>0</v>
      </c>
      <c r="AU14" s="90">
        <f>IF(OR($A14="",AU$6="",NOT(ISNUMBER($H$2))),"",SUMIFS(数据录入!$F$5:$F$785,数据录入!$C$5:$C$785,$A14,数据录入!$B$5:$B$785,AU$6))</f>
        <v>0</v>
      </c>
      <c r="AV14" s="90">
        <f>IF(OR($A14="",AV$6="",NOT(ISNUMBER($H$2))),"",SUMIFS(数据录入!$G$5:$G$785,数据录入!$C$5:$C$785,$A14,数据录入!$B$5:$B$785,AV$6))</f>
        <v>0</v>
      </c>
      <c r="AW14" s="90">
        <f>IF(OR($A14="",AW$6="",NOT(ISNUMBER($H$2))),"",SUMIFS(数据录入!$F$5:$F$785,数据录入!$C$5:$C$785,$A14,数据录入!$B$5:$B$785,AW$6))</f>
        <v>0</v>
      </c>
      <c r="AX14" s="90">
        <f>IF(OR($A14="",AX$6="",NOT(ISNUMBER($H$2))),"",SUMIFS(数据录入!$G$5:$G$785,数据录入!$C$5:$C$785,$A14,数据录入!$B$5:$B$785,AX$6))</f>
        <v>0</v>
      </c>
      <c r="AY14" s="90">
        <f>IF(OR($A14="",AY$6="",NOT(ISNUMBER($H$2))),"",SUMIFS(数据录入!$F$5:$F$785,数据录入!$C$5:$C$785,$A14,数据录入!$B$5:$B$785,AY$6))</f>
        <v>0</v>
      </c>
      <c r="AZ14" s="90">
        <f>IF(OR($A14="",AZ$6="",NOT(ISNUMBER($H$2))),"",SUMIFS(数据录入!$G$5:$G$785,数据录入!$C$5:$C$785,$A14,数据录入!$B$5:$B$785,AZ$6))</f>
        <v>0</v>
      </c>
      <c r="BA14" s="90">
        <f>IF(OR($A14="",BA$6="",NOT(ISNUMBER($H$2))),"",SUMIFS(数据录入!$F$5:$F$785,数据录入!$C$5:$C$785,$A14,数据录入!$B$5:$B$785,BA$6))</f>
        <v>0</v>
      </c>
      <c r="BB14" s="90">
        <f>IF(OR($A14="",BB$6="",NOT(ISNUMBER($H$2))),"",SUMIFS(数据录入!$G$5:$G$785,数据录入!$C$5:$C$785,$A14,数据录入!$B$5:$B$785,BB$6))</f>
        <v>0</v>
      </c>
      <c r="BC14" s="90">
        <f>IF(OR($A14="",BC$6="",NOT(ISNUMBER($H$2))),"",SUMIFS(数据录入!$F$5:$F$785,数据录入!$C$5:$C$785,$A14,数据录入!$B$5:$B$785,BC$6))</f>
        <v>0</v>
      </c>
      <c r="BD14" s="90">
        <f>IF(OR($A14="",BD$6="",NOT(ISNUMBER($H$2))),"",SUMIFS(数据录入!$G$5:$G$785,数据录入!$C$5:$C$785,$A14,数据录入!$B$5:$B$785,BD$6))</f>
        <v>0</v>
      </c>
      <c r="BE14" s="90">
        <f>IF(OR($A14="",BE$6="",NOT(ISNUMBER($H$2))),"",SUMIFS(数据录入!$F$5:$F$785,数据录入!$C$5:$C$785,$A14,数据录入!$B$5:$B$785,BE$6))</f>
        <v>0</v>
      </c>
      <c r="BF14" s="90">
        <f>IF(OR($A14="",BF$6="",NOT(ISNUMBER($H$2))),"",SUMIFS(数据录入!$G$5:$G$785,数据录入!$C$5:$C$785,$A14,数据录入!$B$5:$B$785,BF$6))</f>
        <v>0</v>
      </c>
      <c r="BG14" s="90">
        <f>IF(OR($A14="",BG$6="",NOT(ISNUMBER($H$2))),"",SUMIFS(数据录入!$F$5:$F$785,数据录入!$C$5:$C$785,$A14,数据录入!$B$5:$B$785,BG$6))</f>
        <v>0</v>
      </c>
      <c r="BH14" s="90">
        <f>IF(OR($A14="",BH$6="",NOT(ISNUMBER($H$2))),"",SUMIFS(数据录入!$G$5:$G$785,数据录入!$C$5:$C$785,$A14,数据录入!$B$5:$B$785,BH$6))</f>
        <v>0</v>
      </c>
      <c r="BI14" s="90">
        <f>IF(OR($A14="",BI$6="",NOT(ISNUMBER($H$2))),"",SUMIFS(数据录入!$F$5:$F$785,数据录入!$C$5:$C$785,$A14,数据录入!$B$5:$B$785,BI$6))</f>
        <v>0</v>
      </c>
      <c r="BJ14" s="90">
        <f>IF(OR($A14="",BJ$6="",NOT(ISNUMBER($H$2))),"",SUMIFS(数据录入!$G$5:$G$785,数据录入!$C$5:$C$785,$A14,数据录入!$B$5:$B$785,BJ$6))</f>
        <v>0</v>
      </c>
      <c r="BK14" s="90" t="str">
        <f>IF(OR($A14="",BK$6="",NOT(ISNUMBER($H$2))),"",SUMIFS(数据录入!$F$5:$F$785,数据录入!$C$5:$C$785,$A14,数据录入!$B$5:$B$785,BK$6))</f>
        <v/>
      </c>
      <c r="BL14" s="90" t="str">
        <f>IF(OR($A14="",BL$6="",NOT(ISNUMBER($H$2))),"",SUMIFS(数据录入!$G$5:$G$785,数据录入!$C$5:$C$785,$A14,数据录入!$B$5:$B$785,BL$6))</f>
        <v/>
      </c>
      <c r="BM14" s="90">
        <f t="shared" si="0"/>
        <v>0</v>
      </c>
      <c r="BN14" s="90">
        <f t="shared" si="1"/>
        <v>0</v>
      </c>
      <c r="BO14" s="90">
        <f t="shared" si="2"/>
        <v>0</v>
      </c>
      <c r="BP14" s="90"/>
    </row>
    <row r="15" s="68" customFormat="1" ht="20" customHeight="1" spans="1:68">
      <c r="A15" s="78" t="s">
        <v>74</v>
      </c>
      <c r="B15" s="89">
        <f>IF(OR($A15="",NOT(ISNUMBER($H$2))),"",SUMIFS(数据录入!$H$5:$H$785,数据录入!$C$5:$C$785,$A15,数据录入!$E$5:$E$785,"期初余额",数据录入!$B$5:$B$785,"&lt;="&amp;$B$2)+SUMIFS(数据录入!$F$5:$F$785,数据录入!$C$5:$C$785,$A15,数据录入!$B$5:$B$785,"&lt;"&amp;$B$2)-SUMIFS(数据录入!$G$5:$G$785,数据录入!$C$5:$C$785,$A15,数据录入!$B$5:$B$785,"&lt;"&amp;$B$2))</f>
        <v>0</v>
      </c>
      <c r="C15" s="89">
        <f>IF(OR($A15="",C$6="",NOT(ISNUMBER($H$2))),"",SUMIFS(数据录入!$F$5:$F$785,数据录入!$C$5:$C$785,$A15,数据录入!$B$5:$B$785,C$6))</f>
        <v>0</v>
      </c>
      <c r="D15" s="89">
        <f>IF(OR($A15="",D$6="",NOT(ISNUMBER($H$2))),"",SUMIFS(数据录入!$G$5:$G$785,数据录入!$C$5:$C$785,$A15,数据录入!$B$5:$B$785,D$6))</f>
        <v>0</v>
      </c>
      <c r="E15" s="89">
        <f>IF(OR($A15="",E$6="",NOT(ISNUMBER($H$2))),"",SUMIFS(数据录入!$F$5:$F$785,数据录入!$C$5:$C$785,$A15,数据录入!$B$5:$B$785,E$6))</f>
        <v>0</v>
      </c>
      <c r="F15" s="89">
        <f>IF(OR($A15="",F$6="",NOT(ISNUMBER($H$2))),"",SUMIFS(数据录入!$G$5:$G$785,数据录入!$C$5:$C$785,$A15,数据录入!$B$5:$B$785,F$6))</f>
        <v>0</v>
      </c>
      <c r="G15" s="89">
        <f>IF(OR($A15="",G$6="",NOT(ISNUMBER($H$2))),"",SUMIFS(数据录入!$F$5:$F$785,数据录入!$C$5:$C$785,$A15,数据录入!$B$5:$B$785,G$6))</f>
        <v>0</v>
      </c>
      <c r="H15" s="89">
        <f>IF(OR($A15="",H$6="",NOT(ISNUMBER($H$2))),"",SUMIFS(数据录入!$G$5:$G$785,数据录入!$C$5:$C$785,$A15,数据录入!$B$5:$B$785,H$6))</f>
        <v>0</v>
      </c>
      <c r="I15" s="89">
        <f>IF(OR($A15="",I$6="",NOT(ISNUMBER($H$2))),"",SUMIFS(数据录入!$F$5:$F$785,数据录入!$C$5:$C$785,$A15,数据录入!$B$5:$B$785,I$6))</f>
        <v>0</v>
      </c>
      <c r="J15" s="89">
        <f>IF(OR($A15="",J$6="",NOT(ISNUMBER($H$2))),"",SUMIFS(数据录入!$G$5:$G$785,数据录入!$C$5:$C$785,$A15,数据录入!$B$5:$B$785,J$6))</f>
        <v>0</v>
      </c>
      <c r="K15" s="89">
        <f>IF(OR($A15="",K$6="",NOT(ISNUMBER($H$2))),"",SUMIFS(数据录入!$F$5:$F$785,数据录入!$C$5:$C$785,$A15,数据录入!$B$5:$B$785,K$6))</f>
        <v>0</v>
      </c>
      <c r="L15" s="89">
        <f>IF(OR($A15="",L$6="",NOT(ISNUMBER($H$2))),"",SUMIFS(数据录入!$G$5:$G$785,数据录入!$C$5:$C$785,$A15,数据录入!$B$5:$B$785,L$6))</f>
        <v>0</v>
      </c>
      <c r="M15" s="89">
        <f>IF(OR($A15="",M$6="",NOT(ISNUMBER($H$2))),"",SUMIFS(数据录入!$F$5:$F$785,数据录入!$C$5:$C$785,$A15,数据录入!$B$5:$B$785,M$6))</f>
        <v>0</v>
      </c>
      <c r="N15" s="89">
        <f>IF(OR($A15="",N$6="",NOT(ISNUMBER($H$2))),"",SUMIFS(数据录入!$G$5:$G$785,数据录入!$C$5:$C$785,$A15,数据录入!$B$5:$B$785,N$6))</f>
        <v>0</v>
      </c>
      <c r="O15" s="89">
        <f>IF(OR($A15="",O$6="",NOT(ISNUMBER($H$2))),"",SUMIFS(数据录入!$F$5:$F$785,数据录入!$C$5:$C$785,$A15,数据录入!$B$5:$B$785,O$6))</f>
        <v>0</v>
      </c>
      <c r="P15" s="89">
        <f>IF(OR($A15="",P$6="",NOT(ISNUMBER($H$2))),"",SUMIFS(数据录入!$G$5:$G$785,数据录入!$C$5:$C$785,$A15,数据录入!$B$5:$B$785,P$6))</f>
        <v>0</v>
      </c>
      <c r="Q15" s="89">
        <f>IF(OR($A15="",Q$6="",NOT(ISNUMBER($H$2))),"",SUMIFS(数据录入!$F$5:$F$785,数据录入!$C$5:$C$785,$A15,数据录入!$B$5:$B$785,Q$6))</f>
        <v>0</v>
      </c>
      <c r="R15" s="89">
        <f>IF(OR($A15="",R$6="",NOT(ISNUMBER($H$2))),"",SUMIFS(数据录入!$G$5:$G$785,数据录入!$C$5:$C$785,$A15,数据录入!$B$5:$B$785,R$6))</f>
        <v>0</v>
      </c>
      <c r="S15" s="89">
        <f>IF(OR($A15="",S$6="",NOT(ISNUMBER($H$2))),"",SUMIFS(数据录入!$F$5:$F$785,数据录入!$C$5:$C$785,$A15,数据录入!$B$5:$B$785,S$6))</f>
        <v>0</v>
      </c>
      <c r="T15" s="89">
        <f>IF(OR($A15="",T$6="",NOT(ISNUMBER($H$2))),"",SUMIFS(数据录入!$G$5:$G$785,数据录入!$C$5:$C$785,$A15,数据录入!$B$5:$B$785,T$6))</f>
        <v>0</v>
      </c>
      <c r="U15" s="90">
        <f>IF(OR($A15="",U$6="",NOT(ISNUMBER($H$2))),"",SUMIFS(数据录入!$F$5:$F$785,数据录入!$C$5:$C$785,$A15,数据录入!$B$5:$B$785,U$6))</f>
        <v>0</v>
      </c>
      <c r="V15" s="90">
        <f>IF(OR($A15="",V$6="",NOT(ISNUMBER($H$2))),"",SUMIFS(数据录入!$G$5:$G$785,数据录入!$C$5:$C$785,$A15,数据录入!$B$5:$B$785,V$6))</f>
        <v>0</v>
      </c>
      <c r="W15" s="90">
        <f>IF(OR($A15="",W$6="",NOT(ISNUMBER($H$2))),"",SUMIFS(数据录入!$F$5:$F$785,数据录入!$C$5:$C$785,$A15,数据录入!$B$5:$B$785,W$6))</f>
        <v>0</v>
      </c>
      <c r="X15" s="90">
        <f>IF(OR($A15="",X$6="",NOT(ISNUMBER($H$2))),"",SUMIFS(数据录入!$G$5:$G$785,数据录入!$C$5:$C$785,$A15,数据录入!$B$5:$B$785,X$6))</f>
        <v>0</v>
      </c>
      <c r="Y15" s="90">
        <f>IF(OR($A15="",Y$6="",NOT(ISNUMBER($H$2))),"",SUMIFS(数据录入!$F$5:$F$785,数据录入!$C$5:$C$785,$A15,数据录入!$B$5:$B$785,Y$6))</f>
        <v>0</v>
      </c>
      <c r="Z15" s="90">
        <f>IF(OR($A15="",Z$6="",NOT(ISNUMBER($H$2))),"",SUMIFS(数据录入!$G$5:$G$785,数据录入!$C$5:$C$785,$A15,数据录入!$B$5:$B$785,Z$6))</f>
        <v>0</v>
      </c>
      <c r="AA15" s="90">
        <f>IF(OR($A15="",AA$6="",NOT(ISNUMBER($H$2))),"",SUMIFS(数据录入!$F$5:$F$785,数据录入!$C$5:$C$785,$A15,数据录入!$B$5:$B$785,AA$6))</f>
        <v>0</v>
      </c>
      <c r="AB15" s="90">
        <f>IF(OR($A15="",AB$6="",NOT(ISNUMBER($H$2))),"",SUMIFS(数据录入!$G$5:$G$785,数据录入!$C$5:$C$785,$A15,数据录入!$B$5:$B$785,AB$6))</f>
        <v>0</v>
      </c>
      <c r="AC15" s="90">
        <f>IF(OR($A15="",AC$6="",NOT(ISNUMBER($H$2))),"",SUMIFS(数据录入!$F$5:$F$785,数据录入!$C$5:$C$785,$A15,数据录入!$B$5:$B$785,AC$6))</f>
        <v>0</v>
      </c>
      <c r="AD15" s="90">
        <f>IF(OR($A15="",AD$6="",NOT(ISNUMBER($H$2))),"",SUMIFS(数据录入!$G$5:$G$785,数据录入!$C$5:$C$785,$A15,数据录入!$B$5:$B$785,AD$6))</f>
        <v>0</v>
      </c>
      <c r="AE15" s="90">
        <f>IF(OR($A15="",AE$6="",NOT(ISNUMBER($H$2))),"",SUMIFS(数据录入!$F$5:$F$785,数据录入!$C$5:$C$785,$A15,数据录入!$B$5:$B$785,AE$6))</f>
        <v>0</v>
      </c>
      <c r="AF15" s="90">
        <f>IF(OR($A15="",AF$6="",NOT(ISNUMBER($H$2))),"",SUMIFS(数据录入!$G$5:$G$785,数据录入!$C$5:$C$785,$A15,数据录入!$B$5:$B$785,AF$6))</f>
        <v>0</v>
      </c>
      <c r="AG15" s="90">
        <f>IF(OR($A15="",AG$6="",NOT(ISNUMBER($H$2))),"",SUMIFS(数据录入!$F$5:$F$785,数据录入!$C$5:$C$785,$A15,数据录入!$B$5:$B$785,AG$6))</f>
        <v>0</v>
      </c>
      <c r="AH15" s="90">
        <f>IF(OR($A15="",AH$6="",NOT(ISNUMBER($H$2))),"",SUMIFS(数据录入!$G$5:$G$785,数据录入!$C$5:$C$785,$A15,数据录入!$B$5:$B$785,AH$6))</f>
        <v>0</v>
      </c>
      <c r="AI15" s="90">
        <f>IF(OR($A15="",AI$6="",NOT(ISNUMBER($H$2))),"",SUMIFS(数据录入!$F$5:$F$785,数据录入!$C$5:$C$785,$A15,数据录入!$B$5:$B$785,AI$6))</f>
        <v>0</v>
      </c>
      <c r="AJ15" s="90">
        <f>IF(OR($A15="",AJ$6="",NOT(ISNUMBER($H$2))),"",SUMIFS(数据录入!$G$5:$G$785,数据录入!$C$5:$C$785,$A15,数据录入!$B$5:$B$785,AJ$6))</f>
        <v>0</v>
      </c>
      <c r="AK15" s="90">
        <f>IF(OR($A15="",AK$6="",NOT(ISNUMBER($H$2))),"",SUMIFS(数据录入!$F$5:$F$785,数据录入!$C$5:$C$785,$A15,数据录入!$B$5:$B$785,AK$6))</f>
        <v>0</v>
      </c>
      <c r="AL15" s="90">
        <f>IF(OR($A15="",AL$6="",NOT(ISNUMBER($H$2))),"",SUMIFS(数据录入!$G$5:$G$785,数据录入!$C$5:$C$785,$A15,数据录入!$B$5:$B$785,AL$6))</f>
        <v>0</v>
      </c>
      <c r="AM15" s="90">
        <f>IF(OR($A15="",AM$6="",NOT(ISNUMBER($H$2))),"",SUMIFS(数据录入!$F$5:$F$785,数据录入!$C$5:$C$785,$A15,数据录入!$B$5:$B$785,AM$6))</f>
        <v>0</v>
      </c>
      <c r="AN15" s="90">
        <f>IF(OR($A15="",AN$6="",NOT(ISNUMBER($H$2))),"",SUMIFS(数据录入!$G$5:$G$785,数据录入!$C$5:$C$785,$A15,数据录入!$B$5:$B$785,AN$6))</f>
        <v>0</v>
      </c>
      <c r="AO15" s="90">
        <f>IF(OR($A15="",AO$6="",NOT(ISNUMBER($H$2))),"",SUMIFS(数据录入!$F$5:$F$785,数据录入!$C$5:$C$785,$A15,数据录入!$B$5:$B$785,AO$6))</f>
        <v>0</v>
      </c>
      <c r="AP15" s="90">
        <f>IF(OR($A15="",AP$6="",NOT(ISNUMBER($H$2))),"",SUMIFS(数据录入!$G$5:$G$785,数据录入!$C$5:$C$785,$A15,数据录入!$B$5:$B$785,AP$6))</f>
        <v>0</v>
      </c>
      <c r="AQ15" s="90">
        <f>IF(OR($A15="",AQ$6="",NOT(ISNUMBER($H$2))),"",SUMIFS(数据录入!$F$5:$F$785,数据录入!$C$5:$C$785,$A15,数据录入!$B$5:$B$785,AQ$6))</f>
        <v>0</v>
      </c>
      <c r="AR15" s="90">
        <f>IF(OR($A15="",AR$6="",NOT(ISNUMBER($H$2))),"",SUMIFS(数据录入!$G$5:$G$785,数据录入!$C$5:$C$785,$A15,数据录入!$B$5:$B$785,AR$6))</f>
        <v>0</v>
      </c>
      <c r="AS15" s="90">
        <f>IF(OR($A15="",AS$6="",NOT(ISNUMBER($H$2))),"",SUMIFS(数据录入!$F$5:$F$785,数据录入!$C$5:$C$785,$A15,数据录入!$B$5:$B$785,AS$6))</f>
        <v>0</v>
      </c>
      <c r="AT15" s="90">
        <f>IF(OR($A15="",AT$6="",NOT(ISNUMBER($H$2))),"",SUMIFS(数据录入!$G$5:$G$785,数据录入!$C$5:$C$785,$A15,数据录入!$B$5:$B$785,AT$6))</f>
        <v>0</v>
      </c>
      <c r="AU15" s="90">
        <f>IF(OR($A15="",AU$6="",NOT(ISNUMBER($H$2))),"",SUMIFS(数据录入!$F$5:$F$785,数据录入!$C$5:$C$785,$A15,数据录入!$B$5:$B$785,AU$6))</f>
        <v>0</v>
      </c>
      <c r="AV15" s="90">
        <f>IF(OR($A15="",AV$6="",NOT(ISNUMBER($H$2))),"",SUMIFS(数据录入!$G$5:$G$785,数据录入!$C$5:$C$785,$A15,数据录入!$B$5:$B$785,AV$6))</f>
        <v>0</v>
      </c>
      <c r="AW15" s="90">
        <f>IF(OR($A15="",AW$6="",NOT(ISNUMBER($H$2))),"",SUMIFS(数据录入!$F$5:$F$785,数据录入!$C$5:$C$785,$A15,数据录入!$B$5:$B$785,AW$6))</f>
        <v>0</v>
      </c>
      <c r="AX15" s="90">
        <f>IF(OR($A15="",AX$6="",NOT(ISNUMBER($H$2))),"",SUMIFS(数据录入!$G$5:$G$785,数据录入!$C$5:$C$785,$A15,数据录入!$B$5:$B$785,AX$6))</f>
        <v>0</v>
      </c>
      <c r="AY15" s="90">
        <f>IF(OR($A15="",AY$6="",NOT(ISNUMBER($H$2))),"",SUMIFS(数据录入!$F$5:$F$785,数据录入!$C$5:$C$785,$A15,数据录入!$B$5:$B$785,AY$6))</f>
        <v>0</v>
      </c>
      <c r="AZ15" s="90">
        <f>IF(OR($A15="",AZ$6="",NOT(ISNUMBER($H$2))),"",SUMIFS(数据录入!$G$5:$G$785,数据录入!$C$5:$C$785,$A15,数据录入!$B$5:$B$785,AZ$6))</f>
        <v>0</v>
      </c>
      <c r="BA15" s="90">
        <f>IF(OR($A15="",BA$6="",NOT(ISNUMBER($H$2))),"",SUMIFS(数据录入!$F$5:$F$785,数据录入!$C$5:$C$785,$A15,数据录入!$B$5:$B$785,BA$6))</f>
        <v>0</v>
      </c>
      <c r="BB15" s="90">
        <f>IF(OR($A15="",BB$6="",NOT(ISNUMBER($H$2))),"",SUMIFS(数据录入!$G$5:$G$785,数据录入!$C$5:$C$785,$A15,数据录入!$B$5:$B$785,BB$6))</f>
        <v>0</v>
      </c>
      <c r="BC15" s="90">
        <f>IF(OR($A15="",BC$6="",NOT(ISNUMBER($H$2))),"",SUMIFS(数据录入!$F$5:$F$785,数据录入!$C$5:$C$785,$A15,数据录入!$B$5:$B$785,BC$6))</f>
        <v>0</v>
      </c>
      <c r="BD15" s="90">
        <f>IF(OR($A15="",BD$6="",NOT(ISNUMBER($H$2))),"",SUMIFS(数据录入!$G$5:$G$785,数据录入!$C$5:$C$785,$A15,数据录入!$B$5:$B$785,BD$6))</f>
        <v>0</v>
      </c>
      <c r="BE15" s="90">
        <f>IF(OR($A15="",BE$6="",NOT(ISNUMBER($H$2))),"",SUMIFS(数据录入!$F$5:$F$785,数据录入!$C$5:$C$785,$A15,数据录入!$B$5:$B$785,BE$6))</f>
        <v>0</v>
      </c>
      <c r="BF15" s="90">
        <f>IF(OR($A15="",BF$6="",NOT(ISNUMBER($H$2))),"",SUMIFS(数据录入!$G$5:$G$785,数据录入!$C$5:$C$785,$A15,数据录入!$B$5:$B$785,BF$6))</f>
        <v>0</v>
      </c>
      <c r="BG15" s="90">
        <f>IF(OR($A15="",BG$6="",NOT(ISNUMBER($H$2))),"",SUMIFS(数据录入!$F$5:$F$785,数据录入!$C$5:$C$785,$A15,数据录入!$B$5:$B$785,BG$6))</f>
        <v>0</v>
      </c>
      <c r="BH15" s="90">
        <f>IF(OR($A15="",BH$6="",NOT(ISNUMBER($H$2))),"",SUMIFS(数据录入!$G$5:$G$785,数据录入!$C$5:$C$785,$A15,数据录入!$B$5:$B$785,BH$6))</f>
        <v>0</v>
      </c>
      <c r="BI15" s="90">
        <f>IF(OR($A15="",BI$6="",NOT(ISNUMBER($H$2))),"",SUMIFS(数据录入!$F$5:$F$785,数据录入!$C$5:$C$785,$A15,数据录入!$B$5:$B$785,BI$6))</f>
        <v>0</v>
      </c>
      <c r="BJ15" s="90">
        <f>IF(OR($A15="",BJ$6="",NOT(ISNUMBER($H$2))),"",SUMIFS(数据录入!$G$5:$G$785,数据录入!$C$5:$C$785,$A15,数据录入!$B$5:$B$785,BJ$6))</f>
        <v>0</v>
      </c>
      <c r="BK15" s="90" t="str">
        <f>IF(OR($A15="",BK$6="",NOT(ISNUMBER($H$2))),"",SUMIFS(数据录入!$F$5:$F$785,数据录入!$C$5:$C$785,$A15,数据录入!$B$5:$B$785,BK$6))</f>
        <v/>
      </c>
      <c r="BL15" s="90" t="str">
        <f>IF(OR($A15="",BL$6="",NOT(ISNUMBER($H$2))),"",SUMIFS(数据录入!$G$5:$G$785,数据录入!$C$5:$C$785,$A15,数据录入!$B$5:$B$785,BL$6))</f>
        <v/>
      </c>
      <c r="BM15" s="90">
        <f t="shared" si="0"/>
        <v>0</v>
      </c>
      <c r="BN15" s="90">
        <f t="shared" si="1"/>
        <v>0</v>
      </c>
      <c r="BO15" s="90">
        <f t="shared" si="2"/>
        <v>0</v>
      </c>
      <c r="BP15" s="90"/>
    </row>
    <row r="16" s="68" customFormat="1" ht="20" customHeight="1" spans="1:68">
      <c r="A16" s="78" t="s">
        <v>78</v>
      </c>
      <c r="B16" s="89">
        <f>IF(OR($A16="",NOT(ISNUMBER($H$2))),"",SUMIFS(数据录入!$H$5:$H$785,数据录入!$C$5:$C$785,$A16,数据录入!$E$5:$E$785,"期初余额",数据录入!$B$5:$B$785,"&lt;="&amp;$B$2)+SUMIFS(数据录入!$F$5:$F$785,数据录入!$C$5:$C$785,$A16,数据录入!$B$5:$B$785,"&lt;"&amp;$B$2)-SUMIFS(数据录入!$G$5:$G$785,数据录入!$C$5:$C$785,$A16,数据录入!$B$5:$B$785,"&lt;"&amp;$B$2))</f>
        <v>0</v>
      </c>
      <c r="C16" s="89">
        <f>IF(OR($A16="",C$6="",NOT(ISNUMBER($H$2))),"",SUMIFS(数据录入!$F$5:$F$785,数据录入!$C$5:$C$785,$A16,数据录入!$B$5:$B$785,C$6))</f>
        <v>0</v>
      </c>
      <c r="D16" s="89">
        <f>IF(OR($A16="",D$6="",NOT(ISNUMBER($H$2))),"",SUMIFS(数据录入!$G$5:$G$785,数据录入!$C$5:$C$785,$A16,数据录入!$B$5:$B$785,D$6))</f>
        <v>0</v>
      </c>
      <c r="E16" s="89">
        <f>IF(OR($A16="",E$6="",NOT(ISNUMBER($H$2))),"",SUMIFS(数据录入!$F$5:$F$785,数据录入!$C$5:$C$785,$A16,数据录入!$B$5:$B$785,E$6))</f>
        <v>0</v>
      </c>
      <c r="F16" s="89">
        <f>IF(OR($A16="",F$6="",NOT(ISNUMBER($H$2))),"",SUMIFS(数据录入!$G$5:$G$785,数据录入!$C$5:$C$785,$A16,数据录入!$B$5:$B$785,F$6))</f>
        <v>0</v>
      </c>
      <c r="G16" s="89">
        <f>IF(OR($A16="",G$6="",NOT(ISNUMBER($H$2))),"",SUMIFS(数据录入!$F$5:$F$785,数据录入!$C$5:$C$785,$A16,数据录入!$B$5:$B$785,G$6))</f>
        <v>0</v>
      </c>
      <c r="H16" s="89">
        <f>IF(OR($A16="",H$6="",NOT(ISNUMBER($H$2))),"",SUMIFS(数据录入!$G$5:$G$785,数据录入!$C$5:$C$785,$A16,数据录入!$B$5:$B$785,H$6))</f>
        <v>0</v>
      </c>
      <c r="I16" s="89">
        <f>IF(OR($A16="",I$6="",NOT(ISNUMBER($H$2))),"",SUMIFS(数据录入!$F$5:$F$785,数据录入!$C$5:$C$785,$A16,数据录入!$B$5:$B$785,I$6))</f>
        <v>0</v>
      </c>
      <c r="J16" s="89">
        <f>IF(OR($A16="",J$6="",NOT(ISNUMBER($H$2))),"",SUMIFS(数据录入!$G$5:$G$785,数据录入!$C$5:$C$785,$A16,数据录入!$B$5:$B$785,J$6))</f>
        <v>0</v>
      </c>
      <c r="K16" s="89">
        <f>IF(OR($A16="",K$6="",NOT(ISNUMBER($H$2))),"",SUMIFS(数据录入!$F$5:$F$785,数据录入!$C$5:$C$785,$A16,数据录入!$B$5:$B$785,K$6))</f>
        <v>0</v>
      </c>
      <c r="L16" s="89">
        <f>IF(OR($A16="",L$6="",NOT(ISNUMBER($H$2))),"",SUMIFS(数据录入!$G$5:$G$785,数据录入!$C$5:$C$785,$A16,数据录入!$B$5:$B$785,L$6))</f>
        <v>0</v>
      </c>
      <c r="M16" s="89">
        <f>IF(OR($A16="",M$6="",NOT(ISNUMBER($H$2))),"",SUMIFS(数据录入!$F$5:$F$785,数据录入!$C$5:$C$785,$A16,数据录入!$B$5:$B$785,M$6))</f>
        <v>0</v>
      </c>
      <c r="N16" s="89">
        <f>IF(OR($A16="",N$6="",NOT(ISNUMBER($H$2))),"",SUMIFS(数据录入!$G$5:$G$785,数据录入!$C$5:$C$785,$A16,数据录入!$B$5:$B$785,N$6))</f>
        <v>0</v>
      </c>
      <c r="O16" s="89">
        <f>IF(OR($A16="",O$6="",NOT(ISNUMBER($H$2))),"",SUMIFS(数据录入!$F$5:$F$785,数据录入!$C$5:$C$785,$A16,数据录入!$B$5:$B$785,O$6))</f>
        <v>0</v>
      </c>
      <c r="P16" s="89">
        <f>IF(OR($A16="",P$6="",NOT(ISNUMBER($H$2))),"",SUMIFS(数据录入!$G$5:$G$785,数据录入!$C$5:$C$785,$A16,数据录入!$B$5:$B$785,P$6))</f>
        <v>0</v>
      </c>
      <c r="Q16" s="89">
        <f>IF(OR($A16="",Q$6="",NOT(ISNUMBER($H$2))),"",SUMIFS(数据录入!$F$5:$F$785,数据录入!$C$5:$C$785,$A16,数据录入!$B$5:$B$785,Q$6))</f>
        <v>0</v>
      </c>
      <c r="R16" s="89">
        <f>IF(OR($A16="",R$6="",NOT(ISNUMBER($H$2))),"",SUMIFS(数据录入!$G$5:$G$785,数据录入!$C$5:$C$785,$A16,数据录入!$B$5:$B$785,R$6))</f>
        <v>0</v>
      </c>
      <c r="S16" s="89">
        <f>IF(OR($A16="",S$6="",NOT(ISNUMBER($H$2))),"",SUMIFS(数据录入!$F$5:$F$785,数据录入!$C$5:$C$785,$A16,数据录入!$B$5:$B$785,S$6))</f>
        <v>0</v>
      </c>
      <c r="T16" s="89">
        <f>IF(OR($A16="",T$6="",NOT(ISNUMBER($H$2))),"",SUMIFS(数据录入!$G$5:$G$785,数据录入!$C$5:$C$785,$A16,数据录入!$B$5:$B$785,T$6))</f>
        <v>0</v>
      </c>
      <c r="U16" s="90">
        <f>IF(OR($A16="",U$6="",NOT(ISNUMBER($H$2))),"",SUMIFS(数据录入!$F$5:$F$785,数据录入!$C$5:$C$785,$A16,数据录入!$B$5:$B$785,U$6))</f>
        <v>0</v>
      </c>
      <c r="V16" s="90">
        <f>IF(OR($A16="",V$6="",NOT(ISNUMBER($H$2))),"",SUMIFS(数据录入!$G$5:$G$785,数据录入!$C$5:$C$785,$A16,数据录入!$B$5:$B$785,V$6))</f>
        <v>0</v>
      </c>
      <c r="W16" s="90">
        <f>IF(OR($A16="",W$6="",NOT(ISNUMBER($H$2))),"",SUMIFS(数据录入!$F$5:$F$785,数据录入!$C$5:$C$785,$A16,数据录入!$B$5:$B$785,W$6))</f>
        <v>0</v>
      </c>
      <c r="X16" s="90">
        <f>IF(OR($A16="",X$6="",NOT(ISNUMBER($H$2))),"",SUMIFS(数据录入!$G$5:$G$785,数据录入!$C$5:$C$785,$A16,数据录入!$B$5:$B$785,X$6))</f>
        <v>0</v>
      </c>
      <c r="Y16" s="90">
        <f>IF(OR($A16="",Y$6="",NOT(ISNUMBER($H$2))),"",SUMIFS(数据录入!$F$5:$F$785,数据录入!$C$5:$C$785,$A16,数据录入!$B$5:$B$785,Y$6))</f>
        <v>0</v>
      </c>
      <c r="Z16" s="90">
        <f>IF(OR($A16="",Z$6="",NOT(ISNUMBER($H$2))),"",SUMIFS(数据录入!$G$5:$G$785,数据录入!$C$5:$C$785,$A16,数据录入!$B$5:$B$785,Z$6))</f>
        <v>0</v>
      </c>
      <c r="AA16" s="90">
        <f>IF(OR($A16="",AA$6="",NOT(ISNUMBER($H$2))),"",SUMIFS(数据录入!$F$5:$F$785,数据录入!$C$5:$C$785,$A16,数据录入!$B$5:$B$785,AA$6))</f>
        <v>0</v>
      </c>
      <c r="AB16" s="90">
        <f>IF(OR($A16="",AB$6="",NOT(ISNUMBER($H$2))),"",SUMIFS(数据录入!$G$5:$G$785,数据录入!$C$5:$C$785,$A16,数据录入!$B$5:$B$785,AB$6))</f>
        <v>0</v>
      </c>
      <c r="AC16" s="90">
        <f>IF(OR($A16="",AC$6="",NOT(ISNUMBER($H$2))),"",SUMIFS(数据录入!$F$5:$F$785,数据录入!$C$5:$C$785,$A16,数据录入!$B$5:$B$785,AC$6))</f>
        <v>0</v>
      </c>
      <c r="AD16" s="90">
        <f>IF(OR($A16="",AD$6="",NOT(ISNUMBER($H$2))),"",SUMIFS(数据录入!$G$5:$G$785,数据录入!$C$5:$C$785,$A16,数据录入!$B$5:$B$785,AD$6))</f>
        <v>0</v>
      </c>
      <c r="AE16" s="90">
        <f>IF(OR($A16="",AE$6="",NOT(ISNUMBER($H$2))),"",SUMIFS(数据录入!$F$5:$F$785,数据录入!$C$5:$C$785,$A16,数据录入!$B$5:$B$785,AE$6))</f>
        <v>0</v>
      </c>
      <c r="AF16" s="90">
        <f>IF(OR($A16="",AF$6="",NOT(ISNUMBER($H$2))),"",SUMIFS(数据录入!$G$5:$G$785,数据录入!$C$5:$C$785,$A16,数据录入!$B$5:$B$785,AF$6))</f>
        <v>0</v>
      </c>
      <c r="AG16" s="90">
        <f>IF(OR($A16="",AG$6="",NOT(ISNUMBER($H$2))),"",SUMIFS(数据录入!$F$5:$F$785,数据录入!$C$5:$C$785,$A16,数据录入!$B$5:$B$785,AG$6))</f>
        <v>0</v>
      </c>
      <c r="AH16" s="90">
        <f>IF(OR($A16="",AH$6="",NOT(ISNUMBER($H$2))),"",SUMIFS(数据录入!$G$5:$G$785,数据录入!$C$5:$C$785,$A16,数据录入!$B$5:$B$785,AH$6))</f>
        <v>0</v>
      </c>
      <c r="AI16" s="90">
        <f>IF(OR($A16="",AI$6="",NOT(ISNUMBER($H$2))),"",SUMIFS(数据录入!$F$5:$F$785,数据录入!$C$5:$C$785,$A16,数据录入!$B$5:$B$785,AI$6))</f>
        <v>0</v>
      </c>
      <c r="AJ16" s="90">
        <f>IF(OR($A16="",AJ$6="",NOT(ISNUMBER($H$2))),"",SUMIFS(数据录入!$G$5:$G$785,数据录入!$C$5:$C$785,$A16,数据录入!$B$5:$B$785,AJ$6))</f>
        <v>0</v>
      </c>
      <c r="AK16" s="90">
        <f>IF(OR($A16="",AK$6="",NOT(ISNUMBER($H$2))),"",SUMIFS(数据录入!$F$5:$F$785,数据录入!$C$5:$C$785,$A16,数据录入!$B$5:$B$785,AK$6))</f>
        <v>0</v>
      </c>
      <c r="AL16" s="90">
        <f>IF(OR($A16="",AL$6="",NOT(ISNUMBER($H$2))),"",SUMIFS(数据录入!$G$5:$G$785,数据录入!$C$5:$C$785,$A16,数据录入!$B$5:$B$785,AL$6))</f>
        <v>0</v>
      </c>
      <c r="AM16" s="90">
        <f>IF(OR($A16="",AM$6="",NOT(ISNUMBER($H$2))),"",SUMIFS(数据录入!$F$5:$F$785,数据录入!$C$5:$C$785,$A16,数据录入!$B$5:$B$785,AM$6))</f>
        <v>0</v>
      </c>
      <c r="AN16" s="90">
        <f>IF(OR($A16="",AN$6="",NOT(ISNUMBER($H$2))),"",SUMIFS(数据录入!$G$5:$G$785,数据录入!$C$5:$C$785,$A16,数据录入!$B$5:$B$785,AN$6))</f>
        <v>0</v>
      </c>
      <c r="AO16" s="90">
        <f>IF(OR($A16="",AO$6="",NOT(ISNUMBER($H$2))),"",SUMIFS(数据录入!$F$5:$F$785,数据录入!$C$5:$C$785,$A16,数据录入!$B$5:$B$785,AO$6))</f>
        <v>0</v>
      </c>
      <c r="AP16" s="90">
        <f>IF(OR($A16="",AP$6="",NOT(ISNUMBER($H$2))),"",SUMIFS(数据录入!$G$5:$G$785,数据录入!$C$5:$C$785,$A16,数据录入!$B$5:$B$785,AP$6))</f>
        <v>0</v>
      </c>
      <c r="AQ16" s="90">
        <f>IF(OR($A16="",AQ$6="",NOT(ISNUMBER($H$2))),"",SUMIFS(数据录入!$F$5:$F$785,数据录入!$C$5:$C$785,$A16,数据录入!$B$5:$B$785,AQ$6))</f>
        <v>0</v>
      </c>
      <c r="AR16" s="90">
        <f>IF(OR($A16="",AR$6="",NOT(ISNUMBER($H$2))),"",SUMIFS(数据录入!$G$5:$G$785,数据录入!$C$5:$C$785,$A16,数据录入!$B$5:$B$785,AR$6))</f>
        <v>0</v>
      </c>
      <c r="AS16" s="90">
        <f>IF(OR($A16="",AS$6="",NOT(ISNUMBER($H$2))),"",SUMIFS(数据录入!$F$5:$F$785,数据录入!$C$5:$C$785,$A16,数据录入!$B$5:$B$785,AS$6))</f>
        <v>0</v>
      </c>
      <c r="AT16" s="90">
        <f>IF(OR($A16="",AT$6="",NOT(ISNUMBER($H$2))),"",SUMIFS(数据录入!$G$5:$G$785,数据录入!$C$5:$C$785,$A16,数据录入!$B$5:$B$785,AT$6))</f>
        <v>0</v>
      </c>
      <c r="AU16" s="90">
        <f>IF(OR($A16="",AU$6="",NOT(ISNUMBER($H$2))),"",SUMIFS(数据录入!$F$5:$F$785,数据录入!$C$5:$C$785,$A16,数据录入!$B$5:$B$785,AU$6))</f>
        <v>0</v>
      </c>
      <c r="AV16" s="90">
        <f>IF(OR($A16="",AV$6="",NOT(ISNUMBER($H$2))),"",SUMIFS(数据录入!$G$5:$G$785,数据录入!$C$5:$C$785,$A16,数据录入!$B$5:$B$785,AV$6))</f>
        <v>0</v>
      </c>
      <c r="AW16" s="90">
        <f>IF(OR($A16="",AW$6="",NOT(ISNUMBER($H$2))),"",SUMIFS(数据录入!$F$5:$F$785,数据录入!$C$5:$C$785,$A16,数据录入!$B$5:$B$785,AW$6))</f>
        <v>0</v>
      </c>
      <c r="AX16" s="90">
        <f>IF(OR($A16="",AX$6="",NOT(ISNUMBER($H$2))),"",SUMIFS(数据录入!$G$5:$G$785,数据录入!$C$5:$C$785,$A16,数据录入!$B$5:$B$785,AX$6))</f>
        <v>0</v>
      </c>
      <c r="AY16" s="90">
        <f>IF(OR($A16="",AY$6="",NOT(ISNUMBER($H$2))),"",SUMIFS(数据录入!$F$5:$F$785,数据录入!$C$5:$C$785,$A16,数据录入!$B$5:$B$785,AY$6))</f>
        <v>0</v>
      </c>
      <c r="AZ16" s="90">
        <f>IF(OR($A16="",AZ$6="",NOT(ISNUMBER($H$2))),"",SUMIFS(数据录入!$G$5:$G$785,数据录入!$C$5:$C$785,$A16,数据录入!$B$5:$B$785,AZ$6))</f>
        <v>0</v>
      </c>
      <c r="BA16" s="90">
        <f>IF(OR($A16="",BA$6="",NOT(ISNUMBER($H$2))),"",SUMIFS(数据录入!$F$5:$F$785,数据录入!$C$5:$C$785,$A16,数据录入!$B$5:$B$785,BA$6))</f>
        <v>0</v>
      </c>
      <c r="BB16" s="90">
        <f>IF(OR($A16="",BB$6="",NOT(ISNUMBER($H$2))),"",SUMIFS(数据录入!$G$5:$G$785,数据录入!$C$5:$C$785,$A16,数据录入!$B$5:$B$785,BB$6))</f>
        <v>0</v>
      </c>
      <c r="BC16" s="90">
        <f>IF(OR($A16="",BC$6="",NOT(ISNUMBER($H$2))),"",SUMIFS(数据录入!$F$5:$F$785,数据录入!$C$5:$C$785,$A16,数据录入!$B$5:$B$785,BC$6))</f>
        <v>0</v>
      </c>
      <c r="BD16" s="90">
        <f>IF(OR($A16="",BD$6="",NOT(ISNUMBER($H$2))),"",SUMIFS(数据录入!$G$5:$G$785,数据录入!$C$5:$C$785,$A16,数据录入!$B$5:$B$785,BD$6))</f>
        <v>0</v>
      </c>
      <c r="BE16" s="90">
        <f>IF(OR($A16="",BE$6="",NOT(ISNUMBER($H$2))),"",SUMIFS(数据录入!$F$5:$F$785,数据录入!$C$5:$C$785,$A16,数据录入!$B$5:$B$785,BE$6))</f>
        <v>0</v>
      </c>
      <c r="BF16" s="90">
        <f>IF(OR($A16="",BF$6="",NOT(ISNUMBER($H$2))),"",SUMIFS(数据录入!$G$5:$G$785,数据录入!$C$5:$C$785,$A16,数据录入!$B$5:$B$785,BF$6))</f>
        <v>0</v>
      </c>
      <c r="BG16" s="90">
        <f>IF(OR($A16="",BG$6="",NOT(ISNUMBER($H$2))),"",SUMIFS(数据录入!$F$5:$F$785,数据录入!$C$5:$C$785,$A16,数据录入!$B$5:$B$785,BG$6))</f>
        <v>0</v>
      </c>
      <c r="BH16" s="90">
        <f>IF(OR($A16="",BH$6="",NOT(ISNUMBER($H$2))),"",SUMIFS(数据录入!$G$5:$G$785,数据录入!$C$5:$C$785,$A16,数据录入!$B$5:$B$785,BH$6))</f>
        <v>0</v>
      </c>
      <c r="BI16" s="90">
        <f>IF(OR($A16="",BI$6="",NOT(ISNUMBER($H$2))),"",SUMIFS(数据录入!$F$5:$F$785,数据录入!$C$5:$C$785,$A16,数据录入!$B$5:$B$785,BI$6))</f>
        <v>0</v>
      </c>
      <c r="BJ16" s="90">
        <f>IF(OR($A16="",BJ$6="",NOT(ISNUMBER($H$2))),"",SUMIFS(数据录入!$G$5:$G$785,数据录入!$C$5:$C$785,$A16,数据录入!$B$5:$B$785,BJ$6))</f>
        <v>0</v>
      </c>
      <c r="BK16" s="90" t="str">
        <f>IF(OR($A16="",BK$6="",NOT(ISNUMBER($H$2))),"",SUMIFS(数据录入!$F$5:$F$785,数据录入!$C$5:$C$785,$A16,数据录入!$B$5:$B$785,BK$6))</f>
        <v/>
      </c>
      <c r="BL16" s="90" t="str">
        <f>IF(OR($A16="",BL$6="",NOT(ISNUMBER($H$2))),"",SUMIFS(数据录入!$G$5:$G$785,数据录入!$C$5:$C$785,$A16,数据录入!$B$5:$B$785,BL$6))</f>
        <v/>
      </c>
      <c r="BM16" s="90">
        <f t="shared" si="0"/>
        <v>0</v>
      </c>
      <c r="BN16" s="90">
        <f t="shared" si="1"/>
        <v>0</v>
      </c>
      <c r="BO16" s="90">
        <f t="shared" si="2"/>
        <v>0</v>
      </c>
      <c r="BP16" s="90"/>
    </row>
    <row r="17" s="68" customFormat="1" ht="20" customHeight="1" spans="1:68">
      <c r="A17" s="78" t="s">
        <v>82</v>
      </c>
      <c r="B17" s="89">
        <f>IF(OR($A17="",NOT(ISNUMBER($H$2))),"",SUMIFS(数据录入!$H$5:$H$785,数据录入!$C$5:$C$785,$A17,数据录入!$E$5:$E$785,"期初余额",数据录入!$B$5:$B$785,"&lt;="&amp;$B$2)+SUMIFS(数据录入!$F$5:$F$785,数据录入!$C$5:$C$785,$A17,数据录入!$B$5:$B$785,"&lt;"&amp;$B$2)-SUMIFS(数据录入!$G$5:$G$785,数据录入!$C$5:$C$785,$A17,数据录入!$B$5:$B$785,"&lt;"&amp;$B$2))</f>
        <v>0</v>
      </c>
      <c r="C17" s="89">
        <f>IF(OR($A17="",C$6="",NOT(ISNUMBER($H$2))),"",SUMIFS(数据录入!$F$5:$F$785,数据录入!$C$5:$C$785,$A17,数据录入!$B$5:$B$785,C$6))</f>
        <v>0</v>
      </c>
      <c r="D17" s="89">
        <f>IF(OR($A17="",D$6="",NOT(ISNUMBER($H$2))),"",SUMIFS(数据录入!$G$5:$G$785,数据录入!$C$5:$C$785,$A17,数据录入!$B$5:$B$785,D$6))</f>
        <v>0</v>
      </c>
      <c r="E17" s="89">
        <f>IF(OR($A17="",E$6="",NOT(ISNUMBER($H$2))),"",SUMIFS(数据录入!$F$5:$F$785,数据录入!$C$5:$C$785,$A17,数据录入!$B$5:$B$785,E$6))</f>
        <v>0</v>
      </c>
      <c r="F17" s="89">
        <f>IF(OR($A17="",F$6="",NOT(ISNUMBER($H$2))),"",SUMIFS(数据录入!$G$5:$G$785,数据录入!$C$5:$C$785,$A17,数据录入!$B$5:$B$785,F$6))</f>
        <v>0</v>
      </c>
      <c r="G17" s="89">
        <f>IF(OR($A17="",G$6="",NOT(ISNUMBER($H$2))),"",SUMIFS(数据录入!$F$5:$F$785,数据录入!$C$5:$C$785,$A17,数据录入!$B$5:$B$785,G$6))</f>
        <v>0</v>
      </c>
      <c r="H17" s="89">
        <f>IF(OR($A17="",H$6="",NOT(ISNUMBER($H$2))),"",SUMIFS(数据录入!$G$5:$G$785,数据录入!$C$5:$C$785,$A17,数据录入!$B$5:$B$785,H$6))</f>
        <v>0</v>
      </c>
      <c r="I17" s="89">
        <f>IF(OR($A17="",I$6="",NOT(ISNUMBER($H$2))),"",SUMIFS(数据录入!$F$5:$F$785,数据录入!$C$5:$C$785,$A17,数据录入!$B$5:$B$785,I$6))</f>
        <v>0</v>
      </c>
      <c r="J17" s="89">
        <f>IF(OR($A17="",J$6="",NOT(ISNUMBER($H$2))),"",SUMIFS(数据录入!$G$5:$G$785,数据录入!$C$5:$C$785,$A17,数据录入!$B$5:$B$785,J$6))</f>
        <v>0</v>
      </c>
      <c r="K17" s="89">
        <f>IF(OR($A17="",K$6="",NOT(ISNUMBER($H$2))),"",SUMIFS(数据录入!$F$5:$F$785,数据录入!$C$5:$C$785,$A17,数据录入!$B$5:$B$785,K$6))</f>
        <v>0</v>
      </c>
      <c r="L17" s="89">
        <f>IF(OR($A17="",L$6="",NOT(ISNUMBER($H$2))),"",SUMIFS(数据录入!$G$5:$G$785,数据录入!$C$5:$C$785,$A17,数据录入!$B$5:$B$785,L$6))</f>
        <v>0</v>
      </c>
      <c r="M17" s="89">
        <f>IF(OR($A17="",M$6="",NOT(ISNUMBER($H$2))),"",SUMIFS(数据录入!$F$5:$F$785,数据录入!$C$5:$C$785,$A17,数据录入!$B$5:$B$785,M$6))</f>
        <v>0</v>
      </c>
      <c r="N17" s="89">
        <f>IF(OR($A17="",N$6="",NOT(ISNUMBER($H$2))),"",SUMIFS(数据录入!$G$5:$G$785,数据录入!$C$5:$C$785,$A17,数据录入!$B$5:$B$785,N$6))</f>
        <v>0</v>
      </c>
      <c r="O17" s="89">
        <f>IF(OR($A17="",O$6="",NOT(ISNUMBER($H$2))),"",SUMIFS(数据录入!$F$5:$F$785,数据录入!$C$5:$C$785,$A17,数据录入!$B$5:$B$785,O$6))</f>
        <v>0</v>
      </c>
      <c r="P17" s="89">
        <f>IF(OR($A17="",P$6="",NOT(ISNUMBER($H$2))),"",SUMIFS(数据录入!$G$5:$G$785,数据录入!$C$5:$C$785,$A17,数据录入!$B$5:$B$785,P$6))</f>
        <v>0</v>
      </c>
      <c r="Q17" s="89">
        <f>IF(OR($A17="",Q$6="",NOT(ISNUMBER($H$2))),"",SUMIFS(数据录入!$F$5:$F$785,数据录入!$C$5:$C$785,$A17,数据录入!$B$5:$B$785,Q$6))</f>
        <v>0</v>
      </c>
      <c r="R17" s="89">
        <f>IF(OR($A17="",R$6="",NOT(ISNUMBER($H$2))),"",SUMIFS(数据录入!$G$5:$G$785,数据录入!$C$5:$C$785,$A17,数据录入!$B$5:$B$785,R$6))</f>
        <v>0</v>
      </c>
      <c r="S17" s="89">
        <f>IF(OR($A17="",S$6="",NOT(ISNUMBER($H$2))),"",SUMIFS(数据录入!$F$5:$F$785,数据录入!$C$5:$C$785,$A17,数据录入!$B$5:$B$785,S$6))</f>
        <v>0</v>
      </c>
      <c r="T17" s="89">
        <f>IF(OR($A17="",T$6="",NOT(ISNUMBER($H$2))),"",SUMIFS(数据录入!$G$5:$G$785,数据录入!$C$5:$C$785,$A17,数据录入!$B$5:$B$785,T$6))</f>
        <v>0</v>
      </c>
      <c r="U17" s="90">
        <f>IF(OR($A17="",U$6="",NOT(ISNUMBER($H$2))),"",SUMIFS(数据录入!$F$5:$F$785,数据录入!$C$5:$C$785,$A17,数据录入!$B$5:$B$785,U$6))</f>
        <v>0</v>
      </c>
      <c r="V17" s="90">
        <f>IF(OR($A17="",V$6="",NOT(ISNUMBER($H$2))),"",SUMIFS(数据录入!$G$5:$G$785,数据录入!$C$5:$C$785,$A17,数据录入!$B$5:$B$785,V$6))</f>
        <v>0</v>
      </c>
      <c r="W17" s="90">
        <f>IF(OR($A17="",W$6="",NOT(ISNUMBER($H$2))),"",SUMIFS(数据录入!$F$5:$F$785,数据录入!$C$5:$C$785,$A17,数据录入!$B$5:$B$785,W$6))</f>
        <v>0</v>
      </c>
      <c r="X17" s="90">
        <f>IF(OR($A17="",X$6="",NOT(ISNUMBER($H$2))),"",SUMIFS(数据录入!$G$5:$G$785,数据录入!$C$5:$C$785,$A17,数据录入!$B$5:$B$785,X$6))</f>
        <v>0</v>
      </c>
      <c r="Y17" s="90">
        <f>IF(OR($A17="",Y$6="",NOT(ISNUMBER($H$2))),"",SUMIFS(数据录入!$F$5:$F$785,数据录入!$C$5:$C$785,$A17,数据录入!$B$5:$B$785,Y$6))</f>
        <v>0</v>
      </c>
      <c r="Z17" s="90">
        <f>IF(OR($A17="",Z$6="",NOT(ISNUMBER($H$2))),"",SUMIFS(数据录入!$G$5:$G$785,数据录入!$C$5:$C$785,$A17,数据录入!$B$5:$B$785,Z$6))</f>
        <v>0</v>
      </c>
      <c r="AA17" s="90">
        <f>IF(OR($A17="",AA$6="",NOT(ISNUMBER($H$2))),"",SUMIFS(数据录入!$F$5:$F$785,数据录入!$C$5:$C$785,$A17,数据录入!$B$5:$B$785,AA$6))</f>
        <v>0</v>
      </c>
      <c r="AB17" s="90">
        <f>IF(OR($A17="",AB$6="",NOT(ISNUMBER($H$2))),"",SUMIFS(数据录入!$G$5:$G$785,数据录入!$C$5:$C$785,$A17,数据录入!$B$5:$B$785,AB$6))</f>
        <v>0</v>
      </c>
      <c r="AC17" s="90">
        <f>IF(OR($A17="",AC$6="",NOT(ISNUMBER($H$2))),"",SUMIFS(数据录入!$F$5:$F$785,数据录入!$C$5:$C$785,$A17,数据录入!$B$5:$B$785,AC$6))</f>
        <v>0</v>
      </c>
      <c r="AD17" s="90">
        <f>IF(OR($A17="",AD$6="",NOT(ISNUMBER($H$2))),"",SUMIFS(数据录入!$G$5:$G$785,数据录入!$C$5:$C$785,$A17,数据录入!$B$5:$B$785,AD$6))</f>
        <v>0</v>
      </c>
      <c r="AE17" s="90">
        <f>IF(OR($A17="",AE$6="",NOT(ISNUMBER($H$2))),"",SUMIFS(数据录入!$F$5:$F$785,数据录入!$C$5:$C$785,$A17,数据录入!$B$5:$B$785,AE$6))</f>
        <v>0</v>
      </c>
      <c r="AF17" s="90">
        <f>IF(OR($A17="",AF$6="",NOT(ISNUMBER($H$2))),"",SUMIFS(数据录入!$G$5:$G$785,数据录入!$C$5:$C$785,$A17,数据录入!$B$5:$B$785,AF$6))</f>
        <v>0</v>
      </c>
      <c r="AG17" s="90">
        <f>IF(OR($A17="",AG$6="",NOT(ISNUMBER($H$2))),"",SUMIFS(数据录入!$F$5:$F$785,数据录入!$C$5:$C$785,$A17,数据录入!$B$5:$B$785,AG$6))</f>
        <v>0</v>
      </c>
      <c r="AH17" s="90">
        <f>IF(OR($A17="",AH$6="",NOT(ISNUMBER($H$2))),"",SUMIFS(数据录入!$G$5:$G$785,数据录入!$C$5:$C$785,$A17,数据录入!$B$5:$B$785,AH$6))</f>
        <v>0</v>
      </c>
      <c r="AI17" s="90">
        <f>IF(OR($A17="",AI$6="",NOT(ISNUMBER($H$2))),"",SUMIFS(数据录入!$F$5:$F$785,数据录入!$C$5:$C$785,$A17,数据录入!$B$5:$B$785,AI$6))</f>
        <v>0</v>
      </c>
      <c r="AJ17" s="90">
        <f>IF(OR($A17="",AJ$6="",NOT(ISNUMBER($H$2))),"",SUMIFS(数据录入!$G$5:$G$785,数据录入!$C$5:$C$785,$A17,数据录入!$B$5:$B$785,AJ$6))</f>
        <v>0</v>
      </c>
      <c r="AK17" s="90">
        <f>IF(OR($A17="",AK$6="",NOT(ISNUMBER($H$2))),"",SUMIFS(数据录入!$F$5:$F$785,数据录入!$C$5:$C$785,$A17,数据录入!$B$5:$B$785,AK$6))</f>
        <v>0</v>
      </c>
      <c r="AL17" s="90">
        <f>IF(OR($A17="",AL$6="",NOT(ISNUMBER($H$2))),"",SUMIFS(数据录入!$G$5:$G$785,数据录入!$C$5:$C$785,$A17,数据录入!$B$5:$B$785,AL$6))</f>
        <v>0</v>
      </c>
      <c r="AM17" s="90">
        <f>IF(OR($A17="",AM$6="",NOT(ISNUMBER($H$2))),"",SUMIFS(数据录入!$F$5:$F$785,数据录入!$C$5:$C$785,$A17,数据录入!$B$5:$B$785,AM$6))</f>
        <v>0</v>
      </c>
      <c r="AN17" s="90">
        <f>IF(OR($A17="",AN$6="",NOT(ISNUMBER($H$2))),"",SUMIFS(数据录入!$G$5:$G$785,数据录入!$C$5:$C$785,$A17,数据录入!$B$5:$B$785,AN$6))</f>
        <v>0</v>
      </c>
      <c r="AO17" s="90">
        <f>IF(OR($A17="",AO$6="",NOT(ISNUMBER($H$2))),"",SUMIFS(数据录入!$F$5:$F$785,数据录入!$C$5:$C$785,$A17,数据录入!$B$5:$B$785,AO$6))</f>
        <v>0</v>
      </c>
      <c r="AP17" s="90">
        <f>IF(OR($A17="",AP$6="",NOT(ISNUMBER($H$2))),"",SUMIFS(数据录入!$G$5:$G$785,数据录入!$C$5:$C$785,$A17,数据录入!$B$5:$B$785,AP$6))</f>
        <v>0</v>
      </c>
      <c r="AQ17" s="90">
        <f>IF(OR($A17="",AQ$6="",NOT(ISNUMBER($H$2))),"",SUMIFS(数据录入!$F$5:$F$785,数据录入!$C$5:$C$785,$A17,数据录入!$B$5:$B$785,AQ$6))</f>
        <v>0</v>
      </c>
      <c r="AR17" s="90">
        <f>IF(OR($A17="",AR$6="",NOT(ISNUMBER($H$2))),"",SUMIFS(数据录入!$G$5:$G$785,数据录入!$C$5:$C$785,$A17,数据录入!$B$5:$B$785,AR$6))</f>
        <v>0</v>
      </c>
      <c r="AS17" s="90">
        <f>IF(OR($A17="",AS$6="",NOT(ISNUMBER($H$2))),"",SUMIFS(数据录入!$F$5:$F$785,数据录入!$C$5:$C$785,$A17,数据录入!$B$5:$B$785,AS$6))</f>
        <v>0</v>
      </c>
      <c r="AT17" s="90">
        <f>IF(OR($A17="",AT$6="",NOT(ISNUMBER($H$2))),"",SUMIFS(数据录入!$G$5:$G$785,数据录入!$C$5:$C$785,$A17,数据录入!$B$5:$B$785,AT$6))</f>
        <v>0</v>
      </c>
      <c r="AU17" s="90">
        <f>IF(OR($A17="",AU$6="",NOT(ISNUMBER($H$2))),"",SUMIFS(数据录入!$F$5:$F$785,数据录入!$C$5:$C$785,$A17,数据录入!$B$5:$B$785,AU$6))</f>
        <v>0</v>
      </c>
      <c r="AV17" s="90">
        <f>IF(OR($A17="",AV$6="",NOT(ISNUMBER($H$2))),"",SUMIFS(数据录入!$G$5:$G$785,数据录入!$C$5:$C$785,$A17,数据录入!$B$5:$B$785,AV$6))</f>
        <v>0</v>
      </c>
      <c r="AW17" s="90">
        <f>IF(OR($A17="",AW$6="",NOT(ISNUMBER($H$2))),"",SUMIFS(数据录入!$F$5:$F$785,数据录入!$C$5:$C$785,$A17,数据录入!$B$5:$B$785,AW$6))</f>
        <v>0</v>
      </c>
      <c r="AX17" s="90">
        <f>IF(OR($A17="",AX$6="",NOT(ISNUMBER($H$2))),"",SUMIFS(数据录入!$G$5:$G$785,数据录入!$C$5:$C$785,$A17,数据录入!$B$5:$B$785,AX$6))</f>
        <v>0</v>
      </c>
      <c r="AY17" s="90">
        <f>IF(OR($A17="",AY$6="",NOT(ISNUMBER($H$2))),"",SUMIFS(数据录入!$F$5:$F$785,数据录入!$C$5:$C$785,$A17,数据录入!$B$5:$B$785,AY$6))</f>
        <v>0</v>
      </c>
      <c r="AZ17" s="90">
        <f>IF(OR($A17="",AZ$6="",NOT(ISNUMBER($H$2))),"",SUMIFS(数据录入!$G$5:$G$785,数据录入!$C$5:$C$785,$A17,数据录入!$B$5:$B$785,AZ$6))</f>
        <v>0</v>
      </c>
      <c r="BA17" s="90">
        <f>IF(OR($A17="",BA$6="",NOT(ISNUMBER($H$2))),"",SUMIFS(数据录入!$F$5:$F$785,数据录入!$C$5:$C$785,$A17,数据录入!$B$5:$B$785,BA$6))</f>
        <v>0</v>
      </c>
      <c r="BB17" s="90">
        <f>IF(OR($A17="",BB$6="",NOT(ISNUMBER($H$2))),"",SUMIFS(数据录入!$G$5:$G$785,数据录入!$C$5:$C$785,$A17,数据录入!$B$5:$B$785,BB$6))</f>
        <v>0</v>
      </c>
      <c r="BC17" s="90">
        <f>IF(OR($A17="",BC$6="",NOT(ISNUMBER($H$2))),"",SUMIFS(数据录入!$F$5:$F$785,数据录入!$C$5:$C$785,$A17,数据录入!$B$5:$B$785,BC$6))</f>
        <v>0</v>
      </c>
      <c r="BD17" s="90">
        <f>IF(OR($A17="",BD$6="",NOT(ISNUMBER($H$2))),"",SUMIFS(数据录入!$G$5:$G$785,数据录入!$C$5:$C$785,$A17,数据录入!$B$5:$B$785,BD$6))</f>
        <v>0</v>
      </c>
      <c r="BE17" s="90">
        <f>IF(OR($A17="",BE$6="",NOT(ISNUMBER($H$2))),"",SUMIFS(数据录入!$F$5:$F$785,数据录入!$C$5:$C$785,$A17,数据录入!$B$5:$B$785,BE$6))</f>
        <v>0</v>
      </c>
      <c r="BF17" s="90">
        <f>IF(OR($A17="",BF$6="",NOT(ISNUMBER($H$2))),"",SUMIFS(数据录入!$G$5:$G$785,数据录入!$C$5:$C$785,$A17,数据录入!$B$5:$B$785,BF$6))</f>
        <v>0</v>
      </c>
      <c r="BG17" s="90">
        <f>IF(OR($A17="",BG$6="",NOT(ISNUMBER($H$2))),"",SUMIFS(数据录入!$F$5:$F$785,数据录入!$C$5:$C$785,$A17,数据录入!$B$5:$B$785,BG$6))</f>
        <v>0</v>
      </c>
      <c r="BH17" s="90">
        <f>IF(OR($A17="",BH$6="",NOT(ISNUMBER($H$2))),"",SUMIFS(数据录入!$G$5:$G$785,数据录入!$C$5:$C$785,$A17,数据录入!$B$5:$B$785,BH$6))</f>
        <v>0</v>
      </c>
      <c r="BI17" s="90">
        <f>IF(OR($A17="",BI$6="",NOT(ISNUMBER($H$2))),"",SUMIFS(数据录入!$F$5:$F$785,数据录入!$C$5:$C$785,$A17,数据录入!$B$5:$B$785,BI$6))</f>
        <v>0</v>
      </c>
      <c r="BJ17" s="90">
        <f>IF(OR($A17="",BJ$6="",NOT(ISNUMBER($H$2))),"",SUMIFS(数据录入!$G$5:$G$785,数据录入!$C$5:$C$785,$A17,数据录入!$B$5:$B$785,BJ$6))</f>
        <v>0</v>
      </c>
      <c r="BK17" s="90" t="str">
        <f>IF(OR($A17="",BK$6="",NOT(ISNUMBER($H$2))),"",SUMIFS(数据录入!$F$5:$F$785,数据录入!$C$5:$C$785,$A17,数据录入!$B$5:$B$785,BK$6))</f>
        <v/>
      </c>
      <c r="BL17" s="90" t="str">
        <f>IF(OR($A17="",BL$6="",NOT(ISNUMBER($H$2))),"",SUMIFS(数据录入!$G$5:$G$785,数据录入!$C$5:$C$785,$A17,数据录入!$B$5:$B$785,BL$6))</f>
        <v/>
      </c>
      <c r="BM17" s="90">
        <f t="shared" si="0"/>
        <v>0</v>
      </c>
      <c r="BN17" s="90">
        <f t="shared" si="1"/>
        <v>0</v>
      </c>
      <c r="BO17" s="90">
        <f t="shared" si="2"/>
        <v>0</v>
      </c>
      <c r="BP17" s="90"/>
    </row>
    <row r="18" s="68" customFormat="1" ht="20" customHeight="1" spans="1:68">
      <c r="A18" s="78" t="s">
        <v>86</v>
      </c>
      <c r="B18" s="89">
        <f>IF(OR($A18="",NOT(ISNUMBER($H$2))),"",SUMIFS(数据录入!$H$5:$H$785,数据录入!$C$5:$C$785,$A18,数据录入!$E$5:$E$785,"期初余额",数据录入!$B$5:$B$785,"&lt;="&amp;$B$2)+SUMIFS(数据录入!$F$5:$F$785,数据录入!$C$5:$C$785,$A18,数据录入!$B$5:$B$785,"&lt;"&amp;$B$2)-SUMIFS(数据录入!$G$5:$G$785,数据录入!$C$5:$C$785,$A18,数据录入!$B$5:$B$785,"&lt;"&amp;$B$2))</f>
        <v>0</v>
      </c>
      <c r="C18" s="89">
        <f>IF(OR($A18="",C$6="",NOT(ISNUMBER($H$2))),"",SUMIFS(数据录入!$F$5:$F$785,数据录入!$C$5:$C$785,$A18,数据录入!$B$5:$B$785,C$6))</f>
        <v>0</v>
      </c>
      <c r="D18" s="89">
        <f>IF(OR($A18="",D$6="",NOT(ISNUMBER($H$2))),"",SUMIFS(数据录入!$G$5:$G$785,数据录入!$C$5:$C$785,$A18,数据录入!$B$5:$B$785,D$6))</f>
        <v>0</v>
      </c>
      <c r="E18" s="89">
        <f>IF(OR($A18="",E$6="",NOT(ISNUMBER($H$2))),"",SUMIFS(数据录入!$F$5:$F$785,数据录入!$C$5:$C$785,$A18,数据录入!$B$5:$B$785,E$6))</f>
        <v>0</v>
      </c>
      <c r="F18" s="89">
        <f>IF(OR($A18="",F$6="",NOT(ISNUMBER($H$2))),"",SUMIFS(数据录入!$G$5:$G$785,数据录入!$C$5:$C$785,$A18,数据录入!$B$5:$B$785,F$6))</f>
        <v>0</v>
      </c>
      <c r="G18" s="89">
        <f>IF(OR($A18="",G$6="",NOT(ISNUMBER($H$2))),"",SUMIFS(数据录入!$F$5:$F$785,数据录入!$C$5:$C$785,$A18,数据录入!$B$5:$B$785,G$6))</f>
        <v>0</v>
      </c>
      <c r="H18" s="89">
        <f>IF(OR($A18="",H$6="",NOT(ISNUMBER($H$2))),"",SUMIFS(数据录入!$G$5:$G$785,数据录入!$C$5:$C$785,$A18,数据录入!$B$5:$B$785,H$6))</f>
        <v>0</v>
      </c>
      <c r="I18" s="89">
        <f>IF(OR($A18="",I$6="",NOT(ISNUMBER($H$2))),"",SUMIFS(数据录入!$F$5:$F$785,数据录入!$C$5:$C$785,$A18,数据录入!$B$5:$B$785,I$6))</f>
        <v>0</v>
      </c>
      <c r="J18" s="89">
        <f>IF(OR($A18="",J$6="",NOT(ISNUMBER($H$2))),"",SUMIFS(数据录入!$G$5:$G$785,数据录入!$C$5:$C$785,$A18,数据录入!$B$5:$B$785,J$6))</f>
        <v>0</v>
      </c>
      <c r="K18" s="89">
        <f>IF(OR($A18="",K$6="",NOT(ISNUMBER($H$2))),"",SUMIFS(数据录入!$F$5:$F$785,数据录入!$C$5:$C$785,$A18,数据录入!$B$5:$B$785,K$6))</f>
        <v>0</v>
      </c>
      <c r="L18" s="89">
        <f>IF(OR($A18="",L$6="",NOT(ISNUMBER($H$2))),"",SUMIFS(数据录入!$G$5:$G$785,数据录入!$C$5:$C$785,$A18,数据录入!$B$5:$B$785,L$6))</f>
        <v>0</v>
      </c>
      <c r="M18" s="89">
        <f>IF(OR($A18="",M$6="",NOT(ISNUMBER($H$2))),"",SUMIFS(数据录入!$F$5:$F$785,数据录入!$C$5:$C$785,$A18,数据录入!$B$5:$B$785,M$6))</f>
        <v>0</v>
      </c>
      <c r="N18" s="89">
        <f>IF(OR($A18="",N$6="",NOT(ISNUMBER($H$2))),"",SUMIFS(数据录入!$G$5:$G$785,数据录入!$C$5:$C$785,$A18,数据录入!$B$5:$B$785,N$6))</f>
        <v>0</v>
      </c>
      <c r="O18" s="89">
        <f>IF(OR($A18="",O$6="",NOT(ISNUMBER($H$2))),"",SUMIFS(数据录入!$F$5:$F$785,数据录入!$C$5:$C$785,$A18,数据录入!$B$5:$B$785,O$6))</f>
        <v>0</v>
      </c>
      <c r="P18" s="89">
        <f>IF(OR($A18="",P$6="",NOT(ISNUMBER($H$2))),"",SUMIFS(数据录入!$G$5:$G$785,数据录入!$C$5:$C$785,$A18,数据录入!$B$5:$B$785,P$6))</f>
        <v>0</v>
      </c>
      <c r="Q18" s="89">
        <f>IF(OR($A18="",Q$6="",NOT(ISNUMBER($H$2))),"",SUMIFS(数据录入!$F$5:$F$785,数据录入!$C$5:$C$785,$A18,数据录入!$B$5:$B$785,Q$6))</f>
        <v>0</v>
      </c>
      <c r="R18" s="89">
        <f>IF(OR($A18="",R$6="",NOT(ISNUMBER($H$2))),"",SUMIFS(数据录入!$G$5:$G$785,数据录入!$C$5:$C$785,$A18,数据录入!$B$5:$B$785,R$6))</f>
        <v>0</v>
      </c>
      <c r="S18" s="89">
        <f>IF(OR($A18="",S$6="",NOT(ISNUMBER($H$2))),"",SUMIFS(数据录入!$F$5:$F$785,数据录入!$C$5:$C$785,$A18,数据录入!$B$5:$B$785,S$6))</f>
        <v>0</v>
      </c>
      <c r="T18" s="89">
        <f>IF(OR($A18="",T$6="",NOT(ISNUMBER($H$2))),"",SUMIFS(数据录入!$G$5:$G$785,数据录入!$C$5:$C$785,$A18,数据录入!$B$5:$B$785,T$6))</f>
        <v>0</v>
      </c>
      <c r="U18" s="90">
        <f>IF(OR($A18="",U$6="",NOT(ISNUMBER($H$2))),"",SUMIFS(数据录入!$F$5:$F$785,数据录入!$C$5:$C$785,$A18,数据录入!$B$5:$B$785,U$6))</f>
        <v>0</v>
      </c>
      <c r="V18" s="90">
        <f>IF(OR($A18="",V$6="",NOT(ISNUMBER($H$2))),"",SUMIFS(数据录入!$G$5:$G$785,数据录入!$C$5:$C$785,$A18,数据录入!$B$5:$B$785,V$6))</f>
        <v>0</v>
      </c>
      <c r="W18" s="90">
        <f>IF(OR($A18="",W$6="",NOT(ISNUMBER($H$2))),"",SUMIFS(数据录入!$F$5:$F$785,数据录入!$C$5:$C$785,$A18,数据录入!$B$5:$B$785,W$6))</f>
        <v>0</v>
      </c>
      <c r="X18" s="90">
        <f>IF(OR($A18="",X$6="",NOT(ISNUMBER($H$2))),"",SUMIFS(数据录入!$G$5:$G$785,数据录入!$C$5:$C$785,$A18,数据录入!$B$5:$B$785,X$6))</f>
        <v>0</v>
      </c>
      <c r="Y18" s="90">
        <f>IF(OR($A18="",Y$6="",NOT(ISNUMBER($H$2))),"",SUMIFS(数据录入!$F$5:$F$785,数据录入!$C$5:$C$785,$A18,数据录入!$B$5:$B$785,Y$6))</f>
        <v>0</v>
      </c>
      <c r="Z18" s="90">
        <f>IF(OR($A18="",Z$6="",NOT(ISNUMBER($H$2))),"",SUMIFS(数据录入!$G$5:$G$785,数据录入!$C$5:$C$785,$A18,数据录入!$B$5:$B$785,Z$6))</f>
        <v>0</v>
      </c>
      <c r="AA18" s="90">
        <f>IF(OR($A18="",AA$6="",NOT(ISNUMBER($H$2))),"",SUMIFS(数据录入!$F$5:$F$785,数据录入!$C$5:$C$785,$A18,数据录入!$B$5:$B$785,AA$6))</f>
        <v>0</v>
      </c>
      <c r="AB18" s="90">
        <f>IF(OR($A18="",AB$6="",NOT(ISNUMBER($H$2))),"",SUMIFS(数据录入!$G$5:$G$785,数据录入!$C$5:$C$785,$A18,数据录入!$B$5:$B$785,AB$6))</f>
        <v>0</v>
      </c>
      <c r="AC18" s="90">
        <f>IF(OR($A18="",AC$6="",NOT(ISNUMBER($H$2))),"",SUMIFS(数据录入!$F$5:$F$785,数据录入!$C$5:$C$785,$A18,数据录入!$B$5:$B$785,AC$6))</f>
        <v>0</v>
      </c>
      <c r="AD18" s="90">
        <f>IF(OR($A18="",AD$6="",NOT(ISNUMBER($H$2))),"",SUMIFS(数据录入!$G$5:$G$785,数据录入!$C$5:$C$785,$A18,数据录入!$B$5:$B$785,AD$6))</f>
        <v>0</v>
      </c>
      <c r="AE18" s="90">
        <f>IF(OR($A18="",AE$6="",NOT(ISNUMBER($H$2))),"",SUMIFS(数据录入!$F$5:$F$785,数据录入!$C$5:$C$785,$A18,数据录入!$B$5:$B$785,AE$6))</f>
        <v>0</v>
      </c>
      <c r="AF18" s="90">
        <f>IF(OR($A18="",AF$6="",NOT(ISNUMBER($H$2))),"",SUMIFS(数据录入!$G$5:$G$785,数据录入!$C$5:$C$785,$A18,数据录入!$B$5:$B$785,AF$6))</f>
        <v>0</v>
      </c>
      <c r="AG18" s="90">
        <f>IF(OR($A18="",AG$6="",NOT(ISNUMBER($H$2))),"",SUMIFS(数据录入!$F$5:$F$785,数据录入!$C$5:$C$785,$A18,数据录入!$B$5:$B$785,AG$6))</f>
        <v>0</v>
      </c>
      <c r="AH18" s="90">
        <f>IF(OR($A18="",AH$6="",NOT(ISNUMBER($H$2))),"",SUMIFS(数据录入!$G$5:$G$785,数据录入!$C$5:$C$785,$A18,数据录入!$B$5:$B$785,AH$6))</f>
        <v>0</v>
      </c>
      <c r="AI18" s="90">
        <f>IF(OR($A18="",AI$6="",NOT(ISNUMBER($H$2))),"",SUMIFS(数据录入!$F$5:$F$785,数据录入!$C$5:$C$785,$A18,数据录入!$B$5:$B$785,AI$6))</f>
        <v>0</v>
      </c>
      <c r="AJ18" s="90">
        <f>IF(OR($A18="",AJ$6="",NOT(ISNUMBER($H$2))),"",SUMIFS(数据录入!$G$5:$G$785,数据录入!$C$5:$C$785,$A18,数据录入!$B$5:$B$785,AJ$6))</f>
        <v>0</v>
      </c>
      <c r="AK18" s="90">
        <f>IF(OR($A18="",AK$6="",NOT(ISNUMBER($H$2))),"",SUMIFS(数据录入!$F$5:$F$785,数据录入!$C$5:$C$785,$A18,数据录入!$B$5:$B$785,AK$6))</f>
        <v>0</v>
      </c>
      <c r="AL18" s="90">
        <f>IF(OR($A18="",AL$6="",NOT(ISNUMBER($H$2))),"",SUMIFS(数据录入!$G$5:$G$785,数据录入!$C$5:$C$785,$A18,数据录入!$B$5:$B$785,AL$6))</f>
        <v>0</v>
      </c>
      <c r="AM18" s="90">
        <f>IF(OR($A18="",AM$6="",NOT(ISNUMBER($H$2))),"",SUMIFS(数据录入!$F$5:$F$785,数据录入!$C$5:$C$785,$A18,数据录入!$B$5:$B$785,AM$6))</f>
        <v>0</v>
      </c>
      <c r="AN18" s="90">
        <f>IF(OR($A18="",AN$6="",NOT(ISNUMBER($H$2))),"",SUMIFS(数据录入!$G$5:$G$785,数据录入!$C$5:$C$785,$A18,数据录入!$B$5:$B$785,AN$6))</f>
        <v>0</v>
      </c>
      <c r="AO18" s="90">
        <f>IF(OR($A18="",AO$6="",NOT(ISNUMBER($H$2))),"",SUMIFS(数据录入!$F$5:$F$785,数据录入!$C$5:$C$785,$A18,数据录入!$B$5:$B$785,AO$6))</f>
        <v>0</v>
      </c>
      <c r="AP18" s="90">
        <f>IF(OR($A18="",AP$6="",NOT(ISNUMBER($H$2))),"",SUMIFS(数据录入!$G$5:$G$785,数据录入!$C$5:$C$785,$A18,数据录入!$B$5:$B$785,AP$6))</f>
        <v>0</v>
      </c>
      <c r="AQ18" s="90">
        <f>IF(OR($A18="",AQ$6="",NOT(ISNUMBER($H$2))),"",SUMIFS(数据录入!$F$5:$F$785,数据录入!$C$5:$C$785,$A18,数据录入!$B$5:$B$785,AQ$6))</f>
        <v>0</v>
      </c>
      <c r="AR18" s="90">
        <f>IF(OR($A18="",AR$6="",NOT(ISNUMBER($H$2))),"",SUMIFS(数据录入!$G$5:$G$785,数据录入!$C$5:$C$785,$A18,数据录入!$B$5:$B$785,AR$6))</f>
        <v>0</v>
      </c>
      <c r="AS18" s="90">
        <f>IF(OR($A18="",AS$6="",NOT(ISNUMBER($H$2))),"",SUMIFS(数据录入!$F$5:$F$785,数据录入!$C$5:$C$785,$A18,数据录入!$B$5:$B$785,AS$6))</f>
        <v>0</v>
      </c>
      <c r="AT18" s="90">
        <f>IF(OR($A18="",AT$6="",NOT(ISNUMBER($H$2))),"",SUMIFS(数据录入!$G$5:$G$785,数据录入!$C$5:$C$785,$A18,数据录入!$B$5:$B$785,AT$6))</f>
        <v>0</v>
      </c>
      <c r="AU18" s="90">
        <f>IF(OR($A18="",AU$6="",NOT(ISNUMBER($H$2))),"",SUMIFS(数据录入!$F$5:$F$785,数据录入!$C$5:$C$785,$A18,数据录入!$B$5:$B$785,AU$6))</f>
        <v>0</v>
      </c>
      <c r="AV18" s="90">
        <f>IF(OR($A18="",AV$6="",NOT(ISNUMBER($H$2))),"",SUMIFS(数据录入!$G$5:$G$785,数据录入!$C$5:$C$785,$A18,数据录入!$B$5:$B$785,AV$6))</f>
        <v>0</v>
      </c>
      <c r="AW18" s="90">
        <f>IF(OR($A18="",AW$6="",NOT(ISNUMBER($H$2))),"",SUMIFS(数据录入!$F$5:$F$785,数据录入!$C$5:$C$785,$A18,数据录入!$B$5:$B$785,AW$6))</f>
        <v>0</v>
      </c>
      <c r="AX18" s="90">
        <f>IF(OR($A18="",AX$6="",NOT(ISNUMBER($H$2))),"",SUMIFS(数据录入!$G$5:$G$785,数据录入!$C$5:$C$785,$A18,数据录入!$B$5:$B$785,AX$6))</f>
        <v>0</v>
      </c>
      <c r="AY18" s="90">
        <f>IF(OR($A18="",AY$6="",NOT(ISNUMBER($H$2))),"",SUMIFS(数据录入!$F$5:$F$785,数据录入!$C$5:$C$785,$A18,数据录入!$B$5:$B$785,AY$6))</f>
        <v>0</v>
      </c>
      <c r="AZ18" s="90">
        <f>IF(OR($A18="",AZ$6="",NOT(ISNUMBER($H$2))),"",SUMIFS(数据录入!$G$5:$G$785,数据录入!$C$5:$C$785,$A18,数据录入!$B$5:$B$785,AZ$6))</f>
        <v>0</v>
      </c>
      <c r="BA18" s="90">
        <f>IF(OR($A18="",BA$6="",NOT(ISNUMBER($H$2))),"",SUMIFS(数据录入!$F$5:$F$785,数据录入!$C$5:$C$785,$A18,数据录入!$B$5:$B$785,BA$6))</f>
        <v>0</v>
      </c>
      <c r="BB18" s="90">
        <f>IF(OR($A18="",BB$6="",NOT(ISNUMBER($H$2))),"",SUMIFS(数据录入!$G$5:$G$785,数据录入!$C$5:$C$785,$A18,数据录入!$B$5:$B$785,BB$6))</f>
        <v>0</v>
      </c>
      <c r="BC18" s="90">
        <f>IF(OR($A18="",BC$6="",NOT(ISNUMBER($H$2))),"",SUMIFS(数据录入!$F$5:$F$785,数据录入!$C$5:$C$785,$A18,数据录入!$B$5:$B$785,BC$6))</f>
        <v>0</v>
      </c>
      <c r="BD18" s="90">
        <f>IF(OR($A18="",BD$6="",NOT(ISNUMBER($H$2))),"",SUMIFS(数据录入!$G$5:$G$785,数据录入!$C$5:$C$785,$A18,数据录入!$B$5:$B$785,BD$6))</f>
        <v>0</v>
      </c>
      <c r="BE18" s="90">
        <f>IF(OR($A18="",BE$6="",NOT(ISNUMBER($H$2))),"",SUMIFS(数据录入!$F$5:$F$785,数据录入!$C$5:$C$785,$A18,数据录入!$B$5:$B$785,BE$6))</f>
        <v>0</v>
      </c>
      <c r="BF18" s="90">
        <f>IF(OR($A18="",BF$6="",NOT(ISNUMBER($H$2))),"",SUMIFS(数据录入!$G$5:$G$785,数据录入!$C$5:$C$785,$A18,数据录入!$B$5:$B$785,BF$6))</f>
        <v>0</v>
      </c>
      <c r="BG18" s="90">
        <f>IF(OR($A18="",BG$6="",NOT(ISNUMBER($H$2))),"",SUMIFS(数据录入!$F$5:$F$785,数据录入!$C$5:$C$785,$A18,数据录入!$B$5:$B$785,BG$6))</f>
        <v>0</v>
      </c>
      <c r="BH18" s="90">
        <f>IF(OR($A18="",BH$6="",NOT(ISNUMBER($H$2))),"",SUMIFS(数据录入!$G$5:$G$785,数据录入!$C$5:$C$785,$A18,数据录入!$B$5:$B$785,BH$6))</f>
        <v>0</v>
      </c>
      <c r="BI18" s="90">
        <f>IF(OR($A18="",BI$6="",NOT(ISNUMBER($H$2))),"",SUMIFS(数据录入!$F$5:$F$785,数据录入!$C$5:$C$785,$A18,数据录入!$B$5:$B$785,BI$6))</f>
        <v>0</v>
      </c>
      <c r="BJ18" s="90">
        <f>IF(OR($A18="",BJ$6="",NOT(ISNUMBER($H$2))),"",SUMIFS(数据录入!$G$5:$G$785,数据录入!$C$5:$C$785,$A18,数据录入!$B$5:$B$785,BJ$6))</f>
        <v>0</v>
      </c>
      <c r="BK18" s="90" t="str">
        <f>IF(OR($A18="",BK$6="",NOT(ISNUMBER($H$2))),"",SUMIFS(数据录入!$F$5:$F$785,数据录入!$C$5:$C$785,$A18,数据录入!$B$5:$B$785,BK$6))</f>
        <v/>
      </c>
      <c r="BL18" s="90" t="str">
        <f>IF(OR($A18="",BL$6="",NOT(ISNUMBER($H$2))),"",SUMIFS(数据录入!$G$5:$G$785,数据录入!$C$5:$C$785,$A18,数据录入!$B$5:$B$785,BL$6))</f>
        <v/>
      </c>
      <c r="BM18" s="90">
        <f t="shared" si="0"/>
        <v>0</v>
      </c>
      <c r="BN18" s="90">
        <f t="shared" si="1"/>
        <v>0</v>
      </c>
      <c r="BO18" s="90">
        <f t="shared" si="2"/>
        <v>0</v>
      </c>
      <c r="BP18" s="90"/>
    </row>
    <row r="19" s="68" customFormat="1" ht="20" customHeight="1" spans="1:68">
      <c r="A19" s="78" t="s">
        <v>90</v>
      </c>
      <c r="B19" s="89">
        <f>IF(OR($A19="",NOT(ISNUMBER($H$2))),"",SUMIFS(数据录入!$H$5:$H$785,数据录入!$C$5:$C$785,$A19,数据录入!$E$5:$E$785,"期初余额",数据录入!$B$5:$B$785,"&lt;="&amp;$B$2)+SUMIFS(数据录入!$F$5:$F$785,数据录入!$C$5:$C$785,$A19,数据录入!$B$5:$B$785,"&lt;"&amp;$B$2)-SUMIFS(数据录入!$G$5:$G$785,数据录入!$C$5:$C$785,$A19,数据录入!$B$5:$B$785,"&lt;"&amp;$B$2))</f>
        <v>0</v>
      </c>
      <c r="C19" s="89">
        <f>IF(OR($A19="",C$6="",NOT(ISNUMBER($H$2))),"",SUMIFS(数据录入!$F$5:$F$785,数据录入!$C$5:$C$785,$A19,数据录入!$B$5:$B$785,C$6))</f>
        <v>0</v>
      </c>
      <c r="D19" s="89">
        <f>IF(OR($A19="",D$6="",NOT(ISNUMBER($H$2))),"",SUMIFS(数据录入!$G$5:$G$785,数据录入!$C$5:$C$785,$A19,数据录入!$B$5:$B$785,D$6))</f>
        <v>0</v>
      </c>
      <c r="E19" s="89">
        <f>IF(OR($A19="",E$6="",NOT(ISNUMBER($H$2))),"",SUMIFS(数据录入!$F$5:$F$785,数据录入!$C$5:$C$785,$A19,数据录入!$B$5:$B$785,E$6))</f>
        <v>0</v>
      </c>
      <c r="F19" s="89">
        <f>IF(OR($A19="",F$6="",NOT(ISNUMBER($H$2))),"",SUMIFS(数据录入!$G$5:$G$785,数据录入!$C$5:$C$785,$A19,数据录入!$B$5:$B$785,F$6))</f>
        <v>0</v>
      </c>
      <c r="G19" s="89">
        <f>IF(OR($A19="",G$6="",NOT(ISNUMBER($H$2))),"",SUMIFS(数据录入!$F$5:$F$785,数据录入!$C$5:$C$785,$A19,数据录入!$B$5:$B$785,G$6))</f>
        <v>0</v>
      </c>
      <c r="H19" s="89">
        <f>IF(OR($A19="",H$6="",NOT(ISNUMBER($H$2))),"",SUMIFS(数据录入!$G$5:$G$785,数据录入!$C$5:$C$785,$A19,数据录入!$B$5:$B$785,H$6))</f>
        <v>0</v>
      </c>
      <c r="I19" s="89">
        <f>IF(OR($A19="",I$6="",NOT(ISNUMBER($H$2))),"",SUMIFS(数据录入!$F$5:$F$785,数据录入!$C$5:$C$785,$A19,数据录入!$B$5:$B$785,I$6))</f>
        <v>0</v>
      </c>
      <c r="J19" s="89">
        <f>IF(OR($A19="",J$6="",NOT(ISNUMBER($H$2))),"",SUMIFS(数据录入!$G$5:$G$785,数据录入!$C$5:$C$785,$A19,数据录入!$B$5:$B$785,J$6))</f>
        <v>0</v>
      </c>
      <c r="K19" s="89">
        <f>IF(OR($A19="",K$6="",NOT(ISNUMBER($H$2))),"",SUMIFS(数据录入!$F$5:$F$785,数据录入!$C$5:$C$785,$A19,数据录入!$B$5:$B$785,K$6))</f>
        <v>0</v>
      </c>
      <c r="L19" s="89">
        <f>IF(OR($A19="",L$6="",NOT(ISNUMBER($H$2))),"",SUMIFS(数据录入!$G$5:$G$785,数据录入!$C$5:$C$785,$A19,数据录入!$B$5:$B$785,L$6))</f>
        <v>0</v>
      </c>
      <c r="M19" s="89">
        <f>IF(OR($A19="",M$6="",NOT(ISNUMBER($H$2))),"",SUMIFS(数据录入!$F$5:$F$785,数据录入!$C$5:$C$785,$A19,数据录入!$B$5:$B$785,M$6))</f>
        <v>0</v>
      </c>
      <c r="N19" s="89">
        <f>IF(OR($A19="",N$6="",NOT(ISNUMBER($H$2))),"",SUMIFS(数据录入!$G$5:$G$785,数据录入!$C$5:$C$785,$A19,数据录入!$B$5:$B$785,N$6))</f>
        <v>0</v>
      </c>
      <c r="O19" s="89">
        <f>IF(OR($A19="",O$6="",NOT(ISNUMBER($H$2))),"",SUMIFS(数据录入!$F$5:$F$785,数据录入!$C$5:$C$785,$A19,数据录入!$B$5:$B$785,O$6))</f>
        <v>0</v>
      </c>
      <c r="P19" s="89">
        <f>IF(OR($A19="",P$6="",NOT(ISNUMBER($H$2))),"",SUMIFS(数据录入!$G$5:$G$785,数据录入!$C$5:$C$785,$A19,数据录入!$B$5:$B$785,P$6))</f>
        <v>0</v>
      </c>
      <c r="Q19" s="89">
        <f>IF(OR($A19="",Q$6="",NOT(ISNUMBER($H$2))),"",SUMIFS(数据录入!$F$5:$F$785,数据录入!$C$5:$C$785,$A19,数据录入!$B$5:$B$785,Q$6))</f>
        <v>0</v>
      </c>
      <c r="R19" s="89">
        <f>IF(OR($A19="",R$6="",NOT(ISNUMBER($H$2))),"",SUMIFS(数据录入!$G$5:$G$785,数据录入!$C$5:$C$785,$A19,数据录入!$B$5:$B$785,R$6))</f>
        <v>0</v>
      </c>
      <c r="S19" s="89">
        <f>IF(OR($A19="",S$6="",NOT(ISNUMBER($H$2))),"",SUMIFS(数据录入!$F$5:$F$785,数据录入!$C$5:$C$785,$A19,数据录入!$B$5:$B$785,S$6))</f>
        <v>0</v>
      </c>
      <c r="T19" s="89">
        <f>IF(OR($A19="",T$6="",NOT(ISNUMBER($H$2))),"",SUMIFS(数据录入!$G$5:$G$785,数据录入!$C$5:$C$785,$A19,数据录入!$B$5:$B$785,T$6))</f>
        <v>0</v>
      </c>
      <c r="U19" s="90">
        <f>IF(OR($A19="",U$6="",NOT(ISNUMBER($H$2))),"",SUMIFS(数据录入!$F$5:$F$785,数据录入!$C$5:$C$785,$A19,数据录入!$B$5:$B$785,U$6))</f>
        <v>0</v>
      </c>
      <c r="V19" s="90">
        <f>IF(OR($A19="",V$6="",NOT(ISNUMBER($H$2))),"",SUMIFS(数据录入!$G$5:$G$785,数据录入!$C$5:$C$785,$A19,数据录入!$B$5:$B$785,V$6))</f>
        <v>0</v>
      </c>
      <c r="W19" s="90">
        <f>IF(OR($A19="",W$6="",NOT(ISNUMBER($H$2))),"",SUMIFS(数据录入!$F$5:$F$785,数据录入!$C$5:$C$785,$A19,数据录入!$B$5:$B$785,W$6))</f>
        <v>0</v>
      </c>
      <c r="X19" s="90">
        <f>IF(OR($A19="",X$6="",NOT(ISNUMBER($H$2))),"",SUMIFS(数据录入!$G$5:$G$785,数据录入!$C$5:$C$785,$A19,数据录入!$B$5:$B$785,X$6))</f>
        <v>0</v>
      </c>
      <c r="Y19" s="90">
        <f>IF(OR($A19="",Y$6="",NOT(ISNUMBER($H$2))),"",SUMIFS(数据录入!$F$5:$F$785,数据录入!$C$5:$C$785,$A19,数据录入!$B$5:$B$785,Y$6))</f>
        <v>0</v>
      </c>
      <c r="Z19" s="90">
        <f>IF(OR($A19="",Z$6="",NOT(ISNUMBER($H$2))),"",SUMIFS(数据录入!$G$5:$G$785,数据录入!$C$5:$C$785,$A19,数据录入!$B$5:$B$785,Z$6))</f>
        <v>0</v>
      </c>
      <c r="AA19" s="90">
        <f>IF(OR($A19="",AA$6="",NOT(ISNUMBER($H$2))),"",SUMIFS(数据录入!$F$5:$F$785,数据录入!$C$5:$C$785,$A19,数据录入!$B$5:$B$785,AA$6))</f>
        <v>0</v>
      </c>
      <c r="AB19" s="90">
        <f>IF(OR($A19="",AB$6="",NOT(ISNUMBER($H$2))),"",SUMIFS(数据录入!$G$5:$G$785,数据录入!$C$5:$C$785,$A19,数据录入!$B$5:$B$785,AB$6))</f>
        <v>0</v>
      </c>
      <c r="AC19" s="90">
        <f>IF(OR($A19="",AC$6="",NOT(ISNUMBER($H$2))),"",SUMIFS(数据录入!$F$5:$F$785,数据录入!$C$5:$C$785,$A19,数据录入!$B$5:$B$785,AC$6))</f>
        <v>0</v>
      </c>
      <c r="AD19" s="90">
        <f>IF(OR($A19="",AD$6="",NOT(ISNUMBER($H$2))),"",SUMIFS(数据录入!$G$5:$G$785,数据录入!$C$5:$C$785,$A19,数据录入!$B$5:$B$785,AD$6))</f>
        <v>0</v>
      </c>
      <c r="AE19" s="90">
        <f>IF(OR($A19="",AE$6="",NOT(ISNUMBER($H$2))),"",SUMIFS(数据录入!$F$5:$F$785,数据录入!$C$5:$C$785,$A19,数据录入!$B$5:$B$785,AE$6))</f>
        <v>0</v>
      </c>
      <c r="AF19" s="90">
        <f>IF(OR($A19="",AF$6="",NOT(ISNUMBER($H$2))),"",SUMIFS(数据录入!$G$5:$G$785,数据录入!$C$5:$C$785,$A19,数据录入!$B$5:$B$785,AF$6))</f>
        <v>0</v>
      </c>
      <c r="AG19" s="90">
        <f>IF(OR($A19="",AG$6="",NOT(ISNUMBER($H$2))),"",SUMIFS(数据录入!$F$5:$F$785,数据录入!$C$5:$C$785,$A19,数据录入!$B$5:$B$785,AG$6))</f>
        <v>0</v>
      </c>
      <c r="AH19" s="90">
        <f>IF(OR($A19="",AH$6="",NOT(ISNUMBER($H$2))),"",SUMIFS(数据录入!$G$5:$G$785,数据录入!$C$5:$C$785,$A19,数据录入!$B$5:$B$785,AH$6))</f>
        <v>0</v>
      </c>
      <c r="AI19" s="90">
        <f>IF(OR($A19="",AI$6="",NOT(ISNUMBER($H$2))),"",SUMIFS(数据录入!$F$5:$F$785,数据录入!$C$5:$C$785,$A19,数据录入!$B$5:$B$785,AI$6))</f>
        <v>0</v>
      </c>
      <c r="AJ19" s="90">
        <f>IF(OR($A19="",AJ$6="",NOT(ISNUMBER($H$2))),"",SUMIFS(数据录入!$G$5:$G$785,数据录入!$C$5:$C$785,$A19,数据录入!$B$5:$B$785,AJ$6))</f>
        <v>0</v>
      </c>
      <c r="AK19" s="90">
        <f>IF(OR($A19="",AK$6="",NOT(ISNUMBER($H$2))),"",SUMIFS(数据录入!$F$5:$F$785,数据录入!$C$5:$C$785,$A19,数据录入!$B$5:$B$785,AK$6))</f>
        <v>0</v>
      </c>
      <c r="AL19" s="90">
        <f>IF(OR($A19="",AL$6="",NOT(ISNUMBER($H$2))),"",SUMIFS(数据录入!$G$5:$G$785,数据录入!$C$5:$C$785,$A19,数据录入!$B$5:$B$785,AL$6))</f>
        <v>0</v>
      </c>
      <c r="AM19" s="90">
        <f>IF(OR($A19="",AM$6="",NOT(ISNUMBER($H$2))),"",SUMIFS(数据录入!$F$5:$F$785,数据录入!$C$5:$C$785,$A19,数据录入!$B$5:$B$785,AM$6))</f>
        <v>0</v>
      </c>
      <c r="AN19" s="90">
        <f>IF(OR($A19="",AN$6="",NOT(ISNUMBER($H$2))),"",SUMIFS(数据录入!$G$5:$G$785,数据录入!$C$5:$C$785,$A19,数据录入!$B$5:$B$785,AN$6))</f>
        <v>0</v>
      </c>
      <c r="AO19" s="90">
        <f>IF(OR($A19="",AO$6="",NOT(ISNUMBER($H$2))),"",SUMIFS(数据录入!$F$5:$F$785,数据录入!$C$5:$C$785,$A19,数据录入!$B$5:$B$785,AO$6))</f>
        <v>0</v>
      </c>
      <c r="AP19" s="90">
        <f>IF(OR($A19="",AP$6="",NOT(ISNUMBER($H$2))),"",SUMIFS(数据录入!$G$5:$G$785,数据录入!$C$5:$C$785,$A19,数据录入!$B$5:$B$785,AP$6))</f>
        <v>0</v>
      </c>
      <c r="AQ19" s="90">
        <f>IF(OR($A19="",AQ$6="",NOT(ISNUMBER($H$2))),"",SUMIFS(数据录入!$F$5:$F$785,数据录入!$C$5:$C$785,$A19,数据录入!$B$5:$B$785,AQ$6))</f>
        <v>0</v>
      </c>
      <c r="AR19" s="90">
        <f>IF(OR($A19="",AR$6="",NOT(ISNUMBER($H$2))),"",SUMIFS(数据录入!$G$5:$G$785,数据录入!$C$5:$C$785,$A19,数据录入!$B$5:$B$785,AR$6))</f>
        <v>0</v>
      </c>
      <c r="AS19" s="90">
        <f>IF(OR($A19="",AS$6="",NOT(ISNUMBER($H$2))),"",SUMIFS(数据录入!$F$5:$F$785,数据录入!$C$5:$C$785,$A19,数据录入!$B$5:$B$785,AS$6))</f>
        <v>0</v>
      </c>
      <c r="AT19" s="90">
        <f>IF(OR($A19="",AT$6="",NOT(ISNUMBER($H$2))),"",SUMIFS(数据录入!$G$5:$G$785,数据录入!$C$5:$C$785,$A19,数据录入!$B$5:$B$785,AT$6))</f>
        <v>0</v>
      </c>
      <c r="AU19" s="90">
        <f>IF(OR($A19="",AU$6="",NOT(ISNUMBER($H$2))),"",SUMIFS(数据录入!$F$5:$F$785,数据录入!$C$5:$C$785,$A19,数据录入!$B$5:$B$785,AU$6))</f>
        <v>0</v>
      </c>
      <c r="AV19" s="90">
        <f>IF(OR($A19="",AV$6="",NOT(ISNUMBER($H$2))),"",SUMIFS(数据录入!$G$5:$G$785,数据录入!$C$5:$C$785,$A19,数据录入!$B$5:$B$785,AV$6))</f>
        <v>0</v>
      </c>
      <c r="AW19" s="90">
        <f>IF(OR($A19="",AW$6="",NOT(ISNUMBER($H$2))),"",SUMIFS(数据录入!$F$5:$F$785,数据录入!$C$5:$C$785,$A19,数据录入!$B$5:$B$785,AW$6))</f>
        <v>0</v>
      </c>
      <c r="AX19" s="90">
        <f>IF(OR($A19="",AX$6="",NOT(ISNUMBER($H$2))),"",SUMIFS(数据录入!$G$5:$G$785,数据录入!$C$5:$C$785,$A19,数据录入!$B$5:$B$785,AX$6))</f>
        <v>0</v>
      </c>
      <c r="AY19" s="90">
        <f>IF(OR($A19="",AY$6="",NOT(ISNUMBER($H$2))),"",SUMIFS(数据录入!$F$5:$F$785,数据录入!$C$5:$C$785,$A19,数据录入!$B$5:$B$785,AY$6))</f>
        <v>0</v>
      </c>
      <c r="AZ19" s="90">
        <f>IF(OR($A19="",AZ$6="",NOT(ISNUMBER($H$2))),"",SUMIFS(数据录入!$G$5:$G$785,数据录入!$C$5:$C$785,$A19,数据录入!$B$5:$B$785,AZ$6))</f>
        <v>0</v>
      </c>
      <c r="BA19" s="90">
        <f>IF(OR($A19="",BA$6="",NOT(ISNUMBER($H$2))),"",SUMIFS(数据录入!$F$5:$F$785,数据录入!$C$5:$C$785,$A19,数据录入!$B$5:$B$785,BA$6))</f>
        <v>0</v>
      </c>
      <c r="BB19" s="90">
        <f>IF(OR($A19="",BB$6="",NOT(ISNUMBER($H$2))),"",SUMIFS(数据录入!$G$5:$G$785,数据录入!$C$5:$C$785,$A19,数据录入!$B$5:$B$785,BB$6))</f>
        <v>0</v>
      </c>
      <c r="BC19" s="90">
        <f>IF(OR($A19="",BC$6="",NOT(ISNUMBER($H$2))),"",SUMIFS(数据录入!$F$5:$F$785,数据录入!$C$5:$C$785,$A19,数据录入!$B$5:$B$785,BC$6))</f>
        <v>0</v>
      </c>
      <c r="BD19" s="90">
        <f>IF(OR($A19="",BD$6="",NOT(ISNUMBER($H$2))),"",SUMIFS(数据录入!$G$5:$G$785,数据录入!$C$5:$C$785,$A19,数据录入!$B$5:$B$785,BD$6))</f>
        <v>0</v>
      </c>
      <c r="BE19" s="90">
        <f>IF(OR($A19="",BE$6="",NOT(ISNUMBER($H$2))),"",SUMIFS(数据录入!$F$5:$F$785,数据录入!$C$5:$C$785,$A19,数据录入!$B$5:$B$785,BE$6))</f>
        <v>0</v>
      </c>
      <c r="BF19" s="90">
        <f>IF(OR($A19="",BF$6="",NOT(ISNUMBER($H$2))),"",SUMIFS(数据录入!$G$5:$G$785,数据录入!$C$5:$C$785,$A19,数据录入!$B$5:$B$785,BF$6))</f>
        <v>0</v>
      </c>
      <c r="BG19" s="90">
        <f>IF(OR($A19="",BG$6="",NOT(ISNUMBER($H$2))),"",SUMIFS(数据录入!$F$5:$F$785,数据录入!$C$5:$C$785,$A19,数据录入!$B$5:$B$785,BG$6))</f>
        <v>0</v>
      </c>
      <c r="BH19" s="90">
        <f>IF(OR($A19="",BH$6="",NOT(ISNUMBER($H$2))),"",SUMIFS(数据录入!$G$5:$G$785,数据录入!$C$5:$C$785,$A19,数据录入!$B$5:$B$785,BH$6))</f>
        <v>0</v>
      </c>
      <c r="BI19" s="90">
        <f>IF(OR($A19="",BI$6="",NOT(ISNUMBER($H$2))),"",SUMIFS(数据录入!$F$5:$F$785,数据录入!$C$5:$C$785,$A19,数据录入!$B$5:$B$785,BI$6))</f>
        <v>0</v>
      </c>
      <c r="BJ19" s="90">
        <f>IF(OR($A19="",BJ$6="",NOT(ISNUMBER($H$2))),"",SUMIFS(数据录入!$G$5:$G$785,数据录入!$C$5:$C$785,$A19,数据录入!$B$5:$B$785,BJ$6))</f>
        <v>0</v>
      </c>
      <c r="BK19" s="90" t="str">
        <f>IF(OR($A19="",BK$6="",NOT(ISNUMBER($H$2))),"",SUMIFS(数据录入!$F$5:$F$785,数据录入!$C$5:$C$785,$A19,数据录入!$B$5:$B$785,BK$6))</f>
        <v/>
      </c>
      <c r="BL19" s="90" t="str">
        <f>IF(OR($A19="",BL$6="",NOT(ISNUMBER($H$2))),"",SUMIFS(数据录入!$G$5:$G$785,数据录入!$C$5:$C$785,$A19,数据录入!$B$5:$B$785,BL$6))</f>
        <v/>
      </c>
      <c r="BM19" s="90">
        <f t="shared" si="0"/>
        <v>0</v>
      </c>
      <c r="BN19" s="90">
        <f t="shared" si="1"/>
        <v>0</v>
      </c>
      <c r="BO19" s="90">
        <f t="shared" si="2"/>
        <v>0</v>
      </c>
      <c r="BP19" s="90"/>
    </row>
    <row r="20" s="68" customFormat="1" ht="20" customHeight="1" spans="1:68">
      <c r="A20" s="78" t="s">
        <v>94</v>
      </c>
      <c r="B20" s="89">
        <f>IF(OR($A20="",NOT(ISNUMBER($H$2))),"",SUMIFS(数据录入!$H$5:$H$785,数据录入!$C$5:$C$785,$A20,数据录入!$E$5:$E$785,"期初余额",数据录入!$B$5:$B$785,"&lt;="&amp;$B$2)+SUMIFS(数据录入!$F$5:$F$785,数据录入!$C$5:$C$785,$A20,数据录入!$B$5:$B$785,"&lt;"&amp;$B$2)-SUMIFS(数据录入!$G$5:$G$785,数据录入!$C$5:$C$785,$A20,数据录入!$B$5:$B$785,"&lt;"&amp;$B$2))</f>
        <v>0</v>
      </c>
      <c r="C20" s="89">
        <f>IF(OR($A20="",C$6="",NOT(ISNUMBER($H$2))),"",SUMIFS(数据录入!$F$5:$F$785,数据录入!$C$5:$C$785,$A20,数据录入!$B$5:$B$785,C$6))</f>
        <v>0</v>
      </c>
      <c r="D20" s="89">
        <f>IF(OR($A20="",D$6="",NOT(ISNUMBER($H$2))),"",SUMIFS(数据录入!$G$5:$G$785,数据录入!$C$5:$C$785,$A20,数据录入!$B$5:$B$785,D$6))</f>
        <v>0</v>
      </c>
      <c r="E20" s="89">
        <f>IF(OR($A20="",E$6="",NOT(ISNUMBER($H$2))),"",SUMIFS(数据录入!$F$5:$F$785,数据录入!$C$5:$C$785,$A20,数据录入!$B$5:$B$785,E$6))</f>
        <v>0</v>
      </c>
      <c r="F20" s="89">
        <f>IF(OR($A20="",F$6="",NOT(ISNUMBER($H$2))),"",SUMIFS(数据录入!$G$5:$G$785,数据录入!$C$5:$C$785,$A20,数据录入!$B$5:$B$785,F$6))</f>
        <v>0</v>
      </c>
      <c r="G20" s="89">
        <f>IF(OR($A20="",G$6="",NOT(ISNUMBER($H$2))),"",SUMIFS(数据录入!$F$5:$F$785,数据录入!$C$5:$C$785,$A20,数据录入!$B$5:$B$785,G$6))</f>
        <v>0</v>
      </c>
      <c r="H20" s="89">
        <f>IF(OR($A20="",H$6="",NOT(ISNUMBER($H$2))),"",SUMIFS(数据录入!$G$5:$G$785,数据录入!$C$5:$C$785,$A20,数据录入!$B$5:$B$785,H$6))</f>
        <v>0</v>
      </c>
      <c r="I20" s="89">
        <f>IF(OR($A20="",I$6="",NOT(ISNUMBER($H$2))),"",SUMIFS(数据录入!$F$5:$F$785,数据录入!$C$5:$C$785,$A20,数据录入!$B$5:$B$785,I$6))</f>
        <v>0</v>
      </c>
      <c r="J20" s="89">
        <f>IF(OR($A20="",J$6="",NOT(ISNUMBER($H$2))),"",SUMIFS(数据录入!$G$5:$G$785,数据录入!$C$5:$C$785,$A20,数据录入!$B$5:$B$785,J$6))</f>
        <v>0</v>
      </c>
      <c r="K20" s="89">
        <f>IF(OR($A20="",K$6="",NOT(ISNUMBER($H$2))),"",SUMIFS(数据录入!$F$5:$F$785,数据录入!$C$5:$C$785,$A20,数据录入!$B$5:$B$785,K$6))</f>
        <v>0</v>
      </c>
      <c r="L20" s="89">
        <f>IF(OR($A20="",L$6="",NOT(ISNUMBER($H$2))),"",SUMIFS(数据录入!$G$5:$G$785,数据录入!$C$5:$C$785,$A20,数据录入!$B$5:$B$785,L$6))</f>
        <v>0</v>
      </c>
      <c r="M20" s="89">
        <f>IF(OR($A20="",M$6="",NOT(ISNUMBER($H$2))),"",SUMIFS(数据录入!$F$5:$F$785,数据录入!$C$5:$C$785,$A20,数据录入!$B$5:$B$785,M$6))</f>
        <v>0</v>
      </c>
      <c r="N20" s="89">
        <f>IF(OR($A20="",N$6="",NOT(ISNUMBER($H$2))),"",SUMIFS(数据录入!$G$5:$G$785,数据录入!$C$5:$C$785,$A20,数据录入!$B$5:$B$785,N$6))</f>
        <v>0</v>
      </c>
      <c r="O20" s="89">
        <f>IF(OR($A20="",O$6="",NOT(ISNUMBER($H$2))),"",SUMIFS(数据录入!$F$5:$F$785,数据录入!$C$5:$C$785,$A20,数据录入!$B$5:$B$785,O$6))</f>
        <v>0</v>
      </c>
      <c r="P20" s="89">
        <f>IF(OR($A20="",P$6="",NOT(ISNUMBER($H$2))),"",SUMIFS(数据录入!$G$5:$G$785,数据录入!$C$5:$C$785,$A20,数据录入!$B$5:$B$785,P$6))</f>
        <v>0</v>
      </c>
      <c r="Q20" s="89">
        <f>IF(OR($A20="",Q$6="",NOT(ISNUMBER($H$2))),"",SUMIFS(数据录入!$F$5:$F$785,数据录入!$C$5:$C$785,$A20,数据录入!$B$5:$B$785,Q$6))</f>
        <v>0</v>
      </c>
      <c r="R20" s="89">
        <f>IF(OR($A20="",R$6="",NOT(ISNUMBER($H$2))),"",SUMIFS(数据录入!$G$5:$G$785,数据录入!$C$5:$C$785,$A20,数据录入!$B$5:$B$785,R$6))</f>
        <v>0</v>
      </c>
      <c r="S20" s="89">
        <f>IF(OR($A20="",S$6="",NOT(ISNUMBER($H$2))),"",SUMIFS(数据录入!$F$5:$F$785,数据录入!$C$5:$C$785,$A20,数据录入!$B$5:$B$785,S$6))</f>
        <v>0</v>
      </c>
      <c r="T20" s="89">
        <f>IF(OR($A20="",T$6="",NOT(ISNUMBER($H$2))),"",SUMIFS(数据录入!$G$5:$G$785,数据录入!$C$5:$C$785,$A20,数据录入!$B$5:$B$785,T$6))</f>
        <v>0</v>
      </c>
      <c r="U20" s="90">
        <f>IF(OR($A20="",U$6="",NOT(ISNUMBER($H$2))),"",SUMIFS(数据录入!$F$5:$F$785,数据录入!$C$5:$C$785,$A20,数据录入!$B$5:$B$785,U$6))</f>
        <v>0</v>
      </c>
      <c r="V20" s="90">
        <f>IF(OR($A20="",V$6="",NOT(ISNUMBER($H$2))),"",SUMIFS(数据录入!$G$5:$G$785,数据录入!$C$5:$C$785,$A20,数据录入!$B$5:$B$785,V$6))</f>
        <v>0</v>
      </c>
      <c r="W20" s="90">
        <f>IF(OR($A20="",W$6="",NOT(ISNUMBER($H$2))),"",SUMIFS(数据录入!$F$5:$F$785,数据录入!$C$5:$C$785,$A20,数据录入!$B$5:$B$785,W$6))</f>
        <v>0</v>
      </c>
      <c r="X20" s="90">
        <f>IF(OR($A20="",X$6="",NOT(ISNUMBER($H$2))),"",SUMIFS(数据录入!$G$5:$G$785,数据录入!$C$5:$C$785,$A20,数据录入!$B$5:$B$785,X$6))</f>
        <v>0</v>
      </c>
      <c r="Y20" s="90">
        <f>IF(OR($A20="",Y$6="",NOT(ISNUMBER($H$2))),"",SUMIFS(数据录入!$F$5:$F$785,数据录入!$C$5:$C$785,$A20,数据录入!$B$5:$B$785,Y$6))</f>
        <v>0</v>
      </c>
      <c r="Z20" s="90">
        <f>IF(OR($A20="",Z$6="",NOT(ISNUMBER($H$2))),"",SUMIFS(数据录入!$G$5:$G$785,数据录入!$C$5:$C$785,$A20,数据录入!$B$5:$B$785,Z$6))</f>
        <v>0</v>
      </c>
      <c r="AA20" s="90">
        <f>IF(OR($A20="",AA$6="",NOT(ISNUMBER($H$2))),"",SUMIFS(数据录入!$F$5:$F$785,数据录入!$C$5:$C$785,$A20,数据录入!$B$5:$B$785,AA$6))</f>
        <v>0</v>
      </c>
      <c r="AB20" s="90">
        <f>IF(OR($A20="",AB$6="",NOT(ISNUMBER($H$2))),"",SUMIFS(数据录入!$G$5:$G$785,数据录入!$C$5:$C$785,$A20,数据录入!$B$5:$B$785,AB$6))</f>
        <v>0</v>
      </c>
      <c r="AC20" s="90">
        <f>IF(OR($A20="",AC$6="",NOT(ISNUMBER($H$2))),"",SUMIFS(数据录入!$F$5:$F$785,数据录入!$C$5:$C$785,$A20,数据录入!$B$5:$B$785,AC$6))</f>
        <v>0</v>
      </c>
      <c r="AD20" s="90">
        <f>IF(OR($A20="",AD$6="",NOT(ISNUMBER($H$2))),"",SUMIFS(数据录入!$G$5:$G$785,数据录入!$C$5:$C$785,$A20,数据录入!$B$5:$B$785,AD$6))</f>
        <v>0</v>
      </c>
      <c r="AE20" s="90">
        <f>IF(OR($A20="",AE$6="",NOT(ISNUMBER($H$2))),"",SUMIFS(数据录入!$F$5:$F$785,数据录入!$C$5:$C$785,$A20,数据录入!$B$5:$B$785,AE$6))</f>
        <v>0</v>
      </c>
      <c r="AF20" s="90">
        <f>IF(OR($A20="",AF$6="",NOT(ISNUMBER($H$2))),"",SUMIFS(数据录入!$G$5:$G$785,数据录入!$C$5:$C$785,$A20,数据录入!$B$5:$B$785,AF$6))</f>
        <v>0</v>
      </c>
      <c r="AG20" s="90">
        <f>IF(OR($A20="",AG$6="",NOT(ISNUMBER($H$2))),"",SUMIFS(数据录入!$F$5:$F$785,数据录入!$C$5:$C$785,$A20,数据录入!$B$5:$B$785,AG$6))</f>
        <v>0</v>
      </c>
      <c r="AH20" s="90">
        <f>IF(OR($A20="",AH$6="",NOT(ISNUMBER($H$2))),"",SUMIFS(数据录入!$G$5:$G$785,数据录入!$C$5:$C$785,$A20,数据录入!$B$5:$B$785,AH$6))</f>
        <v>0</v>
      </c>
      <c r="AI20" s="90">
        <f>IF(OR($A20="",AI$6="",NOT(ISNUMBER($H$2))),"",SUMIFS(数据录入!$F$5:$F$785,数据录入!$C$5:$C$785,$A20,数据录入!$B$5:$B$785,AI$6))</f>
        <v>0</v>
      </c>
      <c r="AJ20" s="90">
        <f>IF(OR($A20="",AJ$6="",NOT(ISNUMBER($H$2))),"",SUMIFS(数据录入!$G$5:$G$785,数据录入!$C$5:$C$785,$A20,数据录入!$B$5:$B$785,AJ$6))</f>
        <v>0</v>
      </c>
      <c r="AK20" s="90">
        <f>IF(OR($A20="",AK$6="",NOT(ISNUMBER($H$2))),"",SUMIFS(数据录入!$F$5:$F$785,数据录入!$C$5:$C$785,$A20,数据录入!$B$5:$B$785,AK$6))</f>
        <v>0</v>
      </c>
      <c r="AL20" s="90">
        <f>IF(OR($A20="",AL$6="",NOT(ISNUMBER($H$2))),"",SUMIFS(数据录入!$G$5:$G$785,数据录入!$C$5:$C$785,$A20,数据录入!$B$5:$B$785,AL$6))</f>
        <v>0</v>
      </c>
      <c r="AM20" s="90">
        <f>IF(OR($A20="",AM$6="",NOT(ISNUMBER($H$2))),"",SUMIFS(数据录入!$F$5:$F$785,数据录入!$C$5:$C$785,$A20,数据录入!$B$5:$B$785,AM$6))</f>
        <v>0</v>
      </c>
      <c r="AN20" s="90">
        <f>IF(OR($A20="",AN$6="",NOT(ISNUMBER($H$2))),"",SUMIFS(数据录入!$G$5:$G$785,数据录入!$C$5:$C$785,$A20,数据录入!$B$5:$B$785,AN$6))</f>
        <v>0</v>
      </c>
      <c r="AO20" s="90">
        <f>IF(OR($A20="",AO$6="",NOT(ISNUMBER($H$2))),"",SUMIFS(数据录入!$F$5:$F$785,数据录入!$C$5:$C$785,$A20,数据录入!$B$5:$B$785,AO$6))</f>
        <v>0</v>
      </c>
      <c r="AP20" s="90">
        <f>IF(OR($A20="",AP$6="",NOT(ISNUMBER($H$2))),"",SUMIFS(数据录入!$G$5:$G$785,数据录入!$C$5:$C$785,$A20,数据录入!$B$5:$B$785,AP$6))</f>
        <v>0</v>
      </c>
      <c r="AQ20" s="90">
        <f>IF(OR($A20="",AQ$6="",NOT(ISNUMBER($H$2))),"",SUMIFS(数据录入!$F$5:$F$785,数据录入!$C$5:$C$785,$A20,数据录入!$B$5:$B$785,AQ$6))</f>
        <v>0</v>
      </c>
      <c r="AR20" s="90">
        <f>IF(OR($A20="",AR$6="",NOT(ISNUMBER($H$2))),"",SUMIFS(数据录入!$G$5:$G$785,数据录入!$C$5:$C$785,$A20,数据录入!$B$5:$B$785,AR$6))</f>
        <v>0</v>
      </c>
      <c r="AS20" s="90">
        <f>IF(OR($A20="",AS$6="",NOT(ISNUMBER($H$2))),"",SUMIFS(数据录入!$F$5:$F$785,数据录入!$C$5:$C$785,$A20,数据录入!$B$5:$B$785,AS$6))</f>
        <v>0</v>
      </c>
      <c r="AT20" s="90">
        <f>IF(OR($A20="",AT$6="",NOT(ISNUMBER($H$2))),"",SUMIFS(数据录入!$G$5:$G$785,数据录入!$C$5:$C$785,$A20,数据录入!$B$5:$B$785,AT$6))</f>
        <v>0</v>
      </c>
      <c r="AU20" s="90">
        <f>IF(OR($A20="",AU$6="",NOT(ISNUMBER($H$2))),"",SUMIFS(数据录入!$F$5:$F$785,数据录入!$C$5:$C$785,$A20,数据录入!$B$5:$B$785,AU$6))</f>
        <v>0</v>
      </c>
      <c r="AV20" s="90">
        <f>IF(OR($A20="",AV$6="",NOT(ISNUMBER($H$2))),"",SUMIFS(数据录入!$G$5:$G$785,数据录入!$C$5:$C$785,$A20,数据录入!$B$5:$B$785,AV$6))</f>
        <v>0</v>
      </c>
      <c r="AW20" s="90">
        <f>IF(OR($A20="",AW$6="",NOT(ISNUMBER($H$2))),"",SUMIFS(数据录入!$F$5:$F$785,数据录入!$C$5:$C$785,$A20,数据录入!$B$5:$B$785,AW$6))</f>
        <v>0</v>
      </c>
      <c r="AX20" s="90">
        <f>IF(OR($A20="",AX$6="",NOT(ISNUMBER($H$2))),"",SUMIFS(数据录入!$G$5:$G$785,数据录入!$C$5:$C$785,$A20,数据录入!$B$5:$B$785,AX$6))</f>
        <v>0</v>
      </c>
      <c r="AY20" s="90">
        <f>IF(OR($A20="",AY$6="",NOT(ISNUMBER($H$2))),"",SUMIFS(数据录入!$F$5:$F$785,数据录入!$C$5:$C$785,$A20,数据录入!$B$5:$B$785,AY$6))</f>
        <v>0</v>
      </c>
      <c r="AZ20" s="90">
        <f>IF(OR($A20="",AZ$6="",NOT(ISNUMBER($H$2))),"",SUMIFS(数据录入!$G$5:$G$785,数据录入!$C$5:$C$785,$A20,数据录入!$B$5:$B$785,AZ$6))</f>
        <v>0</v>
      </c>
      <c r="BA20" s="90">
        <f>IF(OR($A20="",BA$6="",NOT(ISNUMBER($H$2))),"",SUMIFS(数据录入!$F$5:$F$785,数据录入!$C$5:$C$785,$A20,数据录入!$B$5:$B$785,BA$6))</f>
        <v>0</v>
      </c>
      <c r="BB20" s="90">
        <f>IF(OR($A20="",BB$6="",NOT(ISNUMBER($H$2))),"",SUMIFS(数据录入!$G$5:$G$785,数据录入!$C$5:$C$785,$A20,数据录入!$B$5:$B$785,BB$6))</f>
        <v>0</v>
      </c>
      <c r="BC20" s="90">
        <f>IF(OR($A20="",BC$6="",NOT(ISNUMBER($H$2))),"",SUMIFS(数据录入!$F$5:$F$785,数据录入!$C$5:$C$785,$A20,数据录入!$B$5:$B$785,BC$6))</f>
        <v>0</v>
      </c>
      <c r="BD20" s="90">
        <f>IF(OR($A20="",BD$6="",NOT(ISNUMBER($H$2))),"",SUMIFS(数据录入!$G$5:$G$785,数据录入!$C$5:$C$785,$A20,数据录入!$B$5:$B$785,BD$6))</f>
        <v>0</v>
      </c>
      <c r="BE20" s="90">
        <f>IF(OR($A20="",BE$6="",NOT(ISNUMBER($H$2))),"",SUMIFS(数据录入!$F$5:$F$785,数据录入!$C$5:$C$785,$A20,数据录入!$B$5:$B$785,BE$6))</f>
        <v>0</v>
      </c>
      <c r="BF20" s="90">
        <f>IF(OR($A20="",BF$6="",NOT(ISNUMBER($H$2))),"",SUMIFS(数据录入!$G$5:$G$785,数据录入!$C$5:$C$785,$A20,数据录入!$B$5:$B$785,BF$6))</f>
        <v>0</v>
      </c>
      <c r="BG20" s="90">
        <f>IF(OR($A20="",BG$6="",NOT(ISNUMBER($H$2))),"",SUMIFS(数据录入!$F$5:$F$785,数据录入!$C$5:$C$785,$A20,数据录入!$B$5:$B$785,BG$6))</f>
        <v>0</v>
      </c>
      <c r="BH20" s="90">
        <f>IF(OR($A20="",BH$6="",NOT(ISNUMBER($H$2))),"",SUMIFS(数据录入!$G$5:$G$785,数据录入!$C$5:$C$785,$A20,数据录入!$B$5:$B$785,BH$6))</f>
        <v>0</v>
      </c>
      <c r="BI20" s="90">
        <f>IF(OR($A20="",BI$6="",NOT(ISNUMBER($H$2))),"",SUMIFS(数据录入!$F$5:$F$785,数据录入!$C$5:$C$785,$A20,数据录入!$B$5:$B$785,BI$6))</f>
        <v>0</v>
      </c>
      <c r="BJ20" s="90">
        <f>IF(OR($A20="",BJ$6="",NOT(ISNUMBER($H$2))),"",SUMIFS(数据录入!$G$5:$G$785,数据录入!$C$5:$C$785,$A20,数据录入!$B$5:$B$785,BJ$6))</f>
        <v>0</v>
      </c>
      <c r="BK20" s="90" t="str">
        <f>IF(OR($A20="",BK$6="",NOT(ISNUMBER($H$2))),"",SUMIFS(数据录入!$F$5:$F$785,数据录入!$C$5:$C$785,$A20,数据录入!$B$5:$B$785,BK$6))</f>
        <v/>
      </c>
      <c r="BL20" s="90" t="str">
        <f>IF(OR($A20="",BL$6="",NOT(ISNUMBER($H$2))),"",SUMIFS(数据录入!$G$5:$G$785,数据录入!$C$5:$C$785,$A20,数据录入!$B$5:$B$785,BL$6))</f>
        <v/>
      </c>
      <c r="BM20" s="90">
        <f t="shared" si="0"/>
        <v>0</v>
      </c>
      <c r="BN20" s="90">
        <f t="shared" si="1"/>
        <v>0</v>
      </c>
      <c r="BO20" s="90">
        <f t="shared" si="2"/>
        <v>0</v>
      </c>
      <c r="BP20" s="90"/>
    </row>
    <row r="21" s="68" customFormat="1" ht="20" customHeight="1" spans="1:68">
      <c r="A21" s="78" t="s">
        <v>99</v>
      </c>
      <c r="B21" s="89">
        <f>IF(OR($A21="",NOT(ISNUMBER($H$2))),"",SUMIFS(数据录入!$H$5:$H$785,数据录入!$C$5:$C$785,$A21,数据录入!$E$5:$E$785,"期初余额",数据录入!$B$5:$B$785,"&lt;="&amp;$B$2)+SUMIFS(数据录入!$F$5:$F$785,数据录入!$C$5:$C$785,$A21,数据录入!$B$5:$B$785,"&lt;"&amp;$B$2)-SUMIFS(数据录入!$G$5:$G$785,数据录入!$C$5:$C$785,$A21,数据录入!$B$5:$B$785,"&lt;"&amp;$B$2))</f>
        <v>0</v>
      </c>
      <c r="C21" s="89">
        <f>IF(OR($A21="",C$6="",NOT(ISNUMBER($H$2))),"",SUMIFS(数据录入!$F$5:$F$785,数据录入!$C$5:$C$785,$A21,数据录入!$B$5:$B$785,C$6))</f>
        <v>0</v>
      </c>
      <c r="D21" s="89">
        <f>IF(OR($A21="",D$6="",NOT(ISNUMBER($H$2))),"",SUMIFS(数据录入!$G$5:$G$785,数据录入!$C$5:$C$785,$A21,数据录入!$B$5:$B$785,D$6))</f>
        <v>0</v>
      </c>
      <c r="E21" s="89">
        <f>IF(OR($A21="",E$6="",NOT(ISNUMBER($H$2))),"",SUMIFS(数据录入!$F$5:$F$785,数据录入!$C$5:$C$785,$A21,数据录入!$B$5:$B$785,E$6))</f>
        <v>0</v>
      </c>
      <c r="F21" s="89">
        <f>IF(OR($A21="",F$6="",NOT(ISNUMBER($H$2))),"",SUMIFS(数据录入!$G$5:$G$785,数据录入!$C$5:$C$785,$A21,数据录入!$B$5:$B$785,F$6))</f>
        <v>0</v>
      </c>
      <c r="G21" s="89">
        <f>IF(OR($A21="",G$6="",NOT(ISNUMBER($H$2))),"",SUMIFS(数据录入!$F$5:$F$785,数据录入!$C$5:$C$785,$A21,数据录入!$B$5:$B$785,G$6))</f>
        <v>0</v>
      </c>
      <c r="H21" s="89">
        <f>IF(OR($A21="",H$6="",NOT(ISNUMBER($H$2))),"",SUMIFS(数据录入!$G$5:$G$785,数据录入!$C$5:$C$785,$A21,数据录入!$B$5:$B$785,H$6))</f>
        <v>0</v>
      </c>
      <c r="I21" s="89">
        <f>IF(OR($A21="",I$6="",NOT(ISNUMBER($H$2))),"",SUMIFS(数据录入!$F$5:$F$785,数据录入!$C$5:$C$785,$A21,数据录入!$B$5:$B$785,I$6))</f>
        <v>0</v>
      </c>
      <c r="J21" s="89">
        <f>IF(OR($A21="",J$6="",NOT(ISNUMBER($H$2))),"",SUMIFS(数据录入!$G$5:$G$785,数据录入!$C$5:$C$785,$A21,数据录入!$B$5:$B$785,J$6))</f>
        <v>0</v>
      </c>
      <c r="K21" s="89">
        <f>IF(OR($A21="",K$6="",NOT(ISNUMBER($H$2))),"",SUMIFS(数据录入!$F$5:$F$785,数据录入!$C$5:$C$785,$A21,数据录入!$B$5:$B$785,K$6))</f>
        <v>0</v>
      </c>
      <c r="L21" s="89">
        <f>IF(OR($A21="",L$6="",NOT(ISNUMBER($H$2))),"",SUMIFS(数据录入!$G$5:$G$785,数据录入!$C$5:$C$785,$A21,数据录入!$B$5:$B$785,L$6))</f>
        <v>0</v>
      </c>
      <c r="M21" s="89">
        <f>IF(OR($A21="",M$6="",NOT(ISNUMBER($H$2))),"",SUMIFS(数据录入!$F$5:$F$785,数据录入!$C$5:$C$785,$A21,数据录入!$B$5:$B$785,M$6))</f>
        <v>0</v>
      </c>
      <c r="N21" s="89">
        <f>IF(OR($A21="",N$6="",NOT(ISNUMBER($H$2))),"",SUMIFS(数据录入!$G$5:$G$785,数据录入!$C$5:$C$785,$A21,数据录入!$B$5:$B$785,N$6))</f>
        <v>0</v>
      </c>
      <c r="O21" s="89">
        <f>IF(OR($A21="",O$6="",NOT(ISNUMBER($H$2))),"",SUMIFS(数据录入!$F$5:$F$785,数据录入!$C$5:$C$785,$A21,数据录入!$B$5:$B$785,O$6))</f>
        <v>0</v>
      </c>
      <c r="P21" s="89">
        <f>IF(OR($A21="",P$6="",NOT(ISNUMBER($H$2))),"",SUMIFS(数据录入!$G$5:$G$785,数据录入!$C$5:$C$785,$A21,数据录入!$B$5:$B$785,P$6))</f>
        <v>0</v>
      </c>
      <c r="Q21" s="89">
        <f>IF(OR($A21="",Q$6="",NOT(ISNUMBER($H$2))),"",SUMIFS(数据录入!$F$5:$F$785,数据录入!$C$5:$C$785,$A21,数据录入!$B$5:$B$785,Q$6))</f>
        <v>0</v>
      </c>
      <c r="R21" s="89">
        <f>IF(OR($A21="",R$6="",NOT(ISNUMBER($H$2))),"",SUMIFS(数据录入!$G$5:$G$785,数据录入!$C$5:$C$785,$A21,数据录入!$B$5:$B$785,R$6))</f>
        <v>0</v>
      </c>
      <c r="S21" s="89">
        <f>IF(OR($A21="",S$6="",NOT(ISNUMBER($H$2))),"",SUMIFS(数据录入!$F$5:$F$785,数据录入!$C$5:$C$785,$A21,数据录入!$B$5:$B$785,S$6))</f>
        <v>0</v>
      </c>
      <c r="T21" s="89">
        <f>IF(OR($A21="",T$6="",NOT(ISNUMBER($H$2))),"",SUMIFS(数据录入!$G$5:$G$785,数据录入!$C$5:$C$785,$A21,数据录入!$B$5:$B$785,T$6))</f>
        <v>0</v>
      </c>
      <c r="U21" s="90">
        <f>IF(OR($A21="",U$6="",NOT(ISNUMBER($H$2))),"",SUMIFS(数据录入!$F$5:$F$785,数据录入!$C$5:$C$785,$A21,数据录入!$B$5:$B$785,U$6))</f>
        <v>0</v>
      </c>
      <c r="V21" s="90">
        <f>IF(OR($A21="",V$6="",NOT(ISNUMBER($H$2))),"",SUMIFS(数据录入!$G$5:$G$785,数据录入!$C$5:$C$785,$A21,数据录入!$B$5:$B$785,V$6))</f>
        <v>0</v>
      </c>
      <c r="W21" s="90">
        <f>IF(OR($A21="",W$6="",NOT(ISNUMBER($H$2))),"",SUMIFS(数据录入!$F$5:$F$785,数据录入!$C$5:$C$785,$A21,数据录入!$B$5:$B$785,W$6))</f>
        <v>0</v>
      </c>
      <c r="X21" s="90">
        <f>IF(OR($A21="",X$6="",NOT(ISNUMBER($H$2))),"",SUMIFS(数据录入!$G$5:$G$785,数据录入!$C$5:$C$785,$A21,数据录入!$B$5:$B$785,X$6))</f>
        <v>0</v>
      </c>
      <c r="Y21" s="90">
        <f>IF(OR($A21="",Y$6="",NOT(ISNUMBER($H$2))),"",SUMIFS(数据录入!$F$5:$F$785,数据录入!$C$5:$C$785,$A21,数据录入!$B$5:$B$785,Y$6))</f>
        <v>0</v>
      </c>
      <c r="Z21" s="90">
        <f>IF(OR($A21="",Z$6="",NOT(ISNUMBER($H$2))),"",SUMIFS(数据录入!$G$5:$G$785,数据录入!$C$5:$C$785,$A21,数据录入!$B$5:$B$785,Z$6))</f>
        <v>0</v>
      </c>
      <c r="AA21" s="90">
        <f>IF(OR($A21="",AA$6="",NOT(ISNUMBER($H$2))),"",SUMIFS(数据录入!$F$5:$F$785,数据录入!$C$5:$C$785,$A21,数据录入!$B$5:$B$785,AA$6))</f>
        <v>0</v>
      </c>
      <c r="AB21" s="90">
        <f>IF(OR($A21="",AB$6="",NOT(ISNUMBER($H$2))),"",SUMIFS(数据录入!$G$5:$G$785,数据录入!$C$5:$C$785,$A21,数据录入!$B$5:$B$785,AB$6))</f>
        <v>0</v>
      </c>
      <c r="AC21" s="90">
        <f>IF(OR($A21="",AC$6="",NOT(ISNUMBER($H$2))),"",SUMIFS(数据录入!$F$5:$F$785,数据录入!$C$5:$C$785,$A21,数据录入!$B$5:$B$785,AC$6))</f>
        <v>0</v>
      </c>
      <c r="AD21" s="90">
        <f>IF(OR($A21="",AD$6="",NOT(ISNUMBER($H$2))),"",SUMIFS(数据录入!$G$5:$G$785,数据录入!$C$5:$C$785,$A21,数据录入!$B$5:$B$785,AD$6))</f>
        <v>0</v>
      </c>
      <c r="AE21" s="90">
        <f>IF(OR($A21="",AE$6="",NOT(ISNUMBER($H$2))),"",SUMIFS(数据录入!$F$5:$F$785,数据录入!$C$5:$C$785,$A21,数据录入!$B$5:$B$785,AE$6))</f>
        <v>0</v>
      </c>
      <c r="AF21" s="90">
        <f>IF(OR($A21="",AF$6="",NOT(ISNUMBER($H$2))),"",SUMIFS(数据录入!$G$5:$G$785,数据录入!$C$5:$C$785,$A21,数据录入!$B$5:$B$785,AF$6))</f>
        <v>0</v>
      </c>
      <c r="AG21" s="90">
        <f>IF(OR($A21="",AG$6="",NOT(ISNUMBER($H$2))),"",SUMIFS(数据录入!$F$5:$F$785,数据录入!$C$5:$C$785,$A21,数据录入!$B$5:$B$785,AG$6))</f>
        <v>0</v>
      </c>
      <c r="AH21" s="90">
        <f>IF(OR($A21="",AH$6="",NOT(ISNUMBER($H$2))),"",SUMIFS(数据录入!$G$5:$G$785,数据录入!$C$5:$C$785,$A21,数据录入!$B$5:$B$785,AH$6))</f>
        <v>0</v>
      </c>
      <c r="AI21" s="90">
        <f>IF(OR($A21="",AI$6="",NOT(ISNUMBER($H$2))),"",SUMIFS(数据录入!$F$5:$F$785,数据录入!$C$5:$C$785,$A21,数据录入!$B$5:$B$785,AI$6))</f>
        <v>0</v>
      </c>
      <c r="AJ21" s="90">
        <f>IF(OR($A21="",AJ$6="",NOT(ISNUMBER($H$2))),"",SUMIFS(数据录入!$G$5:$G$785,数据录入!$C$5:$C$785,$A21,数据录入!$B$5:$B$785,AJ$6))</f>
        <v>0</v>
      </c>
      <c r="AK21" s="90">
        <f>IF(OR($A21="",AK$6="",NOT(ISNUMBER($H$2))),"",SUMIFS(数据录入!$F$5:$F$785,数据录入!$C$5:$C$785,$A21,数据录入!$B$5:$B$785,AK$6))</f>
        <v>0</v>
      </c>
      <c r="AL21" s="90">
        <f>IF(OR($A21="",AL$6="",NOT(ISNUMBER($H$2))),"",SUMIFS(数据录入!$G$5:$G$785,数据录入!$C$5:$C$785,$A21,数据录入!$B$5:$B$785,AL$6))</f>
        <v>0</v>
      </c>
      <c r="AM21" s="90">
        <f>IF(OR($A21="",AM$6="",NOT(ISNUMBER($H$2))),"",SUMIFS(数据录入!$F$5:$F$785,数据录入!$C$5:$C$785,$A21,数据录入!$B$5:$B$785,AM$6))</f>
        <v>0</v>
      </c>
      <c r="AN21" s="90">
        <f>IF(OR($A21="",AN$6="",NOT(ISNUMBER($H$2))),"",SUMIFS(数据录入!$G$5:$G$785,数据录入!$C$5:$C$785,$A21,数据录入!$B$5:$B$785,AN$6))</f>
        <v>0</v>
      </c>
      <c r="AO21" s="90">
        <f>IF(OR($A21="",AO$6="",NOT(ISNUMBER($H$2))),"",SUMIFS(数据录入!$F$5:$F$785,数据录入!$C$5:$C$785,$A21,数据录入!$B$5:$B$785,AO$6))</f>
        <v>0</v>
      </c>
      <c r="AP21" s="90">
        <f>IF(OR($A21="",AP$6="",NOT(ISNUMBER($H$2))),"",SUMIFS(数据录入!$G$5:$G$785,数据录入!$C$5:$C$785,$A21,数据录入!$B$5:$B$785,AP$6))</f>
        <v>0</v>
      </c>
      <c r="AQ21" s="90">
        <f>IF(OR($A21="",AQ$6="",NOT(ISNUMBER($H$2))),"",SUMIFS(数据录入!$F$5:$F$785,数据录入!$C$5:$C$785,$A21,数据录入!$B$5:$B$785,AQ$6))</f>
        <v>0</v>
      </c>
      <c r="AR21" s="90">
        <f>IF(OR($A21="",AR$6="",NOT(ISNUMBER($H$2))),"",SUMIFS(数据录入!$G$5:$G$785,数据录入!$C$5:$C$785,$A21,数据录入!$B$5:$B$785,AR$6))</f>
        <v>0</v>
      </c>
      <c r="AS21" s="90">
        <f>IF(OR($A21="",AS$6="",NOT(ISNUMBER($H$2))),"",SUMIFS(数据录入!$F$5:$F$785,数据录入!$C$5:$C$785,$A21,数据录入!$B$5:$B$785,AS$6))</f>
        <v>0</v>
      </c>
      <c r="AT21" s="90">
        <f>IF(OR($A21="",AT$6="",NOT(ISNUMBER($H$2))),"",SUMIFS(数据录入!$G$5:$G$785,数据录入!$C$5:$C$785,$A21,数据录入!$B$5:$B$785,AT$6))</f>
        <v>0</v>
      </c>
      <c r="AU21" s="90">
        <f>IF(OR($A21="",AU$6="",NOT(ISNUMBER($H$2))),"",SUMIFS(数据录入!$F$5:$F$785,数据录入!$C$5:$C$785,$A21,数据录入!$B$5:$B$785,AU$6))</f>
        <v>0</v>
      </c>
      <c r="AV21" s="90">
        <f>IF(OR($A21="",AV$6="",NOT(ISNUMBER($H$2))),"",SUMIFS(数据录入!$G$5:$G$785,数据录入!$C$5:$C$785,$A21,数据录入!$B$5:$B$785,AV$6))</f>
        <v>0</v>
      </c>
      <c r="AW21" s="90">
        <f>IF(OR($A21="",AW$6="",NOT(ISNUMBER($H$2))),"",SUMIFS(数据录入!$F$5:$F$785,数据录入!$C$5:$C$785,$A21,数据录入!$B$5:$B$785,AW$6))</f>
        <v>0</v>
      </c>
      <c r="AX21" s="90">
        <f>IF(OR($A21="",AX$6="",NOT(ISNUMBER($H$2))),"",SUMIFS(数据录入!$G$5:$G$785,数据录入!$C$5:$C$785,$A21,数据录入!$B$5:$B$785,AX$6))</f>
        <v>0</v>
      </c>
      <c r="AY21" s="90">
        <f>IF(OR($A21="",AY$6="",NOT(ISNUMBER($H$2))),"",SUMIFS(数据录入!$F$5:$F$785,数据录入!$C$5:$C$785,$A21,数据录入!$B$5:$B$785,AY$6))</f>
        <v>0</v>
      </c>
      <c r="AZ21" s="90">
        <f>IF(OR($A21="",AZ$6="",NOT(ISNUMBER($H$2))),"",SUMIFS(数据录入!$G$5:$G$785,数据录入!$C$5:$C$785,$A21,数据录入!$B$5:$B$785,AZ$6))</f>
        <v>0</v>
      </c>
      <c r="BA21" s="90">
        <f>IF(OR($A21="",BA$6="",NOT(ISNUMBER($H$2))),"",SUMIFS(数据录入!$F$5:$F$785,数据录入!$C$5:$C$785,$A21,数据录入!$B$5:$B$785,BA$6))</f>
        <v>0</v>
      </c>
      <c r="BB21" s="90">
        <f>IF(OR($A21="",BB$6="",NOT(ISNUMBER($H$2))),"",SUMIFS(数据录入!$G$5:$G$785,数据录入!$C$5:$C$785,$A21,数据录入!$B$5:$B$785,BB$6))</f>
        <v>0</v>
      </c>
      <c r="BC21" s="90">
        <f>IF(OR($A21="",BC$6="",NOT(ISNUMBER($H$2))),"",SUMIFS(数据录入!$F$5:$F$785,数据录入!$C$5:$C$785,$A21,数据录入!$B$5:$B$785,BC$6))</f>
        <v>0</v>
      </c>
      <c r="BD21" s="90">
        <f>IF(OR($A21="",BD$6="",NOT(ISNUMBER($H$2))),"",SUMIFS(数据录入!$G$5:$G$785,数据录入!$C$5:$C$785,$A21,数据录入!$B$5:$B$785,BD$6))</f>
        <v>0</v>
      </c>
      <c r="BE21" s="90">
        <f>IF(OR($A21="",BE$6="",NOT(ISNUMBER($H$2))),"",SUMIFS(数据录入!$F$5:$F$785,数据录入!$C$5:$C$785,$A21,数据录入!$B$5:$B$785,BE$6))</f>
        <v>0</v>
      </c>
      <c r="BF21" s="90">
        <f>IF(OR($A21="",BF$6="",NOT(ISNUMBER($H$2))),"",SUMIFS(数据录入!$G$5:$G$785,数据录入!$C$5:$C$785,$A21,数据录入!$B$5:$B$785,BF$6))</f>
        <v>0</v>
      </c>
      <c r="BG21" s="90">
        <f>IF(OR($A21="",BG$6="",NOT(ISNUMBER($H$2))),"",SUMIFS(数据录入!$F$5:$F$785,数据录入!$C$5:$C$785,$A21,数据录入!$B$5:$B$785,BG$6))</f>
        <v>0</v>
      </c>
      <c r="BH21" s="90">
        <f>IF(OR($A21="",BH$6="",NOT(ISNUMBER($H$2))),"",SUMIFS(数据录入!$G$5:$G$785,数据录入!$C$5:$C$785,$A21,数据录入!$B$5:$B$785,BH$6))</f>
        <v>0</v>
      </c>
      <c r="BI21" s="90">
        <f>IF(OR($A21="",BI$6="",NOT(ISNUMBER($H$2))),"",SUMIFS(数据录入!$F$5:$F$785,数据录入!$C$5:$C$785,$A21,数据录入!$B$5:$B$785,BI$6))</f>
        <v>0</v>
      </c>
      <c r="BJ21" s="90">
        <f>IF(OR($A21="",BJ$6="",NOT(ISNUMBER($H$2))),"",SUMIFS(数据录入!$G$5:$G$785,数据录入!$C$5:$C$785,$A21,数据录入!$B$5:$B$785,BJ$6))</f>
        <v>0</v>
      </c>
      <c r="BK21" s="90" t="str">
        <f>IF(OR($A21="",BK$6="",NOT(ISNUMBER($H$2))),"",SUMIFS(数据录入!$F$5:$F$785,数据录入!$C$5:$C$785,$A21,数据录入!$B$5:$B$785,BK$6))</f>
        <v/>
      </c>
      <c r="BL21" s="90" t="str">
        <f>IF(OR($A21="",BL$6="",NOT(ISNUMBER($H$2))),"",SUMIFS(数据录入!$G$5:$G$785,数据录入!$C$5:$C$785,$A21,数据录入!$B$5:$B$785,BL$6))</f>
        <v/>
      </c>
      <c r="BM21" s="90">
        <f t="shared" si="0"/>
        <v>0</v>
      </c>
      <c r="BN21" s="90">
        <f t="shared" si="1"/>
        <v>0</v>
      </c>
      <c r="BO21" s="90">
        <f t="shared" si="2"/>
        <v>0</v>
      </c>
      <c r="BP21" s="90"/>
    </row>
    <row r="22" s="68" customFormat="1" ht="20" customHeight="1" spans="1:68">
      <c r="A22" s="81" t="s">
        <v>817</v>
      </c>
      <c r="B22" s="91">
        <f t="shared" ref="B22:BM22" si="3">SUM(B8:B21)</f>
        <v>719880.9</v>
      </c>
      <c r="C22" s="91">
        <f t="shared" si="3"/>
        <v>3298642.04</v>
      </c>
      <c r="D22" s="91">
        <f t="shared" si="3"/>
        <v>3683076</v>
      </c>
      <c r="E22" s="91">
        <f t="shared" si="3"/>
        <v>1020900</v>
      </c>
      <c r="F22" s="91">
        <f t="shared" si="3"/>
        <v>1020000</v>
      </c>
      <c r="G22" s="91">
        <f t="shared" si="3"/>
        <v>300500</v>
      </c>
      <c r="H22" s="91">
        <f t="shared" si="3"/>
        <v>20900</v>
      </c>
      <c r="I22" s="91">
        <f t="shared" si="3"/>
        <v>103050</v>
      </c>
      <c r="J22" s="91">
        <f t="shared" si="3"/>
        <v>0</v>
      </c>
      <c r="K22" s="91">
        <f t="shared" si="3"/>
        <v>1290</v>
      </c>
      <c r="L22" s="91">
        <f t="shared" si="3"/>
        <v>0</v>
      </c>
      <c r="M22" s="91">
        <f t="shared" si="3"/>
        <v>530308.33</v>
      </c>
      <c r="N22" s="91">
        <f t="shared" si="3"/>
        <v>347200</v>
      </c>
      <c r="O22" s="91">
        <f t="shared" si="3"/>
        <v>180983.33</v>
      </c>
      <c r="P22" s="91">
        <f t="shared" si="3"/>
        <v>325443</v>
      </c>
      <c r="Q22" s="91">
        <f t="shared" si="3"/>
        <v>2317650</v>
      </c>
      <c r="R22" s="91">
        <f t="shared" si="3"/>
        <v>995410</v>
      </c>
      <c r="S22" s="91">
        <f t="shared" si="3"/>
        <v>38733</v>
      </c>
      <c r="T22" s="91">
        <f t="shared" si="3"/>
        <v>180000</v>
      </c>
      <c r="U22" s="92">
        <f t="shared" si="3"/>
        <v>286830</v>
      </c>
      <c r="V22" s="92">
        <f t="shared" si="3"/>
        <v>384464.5</v>
      </c>
      <c r="W22" s="92">
        <f t="shared" si="3"/>
        <v>1650</v>
      </c>
      <c r="X22" s="92">
        <f t="shared" si="3"/>
        <v>0</v>
      </c>
      <c r="Y22" s="92">
        <f t="shared" si="3"/>
        <v>3000</v>
      </c>
      <c r="Z22" s="92">
        <f t="shared" si="3"/>
        <v>0</v>
      </c>
      <c r="AA22" s="92">
        <f t="shared" si="3"/>
        <v>97465</v>
      </c>
      <c r="AB22" s="92">
        <f t="shared" si="3"/>
        <v>115027.4</v>
      </c>
      <c r="AC22" s="92">
        <f t="shared" si="3"/>
        <v>42950.47</v>
      </c>
      <c r="AD22" s="92">
        <f t="shared" si="3"/>
        <v>1566</v>
      </c>
      <c r="AE22" s="92">
        <f t="shared" si="3"/>
        <v>26255</v>
      </c>
      <c r="AF22" s="92">
        <f t="shared" si="3"/>
        <v>83937.36</v>
      </c>
      <c r="AG22" s="92">
        <f t="shared" si="3"/>
        <v>1047560</v>
      </c>
      <c r="AH22" s="92">
        <f t="shared" si="3"/>
        <v>1390950</v>
      </c>
      <c r="AI22" s="92">
        <f t="shared" si="3"/>
        <v>11100</v>
      </c>
      <c r="AJ22" s="92">
        <f t="shared" si="3"/>
        <v>7200</v>
      </c>
      <c r="AK22" s="92">
        <f t="shared" si="3"/>
        <v>11171.67</v>
      </c>
      <c r="AL22" s="92">
        <f t="shared" si="3"/>
        <v>10558.97</v>
      </c>
      <c r="AM22" s="92">
        <f t="shared" si="3"/>
        <v>1125</v>
      </c>
      <c r="AN22" s="92">
        <f t="shared" si="3"/>
        <v>0</v>
      </c>
      <c r="AO22" s="92">
        <f t="shared" si="3"/>
        <v>507935</v>
      </c>
      <c r="AP22" s="92">
        <f t="shared" si="3"/>
        <v>586970</v>
      </c>
      <c r="AQ22" s="92">
        <f t="shared" si="3"/>
        <v>18250</v>
      </c>
      <c r="AR22" s="92">
        <f t="shared" si="3"/>
        <v>6038.16</v>
      </c>
      <c r="AS22" s="92">
        <f t="shared" si="3"/>
        <v>478120</v>
      </c>
      <c r="AT22" s="92">
        <f t="shared" si="3"/>
        <v>232500</v>
      </c>
      <c r="AU22" s="92">
        <f t="shared" si="3"/>
        <v>238150</v>
      </c>
      <c r="AV22" s="92">
        <f t="shared" si="3"/>
        <v>281454</v>
      </c>
      <c r="AW22" s="92">
        <f t="shared" si="3"/>
        <v>471230</v>
      </c>
      <c r="AX22" s="92">
        <f t="shared" si="3"/>
        <v>270093.76</v>
      </c>
      <c r="AY22" s="92">
        <f t="shared" si="3"/>
        <v>0</v>
      </c>
      <c r="AZ22" s="92">
        <f t="shared" si="3"/>
        <v>0</v>
      </c>
      <c r="BA22" s="92">
        <f t="shared" si="3"/>
        <v>0</v>
      </c>
      <c r="BB22" s="92">
        <f t="shared" si="3"/>
        <v>0</v>
      </c>
      <c r="BC22" s="92">
        <f t="shared" si="3"/>
        <v>1188858.34</v>
      </c>
      <c r="BD22" s="92">
        <f t="shared" si="3"/>
        <v>1916033.34</v>
      </c>
      <c r="BE22" s="92">
        <f t="shared" si="3"/>
        <v>1065425</v>
      </c>
      <c r="BF22" s="92">
        <f t="shared" si="3"/>
        <v>570000</v>
      </c>
      <c r="BG22" s="92">
        <f t="shared" si="3"/>
        <v>42000</v>
      </c>
      <c r="BH22" s="92">
        <f t="shared" si="3"/>
        <v>755858</v>
      </c>
      <c r="BI22" s="92">
        <f t="shared" si="3"/>
        <v>408100</v>
      </c>
      <c r="BJ22" s="92">
        <f t="shared" si="3"/>
        <v>630490.3</v>
      </c>
      <c r="BK22" s="92">
        <f t="shared" si="3"/>
        <v>0</v>
      </c>
      <c r="BL22" s="92">
        <f t="shared" si="3"/>
        <v>0</v>
      </c>
      <c r="BM22" s="92">
        <f t="shared" si="3"/>
        <v>13739232.18</v>
      </c>
      <c r="BN22" s="92">
        <f>SUM(BN8:BN21)</f>
        <v>13815170.79</v>
      </c>
      <c r="BO22" s="92">
        <f>SUM(BO8:BO21)</f>
        <v>643942.290000001</v>
      </c>
      <c r="BP22" s="93"/>
    </row>
    <row r="23" ht="16.5" spans="1:68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ht="21.75" customHeight="1" spans="1:68">
      <c r="A24" s="94" t="s">
        <v>818</v>
      </c>
      <c r="B24" s="94"/>
      <c r="C24" s="94"/>
      <c r="D24" s="94"/>
      <c r="E24" s="94"/>
      <c r="F24" s="94"/>
      <c r="G24" s="34"/>
      <c r="H24" s="94" t="s">
        <v>819</v>
      </c>
      <c r="I24" s="95"/>
      <c r="J24" s="95"/>
      <c r="K24" s="95"/>
      <c r="L24" s="95"/>
      <c r="M24" s="95"/>
      <c r="N24" s="34"/>
      <c r="O24" s="34"/>
      <c r="P24" s="34"/>
      <c r="Q24" s="34"/>
      <c r="R24" s="34"/>
      <c r="U24"/>
      <c r="V24"/>
      <c r="BK24" s="70"/>
      <c r="BL24" s="70"/>
      <c r="BN24"/>
      <c r="BO24"/>
    </row>
    <row r="25" s="29" customFormat="1" ht="24" customHeight="1" spans="1:68">
      <c r="A25" s="96"/>
      <c r="B25" s="97" t="s">
        <v>820</v>
      </c>
      <c r="C25" s="98">
        <v>46280</v>
      </c>
      <c r="D25" s="99"/>
      <c r="E25" s="96"/>
      <c r="F25" s="100" t="s">
        <v>821</v>
      </c>
      <c r="G25" s="96"/>
      <c r="H25" s="96"/>
      <c r="I25" s="96" t="s">
        <v>822</v>
      </c>
      <c r="J25" s="96"/>
      <c r="K25" s="101">
        <v>46266</v>
      </c>
      <c r="L25" s="96"/>
      <c r="M25" s="96"/>
      <c r="N25" s="96"/>
      <c r="O25" s="102"/>
      <c r="P25" s="102"/>
      <c r="Q25" s="96"/>
      <c r="R25" s="96"/>
      <c r="S25" s="102"/>
      <c r="T25" s="102"/>
      <c r="U25" s="102"/>
      <c r="V25" s="102"/>
      <c r="BM25" s="102"/>
      <c r="BN25" s="102"/>
      <c r="BO25" s="102"/>
    </row>
    <row r="26" s="29" customFormat="1" ht="24" customHeight="1" spans="1:68">
      <c r="A26" s="40" t="s">
        <v>265</v>
      </c>
      <c r="B26" s="40" t="s">
        <v>37</v>
      </c>
      <c r="C26" s="40" t="s">
        <v>823</v>
      </c>
      <c r="D26" s="40" t="s">
        <v>824</v>
      </c>
      <c r="E26" s="40" t="s">
        <v>825</v>
      </c>
      <c r="F26" s="40" t="s">
        <v>826</v>
      </c>
      <c r="G26" s="40"/>
      <c r="H26" s="40" t="s">
        <v>265</v>
      </c>
      <c r="I26" s="40" t="s">
        <v>827</v>
      </c>
      <c r="J26" s="40" t="s">
        <v>272</v>
      </c>
      <c r="K26" s="40" t="s">
        <v>828</v>
      </c>
      <c r="L26" s="40" t="s">
        <v>829</v>
      </c>
      <c r="M26" s="40" t="s">
        <v>830</v>
      </c>
      <c r="N26" s="102"/>
      <c r="O26" s="102"/>
      <c r="P26" s="103" t="s">
        <v>831</v>
      </c>
      <c r="Q26" s="102"/>
      <c r="R26" s="102"/>
      <c r="S26" s="102"/>
      <c r="T26" s="102"/>
      <c r="U26" s="29"/>
      <c r="V26" s="29"/>
      <c r="BK26" s="102"/>
      <c r="BL26" s="102"/>
      <c r="BM26" s="102"/>
    </row>
    <row r="27" s="29" customFormat="1" ht="20" customHeight="1" spans="1:68">
      <c r="A27" s="104">
        <v>1</v>
      </c>
      <c r="B27" s="105" t="s">
        <v>44</v>
      </c>
      <c r="C27" s="106">
        <f>IF($B27="","",SUMIFS(数据录入!$H$5:$H$20000,数据录入!$C$5:$C$20000,$B27,数据录入!$E$5:$E$20000,"期初余额",数据录入!$B$5:$B$20000,"&lt;="&amp;$C$25)+SUMIFS(数据录入!$F$5:$F$20000,数据录入!$C$5:$C$20000,$B27,数据录入!$B$5:$B$20000,"&lt;"&amp;$C$25)-SUMIFS(数据录入!$G$5:$G$20000,数据录入!$C$5:$C$20000,$B27,数据录入!$B$5:$B$20000,"&lt;"&amp;$C$25))</f>
        <v>82980.1999999997</v>
      </c>
      <c r="D27" s="107">
        <f>IF($B27="","",SUMIFS(数据录入!$F$5:$F$199999,数据录入!$C$5:$C$199999,$B27,数据录入!$B$5:$B$199999,$C$25))</f>
        <v>3920</v>
      </c>
      <c r="E27" s="107">
        <f>IF($B27="","",SUMIFS(数据录入!$G$5:$G$199999,数据录入!$C$5:$C$199999,$B27,数据录入!$B$5:$B$199999,$C$25))</f>
        <v>26236.61</v>
      </c>
      <c r="F27" s="106">
        <f>IF($B27="","",C27+D27-E27)</f>
        <v>60663.5899999997</v>
      </c>
      <c r="G27" s="96"/>
      <c r="H27" s="104">
        <v>1</v>
      </c>
      <c r="I27" s="104" t="s">
        <v>44</v>
      </c>
      <c r="J27" s="108">
        <f>IF($I27="","",SUMIFS(数据录入!$H$5:$H$20000,数据录入!$C$5:$C$20000,$I27,数据录入!$E$5:$E$20000,"期初余额",数据录入!$B$5:$B$20000,"&lt;="&amp;DATE(YEAR($K$25),MONTH($K$25),1))+SUMIFS(数据录入!$F$5:$F$20000,数据录入!$C$5:$C$20000,$I27,数据录入!$B$5:$B$20000,"&lt;"&amp;DATE(YEAR($K$25),MONTH($K$25),1))-SUMIFS(数据录入!$G$5:$G$20000,数据录入!$C$5:$C$20000,$I27,数据录入!$B$5:$B$20000,"&lt;"&amp;DATE(YEAR($K$25),MONTH($K$25),1)))</f>
        <v>552046.24</v>
      </c>
      <c r="K27" s="109">
        <f>IF($I27="","",SUMIFS(数据录入!$F$5:$F$20000,数据录入!$C$5:$C$20000,$I27,数据录入!$B$5:$B$20000,"&gt;="&amp;DATE(YEAR($K$25),MONTH($K$25),1),数据录入!$B$5:$B$20000,"&lt;="&amp;DATE(YEAR($K$25),MONTH($K$25)+1,0)))</f>
        <v>728060</v>
      </c>
      <c r="L27" s="109">
        <f>IF($I27="","",SUMIFS(数据录入!$G$5:$G$20000,数据录入!$C$5:$C$20000,$I27,数据录入!$B$5:$B$20000,"&gt;="&amp;DATE(YEAR($K$25),MONTH($K$25),1),数据录入!$B$5:$B$20000,"&lt;="&amp;DATE(YEAR($K$25),MONTH($K$25)+1,0)))</f>
        <v>1219442.65</v>
      </c>
      <c r="M27" s="108">
        <f t="shared" ref="M27:M40" si="4">IF($I27="","",J27+K27-L27)</f>
        <v>60663.5899999999</v>
      </c>
      <c r="N27" s="96"/>
      <c r="O27" s="102"/>
      <c r="P27" s="110" t="s">
        <v>832</v>
      </c>
      <c r="Q27" s="96"/>
      <c r="R27" s="96"/>
      <c r="S27" s="102"/>
      <c r="T27" s="102"/>
      <c r="U27" s="29"/>
      <c r="V27" s="29"/>
      <c r="BK27" s="102"/>
      <c r="BL27" s="102"/>
      <c r="BM27" s="102"/>
    </row>
    <row r="28" s="29" customFormat="1" ht="20" customHeight="1" spans="1:68">
      <c r="A28" s="104">
        <v>2</v>
      </c>
      <c r="B28" s="105" t="s">
        <v>48</v>
      </c>
      <c r="C28" s="106">
        <f>IF($B28="","",SUMIFS(数据录入!$H$5:$H$20000,数据录入!$C$5:$C$20000,$B28,数据录入!$E$5:$E$20000,"期初余额",数据录入!$B$5:$B$20000,"&lt;="&amp;$C$25)+SUMIFS(数据录入!$F$5:$F$20000,数据录入!$C$5:$C$20000,$B28,数据录入!$B$5:$B$20000,"&lt;"&amp;$C$25)-SUMIFS(数据录入!$G$5:$G$20000,数据录入!$C$5:$C$20000,$B28,数据录入!$B$5:$B$20000,"&lt;"&amp;$C$25))</f>
        <v>175701.86</v>
      </c>
      <c r="D28" s="107">
        <f>IF($B28="","",SUMIFS(数据录入!$F$5:$F$199999,数据录入!$C$5:$C$199999,$B28,数据录入!$B$5:$B$199999,$C$25))</f>
        <v>5054</v>
      </c>
      <c r="E28" s="107">
        <f>IF($B28="","",SUMIFS(数据录入!$G$5:$G$199999,数据录入!$C$5:$C$199999,$B28,数据录入!$B$5:$B$199999,$C$25))</f>
        <v>0</v>
      </c>
      <c r="F28" s="106">
        <f t="shared" ref="F28:F40" si="5">IF($B28="","",C28+D28-E28)</f>
        <v>180755.86</v>
      </c>
      <c r="G28" s="96"/>
      <c r="H28" s="104">
        <v>2</v>
      </c>
      <c r="I28" s="104" t="s">
        <v>48</v>
      </c>
      <c r="J28" s="108">
        <f>IF($I28="","",SUMIFS(数据录入!$H$5:$H$20000,数据录入!$C$5:$C$20000,$I28,数据录入!$E$5:$E$20000,"期初余额",数据录入!$B$5:$B$20000,"&lt;="&amp;DATE(YEAR($K$25),MONTH($K$25),1))+SUMIFS(数据录入!$F$5:$F$20000,数据录入!$C$5:$C$20000,$I28,数据录入!$B$5:$B$20000,"&lt;"&amp;DATE(YEAR($K$25),MONTH($K$25),1))-SUMIFS(数据录入!$G$5:$G$20000,数据录入!$C$5:$C$20000,$I28,数据录入!$B$5:$B$20000,"&lt;"&amp;DATE(YEAR($K$25),MONTH($K$25),1)))</f>
        <v>108224.12</v>
      </c>
      <c r="K28" s="109">
        <f>IF($I28="","",SUMIFS(数据录入!$F$5:$F$20000,数据录入!$C$5:$C$20000,$I28,数据录入!$B$5:$B$20000,"&gt;="&amp;DATE(YEAR($K$25),MONTH($K$25),1),数据录入!$B$5:$B$20000,"&lt;="&amp;DATE(YEAR($K$25),MONTH($K$25)+1,0)))</f>
        <v>79330.74</v>
      </c>
      <c r="L28" s="109">
        <f>IF($I28="","",SUMIFS(数据录入!$G$5:$G$20000,数据录入!$C$5:$C$20000,$I28,数据录入!$B$5:$B$20000,"&gt;="&amp;DATE(YEAR($K$25),MONTH($K$25),1),数据录入!$B$5:$B$20000,"&lt;="&amp;DATE(YEAR($K$25),MONTH($K$25)+1,0)))</f>
        <v>6799</v>
      </c>
      <c r="M28" s="108">
        <f t="shared" si="4"/>
        <v>180755.86</v>
      </c>
      <c r="N28" s="96"/>
      <c r="O28" s="102"/>
      <c r="P28" s="111">
        <v>46023</v>
      </c>
      <c r="Q28" s="96"/>
      <c r="R28" s="96"/>
      <c r="S28" s="102"/>
      <c r="T28" s="102"/>
      <c r="U28" s="29"/>
      <c r="V28" s="29"/>
      <c r="BK28" s="102"/>
      <c r="BL28" s="102"/>
      <c r="BM28" s="102"/>
    </row>
    <row r="29" s="29" customFormat="1" ht="20" customHeight="1" spans="1:68">
      <c r="A29" s="104">
        <v>3</v>
      </c>
      <c r="B29" s="105" t="s">
        <v>53</v>
      </c>
      <c r="C29" s="106">
        <f>IF($B29="","",SUMIFS(数据录入!$H$5:$H$20000,数据录入!$C$5:$C$20000,$B29,数据录入!$E$5:$E$20000,"期初余额",数据录入!$B$5:$B$20000,"&lt;="&amp;$C$25)+SUMIFS(数据录入!$F$5:$F$20000,数据录入!$C$5:$C$20000,$B29,数据录入!$B$5:$B$20000,"&lt;"&amp;$C$25)-SUMIFS(数据录入!$G$5:$G$20000,数据录入!$C$5:$C$20000,$B29,数据录入!$B$5:$B$20000,"&lt;"&amp;$C$25))</f>
        <v>1624555.01</v>
      </c>
      <c r="D29" s="107">
        <f>IF($B29="","",SUMIFS(数据录入!$F$5:$F$199999,数据录入!$C$5:$C$199999,$B29,数据录入!$B$5:$B$199999,$C$25))</f>
        <v>0</v>
      </c>
      <c r="E29" s="107">
        <f>IF($B29="","",SUMIFS(数据录入!$G$5:$G$199999,数据录入!$C$5:$C$199999,$B29,数据录入!$B$5:$B$199999,$C$25))</f>
        <v>0</v>
      </c>
      <c r="F29" s="106">
        <f t="shared" si="5"/>
        <v>1624555.01</v>
      </c>
      <c r="G29" s="96"/>
      <c r="H29" s="104">
        <v>3</v>
      </c>
      <c r="I29" s="104" t="s">
        <v>53</v>
      </c>
      <c r="J29" s="108">
        <f>IF($I29="","",SUMIFS(数据录入!$H$5:$H$20000,数据录入!$C$5:$C$20000,$I29,数据录入!$E$5:$E$20000,"期初余额",数据录入!$B$5:$B$20000,"&lt;="&amp;DATE(YEAR($K$25),MONTH($K$25),1))+SUMIFS(数据录入!$F$5:$F$20000,数据录入!$C$5:$C$20000,$I29,数据录入!$B$5:$B$20000,"&lt;"&amp;DATE(YEAR($K$25),MONTH($K$25),1))-SUMIFS(数据录入!$G$5:$G$20000,数据录入!$C$5:$C$20000,$I29,数据录入!$B$5:$B$20000,"&lt;"&amp;DATE(YEAR($K$25),MONTH($K$25),1)))</f>
        <v>21228.4200000018</v>
      </c>
      <c r="K29" s="109">
        <f>IF($I29="","",SUMIFS(数据录入!$F$5:$F$20000,数据录入!$C$5:$C$20000,$I29,数据录入!$B$5:$B$20000,"&gt;="&amp;DATE(YEAR($K$25),MONTH($K$25),1),数据录入!$B$5:$B$20000,"&lt;="&amp;DATE(YEAR($K$25),MONTH($K$25)+1,0)))</f>
        <v>2213333.33</v>
      </c>
      <c r="L29" s="109">
        <f>IF($I29="","",SUMIFS(数据录入!$G$5:$G$20000,数据录入!$C$5:$C$20000,$I29,数据录入!$B$5:$B$20000,"&gt;="&amp;DATE(YEAR($K$25),MONTH($K$25),1),数据录入!$B$5:$B$20000,"&lt;="&amp;DATE(YEAR($K$25),MONTH($K$25)+1,0)))</f>
        <v>610006.74</v>
      </c>
      <c r="M29" s="108">
        <f t="shared" si="4"/>
        <v>1624555.01</v>
      </c>
      <c r="N29" s="96"/>
      <c r="O29" s="102"/>
      <c r="P29" s="111">
        <v>46054</v>
      </c>
      <c r="Q29" s="96"/>
      <c r="R29" s="96"/>
      <c r="S29" s="102"/>
      <c r="T29" s="102"/>
      <c r="U29" s="29"/>
      <c r="V29" s="29"/>
      <c r="BK29" s="102"/>
      <c r="BL29" s="102"/>
      <c r="BM29" s="102"/>
    </row>
    <row r="30" s="29" customFormat="1" ht="20" customHeight="1" spans="1:68">
      <c r="A30" s="104">
        <v>4</v>
      </c>
      <c r="B30" s="105" t="s">
        <v>57</v>
      </c>
      <c r="C30" s="106">
        <f>IF($B30="","",SUMIFS(数据录入!$H$5:$H$20000,数据录入!$C$5:$C$20000,$B30,数据录入!$E$5:$E$20000,"期初余额",数据录入!$B$5:$B$20000,"&lt;="&amp;$C$25)+SUMIFS(数据录入!$F$5:$F$20000,数据录入!$C$5:$C$20000,$B30,数据录入!$B$5:$B$20000,"&lt;"&amp;$C$25)-SUMIFS(数据录入!$G$5:$G$20000,数据录入!$C$5:$C$20000,$B30,数据录入!$B$5:$B$20000,"&lt;"&amp;$C$25))</f>
        <v>119821.18</v>
      </c>
      <c r="D30" s="107">
        <f>IF($B30="","",SUMIFS(数据录入!$F$5:$F$199999,数据录入!$C$5:$C$199999,$B30,数据录入!$B$5:$B$199999,$C$25))</f>
        <v>0</v>
      </c>
      <c r="E30" s="107">
        <f>IF($B30="","",SUMIFS(数据录入!$G$5:$G$199999,数据录入!$C$5:$C$199999,$B30,数据录入!$B$5:$B$199999,$C$25))</f>
        <v>0</v>
      </c>
      <c r="F30" s="106">
        <f t="shared" si="5"/>
        <v>119821.18</v>
      </c>
      <c r="G30" s="96"/>
      <c r="H30" s="104">
        <v>4</v>
      </c>
      <c r="I30" s="104" t="s">
        <v>57</v>
      </c>
      <c r="J30" s="108">
        <f>IF($I30="","",SUMIFS(数据录入!$H$5:$H$20000,数据录入!$C$5:$C$20000,$I30,数据录入!$E$5:$E$20000,"期初余额",数据录入!$B$5:$B$20000,"&lt;="&amp;DATE(YEAR($K$25),MONTH($K$25),1))+SUMIFS(数据录入!$F$5:$F$20000,数据录入!$C$5:$C$20000,$I30,数据录入!$B$5:$B$20000,"&lt;"&amp;DATE(YEAR($K$25),MONTH($K$25),1))-SUMIFS(数据录入!$G$5:$G$20000,数据录入!$C$5:$C$20000,$I30,数据录入!$B$5:$B$20000,"&lt;"&amp;DATE(YEAR($K$25),MONTH($K$25),1)))</f>
        <v>77688.1799999997</v>
      </c>
      <c r="K30" s="109">
        <f>IF($I30="","",SUMIFS(数据录入!$F$5:$F$20000,数据录入!$C$5:$C$20000,$I30,数据录入!$B$5:$B$20000,"&gt;="&amp;DATE(YEAR($K$25),MONTH($K$25),1),数据录入!$B$5:$B$20000,"&lt;="&amp;DATE(YEAR($K$25),MONTH($K$25)+1,0)))</f>
        <v>42133</v>
      </c>
      <c r="L30" s="109">
        <f>IF($I30="","",SUMIFS(数据录入!$G$5:$G$20000,数据录入!$C$5:$C$20000,$I30,数据录入!$B$5:$B$20000,"&gt;="&amp;DATE(YEAR($K$25),MONTH($K$25),1),数据录入!$B$5:$B$20000,"&lt;="&amp;DATE(YEAR($K$25),MONTH($K$25)+1,0)))</f>
        <v>0</v>
      </c>
      <c r="M30" s="108">
        <f t="shared" si="4"/>
        <v>119821.18</v>
      </c>
      <c r="N30" s="96"/>
      <c r="O30" s="102"/>
      <c r="P30" s="111">
        <v>46082</v>
      </c>
      <c r="Q30" s="96"/>
      <c r="R30" s="96"/>
      <c r="S30" s="102"/>
      <c r="T30" s="102"/>
      <c r="U30" s="29"/>
      <c r="V30" s="29"/>
      <c r="BK30" s="102"/>
      <c r="BL30" s="102"/>
      <c r="BM30" s="102"/>
    </row>
    <row r="31" s="29" customFormat="1" ht="20" customHeight="1" spans="1:68">
      <c r="A31" s="104">
        <v>5</v>
      </c>
      <c r="B31" s="105" t="s">
        <v>61</v>
      </c>
      <c r="C31" s="106">
        <f>IF($B31="","",SUMIFS(数据录入!$H$5:$H$20000,数据录入!$C$5:$C$20000,$B31,数据录入!$E$5:$E$20000,"期初余额",数据录入!$B$5:$B$20000,"&lt;="&amp;$C$25)+SUMIFS(数据录入!$F$5:$F$20000,数据录入!$C$5:$C$20000,$B31,数据录入!$B$5:$B$20000,"&lt;"&amp;$C$25)-SUMIFS(数据录入!$G$5:$G$20000,数据录入!$C$5:$C$20000,$B31,数据录入!$B$5:$B$20000,"&lt;"&amp;$C$25))</f>
        <v>9278.44</v>
      </c>
      <c r="D31" s="107">
        <f>IF($B31="","",SUMIFS(数据录入!$F$5:$F$199999,数据录入!$C$5:$C$199999,$B31,数据录入!$B$5:$B$199999,$C$25))</f>
        <v>2500</v>
      </c>
      <c r="E31" s="107">
        <f>IF($B31="","",SUMIFS(数据录入!$G$5:$G$199999,数据录入!$C$5:$C$199999,$B31,数据录入!$B$5:$B$199999,$C$25))</f>
        <v>0</v>
      </c>
      <c r="F31" s="106">
        <f t="shared" si="5"/>
        <v>11778.44</v>
      </c>
      <c r="G31" s="96"/>
      <c r="H31" s="104">
        <v>5</v>
      </c>
      <c r="I31" s="104" t="s">
        <v>61</v>
      </c>
      <c r="J31" s="108">
        <f>IF($I31="","",SUMIFS(数据录入!$H$5:$H$20000,数据录入!$C$5:$C$20000,$I31,数据录入!$E$5:$E$20000,"期初余额",数据录入!$B$5:$B$20000,"&lt;="&amp;DATE(YEAR($K$25),MONTH($K$25),1))+SUMIFS(数据录入!$F$5:$F$20000,数据录入!$C$5:$C$20000,$I31,数据录入!$B$5:$B$20000,"&lt;"&amp;DATE(YEAR($K$25),MONTH($K$25),1))-SUMIFS(数据录入!$G$5:$G$20000,数据录入!$C$5:$C$20000,$I31,数据录入!$B$5:$B$20000,"&lt;"&amp;DATE(YEAR($K$25),MONTH($K$25),1)))</f>
        <v>2803.44</v>
      </c>
      <c r="K31" s="109">
        <f>IF($I31="","",SUMIFS(数据录入!$F$5:$F$20000,数据录入!$C$5:$C$20000,$I31,数据录入!$B$5:$B$20000,"&gt;="&amp;DATE(YEAR($K$25),MONTH($K$25),1),数据录入!$B$5:$B$20000,"&lt;="&amp;DATE(YEAR($K$25),MONTH($K$25)+1,0)))</f>
        <v>8975</v>
      </c>
      <c r="L31" s="109">
        <f>IF($I31="","",SUMIFS(数据录入!$G$5:$G$20000,数据录入!$C$5:$C$20000,$I31,数据录入!$B$5:$B$20000,"&gt;="&amp;DATE(YEAR($K$25),MONTH($K$25),1),数据录入!$B$5:$B$20000,"&lt;="&amp;DATE(YEAR($K$25),MONTH($K$25)+1,0)))</f>
        <v>0</v>
      </c>
      <c r="M31" s="108">
        <f t="shared" si="4"/>
        <v>11778.44</v>
      </c>
      <c r="N31" s="96"/>
      <c r="O31" s="102"/>
      <c r="P31" s="111">
        <v>46113</v>
      </c>
      <c r="Q31" s="96"/>
      <c r="R31" s="96"/>
      <c r="S31" s="102"/>
      <c r="T31" s="102"/>
      <c r="U31" s="29"/>
      <c r="V31" s="29"/>
      <c r="BK31" s="102"/>
      <c r="BL31" s="102"/>
      <c r="BM31" s="102"/>
    </row>
    <row r="32" s="29" customFormat="1" ht="20" customHeight="1" spans="1:68">
      <c r="A32" s="104">
        <v>6</v>
      </c>
      <c r="B32" s="105" t="s">
        <v>66</v>
      </c>
      <c r="C32" s="106">
        <f>IF($B32="","",SUMIFS(数据录入!$H$5:$H$20000,数据录入!$C$5:$C$20000,$B32,数据录入!$E$5:$E$20000,"期初余额",数据录入!$B$5:$B$20000,"&lt;="&amp;$C$25)+SUMIFS(数据录入!$F$5:$F$20000,数据录入!$C$5:$C$20000,$B32,数据录入!$B$5:$B$20000,"&lt;"&amp;$C$25)-SUMIFS(数据录入!$G$5:$G$20000,数据录入!$C$5:$C$20000,$B32,数据录入!$B$5:$B$20000,"&lt;"&amp;$C$25))</f>
        <v>382888.52</v>
      </c>
      <c r="D32" s="107">
        <f>IF($B32="","",SUMIFS(数据录入!$F$5:$F$199999,数据录入!$C$5:$C$199999,$B32,数据录入!$B$5:$B$199999,$C$25))</f>
        <v>0</v>
      </c>
      <c r="E32" s="107">
        <f>IF($B32="","",SUMIFS(数据录入!$G$5:$G$199999,数据录入!$C$5:$C$199999,$B32,数据录入!$B$5:$B$199999,$C$25))</f>
        <v>0</v>
      </c>
      <c r="F32" s="106">
        <f t="shared" si="5"/>
        <v>382888.52</v>
      </c>
      <c r="G32" s="96"/>
      <c r="H32" s="104">
        <v>6</v>
      </c>
      <c r="I32" s="104" t="s">
        <v>66</v>
      </c>
      <c r="J32" s="108">
        <f>IF($I32="","",SUMIFS(数据录入!$H$5:$H$20000,数据录入!$C$5:$C$20000,$I32,数据录入!$E$5:$E$20000,"期初余额",数据录入!$B$5:$B$20000,"&lt;="&amp;DATE(YEAR($K$25),MONTH($K$25),1))+SUMIFS(数据录入!$F$5:$F$20000,数据录入!$C$5:$C$20000,$I32,数据录入!$B$5:$B$20000,"&lt;"&amp;DATE(YEAR($K$25),MONTH($K$25),1))-SUMIFS(数据录入!$G$5:$G$20000,数据录入!$C$5:$C$20000,$I32,数据录入!$B$5:$B$20000,"&lt;"&amp;DATE(YEAR($K$25),MONTH($K$25),1)))</f>
        <v>43095.1899999995</v>
      </c>
      <c r="K32" s="109">
        <f>IF($I32="","",SUMIFS(数据录入!$F$5:$F$20000,数据录入!$C$5:$C$20000,$I32,数据录入!$B$5:$B$20000,"&gt;="&amp;DATE(YEAR($K$25),MONTH($K$25),1),数据录入!$B$5:$B$20000,"&lt;="&amp;DATE(YEAR($K$25),MONTH($K$25)+1,0)))</f>
        <v>1906893.33</v>
      </c>
      <c r="L32" s="109">
        <f>IF($I32="","",SUMIFS(数据录入!$G$5:$G$20000,数据录入!$C$5:$C$20000,$I32,数据录入!$B$5:$B$20000,"&gt;="&amp;DATE(YEAR($K$25),MONTH($K$25),1),数据录入!$B$5:$B$20000,"&lt;="&amp;DATE(YEAR($K$25),MONTH($K$25)+1,0)))</f>
        <v>1567100</v>
      </c>
      <c r="M32" s="108">
        <f t="shared" si="4"/>
        <v>382888.52</v>
      </c>
      <c r="N32" s="96"/>
      <c r="O32" s="102"/>
      <c r="P32" s="111">
        <v>46143</v>
      </c>
      <c r="Q32" s="96"/>
      <c r="R32" s="96"/>
      <c r="S32" s="102"/>
      <c r="T32" s="102"/>
      <c r="U32" s="29"/>
      <c r="V32" s="29"/>
      <c r="BK32" s="102"/>
      <c r="BL32" s="102"/>
      <c r="BM32" s="102"/>
    </row>
    <row r="33" s="29" customFormat="1" ht="20" hidden="1" customHeight="1" spans="1:65">
      <c r="A33" s="104">
        <v>7</v>
      </c>
      <c r="B33" s="105" t="s">
        <v>70</v>
      </c>
      <c r="C33" s="106">
        <f>IF($B33="","",SUMIFS(数据录入!$H$5:$H$785,数据录入!$C$5:$C$785,$B33,数据录入!$E$5:$E$785,"期初余额",数据录入!$B$5:$B$785,"&lt;="&amp;$C$25)+SUMIFS(数据录入!$F$5:$F$785,数据录入!$C$5:$C$785,$B33,数据录入!$B$5:$B$785,"&lt;"&amp;$C$25)-SUMIFS(数据录入!$G$5:$G$785,数据录入!$C$5:$C$785,$B33,数据录入!$B$5:$B$785,"&lt;"&amp;$C$25))</f>
        <v>0</v>
      </c>
      <c r="D33" s="107">
        <f>IF($B33="","",SUMIFS(数据录入!$F$5:$F$785,数据录入!$C$5:$C$785,$B33,数据录入!$B$5:$B$785,$C$25))</f>
        <v>0</v>
      </c>
      <c r="E33" s="107">
        <f>IF($B33="","",SUMIFS(数据录入!$G$5:$G$785,数据录入!$C$5:$C$785,$B33,数据录入!$B$5:$B$785,$C$25))</f>
        <v>0</v>
      </c>
      <c r="F33" s="106">
        <f t="shared" si="5"/>
        <v>0</v>
      </c>
      <c r="G33" s="96"/>
      <c r="H33" s="104">
        <v>7</v>
      </c>
      <c r="I33" s="104" t="s">
        <v>70</v>
      </c>
      <c r="J33" s="108">
        <f>IF($I33="","",SUMIFS(数据录入!$H$5:$H$785,数据录入!$C$5:$C$785,$I33,数据录入!$E$5:$E$785,"期初余额",数据录入!$B$5:$B$785,"&lt;="&amp;DATE(YEAR($K$25),MONTH($K$25),1))+SUMIFS(数据录入!$F$5:$F$785,数据录入!$C$5:$C$785,$I33,数据录入!$B$5:$B$785,"&lt;"&amp;DATE(YEAR($K$25),MONTH($K$25),1))-SUMIFS(数据录入!$G$5:$G$785,数据录入!$C$5:$C$785,$I33,数据录入!$B$5:$B$785,"&lt;"&amp;DATE(YEAR($K$25),MONTH($K$25),1)))</f>
        <v>0</v>
      </c>
      <c r="K33" s="109">
        <f>IF($I33="","",SUMIFS(数据录入!$F$5:$F$785,数据录入!$C$5:$C$785,$I33,数据录入!$B$5:$B$785,"&gt;="&amp;DATE(YEAR($K$25),MONTH($K$25),1),数据录入!$B$5:$B$785,"&lt;="&amp;DATE(YEAR($K$25),MONTH($K$25)+1,0)))</f>
        <v>0</v>
      </c>
      <c r="L33" s="109">
        <f>IF($I33="","",SUMIFS(数据录入!$G$5:$G$20000,数据录入!$C$5:$C$20000,$I33,数据录入!$B$5:$B$20000,"&gt;="&amp;DATE(YEAR($K$25),MONTH($K$25),1),数据录入!$B$5:$B$20000,"&lt;="&amp;DATE(YEAR($K$25),MONTH($K$25)+1,0)))</f>
        <v>0</v>
      </c>
      <c r="M33" s="108">
        <f t="shared" si="4"/>
        <v>0</v>
      </c>
      <c r="N33" s="96"/>
      <c r="O33" s="102"/>
      <c r="P33" s="111">
        <v>46174</v>
      </c>
      <c r="Q33" s="96"/>
      <c r="R33" s="96"/>
      <c r="S33" s="102"/>
      <c r="T33" s="102"/>
      <c r="U33" s="29"/>
      <c r="V33" s="29"/>
      <c r="BK33" s="102"/>
      <c r="BL33" s="102"/>
      <c r="BM33" s="102"/>
    </row>
    <row r="34" s="29" customFormat="1" ht="20" hidden="1" customHeight="1" spans="1:65">
      <c r="A34" s="104">
        <v>8</v>
      </c>
      <c r="B34" s="105" t="s">
        <v>74</v>
      </c>
      <c r="C34" s="106">
        <f>IF($B34="","",SUMIFS(数据录入!$H$5:$H$785,数据录入!$C$5:$C$785,$B34,数据录入!$E$5:$E$785,"期初余额",数据录入!$B$5:$B$785,"&lt;="&amp;$C$25)+SUMIFS(数据录入!$F$5:$F$785,数据录入!$C$5:$C$785,$B34,数据录入!$B$5:$B$785,"&lt;"&amp;$C$25)-SUMIFS(数据录入!$G$5:$G$785,数据录入!$C$5:$C$785,$B34,数据录入!$B$5:$B$785,"&lt;"&amp;$C$25))</f>
        <v>0</v>
      </c>
      <c r="D34" s="107">
        <f>IF($B34="","",SUMIFS(数据录入!$F$5:$F$785,数据录入!$C$5:$C$785,$B34,数据录入!$B$5:$B$785,$C$25))</f>
        <v>0</v>
      </c>
      <c r="E34" s="107">
        <f>IF($B34="","",SUMIFS(数据录入!$G$5:$G$785,数据录入!$C$5:$C$785,$B34,数据录入!$B$5:$B$785,$C$25))</f>
        <v>0</v>
      </c>
      <c r="F34" s="106">
        <f t="shared" si="5"/>
        <v>0</v>
      </c>
      <c r="G34" s="96"/>
      <c r="H34" s="104">
        <v>8</v>
      </c>
      <c r="I34" s="104" t="s">
        <v>74</v>
      </c>
      <c r="J34" s="108">
        <f>IF($I34="","",SUMIFS(数据录入!$H$5:$H$785,数据录入!$C$5:$C$785,$I34,数据录入!$E$5:$E$785,"期初余额",数据录入!$B$5:$B$785,"&lt;="&amp;DATE(YEAR($K$25),MONTH($K$25),1))+SUMIFS(数据录入!$F$5:$F$785,数据录入!$C$5:$C$785,$I34,数据录入!$B$5:$B$785,"&lt;"&amp;DATE(YEAR($K$25),MONTH($K$25),1))-SUMIFS(数据录入!$G$5:$G$785,数据录入!$C$5:$C$785,$I34,数据录入!$B$5:$B$785,"&lt;"&amp;DATE(YEAR($K$25),MONTH($K$25),1)))</f>
        <v>0</v>
      </c>
      <c r="K34" s="109">
        <f>IF($I34="","",SUMIFS(数据录入!$F$5:$F$785,数据录入!$C$5:$C$785,$I34,数据录入!$B$5:$B$785,"&gt;="&amp;DATE(YEAR($K$25),MONTH($K$25),1),数据录入!$B$5:$B$785,"&lt;="&amp;DATE(YEAR($K$25),MONTH($K$25)+1,0)))</f>
        <v>0</v>
      </c>
      <c r="L34" s="109">
        <f>IF($I34="","",SUMIFS(数据录入!$G$5:$G$20000,数据录入!$C$5:$C$20000,$I34,数据录入!$B$5:$B$20000,"&gt;="&amp;DATE(YEAR($K$25),MONTH($K$25),1),数据录入!$B$5:$B$20000,"&lt;="&amp;DATE(YEAR($K$25),MONTH($K$25)+1,0)))</f>
        <v>0</v>
      </c>
      <c r="M34" s="108">
        <f t="shared" si="4"/>
        <v>0</v>
      </c>
      <c r="N34" s="96"/>
      <c r="O34" s="102"/>
      <c r="P34" s="111">
        <v>46204</v>
      </c>
      <c r="Q34" s="96"/>
      <c r="R34" s="96"/>
      <c r="S34" s="102"/>
      <c r="T34" s="102"/>
      <c r="U34" s="29"/>
      <c r="V34" s="29"/>
      <c r="BK34" s="102"/>
      <c r="BL34" s="102"/>
      <c r="BM34" s="102"/>
    </row>
    <row r="35" s="29" customFormat="1" ht="20" hidden="1" customHeight="1" spans="1:65">
      <c r="A35" s="104">
        <v>9</v>
      </c>
      <c r="B35" s="105" t="s">
        <v>78</v>
      </c>
      <c r="C35" s="106">
        <f>IF($B35="","",SUMIFS(数据录入!$H$5:$H$785,数据录入!$C$5:$C$785,$B35,数据录入!$E$5:$E$785,"期初余额",数据录入!$B$5:$B$785,"&lt;="&amp;$C$25)+SUMIFS(数据录入!$F$5:$F$785,数据录入!$C$5:$C$785,$B35,数据录入!$B$5:$B$785,"&lt;"&amp;$C$25)-SUMIFS(数据录入!$G$5:$G$785,数据录入!$C$5:$C$785,$B35,数据录入!$B$5:$B$785,"&lt;"&amp;$C$25))</f>
        <v>0</v>
      </c>
      <c r="D35" s="107">
        <f>IF($B35="","",SUMIFS(数据录入!$F$5:$F$785,数据录入!$C$5:$C$785,$B35,数据录入!$B$5:$B$785,$C$25))</f>
        <v>0</v>
      </c>
      <c r="E35" s="107">
        <f>IF($B35="","",SUMIFS(数据录入!$G$5:$G$785,数据录入!$C$5:$C$785,$B35,数据录入!$B$5:$B$785,$C$25))</f>
        <v>0</v>
      </c>
      <c r="F35" s="106">
        <f t="shared" si="5"/>
        <v>0</v>
      </c>
      <c r="G35" s="96"/>
      <c r="H35" s="104">
        <v>9</v>
      </c>
      <c r="I35" s="104" t="s">
        <v>78</v>
      </c>
      <c r="J35" s="108">
        <f>IF($I35="","",SUMIFS(数据录入!$H$5:$H$785,数据录入!$C$5:$C$785,$I35,数据录入!$E$5:$E$785,"期初余额",数据录入!$B$5:$B$785,"&lt;="&amp;DATE(YEAR($K$25),MONTH($K$25),1))+SUMIFS(数据录入!$F$5:$F$785,数据录入!$C$5:$C$785,$I35,数据录入!$B$5:$B$785,"&lt;"&amp;DATE(YEAR($K$25),MONTH($K$25),1))-SUMIFS(数据录入!$G$5:$G$785,数据录入!$C$5:$C$785,$I35,数据录入!$B$5:$B$785,"&lt;"&amp;DATE(YEAR($K$25),MONTH($K$25),1)))</f>
        <v>0</v>
      </c>
      <c r="K35" s="109">
        <f>IF($I35="","",SUMIFS(数据录入!$F$5:$F$785,数据录入!$C$5:$C$785,$I35,数据录入!$B$5:$B$785,"&gt;="&amp;DATE(YEAR($K$25),MONTH($K$25),1),数据录入!$B$5:$B$785,"&lt;="&amp;DATE(YEAR($K$25),MONTH($K$25)+1,0)))</f>
        <v>0</v>
      </c>
      <c r="L35" s="109">
        <f>IF($I35="","",SUMIFS(数据录入!$G$5:$G$20000,数据录入!$C$5:$C$20000,$I35,数据录入!$B$5:$B$20000,"&gt;="&amp;DATE(YEAR($K$25),MONTH($K$25),1),数据录入!$B$5:$B$20000,"&lt;="&amp;DATE(YEAR($K$25),MONTH($K$25)+1,0)))</f>
        <v>0</v>
      </c>
      <c r="M35" s="108">
        <f t="shared" si="4"/>
        <v>0</v>
      </c>
      <c r="N35" s="96"/>
      <c r="O35" s="102"/>
      <c r="P35" s="111">
        <v>46235</v>
      </c>
      <c r="Q35" s="96"/>
      <c r="R35" s="96"/>
      <c r="S35" s="102"/>
      <c r="T35" s="102"/>
      <c r="U35" s="29"/>
      <c r="V35" s="29"/>
      <c r="BK35" s="102"/>
      <c r="BL35" s="102"/>
      <c r="BM35" s="102"/>
    </row>
    <row r="36" s="29" customFormat="1" ht="20" hidden="1" customHeight="1" spans="1:65">
      <c r="A36" s="104">
        <v>10</v>
      </c>
      <c r="B36" s="105" t="s">
        <v>82</v>
      </c>
      <c r="C36" s="106">
        <f>IF($B36="","",SUMIFS(数据录入!$H$5:$H$785,数据录入!$C$5:$C$785,$B36,数据录入!$E$5:$E$785,"期初余额",数据录入!$B$5:$B$785,"&lt;="&amp;$C$25)+SUMIFS(数据录入!$F$5:$F$785,数据录入!$C$5:$C$785,$B36,数据录入!$B$5:$B$785,"&lt;"&amp;$C$25)-SUMIFS(数据录入!$G$5:$G$785,数据录入!$C$5:$C$785,$B36,数据录入!$B$5:$B$785,"&lt;"&amp;$C$25))</f>
        <v>0</v>
      </c>
      <c r="D36" s="107">
        <f>IF($B36="","",SUMIFS(数据录入!$F$5:$F$785,数据录入!$C$5:$C$785,$B36,数据录入!$B$5:$B$785,$C$25))</f>
        <v>0</v>
      </c>
      <c r="E36" s="107">
        <f>IF($B36="","",SUMIFS(数据录入!$G$5:$G$785,数据录入!$C$5:$C$785,$B36,数据录入!$B$5:$B$785,$C$25))</f>
        <v>0</v>
      </c>
      <c r="F36" s="106">
        <f t="shared" si="5"/>
        <v>0</v>
      </c>
      <c r="G36" s="96"/>
      <c r="H36" s="104">
        <v>10</v>
      </c>
      <c r="I36" s="104" t="s">
        <v>82</v>
      </c>
      <c r="J36" s="108">
        <f>IF($I36="","",SUMIFS(数据录入!$H$5:$H$785,数据录入!$C$5:$C$785,$I36,数据录入!$E$5:$E$785,"期初余额",数据录入!$B$5:$B$785,"&lt;="&amp;DATE(YEAR($K$25),MONTH($K$25),1))+SUMIFS(数据录入!$F$5:$F$785,数据录入!$C$5:$C$785,$I36,数据录入!$B$5:$B$785,"&lt;"&amp;DATE(YEAR($K$25),MONTH($K$25),1))-SUMIFS(数据录入!$G$5:$G$785,数据录入!$C$5:$C$785,$I36,数据录入!$B$5:$B$785,"&lt;"&amp;DATE(YEAR($K$25),MONTH($K$25),1)))</f>
        <v>0</v>
      </c>
      <c r="K36" s="109">
        <f>IF($I36="","",SUMIFS(数据录入!$F$5:$F$785,数据录入!$C$5:$C$785,$I36,数据录入!$B$5:$B$785,"&gt;="&amp;DATE(YEAR($K$25),MONTH($K$25),1),数据录入!$B$5:$B$785,"&lt;="&amp;DATE(YEAR($K$25),MONTH($K$25)+1,0)))</f>
        <v>0</v>
      </c>
      <c r="L36" s="109">
        <f>IF($I36="","",SUMIFS(数据录入!$G$5:$G$20000,数据录入!$C$5:$C$20000,$I36,数据录入!$B$5:$B$20000,"&gt;="&amp;DATE(YEAR($K$25),MONTH($K$25),1),数据录入!$B$5:$B$20000,"&lt;="&amp;DATE(YEAR($K$25),MONTH($K$25)+1,0)))</f>
        <v>0</v>
      </c>
      <c r="M36" s="108">
        <f t="shared" si="4"/>
        <v>0</v>
      </c>
      <c r="N36" s="96"/>
      <c r="O36" s="102"/>
      <c r="P36" s="111">
        <v>46266</v>
      </c>
      <c r="Q36" s="96"/>
      <c r="R36" s="96"/>
      <c r="S36" s="102"/>
      <c r="T36" s="102"/>
      <c r="U36" s="29"/>
      <c r="V36" s="29"/>
      <c r="BK36" s="102"/>
      <c r="BL36" s="102"/>
      <c r="BM36" s="102"/>
    </row>
    <row r="37" s="29" customFormat="1" ht="20" hidden="1" customHeight="1" spans="1:65">
      <c r="A37" s="104">
        <v>11</v>
      </c>
      <c r="B37" s="105" t="s">
        <v>86</v>
      </c>
      <c r="C37" s="106">
        <f>IF($B37="","",SUMIFS(数据录入!$H$5:$H$785,数据录入!$C$5:$C$785,$B37,数据录入!$E$5:$E$785,"期初余额",数据录入!$B$5:$B$785,"&lt;="&amp;$C$25)+SUMIFS(数据录入!$F$5:$F$785,数据录入!$C$5:$C$785,$B37,数据录入!$B$5:$B$785,"&lt;"&amp;$C$25)-SUMIFS(数据录入!$G$5:$G$785,数据录入!$C$5:$C$785,$B37,数据录入!$B$5:$B$785,"&lt;"&amp;$C$25))</f>
        <v>0</v>
      </c>
      <c r="D37" s="107">
        <f>IF($B37="","",SUMIFS(数据录入!$F$5:$F$785,数据录入!$C$5:$C$785,$B37,数据录入!$B$5:$B$785,$C$25))</f>
        <v>0</v>
      </c>
      <c r="E37" s="107">
        <f>IF($B37="","",SUMIFS(数据录入!$G$5:$G$785,数据录入!$C$5:$C$785,$B37,数据录入!$B$5:$B$785,$C$25))</f>
        <v>0</v>
      </c>
      <c r="F37" s="106">
        <f t="shared" si="5"/>
        <v>0</v>
      </c>
      <c r="G37" s="96"/>
      <c r="H37" s="104">
        <v>11</v>
      </c>
      <c r="I37" s="104" t="s">
        <v>86</v>
      </c>
      <c r="J37" s="108">
        <f>IF($I37="","",SUMIFS(数据录入!$H$5:$H$785,数据录入!$C$5:$C$785,$I37,数据录入!$E$5:$E$785,"期初余额",数据录入!$B$5:$B$785,"&lt;="&amp;DATE(YEAR($K$25),MONTH($K$25),1))+SUMIFS(数据录入!$F$5:$F$785,数据录入!$C$5:$C$785,$I37,数据录入!$B$5:$B$785,"&lt;"&amp;DATE(YEAR($K$25),MONTH($K$25),1))-SUMIFS(数据录入!$G$5:$G$785,数据录入!$C$5:$C$785,$I37,数据录入!$B$5:$B$785,"&lt;"&amp;DATE(YEAR($K$25),MONTH($K$25),1)))</f>
        <v>0</v>
      </c>
      <c r="K37" s="109">
        <f>IF($I37="","",SUMIFS(数据录入!$F$5:$F$785,数据录入!$C$5:$C$785,$I37,数据录入!$B$5:$B$785,"&gt;="&amp;DATE(YEAR($K$25),MONTH($K$25),1),数据录入!$B$5:$B$785,"&lt;="&amp;DATE(YEAR($K$25),MONTH($K$25)+1,0)))</f>
        <v>0</v>
      </c>
      <c r="L37" s="109">
        <f>IF($I37="","",SUMIFS(数据录入!$G$5:$G$20000,数据录入!$C$5:$C$20000,$I37,数据录入!$B$5:$B$20000,"&gt;="&amp;DATE(YEAR($K$25),MONTH($K$25),1),数据录入!$B$5:$B$20000,"&lt;="&amp;DATE(YEAR($K$25),MONTH($K$25)+1,0)))</f>
        <v>0</v>
      </c>
      <c r="M37" s="108">
        <f t="shared" si="4"/>
        <v>0</v>
      </c>
      <c r="N37" s="96"/>
      <c r="O37" s="102"/>
      <c r="P37" s="111">
        <v>46296</v>
      </c>
      <c r="Q37" s="96"/>
      <c r="R37" s="96"/>
      <c r="S37" s="102"/>
      <c r="T37" s="102"/>
      <c r="U37" s="29"/>
      <c r="V37" s="29"/>
      <c r="BK37" s="102"/>
      <c r="BL37" s="102"/>
      <c r="BM37" s="102"/>
    </row>
    <row r="38" s="29" customFormat="1" ht="20" hidden="1" customHeight="1" spans="1:65">
      <c r="A38" s="104">
        <v>12</v>
      </c>
      <c r="B38" s="112" t="s">
        <v>90</v>
      </c>
      <c r="C38" s="106">
        <f>IF($B38="","",SUMIFS(数据录入!$H$5:$H$785,数据录入!$C$5:$C$785,$B38,数据录入!$E$5:$E$785,"期初余额",数据录入!$B$5:$B$785,"&lt;="&amp;$C$25)+SUMIFS(数据录入!$F$5:$F$785,数据录入!$C$5:$C$785,$B38,数据录入!$B$5:$B$785,"&lt;"&amp;$C$25)-SUMIFS(数据录入!$G$5:$G$785,数据录入!$C$5:$C$785,$B38,数据录入!$B$5:$B$785,"&lt;"&amp;$C$25))</f>
        <v>0</v>
      </c>
      <c r="D38" s="107">
        <f>IF($B38="","",SUMIFS(数据录入!$F$5:$F$785,数据录入!$C$5:$C$785,$B38,数据录入!$B$5:$B$785,$C$25))</f>
        <v>0</v>
      </c>
      <c r="E38" s="107">
        <f>IF($B38="","",SUMIFS(数据录入!$G$5:$G$785,数据录入!$C$5:$C$785,$B38,数据录入!$B$5:$B$785,$C$25))</f>
        <v>0</v>
      </c>
      <c r="F38" s="106">
        <f t="shared" si="5"/>
        <v>0</v>
      </c>
      <c r="G38" s="96"/>
      <c r="H38" s="104">
        <v>12</v>
      </c>
      <c r="I38" s="104" t="s">
        <v>90</v>
      </c>
      <c r="J38" s="108">
        <f>IF($I38="","",SUMIFS(数据录入!$H$5:$H$785,数据录入!$C$5:$C$785,$I38,数据录入!$E$5:$E$785,"期初余额",数据录入!$B$5:$B$785,"&lt;="&amp;DATE(YEAR($K$25),MONTH($K$25),1))+SUMIFS(数据录入!$F$5:$F$785,数据录入!$C$5:$C$785,$I38,数据录入!$B$5:$B$785,"&lt;"&amp;DATE(YEAR($K$25),MONTH($K$25),1))-SUMIFS(数据录入!$G$5:$G$785,数据录入!$C$5:$C$785,$I38,数据录入!$B$5:$B$785,"&lt;"&amp;DATE(YEAR($K$25),MONTH($K$25),1)))</f>
        <v>0</v>
      </c>
      <c r="K38" s="109">
        <f>IF($I38="","",SUMIFS(数据录入!$F$5:$F$785,数据录入!$C$5:$C$785,$I38,数据录入!$B$5:$B$785,"&gt;="&amp;DATE(YEAR($K$25),MONTH($K$25),1),数据录入!$B$5:$B$785,"&lt;="&amp;DATE(YEAR($K$25),MONTH($K$25)+1,0)))</f>
        <v>0</v>
      </c>
      <c r="L38" s="109">
        <f>IF($I38="","",SUMIFS(数据录入!$G$5:$G$20000,数据录入!$C$5:$C$20000,$I38,数据录入!$B$5:$B$20000,"&gt;="&amp;DATE(YEAR($K$25),MONTH($K$25),1),数据录入!$B$5:$B$20000,"&lt;="&amp;DATE(YEAR($K$25),MONTH($K$25)+1,0)))</f>
        <v>0</v>
      </c>
      <c r="M38" s="108">
        <f t="shared" si="4"/>
        <v>0</v>
      </c>
      <c r="N38" s="96"/>
      <c r="O38" s="102"/>
      <c r="P38" s="111">
        <v>46327</v>
      </c>
      <c r="Q38" s="96"/>
      <c r="R38" s="96"/>
      <c r="S38" s="102"/>
      <c r="T38" s="102"/>
      <c r="U38" s="29"/>
      <c r="V38" s="29"/>
      <c r="BK38" s="102"/>
      <c r="BL38" s="102"/>
      <c r="BM38" s="102"/>
    </row>
    <row r="39" s="29" customFormat="1" ht="20" hidden="1" customHeight="1" spans="1:65">
      <c r="A39" s="104">
        <v>13</v>
      </c>
      <c r="B39" s="105" t="s">
        <v>94</v>
      </c>
      <c r="C39" s="106">
        <f>IF($B39="","",SUMIFS(数据录入!$H$5:$H$785,数据录入!$C$5:$C$785,$B39,数据录入!$E$5:$E$785,"期初余额",数据录入!$B$5:$B$785,"&lt;="&amp;$C$25)+SUMIFS(数据录入!$F$5:$F$785,数据录入!$C$5:$C$785,$B39,数据录入!$B$5:$B$785,"&lt;"&amp;$C$25)-SUMIFS(数据录入!$G$5:$G$785,数据录入!$C$5:$C$785,$B39,数据录入!$B$5:$B$785,"&lt;"&amp;$C$25))</f>
        <v>0</v>
      </c>
      <c r="D39" s="107">
        <f>IF($B39="","",SUMIFS(数据录入!$F$5:$F$785,数据录入!$C$5:$C$785,$B39,数据录入!$B$5:$B$785,$C$25))</f>
        <v>0</v>
      </c>
      <c r="E39" s="107">
        <f>IF($B39="","",SUMIFS(数据录入!$G$5:$G$785,数据录入!$C$5:$C$785,$B39,数据录入!$B$5:$B$785,$C$25))</f>
        <v>0</v>
      </c>
      <c r="F39" s="106">
        <f t="shared" si="5"/>
        <v>0</v>
      </c>
      <c r="G39" s="96"/>
      <c r="H39" s="104">
        <v>13</v>
      </c>
      <c r="I39" s="104" t="s">
        <v>94</v>
      </c>
      <c r="J39" s="108">
        <f>IF($I39="","",SUMIFS(数据录入!$H$5:$H$785,数据录入!$C$5:$C$785,$I39,数据录入!$E$5:$E$785,"期初余额",数据录入!$B$5:$B$785,"&lt;="&amp;DATE(YEAR($K$25),MONTH($K$25),1))+SUMIFS(数据录入!$F$5:$F$785,数据录入!$C$5:$C$785,$I39,数据录入!$B$5:$B$785,"&lt;"&amp;DATE(YEAR($K$25),MONTH($K$25),1))-SUMIFS(数据录入!$G$5:$G$785,数据录入!$C$5:$C$785,$I39,数据录入!$B$5:$B$785,"&lt;"&amp;DATE(YEAR($K$25),MONTH($K$25),1)))</f>
        <v>0</v>
      </c>
      <c r="K39" s="109">
        <f>IF($I39="","",SUMIFS(数据录入!$F$5:$F$785,数据录入!$C$5:$C$785,$I39,数据录入!$B$5:$B$785,"&gt;="&amp;DATE(YEAR($K$25),MONTH($K$25),1),数据录入!$B$5:$B$785,"&lt;="&amp;DATE(YEAR($K$25),MONTH($K$25)+1,0)))</f>
        <v>0</v>
      </c>
      <c r="L39" s="109">
        <f>IF($I39="","",SUMIFS(数据录入!$G$5:$G$20000,数据录入!$C$5:$C$20000,$I39,数据录入!$B$5:$B$20000,"&gt;="&amp;DATE(YEAR($K$25),MONTH($K$25),1),数据录入!$B$5:$B$20000,"&lt;="&amp;DATE(YEAR($K$25),MONTH($K$25)+1,0)))</f>
        <v>0</v>
      </c>
      <c r="M39" s="108">
        <f t="shared" si="4"/>
        <v>0</v>
      </c>
      <c r="N39" s="96"/>
      <c r="O39" s="113"/>
      <c r="P39" s="111">
        <v>46357</v>
      </c>
      <c r="Q39" s="96"/>
      <c r="R39" s="96"/>
      <c r="S39" s="102"/>
      <c r="T39" s="102"/>
      <c r="U39" s="29"/>
      <c r="V39" s="29"/>
      <c r="BK39" s="102"/>
      <c r="BL39" s="102"/>
      <c r="BM39" s="102"/>
    </row>
    <row r="40" s="29" customFormat="1" ht="20" hidden="1" customHeight="1" spans="1:65">
      <c r="A40" s="104">
        <v>14</v>
      </c>
      <c r="B40" s="112" t="s">
        <v>99</v>
      </c>
      <c r="C40" s="106">
        <f>IF($B40="","",SUMIFS(数据录入!$H$5:$H$785,数据录入!$C$5:$C$785,$B40,数据录入!$E$5:$E$785,"期初余额",数据录入!$B$5:$B$785,"&lt;="&amp;$C$25)+SUMIFS(数据录入!$F$5:$F$785,数据录入!$C$5:$C$785,$B40,数据录入!$B$5:$B$785,"&lt;"&amp;$C$25)-SUMIFS(数据录入!$G$5:$G$785,数据录入!$C$5:$C$785,$B40,数据录入!$B$5:$B$785,"&lt;"&amp;$C$25))</f>
        <v>0</v>
      </c>
      <c r="D40" s="107">
        <f>IF($B40="","",SUMIFS(数据录入!$F$5:$F$785,数据录入!$C$5:$C$785,$B40,数据录入!$B$5:$B$785,$C$25))</f>
        <v>0</v>
      </c>
      <c r="E40" s="107">
        <f>IF($B40="","",SUMIFS(数据录入!$G$5:$G$785,数据录入!$C$5:$C$785,$B40,数据录入!$B$5:$B$785,$C$25))</f>
        <v>0</v>
      </c>
      <c r="F40" s="106">
        <f t="shared" si="5"/>
        <v>0</v>
      </c>
      <c r="G40" s="96"/>
      <c r="H40" s="104">
        <v>14</v>
      </c>
      <c r="I40" s="104" t="s">
        <v>99</v>
      </c>
      <c r="J40" s="108">
        <f>IF($I40="","",SUMIFS(数据录入!$H$5:$H$785,数据录入!$C$5:$C$785,$I40,数据录入!$E$5:$E$785,"期初余额",数据录入!$B$5:$B$785,"&lt;="&amp;DATE(YEAR($K$25),MONTH($K$25),1))+SUMIFS(数据录入!$F$5:$F$785,数据录入!$C$5:$C$785,$I40,数据录入!$B$5:$B$785,"&lt;"&amp;DATE(YEAR($K$25),MONTH($K$25),1))-SUMIFS(数据录入!$G$5:$G$785,数据录入!$C$5:$C$785,$I40,数据录入!$B$5:$B$785,"&lt;"&amp;DATE(YEAR($K$25),MONTH($K$25),1)))</f>
        <v>0</v>
      </c>
      <c r="K40" s="109">
        <f>IF($I40="","",SUMIFS(数据录入!$F$5:$F$785,数据录入!$C$5:$C$785,$I40,数据录入!$B$5:$B$785,"&gt;="&amp;DATE(YEAR($K$25),MONTH($K$25),1),数据录入!$B$5:$B$785,"&lt;="&amp;DATE(YEAR($K$25),MONTH($K$25)+1,0)))</f>
        <v>0</v>
      </c>
      <c r="L40" s="109">
        <f>IF($I40="","",SUMIFS(数据录入!$G$5:$G$20000,数据录入!$C$5:$C$20000,$I40,数据录入!$B$5:$B$20000,"&gt;="&amp;DATE(YEAR($K$25),MONTH($K$25),1),数据录入!$B$5:$B$20000,"&lt;="&amp;DATE(YEAR($K$25),MONTH($K$25)+1,0)))</f>
        <v>0</v>
      </c>
      <c r="M40" s="108">
        <f t="shared" si="4"/>
        <v>0</v>
      </c>
      <c r="N40" s="96"/>
      <c r="O40" s="113"/>
      <c r="P40" s="96"/>
      <c r="Q40" s="96"/>
      <c r="R40" s="96"/>
      <c r="S40" s="102"/>
      <c r="T40" s="102"/>
      <c r="U40" s="29"/>
      <c r="V40" s="29"/>
      <c r="BK40" s="102"/>
      <c r="BL40" s="102"/>
      <c r="BM40" s="102"/>
    </row>
    <row r="41" s="29" customFormat="1" ht="20" customHeight="1" spans="1:65">
      <c r="A41" s="114" t="s">
        <v>817</v>
      </c>
      <c r="B41" s="114"/>
      <c r="C41" s="115">
        <f>SUM(C27:C40)</f>
        <v>2395225.21</v>
      </c>
      <c r="D41" s="115">
        <f>SUM(D27:D40)</f>
        <v>11474</v>
      </c>
      <c r="E41" s="115">
        <f>SUM(E27:E40)</f>
        <v>26236.61</v>
      </c>
      <c r="F41" s="115">
        <f>SUM(F27:F40)</f>
        <v>2380462.6</v>
      </c>
      <c r="G41" s="96"/>
      <c r="H41" s="114"/>
      <c r="I41" s="114" t="s">
        <v>817</v>
      </c>
      <c r="J41" s="116">
        <f>SUM(J27:J40)</f>
        <v>805085.590000001</v>
      </c>
      <c r="K41" s="116">
        <f>SUM(K27:K40)</f>
        <v>4978725.4</v>
      </c>
      <c r="L41" s="116">
        <f>SUM(L27:L40)</f>
        <v>3403348.39</v>
      </c>
      <c r="M41" s="116">
        <f>SUM(M27:M40)</f>
        <v>2380462.6</v>
      </c>
      <c r="N41" s="96"/>
      <c r="O41" s="96"/>
      <c r="P41" s="96"/>
      <c r="Q41" s="96"/>
      <c r="R41" s="96"/>
      <c r="S41" s="102"/>
      <c r="T41" s="102"/>
      <c r="U41" s="29"/>
      <c r="V41" s="29"/>
      <c r="BK41" s="102"/>
      <c r="BL41" s="102"/>
      <c r="BM41" s="102"/>
    </row>
  </sheetData>
  <mergeCells count="4">
    <mergeCell ref="A1:T1"/>
    <mergeCell ref="A3:BO3"/>
    <mergeCell ref="A24:F24"/>
    <mergeCell ref="H24:M24"/>
  </mergeCells>
  <conditionalFormatting sqref="B8:BO17 B20:BO21">
    <cfRule type="cellIs" dxfId="18" priority="2" operator="lessThan">
      <formula>0</formula>
    </cfRule>
  </conditionalFormatting>
  <conditionalFormatting sqref="B18:BO19">
    <cfRule type="cellIs" dxfId="18" priority="1" operator="lessThan">
      <formula>0</formula>
    </cfRule>
  </conditionalFormatting>
  <dataValidations count="1">
    <dataValidation type="list" allowBlank="1" showInputMessage="1" showErrorMessage="1" sqref="K25">
      <formula1>$P$28:$P$39</formula1>
    </dataValidation>
  </dataValidations>
  <pageMargins left="0.75" right="0.75" top="1" bottom="1" header="0.5" footer="0.5"/>
  <headerFooter/>
  <ignoredErrors>
    <ignoredError sqref="D8:BP22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175"/>
  <sheetViews>
    <sheetView showGridLines="0" workbookViewId="0">
      <pane ySplit="5" topLeftCell="A6" activePane="bottomLeft" state="frozen"/>
      <selection/>
      <selection pane="bottomLeft" activeCell="E165" sqref="E165"/>
    </sheetView>
  </sheetViews>
  <sheetFormatPr defaultColWidth="9" defaultRowHeight="13.5"/>
  <cols>
    <col min="1" max="1" width="2.25" style="50" customWidth="1"/>
    <col min="2" max="2" width="12.5" style="49" customWidth="1"/>
    <col min="3" max="3" width="14" style="49" customWidth="1"/>
    <col min="4" max="4" width="7.875" style="49" customWidth="1"/>
    <col min="5" max="5" width="7.125" style="49" customWidth="1"/>
    <col min="6" max="6" width="13.875" style="49" customWidth="1"/>
    <col min="7" max="7" width="13.5" style="49" customWidth="1"/>
    <col min="8" max="8" width="15.125" style="49" customWidth="1"/>
    <col min="9" max="16371" width="9" style="49" customWidth="1"/>
    <col min="16372" max="16381" width="9" style="49"/>
  </cols>
  <sheetData>
    <row r="1" s="49" customFormat="1" ht="28" customHeight="1" spans="1:13">
      <c r="A1" s="50"/>
      <c r="B1" s="51" t="s">
        <v>833</v>
      </c>
      <c r="C1" s="52"/>
      <c r="D1" s="52"/>
      <c r="E1" s="52"/>
      <c r="F1" s="52"/>
      <c r="G1" s="52"/>
      <c r="H1" s="52"/>
      <c r="J1" s="53" t="s">
        <v>834</v>
      </c>
      <c r="K1" s="54"/>
      <c r="L1" s="54"/>
      <c r="M1" s="54"/>
    </row>
    <row r="2" s="49" customFormat="1" ht="24" customHeight="1" spans="1:13">
      <c r="A2" s="50"/>
      <c r="B2" s="55" t="s">
        <v>835</v>
      </c>
      <c r="C2" s="56">
        <v>46266</v>
      </c>
      <c r="D2" s="55" t="s">
        <v>262</v>
      </c>
      <c r="E2" s="55" t="e">
        <f>IF(OR($C$2="",$C$3=""),"",SUMIFS([1]数据录入!$J$4:$J$9999,[1]数据录入!$B$4:$B$9999,"&gt;="&amp;$C$2,[1]数据录入!$B$4:$B$9999,"&lt;="&amp;$C$3))</f>
        <v>#VALUE!</v>
      </c>
      <c r="F2" s="57">
        <f>SUM(C5:C500)</f>
        <v>19130</v>
      </c>
      <c r="G2" s="58" t="s">
        <v>836</v>
      </c>
      <c r="H2" s="57">
        <f>IF(OR(F2="",F3=""),"",F2-F3)</f>
        <v>-124262.74</v>
      </c>
    </row>
    <row r="3" s="49" customFormat="1" ht="24" customHeight="1" spans="1:13">
      <c r="A3" s="50"/>
      <c r="B3" s="55" t="s">
        <v>837</v>
      </c>
      <c r="C3" s="56">
        <v>46266</v>
      </c>
      <c r="D3" s="55" t="s">
        <v>263</v>
      </c>
      <c r="E3" s="55" t="e">
        <f>IF(OR($C$2="",$C$3=""),"",SUMIFS([1]数据录入!$K$4:$K$9999,[1]数据录入!$B$4:$B$9999,"&gt;="&amp;$C$2,[1]数据录入!$B$4:$B$9999,"&lt;="&amp;$C$3))</f>
        <v>#VALUE!</v>
      </c>
      <c r="F3" s="57">
        <f>SUM(G5:G500)</f>
        <v>143392.74</v>
      </c>
      <c r="G3" s="59"/>
      <c r="H3" s="57"/>
      <c r="I3" s="60"/>
      <c r="J3" s="60"/>
      <c r="K3" s="60"/>
      <c r="L3" s="60"/>
      <c r="M3" s="60"/>
    </row>
    <row r="4" s="49" customFormat="1" ht="24" customHeight="1" spans="1:13">
      <c r="A4" s="50"/>
      <c r="B4" s="61" t="s">
        <v>838</v>
      </c>
      <c r="C4" s="62" t="s">
        <v>839</v>
      </c>
      <c r="D4" s="61" t="s">
        <v>840</v>
      </c>
      <c r="E4" s="61" t="s">
        <v>265</v>
      </c>
      <c r="F4" s="61" t="s">
        <v>841</v>
      </c>
      <c r="G4" s="61" t="s">
        <v>839</v>
      </c>
      <c r="H4" s="61" t="s">
        <v>842</v>
      </c>
    </row>
    <row r="5" s="49" customFormat="1" ht="20" customHeight="1" spans="1:13">
      <c r="A5" s="50"/>
      <c r="B5" s="63" t="s">
        <v>46</v>
      </c>
      <c r="C5" s="64">
        <f>IF($B5="","",SUMIFS(数据录入!$F$4:$F$5077,数据录入!$I$4:$I$5077,$B5,数据录入!$B$4:$B$5077,"&gt;="&amp;$C$2,数据录入!$B$4:$B$5077,"&lt;="&amp;$C$3))</f>
        <v>0</v>
      </c>
      <c r="D5" s="65">
        <f>IF(OR($B5="",$F$2=0),"",C5/$F$2)</f>
        <v>0</v>
      </c>
      <c r="E5" s="66">
        <v>1</v>
      </c>
      <c r="F5" s="41" t="s">
        <v>45</v>
      </c>
      <c r="G5" s="64">
        <f>IF($F5="","",SUMIFS(数据录入!$G$4:$G$5077,数据录入!$D$4:$D$5077,$F5,数据录入!$B$4:$B$5077,"&gt;="&amp;$C$2,数据录入!$B$4:$B$5077,"&lt;="&amp;$C$3))</f>
        <v>0</v>
      </c>
      <c r="H5" s="65">
        <f>IF(OR($F5="",$F$3=0),"",G5/$F$3)</f>
        <v>0</v>
      </c>
    </row>
    <row r="6" s="49" customFormat="1" ht="20" customHeight="1" spans="1:13">
      <c r="A6" s="50"/>
      <c r="B6" s="63" t="s">
        <v>51</v>
      </c>
      <c r="C6" s="64">
        <f>IF($B6="","",SUMIFS(数据录入!$F$4:$F$5077,数据录入!$I$4:$I$5077,$B6,数据录入!$B$4:$B$5077,"&gt;="&amp;$C$2,数据录入!$B$4:$B$5077,"&lt;="&amp;$C$3))</f>
        <v>0</v>
      </c>
      <c r="D6" s="65">
        <f t="shared" ref="D6:D39" si="0">IF(OR($B6="",$F$2=0),"",C6/$F$2)</f>
        <v>0</v>
      </c>
      <c r="E6" s="66">
        <v>2</v>
      </c>
      <c r="F6" s="63" t="s">
        <v>50</v>
      </c>
      <c r="G6" s="64">
        <f>IF($F6="","",SUMIFS(数据录入!$G$4:$G$5077,数据录入!$D$4:$D$5077,$F6,数据录入!$B$4:$B$5077,"&gt;="&amp;$C$2,数据录入!$B$4:$B$5077,"&lt;="&amp;$C$3))</f>
        <v>0</v>
      </c>
      <c r="H6" s="65">
        <f>IF(OR($F6="",$F$3=0),"",G6/$F$3)</f>
        <v>0</v>
      </c>
    </row>
    <row r="7" s="49" customFormat="1" ht="20" customHeight="1" spans="1:13">
      <c r="A7" s="50"/>
      <c r="B7" s="63" t="s">
        <v>55</v>
      </c>
      <c r="C7" s="64">
        <f>IF($B7="","",SUMIFS(数据录入!$F$4:$F$5077,数据录入!$I$4:$I$5077,$B7,数据录入!$B$4:$B$5077,"&gt;="&amp;$C$2,数据录入!$B$4:$B$5077,"&lt;="&amp;$C$3))</f>
        <v>0</v>
      </c>
      <c r="D7" s="65">
        <f t="shared" si="0"/>
        <v>0</v>
      </c>
      <c r="E7" s="66">
        <v>3</v>
      </c>
      <c r="F7" s="63" t="s">
        <v>54</v>
      </c>
      <c r="G7" s="64">
        <f>IF($F7="","",SUMIFS(数据录入!$G$4:$G$5077,数据录入!$D$4:$D$5077,$F7,数据录入!$B$4:$B$5077,"&gt;="&amp;$C$2,数据录入!$B$4:$B$5077,"&lt;="&amp;$C$3))</f>
        <v>0</v>
      </c>
      <c r="H7" s="65">
        <f>IF(OR($F7="",$F$3=0),"",G7/$F$3)</f>
        <v>0</v>
      </c>
    </row>
    <row r="8" s="49" customFormat="1" ht="20" customHeight="1" spans="1:13">
      <c r="A8" s="50"/>
      <c r="B8" s="63" t="s">
        <v>59</v>
      </c>
      <c r="C8" s="64">
        <f>IF($B8="","",SUMIFS(数据录入!$F$4:$F$5077,数据录入!$I$4:$I$5077,$B8,数据录入!$B$4:$B$5077,"&gt;="&amp;$C$2,数据录入!$B$4:$B$5077,"&lt;="&amp;$C$3))</f>
        <v>0</v>
      </c>
      <c r="D8" s="65">
        <f t="shared" si="0"/>
        <v>0</v>
      </c>
      <c r="E8" s="66">
        <v>4</v>
      </c>
      <c r="F8" s="63" t="s">
        <v>58</v>
      </c>
      <c r="G8" s="64">
        <f>IF($F8="","",SUMIFS(数据录入!$G$4:$G$5077,数据录入!$D$4:$D$5077,$F8,数据录入!$B$4:$B$5077,"&gt;="&amp;$C$2,数据录入!$B$4:$B$5077,"&lt;="&amp;$C$3))</f>
        <v>0</v>
      </c>
      <c r="H8" s="65">
        <f t="shared" ref="H8:H39" si="1">IF(OR($F8="",$F$3=0),"",G8/$F$3)</f>
        <v>0</v>
      </c>
    </row>
    <row r="9" s="49" customFormat="1" ht="20" customHeight="1" spans="1:13">
      <c r="A9" s="50"/>
      <c r="B9" s="63" t="s">
        <v>64</v>
      </c>
      <c r="C9" s="64">
        <f>IF($B9="","",SUMIFS(数据录入!$F$4:$F$5077,数据录入!$I$4:$I$5077,$B9,数据录入!$B$4:$B$5077,"&gt;="&amp;$C$2,数据录入!$B$4:$B$5077,"&lt;="&amp;$C$3))</f>
        <v>0</v>
      </c>
      <c r="D9" s="65">
        <f t="shared" si="0"/>
        <v>0</v>
      </c>
      <c r="E9" s="66">
        <v>5</v>
      </c>
      <c r="F9" s="63" t="s">
        <v>63</v>
      </c>
      <c r="G9" s="64">
        <f>IF($F9="","",SUMIFS(数据录入!$G$4:$G$5077,数据录入!$D$4:$D$5077,$F9,数据录入!$B$4:$B$5077,"&gt;="&amp;$C$2,数据录入!$B$4:$B$5077,"&lt;="&amp;$C$3))</f>
        <v>0</v>
      </c>
      <c r="H9" s="65">
        <f t="shared" si="1"/>
        <v>0</v>
      </c>
    </row>
    <row r="10" s="49" customFormat="1" ht="20" customHeight="1" spans="1:13">
      <c r="A10" s="50"/>
      <c r="B10" s="63" t="s">
        <v>68</v>
      </c>
      <c r="C10" s="64">
        <f>IF($B10="","",SUMIFS(数据录入!$F$4:$F$5077,数据录入!$I$4:$I$5077,$B10,数据录入!$B$4:$B$5077,"&gt;="&amp;$C$2,数据录入!$B$4:$B$5077,"&lt;="&amp;$C$3))</f>
        <v>0</v>
      </c>
      <c r="D10" s="65">
        <f t="shared" si="0"/>
        <v>0</v>
      </c>
      <c r="E10" s="66">
        <v>6</v>
      </c>
      <c r="F10" s="63" t="s">
        <v>67</v>
      </c>
      <c r="G10" s="64">
        <f>IF($F10="","",SUMIFS(数据录入!$G$4:$G$5077,数据录入!$D$4:$D$5077,$F10,数据录入!$B$4:$B$5077,"&gt;="&amp;$C$2,数据录入!$B$4:$B$5077,"&lt;="&amp;$C$3))</f>
        <v>0</v>
      </c>
      <c r="H10" s="65">
        <f t="shared" si="1"/>
        <v>0</v>
      </c>
    </row>
    <row r="11" s="49" customFormat="1" ht="20" customHeight="1" spans="1:13">
      <c r="A11" s="50"/>
      <c r="B11" s="63" t="s">
        <v>72</v>
      </c>
      <c r="C11" s="64">
        <f>IF($B11="","",SUMIFS(数据录入!$F$4:$F$5077,数据录入!$I$4:$I$5077,$B11,数据录入!$B$4:$B$5077,"&gt;="&amp;$C$2,数据录入!$B$4:$B$5077,"&lt;="&amp;$C$3))</f>
        <v>0</v>
      </c>
      <c r="D11" s="65">
        <f t="shared" si="0"/>
        <v>0</v>
      </c>
      <c r="E11" s="66">
        <v>7</v>
      </c>
      <c r="F11" s="63" t="s">
        <v>71</v>
      </c>
      <c r="G11" s="64">
        <f>IF($F11="","",SUMIFS(数据录入!$G$4:$G$5077,数据录入!$D$4:$D$5077,$F11,数据录入!$B$4:$B$5077,"&gt;="&amp;$C$2,数据录入!$B$4:$B$5077,"&lt;="&amp;$C$3))</f>
        <v>45000</v>
      </c>
      <c r="H11" s="65">
        <f t="shared" si="1"/>
        <v>0.313823419512034</v>
      </c>
    </row>
    <row r="12" s="49" customFormat="1" ht="20" customHeight="1" spans="1:13">
      <c r="A12" s="50"/>
      <c r="B12" s="63" t="s">
        <v>76</v>
      </c>
      <c r="C12" s="64">
        <f>IF($B12="","",SUMIFS(数据录入!$F$4:$F$5077,数据录入!$I$4:$I$5077,$B12,数据录入!$B$4:$B$5077,"&gt;="&amp;$C$2,数据录入!$B$4:$B$5077,"&lt;="&amp;$C$3))</f>
        <v>0</v>
      </c>
      <c r="D12" s="65">
        <f t="shared" si="0"/>
        <v>0</v>
      </c>
      <c r="E12" s="66">
        <v>8</v>
      </c>
      <c r="F12" s="63" t="s">
        <v>75</v>
      </c>
      <c r="G12" s="64">
        <f>IF($F12="","",SUMIFS(数据录入!$G$4:$G$5077,数据录入!$D$4:$D$5077,$F12,数据录入!$B$4:$B$5077,"&gt;="&amp;$C$2,数据录入!$B$4:$B$5077,"&lt;="&amp;$C$3))</f>
        <v>3000</v>
      </c>
      <c r="H12" s="65">
        <f t="shared" si="1"/>
        <v>0.0209215613008023</v>
      </c>
    </row>
    <row r="13" s="49" customFormat="1" ht="20" customHeight="1" spans="1:13">
      <c r="A13" s="50"/>
      <c r="B13" s="63" t="s">
        <v>80</v>
      </c>
      <c r="C13" s="64">
        <f>IF($B13="","",SUMIFS(数据录入!$F$4:$F$5077,数据录入!$I$4:$I$5077,$B13,数据录入!$B$4:$B$5077,"&gt;="&amp;$C$2,数据录入!$B$4:$B$5077,"&lt;="&amp;$C$3))</f>
        <v>0</v>
      </c>
      <c r="D13" s="65">
        <f t="shared" si="0"/>
        <v>0</v>
      </c>
      <c r="E13" s="66">
        <v>9</v>
      </c>
      <c r="F13" s="63" t="s">
        <v>79</v>
      </c>
      <c r="G13" s="64">
        <f>IF($F13="","",SUMIFS(数据录入!$G$4:$G$5077,数据录入!$D$4:$D$5077,$F13,数据录入!$B$4:$B$5077,"&gt;="&amp;$C$2,数据录入!$B$4:$B$5077,"&lt;="&amp;$C$3))</f>
        <v>0</v>
      </c>
      <c r="H13" s="65">
        <f t="shared" si="1"/>
        <v>0</v>
      </c>
    </row>
    <row r="14" s="49" customFormat="1" ht="20" customHeight="1" spans="1:13">
      <c r="A14" s="50"/>
      <c r="B14" s="63" t="s">
        <v>84</v>
      </c>
      <c r="C14" s="64">
        <f>IF($B14="","",SUMIFS(数据录入!$F$4:$F$5077,数据录入!$I$4:$I$5077,$B14,数据录入!$B$4:$B$5077,"&gt;="&amp;$C$2,数据录入!$B$4:$B$5077,"&lt;="&amp;$C$3))</f>
        <v>0</v>
      </c>
      <c r="D14" s="65">
        <f t="shared" si="0"/>
        <v>0</v>
      </c>
      <c r="E14" s="66">
        <v>10</v>
      </c>
      <c r="F14" s="63" t="s">
        <v>83</v>
      </c>
      <c r="G14" s="64">
        <f>IF($F14="","",SUMIFS(数据录入!$G$4:$G$5077,数据录入!$D$4:$D$5077,$F14,数据录入!$B$4:$B$5077,"&gt;="&amp;$C$2,数据录入!$B$4:$B$5077,"&lt;="&amp;$C$3))</f>
        <v>3280</v>
      </c>
      <c r="H14" s="65">
        <f t="shared" si="1"/>
        <v>0.0228742403555438</v>
      </c>
    </row>
    <row r="15" s="49" customFormat="1" ht="20" customHeight="1" spans="1:13">
      <c r="A15" s="50"/>
      <c r="B15" s="63" t="s">
        <v>88</v>
      </c>
      <c r="C15" s="64">
        <f>IF($B15="","",SUMIFS(数据录入!$F$4:$F$5077,数据录入!$I$4:$I$5077,$B15,数据录入!$B$4:$B$5077,"&gt;="&amp;$C$2,数据录入!$B$4:$B$5077,"&lt;="&amp;$C$3))</f>
        <v>0</v>
      </c>
      <c r="D15" s="65">
        <f t="shared" si="0"/>
        <v>0</v>
      </c>
      <c r="E15" s="66">
        <v>11</v>
      </c>
      <c r="F15" s="63" t="s">
        <v>87</v>
      </c>
      <c r="G15" s="64">
        <f>IF($F15="","",SUMIFS(数据录入!$G$4:$G$5077,数据录入!$D$4:$D$5077,$F15,数据录入!$B$4:$B$5077,"&gt;="&amp;$C$2,数据录入!$B$4:$B$5077,"&lt;="&amp;$C$3))</f>
        <v>0</v>
      </c>
      <c r="H15" s="65">
        <f t="shared" si="1"/>
        <v>0</v>
      </c>
    </row>
    <row r="16" s="49" customFormat="1" ht="20" customHeight="1" spans="1:13">
      <c r="A16" s="50"/>
      <c r="B16" s="63" t="s">
        <v>92</v>
      </c>
      <c r="C16" s="64">
        <f>IF($B16="","",SUMIFS(数据录入!$F$4:$F$5077,数据录入!$I$4:$I$5077,$B16,数据录入!$B$4:$B$5077,"&gt;="&amp;$C$2,数据录入!$B$4:$B$5077,"&lt;="&amp;$C$3))</f>
        <v>5000</v>
      </c>
      <c r="D16" s="65">
        <f t="shared" si="0"/>
        <v>0.261369576581286</v>
      </c>
      <c r="E16" s="66">
        <v>12</v>
      </c>
      <c r="F16" s="63" t="s">
        <v>91</v>
      </c>
      <c r="G16" s="64">
        <f>IF($F16="","",SUMIFS(数据录入!$G$4:$G$5077,数据录入!$D$4:$D$5077,$F16,数据录入!$B$4:$B$5077,"&gt;="&amp;$C$2,数据录入!$B$4:$B$5077,"&lt;="&amp;$C$3))</f>
        <v>0</v>
      </c>
      <c r="H16" s="65">
        <f t="shared" si="1"/>
        <v>0</v>
      </c>
    </row>
    <row r="17" s="49" customFormat="1" ht="20" customHeight="1" spans="1:8">
      <c r="A17" s="50"/>
      <c r="B17" s="63" t="s">
        <v>97</v>
      </c>
      <c r="C17" s="64">
        <f>IF($B17="","",SUMIFS(数据录入!$F$4:$F$5077,数据录入!$I$4:$I$5077,$B17,数据录入!$B$4:$B$5077,"&gt;="&amp;$C$2,数据录入!$B$4:$B$5077,"&lt;="&amp;$C$3))</f>
        <v>0</v>
      </c>
      <c r="D17" s="65">
        <f t="shared" si="0"/>
        <v>0</v>
      </c>
      <c r="E17" s="66">
        <v>13</v>
      </c>
      <c r="F17" s="63" t="s">
        <v>96</v>
      </c>
      <c r="G17" s="64">
        <f>IF($F17="","",SUMIFS(数据录入!$G$4:$G$5077,数据录入!$D$4:$D$5077,$F17,数据录入!$B$4:$B$5077,"&gt;="&amp;$C$2,数据录入!$B$4:$B$5077,"&lt;="&amp;$C$3))</f>
        <v>0</v>
      </c>
      <c r="H17" s="65">
        <f t="shared" si="1"/>
        <v>0</v>
      </c>
    </row>
    <row r="18" s="49" customFormat="1" ht="20" customHeight="1" spans="1:8">
      <c r="A18" s="67"/>
      <c r="B18" s="63" t="s">
        <v>101</v>
      </c>
      <c r="C18" s="64">
        <f>IF($B18="","",SUMIFS(数据录入!$F$4:$F$5077,数据录入!$I$4:$I$5077,$B18,数据录入!$B$4:$B$5077,"&gt;="&amp;$C$2,数据录入!$B$4:$B$5077,"&lt;="&amp;$C$3))</f>
        <v>0</v>
      </c>
      <c r="D18" s="65">
        <f t="shared" si="0"/>
        <v>0</v>
      </c>
      <c r="E18" s="66">
        <v>14</v>
      </c>
      <c r="F18" s="63" t="s">
        <v>100</v>
      </c>
      <c r="G18" s="64">
        <f>IF($F18="","",SUMIFS(数据录入!$G$4:$G$5077,数据录入!$D$4:$D$5077,$F18,数据录入!$B$4:$B$5077,"&gt;="&amp;$C$2,数据录入!$B$4:$B$5077,"&lt;="&amp;$C$3))</f>
        <v>0</v>
      </c>
      <c r="H18" s="65">
        <f t="shared" si="1"/>
        <v>0</v>
      </c>
    </row>
    <row r="19" s="49" customFormat="1" ht="20" customHeight="1" spans="1:8">
      <c r="A19" s="67"/>
      <c r="B19" s="63" t="s">
        <v>103</v>
      </c>
      <c r="C19" s="64">
        <f>IF($B19="","",SUMIFS(数据录入!$F$4:$F$5077,数据录入!$I$4:$I$5077,$B19,数据录入!$B$4:$B$5077,"&gt;="&amp;$C$2,数据录入!$B$4:$B$5077,"&lt;="&amp;$C$3))</f>
        <v>0</v>
      </c>
      <c r="D19" s="65">
        <f t="shared" si="0"/>
        <v>0</v>
      </c>
      <c r="E19" s="66">
        <v>15</v>
      </c>
      <c r="F19" s="63" t="s">
        <v>102</v>
      </c>
      <c r="G19" s="64">
        <f>IF($F19="","",SUMIFS(数据录入!$G$4:$G$5077,数据录入!$D$4:$D$5077,$F19,数据录入!$B$4:$B$5077,"&gt;="&amp;$C$2,数据录入!$B$4:$B$5077,"&lt;="&amp;$C$3))</f>
        <v>0</v>
      </c>
      <c r="H19" s="65">
        <f t="shared" si="1"/>
        <v>0</v>
      </c>
    </row>
    <row r="20" s="49" customFormat="1" ht="20" customHeight="1" spans="1:8">
      <c r="A20" s="67"/>
      <c r="B20" s="63" t="s">
        <v>105</v>
      </c>
      <c r="C20" s="64">
        <f>IF($B20="","",SUMIFS(数据录入!$F$4:$F$5077,数据录入!$I$4:$I$5077,$B20,数据录入!$B$4:$B$5077,"&gt;="&amp;$C$2,数据录入!$B$4:$B$5077,"&lt;="&amp;$C$3))</f>
        <v>0</v>
      </c>
      <c r="D20" s="65">
        <f t="shared" si="0"/>
        <v>0</v>
      </c>
      <c r="E20" s="66">
        <v>16</v>
      </c>
      <c r="F20" s="63" t="s">
        <v>104</v>
      </c>
      <c r="G20" s="64">
        <f>IF($F20="","",SUMIFS(数据录入!$G$4:$G$5077,数据录入!$D$4:$D$5077,$F20,数据录入!$B$4:$B$5077,"&gt;="&amp;$C$2,数据录入!$B$4:$B$5077,"&lt;="&amp;$C$3))</f>
        <v>0</v>
      </c>
      <c r="H20" s="65">
        <f t="shared" si="1"/>
        <v>0</v>
      </c>
    </row>
    <row r="21" s="49" customFormat="1" ht="20" customHeight="1" spans="1:8">
      <c r="A21" s="67"/>
      <c r="B21" s="63" t="s">
        <v>107</v>
      </c>
      <c r="C21" s="64">
        <f>IF($B21="","",SUMIFS(数据录入!$F$4:$F$5077,数据录入!$I$4:$I$5077,$B21,数据录入!$B$4:$B$5077,"&gt;="&amp;$C$2,数据录入!$B$4:$B$5077,"&lt;="&amp;$C$3))</f>
        <v>0</v>
      </c>
      <c r="D21" s="65">
        <f t="shared" si="0"/>
        <v>0</v>
      </c>
      <c r="E21" s="66">
        <v>17</v>
      </c>
      <c r="F21" s="63" t="s">
        <v>106</v>
      </c>
      <c r="G21" s="64">
        <f>IF($F21="","",SUMIFS(数据录入!$G$4:$G$5077,数据录入!$D$4:$D$5077,$F21,数据录入!$B$4:$B$5077,"&gt;="&amp;$C$2,数据录入!$B$4:$B$5077,"&lt;="&amp;$C$3))</f>
        <v>0</v>
      </c>
      <c r="H21" s="65">
        <f t="shared" si="1"/>
        <v>0</v>
      </c>
    </row>
    <row r="22" s="49" customFormat="1" ht="20" customHeight="1" spans="1:8">
      <c r="A22" s="67"/>
      <c r="B22" s="63" t="s">
        <v>109</v>
      </c>
      <c r="C22" s="64">
        <f>IF($B22="","",SUMIFS(数据录入!$F$4:$F$5077,数据录入!$I$4:$I$5077,$B22,数据录入!$B$4:$B$5077,"&gt;="&amp;$C$2,数据录入!$B$4:$B$5077,"&lt;="&amp;$C$3))</f>
        <v>0</v>
      </c>
      <c r="D22" s="65">
        <f t="shared" si="0"/>
        <v>0</v>
      </c>
      <c r="E22" s="66">
        <v>18</v>
      </c>
      <c r="F22" s="63" t="s">
        <v>108</v>
      </c>
      <c r="G22" s="64">
        <f>IF($F22="","",SUMIFS(数据录入!$G$4:$G$5077,数据录入!$D$4:$D$5077,$F22,数据录入!$B$4:$B$5077,"&gt;="&amp;$C$2,数据录入!$B$4:$B$5077,"&lt;="&amp;$C$3))</f>
        <v>0</v>
      </c>
      <c r="H22" s="65">
        <f t="shared" si="1"/>
        <v>0</v>
      </c>
    </row>
    <row r="23" s="49" customFormat="1" ht="20" customHeight="1" spans="1:8">
      <c r="A23" s="67"/>
      <c r="B23" s="63" t="s">
        <v>111</v>
      </c>
      <c r="C23" s="64">
        <f>IF($B23="","",SUMIFS(数据录入!$F$4:$F$5077,数据录入!$I$4:$I$5077,$B23,数据录入!$B$4:$B$5077,"&gt;="&amp;$C$2,数据录入!$B$4:$B$5077,"&lt;="&amp;$C$3))</f>
        <v>0</v>
      </c>
      <c r="D23" s="65">
        <f t="shared" si="0"/>
        <v>0</v>
      </c>
      <c r="E23" s="66">
        <v>19</v>
      </c>
      <c r="F23" s="63" t="s">
        <v>110</v>
      </c>
      <c r="G23" s="64">
        <f>IF($F23="","",SUMIFS(数据录入!$G$4:$G$5077,数据录入!$D$4:$D$5077,$F23,数据录入!$B$4:$B$5077,"&gt;="&amp;$C$2,数据录入!$B$4:$B$5077,"&lt;="&amp;$C$3))</f>
        <v>1516.74</v>
      </c>
      <c r="H23" s="65">
        <f t="shared" si="1"/>
        <v>0.0105775229624596</v>
      </c>
    </row>
    <row r="24" s="49" customFormat="1" ht="20" customHeight="1" spans="1:8">
      <c r="A24" s="67"/>
      <c r="B24" s="63" t="s">
        <v>113</v>
      </c>
      <c r="C24" s="64">
        <f>IF($B24="","",SUMIFS(数据录入!$F$4:$F$5077,数据录入!$I$4:$I$5077,$B24,数据录入!$B$4:$B$5077,"&gt;="&amp;$C$2,数据录入!$B$4:$B$5077,"&lt;="&amp;$C$3))</f>
        <v>0</v>
      </c>
      <c r="D24" s="65">
        <f t="shared" si="0"/>
        <v>0</v>
      </c>
      <c r="E24" s="66">
        <v>20</v>
      </c>
      <c r="F24" s="63" t="s">
        <v>112</v>
      </c>
      <c r="G24" s="64">
        <f>IF($F24="","",SUMIFS(数据录入!$G$4:$G$5077,数据录入!$D$4:$D$5077,$F24,数据录入!$B$4:$B$5077,"&gt;="&amp;$C$2,数据录入!$B$4:$B$5077,"&lt;="&amp;$C$3))</f>
        <v>0</v>
      </c>
      <c r="H24" s="65">
        <f t="shared" si="1"/>
        <v>0</v>
      </c>
    </row>
    <row r="25" s="49" customFormat="1" ht="20" customHeight="1" spans="1:8">
      <c r="A25" s="67"/>
      <c r="B25" s="63" t="s">
        <v>115</v>
      </c>
      <c r="C25" s="64">
        <f>IF($B25="","",SUMIFS(数据录入!$F$4:$F$5077,数据录入!$I$4:$I$5077,$B25,数据录入!$B$4:$B$5077,"&gt;="&amp;$C$2,数据录入!$B$4:$B$5077,"&lt;="&amp;$C$3))</f>
        <v>0</v>
      </c>
      <c r="D25" s="65">
        <f t="shared" si="0"/>
        <v>0</v>
      </c>
      <c r="E25" s="66">
        <v>21</v>
      </c>
      <c r="F25" s="63" t="s">
        <v>114</v>
      </c>
      <c r="G25" s="64">
        <f>IF($F25="","",SUMIFS(数据录入!$G$4:$G$5077,数据录入!$D$4:$D$5077,$F25,数据录入!$B$4:$B$5077,"&gt;="&amp;$C$2,数据录入!$B$4:$B$5077,"&lt;="&amp;$C$3))</f>
        <v>0</v>
      </c>
      <c r="H25" s="65">
        <f t="shared" si="1"/>
        <v>0</v>
      </c>
    </row>
    <row r="26" s="49" customFormat="1" ht="20" customHeight="1" spans="1:8">
      <c r="A26" s="67"/>
      <c r="B26" s="63" t="s">
        <v>117</v>
      </c>
      <c r="C26" s="64">
        <f>IF($B26="","",SUMIFS(数据录入!$F$4:$F$5077,数据录入!$I$4:$I$5077,$B26,数据录入!$B$4:$B$5077,"&gt;="&amp;$C$2,数据录入!$B$4:$B$5077,"&lt;="&amp;$C$3))</f>
        <v>0</v>
      </c>
      <c r="D26" s="65">
        <f t="shared" si="0"/>
        <v>0</v>
      </c>
      <c r="E26" s="66">
        <v>22</v>
      </c>
      <c r="F26" s="63" t="s">
        <v>116</v>
      </c>
      <c r="G26" s="64">
        <f>IF($F26="","",SUMIFS(数据录入!$G$4:$G$5077,数据录入!$D$4:$D$5077,$F26,数据录入!$B$4:$B$5077,"&gt;="&amp;$C$2,数据录入!$B$4:$B$5077,"&lt;="&amp;$C$3))</f>
        <v>596</v>
      </c>
      <c r="H26" s="65">
        <f t="shared" si="1"/>
        <v>0.00415641684509272</v>
      </c>
    </row>
    <row r="27" s="49" customFormat="1" ht="20" customHeight="1" spans="1:8">
      <c r="A27" s="67"/>
      <c r="B27" s="63" t="s">
        <v>119</v>
      </c>
      <c r="C27" s="64">
        <f>IF($B27="","",SUMIFS(数据录入!$F$4:$F$5077,数据录入!$I$4:$I$5077,$B27,数据录入!$B$4:$B$5077,"&gt;="&amp;$C$2,数据录入!$B$4:$B$5077,"&lt;="&amp;$C$3))</f>
        <v>0</v>
      </c>
      <c r="D27" s="65">
        <f t="shared" si="0"/>
        <v>0</v>
      </c>
      <c r="E27" s="66">
        <v>23</v>
      </c>
      <c r="F27" s="63" t="s">
        <v>118</v>
      </c>
      <c r="G27" s="64">
        <f>IF($F27="","",SUMIFS(数据录入!$G$4:$G$5077,数据录入!$D$4:$D$5077,$F27,数据录入!$B$4:$B$5077,"&gt;="&amp;$C$2,数据录入!$B$4:$B$5077,"&lt;="&amp;$C$3))</f>
        <v>90000</v>
      </c>
      <c r="H27" s="65">
        <f t="shared" si="1"/>
        <v>0.627646839024068</v>
      </c>
    </row>
    <row r="28" s="49" customFormat="1" ht="20" customHeight="1" spans="1:8">
      <c r="A28" s="67"/>
      <c r="B28" s="63" t="s">
        <v>121</v>
      </c>
      <c r="C28" s="64">
        <f>IF($B28="","",SUMIFS(数据录入!$F$4:$F$5077,数据录入!$I$4:$I$5077,$B28,数据录入!$B$4:$B$5077,"&gt;="&amp;$C$2,数据录入!$B$4:$B$5077,"&lt;="&amp;$C$3))</f>
        <v>0</v>
      </c>
      <c r="D28" s="65">
        <f t="shared" si="0"/>
        <v>0</v>
      </c>
      <c r="E28" s="66">
        <v>24</v>
      </c>
      <c r="F28" s="63" t="s">
        <v>120</v>
      </c>
      <c r="G28" s="64">
        <f>IF($F28="","",SUMIFS(数据录入!$G$4:$G$5077,数据录入!$D$4:$D$5077,$F28,数据录入!$B$4:$B$5077,"&gt;="&amp;$C$2,数据录入!$B$4:$B$5077,"&lt;="&amp;$C$3))</f>
        <v>0</v>
      </c>
      <c r="H28" s="65">
        <f t="shared" si="1"/>
        <v>0</v>
      </c>
    </row>
    <row r="29" s="49" customFormat="1" ht="20" customHeight="1" spans="1:8">
      <c r="A29" s="67"/>
      <c r="B29" s="63" t="s">
        <v>48</v>
      </c>
      <c r="C29" s="64">
        <f>IF($B29="","",SUMIFS(数据录入!$F$4:$F$5077,数据录入!$I$4:$I$5077,$B29,数据录入!$B$4:$B$5077,"&gt;="&amp;$C$2,数据录入!$B$4:$B$5077,"&lt;="&amp;$C$3))</f>
        <v>0</v>
      </c>
      <c r="D29" s="65">
        <f t="shared" si="0"/>
        <v>0</v>
      </c>
      <c r="E29" s="66">
        <v>25</v>
      </c>
      <c r="F29" s="63"/>
      <c r="G29" s="64" t="str">
        <f>IF($F29="","",SUMIFS(数据录入!$G$4:$G$5077,数据录入!$D$4:$D$5077,$F29,数据录入!$B$4:$B$5077,"&gt;="&amp;$C$2,数据录入!$B$4:$B$5077,"&lt;="&amp;$C$3))</f>
        <v/>
      </c>
      <c r="H29" s="65" t="str">
        <f t="shared" si="1"/>
        <v/>
      </c>
    </row>
    <row r="30" s="49" customFormat="1" ht="20" customHeight="1" spans="1:8">
      <c r="A30" s="67"/>
      <c r="B30" s="63" t="s">
        <v>122</v>
      </c>
      <c r="C30" s="64">
        <f>IF($B30="","",SUMIFS(数据录入!$F$4:$F$5077,数据录入!$I$4:$I$5077,$B30,数据录入!$B$4:$B$5077,"&gt;="&amp;$C$2,数据录入!$B$4:$B$5077,"&lt;="&amp;$C$3))</f>
        <v>0</v>
      </c>
      <c r="D30" s="65">
        <f t="shared" si="0"/>
        <v>0</v>
      </c>
      <c r="E30" s="66">
        <v>26</v>
      </c>
      <c r="F30" s="63"/>
      <c r="G30" s="64" t="str">
        <f>IF($F30="","",SUMIFS(数据录入!$G$4:$G$5077,数据录入!$D$4:$D$5077,$F30,数据录入!$B$4:$B$5077,"&gt;="&amp;$C$2,数据录入!$B$4:$B$5077,"&lt;="&amp;$C$3))</f>
        <v/>
      </c>
      <c r="H30" s="65" t="str">
        <f t="shared" si="1"/>
        <v/>
      </c>
    </row>
    <row r="31" s="49" customFormat="1" ht="20" customHeight="1" spans="1:8">
      <c r="A31" s="67"/>
      <c r="B31" s="63" t="s">
        <v>123</v>
      </c>
      <c r="C31" s="64">
        <f>IF($B31="","",SUMIFS(数据录入!$F$4:$F$5077,数据录入!$I$4:$I$5077,$B31,数据录入!$B$4:$B$5077,"&gt;="&amp;$C$2,数据录入!$B$4:$B$5077,"&lt;="&amp;$C$3))</f>
        <v>0</v>
      </c>
      <c r="D31" s="65">
        <f t="shared" si="0"/>
        <v>0</v>
      </c>
      <c r="E31" s="66">
        <v>27</v>
      </c>
      <c r="F31" s="63"/>
      <c r="G31" s="64" t="str">
        <f>IF($F31="","",SUMIFS(数据录入!$G$4:$G$5077,数据录入!$D$4:$D$5077,$F31,数据录入!$B$4:$B$5077,"&gt;="&amp;$C$2,数据录入!$B$4:$B$5077,"&lt;="&amp;$C$3))</f>
        <v/>
      </c>
      <c r="H31" s="65" t="str">
        <f t="shared" si="1"/>
        <v/>
      </c>
    </row>
    <row r="32" s="49" customFormat="1" ht="20" customHeight="1" spans="1:8">
      <c r="A32" s="67"/>
      <c r="B32" s="63" t="s">
        <v>124</v>
      </c>
      <c r="C32" s="64">
        <f>IF($B32="","",SUMIFS(数据录入!$F$4:$F$5077,数据录入!$I$4:$I$5077,$B32,数据录入!$B$4:$B$5077,"&gt;="&amp;$C$2,数据录入!$B$4:$B$5077,"&lt;="&amp;$C$3))</f>
        <v>0</v>
      </c>
      <c r="D32" s="65">
        <f t="shared" si="0"/>
        <v>0</v>
      </c>
      <c r="E32" s="66">
        <v>28</v>
      </c>
      <c r="F32" s="63"/>
      <c r="G32" s="64" t="str">
        <f>IF($F32="","",SUMIFS(数据录入!$G$4:$G$5077,数据录入!$D$4:$D$5077,$F32,数据录入!$B$4:$B$5077,"&gt;="&amp;$C$2,数据录入!$B$4:$B$5077,"&lt;="&amp;$C$3))</f>
        <v/>
      </c>
      <c r="H32" s="65" t="str">
        <f t="shared" si="1"/>
        <v/>
      </c>
    </row>
    <row r="33" s="49" customFormat="1" ht="20" customHeight="1" spans="1:8">
      <c r="A33" s="67"/>
      <c r="B33" s="63" t="s">
        <v>125</v>
      </c>
      <c r="C33" s="64">
        <f>IF($B33="","",SUMIFS(数据录入!$F$4:$F$5077,数据录入!$I$4:$I$5077,$B33,数据录入!$B$4:$B$5077,"&gt;="&amp;$C$2,数据录入!$B$4:$B$5077,"&lt;="&amp;$C$3))</f>
        <v>0</v>
      </c>
      <c r="D33" s="65">
        <f t="shared" si="0"/>
        <v>0</v>
      </c>
      <c r="E33" s="66">
        <v>29</v>
      </c>
      <c r="F33" s="63"/>
      <c r="G33" s="64" t="str">
        <f>IF($F33="","",SUMIFS(数据录入!$G$4:$G$5077,数据录入!$D$4:$D$5077,$F33,数据录入!$B$4:$B$5077,"&gt;="&amp;$C$2,数据录入!$B$4:$B$5077,"&lt;="&amp;$C$3))</f>
        <v/>
      </c>
      <c r="H33" s="65" t="str">
        <f t="shared" si="1"/>
        <v/>
      </c>
    </row>
    <row r="34" s="49" customFormat="1" ht="20" customHeight="1" spans="1:8">
      <c r="A34" s="67"/>
      <c r="B34" s="63" t="s">
        <v>126</v>
      </c>
      <c r="C34" s="64">
        <f>IF($B34="","",SUMIFS(数据录入!$F$4:$F$5077,数据录入!$I$4:$I$5077,$B34,数据录入!$B$4:$B$5077,"&gt;="&amp;$C$2,数据录入!$B$4:$B$5077,"&lt;="&amp;$C$3))</f>
        <v>0</v>
      </c>
      <c r="D34" s="65">
        <f t="shared" si="0"/>
        <v>0</v>
      </c>
      <c r="E34" s="66">
        <v>30</v>
      </c>
      <c r="F34" s="63"/>
      <c r="G34" s="64" t="str">
        <f>IF($F34="","",SUMIFS(数据录入!$G$4:$G$5077,数据录入!$D$4:$D$5077,$F34,数据录入!$B$4:$B$5077,"&gt;="&amp;$C$2,数据录入!$B$4:$B$5077,"&lt;="&amp;$C$3))</f>
        <v/>
      </c>
      <c r="H34" s="65" t="str">
        <f t="shared" si="1"/>
        <v/>
      </c>
    </row>
    <row r="35" s="49" customFormat="1" ht="20" customHeight="1" spans="1:8">
      <c r="A35" s="67"/>
      <c r="B35" s="63" t="s">
        <v>127</v>
      </c>
      <c r="C35" s="64">
        <f>IF($B35="","",SUMIFS(数据录入!$F$4:$F$5077,数据录入!$I$4:$I$5077,$B35,数据录入!$B$4:$B$5077,"&gt;="&amp;$C$2,数据录入!$B$4:$B$5077,"&lt;="&amp;$C$3))</f>
        <v>0</v>
      </c>
      <c r="D35" s="65">
        <f t="shared" si="0"/>
        <v>0</v>
      </c>
      <c r="E35" s="66">
        <v>31</v>
      </c>
      <c r="F35" s="63"/>
      <c r="G35" s="64" t="str">
        <f>IF($F35="","",SUMIFS(数据录入!$G$4:$G$5077,数据录入!$D$4:$D$5077,$F35,数据录入!$B$4:$B$5077,"&gt;="&amp;$C$2,数据录入!$B$4:$B$5077,"&lt;="&amp;$C$3))</f>
        <v/>
      </c>
      <c r="H35" s="65" t="str">
        <f t="shared" si="1"/>
        <v/>
      </c>
    </row>
    <row r="36" s="49" customFormat="1" ht="20" customHeight="1" spans="1:8">
      <c r="A36" s="67"/>
      <c r="B36" s="63" t="s">
        <v>128</v>
      </c>
      <c r="C36" s="64">
        <f>IF($B36="","",SUMIFS(数据录入!$F$4:$F$5077,数据录入!$I$4:$I$5077,$B36,数据录入!$B$4:$B$5077,"&gt;="&amp;$C$2,数据录入!$B$4:$B$5077,"&lt;="&amp;$C$3))</f>
        <v>0</v>
      </c>
      <c r="D36" s="65">
        <f t="shared" si="0"/>
        <v>0</v>
      </c>
      <c r="E36" s="66">
        <v>32</v>
      </c>
      <c r="F36" s="63"/>
      <c r="G36" s="64" t="str">
        <f>IF($F36="","",SUMIFS(数据录入!$G$4:$G$5077,数据录入!$D$4:$D$5077,$F36,数据录入!$B$4:$B$5077,"&gt;="&amp;$C$2,数据录入!$B$4:$B$5077,"&lt;="&amp;$C$3))</f>
        <v/>
      </c>
      <c r="H36" s="65" t="str">
        <f t="shared" si="1"/>
        <v/>
      </c>
    </row>
    <row r="37" s="49" customFormat="1" ht="20" customHeight="1" spans="1:8">
      <c r="A37" s="67"/>
      <c r="B37" s="63" t="s">
        <v>129</v>
      </c>
      <c r="C37" s="64">
        <f>IF($B37="","",SUMIFS(数据录入!$F$4:$F$5077,数据录入!$I$4:$I$5077,$B37,数据录入!$B$4:$B$5077,"&gt;="&amp;$C$2,数据录入!$B$4:$B$5077,"&lt;="&amp;$C$3))</f>
        <v>0</v>
      </c>
      <c r="D37" s="65">
        <f t="shared" si="0"/>
        <v>0</v>
      </c>
      <c r="E37" s="66">
        <v>33</v>
      </c>
      <c r="F37" s="63"/>
      <c r="G37" s="64" t="str">
        <f>IF($F37="","",SUMIFS(数据录入!$G$4:$G$5077,数据录入!$D$4:$D$5077,$F37,数据录入!$B$4:$B$5077,"&gt;="&amp;$C$2,数据录入!$B$4:$B$5077,"&lt;="&amp;$C$3))</f>
        <v/>
      </c>
      <c r="H37" s="65" t="str">
        <f t="shared" si="1"/>
        <v/>
      </c>
    </row>
    <row r="38" s="49" customFormat="1" ht="20" customHeight="1" spans="1:8">
      <c r="A38" s="67"/>
      <c r="B38" s="63" t="s">
        <v>130</v>
      </c>
      <c r="C38" s="64">
        <f>IF($B38="","",SUMIFS(数据录入!$F$4:$F$5077,数据录入!$I$4:$I$5077,$B38,数据录入!$B$4:$B$5077,"&gt;="&amp;$C$2,数据录入!$B$4:$B$5077,"&lt;="&amp;$C$3))</f>
        <v>0</v>
      </c>
      <c r="D38" s="65">
        <f t="shared" si="0"/>
        <v>0</v>
      </c>
      <c r="E38" s="66">
        <v>34</v>
      </c>
      <c r="F38" s="63"/>
      <c r="G38" s="64" t="str">
        <f>IF($F38="","",SUMIFS(数据录入!$G$4:$G$5077,数据录入!$D$4:$D$5077,$F38,数据录入!$B$4:$B$5077,"&gt;="&amp;$C$2,数据录入!$B$4:$B$5077,"&lt;="&amp;$C$3))</f>
        <v/>
      </c>
      <c r="H38" s="65" t="str">
        <f t="shared" si="1"/>
        <v/>
      </c>
    </row>
    <row r="39" s="49" customFormat="1" ht="20" customHeight="1" spans="1:8">
      <c r="A39" s="67"/>
      <c r="B39" s="63" t="s">
        <v>131</v>
      </c>
      <c r="C39" s="64">
        <f>IF($B39="","",SUMIFS(数据录入!$F$4:$F$5077,数据录入!$I$4:$I$5077,$B39,数据录入!$B$4:$B$5077,"&gt;="&amp;$C$2,数据录入!$B$4:$B$5077,"&lt;="&amp;$C$3))</f>
        <v>0</v>
      </c>
      <c r="D39" s="65">
        <f t="shared" si="0"/>
        <v>0</v>
      </c>
      <c r="E39" s="66">
        <v>35</v>
      </c>
      <c r="F39" s="63"/>
      <c r="G39" s="64" t="str">
        <f>IF($F39="","",SUMIFS(数据录入!$G$4:$G$5077,数据录入!$D$4:$D$5077,$F39,数据录入!$B$4:$B$5077,"&gt;="&amp;$C$2,数据录入!$B$4:$B$5077,"&lt;="&amp;$C$3))</f>
        <v/>
      </c>
      <c r="H39" s="65" t="str">
        <f t="shared" si="1"/>
        <v/>
      </c>
    </row>
    <row r="40" s="49" customFormat="1" ht="20" customHeight="1" spans="1:8">
      <c r="A40" s="67"/>
      <c r="B40" s="63" t="s">
        <v>132</v>
      </c>
      <c r="C40" s="64">
        <f>IF($B40="","",SUMIFS(数据录入!$F$4:$F$5077,数据录入!$I$4:$I$5077,$B40,数据录入!$B$4:$B$5077,"&gt;="&amp;$C$2,数据录入!$B$4:$B$5077,"&lt;="&amp;$C$3))</f>
        <v>0</v>
      </c>
      <c r="D40" s="65">
        <f t="shared" ref="D40:D71" si="2">IF(OR($B40="",$F$2=0),"",C40/$F$2)</f>
        <v>0</v>
      </c>
      <c r="E40" s="66">
        <v>36</v>
      </c>
      <c r="F40" s="63"/>
      <c r="G40" s="64"/>
      <c r="H40" s="65"/>
    </row>
    <row r="41" s="49" customFormat="1" ht="20" customHeight="1" spans="1:8">
      <c r="A41" s="67"/>
      <c r="B41" s="63" t="s">
        <v>133</v>
      </c>
      <c r="C41" s="64">
        <f>IF($B41="","",SUMIFS(数据录入!$F$4:$F$5077,数据录入!$I$4:$I$5077,$B41,数据录入!$B$4:$B$5077,"&gt;="&amp;$C$2,数据录入!$B$4:$B$5077,"&lt;="&amp;$C$3))</f>
        <v>0</v>
      </c>
      <c r="D41" s="65">
        <f t="shared" si="2"/>
        <v>0</v>
      </c>
      <c r="E41" s="66">
        <v>37</v>
      </c>
      <c r="F41" s="63"/>
      <c r="G41" s="64"/>
      <c r="H41" s="65"/>
    </row>
    <row r="42" s="49" customFormat="1" ht="20" customHeight="1" spans="1:8">
      <c r="A42" s="67"/>
      <c r="B42" s="63" t="s">
        <v>134</v>
      </c>
      <c r="C42" s="64">
        <f>IF($B42="","",SUMIFS(数据录入!$F$4:$F$5077,数据录入!$I$4:$I$5077,$B42,数据录入!$B$4:$B$5077,"&gt;="&amp;$C$2,数据录入!$B$4:$B$5077,"&lt;="&amp;$C$3))</f>
        <v>0</v>
      </c>
      <c r="D42" s="65">
        <f t="shared" si="2"/>
        <v>0</v>
      </c>
      <c r="E42" s="66">
        <v>38</v>
      </c>
      <c r="F42" s="63"/>
      <c r="G42" s="64"/>
      <c r="H42" s="65"/>
    </row>
    <row r="43" s="49" customFormat="1" ht="20" customHeight="1" spans="1:8">
      <c r="A43" s="67"/>
      <c r="B43" s="63" t="s">
        <v>135</v>
      </c>
      <c r="C43" s="64">
        <f>IF($B43="","",SUMIFS(数据录入!$F$4:$F$5077,数据录入!$I$4:$I$5077,$B43,数据录入!$B$4:$B$5077,"&gt;="&amp;$C$2,数据录入!$B$4:$B$5077,"&lt;="&amp;$C$3))</f>
        <v>0</v>
      </c>
      <c r="D43" s="65">
        <f t="shared" si="2"/>
        <v>0</v>
      </c>
      <c r="E43" s="66">
        <v>39</v>
      </c>
      <c r="F43" s="63"/>
      <c r="G43" s="64"/>
      <c r="H43" s="65"/>
    </row>
    <row r="44" s="49" customFormat="1" ht="20" customHeight="1" spans="1:8">
      <c r="A44" s="67"/>
      <c r="B44" s="63" t="s">
        <v>136</v>
      </c>
      <c r="C44" s="64">
        <f>IF($B44="","",SUMIFS(数据录入!$F$4:$F$5077,数据录入!$I$4:$I$5077,$B44,数据录入!$B$4:$B$5077,"&gt;="&amp;$C$2,数据录入!$B$4:$B$5077,"&lt;="&amp;$C$3))</f>
        <v>0</v>
      </c>
      <c r="D44" s="65">
        <f t="shared" si="2"/>
        <v>0</v>
      </c>
      <c r="E44" s="66">
        <v>40</v>
      </c>
      <c r="F44" s="63"/>
      <c r="G44" s="64"/>
      <c r="H44" s="65"/>
    </row>
    <row r="45" s="49" customFormat="1" ht="20" customHeight="1" spans="1:8">
      <c r="A45" s="67"/>
      <c r="B45" s="63" t="s">
        <v>137</v>
      </c>
      <c r="C45" s="64">
        <f>IF($B45="","",SUMIFS(数据录入!$F$4:$F$5077,数据录入!$I$4:$I$5077,$B45,数据录入!$B$4:$B$5077,"&gt;="&amp;$C$2,数据录入!$B$4:$B$5077,"&lt;="&amp;$C$3))</f>
        <v>0</v>
      </c>
      <c r="D45" s="65">
        <f t="shared" si="2"/>
        <v>0</v>
      </c>
      <c r="E45" s="66">
        <v>41</v>
      </c>
      <c r="F45" s="63"/>
      <c r="G45" s="64"/>
      <c r="H45" s="65"/>
    </row>
    <row r="46" s="49" customFormat="1" ht="20" customHeight="1" spans="1:8">
      <c r="A46" s="67"/>
      <c r="B46" s="63" t="s">
        <v>138</v>
      </c>
      <c r="C46" s="64">
        <f>IF($B46="","",SUMIFS(数据录入!$F$4:$F$5077,数据录入!$I$4:$I$5077,$B46,数据录入!$B$4:$B$5077,"&gt;="&amp;$C$2,数据录入!$B$4:$B$5077,"&lt;="&amp;$C$3))</f>
        <v>0</v>
      </c>
      <c r="D46" s="65">
        <f t="shared" si="2"/>
        <v>0</v>
      </c>
      <c r="E46" s="66">
        <v>42</v>
      </c>
      <c r="F46" s="63"/>
      <c r="G46" s="64"/>
      <c r="H46" s="65"/>
    </row>
    <row r="47" s="49" customFormat="1" ht="20" customHeight="1" spans="1:8">
      <c r="A47" s="67"/>
      <c r="B47" s="63" t="s">
        <v>139</v>
      </c>
      <c r="C47" s="64">
        <f>IF($B47="","",SUMIFS(数据录入!$F$4:$F$5077,数据录入!$I$4:$I$5077,$B47,数据录入!$B$4:$B$5077,"&gt;="&amp;$C$2,数据录入!$B$4:$B$5077,"&lt;="&amp;$C$3))</f>
        <v>0</v>
      </c>
      <c r="D47" s="65">
        <f t="shared" si="2"/>
        <v>0</v>
      </c>
      <c r="E47" s="66">
        <v>43</v>
      </c>
      <c r="F47" s="63"/>
      <c r="G47" s="64"/>
      <c r="H47" s="65"/>
    </row>
    <row r="48" s="49" customFormat="1" ht="20" customHeight="1" spans="1:8">
      <c r="A48" s="67"/>
      <c r="B48" s="63" t="s">
        <v>140</v>
      </c>
      <c r="C48" s="64">
        <f>IF($B48="","",SUMIFS(数据录入!$F$4:$F$5077,数据录入!$I$4:$I$5077,$B48,数据录入!$B$4:$B$5077,"&gt;="&amp;$C$2,数据录入!$B$4:$B$5077,"&lt;="&amp;$C$3))</f>
        <v>0</v>
      </c>
      <c r="D48" s="65">
        <f t="shared" si="2"/>
        <v>0</v>
      </c>
      <c r="E48" s="66">
        <v>44</v>
      </c>
      <c r="F48" s="63"/>
      <c r="G48" s="64"/>
      <c r="H48" s="65"/>
    </row>
    <row r="49" s="49" customFormat="1" ht="20" customHeight="1" spans="1:8">
      <c r="A49" s="67"/>
      <c r="B49" s="63" t="s">
        <v>141</v>
      </c>
      <c r="C49" s="64">
        <f>IF($B49="","",SUMIFS(数据录入!$F$4:$F$5077,数据录入!$I$4:$I$5077,$B49,数据录入!$B$4:$B$5077,"&gt;="&amp;$C$2,数据录入!$B$4:$B$5077,"&lt;="&amp;$C$3))</f>
        <v>0</v>
      </c>
      <c r="D49" s="65">
        <f t="shared" si="2"/>
        <v>0</v>
      </c>
      <c r="E49" s="66">
        <v>45</v>
      </c>
      <c r="F49" s="63"/>
      <c r="G49" s="64"/>
      <c r="H49" s="65"/>
    </row>
    <row r="50" s="49" customFormat="1" ht="20" customHeight="1" spans="1:8">
      <c r="A50" s="67"/>
      <c r="B50" s="63" t="s">
        <v>142</v>
      </c>
      <c r="C50" s="64">
        <f>IF($B50="","",SUMIFS(数据录入!$F$4:$F$5077,数据录入!$I$4:$I$5077,$B50,数据录入!$B$4:$B$5077,"&gt;="&amp;$C$2,数据录入!$B$4:$B$5077,"&lt;="&amp;$C$3))</f>
        <v>2250</v>
      </c>
      <c r="D50" s="65">
        <f t="shared" si="2"/>
        <v>0.117616309461579</v>
      </c>
      <c r="E50" s="66">
        <v>46</v>
      </c>
      <c r="F50" s="63"/>
      <c r="G50" s="64"/>
      <c r="H50" s="65"/>
    </row>
    <row r="51" s="49" customFormat="1" ht="20" customHeight="1" spans="1:8">
      <c r="A51" s="67"/>
      <c r="B51" s="63" t="s">
        <v>44</v>
      </c>
      <c r="C51" s="64">
        <f>IF($B51="","",SUMIFS(数据录入!$F$4:$F$5077,数据录入!$I$4:$I$5077,$B51,数据录入!$B$4:$B$5077,"&gt;="&amp;$C$2,数据录入!$B$4:$B$5077,"&lt;="&amp;$C$3))</f>
        <v>0</v>
      </c>
      <c r="D51" s="65">
        <f t="shared" si="2"/>
        <v>0</v>
      </c>
      <c r="E51" s="66">
        <v>47</v>
      </c>
      <c r="F51" s="63"/>
      <c r="G51" s="64"/>
      <c r="H51" s="65"/>
    </row>
    <row r="52" s="49" customFormat="1" ht="20" customHeight="1" spans="1:8">
      <c r="A52" s="67"/>
      <c r="B52" s="63" t="s">
        <v>143</v>
      </c>
      <c r="C52" s="64">
        <f>IF($B52="","",SUMIFS(数据录入!$F$4:$F$5077,数据录入!$I$4:$I$5077,$B52,数据录入!$B$4:$B$5077,"&gt;="&amp;$C$2,数据录入!$B$4:$B$5077,"&lt;="&amp;$C$3))</f>
        <v>0</v>
      </c>
      <c r="D52" s="65">
        <f t="shared" si="2"/>
        <v>0</v>
      </c>
      <c r="E52" s="66">
        <v>48</v>
      </c>
      <c r="F52" s="63"/>
      <c r="G52" s="64"/>
      <c r="H52" s="65"/>
    </row>
    <row r="53" s="49" customFormat="1" ht="20" customHeight="1" spans="1:8">
      <c r="A53" s="67"/>
      <c r="B53" s="63" t="s">
        <v>144</v>
      </c>
      <c r="C53" s="64">
        <f>IF($B53="","",SUMIFS(数据录入!$F$4:$F$5077,数据录入!$I$4:$I$5077,$B53,数据录入!$B$4:$B$5077,"&gt;="&amp;$C$2,数据录入!$B$4:$B$5077,"&lt;="&amp;$C$3))</f>
        <v>0</v>
      </c>
      <c r="D53" s="65">
        <f t="shared" si="2"/>
        <v>0</v>
      </c>
      <c r="E53" s="66">
        <v>49</v>
      </c>
      <c r="F53" s="63"/>
      <c r="G53" s="64"/>
      <c r="H53" s="65"/>
    </row>
    <row r="54" s="49" customFormat="1" ht="20" customHeight="1" spans="1:8">
      <c r="A54" s="67"/>
      <c r="B54" s="63" t="s">
        <v>145</v>
      </c>
      <c r="C54" s="64">
        <f>IF($B54="","",SUMIFS(数据录入!$F$4:$F$5077,数据录入!$I$4:$I$5077,$B54,数据录入!$B$4:$B$5077,"&gt;="&amp;$C$2,数据录入!$B$4:$B$5077,"&lt;="&amp;$C$3))</f>
        <v>0</v>
      </c>
      <c r="D54" s="65">
        <f t="shared" si="2"/>
        <v>0</v>
      </c>
      <c r="E54" s="66">
        <v>50</v>
      </c>
      <c r="F54" s="63"/>
      <c r="G54" s="64"/>
      <c r="H54" s="65"/>
    </row>
    <row r="55" s="49" customFormat="1" ht="20" customHeight="1" spans="1:8">
      <c r="A55" s="67"/>
      <c r="B55" s="63" t="s">
        <v>146</v>
      </c>
      <c r="C55" s="64">
        <f>IF($B55="","",SUMIFS(数据录入!$F$4:$F$5077,数据录入!$I$4:$I$5077,$B55,数据录入!$B$4:$B$5077,"&gt;="&amp;$C$2,数据录入!$B$4:$B$5077,"&lt;="&amp;$C$3))</f>
        <v>0</v>
      </c>
      <c r="D55" s="65">
        <f t="shared" si="2"/>
        <v>0</v>
      </c>
      <c r="E55" s="66">
        <v>51</v>
      </c>
      <c r="F55" s="63"/>
      <c r="G55" s="64"/>
      <c r="H55" s="65"/>
    </row>
    <row r="56" s="49" customFormat="1" ht="20" customHeight="1" spans="1:8">
      <c r="A56" s="67"/>
      <c r="B56" s="63" t="s">
        <v>147</v>
      </c>
      <c r="C56" s="64">
        <f>IF($B56="","",SUMIFS(数据录入!$F$4:$F$5077,数据录入!$I$4:$I$5077,$B56,数据录入!$B$4:$B$5077,"&gt;="&amp;$C$2,数据录入!$B$4:$B$5077,"&lt;="&amp;$C$3))</f>
        <v>0</v>
      </c>
      <c r="D56" s="65">
        <f t="shared" si="2"/>
        <v>0</v>
      </c>
      <c r="E56" s="66">
        <v>52</v>
      </c>
      <c r="F56" s="63"/>
      <c r="G56" s="64"/>
      <c r="H56" s="65"/>
    </row>
    <row r="57" s="49" customFormat="1" ht="20" customHeight="1" spans="1:8">
      <c r="A57" s="67"/>
      <c r="B57" s="63" t="s">
        <v>148</v>
      </c>
      <c r="C57" s="64">
        <f>IF($B57="","",SUMIFS(数据录入!$F$4:$F$5077,数据录入!$I$4:$I$5077,$B57,数据录入!$B$4:$B$5077,"&gt;="&amp;$C$2,数据录入!$B$4:$B$5077,"&lt;="&amp;$C$3))</f>
        <v>0</v>
      </c>
      <c r="D57" s="65">
        <f t="shared" si="2"/>
        <v>0</v>
      </c>
      <c r="E57" s="66">
        <v>53</v>
      </c>
      <c r="F57" s="63"/>
      <c r="G57" s="64"/>
      <c r="H57" s="65"/>
    </row>
    <row r="58" s="49" customFormat="1" ht="20" customHeight="1" spans="1:8">
      <c r="A58" s="67"/>
      <c r="B58" s="63" t="s">
        <v>149</v>
      </c>
      <c r="C58" s="64">
        <f>IF($B58="","",SUMIFS(数据录入!$F$4:$F$5077,数据录入!$I$4:$I$5077,$B58,数据录入!$B$4:$B$5077,"&gt;="&amp;$C$2,数据录入!$B$4:$B$5077,"&lt;="&amp;$C$3))</f>
        <v>0</v>
      </c>
      <c r="D58" s="65">
        <f t="shared" si="2"/>
        <v>0</v>
      </c>
      <c r="E58" s="66">
        <v>54</v>
      </c>
      <c r="F58" s="63"/>
      <c r="G58" s="64"/>
      <c r="H58" s="65"/>
    </row>
    <row r="59" s="49" customFormat="1" ht="20" customHeight="1" spans="1:8">
      <c r="A59" s="67"/>
      <c r="B59" s="63" t="s">
        <v>150</v>
      </c>
      <c r="C59" s="64">
        <f>IF($B59="","",SUMIFS(数据录入!$F$4:$F$5077,数据录入!$I$4:$I$5077,$B59,数据录入!$B$4:$B$5077,"&gt;="&amp;$C$2,数据录入!$B$4:$B$5077,"&lt;="&amp;$C$3))</f>
        <v>0</v>
      </c>
      <c r="D59" s="65">
        <f t="shared" si="2"/>
        <v>0</v>
      </c>
      <c r="E59" s="66">
        <v>55</v>
      </c>
      <c r="F59" s="63"/>
      <c r="G59" s="64"/>
      <c r="H59" s="65"/>
    </row>
    <row r="60" s="49" customFormat="1" ht="20" customHeight="1" spans="1:8">
      <c r="A60" s="67"/>
      <c r="B60" s="63" t="s">
        <v>151</v>
      </c>
      <c r="C60" s="64">
        <f>IF($B60="","",SUMIFS(数据录入!$F$4:$F$5077,数据录入!$I$4:$I$5077,$B60,数据录入!$B$4:$B$5077,"&gt;="&amp;$C$2,数据录入!$B$4:$B$5077,"&lt;="&amp;$C$3))</f>
        <v>0</v>
      </c>
      <c r="D60" s="65">
        <f t="shared" si="2"/>
        <v>0</v>
      </c>
      <c r="E60" s="66">
        <v>56</v>
      </c>
      <c r="F60" s="63"/>
      <c r="G60" s="64"/>
      <c r="H60" s="65"/>
    </row>
    <row r="61" s="49" customFormat="1" ht="20" customHeight="1" spans="1:8">
      <c r="A61" s="67"/>
      <c r="B61" s="63" t="s">
        <v>152</v>
      </c>
      <c r="C61" s="64">
        <f>IF($B61="","",SUMIFS(数据录入!$F$4:$F$5077,数据录入!$I$4:$I$5077,$B61,数据录入!$B$4:$B$5077,"&gt;="&amp;$C$2,数据录入!$B$4:$B$5077,"&lt;="&amp;$C$3))</f>
        <v>0</v>
      </c>
      <c r="D61" s="65">
        <f t="shared" si="2"/>
        <v>0</v>
      </c>
      <c r="E61" s="66">
        <v>57</v>
      </c>
      <c r="F61" s="63"/>
      <c r="G61" s="64"/>
      <c r="H61" s="65"/>
    </row>
    <row r="62" s="49" customFormat="1" ht="20" customHeight="1" spans="1:8">
      <c r="A62" s="67"/>
      <c r="B62" s="63" t="s">
        <v>153</v>
      </c>
      <c r="C62" s="64">
        <f>IF($B62="","",SUMIFS(数据录入!$F$4:$F$5077,数据录入!$I$4:$I$5077,$B62,数据录入!$B$4:$B$5077,"&gt;="&amp;$C$2,数据录入!$B$4:$B$5077,"&lt;="&amp;$C$3))</f>
        <v>230</v>
      </c>
      <c r="D62" s="65">
        <f t="shared" si="2"/>
        <v>0.0120230005227392</v>
      </c>
      <c r="E62" s="66">
        <v>58</v>
      </c>
      <c r="F62" s="63"/>
      <c r="G62" s="64"/>
      <c r="H62" s="65"/>
    </row>
    <row r="63" s="49" customFormat="1" ht="20" customHeight="1" spans="1:8">
      <c r="A63" s="67"/>
      <c r="B63" s="63" t="s">
        <v>154</v>
      </c>
      <c r="C63" s="64">
        <f>IF($B63="","",SUMIFS(数据录入!$F$4:$F$5077,数据录入!$I$4:$I$5077,$B63,数据录入!$B$4:$B$5077,"&gt;="&amp;$C$2,数据录入!$B$4:$B$5077,"&lt;="&amp;$C$3))</f>
        <v>0</v>
      </c>
      <c r="D63" s="65">
        <f t="shared" si="2"/>
        <v>0</v>
      </c>
      <c r="E63" s="66">
        <v>59</v>
      </c>
      <c r="F63" s="63"/>
      <c r="G63" s="64"/>
      <c r="H63" s="65"/>
    </row>
    <row r="64" s="49" customFormat="1" ht="20" customHeight="1" spans="1:8">
      <c r="A64" s="67"/>
      <c r="B64" s="63" t="s">
        <v>155</v>
      </c>
      <c r="C64" s="64">
        <f>IF($B64="","",SUMIFS(数据录入!$F$4:$F$5077,数据录入!$I$4:$I$5077,$B64,数据录入!$B$4:$B$5077,"&gt;="&amp;$C$2,数据录入!$B$4:$B$5077,"&lt;="&amp;$C$3))</f>
        <v>0</v>
      </c>
      <c r="D64" s="65">
        <f t="shared" si="2"/>
        <v>0</v>
      </c>
      <c r="E64" s="66">
        <v>60</v>
      </c>
      <c r="F64" s="63"/>
      <c r="G64" s="64"/>
      <c r="H64" s="65"/>
    </row>
    <row r="65" s="49" customFormat="1" ht="20" customHeight="1" spans="1:8">
      <c r="A65" s="67"/>
      <c r="B65" s="63" t="s">
        <v>156</v>
      </c>
      <c r="C65" s="64">
        <f>IF($B65="","",SUMIFS(数据录入!$F$4:$F$5077,数据录入!$I$4:$I$5077,$B65,数据录入!$B$4:$B$5077,"&gt;="&amp;$C$2,数据录入!$B$4:$B$5077,"&lt;="&amp;$C$3))</f>
        <v>0</v>
      </c>
      <c r="D65" s="65">
        <f t="shared" si="2"/>
        <v>0</v>
      </c>
      <c r="E65" s="66">
        <v>61</v>
      </c>
      <c r="F65" s="63"/>
      <c r="G65" s="64"/>
      <c r="H65" s="65"/>
    </row>
    <row r="66" s="49" customFormat="1" ht="20" customHeight="1" spans="1:8">
      <c r="A66" s="67"/>
      <c r="B66" s="63" t="s">
        <v>157</v>
      </c>
      <c r="C66" s="64">
        <f>IF($B66="","",SUMIFS(数据录入!$F$4:$F$5077,数据录入!$I$4:$I$5077,$B66,数据录入!$B$4:$B$5077,"&gt;="&amp;$C$2,数据录入!$B$4:$B$5077,"&lt;="&amp;$C$3))</f>
        <v>0</v>
      </c>
      <c r="D66" s="65">
        <f t="shared" si="2"/>
        <v>0</v>
      </c>
      <c r="E66" s="66">
        <v>62</v>
      </c>
      <c r="F66" s="63"/>
      <c r="G66" s="64"/>
      <c r="H66" s="65"/>
    </row>
    <row r="67" s="49" customFormat="1" ht="20" customHeight="1" spans="1:8">
      <c r="A67" s="67"/>
      <c r="B67" s="63" t="s">
        <v>158</v>
      </c>
      <c r="C67" s="64">
        <f>IF($B67="","",SUMIFS(数据录入!$F$4:$F$5077,数据录入!$I$4:$I$5077,$B67,数据录入!$B$4:$B$5077,"&gt;="&amp;$C$2,数据录入!$B$4:$B$5077,"&lt;="&amp;$C$3))</f>
        <v>1350</v>
      </c>
      <c r="D67" s="65">
        <f t="shared" si="2"/>
        <v>0.0705697856769472</v>
      </c>
      <c r="E67" s="66">
        <v>63</v>
      </c>
      <c r="F67" s="63"/>
      <c r="G67" s="64"/>
      <c r="H67" s="65"/>
    </row>
    <row r="68" s="49" customFormat="1" ht="20" customHeight="1" spans="1:8">
      <c r="A68" s="67"/>
      <c r="B68" s="63" t="s">
        <v>159</v>
      </c>
      <c r="C68" s="64">
        <f>IF($B68="","",SUMIFS(数据录入!$F$4:$F$5077,数据录入!$I$4:$I$5077,$B68,数据录入!$B$4:$B$5077,"&gt;="&amp;$C$2,数据录入!$B$4:$B$5077,"&lt;="&amp;$C$3))</f>
        <v>0</v>
      </c>
      <c r="D68" s="65">
        <f t="shared" si="2"/>
        <v>0</v>
      </c>
      <c r="E68" s="66">
        <v>64</v>
      </c>
      <c r="F68" s="63"/>
      <c r="G68" s="64"/>
      <c r="H68" s="65"/>
    </row>
    <row r="69" s="49" customFormat="1" ht="20" customHeight="1" spans="1:8">
      <c r="A69" s="67"/>
      <c r="B69" s="63" t="s">
        <v>160</v>
      </c>
      <c r="C69" s="64">
        <f>IF($B69="","",SUMIFS(数据录入!$F$4:$F$5077,数据录入!$I$4:$I$5077,$B69,数据录入!$B$4:$B$5077,"&gt;="&amp;$C$2,数据录入!$B$4:$B$5077,"&lt;="&amp;$C$3))</f>
        <v>0</v>
      </c>
      <c r="D69" s="65">
        <f t="shared" si="2"/>
        <v>0</v>
      </c>
      <c r="E69" s="66">
        <v>65</v>
      </c>
      <c r="F69" s="63"/>
      <c r="G69" s="64"/>
      <c r="H69" s="65"/>
    </row>
    <row r="70" s="49" customFormat="1" ht="20" customHeight="1" spans="1:8">
      <c r="A70" s="67"/>
      <c r="B70" s="63" t="s">
        <v>161</v>
      </c>
      <c r="C70" s="64">
        <f>IF($B70="","",SUMIFS(数据录入!$F$4:$F$5077,数据录入!$I$4:$I$5077,$B70,数据录入!$B$4:$B$5077,"&gt;="&amp;$C$2,数据录入!$B$4:$B$5077,"&lt;="&amp;$C$3))</f>
        <v>0</v>
      </c>
      <c r="D70" s="65">
        <f t="shared" si="2"/>
        <v>0</v>
      </c>
      <c r="E70" s="66">
        <v>66</v>
      </c>
      <c r="F70" s="63"/>
      <c r="G70" s="64"/>
      <c r="H70" s="65"/>
    </row>
    <row r="71" s="49" customFormat="1" ht="20" customHeight="1" spans="1:8">
      <c r="A71" s="67"/>
      <c r="B71" s="63" t="s">
        <v>162</v>
      </c>
      <c r="C71" s="64">
        <f>IF($B71="","",SUMIFS(数据录入!$F$4:$F$5077,数据录入!$I$4:$I$5077,$B71,数据录入!$B$4:$B$5077,"&gt;="&amp;$C$2,数据录入!$B$4:$B$5077,"&lt;="&amp;$C$3))</f>
        <v>0</v>
      </c>
      <c r="D71" s="65">
        <f t="shared" si="2"/>
        <v>0</v>
      </c>
      <c r="E71" s="66">
        <v>67</v>
      </c>
      <c r="F71" s="63"/>
      <c r="G71" s="64"/>
      <c r="H71" s="65"/>
    </row>
    <row r="72" s="49" customFormat="1" ht="20" customHeight="1" spans="1:8">
      <c r="A72" s="67"/>
      <c r="B72" s="63" t="s">
        <v>163</v>
      </c>
      <c r="C72" s="64">
        <f>IF($B72="","",SUMIFS(数据录入!$F$4:$F$5077,数据录入!$I$4:$I$5077,$B72,数据录入!$B$4:$B$5077,"&gt;="&amp;$C$2,数据录入!$B$4:$B$5077,"&lt;="&amp;$C$3))</f>
        <v>0</v>
      </c>
      <c r="D72" s="65">
        <f t="shared" ref="D72:D103" si="3">IF(OR($B72="",$F$2=0),"",C72/$F$2)</f>
        <v>0</v>
      </c>
      <c r="E72" s="66">
        <v>68</v>
      </c>
      <c r="F72" s="63"/>
      <c r="G72" s="64"/>
      <c r="H72" s="65"/>
    </row>
    <row r="73" s="49" customFormat="1" ht="20" customHeight="1" spans="1:8">
      <c r="A73" s="67"/>
      <c r="B73" s="63" t="s">
        <v>164</v>
      </c>
      <c r="C73" s="64">
        <f>IF($B73="","",SUMIFS(数据录入!$F$4:$F$5077,数据录入!$I$4:$I$5077,$B73,数据录入!$B$4:$B$5077,"&gt;="&amp;$C$2,数据录入!$B$4:$B$5077,"&lt;="&amp;$C$3))</f>
        <v>0</v>
      </c>
      <c r="D73" s="65">
        <f t="shared" si="3"/>
        <v>0</v>
      </c>
      <c r="E73" s="66">
        <v>69</v>
      </c>
      <c r="F73" s="63"/>
      <c r="G73" s="64"/>
      <c r="H73" s="65"/>
    </row>
    <row r="74" s="49" customFormat="1" ht="20" customHeight="1" spans="1:8">
      <c r="A74" s="67"/>
      <c r="B74" s="63" t="s">
        <v>165</v>
      </c>
      <c r="C74" s="64">
        <f>IF($B74="","",SUMIFS(数据录入!$F$4:$F$5077,数据录入!$I$4:$I$5077,$B74,数据录入!$B$4:$B$5077,"&gt;="&amp;$C$2,数据录入!$B$4:$B$5077,"&lt;="&amp;$C$3))</f>
        <v>0</v>
      </c>
      <c r="D74" s="65">
        <f t="shared" si="3"/>
        <v>0</v>
      </c>
      <c r="E74" s="66">
        <v>70</v>
      </c>
      <c r="F74" s="63"/>
      <c r="G74" s="64"/>
      <c r="H74" s="65"/>
    </row>
    <row r="75" s="49" customFormat="1" ht="20" customHeight="1" spans="1:8">
      <c r="A75" s="67"/>
      <c r="B75" s="63" t="s">
        <v>166</v>
      </c>
      <c r="C75" s="64">
        <f>IF($B75="","",SUMIFS(数据录入!$F$4:$F$5077,数据录入!$I$4:$I$5077,$B75,数据录入!$B$4:$B$5077,"&gt;="&amp;$C$2,数据录入!$B$4:$B$5077,"&lt;="&amp;$C$3))</f>
        <v>300</v>
      </c>
      <c r="D75" s="65">
        <f t="shared" si="3"/>
        <v>0.0156821745948772</v>
      </c>
      <c r="E75" s="66">
        <v>71</v>
      </c>
      <c r="F75" s="63"/>
      <c r="G75" s="64"/>
      <c r="H75" s="65"/>
    </row>
    <row r="76" s="49" customFormat="1" ht="20" customHeight="1" spans="1:8">
      <c r="A76" s="67"/>
      <c r="B76" s="63" t="s">
        <v>167</v>
      </c>
      <c r="C76" s="64">
        <f>IF($B76="","",SUMIFS(数据录入!$F$4:$F$5077,数据录入!$I$4:$I$5077,$B76,数据录入!$B$4:$B$5077,"&gt;="&amp;$C$2,数据录入!$B$4:$B$5077,"&lt;="&amp;$C$3))</f>
        <v>0</v>
      </c>
      <c r="D76" s="65">
        <f t="shared" si="3"/>
        <v>0</v>
      </c>
      <c r="E76" s="66">
        <v>72</v>
      </c>
      <c r="F76" s="63"/>
      <c r="G76" s="64"/>
      <c r="H76" s="65"/>
    </row>
    <row r="77" s="49" customFormat="1" ht="20" customHeight="1" spans="1:8">
      <c r="A77" s="67"/>
      <c r="B77" s="63" t="s">
        <v>168</v>
      </c>
      <c r="C77" s="64">
        <f>IF($B77="","",SUMIFS(数据录入!$F$4:$F$5077,数据录入!$I$4:$I$5077,$B77,数据录入!$B$4:$B$5077,"&gt;="&amp;$C$2,数据录入!$B$4:$B$5077,"&lt;="&amp;$C$3))</f>
        <v>0</v>
      </c>
      <c r="D77" s="65">
        <f t="shared" si="3"/>
        <v>0</v>
      </c>
      <c r="E77" s="66">
        <v>73</v>
      </c>
      <c r="F77" s="63"/>
      <c r="G77" s="64"/>
      <c r="H77" s="65"/>
    </row>
    <row r="78" s="49" customFormat="1" ht="20" customHeight="1" spans="1:8">
      <c r="A78" s="67"/>
      <c r="B78" s="63" t="s">
        <v>169</v>
      </c>
      <c r="C78" s="64">
        <f>IF($B78="","",SUMIFS(数据录入!$F$4:$F$5077,数据录入!$I$4:$I$5077,$B78,数据录入!$B$4:$B$5077,"&gt;="&amp;$C$2,数据录入!$B$4:$B$5077,"&lt;="&amp;$C$3))</f>
        <v>0</v>
      </c>
      <c r="D78" s="65">
        <f t="shared" si="3"/>
        <v>0</v>
      </c>
      <c r="E78" s="66">
        <v>74</v>
      </c>
      <c r="F78" s="63"/>
      <c r="G78" s="64"/>
      <c r="H78" s="65"/>
    </row>
    <row r="79" s="49" customFormat="1" ht="20" customHeight="1" spans="1:8">
      <c r="A79" s="67"/>
      <c r="B79" s="63" t="s">
        <v>170</v>
      </c>
      <c r="C79" s="64">
        <f>IF($B79="","",SUMIFS(数据录入!$F$4:$F$5077,数据录入!$I$4:$I$5077,$B79,数据录入!$B$4:$B$5077,"&gt;="&amp;$C$2,数据录入!$B$4:$B$5077,"&lt;="&amp;$C$3))</f>
        <v>0</v>
      </c>
      <c r="D79" s="65">
        <f t="shared" si="3"/>
        <v>0</v>
      </c>
      <c r="E79" s="66">
        <v>75</v>
      </c>
      <c r="F79" s="63"/>
      <c r="G79" s="64"/>
      <c r="H79" s="65"/>
    </row>
    <row r="80" s="49" customFormat="1" ht="20" customHeight="1" spans="1:8">
      <c r="A80" s="67"/>
      <c r="B80" s="63" t="s">
        <v>53</v>
      </c>
      <c r="C80" s="64">
        <f>IF($B80="","",SUMIFS(数据录入!$F$4:$F$5077,数据录入!$I$4:$I$5077,$B80,数据录入!$B$4:$B$5077,"&gt;="&amp;$C$2,数据录入!$B$4:$B$5077,"&lt;="&amp;$C$3))</f>
        <v>0</v>
      </c>
      <c r="D80" s="65">
        <f t="shared" si="3"/>
        <v>0</v>
      </c>
      <c r="E80" s="66">
        <v>76</v>
      </c>
      <c r="F80" s="63"/>
      <c r="G80" s="64"/>
      <c r="H80" s="65"/>
    </row>
    <row r="81" s="49" customFormat="1" ht="20" customHeight="1" spans="1:8">
      <c r="A81" s="67"/>
      <c r="B81" s="63" t="s">
        <v>171</v>
      </c>
      <c r="C81" s="64">
        <f>IF($B81="","",SUMIFS(数据录入!$F$4:$F$5077,数据录入!$I$4:$I$5077,$B81,数据录入!$B$4:$B$5077,"&gt;="&amp;$C$2,数据录入!$B$4:$B$5077,"&lt;="&amp;$C$3))</f>
        <v>0</v>
      </c>
      <c r="D81" s="65">
        <f t="shared" si="3"/>
        <v>0</v>
      </c>
      <c r="E81" s="66">
        <v>77</v>
      </c>
      <c r="F81" s="63"/>
      <c r="G81" s="64"/>
      <c r="H81" s="65"/>
    </row>
    <row r="82" s="49" customFormat="1" ht="20" customHeight="1" spans="1:8">
      <c r="A82" s="67"/>
      <c r="B82" s="63" t="s">
        <v>172</v>
      </c>
      <c r="C82" s="64">
        <f>IF($B82="","",SUMIFS(数据录入!$F$4:$F$5077,数据录入!$I$4:$I$5077,$B82,数据录入!$B$4:$B$5077,"&gt;="&amp;$C$2,数据录入!$B$4:$B$5077,"&lt;="&amp;$C$3))</f>
        <v>0</v>
      </c>
      <c r="D82" s="65">
        <f t="shared" si="3"/>
        <v>0</v>
      </c>
      <c r="E82" s="66">
        <v>78</v>
      </c>
      <c r="F82" s="63"/>
      <c r="G82" s="64"/>
      <c r="H82" s="65"/>
    </row>
    <row r="83" s="49" customFormat="1" ht="20" customHeight="1" spans="1:8">
      <c r="A83" s="67"/>
      <c r="B83" s="63" t="s">
        <v>173</v>
      </c>
      <c r="C83" s="64">
        <f>IF($B83="","",SUMIFS(数据录入!$F$4:$F$5077,数据录入!$I$4:$I$5077,$B83,数据录入!$B$4:$B$5077,"&gt;="&amp;$C$2,数据录入!$B$4:$B$5077,"&lt;="&amp;$C$3))</f>
        <v>0</v>
      </c>
      <c r="D83" s="65">
        <f t="shared" si="3"/>
        <v>0</v>
      </c>
      <c r="E83" s="66">
        <v>79</v>
      </c>
      <c r="F83" s="63"/>
      <c r="G83" s="64"/>
      <c r="H83" s="65"/>
    </row>
    <row r="84" s="49" customFormat="1" ht="20" customHeight="1" spans="1:8">
      <c r="A84" s="67"/>
      <c r="B84" s="63" t="s">
        <v>174</v>
      </c>
      <c r="C84" s="64">
        <f>IF($B84="","",SUMIFS(数据录入!$F$4:$F$5077,数据录入!$I$4:$I$5077,$B84,数据录入!$B$4:$B$5077,"&gt;="&amp;$C$2,数据录入!$B$4:$B$5077,"&lt;="&amp;$C$3))</f>
        <v>0</v>
      </c>
      <c r="D84" s="65">
        <f t="shared" si="3"/>
        <v>0</v>
      </c>
      <c r="E84" s="66">
        <v>80</v>
      </c>
      <c r="F84" s="63"/>
      <c r="G84" s="64"/>
      <c r="H84" s="65"/>
    </row>
    <row r="85" s="49" customFormat="1" ht="20" customHeight="1" spans="1:8">
      <c r="A85" s="67"/>
      <c r="B85" s="63" t="s">
        <v>175</v>
      </c>
      <c r="C85" s="64">
        <f>IF($B85="","",SUMIFS(数据录入!$F$4:$F$5077,数据录入!$I$4:$I$5077,$B85,数据录入!$B$4:$B$5077,"&gt;="&amp;$C$2,数据录入!$B$4:$B$5077,"&lt;="&amp;$C$3))</f>
        <v>0</v>
      </c>
      <c r="D85" s="65">
        <f t="shared" si="3"/>
        <v>0</v>
      </c>
      <c r="E85" s="66">
        <v>81</v>
      </c>
      <c r="F85" s="63"/>
      <c r="G85" s="64"/>
      <c r="H85" s="65"/>
    </row>
    <row r="86" s="49" customFormat="1" ht="20" customHeight="1" spans="1:8">
      <c r="A86" s="67"/>
      <c r="B86" s="63" t="s">
        <v>176</v>
      </c>
      <c r="C86" s="64">
        <f>IF($B86="","",SUMIFS(数据录入!$F$4:$F$5077,数据录入!$I$4:$I$5077,$B86,数据录入!$B$4:$B$5077,"&gt;="&amp;$C$2,数据录入!$B$4:$B$5077,"&lt;="&amp;$C$3))</f>
        <v>0</v>
      </c>
      <c r="D86" s="65">
        <f t="shared" si="3"/>
        <v>0</v>
      </c>
      <c r="E86" s="66">
        <v>82</v>
      </c>
      <c r="F86" s="63"/>
      <c r="G86" s="64"/>
      <c r="H86" s="65"/>
    </row>
    <row r="87" s="49" customFormat="1" ht="20" customHeight="1" spans="1:8">
      <c r="A87" s="67"/>
      <c r="B87" s="63" t="s">
        <v>177</v>
      </c>
      <c r="C87" s="64">
        <f>IF($B87="","",SUMIFS(数据录入!$F$4:$F$5077,数据录入!$I$4:$I$5077,$B87,数据录入!$B$4:$B$5077,"&gt;="&amp;$C$2,数据录入!$B$4:$B$5077,"&lt;="&amp;$C$3))</f>
        <v>0</v>
      </c>
      <c r="D87" s="65">
        <f t="shared" si="3"/>
        <v>0</v>
      </c>
      <c r="E87" s="66">
        <v>83</v>
      </c>
      <c r="F87" s="63"/>
      <c r="G87" s="64"/>
      <c r="H87" s="65"/>
    </row>
    <row r="88" s="49" customFormat="1" ht="20" customHeight="1" spans="1:8">
      <c r="A88" s="67"/>
      <c r="B88" s="63" t="s">
        <v>74</v>
      </c>
      <c r="C88" s="64">
        <f>IF($B88="","",SUMIFS(数据录入!$F$4:$F$5077,数据录入!$I$4:$I$5077,$B88,数据录入!$B$4:$B$5077,"&gt;="&amp;$C$2,数据录入!$B$4:$B$5077,"&lt;="&amp;$C$3))</f>
        <v>0</v>
      </c>
      <c r="D88" s="65">
        <f t="shared" si="3"/>
        <v>0</v>
      </c>
      <c r="E88" s="66">
        <v>84</v>
      </c>
      <c r="F88" s="63"/>
      <c r="G88" s="64"/>
      <c r="H88" s="65"/>
    </row>
    <row r="89" s="49" customFormat="1" ht="20" customHeight="1" spans="1:8">
      <c r="A89" s="67"/>
      <c r="B89" s="63" t="s">
        <v>178</v>
      </c>
      <c r="C89" s="64">
        <f>IF($B89="","",SUMIFS(数据录入!$F$4:$F$5077,数据录入!$I$4:$I$5077,$B89,数据录入!$B$4:$B$5077,"&gt;="&amp;$C$2,数据录入!$B$4:$B$5077,"&lt;="&amp;$C$3))</f>
        <v>0</v>
      </c>
      <c r="D89" s="65">
        <f t="shared" si="3"/>
        <v>0</v>
      </c>
      <c r="E89" s="66">
        <v>85</v>
      </c>
      <c r="F89" s="63"/>
      <c r="G89" s="64"/>
      <c r="H89" s="65"/>
    </row>
    <row r="90" s="49" customFormat="1" ht="20" customHeight="1" spans="1:8">
      <c r="A90" s="67"/>
      <c r="B90" s="63" t="s">
        <v>179</v>
      </c>
      <c r="C90" s="64">
        <f>IF($B90="","",SUMIFS(数据录入!$F$4:$F$5077,数据录入!$I$4:$I$5077,$B90,数据录入!$B$4:$B$5077,"&gt;="&amp;$C$2,数据录入!$B$4:$B$5077,"&lt;="&amp;$C$3))</f>
        <v>0</v>
      </c>
      <c r="D90" s="65">
        <f t="shared" si="3"/>
        <v>0</v>
      </c>
      <c r="E90" s="66">
        <v>86</v>
      </c>
      <c r="F90" s="63"/>
      <c r="G90" s="64"/>
      <c r="H90" s="65"/>
    </row>
    <row r="91" s="49" customFormat="1" ht="20" customHeight="1" spans="1:8">
      <c r="A91" s="67"/>
      <c r="B91" s="63" t="s">
        <v>180</v>
      </c>
      <c r="C91" s="64">
        <f>IF($B91="","",SUMIFS(数据录入!$F$4:$F$5077,数据录入!$I$4:$I$5077,$B91,数据录入!$B$4:$B$5077,"&gt;="&amp;$C$2,数据录入!$B$4:$B$5077,"&lt;="&amp;$C$3))</f>
        <v>0</v>
      </c>
      <c r="D91" s="65">
        <f t="shared" si="3"/>
        <v>0</v>
      </c>
      <c r="E91" s="66">
        <v>87</v>
      </c>
      <c r="F91" s="63"/>
      <c r="G91" s="64"/>
      <c r="H91" s="65"/>
    </row>
    <row r="92" s="49" customFormat="1" ht="20" customHeight="1" spans="1:8">
      <c r="A92" s="67"/>
      <c r="B92" s="63" t="s">
        <v>181</v>
      </c>
      <c r="C92" s="64">
        <f>IF($B92="","",SUMIFS(数据录入!$F$4:$F$5077,数据录入!$I$4:$I$5077,$B92,数据录入!$B$4:$B$5077,"&gt;="&amp;$C$2,数据录入!$B$4:$B$5077,"&lt;="&amp;$C$3))</f>
        <v>0</v>
      </c>
      <c r="D92" s="65">
        <f t="shared" si="3"/>
        <v>0</v>
      </c>
      <c r="E92" s="66">
        <v>88</v>
      </c>
      <c r="F92" s="63"/>
      <c r="G92" s="64"/>
      <c r="H92" s="65"/>
    </row>
    <row r="93" s="49" customFormat="1" ht="20" customHeight="1" spans="1:8">
      <c r="A93" s="67"/>
      <c r="B93" s="63" t="s">
        <v>182</v>
      </c>
      <c r="C93" s="64">
        <f>IF($B93="","",SUMIFS(数据录入!$F$4:$F$5077,数据录入!$I$4:$I$5077,$B93,数据录入!$B$4:$B$5077,"&gt;="&amp;$C$2,数据录入!$B$4:$B$5077,"&lt;="&amp;$C$3))</f>
        <v>0</v>
      </c>
      <c r="D93" s="65">
        <f t="shared" si="3"/>
        <v>0</v>
      </c>
      <c r="E93" s="66">
        <v>89</v>
      </c>
      <c r="F93" s="63"/>
      <c r="G93" s="64"/>
      <c r="H93" s="65"/>
    </row>
    <row r="94" s="49" customFormat="1" ht="20" customHeight="1" spans="1:8">
      <c r="A94" s="67"/>
      <c r="B94" s="63" t="s">
        <v>183</v>
      </c>
      <c r="C94" s="64">
        <f>IF($B94="","",SUMIFS(数据录入!$F$4:$F$5077,数据录入!$I$4:$I$5077,$B94,数据录入!$B$4:$B$5077,"&gt;="&amp;$C$2,数据录入!$B$4:$B$5077,"&lt;="&amp;$C$3))</f>
        <v>0</v>
      </c>
      <c r="D94" s="65">
        <f t="shared" si="3"/>
        <v>0</v>
      </c>
      <c r="E94" s="66">
        <v>90</v>
      </c>
      <c r="F94" s="63"/>
      <c r="G94" s="64"/>
      <c r="H94" s="65"/>
    </row>
    <row r="95" s="49" customFormat="1" ht="20" customHeight="1" spans="1:8">
      <c r="A95" s="67"/>
      <c r="B95" s="63" t="s">
        <v>184</v>
      </c>
      <c r="C95" s="64">
        <f>IF($B95="","",SUMIFS(数据录入!$F$4:$F$5077,数据录入!$I$4:$I$5077,$B95,数据录入!$B$4:$B$5077,"&gt;="&amp;$C$2,数据录入!$B$4:$B$5077,"&lt;="&amp;$C$3))</f>
        <v>0</v>
      </c>
      <c r="D95" s="65">
        <f t="shared" si="3"/>
        <v>0</v>
      </c>
      <c r="E95" s="66">
        <v>91</v>
      </c>
      <c r="F95" s="63"/>
      <c r="G95" s="64"/>
      <c r="H95" s="65"/>
    </row>
    <row r="96" s="49" customFormat="1" ht="20" customHeight="1" spans="1:8">
      <c r="A96" s="67"/>
      <c r="B96" s="63" t="s">
        <v>185</v>
      </c>
      <c r="C96" s="64">
        <f>IF($B96="","",SUMIFS(数据录入!$F$4:$F$5077,数据录入!$I$4:$I$5077,$B96,数据录入!$B$4:$B$5077,"&gt;="&amp;$C$2,数据录入!$B$4:$B$5077,"&lt;="&amp;$C$3))</f>
        <v>0</v>
      </c>
      <c r="D96" s="65">
        <f t="shared" si="3"/>
        <v>0</v>
      </c>
      <c r="E96" s="66">
        <v>92</v>
      </c>
      <c r="F96" s="63"/>
      <c r="G96" s="64"/>
      <c r="H96" s="65"/>
    </row>
    <row r="97" s="49" customFormat="1" ht="20" customHeight="1" spans="1:8">
      <c r="A97" s="67"/>
      <c r="B97" s="63" t="s">
        <v>186</v>
      </c>
      <c r="C97" s="64">
        <f>IF($B97="","",SUMIFS(数据录入!$F$4:$F$5077,数据录入!$I$4:$I$5077,$B97,数据录入!$B$4:$B$5077,"&gt;="&amp;$C$2,数据录入!$B$4:$B$5077,"&lt;="&amp;$C$3))</f>
        <v>0</v>
      </c>
      <c r="D97" s="65">
        <f t="shared" si="3"/>
        <v>0</v>
      </c>
      <c r="E97" s="66">
        <v>93</v>
      </c>
      <c r="F97" s="63"/>
      <c r="G97" s="64"/>
      <c r="H97" s="65"/>
    </row>
    <row r="98" s="49" customFormat="1" ht="20" customHeight="1" spans="1:8">
      <c r="A98" s="67"/>
      <c r="B98" s="63" t="s">
        <v>187</v>
      </c>
      <c r="C98" s="64">
        <f>IF($B98="","",SUMIFS(数据录入!$F$4:$F$5077,数据录入!$I$4:$I$5077,$B98,数据录入!$B$4:$B$5077,"&gt;="&amp;$C$2,数据录入!$B$4:$B$5077,"&lt;="&amp;$C$3))</f>
        <v>0</v>
      </c>
      <c r="D98" s="65">
        <f t="shared" si="3"/>
        <v>0</v>
      </c>
      <c r="E98" s="66">
        <v>94</v>
      </c>
      <c r="F98" s="63"/>
      <c r="G98" s="64"/>
      <c r="H98" s="65"/>
    </row>
    <row r="99" s="49" customFormat="1" ht="20" customHeight="1" spans="1:8">
      <c r="A99" s="67"/>
      <c r="B99" s="63" t="s">
        <v>188</v>
      </c>
      <c r="C99" s="64">
        <f>IF($B99="","",SUMIFS(数据录入!$F$4:$F$5077,数据录入!$I$4:$I$5077,$B99,数据录入!$B$4:$B$5077,"&gt;="&amp;$C$2,数据录入!$B$4:$B$5077,"&lt;="&amp;$C$3))</f>
        <v>0</v>
      </c>
      <c r="D99" s="65">
        <f t="shared" si="3"/>
        <v>0</v>
      </c>
      <c r="E99" s="66">
        <v>95</v>
      </c>
      <c r="F99" s="63"/>
      <c r="G99" s="64"/>
      <c r="H99" s="65"/>
    </row>
    <row r="100" s="49" customFormat="1" ht="20" customHeight="1" spans="1:8">
      <c r="A100" s="67"/>
      <c r="B100" s="63" t="s">
        <v>189</v>
      </c>
      <c r="C100" s="64">
        <f>IF($B100="","",SUMIFS(数据录入!$F$4:$F$5077,数据录入!$I$4:$I$5077,$B100,数据录入!$B$4:$B$5077,"&gt;="&amp;$C$2,数据录入!$B$4:$B$5077,"&lt;="&amp;$C$3))</f>
        <v>0</v>
      </c>
      <c r="D100" s="65">
        <f t="shared" si="3"/>
        <v>0</v>
      </c>
      <c r="E100" s="66">
        <v>96</v>
      </c>
      <c r="F100" s="63"/>
      <c r="G100" s="64"/>
      <c r="H100" s="65"/>
    </row>
    <row r="101" s="49" customFormat="1" ht="20" customHeight="1" spans="1:8">
      <c r="A101" s="67"/>
      <c r="B101" s="63" t="s">
        <v>190</v>
      </c>
      <c r="C101" s="64">
        <f>IF($B101="","",SUMIFS(数据录入!$F$4:$F$5077,数据录入!$I$4:$I$5077,$B101,数据录入!$B$4:$B$5077,"&gt;="&amp;$C$2,数据录入!$B$4:$B$5077,"&lt;="&amp;$C$3))</f>
        <v>0</v>
      </c>
      <c r="D101" s="65">
        <f t="shared" si="3"/>
        <v>0</v>
      </c>
      <c r="E101" s="66">
        <v>97</v>
      </c>
      <c r="F101" s="63"/>
      <c r="G101" s="64"/>
      <c r="H101" s="65"/>
    </row>
    <row r="102" s="49" customFormat="1" ht="20" customHeight="1" spans="1:8">
      <c r="A102" s="67"/>
      <c r="B102" s="63" t="s">
        <v>191</v>
      </c>
      <c r="C102" s="64">
        <f>IF($B102="","",SUMIFS(数据录入!$F$4:$F$5077,数据录入!$I$4:$I$5077,$B102,数据录入!$B$4:$B$5077,"&gt;="&amp;$C$2,数据录入!$B$4:$B$5077,"&lt;="&amp;$C$3))</f>
        <v>0</v>
      </c>
      <c r="D102" s="65">
        <f t="shared" si="3"/>
        <v>0</v>
      </c>
      <c r="E102" s="66">
        <v>98</v>
      </c>
      <c r="F102" s="63"/>
      <c r="G102" s="64"/>
      <c r="H102" s="65"/>
    </row>
    <row r="103" s="49" customFormat="1" ht="20" customHeight="1" spans="1:8">
      <c r="A103" s="67"/>
      <c r="B103" s="63" t="s">
        <v>192</v>
      </c>
      <c r="C103" s="64">
        <f>IF($B103="","",SUMIFS(数据录入!$F$4:$F$5077,数据录入!$I$4:$I$5077,$B103,数据录入!$B$4:$B$5077,"&gt;="&amp;$C$2,数据录入!$B$4:$B$5077,"&lt;="&amp;$C$3))</f>
        <v>0</v>
      </c>
      <c r="D103" s="65">
        <f t="shared" si="3"/>
        <v>0</v>
      </c>
      <c r="E103" s="66">
        <v>99</v>
      </c>
      <c r="F103" s="63"/>
      <c r="G103" s="64"/>
      <c r="H103" s="65"/>
    </row>
    <row r="104" s="49" customFormat="1" ht="20" customHeight="1" spans="1:8">
      <c r="A104" s="67"/>
      <c r="B104" s="63" t="s">
        <v>193</v>
      </c>
      <c r="C104" s="64">
        <f>IF($B104="","",SUMIFS(数据录入!$F$4:$F$5077,数据录入!$I$4:$I$5077,$B104,数据录入!$B$4:$B$5077,"&gt;="&amp;$C$2,数据录入!$B$4:$B$5077,"&lt;="&amp;$C$3))</f>
        <v>0</v>
      </c>
      <c r="D104" s="65">
        <f t="shared" ref="D104:D135" si="4">IF(OR($B104="",$F$2=0),"",C104/$F$2)</f>
        <v>0</v>
      </c>
      <c r="E104" s="66">
        <v>100</v>
      </c>
      <c r="F104" s="63"/>
      <c r="G104" s="64"/>
      <c r="H104" s="65"/>
    </row>
    <row r="105" s="49" customFormat="1" ht="20" customHeight="1" spans="1:8">
      <c r="A105" s="67"/>
      <c r="B105" s="63" t="s">
        <v>194</v>
      </c>
      <c r="C105" s="64">
        <f>IF($B105="","",SUMIFS(数据录入!$F$4:$F$5077,数据录入!$I$4:$I$5077,$B105,数据录入!$B$4:$B$5077,"&gt;="&amp;$C$2,数据录入!$B$4:$B$5077,"&lt;="&amp;$C$3))</f>
        <v>0</v>
      </c>
      <c r="D105" s="65">
        <f t="shared" si="4"/>
        <v>0</v>
      </c>
      <c r="E105" s="66">
        <v>101</v>
      </c>
      <c r="F105" s="63"/>
      <c r="G105" s="64"/>
      <c r="H105" s="65"/>
    </row>
    <row r="106" s="49" customFormat="1" ht="20" customHeight="1" spans="1:8">
      <c r="A106" s="67"/>
      <c r="B106" s="63" t="s">
        <v>195</v>
      </c>
      <c r="C106" s="64">
        <f>IF($B106="","",SUMIFS(数据录入!$F$4:$F$5077,数据录入!$I$4:$I$5077,$B106,数据录入!$B$4:$B$5077,"&gt;="&amp;$C$2,数据录入!$B$4:$B$5077,"&lt;="&amp;$C$3))</f>
        <v>0</v>
      </c>
      <c r="D106" s="65">
        <f t="shared" si="4"/>
        <v>0</v>
      </c>
      <c r="E106" s="66">
        <v>102</v>
      </c>
      <c r="F106" s="63"/>
      <c r="G106" s="64"/>
      <c r="H106" s="65"/>
    </row>
    <row r="107" s="49" customFormat="1" ht="20" customHeight="1" spans="1:8">
      <c r="A107" s="67"/>
      <c r="B107" s="63" t="s">
        <v>196</v>
      </c>
      <c r="C107" s="64">
        <f>IF($B107="","",SUMIFS(数据录入!$F$4:$F$5077,数据录入!$I$4:$I$5077,$B107,数据录入!$B$4:$B$5077,"&gt;="&amp;$C$2,数据录入!$B$4:$B$5077,"&lt;="&amp;$C$3))</f>
        <v>0</v>
      </c>
      <c r="D107" s="65">
        <f t="shared" si="4"/>
        <v>0</v>
      </c>
      <c r="E107" s="66">
        <v>103</v>
      </c>
      <c r="F107" s="63"/>
      <c r="G107" s="64"/>
      <c r="H107" s="65"/>
    </row>
    <row r="108" s="49" customFormat="1" ht="20" customHeight="1" spans="1:8">
      <c r="A108" s="67"/>
      <c r="B108" s="63" t="s">
        <v>197</v>
      </c>
      <c r="C108" s="64">
        <f>IF($B108="","",SUMIFS(数据录入!$F$4:$F$5077,数据录入!$I$4:$I$5077,$B108,数据录入!$B$4:$B$5077,"&gt;="&amp;$C$2,数据录入!$B$4:$B$5077,"&lt;="&amp;$C$3))</f>
        <v>0</v>
      </c>
      <c r="D108" s="65">
        <f t="shared" si="4"/>
        <v>0</v>
      </c>
      <c r="E108" s="66">
        <v>104</v>
      </c>
      <c r="F108" s="63"/>
      <c r="G108" s="64"/>
      <c r="H108" s="65"/>
    </row>
    <row r="109" s="49" customFormat="1" ht="20" customHeight="1" spans="1:8">
      <c r="A109" s="67"/>
      <c r="B109" s="63" t="s">
        <v>198</v>
      </c>
      <c r="C109" s="64">
        <f>IF($B109="","",SUMIFS(数据录入!$F$4:$F$5077,数据录入!$I$4:$I$5077,$B109,数据录入!$B$4:$B$5077,"&gt;="&amp;$C$2,数据录入!$B$4:$B$5077,"&lt;="&amp;$C$3))</f>
        <v>0</v>
      </c>
      <c r="D109" s="65">
        <f t="shared" si="4"/>
        <v>0</v>
      </c>
      <c r="E109" s="66">
        <v>105</v>
      </c>
      <c r="F109" s="63"/>
      <c r="G109" s="64"/>
      <c r="H109" s="65"/>
    </row>
    <row r="110" s="49" customFormat="1" ht="20" customHeight="1" spans="1:8">
      <c r="A110" s="67"/>
      <c r="B110" s="63" t="s">
        <v>199</v>
      </c>
      <c r="C110" s="64">
        <f>IF($B110="","",SUMIFS(数据录入!$F$4:$F$5077,数据录入!$I$4:$I$5077,$B110,数据录入!$B$4:$B$5077,"&gt;="&amp;$C$2,数据录入!$B$4:$B$5077,"&lt;="&amp;$C$3))</f>
        <v>0</v>
      </c>
      <c r="D110" s="65">
        <f t="shared" si="4"/>
        <v>0</v>
      </c>
      <c r="E110" s="66">
        <v>106</v>
      </c>
      <c r="F110" s="63"/>
      <c r="G110" s="64"/>
      <c r="H110" s="65"/>
    </row>
    <row r="111" s="49" customFormat="1" ht="20" customHeight="1" spans="1:8">
      <c r="A111" s="67"/>
      <c r="B111" s="63" t="s">
        <v>200</v>
      </c>
      <c r="C111" s="64">
        <f>IF($B111="","",SUMIFS(数据录入!$F$4:$F$5077,数据录入!$I$4:$I$5077,$B111,数据录入!$B$4:$B$5077,"&gt;="&amp;$C$2,数据录入!$B$4:$B$5077,"&lt;="&amp;$C$3))</f>
        <v>0</v>
      </c>
      <c r="D111" s="65">
        <f t="shared" si="4"/>
        <v>0</v>
      </c>
      <c r="E111" s="66">
        <v>107</v>
      </c>
      <c r="F111" s="63"/>
      <c r="G111" s="64"/>
      <c r="H111" s="65"/>
    </row>
    <row r="112" s="49" customFormat="1" ht="20" customHeight="1" spans="1:8">
      <c r="A112" s="67"/>
      <c r="B112" s="63" t="s">
        <v>201</v>
      </c>
      <c r="C112" s="64">
        <f>IF($B112="","",SUMIFS(数据录入!$F$4:$F$5077,数据录入!$I$4:$I$5077,$B112,数据录入!$B$4:$B$5077,"&gt;="&amp;$C$2,数据录入!$B$4:$B$5077,"&lt;="&amp;$C$3))</f>
        <v>0</v>
      </c>
      <c r="D112" s="65">
        <f t="shared" si="4"/>
        <v>0</v>
      </c>
      <c r="E112" s="66">
        <v>108</v>
      </c>
      <c r="F112" s="63"/>
      <c r="G112" s="64"/>
      <c r="H112" s="65"/>
    </row>
    <row r="113" s="49" customFormat="1" ht="20" customHeight="1" spans="1:8">
      <c r="A113" s="67"/>
      <c r="B113" s="63" t="s">
        <v>202</v>
      </c>
      <c r="C113" s="64">
        <f>IF($B113="","",SUMIFS(数据录入!$F$4:$F$5077,数据录入!$I$4:$I$5077,$B113,数据录入!$B$4:$B$5077,"&gt;="&amp;$C$2,数据录入!$B$4:$B$5077,"&lt;="&amp;$C$3))</f>
        <v>0</v>
      </c>
      <c r="D113" s="65">
        <f t="shared" si="4"/>
        <v>0</v>
      </c>
      <c r="E113" s="66">
        <v>109</v>
      </c>
      <c r="F113" s="63"/>
      <c r="G113" s="64"/>
      <c r="H113" s="65"/>
    </row>
    <row r="114" s="49" customFormat="1" ht="20" customHeight="1" spans="1:8">
      <c r="A114" s="67"/>
      <c r="B114" s="63" t="s">
        <v>203</v>
      </c>
      <c r="C114" s="64">
        <f>IF($B114="","",SUMIFS(数据录入!$F$4:$F$5077,数据录入!$I$4:$I$5077,$B114,数据录入!$B$4:$B$5077,"&gt;="&amp;$C$2,数据录入!$B$4:$B$5077,"&lt;="&amp;$C$3))</f>
        <v>0</v>
      </c>
      <c r="D114" s="65">
        <f t="shared" si="4"/>
        <v>0</v>
      </c>
      <c r="E114" s="66">
        <v>110</v>
      </c>
      <c r="F114" s="63"/>
      <c r="G114" s="64"/>
      <c r="H114" s="65"/>
    </row>
    <row r="115" s="49" customFormat="1" ht="20" customHeight="1" spans="1:8">
      <c r="A115" s="67"/>
      <c r="B115" s="63" t="s">
        <v>204</v>
      </c>
      <c r="C115" s="64">
        <f>IF($B115="","",SUMIFS(数据录入!$F$4:$F$5077,数据录入!$I$4:$I$5077,$B115,数据录入!$B$4:$B$5077,"&gt;="&amp;$C$2,数据录入!$B$4:$B$5077,"&lt;="&amp;$C$3))</f>
        <v>0</v>
      </c>
      <c r="D115" s="65">
        <f t="shared" si="4"/>
        <v>0</v>
      </c>
      <c r="E115" s="66">
        <v>111</v>
      </c>
      <c r="F115" s="63"/>
      <c r="G115" s="64"/>
      <c r="H115" s="65"/>
    </row>
    <row r="116" s="49" customFormat="1" ht="20" customHeight="1" spans="1:8">
      <c r="A116" s="67"/>
      <c r="B116" s="63" t="s">
        <v>205</v>
      </c>
      <c r="C116" s="64">
        <f>IF($B116="","",SUMIFS(数据录入!$F$4:$F$5077,数据录入!$I$4:$I$5077,$B116,数据录入!$B$4:$B$5077,"&gt;="&amp;$C$2,数据录入!$B$4:$B$5077,"&lt;="&amp;$C$3))</f>
        <v>0</v>
      </c>
      <c r="D116" s="65">
        <f t="shared" si="4"/>
        <v>0</v>
      </c>
      <c r="E116" s="66">
        <v>112</v>
      </c>
      <c r="F116" s="63"/>
      <c r="G116" s="64"/>
      <c r="H116" s="65"/>
    </row>
    <row r="117" s="49" customFormat="1" ht="20" customHeight="1" spans="1:8">
      <c r="A117" s="67"/>
      <c r="B117" s="63" t="s">
        <v>206</v>
      </c>
      <c r="C117" s="64">
        <f>IF($B117="","",SUMIFS(数据录入!$F$4:$F$5077,数据录入!$I$4:$I$5077,$B117,数据录入!$B$4:$B$5077,"&gt;="&amp;$C$2,数据录入!$B$4:$B$5077,"&lt;="&amp;$C$3))</f>
        <v>0</v>
      </c>
      <c r="D117" s="65">
        <f t="shared" si="4"/>
        <v>0</v>
      </c>
      <c r="E117" s="66">
        <v>113</v>
      </c>
      <c r="F117" s="63"/>
      <c r="G117" s="64"/>
      <c r="H117" s="65"/>
    </row>
    <row r="118" s="49" customFormat="1" ht="20" customHeight="1" spans="1:8">
      <c r="A118" s="67"/>
      <c r="B118" s="63" t="s">
        <v>207</v>
      </c>
      <c r="C118" s="64">
        <f>IF($B118="","",SUMIFS(数据录入!$F$4:$F$5077,数据录入!$I$4:$I$5077,$B118,数据录入!$B$4:$B$5077,"&gt;="&amp;$C$2,数据录入!$B$4:$B$5077,"&lt;="&amp;$C$3))</f>
        <v>0</v>
      </c>
      <c r="D118" s="65">
        <f t="shared" si="4"/>
        <v>0</v>
      </c>
      <c r="E118" s="66">
        <v>114</v>
      </c>
      <c r="F118" s="63"/>
      <c r="G118" s="64"/>
      <c r="H118" s="65"/>
    </row>
    <row r="119" s="49" customFormat="1" ht="20" customHeight="1" spans="1:8">
      <c r="A119" s="67"/>
      <c r="B119" s="63" t="s">
        <v>208</v>
      </c>
      <c r="C119" s="64">
        <f>IF($B119="","",SUMIFS(数据录入!$F$4:$F$5077,数据录入!$I$4:$I$5077,$B119,数据录入!$B$4:$B$5077,"&gt;="&amp;$C$2,数据录入!$B$4:$B$5077,"&lt;="&amp;$C$3))</f>
        <v>0</v>
      </c>
      <c r="D119" s="65">
        <f t="shared" si="4"/>
        <v>0</v>
      </c>
      <c r="E119" s="66">
        <v>115</v>
      </c>
      <c r="F119" s="63"/>
      <c r="G119" s="64"/>
      <c r="H119" s="65"/>
    </row>
    <row r="120" s="49" customFormat="1" ht="20" customHeight="1" spans="1:8">
      <c r="A120" s="67"/>
      <c r="B120" s="63" t="s">
        <v>209</v>
      </c>
      <c r="C120" s="64">
        <f>IF($B120="","",SUMIFS(数据录入!$F$4:$F$5077,数据录入!$I$4:$I$5077,$B120,数据录入!$B$4:$B$5077,"&gt;="&amp;$C$2,数据录入!$B$4:$B$5077,"&lt;="&amp;$C$3))</f>
        <v>0</v>
      </c>
      <c r="D120" s="65">
        <f t="shared" si="4"/>
        <v>0</v>
      </c>
      <c r="E120" s="66">
        <v>116</v>
      </c>
      <c r="F120" s="63"/>
      <c r="G120" s="64"/>
      <c r="H120" s="65"/>
    </row>
    <row r="121" s="49" customFormat="1" ht="20" customHeight="1" spans="1:8">
      <c r="A121" s="67"/>
      <c r="B121" s="63" t="s">
        <v>66</v>
      </c>
      <c r="C121" s="64">
        <f>IF($B121="","",SUMIFS(数据录入!$F$4:$F$5077,数据录入!$I$4:$I$5077,$B121,数据录入!$B$4:$B$5077,"&gt;="&amp;$C$2,数据录入!$B$4:$B$5077,"&lt;="&amp;$C$3))</f>
        <v>0</v>
      </c>
      <c r="D121" s="65">
        <f t="shared" si="4"/>
        <v>0</v>
      </c>
      <c r="E121" s="66">
        <v>117</v>
      </c>
      <c r="F121" s="63"/>
      <c r="G121" s="64"/>
      <c r="H121" s="65"/>
    </row>
    <row r="122" s="49" customFormat="1" ht="20" customHeight="1" spans="1:8">
      <c r="A122" s="67"/>
      <c r="B122" s="63" t="s">
        <v>57</v>
      </c>
      <c r="C122" s="64">
        <f>IF($B122="","",SUMIFS(数据录入!$F$4:$F$5077,数据录入!$I$4:$I$5077,$B122,数据录入!$B$4:$B$5077,"&gt;="&amp;$C$2,数据录入!$B$4:$B$5077,"&lt;="&amp;$C$3))</f>
        <v>0</v>
      </c>
      <c r="D122" s="65">
        <f t="shared" si="4"/>
        <v>0</v>
      </c>
      <c r="E122" s="66">
        <v>118</v>
      </c>
      <c r="F122" s="63"/>
      <c r="G122" s="64"/>
      <c r="H122" s="65"/>
    </row>
    <row r="123" s="49" customFormat="1" ht="20" customHeight="1" spans="1:8">
      <c r="A123" s="67"/>
      <c r="B123" s="63" t="s">
        <v>61</v>
      </c>
      <c r="C123" s="64">
        <f>IF($B123="","",SUMIFS(数据录入!$F$4:$F$5077,数据录入!$I$4:$I$5077,$B123,数据录入!$B$4:$B$5077,"&gt;="&amp;$C$2,数据录入!$B$4:$B$5077,"&lt;="&amp;$C$3))</f>
        <v>0</v>
      </c>
      <c r="D123" s="65">
        <f t="shared" si="4"/>
        <v>0</v>
      </c>
      <c r="E123" s="66">
        <v>119</v>
      </c>
      <c r="F123" s="63"/>
      <c r="G123" s="64"/>
      <c r="H123" s="65"/>
    </row>
    <row r="124" s="49" customFormat="1" ht="20" customHeight="1" spans="1:8">
      <c r="A124" s="67"/>
      <c r="B124" s="63" t="s">
        <v>82</v>
      </c>
      <c r="C124" s="64">
        <f>IF($B124="","",SUMIFS(数据录入!$F$4:$F$5077,数据录入!$I$4:$I$5077,$B124,数据录入!$B$4:$B$5077,"&gt;="&amp;$C$2,数据录入!$B$4:$B$5077,"&lt;="&amp;$C$3))</f>
        <v>0</v>
      </c>
      <c r="D124" s="65">
        <f t="shared" si="4"/>
        <v>0</v>
      </c>
      <c r="E124" s="66">
        <v>120</v>
      </c>
      <c r="F124" s="63"/>
      <c r="G124" s="64"/>
      <c r="H124" s="65"/>
    </row>
    <row r="125" s="49" customFormat="1" ht="20" customHeight="1" spans="1:8">
      <c r="A125" s="67"/>
      <c r="B125" s="63" t="s">
        <v>210</v>
      </c>
      <c r="C125" s="64">
        <f>IF($B125="","",SUMIFS(数据录入!$F$4:$F$5077,数据录入!$I$4:$I$5077,$B125,数据录入!$B$4:$B$5077,"&gt;="&amp;$C$2,数据录入!$B$4:$B$5077,"&lt;="&amp;$C$3))</f>
        <v>0</v>
      </c>
      <c r="D125" s="65">
        <f t="shared" si="4"/>
        <v>0</v>
      </c>
      <c r="E125" s="66">
        <v>121</v>
      </c>
      <c r="F125" s="63"/>
      <c r="G125" s="64"/>
      <c r="H125" s="65"/>
    </row>
    <row r="126" s="49" customFormat="1" ht="20" customHeight="1" spans="1:8">
      <c r="A126" s="67"/>
      <c r="B126" s="63" t="s">
        <v>211</v>
      </c>
      <c r="C126" s="64">
        <f>IF($B126="","",SUMIFS(数据录入!$F$4:$F$5077,数据录入!$I$4:$I$5077,$B126,数据录入!$B$4:$B$5077,"&gt;="&amp;$C$2,数据录入!$B$4:$B$5077,"&lt;="&amp;$C$3))</f>
        <v>0</v>
      </c>
      <c r="D126" s="65">
        <f t="shared" si="4"/>
        <v>0</v>
      </c>
      <c r="E126" s="66">
        <v>122</v>
      </c>
      <c r="F126" s="63"/>
      <c r="G126" s="64"/>
      <c r="H126" s="65"/>
    </row>
    <row r="127" s="49" customFormat="1" ht="20" customHeight="1" spans="1:8">
      <c r="A127" s="67"/>
      <c r="B127" s="63" t="s">
        <v>212</v>
      </c>
      <c r="C127" s="64">
        <f>IF($B127="","",SUMIFS(数据录入!$F$4:$F$5077,数据录入!$I$4:$I$5077,$B127,数据录入!$B$4:$B$5077,"&gt;="&amp;$C$2,数据录入!$B$4:$B$5077,"&lt;="&amp;$C$3))</f>
        <v>0</v>
      </c>
      <c r="D127" s="65">
        <f t="shared" si="4"/>
        <v>0</v>
      </c>
      <c r="E127" s="66">
        <v>123</v>
      </c>
      <c r="F127" s="63"/>
      <c r="G127" s="64"/>
      <c r="H127" s="65"/>
    </row>
    <row r="128" s="49" customFormat="1" ht="20" customHeight="1" spans="1:8">
      <c r="A128" s="67"/>
      <c r="B128" s="63" t="s">
        <v>213</v>
      </c>
      <c r="C128" s="64">
        <f>IF($B128="","",SUMIFS(数据录入!$F$4:$F$5077,数据录入!$I$4:$I$5077,$B128,数据录入!$B$4:$B$5077,"&gt;="&amp;$C$2,数据录入!$B$4:$B$5077,"&lt;="&amp;$C$3))</f>
        <v>0</v>
      </c>
      <c r="D128" s="65">
        <f t="shared" si="4"/>
        <v>0</v>
      </c>
      <c r="E128" s="66">
        <v>124</v>
      </c>
      <c r="F128" s="63"/>
      <c r="G128" s="64"/>
      <c r="H128" s="65"/>
    </row>
    <row r="129" s="49" customFormat="1" ht="20" customHeight="1" spans="1:8">
      <c r="A129" s="67"/>
      <c r="B129" s="63" t="s">
        <v>214</v>
      </c>
      <c r="C129" s="64">
        <f>IF($B129="","",SUMIFS(数据录入!$F$4:$F$5077,数据录入!$I$4:$I$5077,$B129,数据录入!$B$4:$B$5077,"&gt;="&amp;$C$2,数据录入!$B$4:$B$5077,"&lt;="&amp;$C$3))</f>
        <v>0</v>
      </c>
      <c r="D129" s="65">
        <f t="shared" si="4"/>
        <v>0</v>
      </c>
      <c r="E129" s="66">
        <v>125</v>
      </c>
      <c r="F129" s="63"/>
      <c r="G129" s="64"/>
      <c r="H129" s="65"/>
    </row>
    <row r="130" s="49" customFormat="1" ht="20" customHeight="1" spans="1:8">
      <c r="A130" s="67"/>
      <c r="B130" s="63" t="s">
        <v>215</v>
      </c>
      <c r="C130" s="64">
        <f>IF($B130="","",SUMIFS(数据录入!$F$4:$F$5077,数据录入!$I$4:$I$5077,$B130,数据录入!$B$4:$B$5077,"&gt;="&amp;$C$2,数据录入!$B$4:$B$5077,"&lt;="&amp;$C$3))</f>
        <v>0</v>
      </c>
      <c r="D130" s="65">
        <f t="shared" si="4"/>
        <v>0</v>
      </c>
      <c r="E130" s="66">
        <v>126</v>
      </c>
      <c r="F130" s="63"/>
      <c r="G130" s="64"/>
      <c r="H130" s="65"/>
    </row>
    <row r="131" s="49" customFormat="1" ht="20" customHeight="1" spans="1:8">
      <c r="A131" s="67"/>
      <c r="B131" s="63" t="s">
        <v>216</v>
      </c>
      <c r="C131" s="64">
        <f>IF($B131="","",SUMIFS(数据录入!$F$4:$F$5077,数据录入!$I$4:$I$5077,$B131,数据录入!$B$4:$B$5077,"&gt;="&amp;$C$2,数据录入!$B$4:$B$5077,"&lt;="&amp;$C$3))</f>
        <v>0</v>
      </c>
      <c r="D131" s="65">
        <f t="shared" si="4"/>
        <v>0</v>
      </c>
      <c r="E131" s="66">
        <v>127</v>
      </c>
      <c r="F131" s="63"/>
      <c r="G131" s="64"/>
      <c r="H131" s="65"/>
    </row>
    <row r="132" s="49" customFormat="1" ht="20" customHeight="1" spans="1:8">
      <c r="A132" s="67"/>
      <c r="B132" s="63" t="s">
        <v>217</v>
      </c>
      <c r="C132" s="64">
        <f>IF($B132="","",SUMIFS(数据录入!$F$4:$F$5077,数据录入!$I$4:$I$5077,$B132,数据录入!$B$4:$B$5077,"&gt;="&amp;$C$2,数据录入!$B$4:$B$5077,"&lt;="&amp;$C$3))</f>
        <v>0</v>
      </c>
      <c r="D132" s="65">
        <f t="shared" si="4"/>
        <v>0</v>
      </c>
      <c r="E132" s="66">
        <v>128</v>
      </c>
      <c r="F132" s="63"/>
      <c r="G132" s="64"/>
      <c r="H132" s="65"/>
    </row>
    <row r="133" s="49" customFormat="1" ht="20" customHeight="1" spans="1:8">
      <c r="A133" s="67"/>
      <c r="B133" s="63" t="s">
        <v>218</v>
      </c>
      <c r="C133" s="64">
        <f>IF($B133="","",SUMIFS(数据录入!$F$4:$F$5077,数据录入!$I$4:$I$5077,$B133,数据录入!$B$4:$B$5077,"&gt;="&amp;$C$2,数据录入!$B$4:$B$5077,"&lt;="&amp;$C$3))</f>
        <v>0</v>
      </c>
      <c r="D133" s="65">
        <f t="shared" si="4"/>
        <v>0</v>
      </c>
      <c r="E133" s="66">
        <v>129</v>
      </c>
      <c r="F133" s="63"/>
      <c r="G133" s="64"/>
      <c r="H133" s="65"/>
    </row>
    <row r="134" s="49" customFormat="1" ht="20" customHeight="1" spans="1:8">
      <c r="A134" s="67"/>
      <c r="B134" s="63" t="s">
        <v>219</v>
      </c>
      <c r="C134" s="64">
        <f>IF($B134="","",SUMIFS(数据录入!$F$4:$F$5077,数据录入!$I$4:$I$5077,$B134,数据录入!$B$4:$B$5077,"&gt;="&amp;$C$2,数据录入!$B$4:$B$5077,"&lt;="&amp;$C$3))</f>
        <v>0</v>
      </c>
      <c r="D134" s="65">
        <f t="shared" si="4"/>
        <v>0</v>
      </c>
      <c r="E134" s="66">
        <v>130</v>
      </c>
      <c r="F134" s="63"/>
      <c r="G134" s="64"/>
      <c r="H134" s="65"/>
    </row>
    <row r="135" s="49" customFormat="1" ht="20" customHeight="1" spans="1:8">
      <c r="A135" s="67"/>
      <c r="B135" s="63" t="s">
        <v>220</v>
      </c>
      <c r="C135" s="64">
        <f>IF($B135="","",SUMIFS(数据录入!$F$4:$F$5077,数据录入!$I$4:$I$5077,$B135,数据录入!$B$4:$B$5077,"&gt;="&amp;$C$2,数据录入!$B$4:$B$5077,"&lt;="&amp;$C$3))</f>
        <v>0</v>
      </c>
      <c r="D135" s="65">
        <f t="shared" si="4"/>
        <v>0</v>
      </c>
      <c r="E135" s="66">
        <v>131</v>
      </c>
      <c r="F135" s="63"/>
      <c r="G135" s="64"/>
      <c r="H135" s="65"/>
    </row>
    <row r="136" s="49" customFormat="1" ht="20" customHeight="1" spans="1:8">
      <c r="A136" s="67"/>
      <c r="B136" s="63" t="s">
        <v>221</v>
      </c>
      <c r="C136" s="64">
        <f>IF($B136="","",SUMIFS(数据录入!$F$4:$F$5077,数据录入!$I$4:$I$5077,$B136,数据录入!$B$4:$B$5077,"&gt;="&amp;$C$2,数据录入!$B$4:$B$5077,"&lt;="&amp;$C$3))</f>
        <v>0</v>
      </c>
      <c r="D136" s="65">
        <f t="shared" ref="D136:D175" si="5">IF(OR($B136="",$F$2=0),"",C136/$F$2)</f>
        <v>0</v>
      </c>
      <c r="E136" s="66">
        <v>132</v>
      </c>
      <c r="F136" s="63"/>
      <c r="G136" s="64"/>
      <c r="H136" s="65"/>
    </row>
    <row r="137" s="49" customFormat="1" ht="20" customHeight="1" spans="1:8">
      <c r="A137" s="67"/>
      <c r="B137" s="63" t="s">
        <v>222</v>
      </c>
      <c r="C137" s="64">
        <f>IF($B137="","",SUMIFS(数据录入!$F$4:$F$5077,数据录入!$I$4:$I$5077,$B137,数据录入!$B$4:$B$5077,"&gt;="&amp;$C$2,数据录入!$B$4:$B$5077,"&lt;="&amp;$C$3))</f>
        <v>0</v>
      </c>
      <c r="D137" s="65">
        <f t="shared" si="5"/>
        <v>0</v>
      </c>
      <c r="E137" s="66">
        <v>133</v>
      </c>
      <c r="F137" s="63"/>
      <c r="G137" s="64"/>
      <c r="H137" s="65"/>
    </row>
    <row r="138" s="49" customFormat="1" ht="20" customHeight="1" spans="1:8">
      <c r="A138" s="67"/>
      <c r="B138" s="63" t="s">
        <v>223</v>
      </c>
      <c r="C138" s="64">
        <f>IF($B138="","",SUMIFS(数据录入!$F$4:$F$5077,数据录入!$I$4:$I$5077,$B138,数据录入!$B$4:$B$5077,"&gt;="&amp;$C$2,数据录入!$B$4:$B$5077,"&lt;="&amp;$C$3))</f>
        <v>0</v>
      </c>
      <c r="D138" s="65">
        <f t="shared" si="5"/>
        <v>0</v>
      </c>
      <c r="E138" s="66">
        <v>134</v>
      </c>
      <c r="F138" s="63"/>
      <c r="G138" s="64"/>
      <c r="H138" s="65"/>
    </row>
    <row r="139" s="49" customFormat="1" ht="20" customHeight="1" spans="1:8">
      <c r="A139" s="67"/>
      <c r="B139" s="63" t="s">
        <v>224</v>
      </c>
      <c r="C139" s="64">
        <f>IF($B139="","",SUMIFS(数据录入!$F$4:$F$5077,数据录入!$I$4:$I$5077,$B139,数据录入!$B$4:$B$5077,"&gt;="&amp;$C$2,数据录入!$B$4:$B$5077,"&lt;="&amp;$C$3))</f>
        <v>0</v>
      </c>
      <c r="D139" s="65">
        <f t="shared" si="5"/>
        <v>0</v>
      </c>
      <c r="E139" s="66">
        <v>135</v>
      </c>
      <c r="F139" s="63"/>
      <c r="G139" s="64"/>
      <c r="H139" s="65"/>
    </row>
    <row r="140" s="49" customFormat="1" ht="20" customHeight="1" spans="1:8">
      <c r="A140" s="67"/>
      <c r="B140" s="63" t="s">
        <v>225</v>
      </c>
      <c r="C140" s="64">
        <f>IF($B140="","",SUMIFS(数据录入!$F$4:$F$5077,数据录入!$I$4:$I$5077,$B140,数据录入!$B$4:$B$5077,"&gt;="&amp;$C$2,数据录入!$B$4:$B$5077,"&lt;="&amp;$C$3))</f>
        <v>0</v>
      </c>
      <c r="D140" s="65">
        <f t="shared" si="5"/>
        <v>0</v>
      </c>
      <c r="E140" s="66">
        <v>136</v>
      </c>
      <c r="F140" s="63"/>
      <c r="G140" s="64"/>
      <c r="H140" s="65"/>
    </row>
    <row r="141" s="49" customFormat="1" ht="20" customHeight="1" spans="1:8">
      <c r="A141" s="67"/>
      <c r="B141" s="63" t="s">
        <v>226</v>
      </c>
      <c r="C141" s="64">
        <f>IF($B141="","",SUMIFS(数据录入!$F$4:$F$5077,数据录入!$I$4:$I$5077,$B141,数据录入!$B$4:$B$5077,"&gt;="&amp;$C$2,数据录入!$B$4:$B$5077,"&lt;="&amp;$C$3))</f>
        <v>0</v>
      </c>
      <c r="D141" s="65">
        <f t="shared" si="5"/>
        <v>0</v>
      </c>
      <c r="E141" s="66">
        <v>137</v>
      </c>
      <c r="F141" s="63"/>
      <c r="G141" s="64"/>
      <c r="H141" s="65"/>
    </row>
    <row r="142" s="49" customFormat="1" ht="20" customHeight="1" spans="1:8">
      <c r="A142" s="67"/>
      <c r="B142" s="63" t="s">
        <v>227</v>
      </c>
      <c r="C142" s="64">
        <f>IF($B142="","",SUMIFS(数据录入!$F$4:$F$5077,数据录入!$I$4:$I$5077,$B142,数据录入!$B$4:$B$5077,"&gt;="&amp;$C$2,数据录入!$B$4:$B$5077,"&lt;="&amp;$C$3))</f>
        <v>0</v>
      </c>
      <c r="D142" s="65">
        <f t="shared" si="5"/>
        <v>0</v>
      </c>
      <c r="E142" s="66">
        <v>138</v>
      </c>
      <c r="F142" s="63"/>
      <c r="G142" s="64"/>
      <c r="H142" s="65"/>
    </row>
    <row r="143" s="49" customFormat="1" ht="20" customHeight="1" spans="1:8">
      <c r="A143" s="67"/>
      <c r="B143" s="63" t="s">
        <v>228</v>
      </c>
      <c r="C143" s="64">
        <f>IF($B143="","",SUMIFS(数据录入!$F$4:$F$5077,数据录入!$I$4:$I$5077,$B143,数据录入!$B$4:$B$5077,"&gt;="&amp;$C$2,数据录入!$B$4:$B$5077,"&lt;="&amp;$C$3))</f>
        <v>10000</v>
      </c>
      <c r="D143" s="65">
        <f t="shared" si="5"/>
        <v>0.522739153162572</v>
      </c>
      <c r="E143" s="66">
        <v>139</v>
      </c>
      <c r="F143" s="63"/>
      <c r="G143" s="64"/>
      <c r="H143" s="65"/>
    </row>
    <row r="144" s="49" customFormat="1" ht="20" customHeight="1" spans="1:8">
      <c r="A144" s="67"/>
      <c r="B144" s="63" t="s">
        <v>229</v>
      </c>
      <c r="C144" s="64">
        <f>IF($B144="","",SUMIFS(数据录入!$F$4:$F$5077,数据录入!$I$4:$I$5077,$B144,数据录入!$B$4:$B$5077,"&gt;="&amp;$C$2,数据录入!$B$4:$B$5077,"&lt;="&amp;$C$3))</f>
        <v>0</v>
      </c>
      <c r="D144" s="65">
        <f t="shared" si="5"/>
        <v>0</v>
      </c>
      <c r="E144" s="66">
        <v>140</v>
      </c>
      <c r="F144" s="63"/>
      <c r="G144" s="64"/>
      <c r="H144" s="65"/>
    </row>
    <row r="145" s="49" customFormat="1" ht="20" customHeight="1" spans="1:8">
      <c r="A145" s="67"/>
      <c r="B145" s="63" t="s">
        <v>230</v>
      </c>
      <c r="C145" s="64">
        <f>IF($B145="","",SUMIFS(数据录入!$F$4:$F$5077,数据录入!$I$4:$I$5077,$B145,数据录入!$B$4:$B$5077,"&gt;="&amp;$C$2,数据录入!$B$4:$B$5077,"&lt;="&amp;$C$3))</f>
        <v>0</v>
      </c>
      <c r="D145" s="65">
        <f t="shared" si="5"/>
        <v>0</v>
      </c>
      <c r="E145" s="66">
        <v>141</v>
      </c>
      <c r="F145" s="63"/>
      <c r="G145" s="64"/>
      <c r="H145" s="65"/>
    </row>
    <row r="146" s="49" customFormat="1" ht="20" customHeight="1" spans="1:8">
      <c r="A146" s="67"/>
      <c r="B146" s="63" t="s">
        <v>231</v>
      </c>
      <c r="C146" s="64">
        <f>IF($B146="","",SUMIFS(数据录入!$F$4:$F$5077,数据录入!$I$4:$I$5077,$B146,数据录入!$B$4:$B$5077,"&gt;="&amp;$C$2,数据录入!$B$4:$B$5077,"&lt;="&amp;$C$3))</f>
        <v>0</v>
      </c>
      <c r="D146" s="65">
        <f t="shared" si="5"/>
        <v>0</v>
      </c>
      <c r="E146" s="66">
        <v>142</v>
      </c>
      <c r="F146" s="63"/>
      <c r="G146" s="64"/>
      <c r="H146" s="65"/>
    </row>
    <row r="147" s="49" customFormat="1" ht="20" customHeight="1" spans="1:8">
      <c r="A147" s="67"/>
      <c r="B147" s="63" t="s">
        <v>232</v>
      </c>
      <c r="C147" s="64">
        <f>IF($B147="","",SUMIFS(数据录入!$F$4:$F$5077,数据录入!$I$4:$I$5077,$B147,数据录入!$B$4:$B$5077,"&gt;="&amp;$C$2,数据录入!$B$4:$B$5077,"&lt;="&amp;$C$3))</f>
        <v>0</v>
      </c>
      <c r="D147" s="65">
        <f t="shared" si="5"/>
        <v>0</v>
      </c>
      <c r="E147" s="66">
        <v>143</v>
      </c>
      <c r="F147" s="63"/>
      <c r="G147" s="64"/>
      <c r="H147" s="65"/>
    </row>
    <row r="148" s="49" customFormat="1" ht="20" customHeight="1" spans="1:8">
      <c r="A148" s="67"/>
      <c r="B148" s="63" t="s">
        <v>233</v>
      </c>
      <c r="C148" s="64">
        <f>IF($B148="","",SUMIFS(数据录入!$F$4:$F$5077,数据录入!$I$4:$I$5077,$B148,数据录入!$B$4:$B$5077,"&gt;="&amp;$C$2,数据录入!$B$4:$B$5077,"&lt;="&amp;$C$3))</f>
        <v>0</v>
      </c>
      <c r="D148" s="65">
        <f t="shared" si="5"/>
        <v>0</v>
      </c>
      <c r="E148" s="66">
        <v>144</v>
      </c>
      <c r="F148" s="63"/>
      <c r="G148" s="64"/>
      <c r="H148" s="65"/>
    </row>
    <row r="149" s="49" customFormat="1" ht="20" customHeight="1" spans="1:8">
      <c r="A149" s="67"/>
      <c r="B149" s="63" t="s">
        <v>234</v>
      </c>
      <c r="C149" s="64">
        <f>IF($B149="","",SUMIFS(数据录入!$F$4:$F$5077,数据录入!$I$4:$I$5077,$B149,数据录入!$B$4:$B$5077,"&gt;="&amp;$C$2,数据录入!$B$4:$B$5077,"&lt;="&amp;$C$3))</f>
        <v>0</v>
      </c>
      <c r="D149" s="65">
        <f t="shared" si="5"/>
        <v>0</v>
      </c>
      <c r="E149" s="66">
        <v>145</v>
      </c>
      <c r="F149" s="63"/>
      <c r="G149" s="64"/>
      <c r="H149" s="65"/>
    </row>
    <row r="150" s="49" customFormat="1" ht="20" customHeight="1" spans="1:8">
      <c r="A150" s="67"/>
      <c r="B150" s="63" t="s">
        <v>235</v>
      </c>
      <c r="C150" s="64">
        <f>IF($B150="","",SUMIFS(数据录入!$F$4:$F$5077,数据录入!$I$4:$I$5077,$B150,数据录入!$B$4:$B$5077,"&gt;="&amp;$C$2,数据录入!$B$4:$B$5077,"&lt;="&amp;$C$3))</f>
        <v>0</v>
      </c>
      <c r="D150" s="65">
        <f t="shared" si="5"/>
        <v>0</v>
      </c>
      <c r="E150" s="66">
        <v>146</v>
      </c>
      <c r="F150" s="63"/>
      <c r="G150" s="64"/>
      <c r="H150" s="65"/>
    </row>
    <row r="151" s="49" customFormat="1" ht="20" customHeight="1" spans="1:8">
      <c r="A151" s="67"/>
      <c r="B151" s="63" t="s">
        <v>236</v>
      </c>
      <c r="C151" s="64">
        <f>IF($B151="","",SUMIFS(数据录入!$F$4:$F$5077,数据录入!$I$4:$I$5077,$B151,数据录入!$B$4:$B$5077,"&gt;="&amp;$C$2,数据录入!$B$4:$B$5077,"&lt;="&amp;$C$3))</f>
        <v>0</v>
      </c>
      <c r="D151" s="65">
        <f t="shared" si="5"/>
        <v>0</v>
      </c>
      <c r="E151" s="66">
        <v>147</v>
      </c>
      <c r="F151" s="63"/>
      <c r="G151" s="64"/>
      <c r="H151" s="65"/>
    </row>
    <row r="152" s="49" customFormat="1" ht="20" customHeight="1" spans="1:8">
      <c r="A152" s="67"/>
      <c r="B152" s="63" t="s">
        <v>237</v>
      </c>
      <c r="C152" s="64">
        <f>IF($B152="","",SUMIFS(数据录入!$F$4:$F$5077,数据录入!$I$4:$I$5077,$B152,数据录入!$B$4:$B$5077,"&gt;="&amp;$C$2,数据录入!$B$4:$B$5077,"&lt;="&amp;$C$3))</f>
        <v>0</v>
      </c>
      <c r="D152" s="65">
        <f t="shared" si="5"/>
        <v>0</v>
      </c>
      <c r="E152" s="66">
        <v>148</v>
      </c>
      <c r="F152" s="63"/>
      <c r="G152" s="64"/>
      <c r="H152" s="65"/>
    </row>
    <row r="153" s="49" customFormat="1" ht="20" customHeight="1" spans="1:8">
      <c r="A153" s="67"/>
      <c r="B153" s="63" t="s">
        <v>238</v>
      </c>
      <c r="C153" s="64">
        <f>IF($B153="","",SUMIFS(数据录入!$F$4:$F$5077,数据录入!$I$4:$I$5077,$B153,数据录入!$B$4:$B$5077,"&gt;="&amp;$C$2,数据录入!$B$4:$B$5077,"&lt;="&amp;$C$3))</f>
        <v>0</v>
      </c>
      <c r="D153" s="65">
        <f t="shared" si="5"/>
        <v>0</v>
      </c>
      <c r="E153" s="66">
        <v>149</v>
      </c>
      <c r="F153" s="63"/>
      <c r="G153" s="64"/>
      <c r="H153" s="65"/>
    </row>
    <row r="154" s="49" customFormat="1" ht="20" customHeight="1" spans="1:8">
      <c r="A154" s="67"/>
      <c r="B154" s="63" t="s">
        <v>239</v>
      </c>
      <c r="C154" s="64">
        <f>IF($B154="","",SUMIFS(数据录入!$F$4:$F$5077,数据录入!$I$4:$I$5077,$B154,数据录入!$B$4:$B$5077,"&gt;="&amp;$C$2,数据录入!$B$4:$B$5077,"&lt;="&amp;$C$3))</f>
        <v>0</v>
      </c>
      <c r="D154" s="65">
        <f t="shared" si="5"/>
        <v>0</v>
      </c>
      <c r="E154" s="66">
        <v>150</v>
      </c>
      <c r="F154" s="63"/>
      <c r="G154" s="64"/>
      <c r="H154" s="65"/>
    </row>
    <row r="155" s="49" customFormat="1" ht="20" customHeight="1" spans="1:8">
      <c r="A155" s="67"/>
      <c r="B155" s="63" t="s">
        <v>240</v>
      </c>
      <c r="C155" s="64">
        <f>IF($B155="","",SUMIFS(数据录入!$F$4:$F$5077,数据录入!$I$4:$I$5077,$B155,数据录入!$B$4:$B$5077,"&gt;="&amp;$C$2,数据录入!$B$4:$B$5077,"&lt;="&amp;$C$3))</f>
        <v>0</v>
      </c>
      <c r="D155" s="65">
        <f t="shared" si="5"/>
        <v>0</v>
      </c>
      <c r="E155" s="66">
        <v>151</v>
      </c>
      <c r="F155" s="63"/>
      <c r="G155" s="64"/>
      <c r="H155" s="65"/>
    </row>
    <row r="156" s="49" customFormat="1" ht="20" customHeight="1" spans="1:8">
      <c r="A156" s="67"/>
      <c r="B156" s="63" t="s">
        <v>241</v>
      </c>
      <c r="C156" s="64">
        <f>IF($B156="","",SUMIFS(数据录入!$F$4:$F$5077,数据录入!$I$4:$I$5077,$B156,数据录入!$B$4:$B$5077,"&gt;="&amp;$C$2,数据录入!$B$4:$B$5077,"&lt;="&amp;$C$3))</f>
        <v>0</v>
      </c>
      <c r="D156" s="65">
        <f t="shared" si="5"/>
        <v>0</v>
      </c>
      <c r="E156" s="66">
        <v>152</v>
      </c>
      <c r="F156" s="63"/>
      <c r="G156" s="64"/>
      <c r="H156" s="65"/>
    </row>
    <row r="157" s="49" customFormat="1" ht="20" customHeight="1" spans="1:8">
      <c r="A157" s="67"/>
      <c r="B157" s="63" t="s">
        <v>242</v>
      </c>
      <c r="C157" s="64">
        <f>IF($B157="","",SUMIFS(数据录入!$F$4:$F$5077,数据录入!$I$4:$I$5077,$B157,数据录入!$B$4:$B$5077,"&gt;="&amp;$C$2,数据录入!$B$4:$B$5077,"&lt;="&amp;$C$3))</f>
        <v>0</v>
      </c>
      <c r="D157" s="65">
        <f t="shared" si="5"/>
        <v>0</v>
      </c>
      <c r="E157" s="66">
        <v>153</v>
      </c>
      <c r="F157" s="63"/>
      <c r="G157" s="64"/>
      <c r="H157" s="65"/>
    </row>
    <row r="158" s="49" customFormat="1" ht="20" customHeight="1" spans="1:8">
      <c r="A158" s="67"/>
      <c r="B158" s="63" t="s">
        <v>243</v>
      </c>
      <c r="C158" s="64">
        <f>IF($B158="","",SUMIFS(数据录入!$F$4:$F$5077,数据录入!$I$4:$I$5077,$B158,数据录入!$B$4:$B$5077,"&gt;="&amp;$C$2,数据录入!$B$4:$B$5077,"&lt;="&amp;$C$3))</f>
        <v>0</v>
      </c>
      <c r="D158" s="65">
        <f t="shared" si="5"/>
        <v>0</v>
      </c>
      <c r="E158" s="66">
        <v>154</v>
      </c>
      <c r="F158" s="63"/>
      <c r="G158" s="64"/>
      <c r="H158" s="65"/>
    </row>
    <row r="159" s="49" customFormat="1" ht="20" customHeight="1" spans="1:8">
      <c r="A159" s="67"/>
      <c r="B159" s="63" t="s">
        <v>244</v>
      </c>
      <c r="C159" s="64">
        <f>IF($B159="","",SUMIFS(数据录入!$F$4:$F$5077,数据录入!$I$4:$I$5077,$B159,数据录入!$B$4:$B$5077,"&gt;="&amp;$C$2,数据录入!$B$4:$B$5077,"&lt;="&amp;$C$3))</f>
        <v>0</v>
      </c>
      <c r="D159" s="65">
        <f t="shared" si="5"/>
        <v>0</v>
      </c>
      <c r="E159" s="66">
        <v>155</v>
      </c>
      <c r="F159" s="63"/>
      <c r="G159" s="64"/>
      <c r="H159" s="65"/>
    </row>
    <row r="160" s="49" customFormat="1" ht="20" customHeight="1" spans="1:8">
      <c r="A160" s="67"/>
      <c r="B160" s="63" t="s">
        <v>245</v>
      </c>
      <c r="C160" s="64">
        <f>IF($B160="","",SUMIFS(数据录入!$F$4:$F$5077,数据录入!$I$4:$I$5077,$B160,数据录入!$B$4:$B$5077,"&gt;="&amp;$C$2,数据录入!$B$4:$B$5077,"&lt;="&amp;$C$3))</f>
        <v>0</v>
      </c>
      <c r="D160" s="65">
        <f t="shared" si="5"/>
        <v>0</v>
      </c>
      <c r="E160" s="66">
        <v>156</v>
      </c>
      <c r="F160" s="63"/>
      <c r="G160" s="64"/>
      <c r="H160" s="65"/>
    </row>
    <row r="161" s="49" customFormat="1" ht="20" customHeight="1" spans="1:8">
      <c r="A161" s="67"/>
      <c r="B161" s="63" t="s">
        <v>246</v>
      </c>
      <c r="C161" s="64">
        <f>IF($B161="","",SUMIFS(数据录入!$F$4:$F$5077,数据录入!$I$4:$I$5077,$B161,数据录入!$B$4:$B$5077,"&gt;="&amp;$C$2,数据录入!$B$4:$B$5077,"&lt;="&amp;$C$3))</f>
        <v>0</v>
      </c>
      <c r="D161" s="65">
        <f t="shared" si="5"/>
        <v>0</v>
      </c>
      <c r="E161" s="66">
        <v>157</v>
      </c>
      <c r="F161" s="63"/>
      <c r="G161" s="64"/>
      <c r="H161" s="65"/>
    </row>
    <row r="162" s="49" customFormat="1" ht="20" customHeight="1" spans="1:8">
      <c r="A162" s="67"/>
      <c r="B162" s="63" t="s">
        <v>247</v>
      </c>
      <c r="C162" s="64">
        <f>IF($B162="","",SUMIFS(数据录入!$F$4:$F$5077,数据录入!$I$4:$I$5077,$B162,数据录入!$B$4:$B$5077,"&gt;="&amp;$C$2,数据录入!$B$4:$B$5077,"&lt;="&amp;$C$3))</f>
        <v>0</v>
      </c>
      <c r="D162" s="65">
        <f t="shared" si="5"/>
        <v>0</v>
      </c>
      <c r="E162" s="66">
        <v>158</v>
      </c>
      <c r="F162" s="63"/>
      <c r="G162" s="64"/>
      <c r="H162" s="65"/>
    </row>
    <row r="163" s="49" customFormat="1" ht="20" customHeight="1" spans="1:8">
      <c r="A163" s="67"/>
      <c r="B163" s="63" t="s">
        <v>248</v>
      </c>
      <c r="C163" s="64">
        <f>IF($B163="","",SUMIFS(数据录入!$F$4:$F$5077,数据录入!$I$4:$I$5077,$B163,数据录入!$B$4:$B$5077,"&gt;="&amp;$C$2,数据录入!$B$4:$B$5077,"&lt;="&amp;$C$3))</f>
        <v>0</v>
      </c>
      <c r="D163" s="65">
        <f t="shared" si="5"/>
        <v>0</v>
      </c>
      <c r="E163" s="66">
        <v>159</v>
      </c>
      <c r="F163" s="63"/>
      <c r="G163" s="64"/>
      <c r="H163" s="65"/>
    </row>
    <row r="164" s="49" customFormat="1" ht="20" customHeight="1" spans="1:8">
      <c r="A164" s="67"/>
      <c r="B164" s="63" t="s">
        <v>249</v>
      </c>
      <c r="C164" s="64">
        <f>IF($B164="","",SUMIFS(数据录入!$F$4:$F$5077,数据录入!$I$4:$I$5077,$B164,数据录入!$B$4:$B$5077,"&gt;="&amp;$C$2,数据录入!$B$4:$B$5077,"&lt;="&amp;$C$3))</f>
        <v>0</v>
      </c>
      <c r="D164" s="65">
        <f t="shared" si="5"/>
        <v>0</v>
      </c>
      <c r="E164" s="66">
        <v>160</v>
      </c>
      <c r="F164" s="63"/>
      <c r="G164" s="64"/>
      <c r="H164" s="65"/>
    </row>
    <row r="165" s="49" customFormat="1" ht="20" customHeight="1" spans="1:8">
      <c r="A165" s="67"/>
      <c r="B165" s="63" t="s">
        <v>250</v>
      </c>
      <c r="C165" s="64">
        <f>IF($B165="","",SUMIFS(数据录入!$F$4:$F$5077,数据录入!$I$4:$I$5077,$B165,数据录入!$B$4:$B$5077,"&gt;="&amp;$C$2,数据录入!$B$4:$B$5077,"&lt;="&amp;$C$3))</f>
        <v>0</v>
      </c>
      <c r="D165" s="65">
        <f t="shared" si="5"/>
        <v>0</v>
      </c>
      <c r="E165" s="66">
        <v>161</v>
      </c>
      <c r="F165" s="63"/>
      <c r="G165" s="64"/>
      <c r="H165" s="65"/>
    </row>
    <row r="166" s="49" customFormat="1" ht="20" customHeight="1" spans="1:8">
      <c r="A166" s="67"/>
      <c r="B166" s="63" t="s">
        <v>251</v>
      </c>
      <c r="C166" s="64">
        <f>IF($B166="","",SUMIFS(数据录入!$F$4:$F$5077,数据录入!$I$4:$I$5077,$B166,数据录入!$B$4:$B$5077,"&gt;="&amp;$C$2,数据录入!$B$4:$B$5077,"&lt;="&amp;$C$3))</f>
        <v>0</v>
      </c>
      <c r="D166" s="65">
        <f t="shared" si="5"/>
        <v>0</v>
      </c>
      <c r="E166" s="66">
        <v>162</v>
      </c>
      <c r="F166" s="63"/>
      <c r="G166" s="64"/>
      <c r="H166" s="65"/>
    </row>
    <row r="167" s="49" customFormat="1" ht="20" customHeight="1" spans="1:8">
      <c r="A167" s="67"/>
      <c r="B167" s="63" t="s">
        <v>252</v>
      </c>
      <c r="C167" s="64">
        <f>IF($B167="","",SUMIFS(数据录入!$F$4:$F$5077,数据录入!$I$4:$I$5077,$B167,数据录入!$B$4:$B$5077,"&gt;="&amp;$C$2,数据录入!$B$4:$B$5077,"&lt;="&amp;$C$3))</f>
        <v>0</v>
      </c>
      <c r="D167" s="65">
        <f t="shared" si="5"/>
        <v>0</v>
      </c>
      <c r="E167" s="66">
        <v>163</v>
      </c>
      <c r="F167" s="63"/>
      <c r="G167" s="64"/>
      <c r="H167" s="65"/>
    </row>
    <row r="168" s="49" customFormat="1" ht="20" customHeight="1" spans="1:8">
      <c r="A168" s="67"/>
      <c r="B168" s="63" t="s">
        <v>253</v>
      </c>
      <c r="C168" s="64">
        <f>IF($B168="","",SUMIFS(数据录入!$F$4:$F$5077,数据录入!$I$4:$I$5077,$B168,数据录入!$B$4:$B$5077,"&gt;="&amp;$C$2,数据录入!$B$4:$B$5077,"&lt;="&amp;$C$3))</f>
        <v>0</v>
      </c>
      <c r="D168" s="65">
        <f t="shared" si="5"/>
        <v>0</v>
      </c>
      <c r="E168" s="66">
        <v>164</v>
      </c>
      <c r="F168" s="63"/>
      <c r="G168" s="64"/>
      <c r="H168" s="65"/>
    </row>
    <row r="169" s="49" customFormat="1" ht="20" customHeight="1" spans="1:8">
      <c r="A169" s="67"/>
      <c r="B169" s="63" t="s">
        <v>254</v>
      </c>
      <c r="C169" s="64">
        <f>IF($B169="","",SUMIFS(数据录入!$F$4:$F$5077,数据录入!$I$4:$I$5077,$B169,数据录入!$B$4:$B$5077,"&gt;="&amp;$C$2,数据录入!$B$4:$B$5077,"&lt;="&amp;$C$3))</f>
        <v>0</v>
      </c>
      <c r="D169" s="65">
        <f t="shared" si="5"/>
        <v>0</v>
      </c>
      <c r="E169" s="66">
        <v>165</v>
      </c>
      <c r="F169" s="63"/>
      <c r="G169" s="64"/>
      <c r="H169" s="65"/>
    </row>
    <row r="170" s="49" customFormat="1" ht="20" customHeight="1" spans="1:8">
      <c r="A170" s="67"/>
      <c r="B170" s="63" t="s">
        <v>255</v>
      </c>
      <c r="C170" s="64">
        <f>IF($B170="","",SUMIFS(数据录入!$F$4:$F$5077,数据录入!$I$4:$I$5077,$B170,数据录入!$B$4:$B$5077,"&gt;="&amp;$C$2,数据录入!$B$4:$B$5077,"&lt;="&amp;$C$3))</f>
        <v>0</v>
      </c>
      <c r="D170" s="65">
        <f t="shared" si="5"/>
        <v>0</v>
      </c>
      <c r="E170" s="66">
        <v>166</v>
      </c>
      <c r="F170" s="63"/>
      <c r="G170" s="64"/>
      <c r="H170" s="65"/>
    </row>
    <row r="171" s="49" customFormat="1" ht="20" customHeight="1" spans="1:8">
      <c r="A171" s="67"/>
      <c r="B171" s="63" t="s">
        <v>256</v>
      </c>
      <c r="C171" s="64">
        <f>IF($B171="","",SUMIFS(数据录入!$F$4:$F$5077,数据录入!$I$4:$I$5077,$B171,数据录入!$B$4:$B$5077,"&gt;="&amp;$C$2,数据录入!$B$4:$B$5077,"&lt;="&amp;$C$3))</f>
        <v>0</v>
      </c>
      <c r="D171" s="65">
        <f t="shared" si="5"/>
        <v>0</v>
      </c>
      <c r="E171" s="66">
        <v>167</v>
      </c>
      <c r="F171" s="63"/>
      <c r="G171" s="64"/>
      <c r="H171" s="65"/>
    </row>
    <row r="172" s="49" customFormat="1" ht="20" customHeight="1" spans="1:8">
      <c r="A172" s="67"/>
      <c r="B172" s="63" t="s">
        <v>257</v>
      </c>
      <c r="C172" s="64">
        <f>IF($B172="","",SUMIFS(数据录入!$F$4:$F$5077,数据录入!$I$4:$I$5077,$B172,数据录入!$B$4:$B$5077,"&gt;="&amp;$C$2,数据录入!$B$4:$B$5077,"&lt;="&amp;$C$3))</f>
        <v>0</v>
      </c>
      <c r="D172" s="65">
        <f t="shared" si="5"/>
        <v>0</v>
      </c>
      <c r="E172" s="66">
        <v>168</v>
      </c>
      <c r="F172" s="63"/>
      <c r="G172" s="64"/>
      <c r="H172" s="65"/>
    </row>
    <row r="173" s="49" customFormat="1" ht="20" customHeight="1" spans="1:8">
      <c r="A173" s="67"/>
      <c r="B173" s="63" t="s">
        <v>258</v>
      </c>
      <c r="C173" s="64">
        <f>IF($B173="","",SUMIFS(数据录入!$F$4:$F$5077,数据录入!$I$4:$I$5077,$B173,数据录入!$B$4:$B$5077,"&gt;="&amp;$C$2,数据录入!$B$4:$B$5077,"&lt;="&amp;$C$3))</f>
        <v>0</v>
      </c>
      <c r="D173" s="65">
        <f t="shared" si="5"/>
        <v>0</v>
      </c>
      <c r="E173" s="66">
        <v>169</v>
      </c>
      <c r="F173" s="63"/>
      <c r="G173" s="64"/>
      <c r="H173" s="65"/>
    </row>
    <row r="174" s="49" customFormat="1" ht="20" customHeight="1" spans="1:8">
      <c r="A174" s="67"/>
      <c r="B174" s="63" t="s">
        <v>259</v>
      </c>
      <c r="C174" s="64">
        <f>IF($B174="","",SUMIFS(数据录入!$F$4:$F$5077,数据录入!$I$4:$I$5077,$B174,数据录入!$B$4:$B$5077,"&gt;="&amp;$C$2,数据录入!$B$4:$B$5077,"&lt;="&amp;$C$3))</f>
        <v>0</v>
      </c>
      <c r="D174" s="65">
        <f t="shared" si="5"/>
        <v>0</v>
      </c>
      <c r="E174" s="66">
        <v>170</v>
      </c>
      <c r="F174" s="63"/>
      <c r="G174" s="64"/>
      <c r="H174" s="65"/>
    </row>
    <row r="175" s="49" customFormat="1" ht="20" customHeight="1" spans="1:8">
      <c r="A175" s="67"/>
      <c r="B175" s="63" t="s">
        <v>260</v>
      </c>
      <c r="C175" s="64">
        <f>IF($B175="","",SUMIFS(数据录入!$F$4:$F$5077,数据录入!$I$4:$I$5077,$B175,数据录入!$B$4:$B$5077,"&gt;="&amp;$C$2,数据录入!$B$4:$B$5077,"&lt;="&amp;$C$3))</f>
        <v>0</v>
      </c>
      <c r="D175" s="65">
        <f t="shared" si="5"/>
        <v>0</v>
      </c>
      <c r="E175" s="66">
        <v>171</v>
      </c>
      <c r="F175" s="63"/>
      <c r="G175" s="64"/>
      <c r="H175" s="65"/>
    </row>
  </sheetData>
  <mergeCells count="5">
    <mergeCell ref="B1:H1"/>
    <mergeCell ref="D2:E2"/>
    <mergeCell ref="D3:E3"/>
    <mergeCell ref="G2:G3"/>
    <mergeCell ref="H2:H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3"/>
  <sheetViews>
    <sheetView showGridLines="0" workbookViewId="0">
      <selection activeCell="B9" sqref="B9"/>
    </sheetView>
  </sheetViews>
  <sheetFormatPr defaultColWidth="9" defaultRowHeight="13.5"/>
  <cols>
    <col min="1" max="1" width="4.625" style="31" customWidth="1"/>
    <col min="2" max="2" width="12.5" style="32" customWidth="1"/>
    <col min="3" max="8" width="12.3666666666667" style="32" customWidth="1"/>
    <col min="9" max="9" width="14.75" style="32" customWidth="1"/>
    <col min="10" max="10" width="14.5" style="32" customWidth="1"/>
    <col min="11" max="14" width="12.3666666666667" style="32" customWidth="1"/>
    <col min="15" max="15" width="14.75" style="32" customWidth="1"/>
    <col min="16" max="16" width="9.5" style="33" customWidth="1"/>
    <col min="17" max="17" width="12.625"/>
  </cols>
  <sheetData>
    <row r="1" ht="28" customHeight="1" spans="1:16">
      <c r="A1" s="6" t="s">
        <v>843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ht="16.5" spans="1:16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ht="20" customHeight="1" spans="1:16">
      <c r="A3" s="35"/>
      <c r="B3" s="35" t="s">
        <v>844</v>
      </c>
      <c r="C3" s="36">
        <f t="shared" ref="C3:H3" si="0">C42-C4</f>
        <v>0</v>
      </c>
      <c r="D3" s="36">
        <f t="shared" si="0"/>
        <v>0</v>
      </c>
      <c r="E3" s="36">
        <f t="shared" si="0"/>
        <v>0</v>
      </c>
      <c r="F3" s="36">
        <f t="shared" si="0"/>
        <v>0</v>
      </c>
      <c r="G3" s="36">
        <f t="shared" si="0"/>
        <v>0</v>
      </c>
      <c r="H3" s="36">
        <f t="shared" si="0"/>
        <v>0</v>
      </c>
      <c r="I3" s="36">
        <f t="shared" ref="I3:O3" si="1">I42-I4</f>
        <v>-109321.610000001</v>
      </c>
      <c r="J3" s="36">
        <f t="shared" si="1"/>
        <v>-311625.470000003</v>
      </c>
      <c r="K3" s="36">
        <f t="shared" si="1"/>
        <v>2016262.88</v>
      </c>
      <c r="L3" s="36">
        <f t="shared" si="1"/>
        <v>0</v>
      </c>
      <c r="M3" s="36">
        <f t="shared" si="1"/>
        <v>0</v>
      </c>
      <c r="N3" s="36">
        <f t="shared" si="1"/>
        <v>0</v>
      </c>
      <c r="O3" s="36">
        <f t="shared" si="1"/>
        <v>1595315.8</v>
      </c>
      <c r="P3" s="34"/>
    </row>
    <row r="4" ht="20" customHeight="1" spans="1:16">
      <c r="A4" s="37"/>
      <c r="B4" s="37" t="s">
        <v>263</v>
      </c>
      <c r="C4" s="38">
        <f t="shared" ref="C4:H4" si="2">SUM(C6:C40)</f>
        <v>0</v>
      </c>
      <c r="D4" s="38">
        <f t="shared" si="2"/>
        <v>0</v>
      </c>
      <c r="E4" s="38">
        <f t="shared" si="2"/>
        <v>0</v>
      </c>
      <c r="F4" s="38">
        <f t="shared" si="2"/>
        <v>0</v>
      </c>
      <c r="G4" s="38">
        <f t="shared" si="2"/>
        <v>0</v>
      </c>
      <c r="H4" s="38">
        <f t="shared" si="2"/>
        <v>0</v>
      </c>
      <c r="I4" s="38">
        <f t="shared" ref="I4:N4" si="3">SUM(I6:I40)</f>
        <v>14220326.79</v>
      </c>
      <c r="J4" s="38">
        <f t="shared" si="3"/>
        <v>19005987.12</v>
      </c>
      <c r="K4" s="38">
        <f t="shared" si="3"/>
        <v>2941111.78</v>
      </c>
      <c r="L4" s="38">
        <f t="shared" si="3"/>
        <v>0</v>
      </c>
      <c r="M4" s="38">
        <f t="shared" si="3"/>
        <v>0</v>
      </c>
      <c r="N4" s="38">
        <f t="shared" si="3"/>
        <v>0</v>
      </c>
      <c r="O4" s="38">
        <f>SUM(C4:N4)</f>
        <v>36167425.69</v>
      </c>
      <c r="P4" s="39">
        <f>IF($O$4=0,"",1)</f>
        <v>1</v>
      </c>
    </row>
    <row r="5" ht="24" customHeight="1" spans="1:16">
      <c r="A5" s="40" t="s">
        <v>845</v>
      </c>
      <c r="B5" s="40" t="s">
        <v>841</v>
      </c>
      <c r="C5" s="40">
        <v>202601</v>
      </c>
      <c r="D5" s="40">
        <v>202602</v>
      </c>
      <c r="E5" s="40">
        <v>202603</v>
      </c>
      <c r="F5" s="40">
        <v>202604</v>
      </c>
      <c r="G5" s="40">
        <v>202605</v>
      </c>
      <c r="H5" s="40">
        <v>202606</v>
      </c>
      <c r="I5" s="40">
        <v>202607</v>
      </c>
      <c r="J5" s="40">
        <v>202608</v>
      </c>
      <c r="K5" s="40">
        <v>202609</v>
      </c>
      <c r="L5" s="40">
        <v>202610</v>
      </c>
      <c r="M5" s="40">
        <v>202611</v>
      </c>
      <c r="N5" s="40">
        <v>202612</v>
      </c>
      <c r="O5" s="40" t="s">
        <v>817</v>
      </c>
      <c r="P5" s="40" t="s">
        <v>846</v>
      </c>
    </row>
    <row r="6" ht="20" customHeight="1" spans="1:16">
      <c r="A6" s="37">
        <v>1</v>
      </c>
      <c r="B6" s="41" t="s">
        <v>45</v>
      </c>
      <c r="C6" s="38">
        <f>IF($B6="","",SUMIFS(数据录入!$G$5:$G$785,数据录入!$D$5:$D$785,$B6,数据录入!$K$5:$K$785,C$5))</f>
        <v>0</v>
      </c>
      <c r="D6" s="38">
        <f>IF($B6="","",SUMIFS(数据录入!$G$5:$G$785,数据录入!$D$5:$D$785,$B6,数据录入!$K$5:$K$785,D$5))</f>
        <v>0</v>
      </c>
      <c r="E6" s="38">
        <f>IF($B6="","",SUMIFS(数据录入!$G$5:$G$785,数据录入!$D$5:$D$785,$B6,数据录入!$K$5:$K$785,E$5))</f>
        <v>0</v>
      </c>
      <c r="F6" s="38">
        <f>IF($B6="","",SUMIFS(数据录入!$G$5:$G$785,数据录入!$D$5:$D$785,$B6,数据录入!$K$5:$K$785,F$5))</f>
        <v>0</v>
      </c>
      <c r="G6" s="38">
        <f>IF($B6="","",SUMIFS(数据录入!$G$5:$G$785,数据录入!$D$5:$D$785,$B6,数据录入!$K$5:$K$785,G$5))</f>
        <v>0</v>
      </c>
      <c r="H6" s="38">
        <f>IF($B6="","",SUMIFS(数据录入!$G$5:$G$785,数据录入!$D$5:$D$785,$B6,数据录入!$K$5:$K$785,H$5))</f>
        <v>0</v>
      </c>
      <c r="I6" s="38">
        <f>IF($B6="","",SUMIFS(数据录入!$G$5:$G$785,数据录入!$D$5:$D$785,$B6,数据录入!$K$5:$K$785,I$5))</f>
        <v>4891050</v>
      </c>
      <c r="J6" s="38">
        <f>IF($B6="","",SUMIFS(数据录入!$G$5:$G$785,数据录入!$D$5:$D$785,$B6,数据录入!$K$5:$K$785,J$5))</f>
        <v>6099600</v>
      </c>
      <c r="K6" s="38">
        <f>IF($B6="","",SUMIFS(数据录入!$G$5:$G$785,数据录入!$D$5:$D$785,$B6,数据录入!$K$5:$K$785,K$5))</f>
        <v>877500</v>
      </c>
      <c r="L6" s="38">
        <f>IF($B6="","",SUMIFS(数据录入!$G$5:$G$785,数据录入!$D$5:$D$785,$B6,数据录入!$K$5:$K$785,L$5))</f>
        <v>0</v>
      </c>
      <c r="M6" s="38">
        <f>IF($B6="","",SUMIFS(数据录入!$G$5:$G$785,数据录入!$D$5:$D$785,$B6,数据录入!$K$5:$K$785,M$5))</f>
        <v>0</v>
      </c>
      <c r="N6" s="38">
        <f>IF($B6="","",SUMIFS(数据录入!$G$5:$G$785,数据录入!$D$5:$D$785,$B6,数据录入!$K$5:$K$785,N$5))</f>
        <v>0</v>
      </c>
      <c r="O6" s="38">
        <f t="shared" ref="O6:O40" si="4">SUM(C6:N6)</f>
        <v>11868150</v>
      </c>
      <c r="P6" s="39">
        <f>IF($O$4=0,"",O6/$O$4)</f>
        <v>0.328144726188833</v>
      </c>
    </row>
    <row r="7" ht="20" customHeight="1" spans="1:16">
      <c r="A7" s="37">
        <v>2</v>
      </c>
      <c r="B7" s="42" t="s">
        <v>50</v>
      </c>
      <c r="C7" s="38">
        <f>IF($B7="","",SUMIFS(数据录入!$G$5:$G$785,数据录入!$D$5:$D$785,$B7,数据录入!$K$5:$K$785,C$5))</f>
        <v>0</v>
      </c>
      <c r="D7" s="38">
        <f>IF($B7="","",SUMIFS(数据录入!$G$5:$G$785,数据录入!$D$5:$D$785,$B7,数据录入!$K$5:$K$785,D$5))</f>
        <v>0</v>
      </c>
      <c r="E7" s="38">
        <f>IF($B7="","",SUMIFS(数据录入!$G$5:$G$785,数据录入!$D$5:$D$785,$B7,数据录入!$K$5:$K$785,E$5))</f>
        <v>0</v>
      </c>
      <c r="F7" s="38">
        <f>IF($B7="","",SUMIFS(数据录入!$G$5:$G$785,数据录入!$D$5:$D$785,$B7,数据录入!$K$5:$K$785,F$5))</f>
        <v>0</v>
      </c>
      <c r="G7" s="38">
        <f>IF($B7="","",SUMIFS(数据录入!$G$5:$G$785,数据录入!$D$5:$D$785,$B7,数据录入!$K$5:$K$785,G$5))</f>
        <v>0</v>
      </c>
      <c r="H7" s="38">
        <f>IF($B7="","",SUMIFS(数据录入!$G$5:$G$785,数据录入!$D$5:$D$785,$B7,数据录入!$K$5:$K$785,H$5))</f>
        <v>0</v>
      </c>
      <c r="I7" s="38">
        <f>IF($B7="","",SUMIFS(数据录入!$G$5:$G$785,数据录入!$D$5:$D$785,$B7,数据录入!$K$5:$K$785,I$5))</f>
        <v>19400</v>
      </c>
      <c r="J7" s="38">
        <f>IF($B7="","",SUMIFS(数据录入!$G$5:$G$785,数据录入!$D$5:$D$785,$B7,数据录入!$K$5:$K$785,J$5))</f>
        <v>24900</v>
      </c>
      <c r="K7" s="38">
        <f>IF($B7="","",SUMIFS(数据录入!$G$5:$G$785,数据录入!$D$5:$D$785,$B7,数据录入!$K$5:$K$785,K$5))</f>
        <v>0</v>
      </c>
      <c r="L7" s="38">
        <f>IF($B7="","",SUMIFS(数据录入!$G$5:$G$785,数据录入!$D$5:$D$785,$B7,数据录入!$K$5:$K$785,L$5))</f>
        <v>0</v>
      </c>
      <c r="M7" s="38">
        <f>IF($B7="","",SUMIFS(数据录入!$G$5:$G$785,数据录入!$D$5:$D$785,$B7,数据录入!$K$5:$K$785,M$5))</f>
        <v>0</v>
      </c>
      <c r="N7" s="38">
        <f>IF($B7="","",SUMIFS(数据录入!$G$5:$G$785,数据录入!$D$5:$D$785,$B7,数据录入!$K$5:$K$785,N$5))</f>
        <v>0</v>
      </c>
      <c r="O7" s="38">
        <f t="shared" si="4"/>
        <v>44300</v>
      </c>
      <c r="P7" s="39">
        <f t="shared" ref="P7:P40" si="5">IF($O$4=0,"",O7/$O$4)</f>
        <v>0.00122485908672921</v>
      </c>
    </row>
    <row r="8" ht="20" customHeight="1" spans="1:16">
      <c r="A8" s="37">
        <v>3</v>
      </c>
      <c r="B8" s="37" t="s">
        <v>54</v>
      </c>
      <c r="C8" s="38">
        <f>IF($B8="","",SUMIFS(数据录入!$G$5:$G$785,数据录入!$D$5:$D$785,$B8,数据录入!$K$5:$K$785,C$5))</f>
        <v>0</v>
      </c>
      <c r="D8" s="38">
        <f>IF($B8="","",SUMIFS(数据录入!$G$5:$G$785,数据录入!$D$5:$D$785,$B8,数据录入!$K$5:$K$785,D$5))</f>
        <v>0</v>
      </c>
      <c r="E8" s="38">
        <f>IF($B8="","",SUMIFS(数据录入!$G$5:$G$785,数据录入!$D$5:$D$785,$B8,数据录入!$K$5:$K$785,E$5))</f>
        <v>0</v>
      </c>
      <c r="F8" s="38">
        <f>IF($B8="","",SUMIFS(数据录入!$G$5:$G$785,数据录入!$D$5:$D$785,$B8,数据录入!$K$5:$K$785,F$5))</f>
        <v>0</v>
      </c>
      <c r="G8" s="38">
        <f>IF($B8="","",SUMIFS(数据录入!$G$5:$G$785,数据录入!$D$5:$D$785,$B8,数据录入!$K$5:$K$785,G$5))</f>
        <v>0</v>
      </c>
      <c r="H8" s="38">
        <f>IF($B8="","",SUMIFS(数据录入!$G$5:$G$785,数据录入!$D$5:$D$785,$B8,数据录入!$K$5:$K$785,H$5))</f>
        <v>0</v>
      </c>
      <c r="I8" s="38">
        <f>IF($B8="","",SUMIFS(数据录入!$G$5:$G$785,数据录入!$D$5:$D$785,$B8,数据录入!$K$5:$K$785,I$5))</f>
        <v>0</v>
      </c>
      <c r="J8" s="38">
        <f>IF($B8="","",SUMIFS(数据录入!$G$5:$G$785,数据录入!$D$5:$D$785,$B8,数据录入!$K$5:$K$785,J$5))</f>
        <v>0</v>
      </c>
      <c r="K8" s="38">
        <f>IF($B8="","",SUMIFS(数据录入!$G$5:$G$785,数据录入!$D$5:$D$785,$B8,数据录入!$K$5:$K$785,K$5))</f>
        <v>0</v>
      </c>
      <c r="L8" s="38">
        <f>IF($B8="","",SUMIFS(数据录入!$G$5:$G$785,数据录入!$D$5:$D$785,$B8,数据录入!$K$5:$K$785,L$5))</f>
        <v>0</v>
      </c>
      <c r="M8" s="38">
        <f>IF($B8="","",SUMIFS(数据录入!$G$5:$G$785,数据录入!$D$5:$D$785,$B8,数据录入!$K$5:$K$785,M$5))</f>
        <v>0</v>
      </c>
      <c r="N8" s="38">
        <f>IF($B8="","",SUMIFS(数据录入!$G$5:$G$785,数据录入!$D$5:$D$785,$B8,数据录入!$K$5:$K$785,N$5))</f>
        <v>0</v>
      </c>
      <c r="O8" s="38">
        <f t="shared" si="4"/>
        <v>0</v>
      </c>
      <c r="P8" s="39">
        <f t="shared" si="5"/>
        <v>0</v>
      </c>
    </row>
    <row r="9" ht="20" customHeight="1" spans="1:16">
      <c r="A9" s="37">
        <v>4</v>
      </c>
      <c r="B9" s="37" t="s">
        <v>58</v>
      </c>
      <c r="C9" s="38">
        <f>IF($B9="","",SUMIFS(数据录入!$G$5:$G$785,数据录入!$D$5:$D$785,$B9,数据录入!$K$5:$K$785,C$5))</f>
        <v>0</v>
      </c>
      <c r="D9" s="38">
        <f>IF($B9="","",SUMIFS(数据录入!$G$5:$G$785,数据录入!$D$5:$D$785,$B9,数据录入!$K$5:$K$785,D$5))</f>
        <v>0</v>
      </c>
      <c r="E9" s="38">
        <f>IF($B9="","",SUMIFS(数据录入!$G$5:$G$785,数据录入!$D$5:$D$785,$B9,数据录入!$K$5:$K$785,E$5))</f>
        <v>0</v>
      </c>
      <c r="F9" s="38">
        <f>IF($B9="","",SUMIFS(数据录入!$G$5:$G$785,数据录入!$D$5:$D$785,$B9,数据录入!$K$5:$K$785,F$5))</f>
        <v>0</v>
      </c>
      <c r="G9" s="38">
        <f>IF($B9="","",SUMIFS(数据录入!$G$5:$G$785,数据录入!$D$5:$D$785,$B9,数据录入!$K$5:$K$785,G$5))</f>
        <v>0</v>
      </c>
      <c r="H9" s="38">
        <f>IF($B9="","",SUMIFS(数据录入!$G$5:$G$785,数据录入!$D$5:$D$785,$B9,数据录入!$K$5:$K$785,H$5))</f>
        <v>0</v>
      </c>
      <c r="I9" s="38">
        <f>IF($B9="","",SUMIFS(数据录入!$G$5:$G$785,数据录入!$D$5:$D$785,$B9,数据录入!$K$5:$K$785,I$5))</f>
        <v>0</v>
      </c>
      <c r="J9" s="38">
        <f>IF($B9="","",SUMIFS(数据录入!$G$5:$G$785,数据录入!$D$5:$D$785,$B9,数据录入!$K$5:$K$785,J$5))</f>
        <v>0</v>
      </c>
      <c r="K9" s="38">
        <f>IF($B9="","",SUMIFS(数据录入!$G$5:$G$785,数据录入!$D$5:$D$785,$B9,数据录入!$K$5:$K$785,K$5))</f>
        <v>0</v>
      </c>
      <c r="L9" s="38">
        <f>IF($B9="","",SUMIFS(数据录入!$G$5:$G$785,数据录入!$D$5:$D$785,$B9,数据录入!$K$5:$K$785,L$5))</f>
        <v>0</v>
      </c>
      <c r="M9" s="38">
        <f>IF($B9="","",SUMIFS(数据录入!$G$5:$G$785,数据录入!$D$5:$D$785,$B9,数据录入!$K$5:$K$785,M$5))</f>
        <v>0</v>
      </c>
      <c r="N9" s="38">
        <f>IF($B9="","",SUMIFS(数据录入!$G$5:$G$785,数据录入!$D$5:$D$785,$B9,数据录入!$K$5:$K$785,N$5))</f>
        <v>0</v>
      </c>
      <c r="O9" s="38">
        <f t="shared" si="4"/>
        <v>0</v>
      </c>
      <c r="P9" s="39">
        <f t="shared" si="5"/>
        <v>0</v>
      </c>
    </row>
    <row r="10" ht="20" customHeight="1" spans="1:16">
      <c r="A10" s="37">
        <v>5</v>
      </c>
      <c r="B10" s="42" t="s">
        <v>63</v>
      </c>
      <c r="C10" s="38">
        <f>IF($B10="","",SUMIFS(数据录入!$G$5:$G$785,数据录入!$D$5:$D$785,$B10,数据录入!$K$5:$K$785,C$5))</f>
        <v>0</v>
      </c>
      <c r="D10" s="38">
        <f>IF($B10="","",SUMIFS(数据录入!$G$5:$G$785,数据录入!$D$5:$D$785,$B10,数据录入!$K$5:$K$785,D$5))</f>
        <v>0</v>
      </c>
      <c r="E10" s="38">
        <f>IF($B10="","",SUMIFS(数据录入!$G$5:$G$785,数据录入!$D$5:$D$785,$B10,数据录入!$K$5:$K$785,E$5))</f>
        <v>0</v>
      </c>
      <c r="F10" s="38">
        <f>IF($B10="","",SUMIFS(数据录入!$G$5:$G$785,数据录入!$D$5:$D$785,$B10,数据录入!$K$5:$K$785,F$5))</f>
        <v>0</v>
      </c>
      <c r="G10" s="38">
        <f>IF($B10="","",SUMIFS(数据录入!$G$5:$G$785,数据录入!$D$5:$D$785,$B10,数据录入!$K$5:$K$785,G$5))</f>
        <v>0</v>
      </c>
      <c r="H10" s="38">
        <f>IF($B10="","",SUMIFS(数据录入!$G$5:$G$785,数据录入!$D$5:$D$785,$B10,数据录入!$K$5:$K$785,H$5))</f>
        <v>0</v>
      </c>
      <c r="I10" s="38">
        <f>IF($B10="","",SUMIFS(数据录入!$G$5:$G$785,数据录入!$D$5:$D$785,$B10,数据录入!$K$5:$K$785,I$5))</f>
        <v>35187.36</v>
      </c>
      <c r="J10" s="38">
        <f>IF($B10="","",SUMIFS(数据录入!$G$5:$G$785,数据录入!$D$5:$D$785,$B10,数据录入!$K$5:$K$785,J$5))</f>
        <v>32721.45</v>
      </c>
      <c r="K10" s="38">
        <f>IF($B10="","",SUMIFS(数据录入!$G$5:$G$785,数据录入!$D$5:$D$785,$B10,数据录入!$K$5:$K$785,K$5))</f>
        <v>5500</v>
      </c>
      <c r="L10" s="38">
        <f>IF($B10="","",SUMIFS(数据录入!$G$5:$G$785,数据录入!$D$5:$D$785,$B10,数据录入!$K$5:$K$785,L$5))</f>
        <v>0</v>
      </c>
      <c r="M10" s="38">
        <f>IF($B10="","",SUMIFS(数据录入!$G$5:$G$785,数据录入!$D$5:$D$785,$B10,数据录入!$K$5:$K$785,M$5))</f>
        <v>0</v>
      </c>
      <c r="N10" s="38">
        <f>IF($B10="","",SUMIFS(数据录入!$G$5:$G$785,数据录入!$D$5:$D$785,$B10,数据录入!$K$5:$K$785,N$5))</f>
        <v>0</v>
      </c>
      <c r="O10" s="38">
        <f t="shared" si="4"/>
        <v>73408.81</v>
      </c>
      <c r="P10" s="39">
        <f t="shared" si="5"/>
        <v>0.00202969408520267</v>
      </c>
    </row>
    <row r="11" ht="20" customHeight="1" spans="1:16">
      <c r="A11" s="37">
        <v>6</v>
      </c>
      <c r="B11" s="42" t="s">
        <v>67</v>
      </c>
      <c r="C11" s="38">
        <f>IF($B11="","",SUMIFS(数据录入!$G$5:$G$785,数据录入!$D$5:$D$785,$B11,数据录入!$K$5:$K$785,C$5))</f>
        <v>0</v>
      </c>
      <c r="D11" s="38">
        <f>IF($B11="","",SUMIFS(数据录入!$G$5:$G$785,数据录入!$D$5:$D$785,$B11,数据录入!$K$5:$K$785,D$5))</f>
        <v>0</v>
      </c>
      <c r="E11" s="38">
        <f>IF($B11="","",SUMIFS(数据录入!$G$5:$G$785,数据录入!$D$5:$D$785,$B11,数据录入!$K$5:$K$785,E$5))</f>
        <v>0</v>
      </c>
      <c r="F11" s="38">
        <f>IF($B11="","",SUMIFS(数据录入!$G$5:$G$785,数据录入!$D$5:$D$785,$B11,数据录入!$K$5:$K$785,F$5))</f>
        <v>0</v>
      </c>
      <c r="G11" s="38">
        <f>IF($B11="","",SUMIFS(数据录入!$G$5:$G$785,数据录入!$D$5:$D$785,$B11,数据录入!$K$5:$K$785,G$5))</f>
        <v>0</v>
      </c>
      <c r="H11" s="38">
        <f>IF($B11="","",SUMIFS(数据录入!$G$5:$G$785,数据录入!$D$5:$D$785,$B11,数据录入!$K$5:$K$785,H$5))</f>
        <v>0</v>
      </c>
      <c r="I11" s="38">
        <f>IF($B11="","",SUMIFS(数据录入!$G$5:$G$785,数据录入!$D$5:$D$785,$B11,数据录入!$K$5:$K$785,I$5))</f>
        <v>1550</v>
      </c>
      <c r="J11" s="38">
        <f>IF($B11="","",SUMIFS(数据录入!$G$5:$G$785,数据录入!$D$5:$D$785,$B11,数据录入!$K$5:$K$785,J$5))</f>
        <v>2150</v>
      </c>
      <c r="K11" s="38">
        <f>IF($B11="","",SUMIFS(数据录入!$G$5:$G$785,数据录入!$D$5:$D$785,$B11,数据录入!$K$5:$K$785,K$5))</f>
        <v>1500</v>
      </c>
      <c r="L11" s="38">
        <f>IF($B11="","",SUMIFS(数据录入!$G$5:$G$785,数据录入!$D$5:$D$785,$B11,数据录入!$K$5:$K$785,L$5))</f>
        <v>0</v>
      </c>
      <c r="M11" s="38">
        <f>IF($B11="","",SUMIFS(数据录入!$G$5:$G$785,数据录入!$D$5:$D$785,$B11,数据录入!$K$5:$K$785,M$5))</f>
        <v>0</v>
      </c>
      <c r="N11" s="38">
        <f>IF($B11="","",SUMIFS(数据录入!$G$5:$G$785,数据录入!$D$5:$D$785,$B11,数据录入!$K$5:$K$785,N$5))</f>
        <v>0</v>
      </c>
      <c r="O11" s="38">
        <f t="shared" si="4"/>
        <v>5200</v>
      </c>
      <c r="P11" s="39">
        <f t="shared" si="5"/>
        <v>0.00014377578444677</v>
      </c>
    </row>
    <row r="12" ht="20" customHeight="1" spans="1:16">
      <c r="A12" s="37">
        <v>7</v>
      </c>
      <c r="B12" s="42" t="s">
        <v>71</v>
      </c>
      <c r="C12" s="38">
        <f>IF($B12="","",SUMIFS(数据录入!$G$5:$G$785,数据录入!$D$5:$D$785,$B12,数据录入!$K$5:$K$785,C$5))</f>
        <v>0</v>
      </c>
      <c r="D12" s="38">
        <f>IF($B12="","",SUMIFS(数据录入!$G$5:$G$785,数据录入!$D$5:$D$785,$B12,数据录入!$K$5:$K$785,D$5))</f>
        <v>0</v>
      </c>
      <c r="E12" s="38">
        <f>IF($B12="","",SUMIFS(数据录入!$G$5:$G$785,数据录入!$D$5:$D$785,$B12,数据录入!$K$5:$K$785,E$5))</f>
        <v>0</v>
      </c>
      <c r="F12" s="38">
        <f>IF($B12="","",SUMIFS(数据录入!$G$5:$G$785,数据录入!$D$5:$D$785,$B12,数据录入!$K$5:$K$785,F$5))</f>
        <v>0</v>
      </c>
      <c r="G12" s="38">
        <f>IF($B12="","",SUMIFS(数据录入!$G$5:$G$785,数据录入!$D$5:$D$785,$B12,数据录入!$K$5:$K$785,G$5))</f>
        <v>0</v>
      </c>
      <c r="H12" s="38">
        <f>IF($B12="","",SUMIFS(数据录入!$G$5:$G$785,数据录入!$D$5:$D$785,$B12,数据录入!$K$5:$K$785,H$5))</f>
        <v>0</v>
      </c>
      <c r="I12" s="38">
        <f>IF($B12="","",SUMIFS(数据录入!$G$5:$G$785,数据录入!$D$5:$D$785,$B12,数据录入!$K$5:$K$785,I$5))</f>
        <v>0</v>
      </c>
      <c r="J12" s="38">
        <f>IF($B12="","",SUMIFS(数据录入!$G$5:$G$785,数据录入!$D$5:$D$785,$B12,数据录入!$K$5:$K$785,J$5))</f>
        <v>0</v>
      </c>
      <c r="K12" s="38">
        <f>IF($B12="","",SUMIFS(数据录入!$G$5:$G$785,数据录入!$D$5:$D$785,$B12,数据录入!$K$5:$K$785,K$5))</f>
        <v>45000</v>
      </c>
      <c r="L12" s="38">
        <f>IF($B12="","",SUMIFS(数据录入!$G$5:$G$785,数据录入!$D$5:$D$785,$B12,数据录入!$K$5:$K$785,L$5))</f>
        <v>0</v>
      </c>
      <c r="M12" s="38">
        <f>IF($B12="","",SUMIFS(数据录入!$G$5:$G$785,数据录入!$D$5:$D$785,$B12,数据录入!$K$5:$K$785,M$5))</f>
        <v>0</v>
      </c>
      <c r="N12" s="38">
        <f>IF($B12="","",SUMIFS(数据录入!$G$5:$G$785,数据录入!$D$5:$D$785,$B12,数据录入!$K$5:$K$785,N$5))</f>
        <v>0</v>
      </c>
      <c r="O12" s="38">
        <f t="shared" si="4"/>
        <v>45000</v>
      </c>
      <c r="P12" s="39">
        <f t="shared" si="5"/>
        <v>0.00124421351925089</v>
      </c>
    </row>
    <row r="13" ht="20" customHeight="1" spans="1:16">
      <c r="A13" s="37">
        <v>8</v>
      </c>
      <c r="B13" s="37" t="s">
        <v>75</v>
      </c>
      <c r="C13" s="38">
        <f>IF($B13="","",SUMIFS(数据录入!$G$5:$G$785,数据录入!$D$5:$D$785,$B13,数据录入!$K$5:$K$785,C$5))</f>
        <v>0</v>
      </c>
      <c r="D13" s="38">
        <f>IF($B13="","",SUMIFS(数据录入!$G$5:$G$785,数据录入!$D$5:$D$785,$B13,数据录入!$K$5:$K$785,D$5))</f>
        <v>0</v>
      </c>
      <c r="E13" s="38">
        <f>IF($B13="","",SUMIFS(数据录入!$G$5:$G$785,数据录入!$D$5:$D$785,$B13,数据录入!$K$5:$K$785,E$5))</f>
        <v>0</v>
      </c>
      <c r="F13" s="38">
        <f>IF($B13="","",SUMIFS(数据录入!$G$5:$G$785,数据录入!$D$5:$D$785,$B13,数据录入!$K$5:$K$785,F$5))</f>
        <v>0</v>
      </c>
      <c r="G13" s="38">
        <f>IF($B13="","",SUMIFS(数据录入!$G$5:$G$785,数据录入!$D$5:$D$785,$B13,数据录入!$K$5:$K$785,G$5))</f>
        <v>0</v>
      </c>
      <c r="H13" s="38">
        <f>IF($B13="","",SUMIFS(数据录入!$G$5:$G$785,数据录入!$D$5:$D$785,$B13,数据录入!$K$5:$K$785,H$5))</f>
        <v>0</v>
      </c>
      <c r="I13" s="38">
        <f>IF($B13="","",SUMIFS(数据录入!$G$5:$G$785,数据录入!$D$5:$D$785,$B13,数据录入!$K$5:$K$785,I$5))</f>
        <v>4493.3</v>
      </c>
      <c r="J13" s="38">
        <f>IF($B13="","",SUMIFS(数据录入!$G$5:$G$785,数据录入!$D$5:$D$785,$B13,数据录入!$K$5:$K$785,J$5))</f>
        <v>1905.8</v>
      </c>
      <c r="K13" s="38">
        <f>IF($B13="","",SUMIFS(数据录入!$G$5:$G$785,数据录入!$D$5:$D$785,$B13,数据录入!$K$5:$K$785,K$5))</f>
        <v>4509.3</v>
      </c>
      <c r="L13" s="38">
        <f>IF($B13="","",SUMIFS(数据录入!$G$5:$G$785,数据录入!$D$5:$D$785,$B13,数据录入!$K$5:$K$785,L$5))</f>
        <v>0</v>
      </c>
      <c r="M13" s="38">
        <f>IF($B13="","",SUMIFS(数据录入!$G$5:$G$785,数据录入!$D$5:$D$785,$B13,数据录入!$K$5:$K$785,M$5))</f>
        <v>0</v>
      </c>
      <c r="N13" s="38">
        <f>IF($B13="","",SUMIFS(数据录入!$G$5:$G$785,数据录入!$D$5:$D$785,$B13,数据录入!$K$5:$K$785,N$5))</f>
        <v>0</v>
      </c>
      <c r="O13" s="38">
        <f t="shared" si="4"/>
        <v>10908.4</v>
      </c>
      <c r="P13" s="39">
        <f t="shared" si="5"/>
        <v>0.000301608416742143</v>
      </c>
    </row>
    <row r="14" ht="20" customHeight="1" spans="1:16">
      <c r="A14" s="37">
        <v>9</v>
      </c>
      <c r="B14" s="37" t="s">
        <v>79</v>
      </c>
      <c r="C14" s="38">
        <f>IF($B14="","",SUMIFS(数据录入!$G$5:$G$785,数据录入!$D$5:$D$785,$B14,数据录入!$K$5:$K$785,C$5))</f>
        <v>0</v>
      </c>
      <c r="D14" s="38">
        <f>IF($B14="","",SUMIFS(数据录入!$G$5:$G$785,数据录入!$D$5:$D$785,$B14,数据录入!$K$5:$K$785,D$5))</f>
        <v>0</v>
      </c>
      <c r="E14" s="38">
        <f>IF($B14="","",SUMIFS(数据录入!$G$5:$G$785,数据录入!$D$5:$D$785,$B14,数据录入!$K$5:$K$785,E$5))</f>
        <v>0</v>
      </c>
      <c r="F14" s="38">
        <f>IF($B14="","",SUMIFS(数据录入!$G$5:$G$785,数据录入!$D$5:$D$785,$B14,数据录入!$K$5:$K$785,F$5))</f>
        <v>0</v>
      </c>
      <c r="G14" s="38">
        <f>IF($B14="","",SUMIFS(数据录入!$G$5:$G$785,数据录入!$D$5:$D$785,$B14,数据录入!$K$5:$K$785,G$5))</f>
        <v>0</v>
      </c>
      <c r="H14" s="38">
        <f>IF($B14="","",SUMIFS(数据录入!$G$5:$G$785,数据录入!$D$5:$D$785,$B14,数据录入!$K$5:$K$785,H$5))</f>
        <v>0</v>
      </c>
      <c r="I14" s="38">
        <f>IF($B14="","",SUMIFS(数据录入!$G$5:$G$785,数据录入!$D$5:$D$785,$B14,数据录入!$K$5:$K$785,I$5))</f>
        <v>0</v>
      </c>
      <c r="J14" s="38">
        <f>IF($B14="","",SUMIFS(数据录入!$G$5:$G$785,数据录入!$D$5:$D$785,$B14,数据录入!$K$5:$K$785,J$5))</f>
        <v>0</v>
      </c>
      <c r="K14" s="38">
        <f>IF($B14="","",SUMIFS(数据录入!$G$5:$G$785,数据录入!$D$5:$D$785,$B14,数据录入!$K$5:$K$785,K$5))</f>
        <v>0</v>
      </c>
      <c r="L14" s="38">
        <f>IF($B14="","",SUMIFS(数据录入!$G$5:$G$785,数据录入!$D$5:$D$785,$B14,数据录入!$K$5:$K$785,L$5))</f>
        <v>0</v>
      </c>
      <c r="M14" s="38">
        <f>IF($B14="","",SUMIFS(数据录入!$G$5:$G$785,数据录入!$D$5:$D$785,$B14,数据录入!$K$5:$K$785,M$5))</f>
        <v>0</v>
      </c>
      <c r="N14" s="38">
        <f>IF($B14="","",SUMIFS(数据录入!$G$5:$G$785,数据录入!$D$5:$D$785,$B14,数据录入!$K$5:$K$785,N$5))</f>
        <v>0</v>
      </c>
      <c r="O14" s="38">
        <f t="shared" si="4"/>
        <v>0</v>
      </c>
      <c r="P14" s="39">
        <f t="shared" si="5"/>
        <v>0</v>
      </c>
    </row>
    <row r="15" ht="20" customHeight="1" spans="1:16">
      <c r="A15" s="37">
        <v>10</v>
      </c>
      <c r="B15" s="37" t="s">
        <v>83</v>
      </c>
      <c r="C15" s="38">
        <f>IF($B15="","",SUMIFS(数据录入!$G$5:$G$785,数据录入!$D$5:$D$785,$B15,数据录入!$K$5:$K$785,C$5))</f>
        <v>0</v>
      </c>
      <c r="D15" s="38">
        <f>IF($B15="","",SUMIFS(数据录入!$G$5:$G$785,数据录入!$D$5:$D$785,$B15,数据录入!$K$5:$K$785,D$5))</f>
        <v>0</v>
      </c>
      <c r="E15" s="38">
        <f>IF($B15="","",SUMIFS(数据录入!$G$5:$G$785,数据录入!$D$5:$D$785,$B15,数据录入!$K$5:$K$785,E$5))</f>
        <v>0</v>
      </c>
      <c r="F15" s="38">
        <f>IF($B15="","",SUMIFS(数据录入!$G$5:$G$785,数据录入!$D$5:$D$785,$B15,数据录入!$K$5:$K$785,F$5))</f>
        <v>0</v>
      </c>
      <c r="G15" s="38">
        <f>IF($B15="","",SUMIFS(数据录入!$G$5:$G$785,数据录入!$D$5:$D$785,$B15,数据录入!$K$5:$K$785,G$5))</f>
        <v>0</v>
      </c>
      <c r="H15" s="38">
        <f>IF($B15="","",SUMIFS(数据录入!$G$5:$G$785,数据录入!$D$5:$D$785,$B15,数据录入!$K$5:$K$785,H$5))</f>
        <v>0</v>
      </c>
      <c r="I15" s="38">
        <f>IF($B15="","",SUMIFS(数据录入!$G$5:$G$785,数据录入!$D$5:$D$785,$B15,数据录入!$K$5:$K$785,I$5))</f>
        <v>83470</v>
      </c>
      <c r="J15" s="38">
        <f>IF($B15="","",SUMIFS(数据录入!$G$5:$G$785,数据录入!$D$5:$D$785,$B15,数据录入!$K$5:$K$785,J$5))</f>
        <v>45690</v>
      </c>
      <c r="K15" s="38">
        <f>IF($B15="","",SUMIFS(数据录入!$G$5:$G$785,数据录入!$D$5:$D$785,$B15,数据录入!$K$5:$K$785,K$5))</f>
        <v>25180</v>
      </c>
      <c r="L15" s="38">
        <f>IF($B15="","",SUMIFS(数据录入!$G$5:$G$785,数据录入!$D$5:$D$785,$B15,数据录入!$K$5:$K$785,L$5))</f>
        <v>0</v>
      </c>
      <c r="M15" s="38">
        <f>IF($B15="","",SUMIFS(数据录入!$G$5:$G$785,数据录入!$D$5:$D$785,$B15,数据录入!$K$5:$K$785,M$5))</f>
        <v>0</v>
      </c>
      <c r="N15" s="38">
        <f>IF($B15="","",SUMIFS(数据录入!$G$5:$G$785,数据录入!$D$5:$D$785,$B15,数据录入!$K$5:$K$785,N$5))</f>
        <v>0</v>
      </c>
      <c r="O15" s="38">
        <f t="shared" si="4"/>
        <v>154340</v>
      </c>
      <c r="P15" s="39">
        <f t="shared" si="5"/>
        <v>0.00426737587913739</v>
      </c>
    </row>
    <row r="16" ht="20" customHeight="1" spans="1:16">
      <c r="A16" s="37">
        <v>11</v>
      </c>
      <c r="B16" s="37" t="s">
        <v>87</v>
      </c>
      <c r="C16" s="38">
        <f>IF($B16="","",SUMIFS(数据录入!$G$5:$G$785,数据录入!$D$5:$D$785,$B16,数据录入!$K$5:$K$785,C$5))</f>
        <v>0</v>
      </c>
      <c r="D16" s="38">
        <f>IF($B16="","",SUMIFS(数据录入!$G$5:$G$785,数据录入!$D$5:$D$785,$B16,数据录入!$K$5:$K$785,D$5))</f>
        <v>0</v>
      </c>
      <c r="E16" s="38">
        <f>IF($B16="","",SUMIFS(数据录入!$G$5:$G$785,数据录入!$D$5:$D$785,$B16,数据录入!$K$5:$K$785,E$5))</f>
        <v>0</v>
      </c>
      <c r="F16" s="38">
        <f>IF($B16="","",SUMIFS(数据录入!$G$5:$G$785,数据录入!$D$5:$D$785,$B16,数据录入!$K$5:$K$785,F$5))</f>
        <v>0</v>
      </c>
      <c r="G16" s="38">
        <f>IF($B16="","",SUMIFS(数据录入!$G$5:$G$785,数据录入!$D$5:$D$785,$B16,数据录入!$K$5:$K$785,G$5))</f>
        <v>0</v>
      </c>
      <c r="H16" s="38">
        <f>IF($B16="","",SUMIFS(数据录入!$G$5:$G$785,数据录入!$D$5:$D$785,$B16,数据录入!$K$5:$K$785,H$5))</f>
        <v>0</v>
      </c>
      <c r="I16" s="38">
        <f>IF($B16="","",SUMIFS(数据录入!$G$5:$G$785,数据录入!$D$5:$D$785,$B16,数据录入!$K$5:$K$785,I$5))</f>
        <v>0</v>
      </c>
      <c r="J16" s="38">
        <f>IF($B16="","",SUMIFS(数据录入!$G$5:$G$785,数据录入!$D$5:$D$785,$B16,数据录入!$K$5:$K$785,J$5))</f>
        <v>0</v>
      </c>
      <c r="K16" s="38">
        <f>IF($B16="","",SUMIFS(数据录入!$G$5:$G$785,数据录入!$D$5:$D$785,$B16,数据录入!$K$5:$K$785,K$5))</f>
        <v>0</v>
      </c>
      <c r="L16" s="38">
        <f>IF($B16="","",SUMIFS(数据录入!$G$5:$G$785,数据录入!$D$5:$D$785,$B16,数据录入!$K$5:$K$785,L$5))</f>
        <v>0</v>
      </c>
      <c r="M16" s="38">
        <f>IF($B16="","",SUMIFS(数据录入!$G$5:$G$785,数据录入!$D$5:$D$785,$B16,数据录入!$K$5:$K$785,M$5))</f>
        <v>0</v>
      </c>
      <c r="N16" s="38">
        <f>IF($B16="","",SUMIFS(数据录入!$G$5:$G$785,数据录入!$D$5:$D$785,$B16,数据录入!$K$5:$K$785,N$5))</f>
        <v>0</v>
      </c>
      <c r="O16" s="38">
        <f t="shared" si="4"/>
        <v>0</v>
      </c>
      <c r="P16" s="39">
        <f t="shared" si="5"/>
        <v>0</v>
      </c>
    </row>
    <row r="17" ht="20" customHeight="1" spans="1:16">
      <c r="A17" s="37">
        <v>12</v>
      </c>
      <c r="B17" s="37" t="s">
        <v>91</v>
      </c>
      <c r="C17" s="38">
        <f>IF($B17="","",SUMIFS(数据录入!$G$5:$G$785,数据录入!$D$5:$D$785,$B17,数据录入!$K$5:$K$785,C$5))</f>
        <v>0</v>
      </c>
      <c r="D17" s="38">
        <f>IF($B17="","",SUMIFS(数据录入!$G$5:$G$785,数据录入!$D$5:$D$785,$B17,数据录入!$K$5:$K$785,D$5))</f>
        <v>0</v>
      </c>
      <c r="E17" s="38">
        <f>IF($B17="","",SUMIFS(数据录入!$G$5:$G$785,数据录入!$D$5:$D$785,$B17,数据录入!$K$5:$K$785,E$5))</f>
        <v>0</v>
      </c>
      <c r="F17" s="38">
        <f>IF($B17="","",SUMIFS(数据录入!$G$5:$G$785,数据录入!$D$5:$D$785,$B17,数据录入!$K$5:$K$785,F$5))</f>
        <v>0</v>
      </c>
      <c r="G17" s="38">
        <f>IF($B17="","",SUMIFS(数据录入!$G$5:$G$785,数据录入!$D$5:$D$785,$B17,数据录入!$K$5:$K$785,G$5))</f>
        <v>0</v>
      </c>
      <c r="H17" s="38">
        <f>IF($B17="","",SUMIFS(数据录入!$G$5:$G$785,数据录入!$D$5:$D$785,$B17,数据录入!$K$5:$K$785,H$5))</f>
        <v>0</v>
      </c>
      <c r="I17" s="38">
        <f>IF($B17="","",SUMIFS(数据录入!$G$5:$G$785,数据录入!$D$5:$D$785,$B17,数据录入!$K$5:$K$785,I$5))</f>
        <v>0</v>
      </c>
      <c r="J17" s="38">
        <f>IF($B17="","",SUMIFS(数据录入!$G$5:$G$785,数据录入!$D$5:$D$785,$B17,数据录入!$K$5:$K$785,J$5))</f>
        <v>0</v>
      </c>
      <c r="K17" s="38">
        <f>IF($B17="","",SUMIFS(数据录入!$G$5:$G$785,数据录入!$D$5:$D$785,$B17,数据录入!$K$5:$K$785,K$5))</f>
        <v>0</v>
      </c>
      <c r="L17" s="38">
        <f>IF($B17="","",SUMIFS(数据录入!$G$5:$G$785,数据录入!$D$5:$D$785,$B17,数据录入!$K$5:$K$785,L$5))</f>
        <v>0</v>
      </c>
      <c r="M17" s="38">
        <f>IF($B17="","",SUMIFS(数据录入!$G$5:$G$785,数据录入!$D$5:$D$785,$B17,数据录入!$K$5:$K$785,M$5))</f>
        <v>0</v>
      </c>
      <c r="N17" s="38">
        <f>IF($B17="","",SUMIFS(数据录入!$G$5:$G$785,数据录入!$D$5:$D$785,$B17,数据录入!$K$5:$K$785,N$5))</f>
        <v>0</v>
      </c>
      <c r="O17" s="38">
        <f t="shared" si="4"/>
        <v>0</v>
      </c>
      <c r="P17" s="39">
        <f t="shared" si="5"/>
        <v>0</v>
      </c>
    </row>
    <row r="18" ht="20" customHeight="1" spans="1:16">
      <c r="A18" s="37">
        <v>13</v>
      </c>
      <c r="B18" s="42" t="s">
        <v>96</v>
      </c>
      <c r="C18" s="38">
        <f>IF($B18="","",SUMIFS(数据录入!$G$5:$G$785,数据录入!$D$5:$D$785,$B18,数据录入!$K$5:$K$785,C$5))</f>
        <v>0</v>
      </c>
      <c r="D18" s="38">
        <f>IF($B18="","",SUMIFS(数据录入!$G$5:$G$785,数据录入!$D$5:$D$785,$B18,数据录入!$K$5:$K$785,D$5))</f>
        <v>0</v>
      </c>
      <c r="E18" s="38">
        <f>IF($B18="","",SUMIFS(数据录入!$G$5:$G$785,数据录入!$D$5:$D$785,$B18,数据录入!$K$5:$K$785,E$5))</f>
        <v>0</v>
      </c>
      <c r="F18" s="38">
        <f>IF($B18="","",SUMIFS(数据录入!$G$5:$G$785,数据录入!$D$5:$D$785,$B18,数据录入!$K$5:$K$785,F$5))</f>
        <v>0</v>
      </c>
      <c r="G18" s="38">
        <f>IF($B18="","",SUMIFS(数据录入!$G$5:$G$785,数据录入!$D$5:$D$785,$B18,数据录入!$K$5:$K$785,G$5))</f>
        <v>0</v>
      </c>
      <c r="H18" s="38">
        <f>IF($B18="","",SUMIFS(数据录入!$G$5:$G$785,数据录入!$D$5:$D$785,$B18,数据录入!$K$5:$K$785,H$5))</f>
        <v>0</v>
      </c>
      <c r="I18" s="38">
        <f>IF($B18="","",SUMIFS(数据录入!$G$5:$G$785,数据录入!$D$5:$D$785,$B18,数据录入!$K$5:$K$785,I$5))</f>
        <v>139370</v>
      </c>
      <c r="J18" s="38">
        <f>IF($B18="","",SUMIFS(数据录入!$G$5:$G$785,数据录入!$D$5:$D$785,$B18,数据录入!$K$5:$K$785,J$5))</f>
        <v>452720</v>
      </c>
      <c r="K18" s="38">
        <f>IF($B18="","",SUMIFS(数据录入!$G$5:$G$785,数据录入!$D$5:$D$785,$B18,数据录入!$K$5:$K$785,K$5))</f>
        <v>0</v>
      </c>
      <c r="L18" s="38">
        <f>IF($B18="","",SUMIFS(数据录入!$G$5:$G$785,数据录入!$D$5:$D$785,$B18,数据录入!$K$5:$K$785,L$5))</f>
        <v>0</v>
      </c>
      <c r="M18" s="38">
        <f>IF($B18="","",SUMIFS(数据录入!$G$5:$G$785,数据录入!$D$5:$D$785,$B18,数据录入!$K$5:$K$785,M$5))</f>
        <v>0</v>
      </c>
      <c r="N18" s="38">
        <f>IF($B18="","",SUMIFS(数据录入!$G$5:$G$785,数据录入!$D$5:$D$785,$B18,数据录入!$K$5:$K$785,N$5))</f>
        <v>0</v>
      </c>
      <c r="O18" s="38">
        <f t="shared" si="4"/>
        <v>592090</v>
      </c>
      <c r="P18" s="39">
        <f t="shared" si="5"/>
        <v>0.0163708085025169</v>
      </c>
    </row>
    <row r="19" ht="20" customHeight="1" spans="1:16">
      <c r="A19" s="37">
        <v>14</v>
      </c>
      <c r="B19" s="37" t="s">
        <v>100</v>
      </c>
      <c r="C19" s="38">
        <f>IF($B19="","",SUMIFS(数据录入!$G$5:$G$785,数据录入!$D$5:$D$785,$B19,数据录入!$K$5:$K$785,C$5))</f>
        <v>0</v>
      </c>
      <c r="D19" s="38">
        <f>IF($B19="","",SUMIFS(数据录入!$G$5:$G$785,数据录入!$D$5:$D$785,$B19,数据录入!$K$5:$K$785,D$5))</f>
        <v>0</v>
      </c>
      <c r="E19" s="38">
        <f>IF($B19="","",SUMIFS(数据录入!$G$5:$G$785,数据录入!$D$5:$D$785,$B19,数据录入!$K$5:$K$785,E$5))</f>
        <v>0</v>
      </c>
      <c r="F19" s="38">
        <f>IF($B19="","",SUMIFS(数据录入!$G$5:$G$785,数据录入!$D$5:$D$785,$B19,数据录入!$K$5:$K$785,F$5))</f>
        <v>0</v>
      </c>
      <c r="G19" s="38">
        <f>IF($B19="","",SUMIFS(数据录入!$G$5:$G$785,数据录入!$D$5:$D$785,$B19,数据录入!$K$5:$K$785,G$5))</f>
        <v>0</v>
      </c>
      <c r="H19" s="38">
        <f>IF($B19="","",SUMIFS(数据录入!$G$5:$G$785,数据录入!$D$5:$D$785,$B19,数据录入!$K$5:$K$785,H$5))</f>
        <v>0</v>
      </c>
      <c r="I19" s="38">
        <f>IF($B19="","",SUMIFS(数据录入!$G$5:$G$785,数据录入!$D$5:$D$785,$B19,数据录入!$K$5:$K$785,I$5))</f>
        <v>6416724.37</v>
      </c>
      <c r="J19" s="38">
        <f>IF($B19="","",SUMIFS(数据录入!$G$5:$G$785,数据录入!$D$5:$D$785,$B19,数据录入!$K$5:$K$785,J$5))</f>
        <v>8000190.44</v>
      </c>
      <c r="K19" s="38">
        <f>IF($B19="","",SUMIFS(数据录入!$G$5:$G$785,数据录入!$D$5:$D$785,$B19,数据录入!$K$5:$K$785,K$5))</f>
        <v>130000</v>
      </c>
      <c r="L19" s="38">
        <f>IF($B19="","",SUMIFS(数据录入!$G$5:$G$785,数据录入!$D$5:$D$785,$B19,数据录入!$K$5:$K$785,L$5))</f>
        <v>0</v>
      </c>
      <c r="M19" s="38">
        <f>IF($B19="","",SUMIFS(数据录入!$G$5:$G$785,数据录入!$D$5:$D$785,$B19,数据录入!$K$5:$K$785,M$5))</f>
        <v>0</v>
      </c>
      <c r="N19" s="38">
        <f>IF($B19="","",SUMIFS(数据录入!$G$5:$G$785,数据录入!$D$5:$D$785,$B19,数据录入!$K$5:$K$785,N$5))</f>
        <v>0</v>
      </c>
      <c r="O19" s="38">
        <f t="shared" si="4"/>
        <v>14546914.81</v>
      </c>
      <c r="P19" s="39">
        <f t="shared" si="5"/>
        <v>0.4022104015554</v>
      </c>
    </row>
    <row r="20" ht="20" customHeight="1" spans="1:16">
      <c r="A20" s="37">
        <v>15</v>
      </c>
      <c r="B20" s="37" t="s">
        <v>102</v>
      </c>
      <c r="C20" s="38">
        <f>IF($B20="","",SUMIFS(数据录入!$G$5:$G$785,数据录入!$D$5:$D$785,$B20,数据录入!$K$5:$K$785,C$5))</f>
        <v>0</v>
      </c>
      <c r="D20" s="38">
        <f>IF($B20="","",SUMIFS(数据录入!$G$5:$G$785,数据录入!$D$5:$D$785,$B20,数据录入!$K$5:$K$785,D$5))</f>
        <v>0</v>
      </c>
      <c r="E20" s="38">
        <f>IF($B20="","",SUMIFS(数据录入!$G$5:$G$785,数据录入!$D$5:$D$785,$B20,数据录入!$K$5:$K$785,E$5))</f>
        <v>0</v>
      </c>
      <c r="F20" s="38">
        <f>IF($B20="","",SUMIFS(数据录入!$G$5:$G$785,数据录入!$D$5:$D$785,$B20,数据录入!$K$5:$K$785,F$5))</f>
        <v>0</v>
      </c>
      <c r="G20" s="38">
        <f>IF($B20="","",SUMIFS(数据录入!$G$5:$G$785,数据录入!$D$5:$D$785,$B20,数据录入!$K$5:$K$785,G$5))</f>
        <v>0</v>
      </c>
      <c r="H20" s="38">
        <f>IF($B20="","",SUMIFS(数据录入!$G$5:$G$785,数据录入!$D$5:$D$785,$B20,数据录入!$K$5:$K$785,H$5))</f>
        <v>0</v>
      </c>
      <c r="I20" s="38">
        <f>IF($B20="","",SUMIFS(数据录入!$G$5:$G$785,数据录入!$D$5:$D$785,$B20,数据录入!$K$5:$K$785,I$5))</f>
        <v>30250</v>
      </c>
      <c r="J20" s="38">
        <f>IF($B20="","",SUMIFS(数据录入!$G$5:$G$785,数据录入!$D$5:$D$785,$B20,数据录入!$K$5:$K$785,J$5))</f>
        <v>15100</v>
      </c>
      <c r="K20" s="38">
        <f>IF($B20="","",SUMIFS(数据录入!$G$5:$G$785,数据录入!$D$5:$D$785,$B20,数据录入!$K$5:$K$785,K$5))</f>
        <v>4500</v>
      </c>
      <c r="L20" s="38">
        <f>IF($B20="","",SUMIFS(数据录入!$G$5:$G$785,数据录入!$D$5:$D$785,$B20,数据录入!$K$5:$K$785,L$5))</f>
        <v>0</v>
      </c>
      <c r="M20" s="38">
        <f>IF($B20="","",SUMIFS(数据录入!$G$5:$G$785,数据录入!$D$5:$D$785,$B20,数据录入!$K$5:$K$785,M$5))</f>
        <v>0</v>
      </c>
      <c r="N20" s="38">
        <f>IF($B20="","",SUMIFS(数据录入!$G$5:$G$785,数据录入!$D$5:$D$785,$B20,数据录入!$K$5:$K$785,N$5))</f>
        <v>0</v>
      </c>
      <c r="O20" s="38">
        <f t="shared" si="4"/>
        <v>49850</v>
      </c>
      <c r="P20" s="39">
        <f t="shared" si="5"/>
        <v>0.00137831208743682</v>
      </c>
    </row>
    <row r="21" ht="20" customHeight="1" spans="1:16">
      <c r="A21" s="37">
        <v>16</v>
      </c>
      <c r="B21" s="37" t="s">
        <v>104</v>
      </c>
      <c r="C21" s="38">
        <f>IF($B21="","",SUMIFS(数据录入!$G$5:$G$785,数据录入!$D$5:$D$785,$B21,数据录入!$K$5:$K$785,C$5))</f>
        <v>0</v>
      </c>
      <c r="D21" s="38">
        <f>IF($B21="","",SUMIFS(数据录入!$G$5:$G$785,数据录入!$D$5:$D$785,$B21,数据录入!$K$5:$K$785,D$5))</f>
        <v>0</v>
      </c>
      <c r="E21" s="38">
        <f>IF($B21="","",SUMIFS(数据录入!$G$5:$G$785,数据录入!$D$5:$D$785,$B21,数据录入!$K$5:$K$785,E$5))</f>
        <v>0</v>
      </c>
      <c r="F21" s="38">
        <f>IF($B21="","",SUMIFS(数据录入!$G$5:$G$785,数据录入!$D$5:$D$785,$B21,数据录入!$K$5:$K$785,F$5))</f>
        <v>0</v>
      </c>
      <c r="G21" s="38">
        <f>IF($B21="","",SUMIFS(数据录入!$G$5:$G$785,数据录入!$D$5:$D$785,$B21,数据录入!$K$5:$K$785,G$5))</f>
        <v>0</v>
      </c>
      <c r="H21" s="38">
        <f>IF($B21="","",SUMIFS(数据录入!$G$5:$G$785,数据录入!$D$5:$D$785,$B21,数据录入!$K$5:$K$785,H$5))</f>
        <v>0</v>
      </c>
      <c r="I21" s="38">
        <f>IF($B21="","",SUMIFS(数据录入!$G$5:$G$785,数据录入!$D$5:$D$785,$B21,数据录入!$K$5:$K$785,I$5))</f>
        <v>8345</v>
      </c>
      <c r="J21" s="38">
        <f>IF($B21="","",SUMIFS(数据录入!$G$5:$G$785,数据录入!$D$5:$D$785,$B21,数据录入!$K$5:$K$785,J$5))</f>
        <v>95699</v>
      </c>
      <c r="K21" s="38">
        <f>IF($B21="","",SUMIFS(数据录入!$G$5:$G$785,数据录入!$D$5:$D$785,$B21,数据录入!$K$5:$K$785,K$5))</f>
        <v>0</v>
      </c>
      <c r="L21" s="38">
        <f>IF($B21="","",SUMIFS(数据录入!$G$5:$G$785,数据录入!$D$5:$D$785,$B21,数据录入!$K$5:$K$785,L$5))</f>
        <v>0</v>
      </c>
      <c r="M21" s="38">
        <f>IF($B21="","",SUMIFS(数据录入!$G$5:$G$785,数据录入!$D$5:$D$785,$B21,数据录入!$K$5:$K$785,M$5))</f>
        <v>0</v>
      </c>
      <c r="N21" s="38">
        <f>IF($B21="","",SUMIFS(数据录入!$G$5:$G$785,数据录入!$D$5:$D$785,$B21,数据录入!$K$5:$K$785,N$5))</f>
        <v>0</v>
      </c>
      <c r="O21" s="38">
        <f t="shared" si="4"/>
        <v>104044</v>
      </c>
      <c r="P21" s="39">
        <f t="shared" si="5"/>
        <v>0.00287673225326533</v>
      </c>
    </row>
    <row r="22" ht="20" customHeight="1" spans="1:16">
      <c r="A22" s="37">
        <v>17</v>
      </c>
      <c r="B22" s="37" t="s">
        <v>106</v>
      </c>
      <c r="C22" s="38">
        <f>IF($B22="","",SUMIFS(数据录入!$G$5:$G$785,数据录入!$D$5:$D$785,$B22,数据录入!$K$5:$K$785,C$5))</f>
        <v>0</v>
      </c>
      <c r="D22" s="38">
        <f>IF($B22="","",SUMIFS(数据录入!$G$5:$G$785,数据录入!$D$5:$D$785,$B22,数据录入!$K$5:$K$785,D$5))</f>
        <v>0</v>
      </c>
      <c r="E22" s="38">
        <f>IF($B22="","",SUMIFS(数据录入!$G$5:$G$785,数据录入!$D$5:$D$785,$B22,数据录入!$K$5:$K$785,E$5))</f>
        <v>0</v>
      </c>
      <c r="F22" s="38">
        <f>IF($B22="","",SUMIFS(数据录入!$G$5:$G$785,数据录入!$D$5:$D$785,$B22,数据录入!$K$5:$K$785,F$5))</f>
        <v>0</v>
      </c>
      <c r="G22" s="38">
        <f>IF($B22="","",SUMIFS(数据录入!$G$5:$G$785,数据录入!$D$5:$D$785,$B22,数据录入!$K$5:$K$785,G$5))</f>
        <v>0</v>
      </c>
      <c r="H22" s="38">
        <f>IF($B22="","",SUMIFS(数据录入!$G$5:$G$785,数据录入!$D$5:$D$785,$B22,数据录入!$K$5:$K$785,H$5))</f>
        <v>0</v>
      </c>
      <c r="I22" s="38">
        <f>IF($B22="","",SUMIFS(数据录入!$G$5:$G$785,数据录入!$D$5:$D$785,$B22,数据录入!$K$5:$K$785,I$5))</f>
        <v>5640</v>
      </c>
      <c r="J22" s="38">
        <f>IF($B22="","",SUMIFS(数据录入!$G$5:$G$785,数据录入!$D$5:$D$785,$B22,数据录入!$K$5:$K$785,J$5))</f>
        <v>6000</v>
      </c>
      <c r="K22" s="38">
        <f>IF($B22="","",SUMIFS(数据录入!$G$5:$G$785,数据录入!$D$5:$D$785,$B22,数据录入!$K$5:$K$785,K$5))</f>
        <v>0</v>
      </c>
      <c r="L22" s="38">
        <f>IF($B22="","",SUMIFS(数据录入!$G$5:$G$785,数据录入!$D$5:$D$785,$B22,数据录入!$K$5:$K$785,L$5))</f>
        <v>0</v>
      </c>
      <c r="M22" s="38">
        <f>IF($B22="","",SUMIFS(数据录入!$G$5:$G$785,数据录入!$D$5:$D$785,$B22,数据录入!$K$5:$K$785,M$5))</f>
        <v>0</v>
      </c>
      <c r="N22" s="38">
        <f>IF($B22="","",SUMIFS(数据录入!$G$5:$G$785,数据录入!$D$5:$D$785,$B22,数据录入!$K$5:$K$785,N$5))</f>
        <v>0</v>
      </c>
      <c r="O22" s="38">
        <f t="shared" si="4"/>
        <v>11640</v>
      </c>
      <c r="P22" s="39">
        <f t="shared" si="5"/>
        <v>0.000321836563646231</v>
      </c>
    </row>
    <row r="23" ht="20" customHeight="1" spans="1:16">
      <c r="A23" s="37">
        <v>18</v>
      </c>
      <c r="B23" s="37" t="s">
        <v>108</v>
      </c>
      <c r="C23" s="38">
        <f>IF($B23="","",SUMIFS(数据录入!$G$5:$G$785,数据录入!$D$5:$D$785,$B23,数据录入!$K$5:$K$785,C$5))</f>
        <v>0</v>
      </c>
      <c r="D23" s="38">
        <f>IF($B23="","",SUMIFS(数据录入!$G$5:$G$785,数据录入!$D$5:$D$785,$B23,数据录入!$K$5:$K$785,D$5))</f>
        <v>0</v>
      </c>
      <c r="E23" s="38">
        <f>IF($B23="","",SUMIFS(数据录入!$G$5:$G$785,数据录入!$D$5:$D$785,$B23,数据录入!$K$5:$K$785,E$5))</f>
        <v>0</v>
      </c>
      <c r="F23" s="38">
        <f>IF($B23="","",SUMIFS(数据录入!$G$5:$G$785,数据录入!$D$5:$D$785,$B23,数据录入!$K$5:$K$785,F$5))</f>
        <v>0</v>
      </c>
      <c r="G23" s="38">
        <f>IF($B23="","",SUMIFS(数据录入!$G$5:$G$785,数据录入!$D$5:$D$785,$B23,数据录入!$K$5:$K$785,G$5))</f>
        <v>0</v>
      </c>
      <c r="H23" s="38">
        <f>IF($B23="","",SUMIFS(数据录入!$G$5:$G$785,数据录入!$D$5:$D$785,$B23,数据录入!$K$5:$K$785,H$5))</f>
        <v>0</v>
      </c>
      <c r="I23" s="38">
        <f>IF($B23="","",SUMIFS(数据录入!$G$5:$G$785,数据录入!$D$5:$D$785,$B23,数据录入!$K$5:$K$785,I$5))</f>
        <v>4684.34</v>
      </c>
      <c r="J23" s="38">
        <f>IF($B23="","",SUMIFS(数据录入!$G$5:$G$785,数据录入!$D$5:$D$785,$B23,数据录入!$K$5:$K$785,J$5))</f>
        <v>9156</v>
      </c>
      <c r="K23" s="38">
        <f>IF($B23="","",SUMIFS(数据录入!$G$5:$G$785,数据录入!$D$5:$D$785,$B23,数据录入!$K$5:$K$785,K$5))</f>
        <v>97690</v>
      </c>
      <c r="L23" s="38">
        <f>IF($B23="","",SUMIFS(数据录入!$G$5:$G$785,数据录入!$D$5:$D$785,$B23,数据录入!$K$5:$K$785,L$5))</f>
        <v>0</v>
      </c>
      <c r="M23" s="38">
        <f>IF($B23="","",SUMIFS(数据录入!$G$5:$G$785,数据录入!$D$5:$D$785,$B23,数据录入!$K$5:$K$785,M$5))</f>
        <v>0</v>
      </c>
      <c r="N23" s="38">
        <f>IF($B23="","",SUMIFS(数据录入!$G$5:$G$785,数据录入!$D$5:$D$785,$B23,数据录入!$K$5:$K$785,N$5))</f>
        <v>0</v>
      </c>
      <c r="O23" s="38">
        <f t="shared" si="4"/>
        <v>111530.34</v>
      </c>
      <c r="P23" s="39">
        <f t="shared" si="5"/>
        <v>0.00308372348521441</v>
      </c>
    </row>
    <row r="24" ht="20" customHeight="1" spans="1:16">
      <c r="A24" s="37">
        <v>19</v>
      </c>
      <c r="B24" s="37" t="s">
        <v>110</v>
      </c>
      <c r="C24" s="38">
        <f>IF($B24="","",SUMIFS(数据录入!$G$5:$G$785,数据录入!$D$5:$D$785,$B24,数据录入!$K$5:$K$785,C$5))</f>
        <v>0</v>
      </c>
      <c r="D24" s="38">
        <f>IF($B24="","",SUMIFS(数据录入!$G$5:$G$785,数据录入!$D$5:$D$785,$B24,数据录入!$K$5:$K$785,D$5))</f>
        <v>0</v>
      </c>
      <c r="E24" s="38">
        <f>IF($B24="","",SUMIFS(数据录入!$G$5:$G$785,数据录入!$D$5:$D$785,$B24,数据录入!$K$5:$K$785,E$5))</f>
        <v>0</v>
      </c>
      <c r="F24" s="38">
        <f>IF($B24="","",SUMIFS(数据录入!$G$5:$G$785,数据录入!$D$5:$D$785,$B24,数据录入!$K$5:$K$785,F$5))</f>
        <v>0</v>
      </c>
      <c r="G24" s="38">
        <f>IF($B24="","",SUMIFS(数据录入!$G$5:$G$785,数据录入!$D$5:$D$785,$B24,数据录入!$K$5:$K$785,G$5))</f>
        <v>0</v>
      </c>
      <c r="H24" s="38">
        <f>IF($B24="","",SUMIFS(数据录入!$G$5:$G$785,数据录入!$D$5:$D$785,$B24,数据录入!$K$5:$K$785,H$5))</f>
        <v>0</v>
      </c>
      <c r="I24" s="38">
        <f>IF($B24="","",SUMIFS(数据录入!$G$5:$G$785,数据录入!$D$5:$D$785,$B24,数据录入!$K$5:$K$785,I$5))</f>
        <v>7048.92</v>
      </c>
      <c r="J24" s="38">
        <f>IF($B24="","",SUMIFS(数据录入!$G$5:$G$785,数据录入!$D$5:$D$785,$B24,数据录入!$K$5:$K$785,J$5))</f>
        <v>7029.48</v>
      </c>
      <c r="K24" s="38">
        <f>IF($B24="","",SUMIFS(数据录入!$G$5:$G$785,数据录入!$D$5:$D$785,$B24,数据录入!$K$5:$K$785,K$5))</f>
        <v>9066.09</v>
      </c>
      <c r="L24" s="38">
        <f>IF($B24="","",SUMIFS(数据录入!$G$5:$G$785,数据录入!$D$5:$D$785,$B24,数据录入!$K$5:$K$785,L$5))</f>
        <v>0</v>
      </c>
      <c r="M24" s="38">
        <f>IF($B24="","",SUMIFS(数据录入!$G$5:$G$785,数据录入!$D$5:$D$785,$B24,数据录入!$K$5:$K$785,M$5))</f>
        <v>0</v>
      </c>
      <c r="N24" s="38">
        <f>IF($B24="","",SUMIFS(数据录入!$G$5:$G$785,数据录入!$D$5:$D$785,$B24,数据录入!$K$5:$K$785,N$5))</f>
        <v>0</v>
      </c>
      <c r="O24" s="38">
        <f t="shared" si="4"/>
        <v>23144.49</v>
      </c>
      <c r="P24" s="39">
        <f t="shared" si="5"/>
        <v>0.000639926385648157</v>
      </c>
    </row>
    <row r="25" ht="20" customHeight="1" spans="1:16">
      <c r="A25" s="37">
        <v>20</v>
      </c>
      <c r="B25" s="37" t="s">
        <v>112</v>
      </c>
      <c r="C25" s="38">
        <f>IF($B25="","",SUMIFS(数据录入!$G$5:$G$785,数据录入!$D$5:$D$785,$B25,数据录入!$K$5:$K$785,C$5))</f>
        <v>0</v>
      </c>
      <c r="D25" s="38">
        <f>IF($B25="","",SUMIFS(数据录入!$G$5:$G$785,数据录入!$D$5:$D$785,$B25,数据录入!$K$5:$K$785,D$5))</f>
        <v>0</v>
      </c>
      <c r="E25" s="38">
        <f>IF($B25="","",SUMIFS(数据录入!$G$5:$G$785,数据录入!$D$5:$D$785,$B25,数据录入!$K$5:$K$785,E$5))</f>
        <v>0</v>
      </c>
      <c r="F25" s="38">
        <f>IF($B25="","",SUMIFS(数据录入!$G$5:$G$785,数据录入!$D$5:$D$785,$B25,数据录入!$K$5:$K$785,F$5))</f>
        <v>0</v>
      </c>
      <c r="G25" s="38">
        <f>IF($B25="","",SUMIFS(数据录入!$G$5:$G$785,数据录入!$D$5:$D$785,$B25,数据录入!$K$5:$K$785,G$5))</f>
        <v>0</v>
      </c>
      <c r="H25" s="38">
        <f>IF($B25="","",SUMIFS(数据录入!$G$5:$G$785,数据录入!$D$5:$D$785,$B25,数据录入!$K$5:$K$785,H$5))</f>
        <v>0</v>
      </c>
      <c r="I25" s="38">
        <f>IF($B25="","",SUMIFS(数据录入!$G$5:$G$785,数据录入!$D$5:$D$785,$B25,数据录入!$K$5:$K$785,I$5))</f>
        <v>500</v>
      </c>
      <c r="J25" s="38">
        <f>IF($B25="","",SUMIFS(数据录入!$G$5:$G$785,数据录入!$D$5:$D$785,$B25,数据录入!$K$5:$K$785,J$5))</f>
        <v>0</v>
      </c>
      <c r="K25" s="38">
        <f>IF($B25="","",SUMIFS(数据录入!$G$5:$G$785,数据录入!$D$5:$D$785,$B25,数据录入!$K$5:$K$785,K$5))</f>
        <v>0</v>
      </c>
      <c r="L25" s="38">
        <f>IF($B25="","",SUMIFS(数据录入!$G$5:$G$785,数据录入!$D$5:$D$785,$B25,数据录入!$K$5:$K$785,L$5))</f>
        <v>0</v>
      </c>
      <c r="M25" s="38">
        <f>IF($B25="","",SUMIFS(数据录入!$G$5:$G$785,数据录入!$D$5:$D$785,$B25,数据录入!$K$5:$K$785,M$5))</f>
        <v>0</v>
      </c>
      <c r="N25" s="38">
        <f>IF($B25="","",SUMIFS(数据录入!$G$5:$G$785,数据录入!$D$5:$D$785,$B25,数据录入!$K$5:$K$785,N$5))</f>
        <v>0</v>
      </c>
      <c r="O25" s="38">
        <f t="shared" si="4"/>
        <v>500</v>
      </c>
      <c r="P25" s="39">
        <f t="shared" si="5"/>
        <v>1.38245946583432e-5</v>
      </c>
    </row>
    <row r="26" ht="20" customHeight="1" spans="1:16">
      <c r="A26" s="37">
        <v>21</v>
      </c>
      <c r="B26" s="37" t="s">
        <v>114</v>
      </c>
      <c r="C26" s="38">
        <f>IF($B26="","",SUMIFS(数据录入!$G$5:$G$785,数据录入!$D$5:$D$785,$B26,数据录入!$K$5:$K$785,C$5))</f>
        <v>0</v>
      </c>
      <c r="D26" s="38">
        <f>IF($B26="","",SUMIFS(数据录入!$G$5:$G$785,数据录入!$D$5:$D$785,$B26,数据录入!$K$5:$K$785,D$5))</f>
        <v>0</v>
      </c>
      <c r="E26" s="38">
        <f>IF($B26="","",SUMIFS(数据录入!$G$5:$G$785,数据录入!$D$5:$D$785,$B26,数据录入!$K$5:$K$785,E$5))</f>
        <v>0</v>
      </c>
      <c r="F26" s="38">
        <f>IF($B26="","",SUMIFS(数据录入!$G$5:$G$785,数据录入!$D$5:$D$785,$B26,数据录入!$K$5:$K$785,F$5))</f>
        <v>0</v>
      </c>
      <c r="G26" s="38">
        <f>IF($B26="","",SUMIFS(数据录入!$G$5:$G$785,数据录入!$D$5:$D$785,$B26,数据录入!$K$5:$K$785,G$5))</f>
        <v>0</v>
      </c>
      <c r="H26" s="38">
        <f>IF($B26="","",SUMIFS(数据录入!$G$5:$G$785,数据录入!$D$5:$D$785,$B26,数据录入!$K$5:$K$785,H$5))</f>
        <v>0</v>
      </c>
      <c r="I26" s="38">
        <f>IF($B26="","",SUMIFS(数据录入!$G$5:$G$785,数据录入!$D$5:$D$785,$B26,数据录入!$K$5:$K$785,I$5))</f>
        <v>17.5</v>
      </c>
      <c r="J26" s="38">
        <f>IF($B26="","",SUMIFS(数据录入!$G$5:$G$785,数据录入!$D$5:$D$785,$B26,数据录入!$K$5:$K$785,J$5))</f>
        <v>28.96</v>
      </c>
      <c r="K26" s="38">
        <f>IF($B26="","",SUMIFS(数据录入!$G$5:$G$785,数据录入!$D$5:$D$785,$B26,数据录入!$K$5:$K$785,K$5))</f>
        <v>70.39</v>
      </c>
      <c r="L26" s="38">
        <f>IF($B26="","",SUMIFS(数据录入!$G$5:$G$785,数据录入!$D$5:$D$785,$B26,数据录入!$K$5:$K$785,L$5))</f>
        <v>0</v>
      </c>
      <c r="M26" s="38">
        <f>IF($B26="","",SUMIFS(数据录入!$G$5:$G$785,数据录入!$D$5:$D$785,$B26,数据录入!$K$5:$K$785,M$5))</f>
        <v>0</v>
      </c>
      <c r="N26" s="38">
        <f>IF($B26="","",SUMIFS(数据录入!$G$5:$G$785,数据录入!$D$5:$D$785,$B26,数据录入!$K$5:$K$785,N$5))</f>
        <v>0</v>
      </c>
      <c r="O26" s="38">
        <f t="shared" si="4"/>
        <v>116.85</v>
      </c>
      <c r="P26" s="39">
        <f t="shared" si="5"/>
        <v>3.23080777165481e-6</v>
      </c>
    </row>
    <row r="27" ht="20" customHeight="1" spans="1:16">
      <c r="A27" s="37">
        <v>22</v>
      </c>
      <c r="B27" s="37" t="s">
        <v>116</v>
      </c>
      <c r="C27" s="38">
        <f>IF($B27="","",SUMIFS(数据录入!$G$5:$G$785,数据录入!$D$5:$D$785,$B27,数据录入!$K$5:$K$785,C$5))</f>
        <v>0</v>
      </c>
      <c r="D27" s="38">
        <f>IF($B27="","",SUMIFS(数据录入!$G$5:$G$785,数据录入!$D$5:$D$785,$B27,数据录入!$K$5:$K$785,D$5))</f>
        <v>0</v>
      </c>
      <c r="E27" s="38">
        <f>IF($B27="","",SUMIFS(数据录入!$G$5:$G$785,数据录入!$D$5:$D$785,$B27,数据录入!$K$5:$K$785,E$5))</f>
        <v>0</v>
      </c>
      <c r="F27" s="38">
        <f>IF($B27="","",SUMIFS(数据录入!$G$5:$G$785,数据录入!$D$5:$D$785,$B27,数据录入!$K$5:$K$785,F$5))</f>
        <v>0</v>
      </c>
      <c r="G27" s="38">
        <f>IF($B27="","",SUMIFS(数据录入!$G$5:$G$785,数据录入!$D$5:$D$785,$B27,数据录入!$K$5:$K$785,G$5))</f>
        <v>0</v>
      </c>
      <c r="H27" s="38">
        <f>IF($B27="","",SUMIFS(数据录入!$G$5:$G$785,数据录入!$D$5:$D$785,$B27,数据录入!$K$5:$K$785,H$5))</f>
        <v>0</v>
      </c>
      <c r="I27" s="38">
        <f>IF($B27="","",SUMIFS(数据录入!$G$5:$G$785,数据录入!$D$5:$D$785,$B27,数据录入!$K$5:$K$785,I$5))</f>
        <v>596</v>
      </c>
      <c r="J27" s="38">
        <f>IF($B27="","",SUMIFS(数据录入!$G$5:$G$785,数据录入!$D$5:$D$785,$B27,数据录入!$K$5:$K$785,J$5))</f>
        <v>596</v>
      </c>
      <c r="K27" s="38">
        <f>IF($B27="","",SUMIFS(数据录入!$G$5:$G$785,数据录入!$D$5:$D$785,$B27,数据录入!$K$5:$K$785,K$5))</f>
        <v>596</v>
      </c>
      <c r="L27" s="38">
        <f>IF($B27="","",SUMIFS(数据录入!$G$5:$G$785,数据录入!$D$5:$D$785,$B27,数据录入!$K$5:$K$785,L$5))</f>
        <v>0</v>
      </c>
      <c r="M27" s="38">
        <f>IF($B27="","",SUMIFS(数据录入!$G$5:$G$785,数据录入!$D$5:$D$785,$B27,数据录入!$K$5:$K$785,M$5))</f>
        <v>0</v>
      </c>
      <c r="N27" s="38">
        <f>IF($B27="","",SUMIFS(数据录入!$G$5:$G$785,数据录入!$D$5:$D$785,$B27,数据录入!$K$5:$K$785,N$5))</f>
        <v>0</v>
      </c>
      <c r="O27" s="38">
        <f t="shared" si="4"/>
        <v>1788</v>
      </c>
      <c r="P27" s="39">
        <f t="shared" si="5"/>
        <v>4.94367504982354e-5</v>
      </c>
    </row>
    <row r="28" ht="20" customHeight="1" spans="1:16">
      <c r="A28" s="37">
        <v>23</v>
      </c>
      <c r="B28" s="37" t="s">
        <v>118</v>
      </c>
      <c r="C28" s="38">
        <f>IF($B28="","",SUMIFS(数据录入!$G$5:$G$785,数据录入!$D$5:$D$785,$B28,数据录入!$K$5:$K$785,C$5))</f>
        <v>0</v>
      </c>
      <c r="D28" s="38">
        <f>IF($B28="","",SUMIFS(数据录入!$G$5:$G$785,数据录入!$D$5:$D$785,$B28,数据录入!$K$5:$K$785,D$5))</f>
        <v>0</v>
      </c>
      <c r="E28" s="38">
        <f>IF($B28="","",SUMIFS(数据录入!$G$5:$G$785,数据录入!$D$5:$D$785,$B28,数据录入!$K$5:$K$785,E$5))</f>
        <v>0</v>
      </c>
      <c r="F28" s="38">
        <f>IF($B28="","",SUMIFS(数据录入!$G$5:$G$785,数据录入!$D$5:$D$785,$B28,数据录入!$K$5:$K$785,F$5))</f>
        <v>0</v>
      </c>
      <c r="G28" s="38">
        <f>IF($B28="","",SUMIFS(数据录入!$G$5:$G$785,数据录入!$D$5:$D$785,$B28,数据录入!$K$5:$K$785,G$5))</f>
        <v>0</v>
      </c>
      <c r="H28" s="38">
        <f>IF($B28="","",SUMIFS(数据录入!$G$5:$G$785,数据录入!$D$5:$D$785,$B28,数据录入!$K$5:$K$785,H$5))</f>
        <v>0</v>
      </c>
      <c r="I28" s="38">
        <f>IF($B28="","",SUMIFS(数据录入!$G$5:$G$785,数据录入!$D$5:$D$785,$B28,数据录入!$K$5:$K$785,I$5))</f>
        <v>2172000</v>
      </c>
      <c r="J28" s="38">
        <f>IF($B28="","",SUMIFS(数据录入!$G$5:$G$785,数据录入!$D$5:$D$785,$B28,数据录入!$K$5:$K$785,J$5))</f>
        <v>412499.99</v>
      </c>
      <c r="K28" s="38">
        <f>IF($B28="","",SUMIFS(数据录入!$G$5:$G$785,数据录入!$D$5:$D$785,$B28,数据录入!$K$5:$K$785,K$5))</f>
        <v>1740000</v>
      </c>
      <c r="L28" s="38">
        <f>IF($B28="","",SUMIFS(数据录入!$G$5:$G$785,数据录入!$D$5:$D$785,$B28,数据录入!$K$5:$K$785,L$5))</f>
        <v>0</v>
      </c>
      <c r="M28" s="38">
        <f>IF($B28="","",SUMIFS(数据录入!$G$5:$G$785,数据录入!$D$5:$D$785,$B28,数据录入!$K$5:$K$785,M$5))</f>
        <v>0</v>
      </c>
      <c r="N28" s="38">
        <f>IF($B28="","",SUMIFS(数据录入!$G$5:$G$785,数据录入!$D$5:$D$785,$B28,数据录入!$K$5:$K$785,N$5))</f>
        <v>0</v>
      </c>
      <c r="O28" s="38">
        <f t="shared" si="4"/>
        <v>4324499.99</v>
      </c>
      <c r="P28" s="39">
        <f t="shared" si="5"/>
        <v>0.119568918923519</v>
      </c>
    </row>
    <row r="29" ht="20" customHeight="1" spans="1:16">
      <c r="A29" s="37">
        <v>24</v>
      </c>
      <c r="B29" s="37" t="s">
        <v>120</v>
      </c>
      <c r="C29" s="38">
        <f>IF($B29="","",SUMIFS(数据录入!$G$5:$G$785,数据录入!$D$5:$D$785,$B29,数据录入!$K$5:$K$785,C$5))</f>
        <v>0</v>
      </c>
      <c r="D29" s="38">
        <f>IF($B29="","",SUMIFS(数据录入!$G$5:$G$785,数据录入!$D$5:$D$785,$B29,数据录入!$K$5:$K$785,D$5))</f>
        <v>0</v>
      </c>
      <c r="E29" s="38">
        <f>IF($B29="","",SUMIFS(数据录入!$G$5:$G$785,数据录入!$D$5:$D$785,$B29,数据录入!$K$5:$K$785,E$5))</f>
        <v>0</v>
      </c>
      <c r="F29" s="38">
        <f>IF($B29="","",SUMIFS(数据录入!$G$5:$G$785,数据录入!$D$5:$D$785,$B29,数据录入!$K$5:$K$785,F$5))</f>
        <v>0</v>
      </c>
      <c r="G29" s="38">
        <f>IF($B29="","",SUMIFS(数据录入!$G$5:$G$785,数据录入!$D$5:$D$785,$B29,数据录入!$K$5:$K$785,G$5))</f>
        <v>0</v>
      </c>
      <c r="H29" s="38">
        <f>IF($B29="","",SUMIFS(数据录入!$G$5:$G$785,数据录入!$D$5:$D$785,$B29,数据录入!$K$5:$K$785,H$5))</f>
        <v>0</v>
      </c>
      <c r="I29" s="38">
        <f>IF($B29="","",SUMIFS(数据录入!$G$5:$G$785,数据录入!$D$5:$D$785,$B29,数据录入!$K$5:$K$785,I$5))</f>
        <v>400000</v>
      </c>
      <c r="J29" s="38">
        <f>IF($B29="","",SUMIFS(数据录入!$G$5:$G$785,数据录入!$D$5:$D$785,$B29,数据录入!$K$5:$K$785,J$5))</f>
        <v>3800000</v>
      </c>
      <c r="K29" s="38">
        <f>IF($B29="","",SUMIFS(数据录入!$G$5:$G$785,数据录入!$D$5:$D$785,$B29,数据录入!$K$5:$K$785,K$5))</f>
        <v>0</v>
      </c>
      <c r="L29" s="38">
        <f>IF($B29="","",SUMIFS(数据录入!$G$5:$G$785,数据录入!$D$5:$D$785,$B29,数据录入!$K$5:$K$785,L$5))</f>
        <v>0</v>
      </c>
      <c r="M29" s="38">
        <f>IF($B29="","",SUMIFS(数据录入!$G$5:$G$785,数据录入!$D$5:$D$785,$B29,数据录入!$K$5:$K$785,M$5))</f>
        <v>0</v>
      </c>
      <c r="N29" s="38">
        <f>IF($B29="","",SUMIFS(数据录入!$G$5:$G$785,数据录入!$D$5:$D$785,$B29,数据录入!$K$5:$K$785,N$5))</f>
        <v>0</v>
      </c>
      <c r="O29" s="38">
        <f t="shared" si="4"/>
        <v>4200000</v>
      </c>
      <c r="P29" s="39">
        <f t="shared" si="5"/>
        <v>0.116126595130083</v>
      </c>
    </row>
    <row r="30" ht="20" customHeight="1" spans="1:16">
      <c r="A30" s="37">
        <v>25</v>
      </c>
      <c r="B30" s="37"/>
      <c r="C30" s="38" t="str">
        <f>IF($B30="","",SUMIFS(数据录入!$G$5:$G$785,数据录入!$D$5:$D$785,$B30,数据录入!$K$5:$K$785,C$5))</f>
        <v/>
      </c>
      <c r="D30" s="38" t="str">
        <f>IF($B30="","",SUMIFS(数据录入!$G$5:$G$785,数据录入!$D$5:$D$785,$B30,数据录入!$K$5:$K$785,D$5))</f>
        <v/>
      </c>
      <c r="E30" s="38" t="str">
        <f>IF($B30="","",SUMIFS(数据录入!$G$5:$G$785,数据录入!$D$5:$D$785,$B30,数据录入!$K$5:$K$785,E$5))</f>
        <v/>
      </c>
      <c r="F30" s="38" t="str">
        <f>IF($B30="","",SUMIFS(数据录入!$G$5:$G$785,数据录入!$D$5:$D$785,$B30,数据录入!$K$5:$K$785,F$5))</f>
        <v/>
      </c>
      <c r="G30" s="38" t="str">
        <f>IF($B30="","",SUMIFS(数据录入!$G$5:$G$785,数据录入!$D$5:$D$785,$B30,数据录入!$K$5:$K$785,G$5))</f>
        <v/>
      </c>
      <c r="H30" s="38" t="str">
        <f>IF($B30="","",SUMIFS(数据录入!$G$5:$G$785,数据录入!$D$5:$D$785,$B30,数据录入!$K$5:$K$785,H$5))</f>
        <v/>
      </c>
      <c r="I30" s="38" t="str">
        <f>IF($B30="","",SUMIFS(数据录入!$G$5:$G$785,数据录入!$D$5:$D$785,$B30,数据录入!$K$5:$K$785,I$5))</f>
        <v/>
      </c>
      <c r="J30" s="38" t="str">
        <f>IF($B30="","",SUMIFS(数据录入!$G$5:$G$785,数据录入!$D$5:$D$785,$B30,数据录入!$K$5:$K$785,J$5))</f>
        <v/>
      </c>
      <c r="K30" s="38" t="str">
        <f>IF($B30="","",SUMIFS(数据录入!$G$5:$G$785,数据录入!$D$5:$D$785,$B30,数据录入!$K$5:$K$785,K$5))</f>
        <v/>
      </c>
      <c r="L30" s="38" t="str">
        <f>IF($B30="","",SUMIFS(数据录入!$G$5:$G$785,数据录入!$D$5:$D$785,$B30,数据录入!$K$5:$K$785,L$5))</f>
        <v/>
      </c>
      <c r="M30" s="38" t="str">
        <f>IF($B30="","",SUMIFS(数据录入!$G$5:$G$785,数据录入!$D$5:$D$785,$B30,数据录入!$K$5:$K$785,M$5))</f>
        <v/>
      </c>
      <c r="N30" s="38" t="str">
        <f>IF($B30="","",SUMIFS(数据录入!$G$5:$G$785,数据录入!$D$5:$D$785,$B30,数据录入!$K$5:$K$785,N$5))</f>
        <v/>
      </c>
      <c r="O30" s="38">
        <f t="shared" si="4"/>
        <v>0</v>
      </c>
      <c r="P30" s="39">
        <f t="shared" si="5"/>
        <v>0</v>
      </c>
    </row>
    <row r="31" ht="20" customHeight="1" spans="1:16">
      <c r="A31" s="37">
        <v>26</v>
      </c>
      <c r="B31" s="37"/>
      <c r="C31" s="38" t="str">
        <f>IF($B31="","",SUMIFS(数据录入!$G$5:$G$785,数据录入!$D$5:$D$785,$B31,数据录入!$K$5:$K$785,C$5))</f>
        <v/>
      </c>
      <c r="D31" s="38" t="str">
        <f>IF($B31="","",SUMIFS(数据录入!$G$5:$G$785,数据录入!$D$5:$D$785,$B31,数据录入!$K$5:$K$785,D$5))</f>
        <v/>
      </c>
      <c r="E31" s="38" t="str">
        <f>IF($B31="","",SUMIFS(数据录入!$G$5:$G$785,数据录入!$D$5:$D$785,$B31,数据录入!$K$5:$K$785,E$5))</f>
        <v/>
      </c>
      <c r="F31" s="38" t="str">
        <f>IF($B31="","",SUMIFS(数据录入!$G$5:$G$785,数据录入!$D$5:$D$785,$B31,数据录入!$K$5:$K$785,F$5))</f>
        <v/>
      </c>
      <c r="G31" s="38" t="str">
        <f>IF($B31="","",SUMIFS(数据录入!$G$5:$G$785,数据录入!$D$5:$D$785,$B31,数据录入!$K$5:$K$785,G$5))</f>
        <v/>
      </c>
      <c r="H31" s="38" t="str">
        <f>IF($B31="","",SUMIFS(数据录入!$G$5:$G$785,数据录入!$D$5:$D$785,$B31,数据录入!$K$5:$K$785,H$5))</f>
        <v/>
      </c>
      <c r="I31" s="38" t="str">
        <f>IF($B31="","",SUMIFS(数据录入!$G$5:$G$785,数据录入!$D$5:$D$785,$B31,数据录入!$K$5:$K$785,I$5))</f>
        <v/>
      </c>
      <c r="J31" s="38" t="str">
        <f>IF($B31="","",SUMIFS(数据录入!$G$5:$G$785,数据录入!$D$5:$D$785,$B31,数据录入!$K$5:$K$785,J$5))</f>
        <v/>
      </c>
      <c r="K31" s="38" t="str">
        <f>IF($B31="","",SUMIFS(数据录入!$G$5:$G$785,数据录入!$D$5:$D$785,$B31,数据录入!$K$5:$K$785,K$5))</f>
        <v/>
      </c>
      <c r="L31" s="38" t="str">
        <f>IF($B31="","",SUMIFS(数据录入!$G$5:$G$785,数据录入!$D$5:$D$785,$B31,数据录入!$K$5:$K$785,L$5))</f>
        <v/>
      </c>
      <c r="M31" s="38" t="str">
        <f>IF($B31="","",SUMIFS(数据录入!$G$5:$G$785,数据录入!$D$5:$D$785,$B31,数据录入!$K$5:$K$785,M$5))</f>
        <v/>
      </c>
      <c r="N31" s="38" t="str">
        <f>IF($B31="","",SUMIFS(数据录入!$G$5:$G$785,数据录入!$D$5:$D$785,$B31,数据录入!$K$5:$K$785,N$5))</f>
        <v/>
      </c>
      <c r="O31" s="38">
        <f t="shared" si="4"/>
        <v>0</v>
      </c>
      <c r="P31" s="39">
        <f t="shared" si="5"/>
        <v>0</v>
      </c>
    </row>
    <row r="32" ht="20" customHeight="1" spans="1:16">
      <c r="A32" s="37">
        <v>27</v>
      </c>
      <c r="B32" s="37"/>
      <c r="C32" s="38" t="str">
        <f>IF($B32="","",SUMIFS(数据录入!$G$5:$G$785,数据录入!$D$5:$D$785,$B32,数据录入!$K$5:$K$785,C$5))</f>
        <v/>
      </c>
      <c r="D32" s="38" t="str">
        <f>IF($B32="","",SUMIFS(数据录入!$G$5:$G$785,数据录入!$D$5:$D$785,$B32,数据录入!$K$5:$K$785,D$5))</f>
        <v/>
      </c>
      <c r="E32" s="38" t="str">
        <f>IF($B32="","",SUMIFS(数据录入!$G$5:$G$785,数据录入!$D$5:$D$785,$B32,数据录入!$K$5:$K$785,E$5))</f>
        <v/>
      </c>
      <c r="F32" s="38" t="str">
        <f>IF($B32="","",SUMIFS(数据录入!$G$5:$G$785,数据录入!$D$5:$D$785,$B32,数据录入!$K$5:$K$785,F$5))</f>
        <v/>
      </c>
      <c r="G32" s="38" t="str">
        <f>IF($B32="","",SUMIFS(数据录入!$G$5:$G$785,数据录入!$D$5:$D$785,$B32,数据录入!$K$5:$K$785,G$5))</f>
        <v/>
      </c>
      <c r="H32" s="38" t="str">
        <f>IF($B32="","",SUMIFS(数据录入!$G$5:$G$785,数据录入!$D$5:$D$785,$B32,数据录入!$K$5:$K$785,H$5))</f>
        <v/>
      </c>
      <c r="I32" s="38" t="str">
        <f>IF($B32="","",SUMIFS(数据录入!$G$5:$G$785,数据录入!$D$5:$D$785,$B32,数据录入!$K$5:$K$785,I$5))</f>
        <v/>
      </c>
      <c r="J32" s="38" t="str">
        <f>IF($B32="","",SUMIFS(数据录入!$G$5:$G$785,数据录入!$D$5:$D$785,$B32,数据录入!$K$5:$K$785,J$5))</f>
        <v/>
      </c>
      <c r="K32" s="38" t="str">
        <f>IF($B32="","",SUMIFS(数据录入!$G$5:$G$785,数据录入!$D$5:$D$785,$B32,数据录入!$K$5:$K$785,K$5))</f>
        <v/>
      </c>
      <c r="L32" s="38" t="str">
        <f>IF($B32="","",SUMIFS(数据录入!$G$5:$G$785,数据录入!$D$5:$D$785,$B32,数据录入!$K$5:$K$785,L$5))</f>
        <v/>
      </c>
      <c r="M32" s="38" t="str">
        <f>IF($B32="","",SUMIFS(数据录入!$G$5:$G$785,数据录入!$D$5:$D$785,$B32,数据录入!$K$5:$K$785,M$5))</f>
        <v/>
      </c>
      <c r="N32" s="38" t="str">
        <f>IF($B32="","",SUMIFS(数据录入!$G$5:$G$785,数据录入!$D$5:$D$785,$B32,数据录入!$K$5:$K$785,N$5))</f>
        <v/>
      </c>
      <c r="O32" s="38">
        <f t="shared" si="4"/>
        <v>0</v>
      </c>
      <c r="P32" s="39">
        <f t="shared" si="5"/>
        <v>0</v>
      </c>
    </row>
    <row r="33" ht="20" customHeight="1" spans="1:16">
      <c r="A33" s="37">
        <v>28</v>
      </c>
      <c r="B33" s="42"/>
      <c r="C33" s="38" t="str">
        <f>IF($B33="","",SUMIFS(数据录入!$G$5:$G$785,数据录入!$D$5:$D$785,$B33,数据录入!$K$5:$K$785,C$5))</f>
        <v/>
      </c>
      <c r="D33" s="38" t="str">
        <f>IF($B33="","",SUMIFS(数据录入!$G$5:$G$785,数据录入!$D$5:$D$785,$B33,数据录入!$K$5:$K$785,D$5))</f>
        <v/>
      </c>
      <c r="E33" s="38" t="str">
        <f>IF($B33="","",SUMIFS(数据录入!$G$5:$G$785,数据录入!$D$5:$D$785,$B33,数据录入!$K$5:$K$785,E$5))</f>
        <v/>
      </c>
      <c r="F33" s="38" t="str">
        <f>IF($B33="","",SUMIFS(数据录入!$G$5:$G$785,数据录入!$D$5:$D$785,$B33,数据录入!$K$5:$K$785,F$5))</f>
        <v/>
      </c>
      <c r="G33" s="38" t="str">
        <f>IF($B33="","",SUMIFS(数据录入!$G$5:$G$785,数据录入!$D$5:$D$785,$B33,数据录入!$K$5:$K$785,G$5))</f>
        <v/>
      </c>
      <c r="H33" s="38" t="str">
        <f>IF($B33="","",SUMIFS(数据录入!$G$5:$G$785,数据录入!$D$5:$D$785,$B33,数据录入!$K$5:$K$785,H$5))</f>
        <v/>
      </c>
      <c r="I33" s="38" t="str">
        <f>IF($B33="","",SUMIFS(数据录入!$G$5:$G$785,数据录入!$D$5:$D$785,$B33,数据录入!$K$5:$K$785,I$5))</f>
        <v/>
      </c>
      <c r="J33" s="38" t="str">
        <f>IF($B33="","",SUMIFS(数据录入!$G$5:$G$785,数据录入!$D$5:$D$785,$B33,数据录入!$K$5:$K$785,J$5))</f>
        <v/>
      </c>
      <c r="K33" s="38" t="str">
        <f>IF($B33="","",SUMIFS(数据录入!$G$5:$G$785,数据录入!$D$5:$D$785,$B33,数据录入!$K$5:$K$785,K$5))</f>
        <v/>
      </c>
      <c r="L33" s="38" t="str">
        <f>IF($B33="","",SUMIFS(数据录入!$G$5:$G$785,数据录入!$D$5:$D$785,$B33,数据录入!$K$5:$K$785,L$5))</f>
        <v/>
      </c>
      <c r="M33" s="38" t="str">
        <f>IF($B33="","",SUMIFS(数据录入!$G$5:$G$785,数据录入!$D$5:$D$785,$B33,数据录入!$K$5:$K$785,M$5))</f>
        <v/>
      </c>
      <c r="N33" s="38" t="str">
        <f>IF($B33="","",SUMIFS(数据录入!$G$5:$G$785,数据录入!$D$5:$D$785,$B33,数据录入!$K$5:$K$785,N$5))</f>
        <v/>
      </c>
      <c r="O33" s="38">
        <f t="shared" si="4"/>
        <v>0</v>
      </c>
      <c r="P33" s="39">
        <f t="shared" si="5"/>
        <v>0</v>
      </c>
    </row>
    <row r="34" ht="20" customHeight="1" spans="1:16">
      <c r="A34" s="37">
        <v>29</v>
      </c>
      <c r="B34" s="37"/>
      <c r="C34" s="38" t="str">
        <f>IF($B34="","",SUMIFS(数据录入!$G$5:$G$785,数据录入!$D$5:$D$785,$B34,数据录入!$K$5:$K$785,C$5))</f>
        <v/>
      </c>
      <c r="D34" s="38" t="str">
        <f>IF($B34="","",SUMIFS(数据录入!$G$5:$G$785,数据录入!$D$5:$D$785,$B34,数据录入!$K$5:$K$785,D$5))</f>
        <v/>
      </c>
      <c r="E34" s="38" t="str">
        <f>IF($B34="","",SUMIFS(数据录入!$G$5:$G$785,数据录入!$D$5:$D$785,$B34,数据录入!$K$5:$K$785,E$5))</f>
        <v/>
      </c>
      <c r="F34" s="38" t="str">
        <f>IF($B34="","",SUMIFS(数据录入!$G$5:$G$785,数据录入!$D$5:$D$785,$B34,数据录入!$K$5:$K$785,F$5))</f>
        <v/>
      </c>
      <c r="G34" s="38" t="str">
        <f>IF($B34="","",SUMIFS(数据录入!$G$5:$G$785,数据录入!$D$5:$D$785,$B34,数据录入!$K$5:$K$785,G$5))</f>
        <v/>
      </c>
      <c r="H34" s="38" t="str">
        <f>IF($B34="","",SUMIFS(数据录入!$G$5:$G$785,数据录入!$D$5:$D$785,$B34,数据录入!$K$5:$K$785,H$5))</f>
        <v/>
      </c>
      <c r="I34" s="38" t="str">
        <f>IF($B34="","",SUMIFS(数据录入!$G$5:$G$785,数据录入!$D$5:$D$785,$B34,数据录入!$K$5:$K$785,I$5))</f>
        <v/>
      </c>
      <c r="J34" s="38" t="str">
        <f>IF($B34="","",SUMIFS(数据录入!$G$5:$G$785,数据录入!$D$5:$D$785,$B34,数据录入!$K$5:$K$785,J$5))</f>
        <v/>
      </c>
      <c r="K34" s="38" t="str">
        <f>IF($B34="","",SUMIFS(数据录入!$G$5:$G$785,数据录入!$D$5:$D$785,$B34,数据录入!$K$5:$K$785,K$5))</f>
        <v/>
      </c>
      <c r="L34" s="38" t="str">
        <f>IF($B34="","",SUMIFS(数据录入!$G$5:$G$785,数据录入!$D$5:$D$785,$B34,数据录入!$K$5:$K$785,L$5))</f>
        <v/>
      </c>
      <c r="M34" s="38" t="str">
        <f>IF($B34="","",SUMIFS(数据录入!$G$5:$G$785,数据录入!$D$5:$D$785,$B34,数据录入!$K$5:$K$785,M$5))</f>
        <v/>
      </c>
      <c r="N34" s="38" t="str">
        <f>IF($B34="","",SUMIFS(数据录入!$G$5:$G$785,数据录入!$D$5:$D$785,$B34,数据录入!$K$5:$K$785,N$5))</f>
        <v/>
      </c>
      <c r="O34" s="38">
        <f t="shared" si="4"/>
        <v>0</v>
      </c>
      <c r="P34" s="39">
        <f t="shared" si="5"/>
        <v>0</v>
      </c>
    </row>
    <row r="35" ht="20" customHeight="1" spans="1:16">
      <c r="A35" s="37">
        <v>30</v>
      </c>
      <c r="B35" s="37"/>
      <c r="C35" s="38" t="str">
        <f>IF($B35="","",SUMIFS(数据录入!$G$5:$G$785,数据录入!$D$5:$D$785,$B35,数据录入!$K$5:$K$785,C$5))</f>
        <v/>
      </c>
      <c r="D35" s="38" t="str">
        <f>IF($B35="","",SUMIFS(数据录入!$G$5:$G$785,数据录入!$D$5:$D$785,$B35,数据录入!$K$5:$K$785,D$5))</f>
        <v/>
      </c>
      <c r="E35" s="38" t="str">
        <f>IF($B35="","",SUMIFS(数据录入!$G$5:$G$785,数据录入!$D$5:$D$785,$B35,数据录入!$K$5:$K$785,E$5))</f>
        <v/>
      </c>
      <c r="F35" s="38" t="str">
        <f>IF($B35="","",SUMIFS(数据录入!$G$5:$G$785,数据录入!$D$5:$D$785,$B35,数据录入!$K$5:$K$785,F$5))</f>
        <v/>
      </c>
      <c r="G35" s="38" t="str">
        <f>IF($B35="","",SUMIFS(数据录入!$G$5:$G$785,数据录入!$D$5:$D$785,$B35,数据录入!$K$5:$K$785,G$5))</f>
        <v/>
      </c>
      <c r="H35" s="38" t="str">
        <f>IF($B35="","",SUMIFS(数据录入!$G$5:$G$785,数据录入!$D$5:$D$785,$B35,数据录入!$K$5:$K$785,H$5))</f>
        <v/>
      </c>
      <c r="I35" s="38" t="str">
        <f>IF($B35="","",SUMIFS(数据录入!$G$5:$G$785,数据录入!$D$5:$D$785,$B35,数据录入!$K$5:$K$785,I$5))</f>
        <v/>
      </c>
      <c r="J35" s="38" t="str">
        <f>IF($B35="","",SUMIFS(数据录入!$G$5:$G$785,数据录入!$D$5:$D$785,$B35,数据录入!$K$5:$K$785,J$5))</f>
        <v/>
      </c>
      <c r="K35" s="38" t="str">
        <f>IF($B35="","",SUMIFS(数据录入!$G$5:$G$785,数据录入!$D$5:$D$785,$B35,数据录入!$K$5:$K$785,K$5))</f>
        <v/>
      </c>
      <c r="L35" s="38" t="str">
        <f>IF($B35="","",SUMIFS(数据录入!$G$5:$G$785,数据录入!$D$5:$D$785,$B35,数据录入!$K$5:$K$785,L$5))</f>
        <v/>
      </c>
      <c r="M35" s="38" t="str">
        <f>IF($B35="","",SUMIFS(数据录入!$G$5:$G$785,数据录入!$D$5:$D$785,$B35,数据录入!$K$5:$K$785,M$5))</f>
        <v/>
      </c>
      <c r="N35" s="38" t="str">
        <f>IF($B35="","",SUMIFS(数据录入!$G$5:$G$785,数据录入!$D$5:$D$785,$B35,数据录入!$K$5:$K$785,N$5))</f>
        <v/>
      </c>
      <c r="O35" s="38">
        <f t="shared" si="4"/>
        <v>0</v>
      </c>
      <c r="P35" s="39">
        <f t="shared" si="5"/>
        <v>0</v>
      </c>
    </row>
    <row r="36" ht="20" customHeight="1" spans="1:16">
      <c r="A36" s="37">
        <v>31</v>
      </c>
      <c r="B36" s="42"/>
      <c r="C36" s="38" t="str">
        <f>IF($B36="","",SUMIFS(数据录入!$G$5:$G$785,数据录入!$D$5:$D$785,$B36,数据录入!$K$5:$K$785,C$5))</f>
        <v/>
      </c>
      <c r="D36" s="38" t="str">
        <f>IF($B36="","",SUMIFS(数据录入!$G$5:$G$785,数据录入!$D$5:$D$785,$B36,数据录入!$K$5:$K$785,D$5))</f>
        <v/>
      </c>
      <c r="E36" s="38" t="str">
        <f>IF($B36="","",SUMIFS(数据录入!$G$5:$G$785,数据录入!$D$5:$D$785,$B36,数据录入!$K$5:$K$785,E$5))</f>
        <v/>
      </c>
      <c r="F36" s="38" t="str">
        <f>IF($B36="","",SUMIFS(数据录入!$G$5:$G$785,数据录入!$D$5:$D$785,$B36,数据录入!$K$5:$K$785,F$5))</f>
        <v/>
      </c>
      <c r="G36" s="38" t="str">
        <f>IF($B36="","",SUMIFS(数据录入!$G$5:$G$785,数据录入!$D$5:$D$785,$B36,数据录入!$K$5:$K$785,G$5))</f>
        <v/>
      </c>
      <c r="H36" s="38" t="str">
        <f>IF($B36="","",SUMIFS(数据录入!$G$5:$G$785,数据录入!$D$5:$D$785,$B36,数据录入!$K$5:$K$785,H$5))</f>
        <v/>
      </c>
      <c r="I36" s="38" t="str">
        <f>IF($B36="","",SUMIFS(数据录入!$G$5:$G$785,数据录入!$D$5:$D$785,$B36,数据录入!$K$5:$K$785,I$5))</f>
        <v/>
      </c>
      <c r="J36" s="38" t="str">
        <f>IF($B36="","",SUMIFS(数据录入!$G$5:$G$785,数据录入!$D$5:$D$785,$B36,数据录入!$K$5:$K$785,J$5))</f>
        <v/>
      </c>
      <c r="K36" s="38" t="str">
        <f>IF($B36="","",SUMIFS(数据录入!$G$5:$G$785,数据录入!$D$5:$D$785,$B36,数据录入!$K$5:$K$785,K$5))</f>
        <v/>
      </c>
      <c r="L36" s="38" t="str">
        <f>IF($B36="","",SUMIFS(数据录入!$G$5:$G$785,数据录入!$D$5:$D$785,$B36,数据录入!$K$5:$K$785,L$5))</f>
        <v/>
      </c>
      <c r="M36" s="38" t="str">
        <f>IF($B36="","",SUMIFS(数据录入!$G$5:$G$785,数据录入!$D$5:$D$785,$B36,数据录入!$K$5:$K$785,M$5))</f>
        <v/>
      </c>
      <c r="N36" s="38" t="str">
        <f>IF($B36="","",SUMIFS(数据录入!$G$5:$G$785,数据录入!$D$5:$D$785,$B36,数据录入!$K$5:$K$785,N$5))</f>
        <v/>
      </c>
      <c r="O36" s="38">
        <f t="shared" si="4"/>
        <v>0</v>
      </c>
      <c r="P36" s="39">
        <f t="shared" si="5"/>
        <v>0</v>
      </c>
    </row>
    <row r="37" ht="20" customHeight="1" spans="1:16">
      <c r="A37" s="37">
        <v>32</v>
      </c>
      <c r="B37" s="37"/>
      <c r="C37" s="38" t="str">
        <f>IF($B37="","",SUMIFS(数据录入!$G$5:$G$785,数据录入!$D$5:$D$785,$B37,数据录入!$K$5:$K$785,C$5))</f>
        <v/>
      </c>
      <c r="D37" s="38" t="str">
        <f>IF($B37="","",SUMIFS(数据录入!$G$5:$G$785,数据录入!$D$5:$D$785,$B37,数据录入!$K$5:$K$785,D$5))</f>
        <v/>
      </c>
      <c r="E37" s="38" t="str">
        <f>IF($B37="","",SUMIFS(数据录入!$G$5:$G$785,数据录入!$D$5:$D$785,$B37,数据录入!$K$5:$K$785,E$5))</f>
        <v/>
      </c>
      <c r="F37" s="38" t="str">
        <f>IF($B37="","",SUMIFS(数据录入!$G$5:$G$785,数据录入!$D$5:$D$785,$B37,数据录入!$K$5:$K$785,F$5))</f>
        <v/>
      </c>
      <c r="G37" s="38" t="str">
        <f>IF($B37="","",SUMIFS(数据录入!$G$5:$G$785,数据录入!$D$5:$D$785,$B37,数据录入!$K$5:$K$785,G$5))</f>
        <v/>
      </c>
      <c r="H37" s="38" t="str">
        <f>IF($B37="","",SUMIFS(数据录入!$G$5:$G$785,数据录入!$D$5:$D$785,$B37,数据录入!$K$5:$K$785,H$5))</f>
        <v/>
      </c>
      <c r="I37" s="38" t="str">
        <f>IF($B37="","",SUMIFS(数据录入!$G$5:$G$785,数据录入!$D$5:$D$785,$B37,数据录入!$K$5:$K$785,I$5))</f>
        <v/>
      </c>
      <c r="J37" s="38" t="str">
        <f>IF($B37="","",SUMIFS(数据录入!$G$5:$G$785,数据录入!$D$5:$D$785,$B37,数据录入!$K$5:$K$785,J$5))</f>
        <v/>
      </c>
      <c r="K37" s="38" t="str">
        <f>IF($B37="","",SUMIFS(数据录入!$G$5:$G$785,数据录入!$D$5:$D$785,$B37,数据录入!$K$5:$K$785,K$5))</f>
        <v/>
      </c>
      <c r="L37" s="38" t="str">
        <f>IF($B37="","",SUMIFS(数据录入!$G$5:$G$785,数据录入!$D$5:$D$785,$B37,数据录入!$K$5:$K$785,L$5))</f>
        <v/>
      </c>
      <c r="M37" s="38" t="str">
        <f>IF($B37="","",SUMIFS(数据录入!$G$5:$G$785,数据录入!$D$5:$D$785,$B37,数据录入!$K$5:$K$785,M$5))</f>
        <v/>
      </c>
      <c r="N37" s="38" t="str">
        <f>IF($B37="","",SUMIFS(数据录入!$G$5:$G$785,数据录入!$D$5:$D$785,$B37,数据录入!$K$5:$K$785,N$5))</f>
        <v/>
      </c>
      <c r="O37" s="38">
        <f t="shared" si="4"/>
        <v>0</v>
      </c>
      <c r="P37" s="39">
        <f t="shared" si="5"/>
        <v>0</v>
      </c>
    </row>
    <row r="38" ht="20" customHeight="1" spans="1:16">
      <c r="A38" s="37">
        <v>33</v>
      </c>
      <c r="B38" s="37"/>
      <c r="C38" s="38" t="str">
        <f>IF($B38="","",SUMIFS(数据录入!$G$5:$G$785,数据录入!$D$5:$D$785,$B38,数据录入!$K$5:$K$785,C$5))</f>
        <v/>
      </c>
      <c r="D38" s="38" t="str">
        <f>IF($B38="","",SUMIFS(数据录入!$G$5:$G$785,数据录入!$D$5:$D$785,$B38,数据录入!$K$5:$K$785,D$5))</f>
        <v/>
      </c>
      <c r="E38" s="38" t="str">
        <f>IF($B38="","",SUMIFS(数据录入!$G$5:$G$785,数据录入!$D$5:$D$785,$B38,数据录入!$K$5:$K$785,E$5))</f>
        <v/>
      </c>
      <c r="F38" s="38" t="str">
        <f>IF($B38="","",SUMIFS(数据录入!$G$5:$G$785,数据录入!$D$5:$D$785,$B38,数据录入!$K$5:$K$785,F$5))</f>
        <v/>
      </c>
      <c r="G38" s="38" t="str">
        <f>IF($B38="","",SUMIFS(数据录入!$G$5:$G$785,数据录入!$D$5:$D$785,$B38,数据录入!$K$5:$K$785,G$5))</f>
        <v/>
      </c>
      <c r="H38" s="38" t="str">
        <f>IF($B38="","",SUMIFS(数据录入!$G$5:$G$785,数据录入!$D$5:$D$785,$B38,数据录入!$K$5:$K$785,H$5))</f>
        <v/>
      </c>
      <c r="I38" s="38" t="str">
        <f>IF($B38="","",SUMIFS(数据录入!$G$5:$G$785,数据录入!$D$5:$D$785,$B38,数据录入!$K$5:$K$785,I$5))</f>
        <v/>
      </c>
      <c r="J38" s="38" t="str">
        <f>IF($B38="","",SUMIFS(数据录入!$G$5:$G$785,数据录入!$D$5:$D$785,$B38,数据录入!$K$5:$K$785,J$5))</f>
        <v/>
      </c>
      <c r="K38" s="38" t="str">
        <f>IF($B38="","",SUMIFS(数据录入!$G$5:$G$785,数据录入!$D$5:$D$785,$B38,数据录入!$K$5:$K$785,K$5))</f>
        <v/>
      </c>
      <c r="L38" s="38" t="str">
        <f>IF($B38="","",SUMIFS(数据录入!$G$5:$G$785,数据录入!$D$5:$D$785,$B38,数据录入!$K$5:$K$785,L$5))</f>
        <v/>
      </c>
      <c r="M38" s="38" t="str">
        <f>IF($B38="","",SUMIFS(数据录入!$G$5:$G$785,数据录入!$D$5:$D$785,$B38,数据录入!$K$5:$K$785,M$5))</f>
        <v/>
      </c>
      <c r="N38" s="38" t="str">
        <f>IF($B38="","",SUMIFS(数据录入!$G$5:$G$785,数据录入!$D$5:$D$785,$B38,数据录入!$K$5:$K$785,N$5))</f>
        <v/>
      </c>
      <c r="O38" s="38">
        <f t="shared" si="4"/>
        <v>0</v>
      </c>
      <c r="P38" s="39">
        <f t="shared" si="5"/>
        <v>0</v>
      </c>
    </row>
    <row r="39" ht="20" customHeight="1" spans="1:16">
      <c r="A39" s="37">
        <v>34</v>
      </c>
      <c r="B39" s="37"/>
      <c r="C39" s="38" t="str">
        <f>IF($B39="","",SUMIFS(数据录入!$G$5:$G$785,数据录入!$D$5:$D$785,$B39,数据录入!$K$5:$K$785,C$5))</f>
        <v/>
      </c>
      <c r="D39" s="38" t="str">
        <f>IF($B39="","",SUMIFS(数据录入!$G$5:$G$785,数据录入!$D$5:$D$785,$B39,数据录入!$K$5:$K$785,D$5))</f>
        <v/>
      </c>
      <c r="E39" s="38" t="str">
        <f>IF($B39="","",SUMIFS(数据录入!$G$5:$G$785,数据录入!$D$5:$D$785,$B39,数据录入!$K$5:$K$785,E$5))</f>
        <v/>
      </c>
      <c r="F39" s="38" t="str">
        <f>IF($B39="","",SUMIFS(数据录入!$G$5:$G$785,数据录入!$D$5:$D$785,$B39,数据录入!$K$5:$K$785,F$5))</f>
        <v/>
      </c>
      <c r="G39" s="38" t="str">
        <f>IF($B39="","",SUMIFS(数据录入!$G$5:$G$785,数据录入!$D$5:$D$785,$B39,数据录入!$K$5:$K$785,G$5))</f>
        <v/>
      </c>
      <c r="H39" s="38" t="str">
        <f>IF($B39="","",SUMIFS(数据录入!$G$5:$G$785,数据录入!$D$5:$D$785,$B39,数据录入!$K$5:$K$785,H$5))</f>
        <v/>
      </c>
      <c r="I39" s="38" t="str">
        <f>IF($B39="","",SUMIFS(数据录入!$G$5:$G$785,数据录入!$D$5:$D$785,$B39,数据录入!$K$5:$K$785,I$5))</f>
        <v/>
      </c>
      <c r="J39" s="38" t="str">
        <f>IF($B39="","",SUMIFS(数据录入!$G$5:$G$785,数据录入!$D$5:$D$785,$B39,数据录入!$K$5:$K$785,J$5))</f>
        <v/>
      </c>
      <c r="K39" s="38" t="str">
        <f>IF($B39="","",SUMIFS(数据录入!$G$5:$G$785,数据录入!$D$5:$D$785,$B39,数据录入!$K$5:$K$785,K$5))</f>
        <v/>
      </c>
      <c r="L39" s="38" t="str">
        <f>IF($B39="","",SUMIFS(数据录入!$G$5:$G$785,数据录入!$D$5:$D$785,$B39,数据录入!$K$5:$K$785,L$5))</f>
        <v/>
      </c>
      <c r="M39" s="38" t="str">
        <f>IF($B39="","",SUMIFS(数据录入!$G$5:$G$785,数据录入!$D$5:$D$785,$B39,数据录入!$K$5:$K$785,M$5))</f>
        <v/>
      </c>
      <c r="N39" s="38" t="str">
        <f>IF($B39="","",SUMIFS(数据录入!$G$5:$G$785,数据录入!$D$5:$D$785,$B39,数据录入!$K$5:$K$785,N$5))</f>
        <v/>
      </c>
      <c r="O39" s="38">
        <f t="shared" si="4"/>
        <v>0</v>
      </c>
      <c r="P39" s="39">
        <f t="shared" si="5"/>
        <v>0</v>
      </c>
    </row>
    <row r="40" ht="20" customHeight="1" spans="1:16">
      <c r="A40" s="37">
        <v>35</v>
      </c>
      <c r="B40" s="37"/>
      <c r="C40" s="38" t="str">
        <f>IF($B40="","",SUMIFS(数据录入!$G$5:$G$785,数据录入!$D$5:$D$785,$B40,数据录入!$K$5:$K$785,C$5))</f>
        <v/>
      </c>
      <c r="D40" s="38" t="str">
        <f>IF($B40="","",SUMIFS(数据录入!$G$5:$G$785,数据录入!$D$5:$D$785,$B40,数据录入!$K$5:$K$785,D$5))</f>
        <v/>
      </c>
      <c r="E40" s="38" t="str">
        <f>IF($B40="","",SUMIFS(数据录入!$G$5:$G$785,数据录入!$D$5:$D$785,$B40,数据录入!$K$5:$K$785,E$5))</f>
        <v/>
      </c>
      <c r="F40" s="38" t="str">
        <f>IF($B40="","",SUMIFS(数据录入!$G$5:$G$785,数据录入!$D$5:$D$785,$B40,数据录入!$K$5:$K$785,F$5))</f>
        <v/>
      </c>
      <c r="G40" s="38" t="str">
        <f>IF($B40="","",SUMIFS(数据录入!$G$5:$G$785,数据录入!$D$5:$D$785,$B40,数据录入!$K$5:$K$785,G$5))</f>
        <v/>
      </c>
      <c r="H40" s="38" t="str">
        <f>IF($B40="","",SUMIFS(数据录入!$G$5:$G$785,数据录入!$D$5:$D$785,$B40,数据录入!$K$5:$K$785,H$5))</f>
        <v/>
      </c>
      <c r="I40" s="38" t="str">
        <f>IF($B40="","",SUMIFS(数据录入!$G$5:$G$785,数据录入!$D$5:$D$785,$B40,数据录入!$K$5:$K$785,I$5))</f>
        <v/>
      </c>
      <c r="J40" s="38" t="str">
        <f>IF($B40="","",SUMIFS(数据录入!$G$5:$G$785,数据录入!$D$5:$D$785,$B40,数据录入!$K$5:$K$785,J$5))</f>
        <v/>
      </c>
      <c r="K40" s="38" t="str">
        <f>IF($B40="","",SUMIFS(数据录入!$G$5:$G$785,数据录入!$D$5:$D$785,$B40,数据录入!$K$5:$K$785,K$5))</f>
        <v/>
      </c>
      <c r="L40" s="38" t="str">
        <f>IF($B40="","",SUMIFS(数据录入!$G$5:$G$785,数据录入!$D$5:$D$785,$B40,数据录入!$K$5:$K$785,L$5))</f>
        <v/>
      </c>
      <c r="M40" s="38" t="str">
        <f>IF($B40="","",SUMIFS(数据录入!$G$5:$G$785,数据录入!$D$5:$D$785,$B40,数据录入!$K$5:$K$785,M$5))</f>
        <v/>
      </c>
      <c r="N40" s="38" t="str">
        <f>IF($B40="","",SUMIFS(数据录入!$G$5:$G$785,数据录入!$D$5:$D$785,$B40,数据录入!$K$5:$K$785,N$5))</f>
        <v/>
      </c>
      <c r="O40" s="38">
        <f t="shared" si="4"/>
        <v>0</v>
      </c>
      <c r="P40" s="39">
        <f t="shared" si="5"/>
        <v>0</v>
      </c>
    </row>
    <row r="41" ht="16.5" spans="1:16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</row>
    <row r="42" ht="20" customHeight="1" spans="1:16">
      <c r="A42" s="34"/>
      <c r="B42" s="34" t="s">
        <v>262</v>
      </c>
      <c r="C42" s="43">
        <f>SUM(C44:C500)</f>
        <v>0</v>
      </c>
      <c r="D42" s="43">
        <f t="shared" ref="D42:O42" si="6">SUM(D44:D500)</f>
        <v>0</v>
      </c>
      <c r="E42" s="43">
        <f t="shared" si="6"/>
        <v>0</v>
      </c>
      <c r="F42" s="43">
        <f t="shared" si="6"/>
        <v>0</v>
      </c>
      <c r="G42" s="43">
        <f t="shared" si="6"/>
        <v>0</v>
      </c>
      <c r="H42" s="43">
        <f t="shared" si="6"/>
        <v>0</v>
      </c>
      <c r="I42" s="43">
        <f t="shared" si="6"/>
        <v>14111005.18</v>
      </c>
      <c r="J42" s="43">
        <f t="shared" si="6"/>
        <v>18694361.65</v>
      </c>
      <c r="K42" s="43">
        <f t="shared" si="6"/>
        <v>4957374.66</v>
      </c>
      <c r="L42" s="43">
        <f t="shared" si="6"/>
        <v>0</v>
      </c>
      <c r="M42" s="43">
        <f t="shared" si="6"/>
        <v>0</v>
      </c>
      <c r="N42" s="43">
        <f t="shared" si="6"/>
        <v>0</v>
      </c>
      <c r="O42" s="43">
        <f t="shared" si="6"/>
        <v>37762741.49</v>
      </c>
      <c r="P42" s="34"/>
    </row>
    <row r="43" ht="24" customHeight="1" spans="1:16">
      <c r="A43" s="40" t="s">
        <v>845</v>
      </c>
      <c r="B43" s="40" t="s">
        <v>838</v>
      </c>
      <c r="C43" s="40">
        <v>202601</v>
      </c>
      <c r="D43" s="40">
        <v>202602</v>
      </c>
      <c r="E43" s="40">
        <v>202603</v>
      </c>
      <c r="F43" s="40">
        <v>202604</v>
      </c>
      <c r="G43" s="40">
        <v>202605</v>
      </c>
      <c r="H43" s="40">
        <v>202606</v>
      </c>
      <c r="I43" s="40">
        <v>202607</v>
      </c>
      <c r="J43" s="40">
        <v>202608</v>
      </c>
      <c r="K43" s="40">
        <v>202609</v>
      </c>
      <c r="L43" s="40">
        <v>202610</v>
      </c>
      <c r="M43" s="40">
        <v>202611</v>
      </c>
      <c r="N43" s="40">
        <v>202612</v>
      </c>
      <c r="O43" s="40" t="s">
        <v>817</v>
      </c>
      <c r="P43" s="40" t="s">
        <v>847</v>
      </c>
    </row>
    <row r="44" ht="20" customHeight="1" spans="1:16">
      <c r="A44" s="37">
        <v>1</v>
      </c>
      <c r="B44" s="37" t="s">
        <v>46</v>
      </c>
      <c r="C44" s="38">
        <f>IF($B44="","",SUMIFS(数据录入!$F$5:$F$785,数据录入!$I$5:$I$785,$B44,数据录入!$K$5:$K$785,C$43))</f>
        <v>0</v>
      </c>
      <c r="D44" s="38">
        <f>IF($B44="","",SUMIFS(数据录入!$F$5:$F$785,数据录入!$I$5:$I$785,$B44,数据录入!$K$5:$K$785,D$43))</f>
        <v>0</v>
      </c>
      <c r="E44" s="38">
        <f>IF($B44="","",SUMIFS(数据录入!$F$5:$F$785,数据录入!$I$5:$I$785,$B44,数据录入!$K$5:$K$785,E$43))</f>
        <v>0</v>
      </c>
      <c r="F44" s="38">
        <f>IF($B44="","",SUMIFS(数据录入!$F$5:$F$785,数据录入!$I$5:$I$785,$B44,数据录入!$K$5:$K$785,F$43))</f>
        <v>0</v>
      </c>
      <c r="G44" s="38">
        <f>IF($B44="","",SUMIFS(数据录入!$F$5:$F$785,数据录入!$I$5:$I$785,$B44,数据录入!$K$5:$K$785,G$43))</f>
        <v>0</v>
      </c>
      <c r="H44" s="38">
        <f>IF($B44="","",SUMIFS(数据录入!$F$5:$F$785,数据录入!$I$5:$I$785,$B44,数据录入!$K$5:$K$785,H$43))</f>
        <v>0</v>
      </c>
      <c r="I44" s="38">
        <f>IF($B44="","",SUMIFS(数据录入!$F$5:$F$785,数据录入!$I$5:$I$785,$B44,数据录入!$K$5:$K$785,I$43))</f>
        <v>553500</v>
      </c>
      <c r="J44" s="38">
        <f>IF($B44="","",SUMIFS(数据录入!$F$5:$F$785,数据录入!$I$5:$I$785,$B44,数据录入!$K$5:$K$785,J$43))</f>
        <v>0</v>
      </c>
      <c r="K44" s="38">
        <f>IF($B44="","",SUMIFS(数据录入!$F$5:$F$785,数据录入!$I$5:$I$785,$B44,数据录入!$K$5:$K$785,K$43))</f>
        <v>0</v>
      </c>
      <c r="L44" s="38">
        <f>IF($B44="","",SUMIFS(数据录入!$F$5:$F$785,数据录入!$I$5:$I$785,$B44,数据录入!$K$5:$K$785,L$43))</f>
        <v>0</v>
      </c>
      <c r="M44" s="38">
        <f>IF($B44="","",SUMIFS(数据录入!$F$5:$F$785,数据录入!$I$5:$I$785,$B44,数据录入!$K$5:$K$785,M$43))</f>
        <v>0</v>
      </c>
      <c r="N44" s="38">
        <f>IF($B44="","",SUMIFS(数据录入!$F$5:$F$785,数据录入!$I$5:$I$785,$B44,数据录入!$K$5:$K$785,N$43))</f>
        <v>0</v>
      </c>
      <c r="O44" s="38">
        <f t="shared" ref="O44:O56" si="7">SUM(C44:N44)</f>
        <v>553500</v>
      </c>
      <c r="P44" s="39">
        <f>IF($O$4=0,"",O44/$O$42)</f>
        <v>0.0146573044795112</v>
      </c>
    </row>
    <row r="45" ht="20" customHeight="1" spans="1:16">
      <c r="A45" s="37">
        <v>2</v>
      </c>
      <c r="B45" s="37" t="s">
        <v>51</v>
      </c>
      <c r="C45" s="38">
        <f>IF($B45="","",SUMIFS(数据录入!$F$5:$F$785,数据录入!$I$5:$I$785,$B45,数据录入!$K$5:$K$785,C$43))</f>
        <v>0</v>
      </c>
      <c r="D45" s="38">
        <f>IF($B45="","",SUMIFS(数据录入!$F$5:$F$785,数据录入!$I$5:$I$785,$B45,数据录入!$K$5:$K$785,D$43))</f>
        <v>0</v>
      </c>
      <c r="E45" s="38">
        <f>IF($B45="","",SUMIFS(数据录入!$F$5:$F$785,数据录入!$I$5:$I$785,$B45,数据录入!$K$5:$K$785,E$43))</f>
        <v>0</v>
      </c>
      <c r="F45" s="38">
        <f>IF($B45="","",SUMIFS(数据录入!$F$5:$F$785,数据录入!$I$5:$I$785,$B45,数据录入!$K$5:$K$785,F$43))</f>
        <v>0</v>
      </c>
      <c r="G45" s="38">
        <f>IF($B45="","",SUMIFS(数据录入!$F$5:$F$785,数据录入!$I$5:$I$785,$B45,数据录入!$K$5:$K$785,G$43))</f>
        <v>0</v>
      </c>
      <c r="H45" s="38">
        <f>IF($B45="","",SUMIFS(数据录入!$F$5:$F$785,数据录入!$I$5:$I$785,$B45,数据录入!$K$5:$K$785,H$43))</f>
        <v>0</v>
      </c>
      <c r="I45" s="38">
        <f>IF($B45="","",SUMIFS(数据录入!$F$5:$F$785,数据录入!$I$5:$I$785,$B45,数据录入!$K$5:$K$785,I$43))</f>
        <v>200</v>
      </c>
      <c r="J45" s="38">
        <f>IF($B45="","",SUMIFS(数据录入!$F$5:$F$785,数据录入!$I$5:$I$785,$B45,数据录入!$K$5:$K$785,J$43))</f>
        <v>200</v>
      </c>
      <c r="K45" s="38">
        <f>IF($B45="","",SUMIFS(数据录入!$F$5:$F$785,数据录入!$I$5:$I$785,$B45,数据录入!$K$5:$K$785,K$43))</f>
        <v>0</v>
      </c>
      <c r="L45" s="38">
        <f>IF($B45="","",SUMIFS(数据录入!$F$5:$F$785,数据录入!$I$5:$I$785,$B45,数据录入!$K$5:$K$785,L$43))</f>
        <v>0</v>
      </c>
      <c r="M45" s="38">
        <f>IF($B45="","",SUMIFS(数据录入!$F$5:$F$785,数据录入!$I$5:$I$785,$B45,数据录入!$K$5:$K$785,M$43))</f>
        <v>0</v>
      </c>
      <c r="N45" s="38">
        <f>IF($B45="","",SUMIFS(数据录入!$F$5:$F$785,数据录入!$I$5:$I$785,$B45,数据录入!$K$5:$K$785,N$43))</f>
        <v>0</v>
      </c>
      <c r="O45" s="38">
        <f t="shared" si="7"/>
        <v>400</v>
      </c>
      <c r="P45" s="39">
        <f t="shared" ref="P45:P56" si="8">IF($O$4=0,"",O45/$O$42)</f>
        <v>1.05924512950397e-5</v>
      </c>
    </row>
    <row r="46" ht="20" customHeight="1" spans="1:16">
      <c r="A46" s="37">
        <v>3</v>
      </c>
      <c r="B46" s="37" t="s">
        <v>55</v>
      </c>
      <c r="C46" s="38">
        <f>IF($B46="","",SUMIFS(数据录入!$F$5:$F$785,数据录入!$I$5:$I$785,$B46,数据录入!$K$5:$K$785,C$43))</f>
        <v>0</v>
      </c>
      <c r="D46" s="38">
        <f>IF($B46="","",SUMIFS(数据录入!$F$5:$F$785,数据录入!$I$5:$I$785,$B46,数据录入!$K$5:$K$785,D$43))</f>
        <v>0</v>
      </c>
      <c r="E46" s="38">
        <f>IF($B46="","",SUMIFS(数据录入!$F$5:$F$785,数据录入!$I$5:$I$785,$B46,数据录入!$K$5:$K$785,E$43))</f>
        <v>0</v>
      </c>
      <c r="F46" s="38">
        <f>IF($B46="","",SUMIFS(数据录入!$F$5:$F$785,数据录入!$I$5:$I$785,$B46,数据录入!$K$5:$K$785,F$43))</f>
        <v>0</v>
      </c>
      <c r="G46" s="38">
        <f>IF($B46="","",SUMIFS(数据录入!$F$5:$F$785,数据录入!$I$5:$I$785,$B46,数据录入!$K$5:$K$785,G$43))</f>
        <v>0</v>
      </c>
      <c r="H46" s="38">
        <f>IF($B46="","",SUMIFS(数据录入!$F$5:$F$785,数据录入!$I$5:$I$785,$B46,数据录入!$K$5:$K$785,H$43))</f>
        <v>0</v>
      </c>
      <c r="I46" s="38">
        <f>IF($B46="","",SUMIFS(数据录入!$F$5:$F$785,数据录入!$I$5:$I$785,$B46,数据录入!$K$5:$K$785,I$43))</f>
        <v>850</v>
      </c>
      <c r="J46" s="38">
        <f>IF($B46="","",SUMIFS(数据录入!$F$5:$F$785,数据录入!$I$5:$I$785,$B46,数据录入!$K$5:$K$785,J$43))</f>
        <v>750</v>
      </c>
      <c r="K46" s="38">
        <f>IF($B46="","",SUMIFS(数据录入!$F$5:$F$785,数据录入!$I$5:$I$785,$B46,数据录入!$K$5:$K$785,K$43))</f>
        <v>500</v>
      </c>
      <c r="L46" s="38">
        <f>IF($B46="","",SUMIFS(数据录入!$F$5:$F$785,数据录入!$I$5:$I$785,$B46,数据录入!$K$5:$K$785,L$43))</f>
        <v>0</v>
      </c>
      <c r="M46" s="38">
        <f>IF($B46="","",SUMIFS(数据录入!$F$5:$F$785,数据录入!$I$5:$I$785,$B46,数据录入!$K$5:$K$785,M$43))</f>
        <v>0</v>
      </c>
      <c r="N46" s="38">
        <f>IF($B46="","",SUMIFS(数据录入!$F$5:$F$785,数据录入!$I$5:$I$785,$B46,数据录入!$K$5:$K$785,N$43))</f>
        <v>0</v>
      </c>
      <c r="O46" s="38">
        <f t="shared" si="7"/>
        <v>2100</v>
      </c>
      <c r="P46" s="39">
        <f t="shared" si="8"/>
        <v>5.56103692989584e-5</v>
      </c>
    </row>
    <row r="47" ht="20" customHeight="1" spans="1:16">
      <c r="A47" s="37">
        <v>4</v>
      </c>
      <c r="B47" s="37" t="s">
        <v>59</v>
      </c>
      <c r="C47" s="38">
        <f>IF($B47="","",SUMIFS(数据录入!$F$5:$F$785,数据录入!$I$5:$I$785,$B47,数据录入!$K$5:$K$785,C$43))</f>
        <v>0</v>
      </c>
      <c r="D47" s="38">
        <f>IF($B47="","",SUMIFS(数据录入!$F$5:$F$785,数据录入!$I$5:$I$785,$B47,数据录入!$K$5:$K$785,D$43))</f>
        <v>0</v>
      </c>
      <c r="E47" s="38">
        <f>IF($B47="","",SUMIFS(数据录入!$F$5:$F$785,数据录入!$I$5:$I$785,$B47,数据录入!$K$5:$K$785,E$43))</f>
        <v>0</v>
      </c>
      <c r="F47" s="38">
        <f>IF($B47="","",SUMIFS(数据录入!$F$5:$F$785,数据录入!$I$5:$I$785,$B47,数据录入!$K$5:$K$785,F$43))</f>
        <v>0</v>
      </c>
      <c r="G47" s="38">
        <f>IF($B47="","",SUMIFS(数据录入!$F$5:$F$785,数据录入!$I$5:$I$785,$B47,数据录入!$K$5:$K$785,G$43))</f>
        <v>0</v>
      </c>
      <c r="H47" s="38">
        <f>IF($B47="","",SUMIFS(数据录入!$F$5:$F$785,数据录入!$I$5:$I$785,$B47,数据录入!$K$5:$K$785,H$43))</f>
        <v>0</v>
      </c>
      <c r="I47" s="38">
        <f>IF($B47="","",SUMIFS(数据录入!$F$5:$F$785,数据录入!$I$5:$I$785,$B47,数据录入!$K$5:$K$785,I$43))</f>
        <v>0</v>
      </c>
      <c r="J47" s="38">
        <f>IF($B47="","",SUMIFS(数据录入!$F$5:$F$785,数据录入!$I$5:$I$785,$B47,数据录入!$K$5:$K$785,J$43))</f>
        <v>0</v>
      </c>
      <c r="K47" s="38">
        <f>IF($B47="","",SUMIFS(数据录入!$F$5:$F$785,数据录入!$I$5:$I$785,$B47,数据录入!$K$5:$K$785,K$43))</f>
        <v>2000</v>
      </c>
      <c r="L47" s="38">
        <f>IF($B47="","",SUMIFS(数据录入!$F$5:$F$785,数据录入!$I$5:$I$785,$B47,数据录入!$K$5:$K$785,L$43))</f>
        <v>0</v>
      </c>
      <c r="M47" s="38">
        <f>IF($B47="","",SUMIFS(数据录入!$F$5:$F$785,数据录入!$I$5:$I$785,$B47,数据录入!$K$5:$K$785,M$43))</f>
        <v>0</v>
      </c>
      <c r="N47" s="38">
        <f>IF($B47="","",SUMIFS(数据录入!$F$5:$F$785,数据录入!$I$5:$I$785,$B47,数据录入!$K$5:$K$785,N$43))</f>
        <v>0</v>
      </c>
      <c r="O47" s="38">
        <f t="shared" si="7"/>
        <v>2000</v>
      </c>
      <c r="P47" s="39">
        <f t="shared" si="8"/>
        <v>5.29622564751985e-5</v>
      </c>
    </row>
    <row r="48" ht="20" customHeight="1" spans="1:16">
      <c r="A48" s="37">
        <v>5</v>
      </c>
      <c r="B48" s="42" t="s">
        <v>64</v>
      </c>
      <c r="C48" s="38">
        <f>IF($B48="","",SUMIFS(数据录入!$F$5:$F$785,数据录入!$I$5:$I$785,$B48,数据录入!$K$5:$K$785,C$43))</f>
        <v>0</v>
      </c>
      <c r="D48" s="38">
        <f>IF($B48="","",SUMIFS(数据录入!$F$5:$F$785,数据录入!$I$5:$I$785,$B48,数据录入!$K$5:$K$785,D$43))</f>
        <v>0</v>
      </c>
      <c r="E48" s="38">
        <f>IF($B48="","",SUMIFS(数据录入!$F$5:$F$785,数据录入!$I$5:$I$785,$B48,数据录入!$K$5:$K$785,E$43))</f>
        <v>0</v>
      </c>
      <c r="F48" s="38">
        <f>IF($B48="","",SUMIFS(数据录入!$F$5:$F$785,数据录入!$I$5:$I$785,$B48,数据录入!$K$5:$K$785,F$43))</f>
        <v>0</v>
      </c>
      <c r="G48" s="38">
        <f>IF($B48="","",SUMIFS(数据录入!$F$5:$F$785,数据录入!$I$5:$I$785,$B48,数据录入!$K$5:$K$785,G$43))</f>
        <v>0</v>
      </c>
      <c r="H48" s="38">
        <f>IF($B48="","",SUMIFS(数据录入!$F$5:$F$785,数据录入!$I$5:$I$785,$B48,数据录入!$K$5:$K$785,H$43))</f>
        <v>0</v>
      </c>
      <c r="I48" s="38">
        <f>IF($B48="","",SUMIFS(数据录入!$F$5:$F$785,数据录入!$I$5:$I$785,$B48,数据录入!$K$5:$K$785,I$43))</f>
        <v>100</v>
      </c>
      <c r="J48" s="38">
        <f>IF($B48="","",SUMIFS(数据录入!$F$5:$F$785,数据录入!$I$5:$I$785,$B48,数据录入!$K$5:$K$785,J$43))</f>
        <v>100</v>
      </c>
      <c r="K48" s="38">
        <f>IF($B48="","",SUMIFS(数据录入!$F$5:$F$785,数据录入!$I$5:$I$785,$B48,数据录入!$K$5:$K$785,K$43))</f>
        <v>130</v>
      </c>
      <c r="L48" s="38">
        <f>IF($B48="","",SUMIFS(数据录入!$F$5:$F$785,数据录入!$I$5:$I$785,$B48,数据录入!$K$5:$K$785,L$43))</f>
        <v>0</v>
      </c>
      <c r="M48" s="38">
        <f>IF($B48="","",SUMIFS(数据录入!$F$5:$F$785,数据录入!$I$5:$I$785,$B48,数据录入!$K$5:$K$785,M$43))</f>
        <v>0</v>
      </c>
      <c r="N48" s="38">
        <f>IF($B48="","",SUMIFS(数据录入!$F$5:$F$785,数据录入!$I$5:$I$785,$B48,数据录入!$K$5:$K$785,N$43))</f>
        <v>0</v>
      </c>
      <c r="O48" s="38">
        <f t="shared" si="7"/>
        <v>330</v>
      </c>
      <c r="P48" s="39">
        <f t="shared" si="8"/>
        <v>8.73877231840775e-6</v>
      </c>
    </row>
    <row r="49" ht="20" customHeight="1" spans="1:16">
      <c r="A49" s="37">
        <v>6</v>
      </c>
      <c r="B49" s="37" t="s">
        <v>68</v>
      </c>
      <c r="C49" s="38">
        <f>IF($B49="","",SUMIFS(数据录入!$F$5:$F$785,数据录入!$I$5:$I$785,$B49,数据录入!$K$5:$K$785,C$43))</f>
        <v>0</v>
      </c>
      <c r="D49" s="38">
        <f>IF($B49="","",SUMIFS(数据录入!$F$5:$F$785,数据录入!$I$5:$I$785,$B49,数据录入!$K$5:$K$785,D$43))</f>
        <v>0</v>
      </c>
      <c r="E49" s="38">
        <f>IF($B49="","",SUMIFS(数据录入!$F$5:$F$785,数据录入!$I$5:$I$785,$B49,数据录入!$K$5:$K$785,E$43))</f>
        <v>0</v>
      </c>
      <c r="F49" s="38">
        <f>IF($B49="","",SUMIFS(数据录入!$F$5:$F$785,数据录入!$I$5:$I$785,$B49,数据录入!$K$5:$K$785,F$43))</f>
        <v>0</v>
      </c>
      <c r="G49" s="38">
        <f>IF($B49="","",SUMIFS(数据录入!$F$5:$F$785,数据录入!$I$5:$I$785,$B49,数据录入!$K$5:$K$785,G$43))</f>
        <v>0</v>
      </c>
      <c r="H49" s="38">
        <f>IF($B49="","",SUMIFS(数据录入!$F$5:$F$785,数据录入!$I$5:$I$785,$B49,数据录入!$K$5:$K$785,H$43))</f>
        <v>0</v>
      </c>
      <c r="I49" s="38">
        <f>IF($B49="","",SUMIFS(数据录入!$F$5:$F$785,数据录入!$I$5:$I$785,$B49,数据录入!$K$5:$K$785,I$43))</f>
        <v>0</v>
      </c>
      <c r="J49" s="38">
        <f>IF($B49="","",SUMIFS(数据录入!$F$5:$F$785,数据录入!$I$5:$I$785,$B49,数据录入!$K$5:$K$785,J$43))</f>
        <v>0</v>
      </c>
      <c r="K49" s="38">
        <f>IF($B49="","",SUMIFS(数据录入!$F$5:$F$785,数据录入!$I$5:$I$785,$B49,数据录入!$K$5:$K$785,K$43))</f>
        <v>0</v>
      </c>
      <c r="L49" s="38">
        <f>IF($B49="","",SUMIFS(数据录入!$F$5:$F$785,数据录入!$I$5:$I$785,$B49,数据录入!$K$5:$K$785,L$43))</f>
        <v>0</v>
      </c>
      <c r="M49" s="38">
        <f>IF($B49="","",SUMIFS(数据录入!$F$5:$F$785,数据录入!$I$5:$I$785,$B49,数据录入!$K$5:$K$785,M$43))</f>
        <v>0</v>
      </c>
      <c r="N49" s="38">
        <f>IF($B49="","",SUMIFS(数据录入!$F$5:$F$785,数据录入!$I$5:$I$785,$B49,数据录入!$K$5:$K$785,N$43))</f>
        <v>0</v>
      </c>
      <c r="O49" s="38">
        <f t="shared" si="7"/>
        <v>0</v>
      </c>
      <c r="P49" s="39">
        <f t="shared" si="8"/>
        <v>0</v>
      </c>
    </row>
    <row r="50" ht="20" customHeight="1" spans="1:16">
      <c r="A50" s="37">
        <v>7</v>
      </c>
      <c r="B50" s="37" t="s">
        <v>72</v>
      </c>
      <c r="C50" s="38">
        <f>IF($B50="","",SUMIFS(数据录入!$F$5:$F$785,数据录入!$I$5:$I$785,$B50,数据录入!$K$5:$K$785,C$43))</f>
        <v>0</v>
      </c>
      <c r="D50" s="38">
        <f>IF($B50="","",SUMIFS(数据录入!$F$5:$F$785,数据录入!$I$5:$I$785,$B50,数据录入!$K$5:$K$785,D$43))</f>
        <v>0</v>
      </c>
      <c r="E50" s="38">
        <f>IF($B50="","",SUMIFS(数据录入!$F$5:$F$785,数据录入!$I$5:$I$785,$B50,数据录入!$K$5:$K$785,E$43))</f>
        <v>0</v>
      </c>
      <c r="F50" s="38">
        <f>IF($B50="","",SUMIFS(数据录入!$F$5:$F$785,数据录入!$I$5:$I$785,$B50,数据录入!$K$5:$K$785,F$43))</f>
        <v>0</v>
      </c>
      <c r="G50" s="38">
        <f>IF($B50="","",SUMIFS(数据录入!$F$5:$F$785,数据录入!$I$5:$I$785,$B50,数据录入!$K$5:$K$785,G$43))</f>
        <v>0</v>
      </c>
      <c r="H50" s="38">
        <f>IF($B50="","",SUMIFS(数据录入!$F$5:$F$785,数据录入!$I$5:$I$785,$B50,数据录入!$K$5:$K$785,H$43))</f>
        <v>0</v>
      </c>
      <c r="I50" s="38">
        <f>IF($B50="","",SUMIFS(数据录入!$F$5:$F$785,数据录入!$I$5:$I$785,$B50,数据录入!$K$5:$K$785,I$43))</f>
        <v>800</v>
      </c>
      <c r="J50" s="38">
        <f>IF($B50="","",SUMIFS(数据录入!$F$5:$F$785,数据录入!$I$5:$I$785,$B50,数据录入!$K$5:$K$785,J$43))</f>
        <v>800</v>
      </c>
      <c r="K50" s="38">
        <f>IF($B50="","",SUMIFS(数据录入!$F$5:$F$785,数据录入!$I$5:$I$785,$B50,数据录入!$K$5:$K$785,K$43))</f>
        <v>32000</v>
      </c>
      <c r="L50" s="38">
        <f>IF($B50="","",SUMIFS(数据录入!$F$5:$F$785,数据录入!$I$5:$I$785,$B50,数据录入!$K$5:$K$785,L$43))</f>
        <v>0</v>
      </c>
      <c r="M50" s="38">
        <f>IF($B50="","",SUMIFS(数据录入!$F$5:$F$785,数据录入!$I$5:$I$785,$B50,数据录入!$K$5:$K$785,M$43))</f>
        <v>0</v>
      </c>
      <c r="N50" s="38">
        <f>IF($B50="","",SUMIFS(数据录入!$F$5:$F$785,数据录入!$I$5:$I$785,$B50,数据录入!$K$5:$K$785,N$43))</f>
        <v>0</v>
      </c>
      <c r="O50" s="38">
        <f t="shared" si="7"/>
        <v>33600</v>
      </c>
      <c r="P50" s="39">
        <f t="shared" si="8"/>
        <v>0.000889765908783335</v>
      </c>
    </row>
    <row r="51" ht="20" customHeight="1" spans="1:16">
      <c r="A51" s="37">
        <v>8</v>
      </c>
      <c r="B51" s="37" t="s">
        <v>76</v>
      </c>
      <c r="C51" s="38">
        <f>IF($B51="","",SUMIFS(数据录入!$F$5:$F$785,数据录入!$I$5:$I$785,$B51,数据录入!$K$5:$K$785,C$43))</f>
        <v>0</v>
      </c>
      <c r="D51" s="38">
        <f>IF($B51="","",SUMIFS(数据录入!$F$5:$F$785,数据录入!$I$5:$I$785,$B51,数据录入!$K$5:$K$785,D$43))</f>
        <v>0</v>
      </c>
      <c r="E51" s="38">
        <f>IF($B51="","",SUMIFS(数据录入!$F$5:$F$785,数据录入!$I$5:$I$785,$B51,数据录入!$K$5:$K$785,E$43))</f>
        <v>0</v>
      </c>
      <c r="F51" s="38">
        <f>IF($B51="","",SUMIFS(数据录入!$F$5:$F$785,数据录入!$I$5:$I$785,$B51,数据录入!$K$5:$K$785,F$43))</f>
        <v>0</v>
      </c>
      <c r="G51" s="38">
        <f>IF($B51="","",SUMIFS(数据录入!$F$5:$F$785,数据录入!$I$5:$I$785,$B51,数据录入!$K$5:$K$785,G$43))</f>
        <v>0</v>
      </c>
      <c r="H51" s="38">
        <f>IF($B51="","",SUMIFS(数据录入!$F$5:$F$785,数据录入!$I$5:$I$785,$B51,数据录入!$K$5:$K$785,H$43))</f>
        <v>0</v>
      </c>
      <c r="I51" s="38">
        <f>IF($B51="","",SUMIFS(数据录入!$F$5:$F$785,数据录入!$I$5:$I$785,$B51,数据录入!$K$5:$K$785,I$43))</f>
        <v>450</v>
      </c>
      <c r="J51" s="38">
        <f>IF($B51="","",SUMIFS(数据录入!$F$5:$F$785,数据录入!$I$5:$I$785,$B51,数据录入!$K$5:$K$785,J$43))</f>
        <v>450</v>
      </c>
      <c r="K51" s="38">
        <f>IF($B51="","",SUMIFS(数据录入!$F$5:$F$785,数据录入!$I$5:$I$785,$B51,数据录入!$K$5:$K$785,K$43))</f>
        <v>450</v>
      </c>
      <c r="L51" s="38">
        <f>IF($B51="","",SUMIFS(数据录入!$F$5:$F$785,数据录入!$I$5:$I$785,$B51,数据录入!$K$5:$K$785,L$43))</f>
        <v>0</v>
      </c>
      <c r="M51" s="38">
        <f>IF($B51="","",SUMIFS(数据录入!$F$5:$F$785,数据录入!$I$5:$I$785,$B51,数据录入!$K$5:$K$785,M$43))</f>
        <v>0</v>
      </c>
      <c r="N51" s="38">
        <f>IF($B51="","",SUMIFS(数据录入!$F$5:$F$785,数据录入!$I$5:$I$785,$B51,数据录入!$K$5:$K$785,N$43))</f>
        <v>0</v>
      </c>
      <c r="O51" s="38">
        <f t="shared" si="7"/>
        <v>1350</v>
      </c>
      <c r="P51" s="39">
        <f t="shared" si="8"/>
        <v>3.5749523120759e-5</v>
      </c>
    </row>
    <row r="52" ht="20" customHeight="1" spans="1:16">
      <c r="A52" s="37">
        <v>9</v>
      </c>
      <c r="B52" s="37" t="s">
        <v>80</v>
      </c>
      <c r="C52" s="38">
        <f>IF($B52="","",SUMIFS(数据录入!$F$5:$F$785,数据录入!$I$5:$I$785,$B52,数据录入!$K$5:$K$785,C$43))</f>
        <v>0</v>
      </c>
      <c r="D52" s="38">
        <f>IF($B52="","",SUMIFS(数据录入!$F$5:$F$785,数据录入!$I$5:$I$785,$B52,数据录入!$K$5:$K$785,D$43))</f>
        <v>0</v>
      </c>
      <c r="E52" s="38">
        <f>IF($B52="","",SUMIFS(数据录入!$F$5:$F$785,数据录入!$I$5:$I$785,$B52,数据录入!$K$5:$K$785,E$43))</f>
        <v>0</v>
      </c>
      <c r="F52" s="38">
        <f>IF($B52="","",SUMIFS(数据录入!$F$5:$F$785,数据录入!$I$5:$I$785,$B52,数据录入!$K$5:$K$785,F$43))</f>
        <v>0</v>
      </c>
      <c r="G52" s="38">
        <f>IF($B52="","",SUMIFS(数据录入!$F$5:$F$785,数据录入!$I$5:$I$785,$B52,数据录入!$K$5:$K$785,G$43))</f>
        <v>0</v>
      </c>
      <c r="H52" s="38">
        <f>IF($B52="","",SUMIFS(数据录入!$F$5:$F$785,数据录入!$I$5:$I$785,$B52,数据录入!$K$5:$K$785,H$43))</f>
        <v>0</v>
      </c>
      <c r="I52" s="38">
        <f>IF($B52="","",SUMIFS(数据录入!$F$5:$F$785,数据录入!$I$5:$I$785,$B52,数据录入!$K$5:$K$785,I$43))</f>
        <v>2100</v>
      </c>
      <c r="J52" s="38">
        <f>IF($B52="","",SUMIFS(数据录入!$F$5:$F$785,数据录入!$I$5:$I$785,$B52,数据录入!$K$5:$K$785,J$43))</f>
        <v>2100</v>
      </c>
      <c r="K52" s="38">
        <f>IF($B52="","",SUMIFS(数据录入!$F$5:$F$785,数据录入!$I$5:$I$785,$B52,数据录入!$K$5:$K$785,K$43))</f>
        <v>1200</v>
      </c>
      <c r="L52" s="38">
        <f>IF($B52="","",SUMIFS(数据录入!$F$5:$F$785,数据录入!$I$5:$I$785,$B52,数据录入!$K$5:$K$785,L$43))</f>
        <v>0</v>
      </c>
      <c r="M52" s="38">
        <f>IF($B52="","",SUMIFS(数据录入!$F$5:$F$785,数据录入!$I$5:$I$785,$B52,数据录入!$K$5:$K$785,M$43))</f>
        <v>0</v>
      </c>
      <c r="N52" s="38">
        <f>IF($B52="","",SUMIFS(数据录入!$F$5:$F$785,数据录入!$I$5:$I$785,$B52,数据录入!$K$5:$K$785,N$43))</f>
        <v>0</v>
      </c>
      <c r="O52" s="38">
        <f t="shared" si="7"/>
        <v>5400</v>
      </c>
      <c r="P52" s="39">
        <f t="shared" si="8"/>
        <v>0.000142998092483036</v>
      </c>
    </row>
    <row r="53" ht="20" customHeight="1" spans="1:16">
      <c r="A53" s="37">
        <v>10</v>
      </c>
      <c r="B53" s="37" t="s">
        <v>84</v>
      </c>
      <c r="C53" s="38">
        <f>IF($B53="","",SUMIFS(数据录入!$F$5:$F$785,数据录入!$I$5:$I$785,$B53,数据录入!$K$5:$K$785,C$43))</f>
        <v>0</v>
      </c>
      <c r="D53" s="38">
        <f>IF($B53="","",SUMIFS(数据录入!$F$5:$F$785,数据录入!$I$5:$I$785,$B53,数据录入!$K$5:$K$785,D$43))</f>
        <v>0</v>
      </c>
      <c r="E53" s="38">
        <f>IF($B53="","",SUMIFS(数据录入!$F$5:$F$785,数据录入!$I$5:$I$785,$B53,数据录入!$K$5:$K$785,E$43))</f>
        <v>0</v>
      </c>
      <c r="F53" s="38">
        <f>IF($B53="","",SUMIFS(数据录入!$F$5:$F$785,数据录入!$I$5:$I$785,$B53,数据录入!$K$5:$K$785,F$43))</f>
        <v>0</v>
      </c>
      <c r="G53" s="38">
        <f>IF($B53="","",SUMIFS(数据录入!$F$5:$F$785,数据录入!$I$5:$I$785,$B53,数据录入!$K$5:$K$785,G$43))</f>
        <v>0</v>
      </c>
      <c r="H53" s="38">
        <f>IF($B53="","",SUMIFS(数据录入!$F$5:$F$785,数据录入!$I$5:$I$785,$B53,数据录入!$K$5:$K$785,H$43))</f>
        <v>0</v>
      </c>
      <c r="I53" s="38">
        <f>IF($B53="","",SUMIFS(数据录入!$F$5:$F$785,数据录入!$I$5:$I$785,$B53,数据录入!$K$5:$K$785,I$43))</f>
        <v>70</v>
      </c>
      <c r="J53" s="38">
        <f>IF($B53="","",SUMIFS(数据录入!$F$5:$F$785,数据录入!$I$5:$I$785,$B53,数据录入!$K$5:$K$785,J$43))</f>
        <v>70</v>
      </c>
      <c r="K53" s="38">
        <f>IF($B53="","",SUMIFS(数据录入!$F$5:$F$785,数据录入!$I$5:$I$785,$B53,数据录入!$K$5:$K$785,K$43))</f>
        <v>0</v>
      </c>
      <c r="L53" s="38">
        <f>IF($B53="","",SUMIFS(数据录入!$F$5:$F$785,数据录入!$I$5:$I$785,$B53,数据录入!$K$5:$K$785,L$43))</f>
        <v>0</v>
      </c>
      <c r="M53" s="38">
        <f>IF($B53="","",SUMIFS(数据录入!$F$5:$F$785,数据录入!$I$5:$I$785,$B53,数据录入!$K$5:$K$785,M$43))</f>
        <v>0</v>
      </c>
      <c r="N53" s="38">
        <f>IF($B53="","",SUMIFS(数据录入!$F$5:$F$785,数据录入!$I$5:$I$785,$B53,数据录入!$K$5:$K$785,N$43))</f>
        <v>0</v>
      </c>
      <c r="O53" s="38">
        <f t="shared" si="7"/>
        <v>140</v>
      </c>
      <c r="P53" s="39">
        <f t="shared" si="8"/>
        <v>3.7073579532639e-6</v>
      </c>
    </row>
    <row r="54" ht="20" customHeight="1" spans="1:16">
      <c r="A54" s="37">
        <v>11</v>
      </c>
      <c r="B54" s="37" t="s">
        <v>88</v>
      </c>
      <c r="C54" s="38">
        <f>IF($B54="","",SUMIFS(数据录入!$F$5:$F$785,数据录入!$I$5:$I$785,$B54,数据录入!$K$5:$K$785,C$43))</f>
        <v>0</v>
      </c>
      <c r="D54" s="38">
        <f>IF($B54="","",SUMIFS(数据录入!$F$5:$F$785,数据录入!$I$5:$I$785,$B54,数据录入!$K$5:$K$785,D$43))</f>
        <v>0</v>
      </c>
      <c r="E54" s="38">
        <f>IF($B54="","",SUMIFS(数据录入!$F$5:$F$785,数据录入!$I$5:$I$785,$B54,数据录入!$K$5:$K$785,E$43))</f>
        <v>0</v>
      </c>
      <c r="F54" s="38">
        <f>IF($B54="","",SUMIFS(数据录入!$F$5:$F$785,数据录入!$I$5:$I$785,$B54,数据录入!$K$5:$K$785,F$43))</f>
        <v>0</v>
      </c>
      <c r="G54" s="38">
        <f>IF($B54="","",SUMIFS(数据录入!$F$5:$F$785,数据录入!$I$5:$I$785,$B54,数据录入!$K$5:$K$785,G$43))</f>
        <v>0</v>
      </c>
      <c r="H54" s="38">
        <f>IF($B54="","",SUMIFS(数据录入!$F$5:$F$785,数据录入!$I$5:$I$785,$B54,数据录入!$K$5:$K$785,H$43))</f>
        <v>0</v>
      </c>
      <c r="I54" s="38">
        <f>IF($B54="","",SUMIFS(数据录入!$F$5:$F$785,数据录入!$I$5:$I$785,$B54,数据录入!$K$5:$K$785,I$43))</f>
        <v>0</v>
      </c>
      <c r="J54" s="38">
        <f>IF($B54="","",SUMIFS(数据录入!$F$5:$F$785,数据录入!$I$5:$I$785,$B54,数据录入!$K$5:$K$785,J$43))</f>
        <v>0</v>
      </c>
      <c r="K54" s="38">
        <f>IF($B54="","",SUMIFS(数据录入!$F$5:$F$785,数据录入!$I$5:$I$785,$B54,数据录入!$K$5:$K$785,K$43))</f>
        <v>0</v>
      </c>
      <c r="L54" s="38">
        <f>IF($B54="","",SUMIFS(数据录入!$F$5:$F$785,数据录入!$I$5:$I$785,$B54,数据录入!$K$5:$K$785,L$43))</f>
        <v>0</v>
      </c>
      <c r="M54" s="38">
        <f>IF($B54="","",SUMIFS(数据录入!$F$5:$F$785,数据录入!$I$5:$I$785,$B54,数据录入!$K$5:$K$785,M$43))</f>
        <v>0</v>
      </c>
      <c r="N54" s="38">
        <f>IF($B54="","",SUMIFS(数据录入!$F$5:$F$785,数据录入!$I$5:$I$785,$B54,数据录入!$K$5:$K$785,N$43))</f>
        <v>0</v>
      </c>
      <c r="O54" s="38">
        <f t="shared" si="7"/>
        <v>0</v>
      </c>
      <c r="P54" s="39">
        <f t="shared" si="8"/>
        <v>0</v>
      </c>
    </row>
    <row r="55" ht="20" customHeight="1" spans="1:16">
      <c r="A55" s="37">
        <v>12</v>
      </c>
      <c r="B55" s="37" t="s">
        <v>92</v>
      </c>
      <c r="C55" s="38">
        <f>IF($B55="","",SUMIFS(数据录入!$F$5:$F$785,数据录入!$I$5:$I$785,$B55,数据录入!$K$5:$K$785,C$43))</f>
        <v>0</v>
      </c>
      <c r="D55" s="38">
        <f>IF($B55="","",SUMIFS(数据录入!$F$5:$F$785,数据录入!$I$5:$I$785,$B55,数据录入!$K$5:$K$785,D$43))</f>
        <v>0</v>
      </c>
      <c r="E55" s="38">
        <f>IF($B55="","",SUMIFS(数据录入!$F$5:$F$785,数据录入!$I$5:$I$785,$B55,数据录入!$K$5:$K$785,E$43))</f>
        <v>0</v>
      </c>
      <c r="F55" s="38">
        <f>IF($B55="","",SUMIFS(数据录入!$F$5:$F$785,数据录入!$I$5:$I$785,$B55,数据录入!$K$5:$K$785,F$43))</f>
        <v>0</v>
      </c>
      <c r="G55" s="38">
        <f>IF($B55="","",SUMIFS(数据录入!$F$5:$F$785,数据录入!$I$5:$I$785,$B55,数据录入!$K$5:$K$785,G$43))</f>
        <v>0</v>
      </c>
      <c r="H55" s="38">
        <f>IF($B55="","",SUMIFS(数据录入!$F$5:$F$785,数据录入!$I$5:$I$785,$B55,数据录入!$K$5:$K$785,H$43))</f>
        <v>0</v>
      </c>
      <c r="I55" s="38">
        <f>IF($B55="","",SUMIFS(数据录入!$F$5:$F$785,数据录入!$I$5:$I$785,$B55,数据录入!$K$5:$K$785,I$43))</f>
        <v>5000</v>
      </c>
      <c r="J55" s="38">
        <f>IF($B55="","",SUMIFS(数据录入!$F$5:$F$785,数据录入!$I$5:$I$785,$B55,数据录入!$K$5:$K$785,J$43))</f>
        <v>5000</v>
      </c>
      <c r="K55" s="38">
        <f>IF($B55="","",SUMIFS(数据录入!$F$5:$F$785,数据录入!$I$5:$I$785,$B55,数据录入!$K$5:$K$785,K$43))</f>
        <v>5000</v>
      </c>
      <c r="L55" s="38">
        <f>IF($B55="","",SUMIFS(数据录入!$F$5:$F$785,数据录入!$I$5:$I$785,$B55,数据录入!$K$5:$K$785,L$43))</f>
        <v>0</v>
      </c>
      <c r="M55" s="38">
        <f>IF($B55="","",SUMIFS(数据录入!$F$5:$F$785,数据录入!$I$5:$I$785,$B55,数据录入!$K$5:$K$785,M$43))</f>
        <v>0</v>
      </c>
      <c r="N55" s="38">
        <f>IF($B55="","",SUMIFS(数据录入!$F$5:$F$785,数据录入!$I$5:$I$785,$B55,数据录入!$K$5:$K$785,N$43))</f>
        <v>0</v>
      </c>
      <c r="O55" s="38">
        <f t="shared" si="7"/>
        <v>15000</v>
      </c>
      <c r="P55" s="39">
        <f t="shared" si="8"/>
        <v>0.000397216923563989</v>
      </c>
    </row>
    <row r="56" ht="20" customHeight="1" spans="1:16">
      <c r="A56" s="37">
        <v>13</v>
      </c>
      <c r="B56" s="37" t="s">
        <v>97</v>
      </c>
      <c r="C56" s="38">
        <f>IF($B56="","",SUMIFS(数据录入!$F$5:$F$785,数据录入!$I$5:$I$785,$B56,数据录入!$K$5:$K$785,C$43))</f>
        <v>0</v>
      </c>
      <c r="D56" s="38">
        <f>IF($B56="","",SUMIFS(数据录入!$F$5:$F$785,数据录入!$I$5:$I$785,$B56,数据录入!$K$5:$K$785,D$43))</f>
        <v>0</v>
      </c>
      <c r="E56" s="38">
        <f>IF($B56="","",SUMIFS(数据录入!$F$5:$F$785,数据录入!$I$5:$I$785,$B56,数据录入!$K$5:$K$785,E$43))</f>
        <v>0</v>
      </c>
      <c r="F56" s="38">
        <f>IF($B56="","",SUMIFS(数据录入!$F$5:$F$785,数据录入!$I$5:$I$785,$B56,数据录入!$K$5:$K$785,F$43))</f>
        <v>0</v>
      </c>
      <c r="G56" s="38">
        <f>IF($B56="","",SUMIFS(数据录入!$F$5:$F$785,数据录入!$I$5:$I$785,$B56,数据录入!$K$5:$K$785,G$43))</f>
        <v>0</v>
      </c>
      <c r="H56" s="38">
        <f>IF($B56="","",SUMIFS(数据录入!$F$5:$F$785,数据录入!$I$5:$I$785,$B56,数据录入!$K$5:$K$785,H$43))</f>
        <v>0</v>
      </c>
      <c r="I56" s="38">
        <f>IF($B56="","",SUMIFS(数据录入!$F$5:$F$785,数据录入!$I$5:$I$785,$B56,数据录入!$K$5:$K$785,I$43))</f>
        <v>150000</v>
      </c>
      <c r="J56" s="38">
        <f>IF($B56="","",SUMIFS(数据录入!$F$5:$F$785,数据录入!$I$5:$I$785,$B56,数据录入!$K$5:$K$785,J$43))</f>
        <v>0</v>
      </c>
      <c r="K56" s="38">
        <f>IF($B56="","",SUMIFS(数据录入!$F$5:$F$785,数据录入!$I$5:$I$785,$B56,数据录入!$K$5:$K$785,K$43))</f>
        <v>0</v>
      </c>
      <c r="L56" s="38">
        <f>IF($B56="","",SUMIFS(数据录入!$F$5:$F$785,数据录入!$I$5:$I$785,$B56,数据录入!$K$5:$K$785,L$43))</f>
        <v>0</v>
      </c>
      <c r="M56" s="38">
        <f>IF($B56="","",SUMIFS(数据录入!$F$5:$F$785,数据录入!$I$5:$I$785,$B56,数据录入!$K$5:$K$785,M$43))</f>
        <v>0</v>
      </c>
      <c r="N56" s="38">
        <f>IF($B56="","",SUMIFS(数据录入!$F$5:$F$785,数据录入!$I$5:$I$785,$B56,数据录入!$K$5:$K$785,N$43))</f>
        <v>0</v>
      </c>
      <c r="O56" s="38">
        <f t="shared" si="7"/>
        <v>150000</v>
      </c>
      <c r="P56" s="39">
        <f t="shared" si="8"/>
        <v>0.00397216923563989</v>
      </c>
    </row>
    <row r="57" ht="16.5" spans="1:16">
      <c r="A57" s="37">
        <v>14</v>
      </c>
      <c r="B57" s="34" t="s">
        <v>101</v>
      </c>
      <c r="C57" s="38">
        <f>IF($B57="","",SUMIFS(数据录入!$F$5:$F$785,数据录入!$I$5:$I$785,$B57,数据录入!$K$5:$K$785,C$43))</f>
        <v>0</v>
      </c>
      <c r="D57" s="38">
        <f>IF($B57="","",SUMIFS(数据录入!$F$5:$F$785,数据录入!$I$5:$I$785,$B57,数据录入!$K$5:$K$785,D$43))</f>
        <v>0</v>
      </c>
      <c r="E57" s="38">
        <f>IF($B57="","",SUMIFS(数据录入!$F$5:$F$785,数据录入!$I$5:$I$785,$B57,数据录入!$K$5:$K$785,E$43))</f>
        <v>0</v>
      </c>
      <c r="F57" s="38">
        <f>IF($B57="","",SUMIFS(数据录入!$F$5:$F$785,数据录入!$I$5:$I$785,$B57,数据录入!$K$5:$K$785,F$43))</f>
        <v>0</v>
      </c>
      <c r="G57" s="38">
        <f>IF($B57="","",SUMIFS(数据录入!$F$5:$F$785,数据录入!$I$5:$I$785,$B57,数据录入!$K$5:$K$785,G$43))</f>
        <v>0</v>
      </c>
      <c r="H57" s="38">
        <f>IF($B57="","",SUMIFS(数据录入!$F$5:$F$785,数据录入!$I$5:$I$785,$B57,数据录入!$K$5:$K$785,H$43))</f>
        <v>0</v>
      </c>
      <c r="I57" s="38">
        <f>IF($B57="","",SUMIFS(数据录入!$F$5:$F$785,数据录入!$I$5:$I$785,$B57,数据录入!$K$5:$K$785,I$43))</f>
        <v>210</v>
      </c>
      <c r="J57" s="38">
        <f>IF($B57="","",SUMIFS(数据录入!$F$5:$F$785,数据录入!$I$5:$I$785,$B57,数据录入!$K$5:$K$785,J$43))</f>
        <v>210</v>
      </c>
      <c r="K57" s="38">
        <f>IF($B57="","",SUMIFS(数据录入!$F$5:$F$785,数据录入!$I$5:$I$785,$B57,数据录入!$K$5:$K$785,K$43))</f>
        <v>0</v>
      </c>
      <c r="L57" s="38">
        <f>IF($B57="","",SUMIFS(数据录入!$F$5:$F$785,数据录入!$I$5:$I$785,$B57,数据录入!$K$5:$K$785,L$43))</f>
        <v>0</v>
      </c>
      <c r="M57" s="38">
        <f>IF($B57="","",SUMIFS(数据录入!$F$5:$F$785,数据录入!$I$5:$I$785,$B57,数据录入!$K$5:$K$785,M$43))</f>
        <v>0</v>
      </c>
      <c r="N57" s="38">
        <f>IF($B57="","",SUMIFS(数据录入!$F$5:$F$785,数据录入!$I$5:$I$785,$B57,数据录入!$K$5:$K$785,N$43))</f>
        <v>0</v>
      </c>
      <c r="O57" s="38">
        <f t="shared" ref="O57:O88" si="9">SUM(C57:N57)</f>
        <v>420</v>
      </c>
      <c r="P57" s="39">
        <f t="shared" ref="P57:P88" si="10">IF($O$4=0,"",O57/$O$42)</f>
        <v>1.11220738597917e-5</v>
      </c>
    </row>
    <row r="58" ht="16.5" spans="1:16">
      <c r="A58" s="37">
        <v>15</v>
      </c>
      <c r="B58" s="34" t="s">
        <v>103</v>
      </c>
      <c r="C58" s="38">
        <f>IF($B58="","",SUMIFS(数据录入!$F$5:$F$785,数据录入!$I$5:$I$785,$B58,数据录入!$K$5:$K$785,C$43))</f>
        <v>0</v>
      </c>
      <c r="D58" s="38">
        <f>IF($B58="","",SUMIFS(数据录入!$F$5:$F$785,数据录入!$I$5:$I$785,$B58,数据录入!$K$5:$K$785,D$43))</f>
        <v>0</v>
      </c>
      <c r="E58" s="38">
        <f>IF($B58="","",SUMIFS(数据录入!$F$5:$F$785,数据录入!$I$5:$I$785,$B58,数据录入!$K$5:$K$785,E$43))</f>
        <v>0</v>
      </c>
      <c r="F58" s="38">
        <f>IF($B58="","",SUMIFS(数据录入!$F$5:$F$785,数据录入!$I$5:$I$785,$B58,数据录入!$K$5:$K$785,F$43))</f>
        <v>0</v>
      </c>
      <c r="G58" s="38">
        <f>IF($B58="","",SUMIFS(数据录入!$F$5:$F$785,数据录入!$I$5:$I$785,$B58,数据录入!$K$5:$K$785,G$43))</f>
        <v>0</v>
      </c>
      <c r="H58" s="38">
        <f>IF($B58="","",SUMIFS(数据录入!$F$5:$F$785,数据录入!$I$5:$I$785,$B58,数据录入!$K$5:$K$785,H$43))</f>
        <v>0</v>
      </c>
      <c r="I58" s="38">
        <f>IF($B58="","",SUMIFS(数据录入!$F$5:$F$785,数据录入!$I$5:$I$785,$B58,数据录入!$K$5:$K$785,I$43))</f>
        <v>720</v>
      </c>
      <c r="J58" s="38">
        <f>IF($B58="","",SUMIFS(数据录入!$F$5:$F$785,数据录入!$I$5:$I$785,$B58,数据录入!$K$5:$K$785,J$43))</f>
        <v>720</v>
      </c>
      <c r="K58" s="38">
        <f>IF($B58="","",SUMIFS(数据录入!$F$5:$F$785,数据录入!$I$5:$I$785,$B58,数据录入!$K$5:$K$785,K$43))</f>
        <v>720</v>
      </c>
      <c r="L58" s="38">
        <f>IF($B58="","",SUMIFS(数据录入!$F$5:$F$785,数据录入!$I$5:$I$785,$B58,数据录入!$K$5:$K$785,L$43))</f>
        <v>0</v>
      </c>
      <c r="M58" s="38">
        <f>IF($B58="","",SUMIFS(数据录入!$F$5:$F$785,数据录入!$I$5:$I$785,$B58,数据录入!$K$5:$K$785,M$43))</f>
        <v>0</v>
      </c>
      <c r="N58" s="38">
        <f>IF($B58="","",SUMIFS(数据录入!$F$5:$F$785,数据录入!$I$5:$I$785,$B58,数据录入!$K$5:$K$785,N$43))</f>
        <v>0</v>
      </c>
      <c r="O58" s="38">
        <f t="shared" si="9"/>
        <v>2160</v>
      </c>
      <c r="P58" s="39">
        <f t="shared" si="10"/>
        <v>5.71992369932144e-5</v>
      </c>
    </row>
    <row r="59" ht="16.5" spans="1:16">
      <c r="A59" s="37">
        <v>16</v>
      </c>
      <c r="B59" s="34" t="s">
        <v>105</v>
      </c>
      <c r="C59" s="38">
        <f>IF($B59="","",SUMIFS(数据录入!$F$5:$F$785,数据录入!$I$5:$I$785,$B59,数据录入!$K$5:$K$785,C$43))</f>
        <v>0</v>
      </c>
      <c r="D59" s="38">
        <f>IF($B59="","",SUMIFS(数据录入!$F$5:$F$785,数据录入!$I$5:$I$785,$B59,数据录入!$K$5:$K$785,D$43))</f>
        <v>0</v>
      </c>
      <c r="E59" s="38">
        <f>IF($B59="","",SUMIFS(数据录入!$F$5:$F$785,数据录入!$I$5:$I$785,$B59,数据录入!$K$5:$K$785,E$43))</f>
        <v>0</v>
      </c>
      <c r="F59" s="38">
        <f>IF($B59="","",SUMIFS(数据录入!$F$5:$F$785,数据录入!$I$5:$I$785,$B59,数据录入!$K$5:$K$785,F$43))</f>
        <v>0</v>
      </c>
      <c r="G59" s="38">
        <f>IF($B59="","",SUMIFS(数据录入!$F$5:$F$785,数据录入!$I$5:$I$785,$B59,数据录入!$K$5:$K$785,G$43))</f>
        <v>0</v>
      </c>
      <c r="H59" s="38">
        <f>IF($B59="","",SUMIFS(数据录入!$F$5:$F$785,数据录入!$I$5:$I$785,$B59,数据录入!$K$5:$K$785,H$43))</f>
        <v>0</v>
      </c>
      <c r="I59" s="38">
        <f>IF($B59="","",SUMIFS(数据录入!$F$5:$F$785,数据录入!$I$5:$I$785,$B59,数据录入!$K$5:$K$785,I$43))</f>
        <v>120</v>
      </c>
      <c r="J59" s="38">
        <f>IF($B59="","",SUMIFS(数据录入!$F$5:$F$785,数据录入!$I$5:$I$785,$B59,数据录入!$K$5:$K$785,J$43))</f>
        <v>120</v>
      </c>
      <c r="K59" s="38">
        <f>IF($B59="","",SUMIFS(数据录入!$F$5:$F$785,数据录入!$I$5:$I$785,$B59,数据录入!$K$5:$K$785,K$43))</f>
        <v>120</v>
      </c>
      <c r="L59" s="38">
        <f>IF($B59="","",SUMIFS(数据录入!$F$5:$F$785,数据录入!$I$5:$I$785,$B59,数据录入!$K$5:$K$785,L$43))</f>
        <v>0</v>
      </c>
      <c r="M59" s="38">
        <f>IF($B59="","",SUMIFS(数据录入!$F$5:$F$785,数据录入!$I$5:$I$785,$B59,数据录入!$K$5:$K$785,M$43))</f>
        <v>0</v>
      </c>
      <c r="N59" s="38">
        <f>IF($B59="","",SUMIFS(数据录入!$F$5:$F$785,数据录入!$I$5:$I$785,$B59,数据录入!$K$5:$K$785,N$43))</f>
        <v>0</v>
      </c>
      <c r="O59" s="38">
        <f t="shared" si="9"/>
        <v>360</v>
      </c>
      <c r="P59" s="39">
        <f t="shared" si="10"/>
        <v>9.53320616553573e-6</v>
      </c>
    </row>
    <row r="60" ht="16.5" spans="1:16">
      <c r="A60" s="37">
        <v>17</v>
      </c>
      <c r="B60" s="34" t="s">
        <v>107</v>
      </c>
      <c r="C60" s="38">
        <f>IF($B60="","",SUMIFS(数据录入!$F$5:$F$785,数据录入!$I$5:$I$785,$B60,数据录入!$K$5:$K$785,C$43))</f>
        <v>0</v>
      </c>
      <c r="D60" s="38">
        <f>IF($B60="","",SUMIFS(数据录入!$F$5:$F$785,数据录入!$I$5:$I$785,$B60,数据录入!$K$5:$K$785,D$43))</f>
        <v>0</v>
      </c>
      <c r="E60" s="38">
        <f>IF($B60="","",SUMIFS(数据录入!$F$5:$F$785,数据录入!$I$5:$I$785,$B60,数据录入!$K$5:$K$785,E$43))</f>
        <v>0</v>
      </c>
      <c r="F60" s="38">
        <f>IF($B60="","",SUMIFS(数据录入!$F$5:$F$785,数据录入!$I$5:$I$785,$B60,数据录入!$K$5:$K$785,F$43))</f>
        <v>0</v>
      </c>
      <c r="G60" s="38">
        <f>IF($B60="","",SUMIFS(数据录入!$F$5:$F$785,数据录入!$I$5:$I$785,$B60,数据录入!$K$5:$K$785,G$43))</f>
        <v>0</v>
      </c>
      <c r="H60" s="38">
        <f>IF($B60="","",SUMIFS(数据录入!$F$5:$F$785,数据录入!$I$5:$I$785,$B60,数据录入!$K$5:$K$785,H$43))</f>
        <v>0</v>
      </c>
      <c r="I60" s="38">
        <f>IF($B60="","",SUMIFS(数据录入!$F$5:$F$785,数据录入!$I$5:$I$785,$B60,数据录入!$K$5:$K$785,I$43))</f>
        <v>0</v>
      </c>
      <c r="J60" s="38">
        <f>IF($B60="","",SUMIFS(数据录入!$F$5:$F$785,数据录入!$I$5:$I$785,$B60,数据录入!$K$5:$K$785,J$43))</f>
        <v>1084090</v>
      </c>
      <c r="K60" s="38">
        <f>IF($B60="","",SUMIFS(数据录入!$F$5:$F$785,数据录入!$I$5:$I$785,$B60,数据录入!$K$5:$K$785,K$43))</f>
        <v>0</v>
      </c>
      <c r="L60" s="38">
        <f>IF($B60="","",SUMIFS(数据录入!$F$5:$F$785,数据录入!$I$5:$I$785,$B60,数据录入!$K$5:$K$785,L$43))</f>
        <v>0</v>
      </c>
      <c r="M60" s="38">
        <f>IF($B60="","",SUMIFS(数据录入!$F$5:$F$785,数据录入!$I$5:$I$785,$B60,数据录入!$K$5:$K$785,M$43))</f>
        <v>0</v>
      </c>
      <c r="N60" s="38">
        <f>IF($B60="","",SUMIFS(数据录入!$F$5:$F$785,数据录入!$I$5:$I$785,$B60,数据录入!$K$5:$K$785,N$43))</f>
        <v>0</v>
      </c>
      <c r="O60" s="38">
        <f t="shared" si="9"/>
        <v>1084090</v>
      </c>
      <c r="P60" s="39">
        <f t="shared" si="10"/>
        <v>0.028707926311099</v>
      </c>
    </row>
    <row r="61" ht="16.5" spans="1:16">
      <c r="A61" s="37">
        <v>18</v>
      </c>
      <c r="B61" s="34" t="s">
        <v>109</v>
      </c>
      <c r="C61" s="38">
        <f>IF($B61="","",SUMIFS(数据录入!$F$5:$F$785,数据录入!$I$5:$I$785,$B61,数据录入!$K$5:$K$785,C$43))</f>
        <v>0</v>
      </c>
      <c r="D61" s="38">
        <f>IF($B61="","",SUMIFS(数据录入!$F$5:$F$785,数据录入!$I$5:$I$785,$B61,数据录入!$K$5:$K$785,D$43))</f>
        <v>0</v>
      </c>
      <c r="E61" s="38">
        <f>IF($B61="","",SUMIFS(数据录入!$F$5:$F$785,数据录入!$I$5:$I$785,$B61,数据录入!$K$5:$K$785,E$43))</f>
        <v>0</v>
      </c>
      <c r="F61" s="38">
        <f>IF($B61="","",SUMIFS(数据录入!$F$5:$F$785,数据录入!$I$5:$I$785,$B61,数据录入!$K$5:$K$785,F$43))</f>
        <v>0</v>
      </c>
      <c r="G61" s="38">
        <f>IF($B61="","",SUMIFS(数据录入!$F$5:$F$785,数据录入!$I$5:$I$785,$B61,数据录入!$K$5:$K$785,G$43))</f>
        <v>0</v>
      </c>
      <c r="H61" s="38">
        <f>IF($B61="","",SUMIFS(数据录入!$F$5:$F$785,数据录入!$I$5:$I$785,$B61,数据录入!$K$5:$K$785,H$43))</f>
        <v>0</v>
      </c>
      <c r="I61" s="38">
        <f>IF($B61="","",SUMIFS(数据录入!$F$5:$F$785,数据录入!$I$5:$I$785,$B61,数据录入!$K$5:$K$785,I$43))</f>
        <v>700000</v>
      </c>
      <c r="J61" s="38">
        <f>IF($B61="","",SUMIFS(数据录入!$F$5:$F$785,数据录入!$I$5:$I$785,$B61,数据录入!$K$5:$K$785,J$43))</f>
        <v>0</v>
      </c>
      <c r="K61" s="38">
        <f>IF($B61="","",SUMIFS(数据录入!$F$5:$F$785,数据录入!$I$5:$I$785,$B61,数据录入!$K$5:$K$785,K$43))</f>
        <v>0</v>
      </c>
      <c r="L61" s="38">
        <f>IF($B61="","",SUMIFS(数据录入!$F$5:$F$785,数据录入!$I$5:$I$785,$B61,数据录入!$K$5:$K$785,L$43))</f>
        <v>0</v>
      </c>
      <c r="M61" s="38">
        <f>IF($B61="","",SUMIFS(数据录入!$F$5:$F$785,数据录入!$I$5:$I$785,$B61,数据录入!$K$5:$K$785,M$43))</f>
        <v>0</v>
      </c>
      <c r="N61" s="38">
        <f>IF($B61="","",SUMIFS(数据录入!$F$5:$F$785,数据录入!$I$5:$I$785,$B61,数据录入!$K$5:$K$785,N$43))</f>
        <v>0</v>
      </c>
      <c r="O61" s="38">
        <f t="shared" si="9"/>
        <v>700000</v>
      </c>
      <c r="P61" s="39">
        <f t="shared" si="10"/>
        <v>0.0185367897663195</v>
      </c>
    </row>
    <row r="62" ht="16.5" spans="1:16">
      <c r="A62" s="37">
        <v>19</v>
      </c>
      <c r="B62" s="34" t="s">
        <v>111</v>
      </c>
      <c r="C62" s="38">
        <f>IF($B62="","",SUMIFS(数据录入!$F$5:$F$785,数据录入!$I$5:$I$785,$B62,数据录入!$K$5:$K$785,C$43))</f>
        <v>0</v>
      </c>
      <c r="D62" s="38">
        <f>IF($B62="","",SUMIFS(数据录入!$F$5:$F$785,数据录入!$I$5:$I$785,$B62,数据录入!$K$5:$K$785,D$43))</f>
        <v>0</v>
      </c>
      <c r="E62" s="38">
        <f>IF($B62="","",SUMIFS(数据录入!$F$5:$F$785,数据录入!$I$5:$I$785,$B62,数据录入!$K$5:$K$785,E$43))</f>
        <v>0</v>
      </c>
      <c r="F62" s="38">
        <f>IF($B62="","",SUMIFS(数据录入!$F$5:$F$785,数据录入!$I$5:$I$785,$B62,数据录入!$K$5:$K$785,F$43))</f>
        <v>0</v>
      </c>
      <c r="G62" s="38">
        <f>IF($B62="","",SUMIFS(数据录入!$F$5:$F$785,数据录入!$I$5:$I$785,$B62,数据录入!$K$5:$K$785,G$43))</f>
        <v>0</v>
      </c>
      <c r="H62" s="38">
        <f>IF($B62="","",SUMIFS(数据录入!$F$5:$F$785,数据录入!$I$5:$I$785,$B62,数据录入!$K$5:$K$785,H$43))</f>
        <v>0</v>
      </c>
      <c r="I62" s="38">
        <f>IF($B62="","",SUMIFS(数据录入!$F$5:$F$785,数据录入!$I$5:$I$785,$B62,数据录入!$K$5:$K$785,I$43))</f>
        <v>0</v>
      </c>
      <c r="J62" s="38">
        <f>IF($B62="","",SUMIFS(数据录入!$F$5:$F$785,数据录入!$I$5:$I$785,$B62,数据录入!$K$5:$K$785,J$43))</f>
        <v>372000</v>
      </c>
      <c r="K62" s="38">
        <f>IF($B62="","",SUMIFS(数据录入!$F$5:$F$785,数据录入!$I$5:$I$785,$B62,数据录入!$K$5:$K$785,K$43))</f>
        <v>0</v>
      </c>
      <c r="L62" s="38">
        <f>IF($B62="","",SUMIFS(数据录入!$F$5:$F$785,数据录入!$I$5:$I$785,$B62,数据录入!$K$5:$K$785,L$43))</f>
        <v>0</v>
      </c>
      <c r="M62" s="38">
        <f>IF($B62="","",SUMIFS(数据录入!$F$5:$F$785,数据录入!$I$5:$I$785,$B62,数据录入!$K$5:$K$785,M$43))</f>
        <v>0</v>
      </c>
      <c r="N62" s="38">
        <f>IF($B62="","",SUMIFS(数据录入!$F$5:$F$785,数据录入!$I$5:$I$785,$B62,数据录入!$K$5:$K$785,N$43))</f>
        <v>0</v>
      </c>
      <c r="O62" s="38">
        <f t="shared" si="9"/>
        <v>372000</v>
      </c>
      <c r="P62" s="39">
        <f t="shared" si="10"/>
        <v>0.00985097970438692</v>
      </c>
    </row>
    <row r="63" ht="16.5" spans="1:16">
      <c r="A63" s="37">
        <v>20</v>
      </c>
      <c r="B63" s="34" t="s">
        <v>113</v>
      </c>
      <c r="C63" s="38">
        <f>IF($B63="","",SUMIFS(数据录入!$F$5:$F$785,数据录入!$I$5:$I$785,$B63,数据录入!$K$5:$K$785,C$43))</f>
        <v>0</v>
      </c>
      <c r="D63" s="38">
        <f>IF($B63="","",SUMIFS(数据录入!$F$5:$F$785,数据录入!$I$5:$I$785,$B63,数据录入!$K$5:$K$785,D$43))</f>
        <v>0</v>
      </c>
      <c r="E63" s="38">
        <f>IF($B63="","",SUMIFS(数据录入!$F$5:$F$785,数据录入!$I$5:$I$785,$B63,数据录入!$K$5:$K$785,E$43))</f>
        <v>0</v>
      </c>
      <c r="F63" s="38">
        <f>IF($B63="","",SUMIFS(数据录入!$F$5:$F$785,数据录入!$I$5:$I$785,$B63,数据录入!$K$5:$K$785,F$43))</f>
        <v>0</v>
      </c>
      <c r="G63" s="38">
        <f>IF($B63="","",SUMIFS(数据录入!$F$5:$F$785,数据录入!$I$5:$I$785,$B63,数据录入!$K$5:$K$785,G$43))</f>
        <v>0</v>
      </c>
      <c r="H63" s="38">
        <f>IF($B63="","",SUMIFS(数据录入!$F$5:$F$785,数据录入!$I$5:$I$785,$B63,数据录入!$K$5:$K$785,H$43))</f>
        <v>0</v>
      </c>
      <c r="I63" s="38">
        <f>IF($B63="","",SUMIFS(数据录入!$F$5:$F$785,数据录入!$I$5:$I$785,$B63,数据录入!$K$5:$K$785,I$43))</f>
        <v>4000</v>
      </c>
      <c r="J63" s="38">
        <f>IF($B63="","",SUMIFS(数据录入!$F$5:$F$785,数据录入!$I$5:$I$785,$B63,数据录入!$K$5:$K$785,J$43))</f>
        <v>0</v>
      </c>
      <c r="K63" s="38">
        <f>IF($B63="","",SUMIFS(数据录入!$F$5:$F$785,数据录入!$I$5:$I$785,$B63,数据录入!$K$5:$K$785,K$43))</f>
        <v>0</v>
      </c>
      <c r="L63" s="38">
        <f>IF($B63="","",SUMIFS(数据录入!$F$5:$F$785,数据录入!$I$5:$I$785,$B63,数据录入!$K$5:$K$785,L$43))</f>
        <v>0</v>
      </c>
      <c r="M63" s="38">
        <f>IF($B63="","",SUMIFS(数据录入!$F$5:$F$785,数据录入!$I$5:$I$785,$B63,数据录入!$K$5:$K$785,M$43))</f>
        <v>0</v>
      </c>
      <c r="N63" s="38">
        <f>IF($B63="","",SUMIFS(数据录入!$F$5:$F$785,数据录入!$I$5:$I$785,$B63,数据录入!$K$5:$K$785,N$43))</f>
        <v>0</v>
      </c>
      <c r="O63" s="38">
        <f t="shared" si="9"/>
        <v>4000</v>
      </c>
      <c r="P63" s="39">
        <f t="shared" si="10"/>
        <v>0.000105924512950397</v>
      </c>
    </row>
    <row r="64" ht="16.5" spans="1:16">
      <c r="A64" s="37">
        <v>21</v>
      </c>
      <c r="B64" s="34" t="s">
        <v>115</v>
      </c>
      <c r="C64" s="38">
        <f>IF($B64="","",SUMIFS(数据录入!$F$5:$F$785,数据录入!$I$5:$I$785,$B64,数据录入!$K$5:$K$785,C$43))</f>
        <v>0</v>
      </c>
      <c r="D64" s="38">
        <f>IF($B64="","",SUMIFS(数据录入!$F$5:$F$785,数据录入!$I$5:$I$785,$B64,数据录入!$K$5:$K$785,D$43))</f>
        <v>0</v>
      </c>
      <c r="E64" s="38">
        <f>IF($B64="","",SUMIFS(数据录入!$F$5:$F$785,数据录入!$I$5:$I$785,$B64,数据录入!$K$5:$K$785,E$43))</f>
        <v>0</v>
      </c>
      <c r="F64" s="38">
        <f>IF($B64="","",SUMIFS(数据录入!$F$5:$F$785,数据录入!$I$5:$I$785,$B64,数据录入!$K$5:$K$785,F$43))</f>
        <v>0</v>
      </c>
      <c r="G64" s="38">
        <f>IF($B64="","",SUMIFS(数据录入!$F$5:$F$785,数据录入!$I$5:$I$785,$B64,数据录入!$K$5:$K$785,G$43))</f>
        <v>0</v>
      </c>
      <c r="H64" s="38">
        <f>IF($B64="","",SUMIFS(数据录入!$F$5:$F$785,数据录入!$I$5:$I$785,$B64,数据录入!$K$5:$K$785,H$43))</f>
        <v>0</v>
      </c>
      <c r="I64" s="38">
        <f>IF($B64="","",SUMIFS(数据录入!$F$5:$F$785,数据录入!$I$5:$I$785,$B64,数据录入!$K$5:$K$785,I$43))</f>
        <v>1500</v>
      </c>
      <c r="J64" s="38">
        <f>IF($B64="","",SUMIFS(数据录入!$F$5:$F$785,数据录入!$I$5:$I$785,$B64,数据录入!$K$5:$K$785,J$43))</f>
        <v>1500</v>
      </c>
      <c r="K64" s="38">
        <f>IF($B64="","",SUMIFS(数据录入!$F$5:$F$785,数据录入!$I$5:$I$785,$B64,数据录入!$K$5:$K$785,K$43))</f>
        <v>0</v>
      </c>
      <c r="L64" s="38">
        <f>IF($B64="","",SUMIFS(数据录入!$F$5:$F$785,数据录入!$I$5:$I$785,$B64,数据录入!$K$5:$K$785,L$43))</f>
        <v>0</v>
      </c>
      <c r="M64" s="38">
        <f>IF($B64="","",SUMIFS(数据录入!$F$5:$F$785,数据录入!$I$5:$I$785,$B64,数据录入!$K$5:$K$785,M$43))</f>
        <v>0</v>
      </c>
      <c r="N64" s="38">
        <f>IF($B64="","",SUMIFS(数据录入!$F$5:$F$785,数据录入!$I$5:$I$785,$B64,数据录入!$K$5:$K$785,N$43))</f>
        <v>0</v>
      </c>
      <c r="O64" s="38">
        <f t="shared" si="9"/>
        <v>3000</v>
      </c>
      <c r="P64" s="39">
        <f t="shared" si="10"/>
        <v>7.94433847127978e-5</v>
      </c>
    </row>
    <row r="65" ht="16.5" spans="1:16">
      <c r="A65" s="37">
        <v>22</v>
      </c>
      <c r="B65" s="34" t="s">
        <v>117</v>
      </c>
      <c r="C65" s="38">
        <f>IF($B65="","",SUMIFS(数据录入!$F$5:$F$785,数据录入!$I$5:$I$785,$B65,数据录入!$K$5:$K$785,C$43))</f>
        <v>0</v>
      </c>
      <c r="D65" s="38">
        <f>IF($B65="","",SUMIFS(数据录入!$F$5:$F$785,数据录入!$I$5:$I$785,$B65,数据录入!$K$5:$K$785,D$43))</f>
        <v>0</v>
      </c>
      <c r="E65" s="38">
        <f>IF($B65="","",SUMIFS(数据录入!$F$5:$F$785,数据录入!$I$5:$I$785,$B65,数据录入!$K$5:$K$785,E$43))</f>
        <v>0</v>
      </c>
      <c r="F65" s="38">
        <f>IF($B65="","",SUMIFS(数据录入!$F$5:$F$785,数据录入!$I$5:$I$785,$B65,数据录入!$K$5:$K$785,F$43))</f>
        <v>0</v>
      </c>
      <c r="G65" s="38">
        <f>IF($B65="","",SUMIFS(数据录入!$F$5:$F$785,数据录入!$I$5:$I$785,$B65,数据录入!$K$5:$K$785,G$43))</f>
        <v>0</v>
      </c>
      <c r="H65" s="38">
        <f>IF($B65="","",SUMIFS(数据录入!$F$5:$F$785,数据录入!$I$5:$I$785,$B65,数据录入!$K$5:$K$785,H$43))</f>
        <v>0</v>
      </c>
      <c r="I65" s="38">
        <f>IF($B65="","",SUMIFS(数据录入!$F$5:$F$785,数据录入!$I$5:$I$785,$B65,数据录入!$K$5:$K$785,I$43))</f>
        <v>8000</v>
      </c>
      <c r="J65" s="38">
        <f>IF($B65="","",SUMIFS(数据录入!$F$5:$F$785,数据录入!$I$5:$I$785,$B65,数据录入!$K$5:$K$785,J$43))</f>
        <v>8000</v>
      </c>
      <c r="K65" s="38">
        <f>IF($B65="","",SUMIFS(数据录入!$F$5:$F$785,数据录入!$I$5:$I$785,$B65,数据录入!$K$5:$K$785,K$43))</f>
        <v>0</v>
      </c>
      <c r="L65" s="38">
        <f>IF($B65="","",SUMIFS(数据录入!$F$5:$F$785,数据录入!$I$5:$I$785,$B65,数据录入!$K$5:$K$785,L$43))</f>
        <v>0</v>
      </c>
      <c r="M65" s="38">
        <f>IF($B65="","",SUMIFS(数据录入!$F$5:$F$785,数据录入!$I$5:$I$785,$B65,数据录入!$K$5:$K$785,M$43))</f>
        <v>0</v>
      </c>
      <c r="N65" s="38">
        <f>IF($B65="","",SUMIFS(数据录入!$F$5:$F$785,数据录入!$I$5:$I$785,$B65,数据录入!$K$5:$K$785,N$43))</f>
        <v>0</v>
      </c>
      <c r="O65" s="38">
        <f t="shared" si="9"/>
        <v>16000</v>
      </c>
      <c r="P65" s="39">
        <f t="shared" si="10"/>
        <v>0.000423698051801588</v>
      </c>
    </row>
    <row r="66" ht="16.5" spans="1:16">
      <c r="A66" s="37">
        <v>23</v>
      </c>
      <c r="B66" s="34" t="s">
        <v>119</v>
      </c>
      <c r="C66" s="38">
        <f>IF($B66="","",SUMIFS(数据录入!$F$5:$F$785,数据录入!$I$5:$I$785,$B66,数据录入!$K$5:$K$785,C$43))</f>
        <v>0</v>
      </c>
      <c r="D66" s="38">
        <f>IF($B66="","",SUMIFS(数据录入!$F$5:$F$785,数据录入!$I$5:$I$785,$B66,数据录入!$K$5:$K$785,D$43))</f>
        <v>0</v>
      </c>
      <c r="E66" s="38">
        <f>IF($B66="","",SUMIFS(数据录入!$F$5:$F$785,数据录入!$I$5:$I$785,$B66,数据录入!$K$5:$K$785,E$43))</f>
        <v>0</v>
      </c>
      <c r="F66" s="38">
        <f>IF($B66="","",SUMIFS(数据录入!$F$5:$F$785,数据录入!$I$5:$I$785,$B66,数据录入!$K$5:$K$785,F$43))</f>
        <v>0</v>
      </c>
      <c r="G66" s="38">
        <f>IF($B66="","",SUMIFS(数据录入!$F$5:$F$785,数据录入!$I$5:$I$785,$B66,数据录入!$K$5:$K$785,G$43))</f>
        <v>0</v>
      </c>
      <c r="H66" s="38">
        <f>IF($B66="","",SUMIFS(数据录入!$F$5:$F$785,数据录入!$I$5:$I$785,$B66,数据录入!$K$5:$K$785,H$43))</f>
        <v>0</v>
      </c>
      <c r="I66" s="38">
        <f>IF($B66="","",SUMIFS(数据录入!$F$5:$F$785,数据录入!$I$5:$I$785,$B66,数据录入!$K$5:$K$785,I$43))</f>
        <v>4875</v>
      </c>
      <c r="J66" s="38">
        <f>IF($B66="","",SUMIFS(数据录入!$F$5:$F$785,数据录入!$I$5:$I$785,$B66,数据录入!$K$5:$K$785,J$43))</f>
        <v>2875</v>
      </c>
      <c r="K66" s="38">
        <f>IF($B66="","",SUMIFS(数据录入!$F$5:$F$785,数据录入!$I$5:$I$785,$B66,数据录入!$K$5:$K$785,K$43))</f>
        <v>0</v>
      </c>
      <c r="L66" s="38">
        <f>IF($B66="","",SUMIFS(数据录入!$F$5:$F$785,数据录入!$I$5:$I$785,$B66,数据录入!$K$5:$K$785,L$43))</f>
        <v>0</v>
      </c>
      <c r="M66" s="38">
        <f>IF($B66="","",SUMIFS(数据录入!$F$5:$F$785,数据录入!$I$5:$I$785,$B66,数据录入!$K$5:$K$785,M$43))</f>
        <v>0</v>
      </c>
      <c r="N66" s="38">
        <f>IF($B66="","",SUMIFS(数据录入!$F$5:$F$785,数据录入!$I$5:$I$785,$B66,数据录入!$K$5:$K$785,N$43))</f>
        <v>0</v>
      </c>
      <c r="O66" s="38">
        <f t="shared" si="9"/>
        <v>7750</v>
      </c>
      <c r="P66" s="39">
        <f t="shared" si="10"/>
        <v>0.000205228743841394</v>
      </c>
    </row>
    <row r="67" ht="16.5" spans="1:16">
      <c r="A67" s="37">
        <v>24</v>
      </c>
      <c r="B67" s="34" t="s">
        <v>121</v>
      </c>
      <c r="C67" s="38">
        <f>IF($B67="","",SUMIFS(数据录入!$F$5:$F$785,数据录入!$I$5:$I$785,$B67,数据录入!$K$5:$K$785,C$43))</f>
        <v>0</v>
      </c>
      <c r="D67" s="38">
        <f>IF($B67="","",SUMIFS(数据录入!$F$5:$F$785,数据录入!$I$5:$I$785,$B67,数据录入!$K$5:$K$785,D$43))</f>
        <v>0</v>
      </c>
      <c r="E67" s="38">
        <f>IF($B67="","",SUMIFS(数据录入!$F$5:$F$785,数据录入!$I$5:$I$785,$B67,数据录入!$K$5:$K$785,E$43))</f>
        <v>0</v>
      </c>
      <c r="F67" s="38">
        <f>IF($B67="","",SUMIFS(数据录入!$F$5:$F$785,数据录入!$I$5:$I$785,$B67,数据录入!$K$5:$K$785,F$43))</f>
        <v>0</v>
      </c>
      <c r="G67" s="38">
        <f>IF($B67="","",SUMIFS(数据录入!$F$5:$F$785,数据录入!$I$5:$I$785,$B67,数据录入!$K$5:$K$785,G$43))</f>
        <v>0</v>
      </c>
      <c r="H67" s="38">
        <f>IF($B67="","",SUMIFS(数据录入!$F$5:$F$785,数据录入!$I$5:$I$785,$B67,数据录入!$K$5:$K$785,H$43))</f>
        <v>0</v>
      </c>
      <c r="I67" s="38">
        <f>IF($B67="","",SUMIFS(数据录入!$F$5:$F$785,数据录入!$I$5:$I$785,$B67,数据录入!$K$5:$K$785,I$43))</f>
        <v>1500</v>
      </c>
      <c r="J67" s="38">
        <f>IF($B67="","",SUMIFS(数据录入!$F$5:$F$785,数据录入!$I$5:$I$785,$B67,数据录入!$K$5:$K$785,J$43))</f>
        <v>1500</v>
      </c>
      <c r="K67" s="38">
        <f>IF($B67="","",SUMIFS(数据录入!$F$5:$F$785,数据录入!$I$5:$I$785,$B67,数据录入!$K$5:$K$785,K$43))</f>
        <v>0</v>
      </c>
      <c r="L67" s="38">
        <f>IF($B67="","",SUMIFS(数据录入!$F$5:$F$785,数据录入!$I$5:$I$785,$B67,数据录入!$K$5:$K$785,L$43))</f>
        <v>0</v>
      </c>
      <c r="M67" s="38">
        <f>IF($B67="","",SUMIFS(数据录入!$F$5:$F$785,数据录入!$I$5:$I$785,$B67,数据录入!$K$5:$K$785,M$43))</f>
        <v>0</v>
      </c>
      <c r="N67" s="38">
        <f>IF($B67="","",SUMIFS(数据录入!$F$5:$F$785,数据录入!$I$5:$I$785,$B67,数据录入!$K$5:$K$785,N$43))</f>
        <v>0</v>
      </c>
      <c r="O67" s="38">
        <f t="shared" si="9"/>
        <v>3000</v>
      </c>
      <c r="P67" s="39">
        <f t="shared" si="10"/>
        <v>7.94433847127978e-5</v>
      </c>
    </row>
    <row r="68" ht="16.5" spans="1:16">
      <c r="A68" s="37">
        <v>25</v>
      </c>
      <c r="B68" s="34" t="s">
        <v>48</v>
      </c>
      <c r="C68" s="38">
        <f>IF($B68="","",SUMIFS(数据录入!$F$5:$F$785,数据录入!$I$5:$I$785,$B68,数据录入!$K$5:$K$785,C$43))</f>
        <v>0</v>
      </c>
      <c r="D68" s="38">
        <f>IF($B68="","",SUMIFS(数据录入!$F$5:$F$785,数据录入!$I$5:$I$785,$B68,数据录入!$K$5:$K$785,D$43))</f>
        <v>0</v>
      </c>
      <c r="E68" s="38">
        <f>IF($B68="","",SUMIFS(数据录入!$F$5:$F$785,数据录入!$I$5:$I$785,$B68,数据录入!$K$5:$K$785,E$43))</f>
        <v>0</v>
      </c>
      <c r="F68" s="38">
        <f>IF($B68="","",SUMIFS(数据录入!$F$5:$F$785,数据录入!$I$5:$I$785,$B68,数据录入!$K$5:$K$785,F$43))</f>
        <v>0</v>
      </c>
      <c r="G68" s="38">
        <f>IF($B68="","",SUMIFS(数据录入!$F$5:$F$785,数据录入!$I$5:$I$785,$B68,数据录入!$K$5:$K$785,G$43))</f>
        <v>0</v>
      </c>
      <c r="H68" s="38">
        <f>IF($B68="","",SUMIFS(数据录入!$F$5:$F$785,数据录入!$I$5:$I$785,$B68,数据录入!$K$5:$K$785,H$43))</f>
        <v>0</v>
      </c>
      <c r="I68" s="38">
        <f>IF($B68="","",SUMIFS(数据录入!$F$5:$F$785,数据录入!$I$5:$I$785,$B68,数据录入!$K$5:$K$785,I$43))</f>
        <v>49952.04</v>
      </c>
      <c r="J68" s="38">
        <f>IF($B68="","",SUMIFS(数据录入!$F$5:$F$785,数据录入!$I$5:$I$785,$B68,数据录入!$K$5:$K$785,J$43))</f>
        <v>0</v>
      </c>
      <c r="K68" s="38">
        <f>IF($B68="","",SUMIFS(数据录入!$F$5:$F$785,数据录入!$I$5:$I$785,$B68,数据录入!$K$5:$K$785,K$43))</f>
        <v>0</v>
      </c>
      <c r="L68" s="38">
        <f>IF($B68="","",SUMIFS(数据录入!$F$5:$F$785,数据录入!$I$5:$I$785,$B68,数据录入!$K$5:$K$785,L$43))</f>
        <v>0</v>
      </c>
      <c r="M68" s="38">
        <f>IF($B68="","",SUMIFS(数据录入!$F$5:$F$785,数据录入!$I$5:$I$785,$B68,数据录入!$K$5:$K$785,M$43))</f>
        <v>0</v>
      </c>
      <c r="N68" s="38">
        <f>IF($B68="","",SUMIFS(数据录入!$F$5:$F$785,数据录入!$I$5:$I$785,$B68,数据录入!$K$5:$K$785,N$43))</f>
        <v>0</v>
      </c>
      <c r="O68" s="38">
        <f t="shared" si="9"/>
        <v>49952.04</v>
      </c>
      <c r="P68" s="39">
        <f t="shared" si="10"/>
        <v>0.00132278637696969</v>
      </c>
    </row>
    <row r="69" ht="16.5" spans="1:16">
      <c r="A69" s="37">
        <v>26</v>
      </c>
      <c r="B69" s="34" t="s">
        <v>122</v>
      </c>
      <c r="C69" s="38">
        <f>IF($B69="","",SUMIFS(数据录入!$F$5:$F$785,数据录入!$I$5:$I$785,$B69,数据录入!$K$5:$K$785,C$43))</f>
        <v>0</v>
      </c>
      <c r="D69" s="38">
        <f>IF($B69="","",SUMIFS(数据录入!$F$5:$F$785,数据录入!$I$5:$I$785,$B69,数据录入!$K$5:$K$785,D$43))</f>
        <v>0</v>
      </c>
      <c r="E69" s="38">
        <f>IF($B69="","",SUMIFS(数据录入!$F$5:$F$785,数据录入!$I$5:$I$785,$B69,数据录入!$K$5:$K$785,E$43))</f>
        <v>0</v>
      </c>
      <c r="F69" s="38">
        <f>IF($B69="","",SUMIFS(数据录入!$F$5:$F$785,数据录入!$I$5:$I$785,$B69,数据录入!$K$5:$K$785,F$43))</f>
        <v>0</v>
      </c>
      <c r="G69" s="38">
        <f>IF($B69="","",SUMIFS(数据录入!$F$5:$F$785,数据录入!$I$5:$I$785,$B69,数据录入!$K$5:$K$785,G$43))</f>
        <v>0</v>
      </c>
      <c r="H69" s="38">
        <f>IF($B69="","",SUMIFS(数据录入!$F$5:$F$785,数据录入!$I$5:$I$785,$B69,数据录入!$K$5:$K$785,H$43))</f>
        <v>0</v>
      </c>
      <c r="I69" s="38">
        <f>IF($B69="","",SUMIFS(数据录入!$F$5:$F$785,数据录入!$I$5:$I$785,$B69,数据录入!$K$5:$K$785,I$43))</f>
        <v>200</v>
      </c>
      <c r="J69" s="38">
        <f>IF($B69="","",SUMIFS(数据录入!$F$5:$F$785,数据录入!$I$5:$I$785,$B69,数据录入!$K$5:$K$785,J$43))</f>
        <v>200</v>
      </c>
      <c r="K69" s="38">
        <f>IF($B69="","",SUMIFS(数据录入!$F$5:$F$785,数据录入!$I$5:$I$785,$B69,数据录入!$K$5:$K$785,K$43))</f>
        <v>0</v>
      </c>
      <c r="L69" s="38">
        <f>IF($B69="","",SUMIFS(数据录入!$F$5:$F$785,数据录入!$I$5:$I$785,$B69,数据录入!$K$5:$K$785,L$43))</f>
        <v>0</v>
      </c>
      <c r="M69" s="38">
        <f>IF($B69="","",SUMIFS(数据录入!$F$5:$F$785,数据录入!$I$5:$I$785,$B69,数据录入!$K$5:$K$785,M$43))</f>
        <v>0</v>
      </c>
      <c r="N69" s="38">
        <f>IF($B69="","",SUMIFS(数据录入!$F$5:$F$785,数据录入!$I$5:$I$785,$B69,数据录入!$K$5:$K$785,N$43))</f>
        <v>0</v>
      </c>
      <c r="O69" s="38">
        <f t="shared" si="9"/>
        <v>400</v>
      </c>
      <c r="P69" s="39">
        <f t="shared" si="10"/>
        <v>1.05924512950397e-5</v>
      </c>
    </row>
    <row r="70" ht="16.5" spans="1:16">
      <c r="A70" s="37">
        <v>27</v>
      </c>
      <c r="B70" s="34" t="s">
        <v>123</v>
      </c>
      <c r="C70" s="38">
        <f>IF($B70="","",SUMIFS(数据录入!$F$5:$F$785,数据录入!$I$5:$I$785,$B70,数据录入!$K$5:$K$785,C$43))</f>
        <v>0</v>
      </c>
      <c r="D70" s="38">
        <f>IF($B70="","",SUMIFS(数据录入!$F$5:$F$785,数据录入!$I$5:$I$785,$B70,数据录入!$K$5:$K$785,D$43))</f>
        <v>0</v>
      </c>
      <c r="E70" s="38">
        <f>IF($B70="","",SUMIFS(数据录入!$F$5:$F$785,数据录入!$I$5:$I$785,$B70,数据录入!$K$5:$K$785,E$43))</f>
        <v>0</v>
      </c>
      <c r="F70" s="38">
        <f>IF($B70="","",SUMIFS(数据录入!$F$5:$F$785,数据录入!$I$5:$I$785,$B70,数据录入!$K$5:$K$785,F$43))</f>
        <v>0</v>
      </c>
      <c r="G70" s="38">
        <f>IF($B70="","",SUMIFS(数据录入!$F$5:$F$785,数据录入!$I$5:$I$785,$B70,数据录入!$K$5:$K$785,G$43))</f>
        <v>0</v>
      </c>
      <c r="H70" s="38">
        <f>IF($B70="","",SUMIFS(数据录入!$F$5:$F$785,数据录入!$I$5:$I$785,$B70,数据录入!$K$5:$K$785,H$43))</f>
        <v>0</v>
      </c>
      <c r="I70" s="38">
        <f>IF($B70="","",SUMIFS(数据录入!$F$5:$F$785,数据录入!$I$5:$I$785,$B70,数据录入!$K$5:$K$785,I$43))</f>
        <v>72800</v>
      </c>
      <c r="J70" s="38">
        <f>IF($B70="","",SUMIFS(数据录入!$F$5:$F$785,数据录入!$I$5:$I$785,$B70,数据录入!$K$5:$K$785,J$43))</f>
        <v>72800</v>
      </c>
      <c r="K70" s="38">
        <f>IF($B70="","",SUMIFS(数据录入!$F$5:$F$785,数据录入!$I$5:$I$785,$B70,数据录入!$K$5:$K$785,K$43))</f>
        <v>72800</v>
      </c>
      <c r="L70" s="38">
        <f>IF($B70="","",SUMIFS(数据录入!$F$5:$F$785,数据录入!$I$5:$I$785,$B70,数据录入!$K$5:$K$785,L$43))</f>
        <v>0</v>
      </c>
      <c r="M70" s="38">
        <f>IF($B70="","",SUMIFS(数据录入!$F$5:$F$785,数据录入!$I$5:$I$785,$B70,数据录入!$K$5:$K$785,M$43))</f>
        <v>0</v>
      </c>
      <c r="N70" s="38">
        <f>IF($B70="","",SUMIFS(数据录入!$F$5:$F$785,数据录入!$I$5:$I$785,$B70,数据录入!$K$5:$K$785,N$43))</f>
        <v>0</v>
      </c>
      <c r="O70" s="38">
        <f t="shared" si="9"/>
        <v>218400</v>
      </c>
      <c r="P70" s="39">
        <f t="shared" si="10"/>
        <v>0.00578347840709168</v>
      </c>
    </row>
    <row r="71" ht="16.5" spans="1:16">
      <c r="A71" s="37">
        <v>28</v>
      </c>
      <c r="B71" s="34" t="s">
        <v>124</v>
      </c>
      <c r="C71" s="38">
        <f>IF($B71="","",SUMIFS(数据录入!$F$5:$F$785,数据录入!$I$5:$I$785,$B71,数据录入!$K$5:$K$785,C$43))</f>
        <v>0</v>
      </c>
      <c r="D71" s="38">
        <f>IF($B71="","",SUMIFS(数据录入!$F$5:$F$785,数据录入!$I$5:$I$785,$B71,数据录入!$K$5:$K$785,D$43))</f>
        <v>0</v>
      </c>
      <c r="E71" s="38">
        <f>IF($B71="","",SUMIFS(数据录入!$F$5:$F$785,数据录入!$I$5:$I$785,$B71,数据录入!$K$5:$K$785,E$43))</f>
        <v>0</v>
      </c>
      <c r="F71" s="38">
        <f>IF($B71="","",SUMIFS(数据录入!$F$5:$F$785,数据录入!$I$5:$I$785,$B71,数据录入!$K$5:$K$785,F$43))</f>
        <v>0</v>
      </c>
      <c r="G71" s="38">
        <f>IF($B71="","",SUMIFS(数据录入!$F$5:$F$785,数据录入!$I$5:$I$785,$B71,数据录入!$K$5:$K$785,G$43))</f>
        <v>0</v>
      </c>
      <c r="H71" s="38">
        <f>IF($B71="","",SUMIFS(数据录入!$F$5:$F$785,数据录入!$I$5:$I$785,$B71,数据录入!$K$5:$K$785,H$43))</f>
        <v>0</v>
      </c>
      <c r="I71" s="38">
        <f>IF($B71="","",SUMIFS(数据录入!$F$5:$F$785,数据录入!$I$5:$I$785,$B71,数据录入!$K$5:$K$785,I$43))</f>
        <v>0</v>
      </c>
      <c r="J71" s="38">
        <f>IF($B71="","",SUMIFS(数据录入!$F$5:$F$785,数据录入!$I$5:$I$785,$B71,数据录入!$K$5:$K$785,J$43))</f>
        <v>0</v>
      </c>
      <c r="K71" s="38">
        <f>IF($B71="","",SUMIFS(数据录入!$F$5:$F$785,数据录入!$I$5:$I$785,$B71,数据录入!$K$5:$K$785,K$43))</f>
        <v>0</v>
      </c>
      <c r="L71" s="38">
        <f>IF($B71="","",SUMIFS(数据录入!$F$5:$F$785,数据录入!$I$5:$I$785,$B71,数据录入!$K$5:$K$785,L$43))</f>
        <v>0</v>
      </c>
      <c r="M71" s="38">
        <f>IF($B71="","",SUMIFS(数据录入!$F$5:$F$785,数据录入!$I$5:$I$785,$B71,数据录入!$K$5:$K$785,M$43))</f>
        <v>0</v>
      </c>
      <c r="N71" s="38">
        <f>IF($B71="","",SUMIFS(数据录入!$F$5:$F$785,数据录入!$I$5:$I$785,$B71,数据录入!$K$5:$K$785,N$43))</f>
        <v>0</v>
      </c>
      <c r="O71" s="38">
        <f t="shared" si="9"/>
        <v>0</v>
      </c>
      <c r="P71" s="39">
        <f t="shared" si="10"/>
        <v>0</v>
      </c>
    </row>
    <row r="72" ht="16.5" spans="1:16">
      <c r="A72" s="37">
        <v>29</v>
      </c>
      <c r="B72" s="34" t="s">
        <v>125</v>
      </c>
      <c r="C72" s="38">
        <f>IF($B72="","",SUMIFS(数据录入!$F$5:$F$785,数据录入!$I$5:$I$785,$B72,数据录入!$K$5:$K$785,C$43))</f>
        <v>0</v>
      </c>
      <c r="D72" s="38">
        <f>IF($B72="","",SUMIFS(数据录入!$F$5:$F$785,数据录入!$I$5:$I$785,$B72,数据录入!$K$5:$K$785,D$43))</f>
        <v>0</v>
      </c>
      <c r="E72" s="38">
        <f>IF($B72="","",SUMIFS(数据录入!$F$5:$F$785,数据录入!$I$5:$I$785,$B72,数据录入!$K$5:$K$785,E$43))</f>
        <v>0</v>
      </c>
      <c r="F72" s="38">
        <f>IF($B72="","",SUMIFS(数据录入!$F$5:$F$785,数据录入!$I$5:$I$785,$B72,数据录入!$K$5:$K$785,F$43))</f>
        <v>0</v>
      </c>
      <c r="G72" s="38">
        <f>IF($B72="","",SUMIFS(数据录入!$F$5:$F$785,数据录入!$I$5:$I$785,$B72,数据录入!$K$5:$K$785,G$43))</f>
        <v>0</v>
      </c>
      <c r="H72" s="38">
        <f>IF($B72="","",SUMIFS(数据录入!$F$5:$F$785,数据录入!$I$5:$I$785,$B72,数据录入!$K$5:$K$785,H$43))</f>
        <v>0</v>
      </c>
      <c r="I72" s="38">
        <f>IF($B72="","",SUMIFS(数据录入!$F$5:$F$785,数据录入!$I$5:$I$785,$B72,数据录入!$K$5:$K$785,I$43))</f>
        <v>2500</v>
      </c>
      <c r="J72" s="38">
        <f>IF($B72="","",SUMIFS(数据录入!$F$5:$F$785,数据录入!$I$5:$I$785,$B72,数据录入!$K$5:$K$785,J$43))</f>
        <v>2500</v>
      </c>
      <c r="K72" s="38">
        <f>IF($B72="","",SUMIFS(数据录入!$F$5:$F$785,数据录入!$I$5:$I$785,$B72,数据录入!$K$5:$K$785,K$43))</f>
        <v>0</v>
      </c>
      <c r="L72" s="38">
        <f>IF($B72="","",SUMIFS(数据录入!$F$5:$F$785,数据录入!$I$5:$I$785,$B72,数据录入!$K$5:$K$785,L$43))</f>
        <v>0</v>
      </c>
      <c r="M72" s="38">
        <f>IF($B72="","",SUMIFS(数据录入!$F$5:$F$785,数据录入!$I$5:$I$785,$B72,数据录入!$K$5:$K$785,M$43))</f>
        <v>0</v>
      </c>
      <c r="N72" s="38">
        <f>IF($B72="","",SUMIFS(数据录入!$F$5:$F$785,数据录入!$I$5:$I$785,$B72,数据录入!$K$5:$K$785,N$43))</f>
        <v>0</v>
      </c>
      <c r="O72" s="38">
        <f t="shared" si="9"/>
        <v>5000</v>
      </c>
      <c r="P72" s="39">
        <f t="shared" si="10"/>
        <v>0.000132405641187996</v>
      </c>
    </row>
    <row r="73" ht="16.5" spans="1:16">
      <c r="A73" s="37">
        <v>30</v>
      </c>
      <c r="B73" s="34" t="s">
        <v>126</v>
      </c>
      <c r="C73" s="38">
        <f>IF($B73="","",SUMIFS(数据录入!$F$5:$F$785,数据录入!$I$5:$I$785,$B73,数据录入!$K$5:$K$785,C$43))</f>
        <v>0</v>
      </c>
      <c r="D73" s="38">
        <f>IF($B73="","",SUMIFS(数据录入!$F$5:$F$785,数据录入!$I$5:$I$785,$B73,数据录入!$K$5:$K$785,D$43))</f>
        <v>0</v>
      </c>
      <c r="E73" s="38">
        <f>IF($B73="","",SUMIFS(数据录入!$F$5:$F$785,数据录入!$I$5:$I$785,$B73,数据录入!$K$5:$K$785,E$43))</f>
        <v>0</v>
      </c>
      <c r="F73" s="38">
        <f>IF($B73="","",SUMIFS(数据录入!$F$5:$F$785,数据录入!$I$5:$I$785,$B73,数据录入!$K$5:$K$785,F$43))</f>
        <v>0</v>
      </c>
      <c r="G73" s="38">
        <f>IF($B73="","",SUMIFS(数据录入!$F$5:$F$785,数据录入!$I$5:$I$785,$B73,数据录入!$K$5:$K$785,G$43))</f>
        <v>0</v>
      </c>
      <c r="H73" s="38">
        <f>IF($B73="","",SUMIFS(数据录入!$F$5:$F$785,数据录入!$I$5:$I$785,$B73,数据录入!$K$5:$K$785,H$43))</f>
        <v>0</v>
      </c>
      <c r="I73" s="38">
        <f>IF($B73="","",SUMIFS(数据录入!$F$5:$F$785,数据录入!$I$5:$I$785,$B73,数据录入!$K$5:$K$785,I$43))</f>
        <v>1350</v>
      </c>
      <c r="J73" s="38">
        <f>IF($B73="","",SUMIFS(数据录入!$F$5:$F$785,数据录入!$I$5:$I$785,$B73,数据录入!$K$5:$K$785,J$43))</f>
        <v>1350</v>
      </c>
      <c r="K73" s="38">
        <f>IF($B73="","",SUMIFS(数据录入!$F$5:$F$785,数据录入!$I$5:$I$785,$B73,数据录入!$K$5:$K$785,K$43))</f>
        <v>1350</v>
      </c>
      <c r="L73" s="38">
        <f>IF($B73="","",SUMIFS(数据录入!$F$5:$F$785,数据录入!$I$5:$I$785,$B73,数据录入!$K$5:$K$785,L$43))</f>
        <v>0</v>
      </c>
      <c r="M73" s="38">
        <f>IF($B73="","",SUMIFS(数据录入!$F$5:$F$785,数据录入!$I$5:$I$785,$B73,数据录入!$K$5:$K$785,M$43))</f>
        <v>0</v>
      </c>
      <c r="N73" s="38">
        <f>IF($B73="","",SUMIFS(数据录入!$F$5:$F$785,数据录入!$I$5:$I$785,$B73,数据录入!$K$5:$K$785,N$43))</f>
        <v>0</v>
      </c>
      <c r="O73" s="38">
        <f t="shared" si="9"/>
        <v>4050</v>
      </c>
      <c r="P73" s="39">
        <f t="shared" si="10"/>
        <v>0.000107248569362277</v>
      </c>
    </row>
    <row r="74" ht="16.5" spans="1:16">
      <c r="A74" s="37">
        <v>31</v>
      </c>
      <c r="B74" s="34" t="s">
        <v>127</v>
      </c>
      <c r="C74" s="38">
        <f>IF($B74="","",SUMIFS(数据录入!$F$5:$F$785,数据录入!$I$5:$I$785,$B74,数据录入!$K$5:$K$785,C$43))</f>
        <v>0</v>
      </c>
      <c r="D74" s="38">
        <f>IF($B74="","",SUMIFS(数据录入!$F$5:$F$785,数据录入!$I$5:$I$785,$B74,数据录入!$K$5:$K$785,D$43))</f>
        <v>0</v>
      </c>
      <c r="E74" s="38">
        <f>IF($B74="","",SUMIFS(数据录入!$F$5:$F$785,数据录入!$I$5:$I$785,$B74,数据录入!$K$5:$K$785,E$43))</f>
        <v>0</v>
      </c>
      <c r="F74" s="38">
        <f>IF($B74="","",SUMIFS(数据录入!$F$5:$F$785,数据录入!$I$5:$I$785,$B74,数据录入!$K$5:$K$785,F$43))</f>
        <v>0</v>
      </c>
      <c r="G74" s="38">
        <f>IF($B74="","",SUMIFS(数据录入!$F$5:$F$785,数据录入!$I$5:$I$785,$B74,数据录入!$K$5:$K$785,G$43))</f>
        <v>0</v>
      </c>
      <c r="H74" s="38">
        <f>IF($B74="","",SUMIFS(数据录入!$F$5:$F$785,数据录入!$I$5:$I$785,$B74,数据录入!$K$5:$K$785,H$43))</f>
        <v>0</v>
      </c>
      <c r="I74" s="38">
        <f>IF($B74="","",SUMIFS(数据录入!$F$5:$F$785,数据录入!$I$5:$I$785,$B74,数据录入!$K$5:$K$785,I$43))</f>
        <v>0</v>
      </c>
      <c r="J74" s="38">
        <f>IF($B74="","",SUMIFS(数据录入!$F$5:$F$785,数据录入!$I$5:$I$785,$B74,数据录入!$K$5:$K$785,J$43))</f>
        <v>0</v>
      </c>
      <c r="K74" s="38">
        <f>IF($B74="","",SUMIFS(数据录入!$F$5:$F$785,数据录入!$I$5:$I$785,$B74,数据录入!$K$5:$K$785,K$43))</f>
        <v>0</v>
      </c>
      <c r="L74" s="38">
        <f>IF($B74="","",SUMIFS(数据录入!$F$5:$F$785,数据录入!$I$5:$I$785,$B74,数据录入!$K$5:$K$785,L$43))</f>
        <v>0</v>
      </c>
      <c r="M74" s="38">
        <f>IF($B74="","",SUMIFS(数据录入!$F$5:$F$785,数据录入!$I$5:$I$785,$B74,数据录入!$K$5:$K$785,M$43))</f>
        <v>0</v>
      </c>
      <c r="N74" s="38">
        <f>IF($B74="","",SUMIFS(数据录入!$F$5:$F$785,数据录入!$I$5:$I$785,$B74,数据录入!$K$5:$K$785,N$43))</f>
        <v>0</v>
      </c>
      <c r="O74" s="38">
        <f t="shared" si="9"/>
        <v>0</v>
      </c>
      <c r="P74" s="39">
        <f t="shared" si="10"/>
        <v>0</v>
      </c>
    </row>
    <row r="75" ht="16.5" spans="1:16">
      <c r="A75" s="37">
        <v>32</v>
      </c>
      <c r="B75" s="34" t="s">
        <v>128</v>
      </c>
      <c r="C75" s="38">
        <f>IF($B75="","",SUMIFS(数据录入!$F$5:$F$785,数据录入!$I$5:$I$785,$B75,数据录入!$K$5:$K$785,C$43))</f>
        <v>0</v>
      </c>
      <c r="D75" s="38">
        <f>IF($B75="","",SUMIFS(数据录入!$F$5:$F$785,数据录入!$I$5:$I$785,$B75,数据录入!$K$5:$K$785,D$43))</f>
        <v>0</v>
      </c>
      <c r="E75" s="38">
        <f>IF($B75="","",SUMIFS(数据录入!$F$5:$F$785,数据录入!$I$5:$I$785,$B75,数据录入!$K$5:$K$785,E$43))</f>
        <v>0</v>
      </c>
      <c r="F75" s="38">
        <f>IF($B75="","",SUMIFS(数据录入!$F$5:$F$785,数据录入!$I$5:$I$785,$B75,数据录入!$K$5:$K$785,F$43))</f>
        <v>0</v>
      </c>
      <c r="G75" s="38">
        <f>IF($B75="","",SUMIFS(数据录入!$F$5:$F$785,数据录入!$I$5:$I$785,$B75,数据录入!$K$5:$K$785,G$43))</f>
        <v>0</v>
      </c>
      <c r="H75" s="38">
        <f>IF($B75="","",SUMIFS(数据录入!$F$5:$F$785,数据录入!$I$5:$I$785,$B75,数据录入!$K$5:$K$785,H$43))</f>
        <v>0</v>
      </c>
      <c r="I75" s="38">
        <f>IF($B75="","",SUMIFS(数据录入!$F$5:$F$785,数据录入!$I$5:$I$785,$B75,数据录入!$K$5:$K$785,I$43))</f>
        <v>4200</v>
      </c>
      <c r="J75" s="38">
        <f>IF($B75="","",SUMIFS(数据录入!$F$5:$F$785,数据录入!$I$5:$I$785,$B75,数据录入!$K$5:$K$785,J$43))</f>
        <v>4200</v>
      </c>
      <c r="K75" s="38">
        <f>IF($B75="","",SUMIFS(数据录入!$F$5:$F$785,数据录入!$I$5:$I$785,$B75,数据录入!$K$5:$K$785,K$43))</f>
        <v>4200</v>
      </c>
      <c r="L75" s="38">
        <f>IF($B75="","",SUMIFS(数据录入!$F$5:$F$785,数据录入!$I$5:$I$785,$B75,数据录入!$K$5:$K$785,L$43))</f>
        <v>0</v>
      </c>
      <c r="M75" s="38">
        <f>IF($B75="","",SUMIFS(数据录入!$F$5:$F$785,数据录入!$I$5:$I$785,$B75,数据录入!$K$5:$K$785,M$43))</f>
        <v>0</v>
      </c>
      <c r="N75" s="38">
        <f>IF($B75="","",SUMIFS(数据录入!$F$5:$F$785,数据录入!$I$5:$I$785,$B75,数据录入!$K$5:$K$785,N$43))</f>
        <v>0</v>
      </c>
      <c r="O75" s="38">
        <f t="shared" si="9"/>
        <v>12600</v>
      </c>
      <c r="P75" s="39">
        <f t="shared" si="10"/>
        <v>0.000333662215793751</v>
      </c>
    </row>
    <row r="76" ht="16.5" spans="1:16">
      <c r="A76" s="37">
        <v>33</v>
      </c>
      <c r="B76" s="34" t="s">
        <v>129</v>
      </c>
      <c r="C76" s="38">
        <f>IF($B76="","",SUMIFS(数据录入!$F$5:$F$785,数据录入!$I$5:$I$785,$B76,数据录入!$K$5:$K$785,C$43))</f>
        <v>0</v>
      </c>
      <c r="D76" s="38">
        <f>IF($B76="","",SUMIFS(数据录入!$F$5:$F$785,数据录入!$I$5:$I$785,$B76,数据录入!$K$5:$K$785,D$43))</f>
        <v>0</v>
      </c>
      <c r="E76" s="38">
        <f>IF($B76="","",SUMIFS(数据录入!$F$5:$F$785,数据录入!$I$5:$I$785,$B76,数据录入!$K$5:$K$785,E$43))</f>
        <v>0</v>
      </c>
      <c r="F76" s="38">
        <f>IF($B76="","",SUMIFS(数据录入!$F$5:$F$785,数据录入!$I$5:$I$785,$B76,数据录入!$K$5:$K$785,F$43))</f>
        <v>0</v>
      </c>
      <c r="G76" s="38">
        <f>IF($B76="","",SUMIFS(数据录入!$F$5:$F$785,数据录入!$I$5:$I$785,$B76,数据录入!$K$5:$K$785,G$43))</f>
        <v>0</v>
      </c>
      <c r="H76" s="38">
        <f>IF($B76="","",SUMIFS(数据录入!$F$5:$F$785,数据录入!$I$5:$I$785,$B76,数据录入!$K$5:$K$785,H$43))</f>
        <v>0</v>
      </c>
      <c r="I76" s="38">
        <f>IF($B76="","",SUMIFS(数据录入!$F$5:$F$785,数据录入!$I$5:$I$785,$B76,数据录入!$K$5:$K$785,I$43))</f>
        <v>0</v>
      </c>
      <c r="J76" s="38">
        <f>IF($B76="","",SUMIFS(数据录入!$F$5:$F$785,数据录入!$I$5:$I$785,$B76,数据录入!$K$5:$K$785,J$43))</f>
        <v>0</v>
      </c>
      <c r="K76" s="38">
        <f>IF($B76="","",SUMIFS(数据录入!$F$5:$F$785,数据录入!$I$5:$I$785,$B76,数据录入!$K$5:$K$785,K$43))</f>
        <v>0</v>
      </c>
      <c r="L76" s="38">
        <f>IF($B76="","",SUMIFS(数据录入!$F$5:$F$785,数据录入!$I$5:$I$785,$B76,数据录入!$K$5:$K$785,L$43))</f>
        <v>0</v>
      </c>
      <c r="M76" s="38">
        <f>IF($B76="","",SUMIFS(数据录入!$F$5:$F$785,数据录入!$I$5:$I$785,$B76,数据录入!$K$5:$K$785,M$43))</f>
        <v>0</v>
      </c>
      <c r="N76" s="38">
        <f>IF($B76="","",SUMIFS(数据录入!$F$5:$F$785,数据录入!$I$5:$I$785,$B76,数据录入!$K$5:$K$785,N$43))</f>
        <v>0</v>
      </c>
      <c r="O76" s="38">
        <f t="shared" si="9"/>
        <v>0</v>
      </c>
      <c r="P76" s="39">
        <f t="shared" si="10"/>
        <v>0</v>
      </c>
    </row>
    <row r="77" ht="16.5" spans="1:16">
      <c r="A77" s="37">
        <v>34</v>
      </c>
      <c r="B77" s="34" t="s">
        <v>130</v>
      </c>
      <c r="C77" s="38">
        <f>IF($B77="","",SUMIFS(数据录入!$F$5:$F$785,数据录入!$I$5:$I$785,$B77,数据录入!$K$5:$K$785,C$43))</f>
        <v>0</v>
      </c>
      <c r="D77" s="38">
        <f>IF($B77="","",SUMIFS(数据录入!$F$5:$F$785,数据录入!$I$5:$I$785,$B77,数据录入!$K$5:$K$785,D$43))</f>
        <v>0</v>
      </c>
      <c r="E77" s="38">
        <f>IF($B77="","",SUMIFS(数据录入!$F$5:$F$785,数据录入!$I$5:$I$785,$B77,数据录入!$K$5:$K$785,E$43))</f>
        <v>0</v>
      </c>
      <c r="F77" s="38">
        <f>IF($B77="","",SUMIFS(数据录入!$F$5:$F$785,数据录入!$I$5:$I$785,$B77,数据录入!$K$5:$K$785,F$43))</f>
        <v>0</v>
      </c>
      <c r="G77" s="38">
        <f>IF($B77="","",SUMIFS(数据录入!$F$5:$F$785,数据录入!$I$5:$I$785,$B77,数据录入!$K$5:$K$785,G$43))</f>
        <v>0</v>
      </c>
      <c r="H77" s="38">
        <f>IF($B77="","",SUMIFS(数据录入!$F$5:$F$785,数据录入!$I$5:$I$785,$B77,数据录入!$K$5:$K$785,H$43))</f>
        <v>0</v>
      </c>
      <c r="I77" s="38">
        <f>IF($B77="","",SUMIFS(数据录入!$F$5:$F$785,数据录入!$I$5:$I$785,$B77,数据录入!$K$5:$K$785,I$43))</f>
        <v>2700</v>
      </c>
      <c r="J77" s="38">
        <f>IF($B77="","",SUMIFS(数据录入!$F$5:$F$785,数据录入!$I$5:$I$785,$B77,数据录入!$K$5:$K$785,J$43))</f>
        <v>2700</v>
      </c>
      <c r="K77" s="38">
        <f>IF($B77="","",SUMIFS(数据录入!$F$5:$F$785,数据录入!$I$5:$I$785,$B77,数据录入!$K$5:$K$785,K$43))</f>
        <v>2700</v>
      </c>
      <c r="L77" s="38">
        <f>IF($B77="","",SUMIFS(数据录入!$F$5:$F$785,数据录入!$I$5:$I$785,$B77,数据录入!$K$5:$K$785,L$43))</f>
        <v>0</v>
      </c>
      <c r="M77" s="38">
        <f>IF($B77="","",SUMIFS(数据录入!$F$5:$F$785,数据录入!$I$5:$I$785,$B77,数据录入!$K$5:$K$785,M$43))</f>
        <v>0</v>
      </c>
      <c r="N77" s="38">
        <f>IF($B77="","",SUMIFS(数据录入!$F$5:$F$785,数据录入!$I$5:$I$785,$B77,数据录入!$K$5:$K$785,N$43))</f>
        <v>0</v>
      </c>
      <c r="O77" s="38">
        <f t="shared" si="9"/>
        <v>8100</v>
      </c>
      <c r="P77" s="39">
        <f t="shared" si="10"/>
        <v>0.000214497138724554</v>
      </c>
    </row>
    <row r="78" ht="16.5" spans="1:16">
      <c r="A78" s="37">
        <v>35</v>
      </c>
      <c r="B78" s="34" t="s">
        <v>131</v>
      </c>
      <c r="C78" s="38">
        <f>IF($B78="","",SUMIFS(数据录入!$F$5:$F$785,数据录入!$I$5:$I$785,$B78,数据录入!$K$5:$K$785,C$43))</f>
        <v>0</v>
      </c>
      <c r="D78" s="38">
        <f>IF($B78="","",SUMIFS(数据录入!$F$5:$F$785,数据录入!$I$5:$I$785,$B78,数据录入!$K$5:$K$785,D$43))</f>
        <v>0</v>
      </c>
      <c r="E78" s="38">
        <f>IF($B78="","",SUMIFS(数据录入!$F$5:$F$785,数据录入!$I$5:$I$785,$B78,数据录入!$K$5:$K$785,E$43))</f>
        <v>0</v>
      </c>
      <c r="F78" s="38">
        <f>IF($B78="","",SUMIFS(数据录入!$F$5:$F$785,数据录入!$I$5:$I$785,$B78,数据录入!$K$5:$K$785,F$43))</f>
        <v>0</v>
      </c>
      <c r="G78" s="38">
        <f>IF($B78="","",SUMIFS(数据录入!$F$5:$F$785,数据录入!$I$5:$I$785,$B78,数据录入!$K$5:$K$785,G$43))</f>
        <v>0</v>
      </c>
      <c r="H78" s="38">
        <f>IF($B78="","",SUMIFS(数据录入!$F$5:$F$785,数据录入!$I$5:$I$785,$B78,数据录入!$K$5:$K$785,H$43))</f>
        <v>0</v>
      </c>
      <c r="I78" s="38">
        <f>IF($B78="","",SUMIFS(数据录入!$F$5:$F$785,数据录入!$I$5:$I$785,$B78,数据录入!$K$5:$K$785,I$43))</f>
        <v>1140</v>
      </c>
      <c r="J78" s="38">
        <f>IF($B78="","",SUMIFS(数据录入!$F$5:$F$785,数据录入!$I$5:$I$785,$B78,数据录入!$K$5:$K$785,J$43))</f>
        <v>1140</v>
      </c>
      <c r="K78" s="38">
        <f>IF($B78="","",SUMIFS(数据录入!$F$5:$F$785,数据录入!$I$5:$I$785,$B78,数据录入!$K$5:$K$785,K$43))</f>
        <v>630</v>
      </c>
      <c r="L78" s="38">
        <f>IF($B78="","",SUMIFS(数据录入!$F$5:$F$785,数据录入!$I$5:$I$785,$B78,数据录入!$K$5:$K$785,L$43))</f>
        <v>0</v>
      </c>
      <c r="M78" s="38">
        <f>IF($B78="","",SUMIFS(数据录入!$F$5:$F$785,数据录入!$I$5:$I$785,$B78,数据录入!$K$5:$K$785,M$43))</f>
        <v>0</v>
      </c>
      <c r="N78" s="38">
        <f>IF($B78="","",SUMIFS(数据录入!$F$5:$F$785,数据录入!$I$5:$I$785,$B78,数据录入!$K$5:$K$785,N$43))</f>
        <v>0</v>
      </c>
      <c r="O78" s="38">
        <f t="shared" si="9"/>
        <v>2910</v>
      </c>
      <c r="P78" s="39">
        <f t="shared" si="10"/>
        <v>7.70600831714138e-5</v>
      </c>
    </row>
    <row r="79" ht="16.5" spans="1:16">
      <c r="A79" s="37">
        <v>36</v>
      </c>
      <c r="B79" s="34" t="s">
        <v>132</v>
      </c>
      <c r="C79" s="38">
        <f>IF($B79="","",SUMIFS(数据录入!$F$5:$F$785,数据录入!$I$5:$I$785,$B79,数据录入!$K$5:$K$785,C$43))</f>
        <v>0</v>
      </c>
      <c r="D79" s="38">
        <f>IF($B79="","",SUMIFS(数据录入!$F$5:$F$785,数据录入!$I$5:$I$785,$B79,数据录入!$K$5:$K$785,D$43))</f>
        <v>0</v>
      </c>
      <c r="E79" s="38">
        <f>IF($B79="","",SUMIFS(数据录入!$F$5:$F$785,数据录入!$I$5:$I$785,$B79,数据录入!$K$5:$K$785,E$43))</f>
        <v>0</v>
      </c>
      <c r="F79" s="38">
        <f>IF($B79="","",SUMIFS(数据录入!$F$5:$F$785,数据录入!$I$5:$I$785,$B79,数据录入!$K$5:$K$785,F$43))</f>
        <v>0</v>
      </c>
      <c r="G79" s="38">
        <f>IF($B79="","",SUMIFS(数据录入!$F$5:$F$785,数据录入!$I$5:$I$785,$B79,数据录入!$K$5:$K$785,G$43))</f>
        <v>0</v>
      </c>
      <c r="H79" s="38">
        <f>IF($B79="","",SUMIFS(数据录入!$F$5:$F$785,数据录入!$I$5:$I$785,$B79,数据录入!$K$5:$K$785,H$43))</f>
        <v>0</v>
      </c>
      <c r="I79" s="38">
        <f>IF($B79="","",SUMIFS(数据录入!$F$5:$F$785,数据录入!$I$5:$I$785,$B79,数据录入!$K$5:$K$785,I$43))</f>
        <v>0</v>
      </c>
      <c r="J79" s="38">
        <f>IF($B79="","",SUMIFS(数据录入!$F$5:$F$785,数据录入!$I$5:$I$785,$B79,数据录入!$K$5:$K$785,J$43))</f>
        <v>0</v>
      </c>
      <c r="K79" s="38">
        <f>IF($B79="","",SUMIFS(数据录入!$F$5:$F$785,数据录入!$I$5:$I$785,$B79,数据录入!$K$5:$K$785,K$43))</f>
        <v>0</v>
      </c>
      <c r="L79" s="38">
        <f>IF($B79="","",SUMIFS(数据录入!$F$5:$F$785,数据录入!$I$5:$I$785,$B79,数据录入!$K$5:$K$785,L$43))</f>
        <v>0</v>
      </c>
      <c r="M79" s="38">
        <f>IF($B79="","",SUMIFS(数据录入!$F$5:$F$785,数据录入!$I$5:$I$785,$B79,数据录入!$K$5:$K$785,M$43))</f>
        <v>0</v>
      </c>
      <c r="N79" s="38">
        <f>IF($B79="","",SUMIFS(数据录入!$F$5:$F$785,数据录入!$I$5:$I$785,$B79,数据录入!$K$5:$K$785,N$43))</f>
        <v>0</v>
      </c>
      <c r="O79" s="38">
        <f t="shared" si="9"/>
        <v>0</v>
      </c>
      <c r="P79" s="39">
        <f t="shared" si="10"/>
        <v>0</v>
      </c>
    </row>
    <row r="80" ht="16.5" spans="1:16">
      <c r="A80" s="37">
        <v>37</v>
      </c>
      <c r="B80" s="34" t="s">
        <v>133</v>
      </c>
      <c r="C80" s="38">
        <f>IF($B80="","",SUMIFS(数据录入!$F$5:$F$785,数据录入!$I$5:$I$785,$B80,数据录入!$K$5:$K$785,C$43))</f>
        <v>0</v>
      </c>
      <c r="D80" s="38">
        <f>IF($B80="","",SUMIFS(数据录入!$F$5:$F$785,数据录入!$I$5:$I$785,$B80,数据录入!$K$5:$K$785,D$43))</f>
        <v>0</v>
      </c>
      <c r="E80" s="38">
        <f>IF($B80="","",SUMIFS(数据录入!$F$5:$F$785,数据录入!$I$5:$I$785,$B80,数据录入!$K$5:$K$785,E$43))</f>
        <v>0</v>
      </c>
      <c r="F80" s="38">
        <f>IF($B80="","",SUMIFS(数据录入!$F$5:$F$785,数据录入!$I$5:$I$785,$B80,数据录入!$K$5:$K$785,F$43))</f>
        <v>0</v>
      </c>
      <c r="G80" s="38">
        <f>IF($B80="","",SUMIFS(数据录入!$F$5:$F$785,数据录入!$I$5:$I$785,$B80,数据录入!$K$5:$K$785,G$43))</f>
        <v>0</v>
      </c>
      <c r="H80" s="38">
        <f>IF($B80="","",SUMIFS(数据录入!$F$5:$F$785,数据录入!$I$5:$I$785,$B80,数据录入!$K$5:$K$785,H$43))</f>
        <v>0</v>
      </c>
      <c r="I80" s="38">
        <f>IF($B80="","",SUMIFS(数据录入!$F$5:$F$785,数据录入!$I$5:$I$785,$B80,数据录入!$K$5:$K$785,I$43))</f>
        <v>319625</v>
      </c>
      <c r="J80" s="38">
        <f>IF($B80="","",SUMIFS(数据录入!$F$5:$F$785,数据录入!$I$5:$I$785,$B80,数据录入!$K$5:$K$785,J$43))</f>
        <v>0</v>
      </c>
      <c r="K80" s="38">
        <f>IF($B80="","",SUMIFS(数据录入!$F$5:$F$785,数据录入!$I$5:$I$785,$B80,数据录入!$K$5:$K$785,K$43))</f>
        <v>0</v>
      </c>
      <c r="L80" s="38">
        <f>IF($B80="","",SUMIFS(数据录入!$F$5:$F$785,数据录入!$I$5:$I$785,$B80,数据录入!$K$5:$K$785,L$43))</f>
        <v>0</v>
      </c>
      <c r="M80" s="38">
        <f>IF($B80="","",SUMIFS(数据录入!$F$5:$F$785,数据录入!$I$5:$I$785,$B80,数据录入!$K$5:$K$785,M$43))</f>
        <v>0</v>
      </c>
      <c r="N80" s="38">
        <f>IF($B80="","",SUMIFS(数据录入!$F$5:$F$785,数据录入!$I$5:$I$785,$B80,数据录入!$K$5:$K$785,N$43))</f>
        <v>0</v>
      </c>
      <c r="O80" s="38">
        <f t="shared" si="9"/>
        <v>319625</v>
      </c>
      <c r="P80" s="39">
        <f t="shared" si="10"/>
        <v>0.00846403061294266</v>
      </c>
    </row>
    <row r="81" ht="16.5" spans="1:16">
      <c r="A81" s="37">
        <v>38</v>
      </c>
      <c r="B81" s="34" t="s">
        <v>134</v>
      </c>
      <c r="C81" s="38">
        <f>IF($B81="","",SUMIFS(数据录入!$F$5:$F$785,数据录入!$I$5:$I$785,$B81,数据录入!$K$5:$K$785,C$43))</f>
        <v>0</v>
      </c>
      <c r="D81" s="38">
        <f>IF($B81="","",SUMIFS(数据录入!$F$5:$F$785,数据录入!$I$5:$I$785,$B81,数据录入!$K$5:$K$785,D$43))</f>
        <v>0</v>
      </c>
      <c r="E81" s="38">
        <f>IF($B81="","",SUMIFS(数据录入!$F$5:$F$785,数据录入!$I$5:$I$785,$B81,数据录入!$K$5:$K$785,E$43))</f>
        <v>0</v>
      </c>
      <c r="F81" s="38">
        <f>IF($B81="","",SUMIFS(数据录入!$F$5:$F$785,数据录入!$I$5:$I$785,$B81,数据录入!$K$5:$K$785,F$43))</f>
        <v>0</v>
      </c>
      <c r="G81" s="38">
        <f>IF($B81="","",SUMIFS(数据录入!$F$5:$F$785,数据录入!$I$5:$I$785,$B81,数据录入!$K$5:$K$785,G$43))</f>
        <v>0</v>
      </c>
      <c r="H81" s="38">
        <f>IF($B81="","",SUMIFS(数据录入!$F$5:$F$785,数据录入!$I$5:$I$785,$B81,数据录入!$K$5:$K$785,H$43))</f>
        <v>0</v>
      </c>
      <c r="I81" s="38">
        <f>IF($B81="","",SUMIFS(数据录入!$F$5:$F$785,数据录入!$I$5:$I$785,$B81,数据录入!$K$5:$K$785,I$43))</f>
        <v>675</v>
      </c>
      <c r="J81" s="38">
        <f>IF($B81="","",SUMIFS(数据录入!$F$5:$F$785,数据录入!$I$5:$I$785,$B81,数据录入!$K$5:$K$785,J$43))</f>
        <v>675</v>
      </c>
      <c r="K81" s="38">
        <f>IF($B81="","",SUMIFS(数据录入!$F$5:$F$785,数据录入!$I$5:$I$785,$B81,数据录入!$K$5:$K$785,K$43))</f>
        <v>0</v>
      </c>
      <c r="L81" s="38">
        <f>IF($B81="","",SUMIFS(数据录入!$F$5:$F$785,数据录入!$I$5:$I$785,$B81,数据录入!$K$5:$K$785,L$43))</f>
        <v>0</v>
      </c>
      <c r="M81" s="38">
        <f>IF($B81="","",SUMIFS(数据录入!$F$5:$F$785,数据录入!$I$5:$I$785,$B81,数据录入!$K$5:$K$785,M$43))</f>
        <v>0</v>
      </c>
      <c r="N81" s="38">
        <f>IF($B81="","",SUMIFS(数据录入!$F$5:$F$785,数据录入!$I$5:$I$785,$B81,数据录入!$K$5:$K$785,N$43))</f>
        <v>0</v>
      </c>
      <c r="O81" s="38">
        <f t="shared" si="9"/>
        <v>1350</v>
      </c>
      <c r="P81" s="39">
        <f t="shared" si="10"/>
        <v>3.5749523120759e-5</v>
      </c>
    </row>
    <row r="82" ht="16.5" spans="1:16">
      <c r="A82" s="37">
        <v>39</v>
      </c>
      <c r="B82" s="34" t="s">
        <v>135</v>
      </c>
      <c r="C82" s="38">
        <f>IF($B82="","",SUMIFS(数据录入!$F$5:$F$785,数据录入!$I$5:$I$785,$B82,数据录入!$K$5:$K$785,C$43))</f>
        <v>0</v>
      </c>
      <c r="D82" s="38">
        <f>IF($B82="","",SUMIFS(数据录入!$F$5:$F$785,数据录入!$I$5:$I$785,$B82,数据录入!$K$5:$K$785,D$43))</f>
        <v>0</v>
      </c>
      <c r="E82" s="38">
        <f>IF($B82="","",SUMIFS(数据录入!$F$5:$F$785,数据录入!$I$5:$I$785,$B82,数据录入!$K$5:$K$785,E$43))</f>
        <v>0</v>
      </c>
      <c r="F82" s="38">
        <f>IF($B82="","",SUMIFS(数据录入!$F$5:$F$785,数据录入!$I$5:$I$785,$B82,数据录入!$K$5:$K$785,F$43))</f>
        <v>0</v>
      </c>
      <c r="G82" s="38">
        <f>IF($B82="","",SUMIFS(数据录入!$F$5:$F$785,数据录入!$I$5:$I$785,$B82,数据录入!$K$5:$K$785,G$43))</f>
        <v>0</v>
      </c>
      <c r="H82" s="38">
        <f>IF($B82="","",SUMIFS(数据录入!$F$5:$F$785,数据录入!$I$5:$I$785,$B82,数据录入!$K$5:$K$785,H$43))</f>
        <v>0</v>
      </c>
      <c r="I82" s="38">
        <f>IF($B82="","",SUMIFS(数据录入!$F$5:$F$785,数据录入!$I$5:$I$785,$B82,数据录入!$K$5:$K$785,I$43))</f>
        <v>0</v>
      </c>
      <c r="J82" s="38">
        <f>IF($B82="","",SUMIFS(数据录入!$F$5:$F$785,数据录入!$I$5:$I$785,$B82,数据录入!$K$5:$K$785,J$43))</f>
        <v>5000</v>
      </c>
      <c r="K82" s="38">
        <f>IF($B82="","",SUMIFS(数据录入!$F$5:$F$785,数据录入!$I$5:$I$785,$B82,数据录入!$K$5:$K$785,K$43))</f>
        <v>0</v>
      </c>
      <c r="L82" s="38">
        <f>IF($B82="","",SUMIFS(数据录入!$F$5:$F$785,数据录入!$I$5:$I$785,$B82,数据录入!$K$5:$K$785,L$43))</f>
        <v>0</v>
      </c>
      <c r="M82" s="38">
        <f>IF($B82="","",SUMIFS(数据录入!$F$5:$F$785,数据录入!$I$5:$I$785,$B82,数据录入!$K$5:$K$785,M$43))</f>
        <v>0</v>
      </c>
      <c r="N82" s="38">
        <f>IF($B82="","",SUMIFS(数据录入!$F$5:$F$785,数据录入!$I$5:$I$785,$B82,数据录入!$K$5:$K$785,N$43))</f>
        <v>0</v>
      </c>
      <c r="O82" s="38">
        <f t="shared" si="9"/>
        <v>5000</v>
      </c>
      <c r="P82" s="39">
        <f t="shared" si="10"/>
        <v>0.000132405641187996</v>
      </c>
    </row>
    <row r="83" ht="16.5" spans="1:16">
      <c r="A83" s="37">
        <v>40</v>
      </c>
      <c r="B83" s="34" t="s">
        <v>136</v>
      </c>
      <c r="C83" s="38">
        <f>IF($B83="","",SUMIFS(数据录入!$F$5:$F$785,数据录入!$I$5:$I$785,$B83,数据录入!$K$5:$K$785,C$43))</f>
        <v>0</v>
      </c>
      <c r="D83" s="38">
        <f>IF($B83="","",SUMIFS(数据录入!$F$5:$F$785,数据录入!$I$5:$I$785,$B83,数据录入!$K$5:$K$785,D$43))</f>
        <v>0</v>
      </c>
      <c r="E83" s="38">
        <f>IF($B83="","",SUMIFS(数据录入!$F$5:$F$785,数据录入!$I$5:$I$785,$B83,数据录入!$K$5:$K$785,E$43))</f>
        <v>0</v>
      </c>
      <c r="F83" s="38">
        <f>IF($B83="","",SUMIFS(数据录入!$F$5:$F$785,数据录入!$I$5:$I$785,$B83,数据录入!$K$5:$K$785,F$43))</f>
        <v>0</v>
      </c>
      <c r="G83" s="38">
        <f>IF($B83="","",SUMIFS(数据录入!$F$5:$F$785,数据录入!$I$5:$I$785,$B83,数据录入!$K$5:$K$785,G$43))</f>
        <v>0</v>
      </c>
      <c r="H83" s="38">
        <f>IF($B83="","",SUMIFS(数据录入!$F$5:$F$785,数据录入!$I$5:$I$785,$B83,数据录入!$K$5:$K$785,H$43))</f>
        <v>0</v>
      </c>
      <c r="I83" s="38">
        <f>IF($B83="","",SUMIFS(数据录入!$F$5:$F$785,数据录入!$I$5:$I$785,$B83,数据录入!$K$5:$K$785,I$43))</f>
        <v>0</v>
      </c>
      <c r="J83" s="38">
        <f>IF($B83="","",SUMIFS(数据录入!$F$5:$F$785,数据录入!$I$5:$I$785,$B83,数据录入!$K$5:$K$785,J$43))</f>
        <v>0</v>
      </c>
      <c r="K83" s="38">
        <f>IF($B83="","",SUMIFS(数据录入!$F$5:$F$785,数据录入!$I$5:$I$785,$B83,数据录入!$K$5:$K$785,K$43))</f>
        <v>0</v>
      </c>
      <c r="L83" s="38">
        <f>IF($B83="","",SUMIFS(数据录入!$F$5:$F$785,数据录入!$I$5:$I$785,$B83,数据录入!$K$5:$K$785,L$43))</f>
        <v>0</v>
      </c>
      <c r="M83" s="38">
        <f>IF($B83="","",SUMIFS(数据录入!$F$5:$F$785,数据录入!$I$5:$I$785,$B83,数据录入!$K$5:$K$785,M$43))</f>
        <v>0</v>
      </c>
      <c r="N83" s="38">
        <f>IF($B83="","",SUMIFS(数据录入!$F$5:$F$785,数据录入!$I$5:$I$785,$B83,数据录入!$K$5:$K$785,N$43))</f>
        <v>0</v>
      </c>
      <c r="O83" s="38">
        <f t="shared" si="9"/>
        <v>0</v>
      </c>
      <c r="P83" s="39">
        <f t="shared" si="10"/>
        <v>0</v>
      </c>
    </row>
    <row r="84" ht="16.5" spans="1:16">
      <c r="A84" s="37">
        <v>41</v>
      </c>
      <c r="B84" s="34" t="s">
        <v>137</v>
      </c>
      <c r="C84" s="38">
        <f>IF($B84="","",SUMIFS(数据录入!$F$5:$F$785,数据录入!$I$5:$I$785,$B84,数据录入!$K$5:$K$785,C$43))</f>
        <v>0</v>
      </c>
      <c r="D84" s="38">
        <f>IF($B84="","",SUMIFS(数据录入!$F$5:$F$785,数据录入!$I$5:$I$785,$B84,数据录入!$K$5:$K$785,D$43))</f>
        <v>0</v>
      </c>
      <c r="E84" s="38">
        <f>IF($B84="","",SUMIFS(数据录入!$F$5:$F$785,数据录入!$I$5:$I$785,$B84,数据录入!$K$5:$K$785,E$43))</f>
        <v>0</v>
      </c>
      <c r="F84" s="38">
        <f>IF($B84="","",SUMIFS(数据录入!$F$5:$F$785,数据录入!$I$5:$I$785,$B84,数据录入!$K$5:$K$785,F$43))</f>
        <v>0</v>
      </c>
      <c r="G84" s="38">
        <f>IF($B84="","",SUMIFS(数据录入!$F$5:$F$785,数据录入!$I$5:$I$785,$B84,数据录入!$K$5:$K$785,G$43))</f>
        <v>0</v>
      </c>
      <c r="H84" s="38">
        <f>IF($B84="","",SUMIFS(数据录入!$F$5:$F$785,数据录入!$I$5:$I$785,$B84,数据录入!$K$5:$K$785,H$43))</f>
        <v>0</v>
      </c>
      <c r="I84" s="38">
        <f>IF($B84="","",SUMIFS(数据录入!$F$5:$F$785,数据录入!$I$5:$I$785,$B84,数据录入!$K$5:$K$785,I$43))</f>
        <v>0</v>
      </c>
      <c r="J84" s="38">
        <f>IF($B84="","",SUMIFS(数据录入!$F$5:$F$785,数据录入!$I$5:$I$785,$B84,数据录入!$K$5:$K$785,J$43))</f>
        <v>0</v>
      </c>
      <c r="K84" s="38">
        <f>IF($B84="","",SUMIFS(数据录入!$F$5:$F$785,数据录入!$I$5:$I$785,$B84,数据录入!$K$5:$K$785,K$43))</f>
        <v>2000</v>
      </c>
      <c r="L84" s="38">
        <f>IF($B84="","",SUMIFS(数据录入!$F$5:$F$785,数据录入!$I$5:$I$785,$B84,数据录入!$K$5:$K$785,L$43))</f>
        <v>0</v>
      </c>
      <c r="M84" s="38">
        <f>IF($B84="","",SUMIFS(数据录入!$F$5:$F$785,数据录入!$I$5:$I$785,$B84,数据录入!$K$5:$K$785,M$43))</f>
        <v>0</v>
      </c>
      <c r="N84" s="38">
        <f>IF($B84="","",SUMIFS(数据录入!$F$5:$F$785,数据录入!$I$5:$I$785,$B84,数据录入!$K$5:$K$785,N$43))</f>
        <v>0</v>
      </c>
      <c r="O84" s="38">
        <f t="shared" si="9"/>
        <v>2000</v>
      </c>
      <c r="P84" s="39">
        <f t="shared" si="10"/>
        <v>5.29622564751985e-5</v>
      </c>
    </row>
    <row r="85" ht="16.5" spans="1:16">
      <c r="A85" s="37">
        <v>42</v>
      </c>
      <c r="B85" s="34" t="s">
        <v>138</v>
      </c>
      <c r="C85" s="38">
        <f>IF($B85="","",SUMIFS(数据录入!$F$5:$F$785,数据录入!$I$5:$I$785,$B85,数据录入!$K$5:$K$785,C$43))</f>
        <v>0</v>
      </c>
      <c r="D85" s="38">
        <f>IF($B85="","",SUMIFS(数据录入!$F$5:$F$785,数据录入!$I$5:$I$785,$B85,数据录入!$K$5:$K$785,D$43))</f>
        <v>0</v>
      </c>
      <c r="E85" s="38">
        <f>IF($B85="","",SUMIFS(数据录入!$F$5:$F$785,数据录入!$I$5:$I$785,$B85,数据录入!$K$5:$K$785,E$43))</f>
        <v>0</v>
      </c>
      <c r="F85" s="38">
        <f>IF($B85="","",SUMIFS(数据录入!$F$5:$F$785,数据录入!$I$5:$I$785,$B85,数据录入!$K$5:$K$785,F$43))</f>
        <v>0</v>
      </c>
      <c r="G85" s="38">
        <f>IF($B85="","",SUMIFS(数据录入!$F$5:$F$785,数据录入!$I$5:$I$785,$B85,数据录入!$K$5:$K$785,G$43))</f>
        <v>0</v>
      </c>
      <c r="H85" s="38">
        <f>IF($B85="","",SUMIFS(数据录入!$F$5:$F$785,数据录入!$I$5:$I$785,$B85,数据录入!$K$5:$K$785,H$43))</f>
        <v>0</v>
      </c>
      <c r="I85" s="38">
        <f>IF($B85="","",SUMIFS(数据录入!$F$5:$F$785,数据录入!$I$5:$I$785,$B85,数据录入!$K$5:$K$785,I$43))</f>
        <v>0</v>
      </c>
      <c r="J85" s="38">
        <f>IF($B85="","",SUMIFS(数据录入!$F$5:$F$785,数据录入!$I$5:$I$785,$B85,数据录入!$K$5:$K$785,J$43))</f>
        <v>200</v>
      </c>
      <c r="K85" s="38">
        <f>IF($B85="","",SUMIFS(数据录入!$F$5:$F$785,数据录入!$I$5:$I$785,$B85,数据录入!$K$5:$K$785,K$43))</f>
        <v>0</v>
      </c>
      <c r="L85" s="38">
        <f>IF($B85="","",SUMIFS(数据录入!$F$5:$F$785,数据录入!$I$5:$I$785,$B85,数据录入!$K$5:$K$785,L$43))</f>
        <v>0</v>
      </c>
      <c r="M85" s="38">
        <f>IF($B85="","",SUMIFS(数据录入!$F$5:$F$785,数据录入!$I$5:$I$785,$B85,数据录入!$K$5:$K$785,M$43))</f>
        <v>0</v>
      </c>
      <c r="N85" s="38">
        <f>IF($B85="","",SUMIFS(数据录入!$F$5:$F$785,数据录入!$I$5:$I$785,$B85,数据录入!$K$5:$K$785,N$43))</f>
        <v>0</v>
      </c>
      <c r="O85" s="38">
        <f t="shared" si="9"/>
        <v>200</v>
      </c>
      <c r="P85" s="39">
        <f t="shared" si="10"/>
        <v>5.29622564751985e-6</v>
      </c>
    </row>
    <row r="86" ht="16.5" spans="1:16">
      <c r="A86" s="37">
        <v>43</v>
      </c>
      <c r="B86" s="34" t="s">
        <v>139</v>
      </c>
      <c r="C86" s="38">
        <f>IF($B86="","",SUMIFS(数据录入!$F$5:$F$785,数据录入!$I$5:$I$785,$B86,数据录入!$K$5:$K$785,C$43))</f>
        <v>0</v>
      </c>
      <c r="D86" s="38">
        <f>IF($B86="","",SUMIFS(数据录入!$F$5:$F$785,数据录入!$I$5:$I$785,$B86,数据录入!$K$5:$K$785,D$43))</f>
        <v>0</v>
      </c>
      <c r="E86" s="38">
        <f>IF($B86="","",SUMIFS(数据录入!$F$5:$F$785,数据录入!$I$5:$I$785,$B86,数据录入!$K$5:$K$785,E$43))</f>
        <v>0</v>
      </c>
      <c r="F86" s="38">
        <f>IF($B86="","",SUMIFS(数据录入!$F$5:$F$785,数据录入!$I$5:$I$785,$B86,数据录入!$K$5:$K$785,F$43))</f>
        <v>0</v>
      </c>
      <c r="G86" s="38">
        <f>IF($B86="","",SUMIFS(数据录入!$F$5:$F$785,数据录入!$I$5:$I$785,$B86,数据录入!$K$5:$K$785,G$43))</f>
        <v>0</v>
      </c>
      <c r="H86" s="38">
        <f>IF($B86="","",SUMIFS(数据录入!$F$5:$F$785,数据录入!$I$5:$I$785,$B86,数据录入!$K$5:$K$785,H$43))</f>
        <v>0</v>
      </c>
      <c r="I86" s="38">
        <f>IF($B86="","",SUMIFS(数据录入!$F$5:$F$785,数据录入!$I$5:$I$785,$B86,数据录入!$K$5:$K$785,I$43))</f>
        <v>1500</v>
      </c>
      <c r="J86" s="38">
        <f>IF($B86="","",SUMIFS(数据录入!$F$5:$F$785,数据录入!$I$5:$I$785,$B86,数据录入!$K$5:$K$785,J$43))</f>
        <v>1500</v>
      </c>
      <c r="K86" s="38">
        <f>IF($B86="","",SUMIFS(数据录入!$F$5:$F$785,数据录入!$I$5:$I$785,$B86,数据录入!$K$5:$K$785,K$43))</f>
        <v>0</v>
      </c>
      <c r="L86" s="38">
        <f>IF($B86="","",SUMIFS(数据录入!$F$5:$F$785,数据录入!$I$5:$I$785,$B86,数据录入!$K$5:$K$785,L$43))</f>
        <v>0</v>
      </c>
      <c r="M86" s="38">
        <f>IF($B86="","",SUMIFS(数据录入!$F$5:$F$785,数据录入!$I$5:$I$785,$B86,数据录入!$K$5:$K$785,M$43))</f>
        <v>0</v>
      </c>
      <c r="N86" s="38">
        <f>IF($B86="","",SUMIFS(数据录入!$F$5:$F$785,数据录入!$I$5:$I$785,$B86,数据录入!$K$5:$K$785,N$43))</f>
        <v>0</v>
      </c>
      <c r="O86" s="38">
        <f t="shared" si="9"/>
        <v>3000</v>
      </c>
      <c r="P86" s="39">
        <f t="shared" si="10"/>
        <v>7.94433847127978e-5</v>
      </c>
    </row>
    <row r="87" ht="16.5" spans="1:16">
      <c r="A87" s="37">
        <v>44</v>
      </c>
      <c r="B87" s="34" t="s">
        <v>140</v>
      </c>
      <c r="C87" s="38">
        <f>IF($B87="","",SUMIFS(数据录入!$F$5:$F$785,数据录入!$I$5:$I$785,$B87,数据录入!$K$5:$K$785,C$43))</f>
        <v>0</v>
      </c>
      <c r="D87" s="38">
        <f>IF($B87="","",SUMIFS(数据录入!$F$5:$F$785,数据录入!$I$5:$I$785,$B87,数据录入!$K$5:$K$785,D$43))</f>
        <v>0</v>
      </c>
      <c r="E87" s="38">
        <f>IF($B87="","",SUMIFS(数据录入!$F$5:$F$785,数据录入!$I$5:$I$785,$B87,数据录入!$K$5:$K$785,E$43))</f>
        <v>0</v>
      </c>
      <c r="F87" s="38">
        <f>IF($B87="","",SUMIFS(数据录入!$F$5:$F$785,数据录入!$I$5:$I$785,$B87,数据录入!$K$5:$K$785,F$43))</f>
        <v>0</v>
      </c>
      <c r="G87" s="38">
        <f>IF($B87="","",SUMIFS(数据录入!$F$5:$F$785,数据录入!$I$5:$I$785,$B87,数据录入!$K$5:$K$785,G$43))</f>
        <v>0</v>
      </c>
      <c r="H87" s="38">
        <f>IF($B87="","",SUMIFS(数据录入!$F$5:$F$785,数据录入!$I$5:$I$785,$B87,数据录入!$K$5:$K$785,H$43))</f>
        <v>0</v>
      </c>
      <c r="I87" s="38">
        <f>IF($B87="","",SUMIFS(数据录入!$F$5:$F$785,数据录入!$I$5:$I$785,$B87,数据录入!$K$5:$K$785,I$43))</f>
        <v>350</v>
      </c>
      <c r="J87" s="38">
        <f>IF($B87="","",SUMIFS(数据录入!$F$5:$F$785,数据录入!$I$5:$I$785,$B87,数据录入!$K$5:$K$785,J$43))</f>
        <v>350</v>
      </c>
      <c r="K87" s="38">
        <f>IF($B87="","",SUMIFS(数据录入!$F$5:$F$785,数据录入!$I$5:$I$785,$B87,数据录入!$K$5:$K$785,K$43))</f>
        <v>360</v>
      </c>
      <c r="L87" s="38">
        <f>IF($B87="","",SUMIFS(数据录入!$F$5:$F$785,数据录入!$I$5:$I$785,$B87,数据录入!$K$5:$K$785,L$43))</f>
        <v>0</v>
      </c>
      <c r="M87" s="38">
        <f>IF($B87="","",SUMIFS(数据录入!$F$5:$F$785,数据录入!$I$5:$I$785,$B87,数据录入!$K$5:$K$785,M$43))</f>
        <v>0</v>
      </c>
      <c r="N87" s="38">
        <f>IF($B87="","",SUMIFS(数据录入!$F$5:$F$785,数据录入!$I$5:$I$785,$B87,数据录入!$K$5:$K$785,N$43))</f>
        <v>0</v>
      </c>
      <c r="O87" s="38">
        <f t="shared" si="9"/>
        <v>1060</v>
      </c>
      <c r="P87" s="39">
        <f t="shared" si="10"/>
        <v>2.80699959318552e-5</v>
      </c>
    </row>
    <row r="88" ht="16.5" spans="1:16">
      <c r="A88" s="37">
        <v>45</v>
      </c>
      <c r="B88" s="34" t="s">
        <v>141</v>
      </c>
      <c r="C88" s="38">
        <f>IF($B88="","",SUMIFS(数据录入!$F$5:$F$785,数据录入!$I$5:$I$785,$B88,数据录入!$K$5:$K$785,C$43))</f>
        <v>0</v>
      </c>
      <c r="D88" s="38">
        <f>IF($B88="","",SUMIFS(数据录入!$F$5:$F$785,数据录入!$I$5:$I$785,$B88,数据录入!$K$5:$K$785,D$43))</f>
        <v>0</v>
      </c>
      <c r="E88" s="38">
        <f>IF($B88="","",SUMIFS(数据录入!$F$5:$F$785,数据录入!$I$5:$I$785,$B88,数据录入!$K$5:$K$785,E$43))</f>
        <v>0</v>
      </c>
      <c r="F88" s="38">
        <f>IF($B88="","",SUMIFS(数据录入!$F$5:$F$785,数据录入!$I$5:$I$785,$B88,数据录入!$K$5:$K$785,F$43))</f>
        <v>0</v>
      </c>
      <c r="G88" s="38">
        <f>IF($B88="","",SUMIFS(数据录入!$F$5:$F$785,数据录入!$I$5:$I$785,$B88,数据录入!$K$5:$K$785,G$43))</f>
        <v>0</v>
      </c>
      <c r="H88" s="38">
        <f>IF($B88="","",SUMIFS(数据录入!$F$5:$F$785,数据录入!$I$5:$I$785,$B88,数据录入!$K$5:$K$785,H$43))</f>
        <v>0</v>
      </c>
      <c r="I88" s="38">
        <f>IF($B88="","",SUMIFS(数据录入!$F$5:$F$785,数据录入!$I$5:$I$785,$B88,数据录入!$K$5:$K$785,I$43))</f>
        <v>0</v>
      </c>
      <c r="J88" s="38">
        <f>IF($B88="","",SUMIFS(数据录入!$F$5:$F$785,数据录入!$I$5:$I$785,$B88,数据录入!$K$5:$K$785,J$43))</f>
        <v>200</v>
      </c>
      <c r="K88" s="38">
        <f>IF($B88="","",SUMIFS(数据录入!$F$5:$F$785,数据录入!$I$5:$I$785,$B88,数据录入!$K$5:$K$785,K$43))</f>
        <v>0</v>
      </c>
      <c r="L88" s="38">
        <f>IF($B88="","",SUMIFS(数据录入!$F$5:$F$785,数据录入!$I$5:$I$785,$B88,数据录入!$K$5:$K$785,L$43))</f>
        <v>0</v>
      </c>
      <c r="M88" s="38">
        <f>IF($B88="","",SUMIFS(数据录入!$F$5:$F$785,数据录入!$I$5:$I$785,$B88,数据录入!$K$5:$K$785,M$43))</f>
        <v>0</v>
      </c>
      <c r="N88" s="38">
        <f>IF($B88="","",SUMIFS(数据录入!$F$5:$F$785,数据录入!$I$5:$I$785,$B88,数据录入!$K$5:$K$785,N$43))</f>
        <v>0</v>
      </c>
      <c r="O88" s="38">
        <f t="shared" si="9"/>
        <v>200</v>
      </c>
      <c r="P88" s="39">
        <f t="shared" si="10"/>
        <v>5.29622564751985e-6</v>
      </c>
    </row>
    <row r="89" ht="16.5" spans="1:16">
      <c r="A89" s="37">
        <v>46</v>
      </c>
      <c r="B89" s="34" t="s">
        <v>142</v>
      </c>
      <c r="C89" s="38">
        <f>IF($B89="","",SUMIFS(数据录入!$F$5:$F$785,数据录入!$I$5:$I$785,$B89,数据录入!$K$5:$K$785,C$43))</f>
        <v>0</v>
      </c>
      <c r="D89" s="38">
        <f>IF($B89="","",SUMIFS(数据录入!$F$5:$F$785,数据录入!$I$5:$I$785,$B89,数据录入!$K$5:$K$785,D$43))</f>
        <v>0</v>
      </c>
      <c r="E89" s="38">
        <f>IF($B89="","",SUMIFS(数据录入!$F$5:$F$785,数据录入!$I$5:$I$785,$B89,数据录入!$K$5:$K$785,E$43))</f>
        <v>0</v>
      </c>
      <c r="F89" s="38">
        <f>IF($B89="","",SUMIFS(数据录入!$F$5:$F$785,数据录入!$I$5:$I$785,$B89,数据录入!$K$5:$K$785,F$43))</f>
        <v>0</v>
      </c>
      <c r="G89" s="38">
        <f>IF($B89="","",SUMIFS(数据录入!$F$5:$F$785,数据录入!$I$5:$I$785,$B89,数据录入!$K$5:$K$785,G$43))</f>
        <v>0</v>
      </c>
      <c r="H89" s="38">
        <f>IF($B89="","",SUMIFS(数据录入!$F$5:$F$785,数据录入!$I$5:$I$785,$B89,数据录入!$K$5:$K$785,H$43))</f>
        <v>0</v>
      </c>
      <c r="I89" s="38">
        <f>IF($B89="","",SUMIFS(数据录入!$F$5:$F$785,数据录入!$I$5:$I$785,$B89,数据录入!$K$5:$K$785,I$43))</f>
        <v>4500</v>
      </c>
      <c r="J89" s="38">
        <f>IF($B89="","",SUMIFS(数据录入!$F$5:$F$785,数据录入!$I$5:$I$785,$B89,数据录入!$K$5:$K$785,J$43))</f>
        <v>0</v>
      </c>
      <c r="K89" s="38">
        <f>IF($B89="","",SUMIFS(数据录入!$F$5:$F$785,数据录入!$I$5:$I$785,$B89,数据录入!$K$5:$K$785,K$43))</f>
        <v>2250</v>
      </c>
      <c r="L89" s="38">
        <f>IF($B89="","",SUMIFS(数据录入!$F$5:$F$785,数据录入!$I$5:$I$785,$B89,数据录入!$K$5:$K$785,L$43))</f>
        <v>0</v>
      </c>
      <c r="M89" s="38">
        <f>IF($B89="","",SUMIFS(数据录入!$F$5:$F$785,数据录入!$I$5:$I$785,$B89,数据录入!$K$5:$K$785,M$43))</f>
        <v>0</v>
      </c>
      <c r="N89" s="38">
        <f>IF($B89="","",SUMIFS(数据录入!$F$5:$F$785,数据录入!$I$5:$I$785,$B89,数据录入!$K$5:$K$785,N$43))</f>
        <v>0</v>
      </c>
      <c r="O89" s="38">
        <f t="shared" ref="O89:O120" si="11">SUM(C89:N89)</f>
        <v>6750</v>
      </c>
      <c r="P89" s="39">
        <f t="shared" ref="P89:P120" si="12">IF($O$4=0,"",O89/$O$42)</f>
        <v>0.000178747615603795</v>
      </c>
    </row>
    <row r="90" ht="16.5" spans="1:16">
      <c r="A90" s="37">
        <v>47</v>
      </c>
      <c r="B90" s="34" t="s">
        <v>44</v>
      </c>
      <c r="C90" s="38">
        <f>IF($B90="","",SUMIFS(数据录入!$F$5:$F$785,数据录入!$I$5:$I$785,$B90,数据录入!$K$5:$K$785,C$43))</f>
        <v>0</v>
      </c>
      <c r="D90" s="38">
        <f>IF($B90="","",SUMIFS(数据录入!$F$5:$F$785,数据录入!$I$5:$I$785,$B90,数据录入!$K$5:$K$785,D$43))</f>
        <v>0</v>
      </c>
      <c r="E90" s="38">
        <f>IF($B90="","",SUMIFS(数据录入!$F$5:$F$785,数据录入!$I$5:$I$785,$B90,数据录入!$K$5:$K$785,E$43))</f>
        <v>0</v>
      </c>
      <c r="F90" s="38">
        <f>IF($B90="","",SUMIFS(数据录入!$F$5:$F$785,数据录入!$I$5:$I$785,$B90,数据录入!$K$5:$K$785,F$43))</f>
        <v>0</v>
      </c>
      <c r="G90" s="38">
        <f>IF($B90="","",SUMIFS(数据录入!$F$5:$F$785,数据录入!$I$5:$I$785,$B90,数据录入!$K$5:$K$785,G$43))</f>
        <v>0</v>
      </c>
      <c r="H90" s="38">
        <f>IF($B90="","",SUMIFS(数据录入!$F$5:$F$785,数据录入!$I$5:$I$785,$B90,数据录入!$K$5:$K$785,H$43))</f>
        <v>0</v>
      </c>
      <c r="I90" s="38">
        <f>IF($B90="","",SUMIFS(数据录入!$F$5:$F$785,数据录入!$I$5:$I$785,$B90,数据录入!$K$5:$K$785,I$43))</f>
        <v>0</v>
      </c>
      <c r="J90" s="38">
        <f>IF($B90="","",SUMIFS(数据录入!$F$5:$F$785,数据录入!$I$5:$I$785,$B90,数据录入!$K$5:$K$785,J$43))</f>
        <v>0</v>
      </c>
      <c r="K90" s="38">
        <f>IF($B90="","",SUMIFS(数据录入!$F$5:$F$785,数据录入!$I$5:$I$785,$B90,数据录入!$K$5:$K$785,K$43))</f>
        <v>0</v>
      </c>
      <c r="L90" s="38">
        <f>IF($B90="","",SUMIFS(数据录入!$F$5:$F$785,数据录入!$I$5:$I$785,$B90,数据录入!$K$5:$K$785,L$43))</f>
        <v>0</v>
      </c>
      <c r="M90" s="38">
        <f>IF($B90="","",SUMIFS(数据录入!$F$5:$F$785,数据录入!$I$5:$I$785,$B90,数据录入!$K$5:$K$785,M$43))</f>
        <v>0</v>
      </c>
      <c r="N90" s="38">
        <f>IF($B90="","",SUMIFS(数据录入!$F$5:$F$785,数据录入!$I$5:$I$785,$B90,数据录入!$K$5:$K$785,N$43))</f>
        <v>0</v>
      </c>
      <c r="O90" s="38">
        <f t="shared" si="11"/>
        <v>0</v>
      </c>
      <c r="P90" s="39">
        <f t="shared" si="12"/>
        <v>0</v>
      </c>
    </row>
    <row r="91" ht="16.5" spans="1:16">
      <c r="A91" s="37">
        <v>48</v>
      </c>
      <c r="B91" s="34" t="s">
        <v>143</v>
      </c>
      <c r="C91" s="38">
        <f>IF($B91="","",SUMIFS(数据录入!$F$5:$F$785,数据录入!$I$5:$I$785,$B91,数据录入!$K$5:$K$785,C$43))</f>
        <v>0</v>
      </c>
      <c r="D91" s="38">
        <f>IF($B91="","",SUMIFS(数据录入!$F$5:$F$785,数据录入!$I$5:$I$785,$B91,数据录入!$K$5:$K$785,D$43))</f>
        <v>0</v>
      </c>
      <c r="E91" s="38">
        <f>IF($B91="","",SUMIFS(数据录入!$F$5:$F$785,数据录入!$I$5:$I$785,$B91,数据录入!$K$5:$K$785,E$43))</f>
        <v>0</v>
      </c>
      <c r="F91" s="38">
        <f>IF($B91="","",SUMIFS(数据录入!$F$5:$F$785,数据录入!$I$5:$I$785,$B91,数据录入!$K$5:$K$785,F$43))</f>
        <v>0</v>
      </c>
      <c r="G91" s="38">
        <f>IF($B91="","",SUMIFS(数据录入!$F$5:$F$785,数据录入!$I$5:$I$785,$B91,数据录入!$K$5:$K$785,G$43))</f>
        <v>0</v>
      </c>
      <c r="H91" s="38">
        <f>IF($B91="","",SUMIFS(数据录入!$F$5:$F$785,数据录入!$I$5:$I$785,$B91,数据录入!$K$5:$K$785,H$43))</f>
        <v>0</v>
      </c>
      <c r="I91" s="38">
        <f>IF($B91="","",SUMIFS(数据录入!$F$5:$F$785,数据录入!$I$5:$I$785,$B91,数据录入!$K$5:$K$785,I$43))</f>
        <v>0</v>
      </c>
      <c r="J91" s="38">
        <f>IF($B91="","",SUMIFS(数据录入!$F$5:$F$785,数据录入!$I$5:$I$785,$B91,数据录入!$K$5:$K$785,J$43))</f>
        <v>0</v>
      </c>
      <c r="K91" s="38">
        <f>IF($B91="","",SUMIFS(数据录入!$F$5:$F$785,数据录入!$I$5:$I$785,$B91,数据录入!$K$5:$K$785,K$43))</f>
        <v>0</v>
      </c>
      <c r="L91" s="38">
        <f>IF($B91="","",SUMIFS(数据录入!$F$5:$F$785,数据录入!$I$5:$I$785,$B91,数据录入!$K$5:$K$785,L$43))</f>
        <v>0</v>
      </c>
      <c r="M91" s="38">
        <f>IF($B91="","",SUMIFS(数据录入!$F$5:$F$785,数据录入!$I$5:$I$785,$B91,数据录入!$K$5:$K$785,M$43))</f>
        <v>0</v>
      </c>
      <c r="N91" s="38">
        <f>IF($B91="","",SUMIFS(数据录入!$F$5:$F$785,数据录入!$I$5:$I$785,$B91,数据录入!$K$5:$K$785,N$43))</f>
        <v>0</v>
      </c>
      <c r="O91" s="38">
        <f t="shared" si="11"/>
        <v>0</v>
      </c>
      <c r="P91" s="39">
        <f t="shared" si="12"/>
        <v>0</v>
      </c>
    </row>
    <row r="92" ht="16.5" spans="1:16">
      <c r="A92" s="37">
        <v>49</v>
      </c>
      <c r="B92" s="34" t="s">
        <v>144</v>
      </c>
      <c r="C92" s="38">
        <f>IF($B92="","",SUMIFS(数据录入!$F$5:$F$785,数据录入!$I$5:$I$785,$B92,数据录入!$K$5:$K$785,C$43))</f>
        <v>0</v>
      </c>
      <c r="D92" s="38">
        <f>IF($B92="","",SUMIFS(数据录入!$F$5:$F$785,数据录入!$I$5:$I$785,$B92,数据录入!$K$5:$K$785,D$43))</f>
        <v>0</v>
      </c>
      <c r="E92" s="38">
        <f>IF($B92="","",SUMIFS(数据录入!$F$5:$F$785,数据录入!$I$5:$I$785,$B92,数据录入!$K$5:$K$785,E$43))</f>
        <v>0</v>
      </c>
      <c r="F92" s="38">
        <f>IF($B92="","",SUMIFS(数据录入!$F$5:$F$785,数据录入!$I$5:$I$785,$B92,数据录入!$K$5:$K$785,F$43))</f>
        <v>0</v>
      </c>
      <c r="G92" s="38">
        <f>IF($B92="","",SUMIFS(数据录入!$F$5:$F$785,数据录入!$I$5:$I$785,$B92,数据录入!$K$5:$K$785,G$43))</f>
        <v>0</v>
      </c>
      <c r="H92" s="38">
        <f>IF($B92="","",SUMIFS(数据录入!$F$5:$F$785,数据录入!$I$5:$I$785,$B92,数据录入!$K$5:$K$785,H$43))</f>
        <v>0</v>
      </c>
      <c r="I92" s="38">
        <f>IF($B92="","",SUMIFS(数据录入!$F$5:$F$785,数据录入!$I$5:$I$785,$B92,数据录入!$K$5:$K$785,I$43))</f>
        <v>68000</v>
      </c>
      <c r="J92" s="38">
        <f>IF($B92="","",SUMIFS(数据录入!$F$5:$F$785,数据录入!$I$5:$I$785,$B92,数据录入!$K$5:$K$785,J$43))</f>
        <v>0</v>
      </c>
      <c r="K92" s="38">
        <f>IF($B92="","",SUMIFS(数据录入!$F$5:$F$785,数据录入!$I$5:$I$785,$B92,数据录入!$K$5:$K$785,K$43))</f>
        <v>0</v>
      </c>
      <c r="L92" s="38">
        <f>IF($B92="","",SUMIFS(数据录入!$F$5:$F$785,数据录入!$I$5:$I$785,$B92,数据录入!$K$5:$K$785,L$43))</f>
        <v>0</v>
      </c>
      <c r="M92" s="38">
        <f>IF($B92="","",SUMIFS(数据录入!$F$5:$F$785,数据录入!$I$5:$I$785,$B92,数据录入!$K$5:$K$785,M$43))</f>
        <v>0</v>
      </c>
      <c r="N92" s="38">
        <f>IF($B92="","",SUMIFS(数据录入!$F$5:$F$785,数据录入!$I$5:$I$785,$B92,数据录入!$K$5:$K$785,N$43))</f>
        <v>0</v>
      </c>
      <c r="O92" s="38">
        <f t="shared" si="11"/>
        <v>68000</v>
      </c>
      <c r="P92" s="39">
        <f t="shared" si="12"/>
        <v>0.00180071672015675</v>
      </c>
    </row>
    <row r="93" ht="16.5" spans="1:16">
      <c r="A93" s="37">
        <v>50</v>
      </c>
      <c r="B93" s="34" t="s">
        <v>145</v>
      </c>
      <c r="C93" s="38">
        <f>IF($B93="","",SUMIFS(数据录入!$F$5:$F$785,数据录入!$I$5:$I$785,$B93,数据录入!$K$5:$K$785,C$43))</f>
        <v>0</v>
      </c>
      <c r="D93" s="38">
        <f>IF($B93="","",SUMIFS(数据录入!$F$5:$F$785,数据录入!$I$5:$I$785,$B93,数据录入!$K$5:$K$785,D$43))</f>
        <v>0</v>
      </c>
      <c r="E93" s="38">
        <f>IF($B93="","",SUMIFS(数据录入!$F$5:$F$785,数据录入!$I$5:$I$785,$B93,数据录入!$K$5:$K$785,E$43))</f>
        <v>0</v>
      </c>
      <c r="F93" s="38">
        <f>IF($B93="","",SUMIFS(数据录入!$F$5:$F$785,数据录入!$I$5:$I$785,$B93,数据录入!$K$5:$K$785,F$43))</f>
        <v>0</v>
      </c>
      <c r="G93" s="38">
        <f>IF($B93="","",SUMIFS(数据录入!$F$5:$F$785,数据录入!$I$5:$I$785,$B93,数据录入!$K$5:$K$785,G$43))</f>
        <v>0</v>
      </c>
      <c r="H93" s="38">
        <f>IF($B93="","",SUMIFS(数据录入!$F$5:$F$785,数据录入!$I$5:$I$785,$B93,数据录入!$K$5:$K$785,H$43))</f>
        <v>0</v>
      </c>
      <c r="I93" s="38">
        <f>IF($B93="","",SUMIFS(数据录入!$F$5:$F$785,数据录入!$I$5:$I$785,$B93,数据录入!$K$5:$K$785,I$43))</f>
        <v>200</v>
      </c>
      <c r="J93" s="38">
        <f>IF($B93="","",SUMIFS(数据录入!$F$5:$F$785,数据录入!$I$5:$I$785,$B93,数据录入!$K$5:$K$785,J$43))</f>
        <v>200</v>
      </c>
      <c r="K93" s="38">
        <f>IF($B93="","",SUMIFS(数据录入!$F$5:$F$785,数据录入!$I$5:$I$785,$B93,数据录入!$K$5:$K$785,K$43))</f>
        <v>200</v>
      </c>
      <c r="L93" s="38">
        <f>IF($B93="","",SUMIFS(数据录入!$F$5:$F$785,数据录入!$I$5:$I$785,$B93,数据录入!$K$5:$K$785,L$43))</f>
        <v>0</v>
      </c>
      <c r="M93" s="38">
        <f>IF($B93="","",SUMIFS(数据录入!$F$5:$F$785,数据录入!$I$5:$I$785,$B93,数据录入!$K$5:$K$785,M$43))</f>
        <v>0</v>
      </c>
      <c r="N93" s="38">
        <f>IF($B93="","",SUMIFS(数据录入!$F$5:$F$785,数据录入!$I$5:$I$785,$B93,数据录入!$K$5:$K$785,N$43))</f>
        <v>0</v>
      </c>
      <c r="O93" s="38">
        <f t="shared" si="11"/>
        <v>600</v>
      </c>
      <c r="P93" s="39">
        <f t="shared" si="12"/>
        <v>1.58886769425596e-5</v>
      </c>
    </row>
    <row r="94" ht="16.5" spans="1:16">
      <c r="A94" s="37">
        <v>51</v>
      </c>
      <c r="B94" s="34" t="s">
        <v>146</v>
      </c>
      <c r="C94" s="38">
        <f>IF($B94="","",SUMIFS(数据录入!$F$5:$F$785,数据录入!$I$5:$I$785,$B94,数据录入!$K$5:$K$785,C$43))</f>
        <v>0</v>
      </c>
      <c r="D94" s="38">
        <f>IF($B94="","",SUMIFS(数据录入!$F$5:$F$785,数据录入!$I$5:$I$785,$B94,数据录入!$K$5:$K$785,D$43))</f>
        <v>0</v>
      </c>
      <c r="E94" s="38">
        <f>IF($B94="","",SUMIFS(数据录入!$F$5:$F$785,数据录入!$I$5:$I$785,$B94,数据录入!$K$5:$K$785,E$43))</f>
        <v>0</v>
      </c>
      <c r="F94" s="38">
        <f>IF($B94="","",SUMIFS(数据录入!$F$5:$F$785,数据录入!$I$5:$I$785,$B94,数据录入!$K$5:$K$785,F$43))</f>
        <v>0</v>
      </c>
      <c r="G94" s="38">
        <f>IF($B94="","",SUMIFS(数据录入!$F$5:$F$785,数据录入!$I$5:$I$785,$B94,数据录入!$K$5:$K$785,G$43))</f>
        <v>0</v>
      </c>
      <c r="H94" s="38">
        <f>IF($B94="","",SUMIFS(数据录入!$F$5:$F$785,数据录入!$I$5:$I$785,$B94,数据录入!$K$5:$K$785,H$43))</f>
        <v>0</v>
      </c>
      <c r="I94" s="38">
        <f>IF($B94="","",SUMIFS(数据录入!$F$5:$F$785,数据录入!$I$5:$I$785,$B94,数据录入!$K$5:$K$785,I$43))</f>
        <v>24500</v>
      </c>
      <c r="J94" s="38">
        <f>IF($B94="","",SUMIFS(数据录入!$F$5:$F$785,数据录入!$I$5:$I$785,$B94,数据录入!$K$5:$K$785,J$43))</f>
        <v>0</v>
      </c>
      <c r="K94" s="38">
        <f>IF($B94="","",SUMIFS(数据录入!$F$5:$F$785,数据录入!$I$5:$I$785,$B94,数据录入!$K$5:$K$785,K$43))</f>
        <v>0</v>
      </c>
      <c r="L94" s="38">
        <f>IF($B94="","",SUMIFS(数据录入!$F$5:$F$785,数据录入!$I$5:$I$785,$B94,数据录入!$K$5:$K$785,L$43))</f>
        <v>0</v>
      </c>
      <c r="M94" s="38">
        <f>IF($B94="","",SUMIFS(数据录入!$F$5:$F$785,数据录入!$I$5:$I$785,$B94,数据录入!$K$5:$K$785,M$43))</f>
        <v>0</v>
      </c>
      <c r="N94" s="38">
        <f>IF($B94="","",SUMIFS(数据录入!$F$5:$F$785,数据录入!$I$5:$I$785,$B94,数据录入!$K$5:$K$785,N$43))</f>
        <v>0</v>
      </c>
      <c r="O94" s="38">
        <f t="shared" si="11"/>
        <v>24500</v>
      </c>
      <c r="P94" s="39">
        <f t="shared" si="12"/>
        <v>0.000648787641821182</v>
      </c>
    </row>
    <row r="95" ht="16.5" spans="1:16">
      <c r="A95" s="37">
        <v>52</v>
      </c>
      <c r="B95" s="34" t="s">
        <v>147</v>
      </c>
      <c r="C95" s="38">
        <f>IF($B95="","",SUMIFS(数据录入!$F$5:$F$785,数据录入!$I$5:$I$785,$B95,数据录入!$K$5:$K$785,C$43))</f>
        <v>0</v>
      </c>
      <c r="D95" s="38">
        <f>IF($B95="","",SUMIFS(数据录入!$F$5:$F$785,数据录入!$I$5:$I$785,$B95,数据录入!$K$5:$K$785,D$43))</f>
        <v>0</v>
      </c>
      <c r="E95" s="38">
        <f>IF($B95="","",SUMIFS(数据录入!$F$5:$F$785,数据录入!$I$5:$I$785,$B95,数据录入!$K$5:$K$785,E$43))</f>
        <v>0</v>
      </c>
      <c r="F95" s="38">
        <f>IF($B95="","",SUMIFS(数据录入!$F$5:$F$785,数据录入!$I$5:$I$785,$B95,数据录入!$K$5:$K$785,F$43))</f>
        <v>0</v>
      </c>
      <c r="G95" s="38">
        <f>IF($B95="","",SUMIFS(数据录入!$F$5:$F$785,数据录入!$I$5:$I$785,$B95,数据录入!$K$5:$K$785,G$43))</f>
        <v>0</v>
      </c>
      <c r="H95" s="38">
        <f>IF($B95="","",SUMIFS(数据录入!$F$5:$F$785,数据录入!$I$5:$I$785,$B95,数据录入!$K$5:$K$785,H$43))</f>
        <v>0</v>
      </c>
      <c r="I95" s="38">
        <f>IF($B95="","",SUMIFS(数据录入!$F$5:$F$785,数据录入!$I$5:$I$785,$B95,数据录入!$K$5:$K$785,I$43))</f>
        <v>700</v>
      </c>
      <c r="J95" s="38">
        <f>IF($B95="","",SUMIFS(数据录入!$F$5:$F$785,数据录入!$I$5:$I$785,$B95,数据录入!$K$5:$K$785,J$43))</f>
        <v>700</v>
      </c>
      <c r="K95" s="38">
        <f>IF($B95="","",SUMIFS(数据录入!$F$5:$F$785,数据录入!$I$5:$I$785,$B95,数据录入!$K$5:$K$785,K$43))</f>
        <v>29000</v>
      </c>
      <c r="L95" s="38">
        <f>IF($B95="","",SUMIFS(数据录入!$F$5:$F$785,数据录入!$I$5:$I$785,$B95,数据录入!$K$5:$K$785,L$43))</f>
        <v>0</v>
      </c>
      <c r="M95" s="38">
        <f>IF($B95="","",SUMIFS(数据录入!$F$5:$F$785,数据录入!$I$5:$I$785,$B95,数据录入!$K$5:$K$785,M$43))</f>
        <v>0</v>
      </c>
      <c r="N95" s="38">
        <f>IF($B95="","",SUMIFS(数据录入!$F$5:$F$785,数据录入!$I$5:$I$785,$B95,数据录入!$K$5:$K$785,N$43))</f>
        <v>0</v>
      </c>
      <c r="O95" s="38">
        <f t="shared" si="11"/>
        <v>30400</v>
      </c>
      <c r="P95" s="39">
        <f t="shared" si="12"/>
        <v>0.000805026298423017</v>
      </c>
    </row>
    <row r="96" ht="16.5" spans="1:16">
      <c r="A96" s="37">
        <v>53</v>
      </c>
      <c r="B96" s="34" t="s">
        <v>148</v>
      </c>
      <c r="C96" s="38">
        <f>IF($B96="","",SUMIFS(数据录入!$F$5:$F$785,数据录入!$I$5:$I$785,$B96,数据录入!$K$5:$K$785,C$43))</f>
        <v>0</v>
      </c>
      <c r="D96" s="38">
        <f>IF($B96="","",SUMIFS(数据录入!$F$5:$F$785,数据录入!$I$5:$I$785,$B96,数据录入!$K$5:$K$785,D$43))</f>
        <v>0</v>
      </c>
      <c r="E96" s="38">
        <f>IF($B96="","",SUMIFS(数据录入!$F$5:$F$785,数据录入!$I$5:$I$785,$B96,数据录入!$K$5:$K$785,E$43))</f>
        <v>0</v>
      </c>
      <c r="F96" s="38">
        <f>IF($B96="","",SUMIFS(数据录入!$F$5:$F$785,数据录入!$I$5:$I$785,$B96,数据录入!$K$5:$K$785,F$43))</f>
        <v>0</v>
      </c>
      <c r="G96" s="38">
        <f>IF($B96="","",SUMIFS(数据录入!$F$5:$F$785,数据录入!$I$5:$I$785,$B96,数据录入!$K$5:$K$785,G$43))</f>
        <v>0</v>
      </c>
      <c r="H96" s="38">
        <f>IF($B96="","",SUMIFS(数据录入!$F$5:$F$785,数据录入!$I$5:$I$785,$B96,数据录入!$K$5:$K$785,H$43))</f>
        <v>0</v>
      </c>
      <c r="I96" s="38">
        <f>IF($B96="","",SUMIFS(数据录入!$F$5:$F$785,数据录入!$I$5:$I$785,$B96,数据录入!$K$5:$K$785,I$43))</f>
        <v>0</v>
      </c>
      <c r="J96" s="38">
        <f>IF($B96="","",SUMIFS(数据录入!$F$5:$F$785,数据录入!$I$5:$I$785,$B96,数据录入!$K$5:$K$785,J$43))</f>
        <v>2006000</v>
      </c>
      <c r="K96" s="38">
        <f>IF($B96="","",SUMIFS(数据录入!$F$5:$F$785,数据录入!$I$5:$I$785,$B96,数据录入!$K$5:$K$785,K$43))</f>
        <v>0</v>
      </c>
      <c r="L96" s="38">
        <f>IF($B96="","",SUMIFS(数据录入!$F$5:$F$785,数据录入!$I$5:$I$785,$B96,数据录入!$K$5:$K$785,L$43))</f>
        <v>0</v>
      </c>
      <c r="M96" s="38">
        <f>IF($B96="","",SUMIFS(数据录入!$F$5:$F$785,数据录入!$I$5:$I$785,$B96,数据录入!$K$5:$K$785,M$43))</f>
        <v>0</v>
      </c>
      <c r="N96" s="38">
        <f>IF($B96="","",SUMIFS(数据录入!$F$5:$F$785,数据录入!$I$5:$I$785,$B96,数据录入!$K$5:$K$785,N$43))</f>
        <v>0</v>
      </c>
      <c r="O96" s="38">
        <f t="shared" si="11"/>
        <v>2006000</v>
      </c>
      <c r="P96" s="39">
        <f t="shared" si="12"/>
        <v>0.0531211432446241</v>
      </c>
    </row>
    <row r="97" ht="16.5" spans="1:16">
      <c r="A97" s="37">
        <v>54</v>
      </c>
      <c r="B97" s="34" t="s">
        <v>149</v>
      </c>
      <c r="C97" s="38">
        <f>IF($B97="","",SUMIFS(数据录入!$F$5:$F$785,数据录入!$I$5:$I$785,$B97,数据录入!$K$5:$K$785,C$43))</f>
        <v>0</v>
      </c>
      <c r="D97" s="38">
        <f>IF($B97="","",SUMIFS(数据录入!$F$5:$F$785,数据录入!$I$5:$I$785,$B97,数据录入!$K$5:$K$785,D$43))</f>
        <v>0</v>
      </c>
      <c r="E97" s="38">
        <f>IF($B97="","",SUMIFS(数据录入!$F$5:$F$785,数据录入!$I$5:$I$785,$B97,数据录入!$K$5:$K$785,E$43))</f>
        <v>0</v>
      </c>
      <c r="F97" s="38">
        <f>IF($B97="","",SUMIFS(数据录入!$F$5:$F$785,数据录入!$I$5:$I$785,$B97,数据录入!$K$5:$K$785,F$43))</f>
        <v>0</v>
      </c>
      <c r="G97" s="38">
        <f>IF($B97="","",SUMIFS(数据录入!$F$5:$F$785,数据录入!$I$5:$I$785,$B97,数据录入!$K$5:$K$785,G$43))</f>
        <v>0</v>
      </c>
      <c r="H97" s="38">
        <f>IF($B97="","",SUMIFS(数据录入!$F$5:$F$785,数据录入!$I$5:$I$785,$B97,数据录入!$K$5:$K$785,H$43))</f>
        <v>0</v>
      </c>
      <c r="I97" s="38">
        <f>IF($B97="","",SUMIFS(数据录入!$F$5:$F$785,数据录入!$I$5:$I$785,$B97,数据录入!$K$5:$K$785,I$43))</f>
        <v>875</v>
      </c>
      <c r="J97" s="38">
        <f>IF($B97="","",SUMIFS(数据录入!$F$5:$F$785,数据录入!$I$5:$I$785,$B97,数据录入!$K$5:$K$785,J$43))</f>
        <v>875</v>
      </c>
      <c r="K97" s="38">
        <f>IF($B97="","",SUMIFS(数据录入!$F$5:$F$785,数据录入!$I$5:$I$785,$B97,数据录入!$K$5:$K$785,K$43))</f>
        <v>875</v>
      </c>
      <c r="L97" s="38">
        <f>IF($B97="","",SUMIFS(数据录入!$F$5:$F$785,数据录入!$I$5:$I$785,$B97,数据录入!$K$5:$K$785,L$43))</f>
        <v>0</v>
      </c>
      <c r="M97" s="38">
        <f>IF($B97="","",SUMIFS(数据录入!$F$5:$F$785,数据录入!$I$5:$I$785,$B97,数据录入!$K$5:$K$785,M$43))</f>
        <v>0</v>
      </c>
      <c r="N97" s="38">
        <f>IF($B97="","",SUMIFS(数据录入!$F$5:$F$785,数据录入!$I$5:$I$785,$B97,数据录入!$K$5:$K$785,N$43))</f>
        <v>0</v>
      </c>
      <c r="O97" s="38">
        <f t="shared" si="11"/>
        <v>2625</v>
      </c>
      <c r="P97" s="39">
        <f t="shared" si="12"/>
        <v>6.9512961623698e-5</v>
      </c>
    </row>
    <row r="98" ht="16.5" spans="1:16">
      <c r="A98" s="37">
        <v>55</v>
      </c>
      <c r="B98" s="34" t="s">
        <v>150</v>
      </c>
      <c r="C98" s="38">
        <f>IF($B98="","",SUMIFS(数据录入!$F$5:$F$785,数据录入!$I$5:$I$785,$B98,数据录入!$K$5:$K$785,C$43))</f>
        <v>0</v>
      </c>
      <c r="D98" s="38">
        <f>IF($B98="","",SUMIFS(数据录入!$F$5:$F$785,数据录入!$I$5:$I$785,$B98,数据录入!$K$5:$K$785,D$43))</f>
        <v>0</v>
      </c>
      <c r="E98" s="38">
        <f>IF($B98="","",SUMIFS(数据录入!$F$5:$F$785,数据录入!$I$5:$I$785,$B98,数据录入!$K$5:$K$785,E$43))</f>
        <v>0</v>
      </c>
      <c r="F98" s="38">
        <f>IF($B98="","",SUMIFS(数据录入!$F$5:$F$785,数据录入!$I$5:$I$785,$B98,数据录入!$K$5:$K$785,F$43))</f>
        <v>0</v>
      </c>
      <c r="G98" s="38">
        <f>IF($B98="","",SUMIFS(数据录入!$F$5:$F$785,数据录入!$I$5:$I$785,$B98,数据录入!$K$5:$K$785,G$43))</f>
        <v>0</v>
      </c>
      <c r="H98" s="38">
        <f>IF($B98="","",SUMIFS(数据录入!$F$5:$F$785,数据录入!$I$5:$I$785,$B98,数据录入!$K$5:$K$785,H$43))</f>
        <v>0</v>
      </c>
      <c r="I98" s="38">
        <f>IF($B98="","",SUMIFS(数据录入!$F$5:$F$785,数据录入!$I$5:$I$785,$B98,数据录入!$K$5:$K$785,I$43))</f>
        <v>800</v>
      </c>
      <c r="J98" s="38">
        <f>IF($B98="","",SUMIFS(数据录入!$F$5:$F$785,数据录入!$I$5:$I$785,$B98,数据录入!$K$5:$K$785,J$43))</f>
        <v>905</v>
      </c>
      <c r="K98" s="38">
        <f>IF($B98="","",SUMIFS(数据录入!$F$5:$F$785,数据录入!$I$5:$I$785,$B98,数据录入!$K$5:$K$785,K$43))</f>
        <v>0</v>
      </c>
      <c r="L98" s="38">
        <f>IF($B98="","",SUMIFS(数据录入!$F$5:$F$785,数据录入!$I$5:$I$785,$B98,数据录入!$K$5:$K$785,L$43))</f>
        <v>0</v>
      </c>
      <c r="M98" s="38">
        <f>IF($B98="","",SUMIFS(数据录入!$F$5:$F$785,数据录入!$I$5:$I$785,$B98,数据录入!$K$5:$K$785,M$43))</f>
        <v>0</v>
      </c>
      <c r="N98" s="38">
        <f>IF($B98="","",SUMIFS(数据录入!$F$5:$F$785,数据录入!$I$5:$I$785,$B98,数据录入!$K$5:$K$785,N$43))</f>
        <v>0</v>
      </c>
      <c r="O98" s="38">
        <f t="shared" si="11"/>
        <v>1705</v>
      </c>
      <c r="P98" s="39">
        <f t="shared" si="12"/>
        <v>4.51503236451067e-5</v>
      </c>
    </row>
    <row r="99" ht="16.5" spans="1:16">
      <c r="A99" s="37">
        <v>56</v>
      </c>
      <c r="B99" s="34" t="s">
        <v>151</v>
      </c>
      <c r="C99" s="38">
        <f>IF($B99="","",SUMIFS(数据录入!$F$5:$F$785,数据录入!$I$5:$I$785,$B99,数据录入!$K$5:$K$785,C$43))</f>
        <v>0</v>
      </c>
      <c r="D99" s="38">
        <f>IF($B99="","",SUMIFS(数据录入!$F$5:$F$785,数据录入!$I$5:$I$785,$B99,数据录入!$K$5:$K$785,D$43))</f>
        <v>0</v>
      </c>
      <c r="E99" s="38">
        <f>IF($B99="","",SUMIFS(数据录入!$F$5:$F$785,数据录入!$I$5:$I$785,$B99,数据录入!$K$5:$K$785,E$43))</f>
        <v>0</v>
      </c>
      <c r="F99" s="38">
        <f>IF($B99="","",SUMIFS(数据录入!$F$5:$F$785,数据录入!$I$5:$I$785,$B99,数据录入!$K$5:$K$785,F$43))</f>
        <v>0</v>
      </c>
      <c r="G99" s="38">
        <f>IF($B99="","",SUMIFS(数据录入!$F$5:$F$785,数据录入!$I$5:$I$785,$B99,数据录入!$K$5:$K$785,G$43))</f>
        <v>0</v>
      </c>
      <c r="H99" s="38">
        <f>IF($B99="","",SUMIFS(数据录入!$F$5:$F$785,数据录入!$I$5:$I$785,$B99,数据录入!$K$5:$K$785,H$43))</f>
        <v>0</v>
      </c>
      <c r="I99" s="38">
        <f>IF($B99="","",SUMIFS(数据录入!$F$5:$F$785,数据录入!$I$5:$I$785,$B99,数据录入!$K$5:$K$785,I$43))</f>
        <v>1900</v>
      </c>
      <c r="J99" s="38">
        <f>IF($B99="","",SUMIFS(数据录入!$F$5:$F$785,数据录入!$I$5:$I$785,$B99,数据录入!$K$5:$K$785,J$43))</f>
        <v>1900</v>
      </c>
      <c r="K99" s="38">
        <f>IF($B99="","",SUMIFS(数据录入!$F$5:$F$785,数据录入!$I$5:$I$785,$B99,数据录入!$K$5:$K$785,K$43))</f>
        <v>0</v>
      </c>
      <c r="L99" s="38">
        <f>IF($B99="","",SUMIFS(数据录入!$F$5:$F$785,数据录入!$I$5:$I$785,$B99,数据录入!$K$5:$K$785,L$43))</f>
        <v>0</v>
      </c>
      <c r="M99" s="38">
        <f>IF($B99="","",SUMIFS(数据录入!$F$5:$F$785,数据录入!$I$5:$I$785,$B99,数据录入!$K$5:$K$785,M$43))</f>
        <v>0</v>
      </c>
      <c r="N99" s="38">
        <f>IF($B99="","",SUMIFS(数据录入!$F$5:$F$785,数据录入!$I$5:$I$785,$B99,数据录入!$K$5:$K$785,N$43))</f>
        <v>0</v>
      </c>
      <c r="O99" s="38">
        <f t="shared" si="11"/>
        <v>3800</v>
      </c>
      <c r="P99" s="39">
        <f t="shared" si="12"/>
        <v>0.000100628287302877</v>
      </c>
    </row>
    <row r="100" ht="16.5" spans="1:16">
      <c r="A100" s="37">
        <v>57</v>
      </c>
      <c r="B100" s="34" t="s">
        <v>152</v>
      </c>
      <c r="C100" s="38">
        <f>IF($B100="","",SUMIFS(数据录入!$F$5:$F$785,数据录入!$I$5:$I$785,$B100,数据录入!$K$5:$K$785,C$43))</f>
        <v>0</v>
      </c>
      <c r="D100" s="38">
        <f>IF($B100="","",SUMIFS(数据录入!$F$5:$F$785,数据录入!$I$5:$I$785,$B100,数据录入!$K$5:$K$785,D$43))</f>
        <v>0</v>
      </c>
      <c r="E100" s="38">
        <f>IF($B100="","",SUMIFS(数据录入!$F$5:$F$785,数据录入!$I$5:$I$785,$B100,数据录入!$K$5:$K$785,E$43))</f>
        <v>0</v>
      </c>
      <c r="F100" s="38">
        <f>IF($B100="","",SUMIFS(数据录入!$F$5:$F$785,数据录入!$I$5:$I$785,$B100,数据录入!$K$5:$K$785,F$43))</f>
        <v>0</v>
      </c>
      <c r="G100" s="38">
        <f>IF($B100="","",SUMIFS(数据录入!$F$5:$F$785,数据录入!$I$5:$I$785,$B100,数据录入!$K$5:$K$785,G$43))</f>
        <v>0</v>
      </c>
      <c r="H100" s="38">
        <f>IF($B100="","",SUMIFS(数据录入!$F$5:$F$785,数据录入!$I$5:$I$785,$B100,数据录入!$K$5:$K$785,H$43))</f>
        <v>0</v>
      </c>
      <c r="I100" s="38">
        <f>IF($B100="","",SUMIFS(数据录入!$F$5:$F$785,数据录入!$I$5:$I$785,$B100,数据录入!$K$5:$K$785,I$43))</f>
        <v>203500</v>
      </c>
      <c r="J100" s="38">
        <f>IF($B100="","",SUMIFS(数据录入!$F$5:$F$785,数据录入!$I$5:$I$785,$B100,数据录入!$K$5:$K$785,J$43))</f>
        <v>5500</v>
      </c>
      <c r="K100" s="38">
        <f>IF($B100="","",SUMIFS(数据录入!$F$5:$F$785,数据录入!$I$5:$I$785,$B100,数据录入!$K$5:$K$785,K$43))</f>
        <v>0</v>
      </c>
      <c r="L100" s="38">
        <f>IF($B100="","",SUMIFS(数据录入!$F$5:$F$785,数据录入!$I$5:$I$785,$B100,数据录入!$K$5:$K$785,L$43))</f>
        <v>0</v>
      </c>
      <c r="M100" s="38">
        <f>IF($B100="","",SUMIFS(数据录入!$F$5:$F$785,数据录入!$I$5:$I$785,$B100,数据录入!$K$5:$K$785,M$43))</f>
        <v>0</v>
      </c>
      <c r="N100" s="38">
        <f>IF($B100="","",SUMIFS(数据录入!$F$5:$F$785,数据录入!$I$5:$I$785,$B100,数据录入!$K$5:$K$785,N$43))</f>
        <v>0</v>
      </c>
      <c r="O100" s="38">
        <f t="shared" si="11"/>
        <v>209000</v>
      </c>
      <c r="P100" s="39">
        <f t="shared" si="12"/>
        <v>0.00553455580165824</v>
      </c>
    </row>
    <row r="101" ht="16.5" spans="1:16">
      <c r="A101" s="37">
        <v>58</v>
      </c>
      <c r="B101" s="34" t="s">
        <v>153</v>
      </c>
      <c r="C101" s="38">
        <f>IF($B101="","",SUMIFS(数据录入!$F$5:$F$785,数据录入!$I$5:$I$785,$B101,数据录入!$K$5:$K$785,C$43))</f>
        <v>0</v>
      </c>
      <c r="D101" s="38">
        <f>IF($B101="","",SUMIFS(数据录入!$F$5:$F$785,数据录入!$I$5:$I$785,$B101,数据录入!$K$5:$K$785,D$43))</f>
        <v>0</v>
      </c>
      <c r="E101" s="38">
        <f>IF($B101="","",SUMIFS(数据录入!$F$5:$F$785,数据录入!$I$5:$I$785,$B101,数据录入!$K$5:$K$785,E$43))</f>
        <v>0</v>
      </c>
      <c r="F101" s="38">
        <f>IF($B101="","",SUMIFS(数据录入!$F$5:$F$785,数据录入!$I$5:$I$785,$B101,数据录入!$K$5:$K$785,F$43))</f>
        <v>0</v>
      </c>
      <c r="G101" s="38">
        <f>IF($B101="","",SUMIFS(数据录入!$F$5:$F$785,数据录入!$I$5:$I$785,$B101,数据录入!$K$5:$K$785,G$43))</f>
        <v>0</v>
      </c>
      <c r="H101" s="38">
        <f>IF($B101="","",SUMIFS(数据录入!$F$5:$F$785,数据录入!$I$5:$I$785,$B101,数据录入!$K$5:$K$785,H$43))</f>
        <v>0</v>
      </c>
      <c r="I101" s="38">
        <f>IF($B101="","",SUMIFS(数据录入!$F$5:$F$785,数据录入!$I$5:$I$785,$B101,数据录入!$K$5:$K$785,I$43))</f>
        <v>230</v>
      </c>
      <c r="J101" s="38">
        <f>IF($B101="","",SUMIFS(数据录入!$F$5:$F$785,数据录入!$I$5:$I$785,$B101,数据录入!$K$5:$K$785,J$43))</f>
        <v>230</v>
      </c>
      <c r="K101" s="38">
        <f>IF($B101="","",SUMIFS(数据录入!$F$5:$F$785,数据录入!$I$5:$I$785,$B101,数据录入!$K$5:$K$785,K$43))</f>
        <v>230</v>
      </c>
      <c r="L101" s="38">
        <f>IF($B101="","",SUMIFS(数据录入!$F$5:$F$785,数据录入!$I$5:$I$785,$B101,数据录入!$K$5:$K$785,L$43))</f>
        <v>0</v>
      </c>
      <c r="M101" s="38">
        <f>IF($B101="","",SUMIFS(数据录入!$F$5:$F$785,数据录入!$I$5:$I$785,$B101,数据录入!$K$5:$K$785,M$43))</f>
        <v>0</v>
      </c>
      <c r="N101" s="38">
        <f>IF($B101="","",SUMIFS(数据录入!$F$5:$F$785,数据录入!$I$5:$I$785,$B101,数据录入!$K$5:$K$785,N$43))</f>
        <v>0</v>
      </c>
      <c r="O101" s="38">
        <f t="shared" si="11"/>
        <v>690</v>
      </c>
      <c r="P101" s="39">
        <f t="shared" si="12"/>
        <v>1.82719784839435e-5</v>
      </c>
    </row>
    <row r="102" ht="16.5" spans="1:16">
      <c r="A102" s="37">
        <v>59</v>
      </c>
      <c r="B102" s="34" t="s">
        <v>154</v>
      </c>
      <c r="C102" s="38">
        <f>IF($B102="","",SUMIFS(数据录入!$F$5:$F$785,数据录入!$I$5:$I$785,$B102,数据录入!$K$5:$K$785,C$43))</f>
        <v>0</v>
      </c>
      <c r="D102" s="38">
        <f>IF($B102="","",SUMIFS(数据录入!$F$5:$F$785,数据录入!$I$5:$I$785,$B102,数据录入!$K$5:$K$785,D$43))</f>
        <v>0</v>
      </c>
      <c r="E102" s="38">
        <f>IF($B102="","",SUMIFS(数据录入!$F$5:$F$785,数据录入!$I$5:$I$785,$B102,数据录入!$K$5:$K$785,E$43))</f>
        <v>0</v>
      </c>
      <c r="F102" s="38">
        <f>IF($B102="","",SUMIFS(数据录入!$F$5:$F$785,数据录入!$I$5:$I$785,$B102,数据录入!$K$5:$K$785,F$43))</f>
        <v>0</v>
      </c>
      <c r="G102" s="38">
        <f>IF($B102="","",SUMIFS(数据录入!$F$5:$F$785,数据录入!$I$5:$I$785,$B102,数据录入!$K$5:$K$785,G$43))</f>
        <v>0</v>
      </c>
      <c r="H102" s="38">
        <f>IF($B102="","",SUMIFS(数据录入!$F$5:$F$785,数据录入!$I$5:$I$785,$B102,数据录入!$K$5:$K$785,H$43))</f>
        <v>0</v>
      </c>
      <c r="I102" s="38">
        <f>IF($B102="","",SUMIFS(数据录入!$F$5:$F$785,数据录入!$I$5:$I$785,$B102,数据录入!$K$5:$K$785,I$43))</f>
        <v>2500</v>
      </c>
      <c r="J102" s="38">
        <f>IF($B102="","",SUMIFS(数据录入!$F$5:$F$785,数据录入!$I$5:$I$785,$B102,数据录入!$K$5:$K$785,J$43))</f>
        <v>2500</v>
      </c>
      <c r="K102" s="38">
        <f>IF($B102="","",SUMIFS(数据录入!$F$5:$F$785,数据录入!$I$5:$I$785,$B102,数据录入!$K$5:$K$785,K$43))</f>
        <v>2500</v>
      </c>
      <c r="L102" s="38">
        <f>IF($B102="","",SUMIFS(数据录入!$F$5:$F$785,数据录入!$I$5:$I$785,$B102,数据录入!$K$5:$K$785,L$43))</f>
        <v>0</v>
      </c>
      <c r="M102" s="38">
        <f>IF($B102="","",SUMIFS(数据录入!$F$5:$F$785,数据录入!$I$5:$I$785,$B102,数据录入!$K$5:$K$785,M$43))</f>
        <v>0</v>
      </c>
      <c r="N102" s="38">
        <f>IF($B102="","",SUMIFS(数据录入!$F$5:$F$785,数据录入!$I$5:$I$785,$B102,数据录入!$K$5:$K$785,N$43))</f>
        <v>0</v>
      </c>
      <c r="O102" s="38">
        <f t="shared" si="11"/>
        <v>7500</v>
      </c>
      <c r="P102" s="39">
        <f t="shared" si="12"/>
        <v>0.000198608461781994</v>
      </c>
    </row>
    <row r="103" ht="16.5" spans="1:16">
      <c r="A103" s="37">
        <v>60</v>
      </c>
      <c r="B103" s="34" t="s">
        <v>155</v>
      </c>
      <c r="C103" s="38">
        <f>IF($B103="","",SUMIFS(数据录入!$F$5:$F$785,数据录入!$I$5:$I$785,$B103,数据录入!$K$5:$K$785,C$43))</f>
        <v>0</v>
      </c>
      <c r="D103" s="38">
        <f>IF($B103="","",SUMIFS(数据录入!$F$5:$F$785,数据录入!$I$5:$I$785,$B103,数据录入!$K$5:$K$785,D$43))</f>
        <v>0</v>
      </c>
      <c r="E103" s="38">
        <f>IF($B103="","",SUMIFS(数据录入!$F$5:$F$785,数据录入!$I$5:$I$785,$B103,数据录入!$K$5:$K$785,E$43))</f>
        <v>0</v>
      </c>
      <c r="F103" s="38">
        <f>IF($B103="","",SUMIFS(数据录入!$F$5:$F$785,数据录入!$I$5:$I$785,$B103,数据录入!$K$5:$K$785,F$43))</f>
        <v>0</v>
      </c>
      <c r="G103" s="38">
        <f>IF($B103="","",SUMIFS(数据录入!$F$5:$F$785,数据录入!$I$5:$I$785,$B103,数据录入!$K$5:$K$785,G$43))</f>
        <v>0</v>
      </c>
      <c r="H103" s="38">
        <f>IF($B103="","",SUMIFS(数据录入!$F$5:$F$785,数据录入!$I$5:$I$785,$B103,数据录入!$K$5:$K$785,H$43))</f>
        <v>0</v>
      </c>
      <c r="I103" s="38">
        <f>IF($B103="","",SUMIFS(数据录入!$F$5:$F$785,数据录入!$I$5:$I$785,$B103,数据录入!$K$5:$K$785,I$43))</f>
        <v>825</v>
      </c>
      <c r="J103" s="38">
        <f>IF($B103="","",SUMIFS(数据录入!$F$5:$F$785,数据录入!$I$5:$I$785,$B103,数据录入!$K$5:$K$785,J$43))</f>
        <v>825</v>
      </c>
      <c r="K103" s="38">
        <f>IF($B103="","",SUMIFS(数据录入!$F$5:$F$785,数据录入!$I$5:$I$785,$B103,数据录入!$K$5:$K$785,K$43))</f>
        <v>0</v>
      </c>
      <c r="L103" s="38">
        <f>IF($B103="","",SUMIFS(数据录入!$F$5:$F$785,数据录入!$I$5:$I$785,$B103,数据录入!$K$5:$K$785,L$43))</f>
        <v>0</v>
      </c>
      <c r="M103" s="38">
        <f>IF($B103="","",SUMIFS(数据录入!$F$5:$F$785,数据录入!$I$5:$I$785,$B103,数据录入!$K$5:$K$785,M$43))</f>
        <v>0</v>
      </c>
      <c r="N103" s="38">
        <f>IF($B103="","",SUMIFS(数据录入!$F$5:$F$785,数据录入!$I$5:$I$785,$B103,数据录入!$K$5:$K$785,N$43))</f>
        <v>0</v>
      </c>
      <c r="O103" s="38">
        <f t="shared" si="11"/>
        <v>1650</v>
      </c>
      <c r="P103" s="39">
        <f t="shared" si="12"/>
        <v>4.36938615920388e-5</v>
      </c>
    </row>
    <row r="104" ht="16.5" spans="1:16">
      <c r="A104" s="37">
        <v>61</v>
      </c>
      <c r="B104" s="34" t="s">
        <v>156</v>
      </c>
      <c r="C104" s="38">
        <f>IF($B104="","",SUMIFS(数据录入!$F$5:$F$785,数据录入!$I$5:$I$785,$B104,数据录入!$K$5:$K$785,C$43))</f>
        <v>0</v>
      </c>
      <c r="D104" s="38">
        <f>IF($B104="","",SUMIFS(数据录入!$F$5:$F$785,数据录入!$I$5:$I$785,$B104,数据录入!$K$5:$K$785,D$43))</f>
        <v>0</v>
      </c>
      <c r="E104" s="38">
        <f>IF($B104="","",SUMIFS(数据录入!$F$5:$F$785,数据录入!$I$5:$I$785,$B104,数据录入!$K$5:$K$785,E$43))</f>
        <v>0</v>
      </c>
      <c r="F104" s="38">
        <f>IF($B104="","",SUMIFS(数据录入!$F$5:$F$785,数据录入!$I$5:$I$785,$B104,数据录入!$K$5:$K$785,F$43))</f>
        <v>0</v>
      </c>
      <c r="G104" s="38">
        <f>IF($B104="","",SUMIFS(数据录入!$F$5:$F$785,数据录入!$I$5:$I$785,$B104,数据录入!$K$5:$K$785,G$43))</f>
        <v>0</v>
      </c>
      <c r="H104" s="38">
        <f>IF($B104="","",SUMIFS(数据录入!$F$5:$F$785,数据录入!$I$5:$I$785,$B104,数据录入!$K$5:$K$785,H$43))</f>
        <v>0</v>
      </c>
      <c r="I104" s="38">
        <f>IF($B104="","",SUMIFS(数据录入!$F$5:$F$785,数据录入!$I$5:$I$785,$B104,数据录入!$K$5:$K$785,I$43))</f>
        <v>0</v>
      </c>
      <c r="J104" s="38">
        <f>IF($B104="","",SUMIFS(数据录入!$F$5:$F$785,数据录入!$I$5:$I$785,$B104,数据录入!$K$5:$K$785,J$43))</f>
        <v>1605650</v>
      </c>
      <c r="K104" s="38">
        <f>IF($B104="","",SUMIFS(数据录入!$F$5:$F$785,数据录入!$I$5:$I$785,$B104,数据录入!$K$5:$K$785,K$43))</f>
        <v>0</v>
      </c>
      <c r="L104" s="38">
        <f>IF($B104="","",SUMIFS(数据录入!$F$5:$F$785,数据录入!$I$5:$I$785,$B104,数据录入!$K$5:$K$785,L$43))</f>
        <v>0</v>
      </c>
      <c r="M104" s="38">
        <f>IF($B104="","",SUMIFS(数据录入!$F$5:$F$785,数据录入!$I$5:$I$785,$B104,数据录入!$K$5:$K$785,M$43))</f>
        <v>0</v>
      </c>
      <c r="N104" s="38">
        <f>IF($B104="","",SUMIFS(数据录入!$F$5:$F$785,数据录入!$I$5:$I$785,$B104,数据录入!$K$5:$K$785,N$43))</f>
        <v>0</v>
      </c>
      <c r="O104" s="38">
        <f t="shared" si="11"/>
        <v>1605650</v>
      </c>
      <c r="P104" s="39">
        <f t="shared" si="12"/>
        <v>0.0425194235547012</v>
      </c>
    </row>
    <row r="105" ht="16.5" spans="1:16">
      <c r="A105" s="37">
        <v>62</v>
      </c>
      <c r="B105" s="34" t="s">
        <v>157</v>
      </c>
      <c r="C105" s="38">
        <f>IF($B105="","",SUMIFS(数据录入!$F$5:$F$785,数据录入!$I$5:$I$785,$B105,数据录入!$K$5:$K$785,C$43))</f>
        <v>0</v>
      </c>
      <c r="D105" s="38">
        <f>IF($B105="","",SUMIFS(数据录入!$F$5:$F$785,数据录入!$I$5:$I$785,$B105,数据录入!$K$5:$K$785,D$43))</f>
        <v>0</v>
      </c>
      <c r="E105" s="38">
        <f>IF($B105="","",SUMIFS(数据录入!$F$5:$F$785,数据录入!$I$5:$I$785,$B105,数据录入!$K$5:$K$785,E$43))</f>
        <v>0</v>
      </c>
      <c r="F105" s="38">
        <f>IF($B105="","",SUMIFS(数据录入!$F$5:$F$785,数据录入!$I$5:$I$785,$B105,数据录入!$K$5:$K$785,F$43))</f>
        <v>0</v>
      </c>
      <c r="G105" s="38">
        <f>IF($B105="","",SUMIFS(数据录入!$F$5:$F$785,数据录入!$I$5:$I$785,$B105,数据录入!$K$5:$K$785,G$43))</f>
        <v>0</v>
      </c>
      <c r="H105" s="38">
        <f>IF($B105="","",SUMIFS(数据录入!$F$5:$F$785,数据录入!$I$5:$I$785,$B105,数据录入!$K$5:$K$785,H$43))</f>
        <v>0</v>
      </c>
      <c r="I105" s="38">
        <f>IF($B105="","",SUMIFS(数据录入!$F$5:$F$785,数据录入!$I$5:$I$785,$B105,数据录入!$K$5:$K$785,I$43))</f>
        <v>0</v>
      </c>
      <c r="J105" s="38">
        <f>IF($B105="","",SUMIFS(数据录入!$F$5:$F$785,数据录入!$I$5:$I$785,$B105,数据录入!$K$5:$K$785,J$43))</f>
        <v>0</v>
      </c>
      <c r="K105" s="38">
        <f>IF($B105="","",SUMIFS(数据录入!$F$5:$F$785,数据录入!$I$5:$I$785,$B105,数据录入!$K$5:$K$785,K$43))</f>
        <v>0</v>
      </c>
      <c r="L105" s="38">
        <f>IF($B105="","",SUMIFS(数据录入!$F$5:$F$785,数据录入!$I$5:$I$785,$B105,数据录入!$K$5:$K$785,L$43))</f>
        <v>0</v>
      </c>
      <c r="M105" s="38">
        <f>IF($B105="","",SUMIFS(数据录入!$F$5:$F$785,数据录入!$I$5:$I$785,$B105,数据录入!$K$5:$K$785,M$43))</f>
        <v>0</v>
      </c>
      <c r="N105" s="38">
        <f>IF($B105="","",SUMIFS(数据录入!$F$5:$F$785,数据录入!$I$5:$I$785,$B105,数据录入!$K$5:$K$785,N$43))</f>
        <v>0</v>
      </c>
      <c r="O105" s="38">
        <f t="shared" si="11"/>
        <v>0</v>
      </c>
      <c r="P105" s="39">
        <f t="shared" si="12"/>
        <v>0</v>
      </c>
    </row>
    <row r="106" ht="16.5" spans="1:16">
      <c r="A106" s="37">
        <v>63</v>
      </c>
      <c r="B106" s="34" t="s">
        <v>158</v>
      </c>
      <c r="C106" s="38">
        <f>IF($B106="","",SUMIFS(数据录入!$F$5:$F$785,数据录入!$I$5:$I$785,$B106,数据录入!$K$5:$K$785,C$43))</f>
        <v>0</v>
      </c>
      <c r="D106" s="38">
        <f>IF($B106="","",SUMIFS(数据录入!$F$5:$F$785,数据录入!$I$5:$I$785,$B106,数据录入!$K$5:$K$785,D$43))</f>
        <v>0</v>
      </c>
      <c r="E106" s="38">
        <f>IF($B106="","",SUMIFS(数据录入!$F$5:$F$785,数据录入!$I$5:$I$785,$B106,数据录入!$K$5:$K$785,E$43))</f>
        <v>0</v>
      </c>
      <c r="F106" s="38">
        <f>IF($B106="","",SUMIFS(数据录入!$F$5:$F$785,数据录入!$I$5:$I$785,$B106,数据录入!$K$5:$K$785,F$43))</f>
        <v>0</v>
      </c>
      <c r="G106" s="38">
        <f>IF($B106="","",SUMIFS(数据录入!$F$5:$F$785,数据录入!$I$5:$I$785,$B106,数据录入!$K$5:$K$785,G$43))</f>
        <v>0</v>
      </c>
      <c r="H106" s="38">
        <f>IF($B106="","",SUMIFS(数据录入!$F$5:$F$785,数据录入!$I$5:$I$785,$B106,数据录入!$K$5:$K$785,H$43))</f>
        <v>0</v>
      </c>
      <c r="I106" s="38">
        <f>IF($B106="","",SUMIFS(数据录入!$F$5:$F$785,数据录入!$I$5:$I$785,$B106,数据录入!$K$5:$K$785,I$43))</f>
        <v>0</v>
      </c>
      <c r="J106" s="38">
        <f>IF($B106="","",SUMIFS(数据录入!$F$5:$F$785,数据录入!$I$5:$I$785,$B106,数据录入!$K$5:$K$785,J$43))</f>
        <v>0</v>
      </c>
      <c r="K106" s="38">
        <f>IF($B106="","",SUMIFS(数据录入!$F$5:$F$785,数据录入!$I$5:$I$785,$B106,数据录入!$K$5:$K$785,K$43))</f>
        <v>1350</v>
      </c>
      <c r="L106" s="38">
        <f>IF($B106="","",SUMIFS(数据录入!$F$5:$F$785,数据录入!$I$5:$I$785,$B106,数据录入!$K$5:$K$785,L$43))</f>
        <v>0</v>
      </c>
      <c r="M106" s="38">
        <f>IF($B106="","",SUMIFS(数据录入!$F$5:$F$785,数据录入!$I$5:$I$785,$B106,数据录入!$K$5:$K$785,M$43))</f>
        <v>0</v>
      </c>
      <c r="N106" s="38">
        <f>IF($B106="","",SUMIFS(数据录入!$F$5:$F$785,数据录入!$I$5:$I$785,$B106,数据录入!$K$5:$K$785,N$43))</f>
        <v>0</v>
      </c>
      <c r="O106" s="38">
        <f t="shared" si="11"/>
        <v>1350</v>
      </c>
      <c r="P106" s="39">
        <f t="shared" si="12"/>
        <v>3.5749523120759e-5</v>
      </c>
    </row>
    <row r="107" ht="16.5" spans="1:16">
      <c r="A107" s="37">
        <v>64</v>
      </c>
      <c r="B107" s="34" t="s">
        <v>159</v>
      </c>
      <c r="C107" s="38">
        <f>IF($B107="","",SUMIFS(数据录入!$F$5:$F$785,数据录入!$I$5:$I$785,$B107,数据录入!$K$5:$K$785,C$43))</f>
        <v>0</v>
      </c>
      <c r="D107" s="38">
        <f>IF($B107="","",SUMIFS(数据录入!$F$5:$F$785,数据录入!$I$5:$I$785,$B107,数据录入!$K$5:$K$785,D$43))</f>
        <v>0</v>
      </c>
      <c r="E107" s="38">
        <f>IF($B107="","",SUMIFS(数据录入!$F$5:$F$785,数据录入!$I$5:$I$785,$B107,数据录入!$K$5:$K$785,E$43))</f>
        <v>0</v>
      </c>
      <c r="F107" s="38">
        <f>IF($B107="","",SUMIFS(数据录入!$F$5:$F$785,数据录入!$I$5:$I$785,$B107,数据录入!$K$5:$K$785,F$43))</f>
        <v>0</v>
      </c>
      <c r="G107" s="38">
        <f>IF($B107="","",SUMIFS(数据录入!$F$5:$F$785,数据录入!$I$5:$I$785,$B107,数据录入!$K$5:$K$785,G$43))</f>
        <v>0</v>
      </c>
      <c r="H107" s="38">
        <f>IF($B107="","",SUMIFS(数据录入!$F$5:$F$785,数据录入!$I$5:$I$785,$B107,数据录入!$K$5:$K$785,H$43))</f>
        <v>0</v>
      </c>
      <c r="I107" s="38">
        <f>IF($B107="","",SUMIFS(数据录入!$F$5:$F$785,数据录入!$I$5:$I$785,$B107,数据录入!$K$5:$K$785,I$43))</f>
        <v>2000</v>
      </c>
      <c r="J107" s="38">
        <f>IF($B107="","",SUMIFS(数据录入!$F$5:$F$785,数据录入!$I$5:$I$785,$B107,数据录入!$K$5:$K$785,J$43))</f>
        <v>1000</v>
      </c>
      <c r="K107" s="38">
        <f>IF($B107="","",SUMIFS(数据录入!$F$5:$F$785,数据录入!$I$5:$I$785,$B107,数据录入!$K$5:$K$785,K$43))</f>
        <v>0</v>
      </c>
      <c r="L107" s="38">
        <f>IF($B107="","",SUMIFS(数据录入!$F$5:$F$785,数据录入!$I$5:$I$785,$B107,数据录入!$K$5:$K$785,L$43))</f>
        <v>0</v>
      </c>
      <c r="M107" s="38">
        <f>IF($B107="","",SUMIFS(数据录入!$F$5:$F$785,数据录入!$I$5:$I$785,$B107,数据录入!$K$5:$K$785,M$43))</f>
        <v>0</v>
      </c>
      <c r="N107" s="38">
        <f>IF($B107="","",SUMIFS(数据录入!$F$5:$F$785,数据录入!$I$5:$I$785,$B107,数据录入!$K$5:$K$785,N$43))</f>
        <v>0</v>
      </c>
      <c r="O107" s="38">
        <f t="shared" si="11"/>
        <v>3000</v>
      </c>
      <c r="P107" s="39">
        <f t="shared" si="12"/>
        <v>7.94433847127978e-5</v>
      </c>
    </row>
    <row r="108" ht="16.5" spans="1:16">
      <c r="A108" s="37">
        <v>65</v>
      </c>
      <c r="B108" s="34" t="s">
        <v>160</v>
      </c>
      <c r="C108" s="38">
        <f>IF($B108="","",SUMIFS(数据录入!$F$5:$F$785,数据录入!$I$5:$I$785,$B108,数据录入!$K$5:$K$785,C$43))</f>
        <v>0</v>
      </c>
      <c r="D108" s="38">
        <f>IF($B108="","",SUMIFS(数据录入!$F$5:$F$785,数据录入!$I$5:$I$785,$B108,数据录入!$K$5:$K$785,D$43))</f>
        <v>0</v>
      </c>
      <c r="E108" s="38">
        <f>IF($B108="","",SUMIFS(数据录入!$F$5:$F$785,数据录入!$I$5:$I$785,$B108,数据录入!$K$5:$K$785,E$43))</f>
        <v>0</v>
      </c>
      <c r="F108" s="38">
        <f>IF($B108="","",SUMIFS(数据录入!$F$5:$F$785,数据录入!$I$5:$I$785,$B108,数据录入!$K$5:$K$785,F$43))</f>
        <v>0</v>
      </c>
      <c r="G108" s="38">
        <f>IF($B108="","",SUMIFS(数据录入!$F$5:$F$785,数据录入!$I$5:$I$785,$B108,数据录入!$K$5:$K$785,G$43))</f>
        <v>0</v>
      </c>
      <c r="H108" s="38">
        <f>IF($B108="","",SUMIFS(数据录入!$F$5:$F$785,数据录入!$I$5:$I$785,$B108,数据录入!$K$5:$K$785,H$43))</f>
        <v>0</v>
      </c>
      <c r="I108" s="38">
        <f>IF($B108="","",SUMIFS(数据录入!$F$5:$F$785,数据录入!$I$5:$I$785,$B108,数据录入!$K$5:$K$785,I$43))</f>
        <v>0</v>
      </c>
      <c r="J108" s="38">
        <f>IF($B108="","",SUMIFS(数据录入!$F$5:$F$785,数据录入!$I$5:$I$785,$B108,数据录入!$K$5:$K$785,J$43))</f>
        <v>0</v>
      </c>
      <c r="K108" s="38">
        <f>IF($B108="","",SUMIFS(数据录入!$F$5:$F$785,数据录入!$I$5:$I$785,$B108,数据录入!$K$5:$K$785,K$43))</f>
        <v>0</v>
      </c>
      <c r="L108" s="38">
        <f>IF($B108="","",SUMIFS(数据录入!$F$5:$F$785,数据录入!$I$5:$I$785,$B108,数据录入!$K$5:$K$785,L$43))</f>
        <v>0</v>
      </c>
      <c r="M108" s="38">
        <f>IF($B108="","",SUMIFS(数据录入!$F$5:$F$785,数据录入!$I$5:$I$785,$B108,数据录入!$K$5:$K$785,M$43))</f>
        <v>0</v>
      </c>
      <c r="N108" s="38">
        <f>IF($B108="","",SUMIFS(数据录入!$F$5:$F$785,数据录入!$I$5:$I$785,$B108,数据录入!$K$5:$K$785,N$43))</f>
        <v>0</v>
      </c>
      <c r="O108" s="38">
        <f t="shared" si="11"/>
        <v>0</v>
      </c>
      <c r="P108" s="39">
        <f t="shared" si="12"/>
        <v>0</v>
      </c>
    </row>
    <row r="109" ht="16.5" spans="1:16">
      <c r="A109" s="37">
        <v>66</v>
      </c>
      <c r="B109" s="34" t="s">
        <v>161</v>
      </c>
      <c r="C109" s="38">
        <f>IF($B109="","",SUMIFS(数据录入!$F$5:$F$785,数据录入!$I$5:$I$785,$B109,数据录入!$K$5:$K$785,C$43))</f>
        <v>0</v>
      </c>
      <c r="D109" s="38">
        <f>IF($B109="","",SUMIFS(数据录入!$F$5:$F$785,数据录入!$I$5:$I$785,$B109,数据录入!$K$5:$K$785,D$43))</f>
        <v>0</v>
      </c>
      <c r="E109" s="38">
        <f>IF($B109="","",SUMIFS(数据录入!$F$5:$F$785,数据录入!$I$5:$I$785,$B109,数据录入!$K$5:$K$785,E$43))</f>
        <v>0</v>
      </c>
      <c r="F109" s="38">
        <f>IF($B109="","",SUMIFS(数据录入!$F$5:$F$785,数据录入!$I$5:$I$785,$B109,数据录入!$K$5:$K$785,F$43))</f>
        <v>0</v>
      </c>
      <c r="G109" s="38">
        <f>IF($B109="","",SUMIFS(数据录入!$F$5:$F$785,数据录入!$I$5:$I$785,$B109,数据录入!$K$5:$K$785,G$43))</f>
        <v>0</v>
      </c>
      <c r="H109" s="38">
        <f>IF($B109="","",SUMIFS(数据录入!$F$5:$F$785,数据录入!$I$5:$I$785,$B109,数据录入!$K$5:$K$785,H$43))</f>
        <v>0</v>
      </c>
      <c r="I109" s="38">
        <f>IF($B109="","",SUMIFS(数据录入!$F$5:$F$785,数据录入!$I$5:$I$785,$B109,数据录入!$K$5:$K$785,I$43))</f>
        <v>0</v>
      </c>
      <c r="J109" s="38">
        <f>IF($B109="","",SUMIFS(数据录入!$F$5:$F$785,数据录入!$I$5:$I$785,$B109,数据录入!$K$5:$K$785,J$43))</f>
        <v>0</v>
      </c>
      <c r="K109" s="38">
        <f>IF($B109="","",SUMIFS(数据录入!$F$5:$F$785,数据录入!$I$5:$I$785,$B109,数据录入!$K$5:$K$785,K$43))</f>
        <v>0</v>
      </c>
      <c r="L109" s="38">
        <f>IF($B109="","",SUMIFS(数据录入!$F$5:$F$785,数据录入!$I$5:$I$785,$B109,数据录入!$K$5:$K$785,L$43))</f>
        <v>0</v>
      </c>
      <c r="M109" s="38">
        <f>IF($B109="","",SUMIFS(数据录入!$F$5:$F$785,数据录入!$I$5:$I$785,$B109,数据录入!$K$5:$K$785,M$43))</f>
        <v>0</v>
      </c>
      <c r="N109" s="38">
        <f>IF($B109="","",SUMIFS(数据录入!$F$5:$F$785,数据录入!$I$5:$I$785,$B109,数据录入!$K$5:$K$785,N$43))</f>
        <v>0</v>
      </c>
      <c r="O109" s="38">
        <f t="shared" si="11"/>
        <v>0</v>
      </c>
      <c r="P109" s="39">
        <f t="shared" si="12"/>
        <v>0</v>
      </c>
    </row>
    <row r="110" ht="16.5" spans="1:16">
      <c r="A110" s="37">
        <v>67</v>
      </c>
      <c r="B110" s="34" t="s">
        <v>162</v>
      </c>
      <c r="C110" s="38">
        <f>IF($B110="","",SUMIFS(数据录入!$F$5:$F$785,数据录入!$I$5:$I$785,$B110,数据录入!$K$5:$K$785,C$43))</f>
        <v>0</v>
      </c>
      <c r="D110" s="38">
        <f>IF($B110="","",SUMIFS(数据录入!$F$5:$F$785,数据录入!$I$5:$I$785,$B110,数据录入!$K$5:$K$785,D$43))</f>
        <v>0</v>
      </c>
      <c r="E110" s="38">
        <f>IF($B110="","",SUMIFS(数据录入!$F$5:$F$785,数据录入!$I$5:$I$785,$B110,数据录入!$K$5:$K$785,E$43))</f>
        <v>0</v>
      </c>
      <c r="F110" s="38">
        <f>IF($B110="","",SUMIFS(数据录入!$F$5:$F$785,数据录入!$I$5:$I$785,$B110,数据录入!$K$5:$K$785,F$43))</f>
        <v>0</v>
      </c>
      <c r="G110" s="38">
        <f>IF($B110="","",SUMIFS(数据录入!$F$5:$F$785,数据录入!$I$5:$I$785,$B110,数据录入!$K$5:$K$785,G$43))</f>
        <v>0</v>
      </c>
      <c r="H110" s="38">
        <f>IF($B110="","",SUMIFS(数据录入!$F$5:$F$785,数据录入!$I$5:$I$785,$B110,数据录入!$K$5:$K$785,H$43))</f>
        <v>0</v>
      </c>
      <c r="I110" s="38">
        <f>IF($B110="","",SUMIFS(数据录入!$F$5:$F$785,数据录入!$I$5:$I$785,$B110,数据录入!$K$5:$K$785,I$43))</f>
        <v>3000</v>
      </c>
      <c r="J110" s="38">
        <f>IF($B110="","",SUMIFS(数据录入!$F$5:$F$785,数据录入!$I$5:$I$785,$B110,数据录入!$K$5:$K$785,J$43))</f>
        <v>3000</v>
      </c>
      <c r="K110" s="38">
        <f>IF($B110="","",SUMIFS(数据录入!$F$5:$F$785,数据录入!$I$5:$I$785,$B110,数据录入!$K$5:$K$785,K$43))</f>
        <v>0</v>
      </c>
      <c r="L110" s="38">
        <f>IF($B110="","",SUMIFS(数据录入!$F$5:$F$785,数据录入!$I$5:$I$785,$B110,数据录入!$K$5:$K$785,L$43))</f>
        <v>0</v>
      </c>
      <c r="M110" s="38">
        <f>IF($B110="","",SUMIFS(数据录入!$F$5:$F$785,数据录入!$I$5:$I$785,$B110,数据录入!$K$5:$K$785,M$43))</f>
        <v>0</v>
      </c>
      <c r="N110" s="38">
        <f>IF($B110="","",SUMIFS(数据录入!$F$5:$F$785,数据录入!$I$5:$I$785,$B110,数据录入!$K$5:$K$785,N$43))</f>
        <v>0</v>
      </c>
      <c r="O110" s="38">
        <f t="shared" si="11"/>
        <v>6000</v>
      </c>
      <c r="P110" s="39">
        <f t="shared" si="12"/>
        <v>0.000158886769425596</v>
      </c>
    </row>
    <row r="111" ht="16.5" spans="1:16">
      <c r="A111" s="37">
        <v>68</v>
      </c>
      <c r="B111" s="34" t="s">
        <v>163</v>
      </c>
      <c r="C111" s="38">
        <f>IF($B111="","",SUMIFS(数据录入!$F$5:$F$785,数据录入!$I$5:$I$785,$B111,数据录入!$K$5:$K$785,C$43))</f>
        <v>0</v>
      </c>
      <c r="D111" s="38">
        <f>IF($B111="","",SUMIFS(数据录入!$F$5:$F$785,数据录入!$I$5:$I$785,$B111,数据录入!$K$5:$K$785,D$43))</f>
        <v>0</v>
      </c>
      <c r="E111" s="38">
        <f>IF($B111="","",SUMIFS(数据录入!$F$5:$F$785,数据录入!$I$5:$I$785,$B111,数据录入!$K$5:$K$785,E$43))</f>
        <v>0</v>
      </c>
      <c r="F111" s="38">
        <f>IF($B111="","",SUMIFS(数据录入!$F$5:$F$785,数据录入!$I$5:$I$785,$B111,数据录入!$K$5:$K$785,F$43))</f>
        <v>0</v>
      </c>
      <c r="G111" s="38">
        <f>IF($B111="","",SUMIFS(数据录入!$F$5:$F$785,数据录入!$I$5:$I$785,$B111,数据录入!$K$5:$K$785,G$43))</f>
        <v>0</v>
      </c>
      <c r="H111" s="38">
        <f>IF($B111="","",SUMIFS(数据录入!$F$5:$F$785,数据录入!$I$5:$I$785,$B111,数据录入!$K$5:$K$785,H$43))</f>
        <v>0</v>
      </c>
      <c r="I111" s="38">
        <f>IF($B111="","",SUMIFS(数据录入!$F$5:$F$785,数据录入!$I$5:$I$785,$B111,数据录入!$K$5:$K$785,I$43))</f>
        <v>2100</v>
      </c>
      <c r="J111" s="38">
        <f>IF($B111="","",SUMIFS(数据录入!$F$5:$F$785,数据录入!$I$5:$I$785,$B111,数据录入!$K$5:$K$785,J$43))</f>
        <v>2100</v>
      </c>
      <c r="K111" s="38">
        <f>IF($B111="","",SUMIFS(数据录入!$F$5:$F$785,数据录入!$I$5:$I$785,$B111,数据录入!$K$5:$K$785,K$43))</f>
        <v>2525</v>
      </c>
      <c r="L111" s="38">
        <f>IF($B111="","",SUMIFS(数据录入!$F$5:$F$785,数据录入!$I$5:$I$785,$B111,数据录入!$K$5:$K$785,L$43))</f>
        <v>0</v>
      </c>
      <c r="M111" s="38">
        <f>IF($B111="","",SUMIFS(数据录入!$F$5:$F$785,数据录入!$I$5:$I$785,$B111,数据录入!$K$5:$K$785,M$43))</f>
        <v>0</v>
      </c>
      <c r="N111" s="38">
        <f>IF($B111="","",SUMIFS(数据录入!$F$5:$F$785,数据录入!$I$5:$I$785,$B111,数据录入!$K$5:$K$785,N$43))</f>
        <v>0</v>
      </c>
      <c r="O111" s="38">
        <f t="shared" si="11"/>
        <v>6725</v>
      </c>
      <c r="P111" s="39">
        <f t="shared" si="12"/>
        <v>0.000178085587397855</v>
      </c>
    </row>
    <row r="112" ht="16.5" spans="1:16">
      <c r="A112" s="37">
        <v>69</v>
      </c>
      <c r="B112" s="34" t="s">
        <v>164</v>
      </c>
      <c r="C112" s="38">
        <f>IF($B112="","",SUMIFS(数据录入!$F$5:$F$785,数据录入!$I$5:$I$785,$B112,数据录入!$K$5:$K$785,C$43))</f>
        <v>0</v>
      </c>
      <c r="D112" s="38">
        <f>IF($B112="","",SUMIFS(数据录入!$F$5:$F$785,数据录入!$I$5:$I$785,$B112,数据录入!$K$5:$K$785,D$43))</f>
        <v>0</v>
      </c>
      <c r="E112" s="38">
        <f>IF($B112="","",SUMIFS(数据录入!$F$5:$F$785,数据录入!$I$5:$I$785,$B112,数据录入!$K$5:$K$785,E$43))</f>
        <v>0</v>
      </c>
      <c r="F112" s="38">
        <f>IF($B112="","",SUMIFS(数据录入!$F$5:$F$785,数据录入!$I$5:$I$785,$B112,数据录入!$K$5:$K$785,F$43))</f>
        <v>0</v>
      </c>
      <c r="G112" s="38">
        <f>IF($B112="","",SUMIFS(数据录入!$F$5:$F$785,数据录入!$I$5:$I$785,$B112,数据录入!$K$5:$K$785,G$43))</f>
        <v>0</v>
      </c>
      <c r="H112" s="38">
        <f>IF($B112="","",SUMIFS(数据录入!$F$5:$F$785,数据录入!$I$5:$I$785,$B112,数据录入!$K$5:$K$785,H$43))</f>
        <v>0</v>
      </c>
      <c r="I112" s="38">
        <f>IF($B112="","",SUMIFS(数据录入!$F$5:$F$785,数据录入!$I$5:$I$785,$B112,数据录入!$K$5:$K$785,I$43))</f>
        <v>0</v>
      </c>
      <c r="J112" s="38">
        <f>IF($B112="","",SUMIFS(数据录入!$F$5:$F$785,数据录入!$I$5:$I$785,$B112,数据录入!$K$5:$K$785,J$43))</f>
        <v>300</v>
      </c>
      <c r="K112" s="38">
        <f>IF($B112="","",SUMIFS(数据录入!$F$5:$F$785,数据录入!$I$5:$I$785,$B112,数据录入!$K$5:$K$785,K$43))</f>
        <v>300</v>
      </c>
      <c r="L112" s="38">
        <f>IF($B112="","",SUMIFS(数据录入!$F$5:$F$785,数据录入!$I$5:$I$785,$B112,数据录入!$K$5:$K$785,L$43))</f>
        <v>0</v>
      </c>
      <c r="M112" s="38">
        <f>IF($B112="","",SUMIFS(数据录入!$F$5:$F$785,数据录入!$I$5:$I$785,$B112,数据录入!$K$5:$K$785,M$43))</f>
        <v>0</v>
      </c>
      <c r="N112" s="38">
        <f>IF($B112="","",SUMIFS(数据录入!$F$5:$F$785,数据录入!$I$5:$I$785,$B112,数据录入!$K$5:$K$785,N$43))</f>
        <v>0</v>
      </c>
      <c r="O112" s="38">
        <f t="shared" si="11"/>
        <v>600</v>
      </c>
      <c r="P112" s="39">
        <f t="shared" si="12"/>
        <v>1.58886769425596e-5</v>
      </c>
    </row>
    <row r="113" ht="16.5" spans="1:16">
      <c r="A113" s="37">
        <v>70</v>
      </c>
      <c r="B113" s="34" t="s">
        <v>165</v>
      </c>
      <c r="C113" s="38">
        <f>IF($B113="","",SUMIFS(数据录入!$F$5:$F$785,数据录入!$I$5:$I$785,$B113,数据录入!$K$5:$K$785,C$43))</f>
        <v>0</v>
      </c>
      <c r="D113" s="38">
        <f>IF($B113="","",SUMIFS(数据录入!$F$5:$F$785,数据录入!$I$5:$I$785,$B113,数据录入!$K$5:$K$785,D$43))</f>
        <v>0</v>
      </c>
      <c r="E113" s="38">
        <f>IF($B113="","",SUMIFS(数据录入!$F$5:$F$785,数据录入!$I$5:$I$785,$B113,数据录入!$K$5:$K$785,E$43))</f>
        <v>0</v>
      </c>
      <c r="F113" s="38">
        <f>IF($B113="","",SUMIFS(数据录入!$F$5:$F$785,数据录入!$I$5:$I$785,$B113,数据录入!$K$5:$K$785,F$43))</f>
        <v>0</v>
      </c>
      <c r="G113" s="38">
        <f>IF($B113="","",SUMIFS(数据录入!$F$5:$F$785,数据录入!$I$5:$I$785,$B113,数据录入!$K$5:$K$785,G$43))</f>
        <v>0</v>
      </c>
      <c r="H113" s="38">
        <f>IF($B113="","",SUMIFS(数据录入!$F$5:$F$785,数据录入!$I$5:$I$785,$B113,数据录入!$K$5:$K$785,H$43))</f>
        <v>0</v>
      </c>
      <c r="I113" s="38">
        <f>IF($B113="","",SUMIFS(数据录入!$F$5:$F$785,数据录入!$I$5:$I$785,$B113,数据录入!$K$5:$K$785,I$43))</f>
        <v>14333.33</v>
      </c>
      <c r="J113" s="38">
        <f>IF($B113="","",SUMIFS(数据录入!$F$5:$F$785,数据录入!$I$5:$I$785,$B113,数据录入!$K$5:$K$785,J$43))</f>
        <v>14333.33</v>
      </c>
      <c r="K113" s="38">
        <f>IF($B113="","",SUMIFS(数据录入!$F$5:$F$785,数据录入!$I$5:$I$785,$B113,数据录入!$K$5:$K$785,K$43))</f>
        <v>14333.33</v>
      </c>
      <c r="L113" s="38">
        <f>IF($B113="","",SUMIFS(数据录入!$F$5:$F$785,数据录入!$I$5:$I$785,$B113,数据录入!$K$5:$K$785,L$43))</f>
        <v>0</v>
      </c>
      <c r="M113" s="38">
        <f>IF($B113="","",SUMIFS(数据录入!$F$5:$F$785,数据录入!$I$5:$I$785,$B113,数据录入!$K$5:$K$785,M$43))</f>
        <v>0</v>
      </c>
      <c r="N113" s="38">
        <f>IF($B113="","",SUMIFS(数据录入!$F$5:$F$785,数据录入!$I$5:$I$785,$B113,数据录入!$K$5:$K$785,N$43))</f>
        <v>0</v>
      </c>
      <c r="O113" s="38">
        <f t="shared" si="11"/>
        <v>42999.99</v>
      </c>
      <c r="P113" s="39">
        <f t="shared" si="12"/>
        <v>0.00113868824940549</v>
      </c>
    </row>
    <row r="114" ht="16.5" spans="1:16">
      <c r="A114" s="37">
        <v>71</v>
      </c>
      <c r="B114" s="34" t="s">
        <v>166</v>
      </c>
      <c r="C114" s="38">
        <f>IF($B114="","",SUMIFS(数据录入!$F$5:$F$785,数据录入!$I$5:$I$785,$B114,数据录入!$K$5:$K$785,C$43))</f>
        <v>0</v>
      </c>
      <c r="D114" s="38">
        <f>IF($B114="","",SUMIFS(数据录入!$F$5:$F$785,数据录入!$I$5:$I$785,$B114,数据录入!$K$5:$K$785,D$43))</f>
        <v>0</v>
      </c>
      <c r="E114" s="38">
        <f>IF($B114="","",SUMIFS(数据录入!$F$5:$F$785,数据录入!$I$5:$I$785,$B114,数据录入!$K$5:$K$785,E$43))</f>
        <v>0</v>
      </c>
      <c r="F114" s="38">
        <f>IF($B114="","",SUMIFS(数据录入!$F$5:$F$785,数据录入!$I$5:$I$785,$B114,数据录入!$K$5:$K$785,F$43))</f>
        <v>0</v>
      </c>
      <c r="G114" s="38">
        <f>IF($B114="","",SUMIFS(数据录入!$F$5:$F$785,数据录入!$I$5:$I$785,$B114,数据录入!$K$5:$K$785,G$43))</f>
        <v>0</v>
      </c>
      <c r="H114" s="38">
        <f>IF($B114="","",SUMIFS(数据录入!$F$5:$F$785,数据录入!$I$5:$I$785,$B114,数据录入!$K$5:$K$785,H$43))</f>
        <v>0</v>
      </c>
      <c r="I114" s="38">
        <f>IF($B114="","",SUMIFS(数据录入!$F$5:$F$785,数据录入!$I$5:$I$785,$B114,数据录入!$K$5:$K$785,I$43))</f>
        <v>1000</v>
      </c>
      <c r="J114" s="38">
        <f>IF($B114="","",SUMIFS(数据录入!$F$5:$F$785,数据录入!$I$5:$I$785,$B114,数据录入!$K$5:$K$785,J$43))</f>
        <v>700</v>
      </c>
      <c r="K114" s="38">
        <f>IF($B114="","",SUMIFS(数据录入!$F$5:$F$785,数据录入!$I$5:$I$785,$B114,数据录入!$K$5:$K$785,K$43))</f>
        <v>300</v>
      </c>
      <c r="L114" s="38">
        <f>IF($B114="","",SUMIFS(数据录入!$F$5:$F$785,数据录入!$I$5:$I$785,$B114,数据录入!$K$5:$K$785,L$43))</f>
        <v>0</v>
      </c>
      <c r="M114" s="38">
        <f>IF($B114="","",SUMIFS(数据录入!$F$5:$F$785,数据录入!$I$5:$I$785,$B114,数据录入!$K$5:$K$785,M$43))</f>
        <v>0</v>
      </c>
      <c r="N114" s="38">
        <f>IF($B114="","",SUMIFS(数据录入!$F$5:$F$785,数据录入!$I$5:$I$785,$B114,数据录入!$K$5:$K$785,N$43))</f>
        <v>0</v>
      </c>
      <c r="O114" s="38">
        <f t="shared" si="11"/>
        <v>2000</v>
      </c>
      <c r="P114" s="39">
        <f t="shared" si="12"/>
        <v>5.29622564751985e-5</v>
      </c>
    </row>
    <row r="115" ht="16.5" spans="1:16">
      <c r="A115" s="37">
        <v>72</v>
      </c>
      <c r="B115" s="34" t="s">
        <v>167</v>
      </c>
      <c r="C115" s="38">
        <f>IF($B115="","",SUMIFS(数据录入!$F$5:$F$785,数据录入!$I$5:$I$785,$B115,数据录入!$K$5:$K$785,C$43))</f>
        <v>0</v>
      </c>
      <c r="D115" s="38">
        <f>IF($B115="","",SUMIFS(数据录入!$F$5:$F$785,数据录入!$I$5:$I$785,$B115,数据录入!$K$5:$K$785,D$43))</f>
        <v>0</v>
      </c>
      <c r="E115" s="38">
        <f>IF($B115="","",SUMIFS(数据录入!$F$5:$F$785,数据录入!$I$5:$I$785,$B115,数据录入!$K$5:$K$785,E$43))</f>
        <v>0</v>
      </c>
      <c r="F115" s="38">
        <f>IF($B115="","",SUMIFS(数据录入!$F$5:$F$785,数据录入!$I$5:$I$785,$B115,数据录入!$K$5:$K$785,F$43))</f>
        <v>0</v>
      </c>
      <c r="G115" s="38">
        <f>IF($B115="","",SUMIFS(数据录入!$F$5:$F$785,数据录入!$I$5:$I$785,$B115,数据录入!$K$5:$K$785,G$43))</f>
        <v>0</v>
      </c>
      <c r="H115" s="38">
        <f>IF($B115="","",SUMIFS(数据录入!$F$5:$F$785,数据录入!$I$5:$I$785,$B115,数据录入!$K$5:$K$785,H$43))</f>
        <v>0</v>
      </c>
      <c r="I115" s="38">
        <f>IF($B115="","",SUMIFS(数据录入!$F$5:$F$785,数据录入!$I$5:$I$785,$B115,数据录入!$K$5:$K$785,I$43))</f>
        <v>100</v>
      </c>
      <c r="J115" s="38">
        <f>IF($B115="","",SUMIFS(数据录入!$F$5:$F$785,数据录入!$I$5:$I$785,$B115,数据录入!$K$5:$K$785,J$43))</f>
        <v>100</v>
      </c>
      <c r="K115" s="38">
        <f>IF($B115="","",SUMIFS(数据录入!$F$5:$F$785,数据录入!$I$5:$I$785,$B115,数据录入!$K$5:$K$785,K$43))</f>
        <v>0</v>
      </c>
      <c r="L115" s="38">
        <f>IF($B115="","",SUMIFS(数据录入!$F$5:$F$785,数据录入!$I$5:$I$785,$B115,数据录入!$K$5:$K$785,L$43))</f>
        <v>0</v>
      </c>
      <c r="M115" s="38">
        <f>IF($B115="","",SUMIFS(数据录入!$F$5:$F$785,数据录入!$I$5:$I$785,$B115,数据录入!$K$5:$K$785,M$43))</f>
        <v>0</v>
      </c>
      <c r="N115" s="38">
        <f>IF($B115="","",SUMIFS(数据录入!$F$5:$F$785,数据录入!$I$5:$I$785,$B115,数据录入!$K$5:$K$785,N$43))</f>
        <v>0</v>
      </c>
      <c r="O115" s="38">
        <f t="shared" si="11"/>
        <v>200</v>
      </c>
      <c r="P115" s="39">
        <f t="shared" si="12"/>
        <v>5.29622564751985e-6</v>
      </c>
    </row>
    <row r="116" ht="16.5" spans="1:16">
      <c r="A116" s="37">
        <v>73</v>
      </c>
      <c r="B116" s="34" t="s">
        <v>168</v>
      </c>
      <c r="C116" s="38">
        <f>IF($B116="","",SUMIFS(数据录入!$F$5:$F$785,数据录入!$I$5:$I$785,$B116,数据录入!$K$5:$K$785,C$43))</f>
        <v>0</v>
      </c>
      <c r="D116" s="38">
        <f>IF($B116="","",SUMIFS(数据录入!$F$5:$F$785,数据录入!$I$5:$I$785,$B116,数据录入!$K$5:$K$785,D$43))</f>
        <v>0</v>
      </c>
      <c r="E116" s="38">
        <f>IF($B116="","",SUMIFS(数据录入!$F$5:$F$785,数据录入!$I$5:$I$785,$B116,数据录入!$K$5:$K$785,E$43))</f>
        <v>0</v>
      </c>
      <c r="F116" s="38">
        <f>IF($B116="","",SUMIFS(数据录入!$F$5:$F$785,数据录入!$I$5:$I$785,$B116,数据录入!$K$5:$K$785,F$43))</f>
        <v>0</v>
      </c>
      <c r="G116" s="38">
        <f>IF($B116="","",SUMIFS(数据录入!$F$5:$F$785,数据录入!$I$5:$I$785,$B116,数据录入!$K$5:$K$785,G$43))</f>
        <v>0</v>
      </c>
      <c r="H116" s="38">
        <f>IF($B116="","",SUMIFS(数据录入!$F$5:$F$785,数据录入!$I$5:$I$785,$B116,数据录入!$K$5:$K$785,H$43))</f>
        <v>0</v>
      </c>
      <c r="I116" s="38">
        <f>IF($B116="","",SUMIFS(数据录入!$F$5:$F$785,数据录入!$I$5:$I$785,$B116,数据录入!$K$5:$K$785,I$43))</f>
        <v>2900</v>
      </c>
      <c r="J116" s="38">
        <f>IF($B116="","",SUMIFS(数据录入!$F$5:$F$785,数据录入!$I$5:$I$785,$B116,数据录入!$K$5:$K$785,J$43))</f>
        <v>0</v>
      </c>
      <c r="K116" s="38">
        <f>IF($B116="","",SUMIFS(数据录入!$F$5:$F$785,数据录入!$I$5:$I$785,$B116,数据录入!$K$5:$K$785,K$43))</f>
        <v>0</v>
      </c>
      <c r="L116" s="38">
        <f>IF($B116="","",SUMIFS(数据录入!$F$5:$F$785,数据录入!$I$5:$I$785,$B116,数据录入!$K$5:$K$785,L$43))</f>
        <v>0</v>
      </c>
      <c r="M116" s="38">
        <f>IF($B116="","",SUMIFS(数据录入!$F$5:$F$785,数据录入!$I$5:$I$785,$B116,数据录入!$K$5:$K$785,M$43))</f>
        <v>0</v>
      </c>
      <c r="N116" s="38">
        <f>IF($B116="","",SUMIFS(数据录入!$F$5:$F$785,数据录入!$I$5:$I$785,$B116,数据录入!$K$5:$K$785,N$43))</f>
        <v>0</v>
      </c>
      <c r="O116" s="38">
        <f t="shared" si="11"/>
        <v>2900</v>
      </c>
      <c r="P116" s="39">
        <f t="shared" si="12"/>
        <v>7.67952718890378e-5</v>
      </c>
    </row>
    <row r="117" ht="16.5" spans="1:16">
      <c r="A117" s="37">
        <v>74</v>
      </c>
      <c r="B117" s="34" t="s">
        <v>169</v>
      </c>
      <c r="C117" s="38">
        <f>IF($B117="","",SUMIFS(数据录入!$F$5:$F$785,数据录入!$I$5:$I$785,$B117,数据录入!$K$5:$K$785,C$43))</f>
        <v>0</v>
      </c>
      <c r="D117" s="38">
        <f>IF($B117="","",SUMIFS(数据录入!$F$5:$F$785,数据录入!$I$5:$I$785,$B117,数据录入!$K$5:$K$785,D$43))</f>
        <v>0</v>
      </c>
      <c r="E117" s="38">
        <f>IF($B117="","",SUMIFS(数据录入!$F$5:$F$785,数据录入!$I$5:$I$785,$B117,数据录入!$K$5:$K$785,E$43))</f>
        <v>0</v>
      </c>
      <c r="F117" s="38">
        <f>IF($B117="","",SUMIFS(数据录入!$F$5:$F$785,数据录入!$I$5:$I$785,$B117,数据录入!$K$5:$K$785,F$43))</f>
        <v>0</v>
      </c>
      <c r="G117" s="38">
        <f>IF($B117="","",SUMIFS(数据录入!$F$5:$F$785,数据录入!$I$5:$I$785,$B117,数据录入!$K$5:$K$785,G$43))</f>
        <v>0</v>
      </c>
      <c r="H117" s="38">
        <f>IF($B117="","",SUMIFS(数据录入!$F$5:$F$785,数据录入!$I$5:$I$785,$B117,数据录入!$K$5:$K$785,H$43))</f>
        <v>0</v>
      </c>
      <c r="I117" s="38">
        <f>IF($B117="","",SUMIFS(数据录入!$F$5:$F$785,数据录入!$I$5:$I$785,$B117,数据录入!$K$5:$K$785,I$43))</f>
        <v>0</v>
      </c>
      <c r="J117" s="38">
        <f>IF($B117="","",SUMIFS(数据录入!$F$5:$F$785,数据录入!$I$5:$I$785,$B117,数据录入!$K$5:$K$785,J$43))</f>
        <v>1500000</v>
      </c>
      <c r="K117" s="38">
        <f>IF($B117="","",SUMIFS(数据录入!$F$5:$F$785,数据录入!$I$5:$I$785,$B117,数据录入!$K$5:$K$785,K$43))</f>
        <v>0</v>
      </c>
      <c r="L117" s="38">
        <f>IF($B117="","",SUMIFS(数据录入!$F$5:$F$785,数据录入!$I$5:$I$785,$B117,数据录入!$K$5:$K$785,L$43))</f>
        <v>0</v>
      </c>
      <c r="M117" s="38">
        <f>IF($B117="","",SUMIFS(数据录入!$F$5:$F$785,数据录入!$I$5:$I$785,$B117,数据录入!$K$5:$K$785,M$43))</f>
        <v>0</v>
      </c>
      <c r="N117" s="38">
        <f>IF($B117="","",SUMIFS(数据录入!$F$5:$F$785,数据录入!$I$5:$I$785,$B117,数据录入!$K$5:$K$785,N$43))</f>
        <v>0</v>
      </c>
      <c r="O117" s="38">
        <f t="shared" si="11"/>
        <v>1500000</v>
      </c>
      <c r="P117" s="39">
        <f t="shared" si="12"/>
        <v>0.0397216923563989</v>
      </c>
    </row>
    <row r="118" ht="16.5" spans="1:16">
      <c r="A118" s="37">
        <v>75</v>
      </c>
      <c r="B118" s="34" t="s">
        <v>170</v>
      </c>
      <c r="C118" s="38">
        <f>IF($B118="","",SUMIFS(数据录入!$F$5:$F$785,数据录入!$I$5:$I$785,$B118,数据录入!$K$5:$K$785,C$43))</f>
        <v>0</v>
      </c>
      <c r="D118" s="38">
        <f>IF($B118="","",SUMIFS(数据录入!$F$5:$F$785,数据录入!$I$5:$I$785,$B118,数据录入!$K$5:$K$785,D$43))</f>
        <v>0</v>
      </c>
      <c r="E118" s="38">
        <f>IF($B118="","",SUMIFS(数据录入!$F$5:$F$785,数据录入!$I$5:$I$785,$B118,数据录入!$K$5:$K$785,E$43))</f>
        <v>0</v>
      </c>
      <c r="F118" s="38">
        <f>IF($B118="","",SUMIFS(数据录入!$F$5:$F$785,数据录入!$I$5:$I$785,$B118,数据录入!$K$5:$K$785,F$43))</f>
        <v>0</v>
      </c>
      <c r="G118" s="38">
        <f>IF($B118="","",SUMIFS(数据录入!$F$5:$F$785,数据录入!$I$5:$I$785,$B118,数据录入!$K$5:$K$785,G$43))</f>
        <v>0</v>
      </c>
      <c r="H118" s="38">
        <f>IF($B118="","",SUMIFS(数据录入!$F$5:$F$785,数据录入!$I$5:$I$785,$B118,数据录入!$K$5:$K$785,H$43))</f>
        <v>0</v>
      </c>
      <c r="I118" s="38">
        <f>IF($B118="","",SUMIFS(数据录入!$F$5:$F$785,数据录入!$I$5:$I$785,$B118,数据录入!$K$5:$K$785,I$43))</f>
        <v>260000</v>
      </c>
      <c r="J118" s="38">
        <f>IF($B118="","",SUMIFS(数据录入!$F$5:$F$785,数据录入!$I$5:$I$785,$B118,数据录入!$K$5:$K$785,J$43))</f>
        <v>1620000</v>
      </c>
      <c r="K118" s="38">
        <f>IF($B118="","",SUMIFS(数据录入!$F$5:$F$785,数据录入!$I$5:$I$785,$B118,数据录入!$K$5:$K$785,K$43))</f>
        <v>0</v>
      </c>
      <c r="L118" s="38">
        <f>IF($B118="","",SUMIFS(数据录入!$F$5:$F$785,数据录入!$I$5:$I$785,$B118,数据录入!$K$5:$K$785,L$43))</f>
        <v>0</v>
      </c>
      <c r="M118" s="38">
        <f>IF($B118="","",SUMIFS(数据录入!$F$5:$F$785,数据录入!$I$5:$I$785,$B118,数据录入!$K$5:$K$785,M$43))</f>
        <v>0</v>
      </c>
      <c r="N118" s="38">
        <f>IF($B118="","",SUMIFS(数据录入!$F$5:$F$785,数据录入!$I$5:$I$785,$B118,数据录入!$K$5:$K$785,N$43))</f>
        <v>0</v>
      </c>
      <c r="O118" s="38">
        <f t="shared" si="11"/>
        <v>1880000</v>
      </c>
      <c r="P118" s="39">
        <f t="shared" si="12"/>
        <v>0.0497845210866866</v>
      </c>
    </row>
    <row r="119" ht="16.5" spans="1:16">
      <c r="A119" s="37">
        <v>76</v>
      </c>
      <c r="B119" s="34" t="s">
        <v>53</v>
      </c>
      <c r="C119" s="38">
        <f>IF($B119="","",SUMIFS(数据录入!$F$5:$F$785,数据录入!$I$5:$I$785,$B119,数据录入!$K$5:$K$785,C$43))</f>
        <v>0</v>
      </c>
      <c r="D119" s="38">
        <f>IF($B119="","",SUMIFS(数据录入!$F$5:$F$785,数据录入!$I$5:$I$785,$B119,数据录入!$K$5:$K$785,D$43))</f>
        <v>0</v>
      </c>
      <c r="E119" s="38">
        <f>IF($B119="","",SUMIFS(数据录入!$F$5:$F$785,数据录入!$I$5:$I$785,$B119,数据录入!$K$5:$K$785,E$43))</f>
        <v>0</v>
      </c>
      <c r="F119" s="38">
        <f>IF($B119="","",SUMIFS(数据录入!$F$5:$F$785,数据录入!$I$5:$I$785,$B119,数据录入!$K$5:$K$785,F$43))</f>
        <v>0</v>
      </c>
      <c r="G119" s="38">
        <f>IF($B119="","",SUMIFS(数据录入!$F$5:$F$785,数据录入!$I$5:$I$785,$B119,数据录入!$K$5:$K$785,G$43))</f>
        <v>0</v>
      </c>
      <c r="H119" s="38">
        <f>IF($B119="","",SUMIFS(数据录入!$F$5:$F$785,数据录入!$I$5:$I$785,$B119,数据录入!$K$5:$K$785,H$43))</f>
        <v>0</v>
      </c>
      <c r="I119" s="38">
        <f>IF($B119="","",SUMIFS(数据录入!$F$5:$F$785,数据录入!$I$5:$I$785,$B119,数据录入!$K$5:$K$785,I$43))</f>
        <v>1387509.34</v>
      </c>
      <c r="J119" s="38">
        <f>IF($B119="","",SUMIFS(数据录入!$F$5:$F$785,数据录入!$I$5:$I$785,$B119,数据录入!$K$5:$K$785,J$43))</f>
        <v>721020</v>
      </c>
      <c r="K119" s="38">
        <f>IF($B119="","",SUMIFS(数据录入!$F$5:$F$785,数据录入!$I$5:$I$785,$B119,数据录入!$K$5:$K$785,K$43))</f>
        <v>0</v>
      </c>
      <c r="L119" s="38">
        <f>IF($B119="","",SUMIFS(数据录入!$F$5:$F$785,数据录入!$I$5:$I$785,$B119,数据录入!$K$5:$K$785,L$43))</f>
        <v>0</v>
      </c>
      <c r="M119" s="38">
        <f>IF($B119="","",SUMIFS(数据录入!$F$5:$F$785,数据录入!$I$5:$I$785,$B119,数据录入!$K$5:$K$785,M$43))</f>
        <v>0</v>
      </c>
      <c r="N119" s="38">
        <f>IF($B119="","",SUMIFS(数据录入!$F$5:$F$785,数据录入!$I$5:$I$785,$B119,数据录入!$K$5:$K$785,N$43))</f>
        <v>0</v>
      </c>
      <c r="O119" s="38">
        <f t="shared" si="11"/>
        <v>2108529.34</v>
      </c>
      <c r="P119" s="39">
        <f t="shared" si="12"/>
        <v>0.0558362358452805</v>
      </c>
    </row>
    <row r="120" ht="16.5" spans="1:16">
      <c r="A120" s="37">
        <v>77</v>
      </c>
      <c r="B120" s="34" t="s">
        <v>171</v>
      </c>
      <c r="C120" s="38">
        <f>IF($B120="","",SUMIFS(数据录入!$F$5:$F$785,数据录入!$I$5:$I$785,$B120,数据录入!$K$5:$K$785,C$43))</f>
        <v>0</v>
      </c>
      <c r="D120" s="38">
        <f>IF($B120="","",SUMIFS(数据录入!$F$5:$F$785,数据录入!$I$5:$I$785,$B120,数据录入!$K$5:$K$785,D$43))</f>
        <v>0</v>
      </c>
      <c r="E120" s="38">
        <f>IF($B120="","",SUMIFS(数据录入!$F$5:$F$785,数据录入!$I$5:$I$785,$B120,数据录入!$K$5:$K$785,E$43))</f>
        <v>0</v>
      </c>
      <c r="F120" s="38">
        <f>IF($B120="","",SUMIFS(数据录入!$F$5:$F$785,数据录入!$I$5:$I$785,$B120,数据录入!$K$5:$K$785,F$43))</f>
        <v>0</v>
      </c>
      <c r="G120" s="38">
        <f>IF($B120="","",SUMIFS(数据录入!$F$5:$F$785,数据录入!$I$5:$I$785,$B120,数据录入!$K$5:$K$785,G$43))</f>
        <v>0</v>
      </c>
      <c r="H120" s="38">
        <f>IF($B120="","",SUMIFS(数据录入!$F$5:$F$785,数据录入!$I$5:$I$785,$B120,数据录入!$K$5:$K$785,H$43))</f>
        <v>0</v>
      </c>
      <c r="I120" s="38">
        <f>IF($B120="","",SUMIFS(数据录入!$F$5:$F$785,数据录入!$I$5:$I$785,$B120,数据录入!$K$5:$K$785,I$43))</f>
        <v>9000</v>
      </c>
      <c r="J120" s="38">
        <f>IF($B120="","",SUMIFS(数据录入!$F$5:$F$785,数据录入!$I$5:$I$785,$B120,数据录入!$K$5:$K$785,J$43))</f>
        <v>509000</v>
      </c>
      <c r="K120" s="38">
        <f>IF($B120="","",SUMIFS(数据录入!$F$5:$F$785,数据录入!$I$5:$I$785,$B120,数据录入!$K$5:$K$785,K$43))</f>
        <v>11000</v>
      </c>
      <c r="L120" s="38">
        <f>IF($B120="","",SUMIFS(数据录入!$F$5:$F$785,数据录入!$I$5:$I$785,$B120,数据录入!$K$5:$K$785,L$43))</f>
        <v>0</v>
      </c>
      <c r="M120" s="38">
        <f>IF($B120="","",SUMIFS(数据录入!$F$5:$F$785,数据录入!$I$5:$I$785,$B120,数据录入!$K$5:$K$785,M$43))</f>
        <v>0</v>
      </c>
      <c r="N120" s="38">
        <f>IF($B120="","",SUMIFS(数据录入!$F$5:$F$785,数据录入!$I$5:$I$785,$B120,数据录入!$K$5:$K$785,N$43))</f>
        <v>0</v>
      </c>
      <c r="O120" s="38">
        <f t="shared" si="11"/>
        <v>529000</v>
      </c>
      <c r="P120" s="39">
        <f t="shared" si="12"/>
        <v>0.01400851683769</v>
      </c>
    </row>
    <row r="121" ht="16.5" spans="1:16">
      <c r="A121" s="37">
        <v>78</v>
      </c>
      <c r="B121" s="44" t="s">
        <v>172</v>
      </c>
      <c r="C121" s="38">
        <f>IF($B121="","",SUMIFS(数据录入!$F$5:$F$785,数据录入!$I$5:$I$785,$B121,数据录入!$K$5:$K$785,C$43))</f>
        <v>0</v>
      </c>
      <c r="D121" s="38">
        <f>IF($B121="","",SUMIFS(数据录入!$F$5:$F$785,数据录入!$I$5:$I$785,$B121,数据录入!$K$5:$K$785,D$43))</f>
        <v>0</v>
      </c>
      <c r="E121" s="38">
        <f>IF($B121="","",SUMIFS(数据录入!$F$5:$F$785,数据录入!$I$5:$I$785,$B121,数据录入!$K$5:$K$785,E$43))</f>
        <v>0</v>
      </c>
      <c r="F121" s="38">
        <f>IF($B121="","",SUMIFS(数据录入!$F$5:$F$785,数据录入!$I$5:$I$785,$B121,数据录入!$K$5:$K$785,F$43))</f>
        <v>0</v>
      </c>
      <c r="G121" s="38">
        <f>IF($B121="","",SUMIFS(数据录入!$F$5:$F$785,数据录入!$I$5:$I$785,$B121,数据录入!$K$5:$K$785,G$43))</f>
        <v>0</v>
      </c>
      <c r="H121" s="38">
        <f>IF($B121="","",SUMIFS(数据录入!$F$5:$F$785,数据录入!$I$5:$I$785,$B121,数据录入!$K$5:$K$785,H$43))</f>
        <v>0</v>
      </c>
      <c r="I121" s="38">
        <f>IF($B121="","",SUMIFS(数据录入!$F$5:$F$785,数据录入!$I$5:$I$785,$B121,数据录入!$K$5:$K$785,I$43))</f>
        <v>3000</v>
      </c>
      <c r="J121" s="38">
        <f>IF($B121="","",SUMIFS(数据录入!$F$5:$F$785,数据录入!$I$5:$I$785,$B121,数据录入!$K$5:$K$785,J$43))</f>
        <v>3000</v>
      </c>
      <c r="K121" s="38">
        <f>IF($B121="","",SUMIFS(数据录入!$F$5:$F$785,数据录入!$I$5:$I$785,$B121,数据录入!$K$5:$K$785,K$43))</f>
        <v>0</v>
      </c>
      <c r="L121" s="38">
        <f>IF($B121="","",SUMIFS(数据录入!$F$5:$F$785,数据录入!$I$5:$I$785,$B121,数据录入!$K$5:$K$785,L$43))</f>
        <v>0</v>
      </c>
      <c r="M121" s="38">
        <f>IF($B121="","",SUMIFS(数据录入!$F$5:$F$785,数据录入!$I$5:$I$785,$B121,数据录入!$K$5:$K$785,M$43))</f>
        <v>0</v>
      </c>
      <c r="N121" s="38">
        <f>IF($B121="","",SUMIFS(数据录入!$F$5:$F$785,数据录入!$I$5:$I$785,$B121,数据录入!$K$5:$K$785,N$43))</f>
        <v>0</v>
      </c>
      <c r="O121" s="38">
        <f t="shared" ref="O121:O152" si="13">SUM(C121:N121)</f>
        <v>6000</v>
      </c>
      <c r="P121" s="39">
        <f t="shared" ref="P121:P152" si="14">IF($O$4=0,"",O121/$O$42)</f>
        <v>0.000158886769425596</v>
      </c>
    </row>
    <row r="122" ht="16.5" spans="1:16">
      <c r="A122" s="37">
        <v>79</v>
      </c>
      <c r="B122" s="44" t="s">
        <v>173</v>
      </c>
      <c r="C122" s="38">
        <f>IF($B122="","",SUMIFS(数据录入!$F$5:$F$785,数据录入!$I$5:$I$785,$B122,数据录入!$K$5:$K$785,C$43))</f>
        <v>0</v>
      </c>
      <c r="D122" s="38">
        <f>IF($B122="","",SUMIFS(数据录入!$F$5:$F$785,数据录入!$I$5:$I$785,$B122,数据录入!$K$5:$K$785,D$43))</f>
        <v>0</v>
      </c>
      <c r="E122" s="38">
        <f>IF($B122="","",SUMIFS(数据录入!$F$5:$F$785,数据录入!$I$5:$I$785,$B122,数据录入!$K$5:$K$785,E$43))</f>
        <v>0</v>
      </c>
      <c r="F122" s="38">
        <f>IF($B122="","",SUMIFS(数据录入!$F$5:$F$785,数据录入!$I$5:$I$785,$B122,数据录入!$K$5:$K$785,F$43))</f>
        <v>0</v>
      </c>
      <c r="G122" s="38">
        <f>IF($B122="","",SUMIFS(数据录入!$F$5:$F$785,数据录入!$I$5:$I$785,$B122,数据录入!$K$5:$K$785,G$43))</f>
        <v>0</v>
      </c>
      <c r="H122" s="38">
        <f>IF($B122="","",SUMIFS(数据录入!$F$5:$F$785,数据录入!$I$5:$I$785,$B122,数据录入!$K$5:$K$785,H$43))</f>
        <v>0</v>
      </c>
      <c r="I122" s="38">
        <f>IF($B122="","",SUMIFS(数据录入!$F$5:$F$785,数据录入!$I$5:$I$785,$B122,数据录入!$K$5:$K$785,I$43))</f>
        <v>2250</v>
      </c>
      <c r="J122" s="38">
        <f>IF($B122="","",SUMIFS(数据录入!$F$5:$F$785,数据录入!$I$5:$I$785,$B122,数据录入!$K$5:$K$785,J$43))</f>
        <v>2250</v>
      </c>
      <c r="K122" s="38">
        <f>IF($B122="","",SUMIFS(数据录入!$F$5:$F$785,数据录入!$I$5:$I$785,$B122,数据录入!$K$5:$K$785,K$43))</f>
        <v>2250</v>
      </c>
      <c r="L122" s="38">
        <f>IF($B122="","",SUMIFS(数据录入!$F$5:$F$785,数据录入!$I$5:$I$785,$B122,数据录入!$K$5:$K$785,L$43))</f>
        <v>0</v>
      </c>
      <c r="M122" s="38">
        <f>IF($B122="","",SUMIFS(数据录入!$F$5:$F$785,数据录入!$I$5:$I$785,$B122,数据录入!$K$5:$K$785,M$43))</f>
        <v>0</v>
      </c>
      <c r="N122" s="38">
        <f>IF($B122="","",SUMIFS(数据录入!$F$5:$F$785,数据录入!$I$5:$I$785,$B122,数据录入!$K$5:$K$785,N$43))</f>
        <v>0</v>
      </c>
      <c r="O122" s="38">
        <f t="shared" si="13"/>
        <v>6750</v>
      </c>
      <c r="P122" s="39">
        <f t="shared" si="14"/>
        <v>0.000178747615603795</v>
      </c>
    </row>
    <row r="123" ht="16.5" spans="1:16">
      <c r="A123" s="37">
        <v>80</v>
      </c>
      <c r="B123" s="44" t="s">
        <v>174</v>
      </c>
      <c r="C123" s="38">
        <f>IF($B123="","",SUMIFS(数据录入!$F$5:$F$785,数据录入!$I$5:$I$785,$B123,数据录入!$K$5:$K$785,C$43))</f>
        <v>0</v>
      </c>
      <c r="D123" s="38">
        <f>IF($B123="","",SUMIFS(数据录入!$F$5:$F$785,数据录入!$I$5:$I$785,$B123,数据录入!$K$5:$K$785,D$43))</f>
        <v>0</v>
      </c>
      <c r="E123" s="38">
        <f>IF($B123="","",SUMIFS(数据录入!$F$5:$F$785,数据录入!$I$5:$I$785,$B123,数据录入!$K$5:$K$785,E$43))</f>
        <v>0</v>
      </c>
      <c r="F123" s="38">
        <f>IF($B123="","",SUMIFS(数据录入!$F$5:$F$785,数据录入!$I$5:$I$785,$B123,数据录入!$K$5:$K$785,F$43))</f>
        <v>0</v>
      </c>
      <c r="G123" s="38">
        <f>IF($B123="","",SUMIFS(数据录入!$F$5:$F$785,数据录入!$I$5:$I$785,$B123,数据录入!$K$5:$K$785,G$43))</f>
        <v>0</v>
      </c>
      <c r="H123" s="38">
        <f>IF($B123="","",SUMIFS(数据录入!$F$5:$F$785,数据录入!$I$5:$I$785,$B123,数据录入!$K$5:$K$785,H$43))</f>
        <v>0</v>
      </c>
      <c r="I123" s="38">
        <f>IF($B123="","",SUMIFS(数据录入!$F$5:$F$785,数据录入!$I$5:$I$785,$B123,数据录入!$K$5:$K$785,I$43))</f>
        <v>0</v>
      </c>
      <c r="J123" s="38">
        <f>IF($B123="","",SUMIFS(数据录入!$F$5:$F$785,数据录入!$I$5:$I$785,$B123,数据录入!$K$5:$K$785,J$43))</f>
        <v>0</v>
      </c>
      <c r="K123" s="38">
        <f>IF($B123="","",SUMIFS(数据录入!$F$5:$F$785,数据录入!$I$5:$I$785,$B123,数据录入!$K$5:$K$785,K$43))</f>
        <v>0</v>
      </c>
      <c r="L123" s="38">
        <f>IF($B123="","",SUMIFS(数据录入!$F$5:$F$785,数据录入!$I$5:$I$785,$B123,数据录入!$K$5:$K$785,L$43))</f>
        <v>0</v>
      </c>
      <c r="M123" s="38">
        <f>IF($B123="","",SUMIFS(数据录入!$F$5:$F$785,数据录入!$I$5:$I$785,$B123,数据录入!$K$5:$K$785,M$43))</f>
        <v>0</v>
      </c>
      <c r="N123" s="38">
        <f>IF($B123="","",SUMIFS(数据录入!$F$5:$F$785,数据录入!$I$5:$I$785,$B123,数据录入!$K$5:$K$785,N$43))</f>
        <v>0</v>
      </c>
      <c r="O123" s="38">
        <f t="shared" si="13"/>
        <v>0</v>
      </c>
      <c r="P123" s="39">
        <f t="shared" si="14"/>
        <v>0</v>
      </c>
    </row>
    <row r="124" ht="16.5" spans="1:16">
      <c r="A124" s="37">
        <v>81</v>
      </c>
      <c r="B124" s="44" t="s">
        <v>175</v>
      </c>
      <c r="C124" s="38">
        <f>IF($B124="","",SUMIFS(数据录入!$F$5:$F$785,数据录入!$I$5:$I$785,$B124,数据录入!$K$5:$K$785,C$43))</f>
        <v>0</v>
      </c>
      <c r="D124" s="38">
        <f>IF($B124="","",SUMIFS(数据录入!$F$5:$F$785,数据录入!$I$5:$I$785,$B124,数据录入!$K$5:$K$785,D$43))</f>
        <v>0</v>
      </c>
      <c r="E124" s="38">
        <f>IF($B124="","",SUMIFS(数据录入!$F$5:$F$785,数据录入!$I$5:$I$785,$B124,数据录入!$K$5:$K$785,E$43))</f>
        <v>0</v>
      </c>
      <c r="F124" s="38">
        <f>IF($B124="","",SUMIFS(数据录入!$F$5:$F$785,数据录入!$I$5:$I$785,$B124,数据录入!$K$5:$K$785,F$43))</f>
        <v>0</v>
      </c>
      <c r="G124" s="38">
        <f>IF($B124="","",SUMIFS(数据录入!$F$5:$F$785,数据录入!$I$5:$I$785,$B124,数据录入!$K$5:$K$785,G$43))</f>
        <v>0</v>
      </c>
      <c r="H124" s="38">
        <f>IF($B124="","",SUMIFS(数据录入!$F$5:$F$785,数据录入!$I$5:$I$785,$B124,数据录入!$K$5:$K$785,H$43))</f>
        <v>0</v>
      </c>
      <c r="I124" s="38">
        <f>IF($B124="","",SUMIFS(数据录入!$F$5:$F$785,数据录入!$I$5:$I$785,$B124,数据录入!$K$5:$K$785,I$43))</f>
        <v>1500</v>
      </c>
      <c r="J124" s="38">
        <f>IF($B124="","",SUMIFS(数据录入!$F$5:$F$785,数据录入!$I$5:$I$785,$B124,数据录入!$K$5:$K$785,J$43))</f>
        <v>1500</v>
      </c>
      <c r="K124" s="38">
        <f>IF($B124="","",SUMIFS(数据录入!$F$5:$F$785,数据录入!$I$5:$I$785,$B124,数据录入!$K$5:$K$785,K$43))</f>
        <v>0</v>
      </c>
      <c r="L124" s="38">
        <f>IF($B124="","",SUMIFS(数据录入!$F$5:$F$785,数据录入!$I$5:$I$785,$B124,数据录入!$K$5:$K$785,L$43))</f>
        <v>0</v>
      </c>
      <c r="M124" s="38">
        <f>IF($B124="","",SUMIFS(数据录入!$F$5:$F$785,数据录入!$I$5:$I$785,$B124,数据录入!$K$5:$K$785,M$43))</f>
        <v>0</v>
      </c>
      <c r="N124" s="38">
        <f>IF($B124="","",SUMIFS(数据录入!$F$5:$F$785,数据录入!$I$5:$I$785,$B124,数据录入!$K$5:$K$785,N$43))</f>
        <v>0</v>
      </c>
      <c r="O124" s="38">
        <f t="shared" si="13"/>
        <v>3000</v>
      </c>
      <c r="P124" s="39">
        <f t="shared" si="14"/>
        <v>7.94433847127978e-5</v>
      </c>
    </row>
    <row r="125" ht="16.5" spans="1:16">
      <c r="A125" s="37">
        <v>82</v>
      </c>
      <c r="B125" s="44" t="s">
        <v>176</v>
      </c>
      <c r="C125" s="38">
        <f>IF($B125="","",SUMIFS(数据录入!$F$5:$F$785,数据录入!$I$5:$I$785,$B125,数据录入!$K$5:$K$785,C$43))</f>
        <v>0</v>
      </c>
      <c r="D125" s="38">
        <f>IF($B125="","",SUMIFS(数据录入!$F$5:$F$785,数据录入!$I$5:$I$785,$B125,数据录入!$K$5:$K$785,D$43))</f>
        <v>0</v>
      </c>
      <c r="E125" s="38">
        <f>IF($B125="","",SUMIFS(数据录入!$F$5:$F$785,数据录入!$I$5:$I$785,$B125,数据录入!$K$5:$K$785,E$43))</f>
        <v>0</v>
      </c>
      <c r="F125" s="38">
        <f>IF($B125="","",SUMIFS(数据录入!$F$5:$F$785,数据录入!$I$5:$I$785,$B125,数据录入!$K$5:$K$785,F$43))</f>
        <v>0</v>
      </c>
      <c r="G125" s="38">
        <f>IF($B125="","",SUMIFS(数据录入!$F$5:$F$785,数据录入!$I$5:$I$785,$B125,数据录入!$K$5:$K$785,G$43))</f>
        <v>0</v>
      </c>
      <c r="H125" s="38">
        <f>IF($B125="","",SUMIFS(数据录入!$F$5:$F$785,数据录入!$I$5:$I$785,$B125,数据录入!$K$5:$K$785,H$43))</f>
        <v>0</v>
      </c>
      <c r="I125" s="38">
        <f>IF($B125="","",SUMIFS(数据录入!$F$5:$F$785,数据录入!$I$5:$I$785,$B125,数据录入!$K$5:$K$785,I$43))</f>
        <v>12500</v>
      </c>
      <c r="J125" s="38">
        <f>IF($B125="","",SUMIFS(数据录入!$F$5:$F$785,数据录入!$I$5:$I$785,$B125,数据录入!$K$5:$K$785,J$43))</f>
        <v>12500</v>
      </c>
      <c r="K125" s="38">
        <f>IF($B125="","",SUMIFS(数据录入!$F$5:$F$785,数据录入!$I$5:$I$785,$B125,数据录入!$K$5:$K$785,K$43))</f>
        <v>6250</v>
      </c>
      <c r="L125" s="38">
        <f>IF($B125="","",SUMIFS(数据录入!$F$5:$F$785,数据录入!$I$5:$I$785,$B125,数据录入!$K$5:$K$785,L$43))</f>
        <v>0</v>
      </c>
      <c r="M125" s="38">
        <f>IF($B125="","",SUMIFS(数据录入!$F$5:$F$785,数据录入!$I$5:$I$785,$B125,数据录入!$K$5:$K$785,M$43))</f>
        <v>0</v>
      </c>
      <c r="N125" s="38">
        <f>IF($B125="","",SUMIFS(数据录入!$F$5:$F$785,数据录入!$I$5:$I$785,$B125,数据录入!$K$5:$K$785,N$43))</f>
        <v>0</v>
      </c>
      <c r="O125" s="38">
        <f t="shared" si="13"/>
        <v>31250</v>
      </c>
      <c r="P125" s="39">
        <f t="shared" si="14"/>
        <v>0.000827535257424977</v>
      </c>
    </row>
    <row r="126" ht="16.5" spans="1:16">
      <c r="A126" s="37">
        <v>83</v>
      </c>
      <c r="B126" s="44" t="s">
        <v>177</v>
      </c>
      <c r="C126" s="38">
        <f>IF($B126="","",SUMIFS(数据录入!$F$5:$F$785,数据录入!$I$5:$I$785,$B126,数据录入!$K$5:$K$785,C$43))</f>
        <v>0</v>
      </c>
      <c r="D126" s="38">
        <f>IF($B126="","",SUMIFS(数据录入!$F$5:$F$785,数据录入!$I$5:$I$785,$B126,数据录入!$K$5:$K$785,D$43))</f>
        <v>0</v>
      </c>
      <c r="E126" s="38">
        <f>IF($B126="","",SUMIFS(数据录入!$F$5:$F$785,数据录入!$I$5:$I$785,$B126,数据录入!$K$5:$K$785,E$43))</f>
        <v>0</v>
      </c>
      <c r="F126" s="38">
        <f>IF($B126="","",SUMIFS(数据录入!$F$5:$F$785,数据录入!$I$5:$I$785,$B126,数据录入!$K$5:$K$785,F$43))</f>
        <v>0</v>
      </c>
      <c r="G126" s="38">
        <f>IF($B126="","",SUMIFS(数据录入!$F$5:$F$785,数据录入!$I$5:$I$785,$B126,数据录入!$K$5:$K$785,G$43))</f>
        <v>0</v>
      </c>
      <c r="H126" s="38">
        <f>IF($B126="","",SUMIFS(数据录入!$F$5:$F$785,数据录入!$I$5:$I$785,$B126,数据录入!$K$5:$K$785,H$43))</f>
        <v>0</v>
      </c>
      <c r="I126" s="38">
        <f>IF($B126="","",SUMIFS(数据录入!$F$5:$F$785,数据录入!$I$5:$I$785,$B126,数据录入!$K$5:$K$785,I$43))</f>
        <v>3333.33</v>
      </c>
      <c r="J126" s="38">
        <f>IF($B126="","",SUMIFS(数据录入!$F$5:$F$785,数据录入!$I$5:$I$785,$B126,数据录入!$K$5:$K$785,J$43))</f>
        <v>3333.33</v>
      </c>
      <c r="K126" s="38">
        <f>IF($B126="","",SUMIFS(数据录入!$F$5:$F$785,数据录入!$I$5:$I$785,$B126,数据录入!$K$5:$K$785,K$43))</f>
        <v>3333.33</v>
      </c>
      <c r="L126" s="38">
        <f>IF($B126="","",SUMIFS(数据录入!$F$5:$F$785,数据录入!$I$5:$I$785,$B126,数据录入!$K$5:$K$785,L$43))</f>
        <v>0</v>
      </c>
      <c r="M126" s="38">
        <f>IF($B126="","",SUMIFS(数据录入!$F$5:$F$785,数据录入!$I$5:$I$785,$B126,数据录入!$K$5:$K$785,M$43))</f>
        <v>0</v>
      </c>
      <c r="N126" s="38">
        <f>IF($B126="","",SUMIFS(数据录入!$F$5:$F$785,数据录入!$I$5:$I$785,$B126,数据录入!$K$5:$K$785,N$43))</f>
        <v>0</v>
      </c>
      <c r="O126" s="38">
        <f t="shared" si="13"/>
        <v>9999.99</v>
      </c>
      <c r="P126" s="39">
        <f t="shared" si="14"/>
        <v>0.00026481101756471</v>
      </c>
    </row>
    <row r="127" ht="16.5" spans="1:16">
      <c r="A127" s="37">
        <v>84</v>
      </c>
      <c r="B127" s="44" t="s">
        <v>74</v>
      </c>
      <c r="C127" s="38">
        <f>IF($B127="","",SUMIFS(数据录入!$F$5:$F$785,数据录入!$I$5:$I$785,$B127,数据录入!$K$5:$K$785,C$43))</f>
        <v>0</v>
      </c>
      <c r="D127" s="38">
        <f>IF($B127="","",SUMIFS(数据录入!$F$5:$F$785,数据录入!$I$5:$I$785,$B127,数据录入!$K$5:$K$785,D$43))</f>
        <v>0</v>
      </c>
      <c r="E127" s="38">
        <f>IF($B127="","",SUMIFS(数据录入!$F$5:$F$785,数据录入!$I$5:$I$785,$B127,数据录入!$K$5:$K$785,E$43))</f>
        <v>0</v>
      </c>
      <c r="F127" s="38">
        <f>IF($B127="","",SUMIFS(数据录入!$F$5:$F$785,数据录入!$I$5:$I$785,$B127,数据录入!$K$5:$K$785,F$43))</f>
        <v>0</v>
      </c>
      <c r="G127" s="38">
        <f>IF($B127="","",SUMIFS(数据录入!$F$5:$F$785,数据录入!$I$5:$I$785,$B127,数据录入!$K$5:$K$785,G$43))</f>
        <v>0</v>
      </c>
      <c r="H127" s="38">
        <f>IF($B127="","",SUMIFS(数据录入!$F$5:$F$785,数据录入!$I$5:$I$785,$B127,数据录入!$K$5:$K$785,H$43))</f>
        <v>0</v>
      </c>
      <c r="I127" s="38">
        <f>IF($B127="","",SUMIFS(数据录入!$F$5:$F$785,数据录入!$I$5:$I$785,$B127,数据录入!$K$5:$K$785,I$43))</f>
        <v>0</v>
      </c>
      <c r="J127" s="38">
        <f>IF($B127="","",SUMIFS(数据录入!$F$5:$F$785,数据录入!$I$5:$I$785,$B127,数据录入!$K$5:$K$785,J$43))</f>
        <v>18916</v>
      </c>
      <c r="K127" s="38">
        <f>IF($B127="","",SUMIFS(数据录入!$F$5:$F$785,数据录入!$I$5:$I$785,$B127,数据录入!$K$5:$K$785,K$43))</f>
        <v>0</v>
      </c>
      <c r="L127" s="38">
        <f>IF($B127="","",SUMIFS(数据录入!$F$5:$F$785,数据录入!$I$5:$I$785,$B127,数据录入!$K$5:$K$785,L$43))</f>
        <v>0</v>
      </c>
      <c r="M127" s="38">
        <f>IF($B127="","",SUMIFS(数据录入!$F$5:$F$785,数据录入!$I$5:$I$785,$B127,数据录入!$K$5:$K$785,M$43))</f>
        <v>0</v>
      </c>
      <c r="N127" s="38">
        <f>IF($B127="","",SUMIFS(数据录入!$F$5:$F$785,数据录入!$I$5:$I$785,$B127,数据录入!$K$5:$K$785,N$43))</f>
        <v>0</v>
      </c>
      <c r="O127" s="38">
        <f t="shared" si="13"/>
        <v>18916</v>
      </c>
      <c r="P127" s="39">
        <f t="shared" si="14"/>
        <v>0.000500917021742428</v>
      </c>
    </row>
    <row r="128" ht="16.5" spans="1:16">
      <c r="A128" s="37">
        <v>85</v>
      </c>
      <c r="B128" s="44" t="s">
        <v>178</v>
      </c>
      <c r="C128" s="38">
        <f>IF($B128="","",SUMIFS(数据录入!$F$5:$F$785,数据录入!$I$5:$I$785,$B128,数据录入!$K$5:$K$785,C$43))</f>
        <v>0</v>
      </c>
      <c r="D128" s="38">
        <f>IF($B128="","",SUMIFS(数据录入!$F$5:$F$785,数据录入!$I$5:$I$785,$B128,数据录入!$K$5:$K$785,D$43))</f>
        <v>0</v>
      </c>
      <c r="E128" s="38">
        <f>IF($B128="","",SUMIFS(数据录入!$F$5:$F$785,数据录入!$I$5:$I$785,$B128,数据录入!$K$5:$K$785,E$43))</f>
        <v>0</v>
      </c>
      <c r="F128" s="38">
        <f>IF($B128="","",SUMIFS(数据录入!$F$5:$F$785,数据录入!$I$5:$I$785,$B128,数据录入!$K$5:$K$785,F$43))</f>
        <v>0</v>
      </c>
      <c r="G128" s="38">
        <f>IF($B128="","",SUMIFS(数据录入!$F$5:$F$785,数据录入!$I$5:$I$785,$B128,数据录入!$K$5:$K$785,G$43))</f>
        <v>0</v>
      </c>
      <c r="H128" s="38">
        <f>IF($B128="","",SUMIFS(数据录入!$F$5:$F$785,数据录入!$I$5:$I$785,$B128,数据录入!$K$5:$K$785,H$43))</f>
        <v>0</v>
      </c>
      <c r="I128" s="38">
        <f>IF($B128="","",SUMIFS(数据录入!$F$5:$F$785,数据录入!$I$5:$I$785,$B128,数据录入!$K$5:$K$785,I$43))</f>
        <v>5500</v>
      </c>
      <c r="J128" s="38">
        <f>IF($B128="","",SUMIFS(数据录入!$F$5:$F$785,数据录入!$I$5:$I$785,$B128,数据录入!$K$5:$K$785,J$43))</f>
        <v>5500</v>
      </c>
      <c r="K128" s="38">
        <f>IF($B128="","",SUMIFS(数据录入!$F$5:$F$785,数据录入!$I$5:$I$785,$B128,数据录入!$K$5:$K$785,K$43))</f>
        <v>0</v>
      </c>
      <c r="L128" s="38">
        <f>IF($B128="","",SUMIFS(数据录入!$F$5:$F$785,数据录入!$I$5:$I$785,$B128,数据录入!$K$5:$K$785,L$43))</f>
        <v>0</v>
      </c>
      <c r="M128" s="38">
        <f>IF($B128="","",SUMIFS(数据录入!$F$5:$F$785,数据录入!$I$5:$I$785,$B128,数据录入!$K$5:$K$785,M$43))</f>
        <v>0</v>
      </c>
      <c r="N128" s="38">
        <f>IF($B128="","",SUMIFS(数据录入!$F$5:$F$785,数据录入!$I$5:$I$785,$B128,数据录入!$K$5:$K$785,N$43))</f>
        <v>0</v>
      </c>
      <c r="O128" s="38">
        <f t="shared" si="13"/>
        <v>11000</v>
      </c>
      <c r="P128" s="39">
        <f t="shared" si="14"/>
        <v>0.000291292410613592</v>
      </c>
    </row>
    <row r="129" ht="16.5" spans="1:16">
      <c r="A129" s="37">
        <v>86</v>
      </c>
      <c r="B129" s="44" t="s">
        <v>179</v>
      </c>
      <c r="C129" s="38">
        <f>IF($B129="","",SUMIFS(数据录入!$F$5:$F$785,数据录入!$I$5:$I$785,$B129,数据录入!$K$5:$K$785,C$43))</f>
        <v>0</v>
      </c>
      <c r="D129" s="38">
        <f>IF($B129="","",SUMIFS(数据录入!$F$5:$F$785,数据录入!$I$5:$I$785,$B129,数据录入!$K$5:$K$785,D$43))</f>
        <v>0</v>
      </c>
      <c r="E129" s="38">
        <f>IF($B129="","",SUMIFS(数据录入!$F$5:$F$785,数据录入!$I$5:$I$785,$B129,数据录入!$K$5:$K$785,E$43))</f>
        <v>0</v>
      </c>
      <c r="F129" s="38">
        <f>IF($B129="","",SUMIFS(数据录入!$F$5:$F$785,数据录入!$I$5:$I$785,$B129,数据录入!$K$5:$K$785,F$43))</f>
        <v>0</v>
      </c>
      <c r="G129" s="38">
        <f>IF($B129="","",SUMIFS(数据录入!$F$5:$F$785,数据录入!$I$5:$I$785,$B129,数据录入!$K$5:$K$785,G$43))</f>
        <v>0</v>
      </c>
      <c r="H129" s="38">
        <f>IF($B129="","",SUMIFS(数据录入!$F$5:$F$785,数据录入!$I$5:$I$785,$B129,数据录入!$K$5:$K$785,H$43))</f>
        <v>0</v>
      </c>
      <c r="I129" s="38">
        <f>IF($B129="","",SUMIFS(数据录入!$F$5:$F$785,数据录入!$I$5:$I$785,$B129,数据录入!$K$5:$K$785,I$43))</f>
        <v>999950</v>
      </c>
      <c r="J129" s="38">
        <f>IF($B129="","",SUMIFS(数据录入!$F$5:$F$785,数据录入!$I$5:$I$785,$B129,数据录入!$K$5:$K$785,J$43))</f>
        <v>0</v>
      </c>
      <c r="K129" s="38">
        <f>IF($B129="","",SUMIFS(数据录入!$F$5:$F$785,数据录入!$I$5:$I$785,$B129,数据录入!$K$5:$K$785,K$43))</f>
        <v>0</v>
      </c>
      <c r="L129" s="38">
        <f>IF($B129="","",SUMIFS(数据录入!$F$5:$F$785,数据录入!$I$5:$I$785,$B129,数据录入!$K$5:$K$785,L$43))</f>
        <v>0</v>
      </c>
      <c r="M129" s="38">
        <f>IF($B129="","",SUMIFS(数据录入!$F$5:$F$785,数据录入!$I$5:$I$785,$B129,数据录入!$K$5:$K$785,M$43))</f>
        <v>0</v>
      </c>
      <c r="N129" s="38">
        <f>IF($B129="","",SUMIFS(数据录入!$F$5:$F$785,数据录入!$I$5:$I$785,$B129,数据录入!$K$5:$K$785,N$43))</f>
        <v>0</v>
      </c>
      <c r="O129" s="38">
        <f t="shared" si="13"/>
        <v>999950</v>
      </c>
      <c r="P129" s="39">
        <f t="shared" si="14"/>
        <v>0.0264798041811874</v>
      </c>
    </row>
    <row r="130" ht="16.5" spans="1:16">
      <c r="A130" s="37">
        <v>87</v>
      </c>
      <c r="B130" s="44" t="s">
        <v>180</v>
      </c>
      <c r="C130" s="38">
        <f>IF($B130="","",SUMIFS(数据录入!$F$5:$F$785,数据录入!$I$5:$I$785,$B130,数据录入!$K$5:$K$785,C$43))</f>
        <v>0</v>
      </c>
      <c r="D130" s="38">
        <f>IF($B130="","",SUMIFS(数据录入!$F$5:$F$785,数据录入!$I$5:$I$785,$B130,数据录入!$K$5:$K$785,D$43))</f>
        <v>0</v>
      </c>
      <c r="E130" s="38">
        <f>IF($B130="","",SUMIFS(数据录入!$F$5:$F$785,数据录入!$I$5:$I$785,$B130,数据录入!$K$5:$K$785,E$43))</f>
        <v>0</v>
      </c>
      <c r="F130" s="38">
        <f>IF($B130="","",SUMIFS(数据录入!$F$5:$F$785,数据录入!$I$5:$I$785,$B130,数据录入!$K$5:$K$785,F$43))</f>
        <v>0</v>
      </c>
      <c r="G130" s="38">
        <f>IF($B130="","",SUMIFS(数据录入!$F$5:$F$785,数据录入!$I$5:$I$785,$B130,数据录入!$K$5:$K$785,G$43))</f>
        <v>0</v>
      </c>
      <c r="H130" s="38">
        <f>IF($B130="","",SUMIFS(数据录入!$F$5:$F$785,数据录入!$I$5:$I$785,$B130,数据录入!$K$5:$K$785,H$43))</f>
        <v>0</v>
      </c>
      <c r="I130" s="38">
        <f>IF($B130="","",SUMIFS(数据录入!$F$5:$F$785,数据录入!$I$5:$I$785,$B130,数据录入!$K$5:$K$785,I$43))</f>
        <v>2500</v>
      </c>
      <c r="J130" s="38">
        <f>IF($B130="","",SUMIFS(数据录入!$F$5:$F$785,数据录入!$I$5:$I$785,$B130,数据录入!$K$5:$K$785,J$43))</f>
        <v>2500</v>
      </c>
      <c r="K130" s="38">
        <f>IF($B130="","",SUMIFS(数据录入!$F$5:$F$785,数据录入!$I$5:$I$785,$B130,数据录入!$K$5:$K$785,K$43))</f>
        <v>2500</v>
      </c>
      <c r="L130" s="38">
        <f>IF($B130="","",SUMIFS(数据录入!$F$5:$F$785,数据录入!$I$5:$I$785,$B130,数据录入!$K$5:$K$785,L$43))</f>
        <v>0</v>
      </c>
      <c r="M130" s="38">
        <f>IF($B130="","",SUMIFS(数据录入!$F$5:$F$785,数据录入!$I$5:$I$785,$B130,数据录入!$K$5:$K$785,M$43))</f>
        <v>0</v>
      </c>
      <c r="N130" s="38">
        <f>IF($B130="","",SUMIFS(数据录入!$F$5:$F$785,数据录入!$I$5:$I$785,$B130,数据录入!$K$5:$K$785,N$43))</f>
        <v>0</v>
      </c>
      <c r="O130" s="38">
        <f t="shared" si="13"/>
        <v>7500</v>
      </c>
      <c r="P130" s="39">
        <f t="shared" si="14"/>
        <v>0.000198608461781994</v>
      </c>
    </row>
    <row r="131" ht="16.5" spans="1:16">
      <c r="A131" s="37">
        <v>88</v>
      </c>
      <c r="B131" s="44" t="s">
        <v>181</v>
      </c>
      <c r="C131" s="38">
        <f>IF($B131="","",SUMIFS(数据录入!$F$5:$F$785,数据录入!$I$5:$I$785,$B131,数据录入!$K$5:$K$785,C$43))</f>
        <v>0</v>
      </c>
      <c r="D131" s="38">
        <f>IF($B131="","",SUMIFS(数据录入!$F$5:$F$785,数据录入!$I$5:$I$785,$B131,数据录入!$K$5:$K$785,D$43))</f>
        <v>0</v>
      </c>
      <c r="E131" s="38">
        <f>IF($B131="","",SUMIFS(数据录入!$F$5:$F$785,数据录入!$I$5:$I$785,$B131,数据录入!$K$5:$K$785,E$43))</f>
        <v>0</v>
      </c>
      <c r="F131" s="38">
        <f>IF($B131="","",SUMIFS(数据录入!$F$5:$F$785,数据录入!$I$5:$I$785,$B131,数据录入!$K$5:$K$785,F$43))</f>
        <v>0</v>
      </c>
      <c r="G131" s="38">
        <f>IF($B131="","",SUMIFS(数据录入!$F$5:$F$785,数据录入!$I$5:$I$785,$B131,数据录入!$K$5:$K$785,G$43))</f>
        <v>0</v>
      </c>
      <c r="H131" s="38">
        <f>IF($B131="","",SUMIFS(数据录入!$F$5:$F$785,数据录入!$I$5:$I$785,$B131,数据录入!$K$5:$K$785,H$43))</f>
        <v>0</v>
      </c>
      <c r="I131" s="38">
        <f>IF($B131="","",SUMIFS(数据录入!$F$5:$F$785,数据录入!$I$5:$I$785,$B131,数据录入!$K$5:$K$785,I$43))</f>
        <v>0</v>
      </c>
      <c r="J131" s="38">
        <f>IF($B131="","",SUMIFS(数据录入!$F$5:$F$785,数据录入!$I$5:$I$785,$B131,数据录入!$K$5:$K$785,J$43))</f>
        <v>0</v>
      </c>
      <c r="K131" s="38">
        <f>IF($B131="","",SUMIFS(数据录入!$F$5:$F$785,数据录入!$I$5:$I$785,$B131,数据录入!$K$5:$K$785,K$43))</f>
        <v>0</v>
      </c>
      <c r="L131" s="38">
        <f>IF($B131="","",SUMIFS(数据录入!$F$5:$F$785,数据录入!$I$5:$I$785,$B131,数据录入!$K$5:$K$785,L$43))</f>
        <v>0</v>
      </c>
      <c r="M131" s="38">
        <f>IF($B131="","",SUMIFS(数据录入!$F$5:$F$785,数据录入!$I$5:$I$785,$B131,数据录入!$K$5:$K$785,M$43))</f>
        <v>0</v>
      </c>
      <c r="N131" s="38">
        <f>IF($B131="","",SUMIFS(数据录入!$F$5:$F$785,数据录入!$I$5:$I$785,$B131,数据录入!$K$5:$K$785,N$43))</f>
        <v>0</v>
      </c>
      <c r="O131" s="38">
        <f t="shared" si="13"/>
        <v>0</v>
      </c>
      <c r="P131" s="39">
        <f t="shared" si="14"/>
        <v>0</v>
      </c>
    </row>
    <row r="132" ht="16.5" spans="1:16">
      <c r="A132" s="37">
        <v>89</v>
      </c>
      <c r="B132" s="44" t="s">
        <v>182</v>
      </c>
      <c r="C132" s="38">
        <f>IF($B132="","",SUMIFS(数据录入!$F$5:$F$785,数据录入!$I$5:$I$785,$B132,数据录入!$K$5:$K$785,C$43))</f>
        <v>0</v>
      </c>
      <c r="D132" s="38">
        <f>IF($B132="","",SUMIFS(数据录入!$F$5:$F$785,数据录入!$I$5:$I$785,$B132,数据录入!$K$5:$K$785,D$43))</f>
        <v>0</v>
      </c>
      <c r="E132" s="38">
        <f>IF($B132="","",SUMIFS(数据录入!$F$5:$F$785,数据录入!$I$5:$I$785,$B132,数据录入!$K$5:$K$785,E$43))</f>
        <v>0</v>
      </c>
      <c r="F132" s="38">
        <f>IF($B132="","",SUMIFS(数据录入!$F$5:$F$785,数据录入!$I$5:$I$785,$B132,数据录入!$K$5:$K$785,F$43))</f>
        <v>0</v>
      </c>
      <c r="G132" s="38">
        <f>IF($B132="","",SUMIFS(数据录入!$F$5:$F$785,数据录入!$I$5:$I$785,$B132,数据录入!$K$5:$K$785,G$43))</f>
        <v>0</v>
      </c>
      <c r="H132" s="38">
        <f>IF($B132="","",SUMIFS(数据录入!$F$5:$F$785,数据录入!$I$5:$I$785,$B132,数据录入!$K$5:$K$785,H$43))</f>
        <v>0</v>
      </c>
      <c r="I132" s="38">
        <f>IF($B132="","",SUMIFS(数据录入!$F$5:$F$785,数据录入!$I$5:$I$785,$B132,数据录入!$K$5:$K$785,I$43))</f>
        <v>0</v>
      </c>
      <c r="J132" s="38">
        <f>IF($B132="","",SUMIFS(数据录入!$F$5:$F$785,数据录入!$I$5:$I$785,$B132,数据录入!$K$5:$K$785,J$43))</f>
        <v>0</v>
      </c>
      <c r="K132" s="38">
        <f>IF($B132="","",SUMIFS(数据录入!$F$5:$F$785,数据录入!$I$5:$I$785,$B132,数据录入!$K$5:$K$785,K$43))</f>
        <v>200</v>
      </c>
      <c r="L132" s="38">
        <f>IF($B132="","",SUMIFS(数据录入!$F$5:$F$785,数据录入!$I$5:$I$785,$B132,数据录入!$K$5:$K$785,L$43))</f>
        <v>0</v>
      </c>
      <c r="M132" s="38">
        <f>IF($B132="","",SUMIFS(数据录入!$F$5:$F$785,数据录入!$I$5:$I$785,$B132,数据录入!$K$5:$K$785,M$43))</f>
        <v>0</v>
      </c>
      <c r="N132" s="38">
        <f>IF($B132="","",SUMIFS(数据录入!$F$5:$F$785,数据录入!$I$5:$I$785,$B132,数据录入!$K$5:$K$785,N$43))</f>
        <v>0</v>
      </c>
      <c r="O132" s="38">
        <f t="shared" si="13"/>
        <v>200</v>
      </c>
      <c r="P132" s="39">
        <f t="shared" si="14"/>
        <v>5.29622564751985e-6</v>
      </c>
    </row>
    <row r="133" ht="16.5" spans="1:16">
      <c r="A133" s="37">
        <v>90</v>
      </c>
      <c r="B133" s="44" t="s">
        <v>183</v>
      </c>
      <c r="C133" s="38">
        <f>IF($B133="","",SUMIFS(数据录入!$F$5:$F$785,数据录入!$I$5:$I$785,$B133,数据录入!$K$5:$K$785,C$43))</f>
        <v>0</v>
      </c>
      <c r="D133" s="38">
        <f>IF($B133="","",SUMIFS(数据录入!$F$5:$F$785,数据录入!$I$5:$I$785,$B133,数据录入!$K$5:$K$785,D$43))</f>
        <v>0</v>
      </c>
      <c r="E133" s="38">
        <f>IF($B133="","",SUMIFS(数据录入!$F$5:$F$785,数据录入!$I$5:$I$785,$B133,数据录入!$K$5:$K$785,E$43))</f>
        <v>0</v>
      </c>
      <c r="F133" s="38">
        <f>IF($B133="","",SUMIFS(数据录入!$F$5:$F$785,数据录入!$I$5:$I$785,$B133,数据录入!$K$5:$K$785,F$43))</f>
        <v>0</v>
      </c>
      <c r="G133" s="38">
        <f>IF($B133="","",SUMIFS(数据录入!$F$5:$F$785,数据录入!$I$5:$I$785,$B133,数据录入!$K$5:$K$785,G$43))</f>
        <v>0</v>
      </c>
      <c r="H133" s="38">
        <f>IF($B133="","",SUMIFS(数据录入!$F$5:$F$785,数据录入!$I$5:$I$785,$B133,数据录入!$K$5:$K$785,H$43))</f>
        <v>0</v>
      </c>
      <c r="I133" s="38">
        <f>IF($B133="","",SUMIFS(数据录入!$F$5:$F$785,数据录入!$I$5:$I$785,$B133,数据录入!$K$5:$K$785,I$43))</f>
        <v>1000</v>
      </c>
      <c r="J133" s="38">
        <f>IF($B133="","",SUMIFS(数据录入!$F$5:$F$785,数据录入!$I$5:$I$785,$B133,数据录入!$K$5:$K$785,J$43))</f>
        <v>0</v>
      </c>
      <c r="K133" s="38">
        <f>IF($B133="","",SUMIFS(数据录入!$F$5:$F$785,数据录入!$I$5:$I$785,$B133,数据录入!$K$5:$K$785,K$43))</f>
        <v>0</v>
      </c>
      <c r="L133" s="38">
        <f>IF($B133="","",SUMIFS(数据录入!$F$5:$F$785,数据录入!$I$5:$I$785,$B133,数据录入!$K$5:$K$785,L$43))</f>
        <v>0</v>
      </c>
      <c r="M133" s="38">
        <f>IF($B133="","",SUMIFS(数据录入!$F$5:$F$785,数据录入!$I$5:$I$785,$B133,数据录入!$K$5:$K$785,M$43))</f>
        <v>0</v>
      </c>
      <c r="N133" s="38">
        <f>IF($B133="","",SUMIFS(数据录入!$F$5:$F$785,数据录入!$I$5:$I$785,$B133,数据录入!$K$5:$K$785,N$43))</f>
        <v>0</v>
      </c>
      <c r="O133" s="38">
        <f t="shared" si="13"/>
        <v>1000</v>
      </c>
      <c r="P133" s="39">
        <f t="shared" si="14"/>
        <v>2.64811282375993e-5</v>
      </c>
    </row>
    <row r="134" ht="16.5" spans="1:16">
      <c r="A134" s="37">
        <v>91</v>
      </c>
      <c r="B134" s="44" t="s">
        <v>184</v>
      </c>
      <c r="C134" s="38">
        <f>IF($B134="","",SUMIFS(数据录入!$F$5:$F$785,数据录入!$I$5:$I$785,$B134,数据录入!$K$5:$K$785,C$43))</f>
        <v>0</v>
      </c>
      <c r="D134" s="38">
        <f>IF($B134="","",SUMIFS(数据录入!$F$5:$F$785,数据录入!$I$5:$I$785,$B134,数据录入!$K$5:$K$785,D$43))</f>
        <v>0</v>
      </c>
      <c r="E134" s="38">
        <f>IF($B134="","",SUMIFS(数据录入!$F$5:$F$785,数据录入!$I$5:$I$785,$B134,数据录入!$K$5:$K$785,E$43))</f>
        <v>0</v>
      </c>
      <c r="F134" s="38">
        <f>IF($B134="","",SUMIFS(数据录入!$F$5:$F$785,数据录入!$I$5:$I$785,$B134,数据录入!$K$5:$K$785,F$43))</f>
        <v>0</v>
      </c>
      <c r="G134" s="38">
        <f>IF($B134="","",SUMIFS(数据录入!$F$5:$F$785,数据录入!$I$5:$I$785,$B134,数据录入!$K$5:$K$785,G$43))</f>
        <v>0</v>
      </c>
      <c r="H134" s="38">
        <f>IF($B134="","",SUMIFS(数据录入!$F$5:$F$785,数据录入!$I$5:$I$785,$B134,数据录入!$K$5:$K$785,H$43))</f>
        <v>0</v>
      </c>
      <c r="I134" s="38">
        <f>IF($B134="","",SUMIFS(数据录入!$F$5:$F$785,数据录入!$I$5:$I$785,$B134,数据录入!$K$5:$K$785,I$43))</f>
        <v>425</v>
      </c>
      <c r="J134" s="38">
        <f>IF($B134="","",SUMIFS(数据录入!$F$5:$F$785,数据录入!$I$5:$I$785,$B134,数据录入!$K$5:$K$785,J$43))</f>
        <v>425</v>
      </c>
      <c r="K134" s="38">
        <f>IF($B134="","",SUMIFS(数据录入!$F$5:$F$785,数据录入!$I$5:$I$785,$B134,数据录入!$K$5:$K$785,K$43))</f>
        <v>0</v>
      </c>
      <c r="L134" s="38">
        <f>IF($B134="","",SUMIFS(数据录入!$F$5:$F$785,数据录入!$I$5:$I$785,$B134,数据录入!$K$5:$K$785,L$43))</f>
        <v>0</v>
      </c>
      <c r="M134" s="38">
        <f>IF($B134="","",SUMIFS(数据录入!$F$5:$F$785,数据录入!$I$5:$I$785,$B134,数据录入!$K$5:$K$785,M$43))</f>
        <v>0</v>
      </c>
      <c r="N134" s="38">
        <f>IF($B134="","",SUMIFS(数据录入!$F$5:$F$785,数据录入!$I$5:$I$785,$B134,数据录入!$K$5:$K$785,N$43))</f>
        <v>0</v>
      </c>
      <c r="O134" s="38">
        <f t="shared" si="13"/>
        <v>850</v>
      </c>
      <c r="P134" s="39">
        <f t="shared" si="14"/>
        <v>2.25089590019594e-5</v>
      </c>
    </row>
    <row r="135" ht="16.5" spans="1:16">
      <c r="A135" s="37">
        <v>92</v>
      </c>
      <c r="B135" s="44" t="s">
        <v>185</v>
      </c>
      <c r="C135" s="38">
        <f>IF($B135="","",SUMIFS(数据录入!$F$5:$F$785,数据录入!$I$5:$I$785,$B135,数据录入!$K$5:$K$785,C$43))</f>
        <v>0</v>
      </c>
      <c r="D135" s="38">
        <f>IF($B135="","",SUMIFS(数据录入!$F$5:$F$785,数据录入!$I$5:$I$785,$B135,数据录入!$K$5:$K$785,D$43))</f>
        <v>0</v>
      </c>
      <c r="E135" s="38">
        <f>IF($B135="","",SUMIFS(数据录入!$F$5:$F$785,数据录入!$I$5:$I$785,$B135,数据录入!$K$5:$K$785,E$43))</f>
        <v>0</v>
      </c>
      <c r="F135" s="38">
        <f>IF($B135="","",SUMIFS(数据录入!$F$5:$F$785,数据录入!$I$5:$I$785,$B135,数据录入!$K$5:$K$785,F$43))</f>
        <v>0</v>
      </c>
      <c r="G135" s="38">
        <f>IF($B135="","",SUMIFS(数据录入!$F$5:$F$785,数据录入!$I$5:$I$785,$B135,数据录入!$K$5:$K$785,G$43))</f>
        <v>0</v>
      </c>
      <c r="H135" s="38">
        <f>IF($B135="","",SUMIFS(数据录入!$F$5:$F$785,数据录入!$I$5:$I$785,$B135,数据录入!$K$5:$K$785,H$43))</f>
        <v>0</v>
      </c>
      <c r="I135" s="38">
        <f>IF($B135="","",SUMIFS(数据录入!$F$5:$F$785,数据录入!$I$5:$I$785,$B135,数据录入!$K$5:$K$785,I$43))</f>
        <v>200</v>
      </c>
      <c r="J135" s="38">
        <f>IF($B135="","",SUMIFS(数据录入!$F$5:$F$785,数据录入!$I$5:$I$785,$B135,数据录入!$K$5:$K$785,J$43))</f>
        <v>200</v>
      </c>
      <c r="K135" s="38">
        <f>IF($B135="","",SUMIFS(数据录入!$F$5:$F$785,数据录入!$I$5:$I$785,$B135,数据录入!$K$5:$K$785,K$43))</f>
        <v>200</v>
      </c>
      <c r="L135" s="38">
        <f>IF($B135="","",SUMIFS(数据录入!$F$5:$F$785,数据录入!$I$5:$I$785,$B135,数据录入!$K$5:$K$785,L$43))</f>
        <v>0</v>
      </c>
      <c r="M135" s="38">
        <f>IF($B135="","",SUMIFS(数据录入!$F$5:$F$785,数据录入!$I$5:$I$785,$B135,数据录入!$K$5:$K$785,M$43))</f>
        <v>0</v>
      </c>
      <c r="N135" s="38">
        <f>IF($B135="","",SUMIFS(数据录入!$F$5:$F$785,数据录入!$I$5:$I$785,$B135,数据录入!$K$5:$K$785,N$43))</f>
        <v>0</v>
      </c>
      <c r="O135" s="38">
        <f t="shared" si="13"/>
        <v>600</v>
      </c>
      <c r="P135" s="39">
        <f t="shared" si="14"/>
        <v>1.58886769425596e-5</v>
      </c>
    </row>
    <row r="136" ht="16.5" spans="1:16">
      <c r="A136" s="37">
        <v>93</v>
      </c>
      <c r="B136" s="44" t="s">
        <v>186</v>
      </c>
      <c r="C136" s="38">
        <f>IF($B136="","",SUMIFS(数据录入!$F$5:$F$785,数据录入!$I$5:$I$785,$B136,数据录入!$K$5:$K$785,C$43))</f>
        <v>0</v>
      </c>
      <c r="D136" s="38">
        <f>IF($B136="","",SUMIFS(数据录入!$F$5:$F$785,数据录入!$I$5:$I$785,$B136,数据录入!$K$5:$K$785,D$43))</f>
        <v>0</v>
      </c>
      <c r="E136" s="38">
        <f>IF($B136="","",SUMIFS(数据录入!$F$5:$F$785,数据录入!$I$5:$I$785,$B136,数据录入!$K$5:$K$785,E$43))</f>
        <v>0</v>
      </c>
      <c r="F136" s="38">
        <f>IF($B136="","",SUMIFS(数据录入!$F$5:$F$785,数据录入!$I$5:$I$785,$B136,数据录入!$K$5:$K$785,F$43))</f>
        <v>0</v>
      </c>
      <c r="G136" s="38">
        <f>IF($B136="","",SUMIFS(数据录入!$F$5:$F$785,数据录入!$I$5:$I$785,$B136,数据录入!$K$5:$K$785,G$43))</f>
        <v>0</v>
      </c>
      <c r="H136" s="38">
        <f>IF($B136="","",SUMIFS(数据录入!$F$5:$F$785,数据录入!$I$5:$I$785,$B136,数据录入!$K$5:$K$785,H$43))</f>
        <v>0</v>
      </c>
      <c r="I136" s="38">
        <f>IF($B136="","",SUMIFS(数据录入!$F$5:$F$785,数据录入!$I$5:$I$785,$B136,数据录入!$K$5:$K$785,I$43))</f>
        <v>0</v>
      </c>
      <c r="J136" s="38">
        <f>IF($B136="","",SUMIFS(数据录入!$F$5:$F$785,数据录入!$I$5:$I$785,$B136,数据录入!$K$5:$K$785,J$43))</f>
        <v>0</v>
      </c>
      <c r="K136" s="38">
        <f>IF($B136="","",SUMIFS(数据录入!$F$5:$F$785,数据录入!$I$5:$I$785,$B136,数据录入!$K$5:$K$785,K$43))</f>
        <v>0</v>
      </c>
      <c r="L136" s="38">
        <f>IF($B136="","",SUMIFS(数据录入!$F$5:$F$785,数据录入!$I$5:$I$785,$B136,数据录入!$K$5:$K$785,L$43))</f>
        <v>0</v>
      </c>
      <c r="M136" s="38">
        <f>IF($B136="","",SUMIFS(数据录入!$F$5:$F$785,数据录入!$I$5:$I$785,$B136,数据录入!$K$5:$K$785,M$43))</f>
        <v>0</v>
      </c>
      <c r="N136" s="38">
        <f>IF($B136="","",SUMIFS(数据录入!$F$5:$F$785,数据录入!$I$5:$I$785,$B136,数据录入!$K$5:$K$785,N$43))</f>
        <v>0</v>
      </c>
      <c r="O136" s="38">
        <f t="shared" si="13"/>
        <v>0</v>
      </c>
      <c r="P136" s="39">
        <f t="shared" si="14"/>
        <v>0</v>
      </c>
    </row>
    <row r="137" ht="16.5" spans="1:16">
      <c r="A137" s="37">
        <v>94</v>
      </c>
      <c r="B137" s="44" t="s">
        <v>187</v>
      </c>
      <c r="C137" s="38">
        <f>IF($B137="","",SUMIFS(数据录入!$F$5:$F$785,数据录入!$I$5:$I$785,$B137,数据录入!$K$5:$K$785,C$43))</f>
        <v>0</v>
      </c>
      <c r="D137" s="38">
        <f>IF($B137="","",SUMIFS(数据录入!$F$5:$F$785,数据录入!$I$5:$I$785,$B137,数据录入!$K$5:$K$785,D$43))</f>
        <v>0</v>
      </c>
      <c r="E137" s="38">
        <f>IF($B137="","",SUMIFS(数据录入!$F$5:$F$785,数据录入!$I$5:$I$785,$B137,数据录入!$K$5:$K$785,E$43))</f>
        <v>0</v>
      </c>
      <c r="F137" s="38">
        <f>IF($B137="","",SUMIFS(数据录入!$F$5:$F$785,数据录入!$I$5:$I$785,$B137,数据录入!$K$5:$K$785,F$43))</f>
        <v>0</v>
      </c>
      <c r="G137" s="38">
        <f>IF($B137="","",SUMIFS(数据录入!$F$5:$F$785,数据录入!$I$5:$I$785,$B137,数据录入!$K$5:$K$785,G$43))</f>
        <v>0</v>
      </c>
      <c r="H137" s="38">
        <f>IF($B137="","",SUMIFS(数据录入!$F$5:$F$785,数据录入!$I$5:$I$785,$B137,数据录入!$K$5:$K$785,H$43))</f>
        <v>0</v>
      </c>
      <c r="I137" s="38">
        <f>IF($B137="","",SUMIFS(数据录入!$F$5:$F$785,数据录入!$I$5:$I$785,$B137,数据录入!$K$5:$K$785,I$43))</f>
        <v>0</v>
      </c>
      <c r="J137" s="38">
        <f>IF($B137="","",SUMIFS(数据录入!$F$5:$F$785,数据录入!$I$5:$I$785,$B137,数据录入!$K$5:$K$785,J$43))</f>
        <v>9000</v>
      </c>
      <c r="K137" s="38">
        <f>IF($B137="","",SUMIFS(数据录入!$F$5:$F$785,数据录入!$I$5:$I$785,$B137,数据录入!$K$5:$K$785,K$43))</f>
        <v>0</v>
      </c>
      <c r="L137" s="38">
        <f>IF($B137="","",SUMIFS(数据录入!$F$5:$F$785,数据录入!$I$5:$I$785,$B137,数据录入!$K$5:$K$785,L$43))</f>
        <v>0</v>
      </c>
      <c r="M137" s="38">
        <f>IF($B137="","",SUMIFS(数据录入!$F$5:$F$785,数据录入!$I$5:$I$785,$B137,数据录入!$K$5:$K$785,M$43))</f>
        <v>0</v>
      </c>
      <c r="N137" s="38">
        <f>IF($B137="","",SUMIFS(数据录入!$F$5:$F$785,数据录入!$I$5:$I$785,$B137,数据录入!$K$5:$K$785,N$43))</f>
        <v>0</v>
      </c>
      <c r="O137" s="38">
        <f t="shared" si="13"/>
        <v>9000</v>
      </c>
      <c r="P137" s="39">
        <f t="shared" si="14"/>
        <v>0.000238330154138393</v>
      </c>
    </row>
    <row r="138" ht="16.5" spans="1:16">
      <c r="A138" s="37">
        <v>95</v>
      </c>
      <c r="B138" s="44" t="s">
        <v>188</v>
      </c>
      <c r="C138" s="38">
        <f>IF($B138="","",SUMIFS(数据录入!$F$5:$F$785,数据录入!$I$5:$I$785,$B138,数据录入!$K$5:$K$785,C$43))</f>
        <v>0</v>
      </c>
      <c r="D138" s="38">
        <f>IF($B138="","",SUMIFS(数据录入!$F$5:$F$785,数据录入!$I$5:$I$785,$B138,数据录入!$K$5:$K$785,D$43))</f>
        <v>0</v>
      </c>
      <c r="E138" s="38">
        <f>IF($B138="","",SUMIFS(数据录入!$F$5:$F$785,数据录入!$I$5:$I$785,$B138,数据录入!$K$5:$K$785,E$43))</f>
        <v>0</v>
      </c>
      <c r="F138" s="38">
        <f>IF($B138="","",SUMIFS(数据录入!$F$5:$F$785,数据录入!$I$5:$I$785,$B138,数据录入!$K$5:$K$785,F$43))</f>
        <v>0</v>
      </c>
      <c r="G138" s="38">
        <f>IF($B138="","",SUMIFS(数据录入!$F$5:$F$785,数据录入!$I$5:$I$785,$B138,数据录入!$K$5:$K$785,G$43))</f>
        <v>0</v>
      </c>
      <c r="H138" s="38">
        <f>IF($B138="","",SUMIFS(数据录入!$F$5:$F$785,数据录入!$I$5:$I$785,$B138,数据录入!$K$5:$K$785,H$43))</f>
        <v>0</v>
      </c>
      <c r="I138" s="38">
        <f>IF($B138="","",SUMIFS(数据录入!$F$5:$F$785,数据录入!$I$5:$I$785,$B138,数据录入!$K$5:$K$785,I$43))</f>
        <v>0</v>
      </c>
      <c r="J138" s="38">
        <f>IF($B138="","",SUMIFS(数据录入!$F$5:$F$785,数据录入!$I$5:$I$785,$B138,数据录入!$K$5:$K$785,J$43))</f>
        <v>0</v>
      </c>
      <c r="K138" s="38">
        <f>IF($B138="","",SUMIFS(数据录入!$F$5:$F$785,数据录入!$I$5:$I$785,$B138,数据录入!$K$5:$K$785,K$43))</f>
        <v>0</v>
      </c>
      <c r="L138" s="38">
        <f>IF($B138="","",SUMIFS(数据录入!$F$5:$F$785,数据录入!$I$5:$I$785,$B138,数据录入!$K$5:$K$785,L$43))</f>
        <v>0</v>
      </c>
      <c r="M138" s="38">
        <f>IF($B138="","",SUMIFS(数据录入!$F$5:$F$785,数据录入!$I$5:$I$785,$B138,数据录入!$K$5:$K$785,M$43))</f>
        <v>0</v>
      </c>
      <c r="N138" s="38">
        <f>IF($B138="","",SUMIFS(数据录入!$F$5:$F$785,数据录入!$I$5:$I$785,$B138,数据录入!$K$5:$K$785,N$43))</f>
        <v>0</v>
      </c>
      <c r="O138" s="38">
        <f t="shared" si="13"/>
        <v>0</v>
      </c>
      <c r="P138" s="39">
        <f t="shared" si="14"/>
        <v>0</v>
      </c>
    </row>
    <row r="139" ht="16.5" spans="1:16">
      <c r="A139" s="37">
        <v>96</v>
      </c>
      <c r="B139" s="44" t="s">
        <v>189</v>
      </c>
      <c r="C139" s="38">
        <f>IF($B139="","",SUMIFS(数据录入!$F$5:$F$785,数据录入!$I$5:$I$785,$B139,数据录入!$K$5:$K$785,C$43))</f>
        <v>0</v>
      </c>
      <c r="D139" s="38">
        <f>IF($B139="","",SUMIFS(数据录入!$F$5:$F$785,数据录入!$I$5:$I$785,$B139,数据录入!$K$5:$K$785,D$43))</f>
        <v>0</v>
      </c>
      <c r="E139" s="38">
        <f>IF($B139="","",SUMIFS(数据录入!$F$5:$F$785,数据录入!$I$5:$I$785,$B139,数据录入!$K$5:$K$785,E$43))</f>
        <v>0</v>
      </c>
      <c r="F139" s="38">
        <f>IF($B139="","",SUMIFS(数据录入!$F$5:$F$785,数据录入!$I$5:$I$785,$B139,数据录入!$K$5:$K$785,F$43))</f>
        <v>0</v>
      </c>
      <c r="G139" s="38">
        <f>IF($B139="","",SUMIFS(数据录入!$F$5:$F$785,数据录入!$I$5:$I$785,$B139,数据录入!$K$5:$K$785,G$43))</f>
        <v>0</v>
      </c>
      <c r="H139" s="38">
        <f>IF($B139="","",SUMIFS(数据录入!$F$5:$F$785,数据录入!$I$5:$I$785,$B139,数据录入!$K$5:$K$785,H$43))</f>
        <v>0</v>
      </c>
      <c r="I139" s="38">
        <f>IF($B139="","",SUMIFS(数据录入!$F$5:$F$785,数据录入!$I$5:$I$785,$B139,数据录入!$K$5:$K$785,I$43))</f>
        <v>80000</v>
      </c>
      <c r="J139" s="38">
        <f>IF($B139="","",SUMIFS(数据录入!$F$5:$F$785,数据录入!$I$5:$I$785,$B139,数据录入!$K$5:$K$785,J$43))</f>
        <v>0</v>
      </c>
      <c r="K139" s="38">
        <f>IF($B139="","",SUMIFS(数据录入!$F$5:$F$785,数据录入!$I$5:$I$785,$B139,数据录入!$K$5:$K$785,K$43))</f>
        <v>0</v>
      </c>
      <c r="L139" s="38">
        <f>IF($B139="","",SUMIFS(数据录入!$F$5:$F$785,数据录入!$I$5:$I$785,$B139,数据录入!$K$5:$K$785,L$43))</f>
        <v>0</v>
      </c>
      <c r="M139" s="38">
        <f>IF($B139="","",SUMIFS(数据录入!$F$5:$F$785,数据录入!$I$5:$I$785,$B139,数据录入!$K$5:$K$785,M$43))</f>
        <v>0</v>
      </c>
      <c r="N139" s="38">
        <f>IF($B139="","",SUMIFS(数据录入!$F$5:$F$785,数据录入!$I$5:$I$785,$B139,数据录入!$K$5:$K$785,N$43))</f>
        <v>0</v>
      </c>
      <c r="O139" s="38">
        <f t="shared" si="13"/>
        <v>80000</v>
      </c>
      <c r="P139" s="39">
        <f t="shared" si="14"/>
        <v>0.00211849025900794</v>
      </c>
    </row>
    <row r="140" ht="16.5" spans="1:16">
      <c r="A140" s="37">
        <v>97</v>
      </c>
      <c r="B140" s="44" t="s">
        <v>190</v>
      </c>
      <c r="C140" s="38">
        <f>IF($B140="","",SUMIFS(数据录入!$F$5:$F$785,数据录入!$I$5:$I$785,$B140,数据录入!$K$5:$K$785,C$43))</f>
        <v>0</v>
      </c>
      <c r="D140" s="38">
        <f>IF($B140="","",SUMIFS(数据录入!$F$5:$F$785,数据录入!$I$5:$I$785,$B140,数据录入!$K$5:$K$785,D$43))</f>
        <v>0</v>
      </c>
      <c r="E140" s="38">
        <f>IF($B140="","",SUMIFS(数据录入!$F$5:$F$785,数据录入!$I$5:$I$785,$B140,数据录入!$K$5:$K$785,E$43))</f>
        <v>0</v>
      </c>
      <c r="F140" s="38">
        <f>IF($B140="","",SUMIFS(数据录入!$F$5:$F$785,数据录入!$I$5:$I$785,$B140,数据录入!$K$5:$K$785,F$43))</f>
        <v>0</v>
      </c>
      <c r="G140" s="38">
        <f>IF($B140="","",SUMIFS(数据录入!$F$5:$F$785,数据录入!$I$5:$I$785,$B140,数据录入!$K$5:$K$785,G$43))</f>
        <v>0</v>
      </c>
      <c r="H140" s="38">
        <f>IF($B140="","",SUMIFS(数据录入!$F$5:$F$785,数据录入!$I$5:$I$785,$B140,数据录入!$K$5:$K$785,H$43))</f>
        <v>0</v>
      </c>
      <c r="I140" s="38">
        <f>IF($B140="","",SUMIFS(数据录入!$F$5:$F$785,数据录入!$I$5:$I$785,$B140,数据录入!$K$5:$K$785,I$43))</f>
        <v>200</v>
      </c>
      <c r="J140" s="38">
        <f>IF($B140="","",SUMIFS(数据录入!$F$5:$F$785,数据录入!$I$5:$I$785,$B140,数据录入!$K$5:$K$785,J$43))</f>
        <v>200</v>
      </c>
      <c r="K140" s="38">
        <f>IF($B140="","",SUMIFS(数据录入!$F$5:$F$785,数据录入!$I$5:$I$785,$B140,数据录入!$K$5:$K$785,K$43))</f>
        <v>0</v>
      </c>
      <c r="L140" s="38">
        <f>IF($B140="","",SUMIFS(数据录入!$F$5:$F$785,数据录入!$I$5:$I$785,$B140,数据录入!$K$5:$K$785,L$43))</f>
        <v>0</v>
      </c>
      <c r="M140" s="38">
        <f>IF($B140="","",SUMIFS(数据录入!$F$5:$F$785,数据录入!$I$5:$I$785,$B140,数据录入!$K$5:$K$785,M$43))</f>
        <v>0</v>
      </c>
      <c r="N140" s="38">
        <f>IF($B140="","",SUMIFS(数据录入!$F$5:$F$785,数据录入!$I$5:$I$785,$B140,数据录入!$K$5:$K$785,N$43))</f>
        <v>0</v>
      </c>
      <c r="O140" s="38">
        <f t="shared" si="13"/>
        <v>400</v>
      </c>
      <c r="P140" s="39">
        <f t="shared" si="14"/>
        <v>1.05924512950397e-5</v>
      </c>
    </row>
    <row r="141" ht="16.5" spans="1:16">
      <c r="A141" s="37">
        <v>98</v>
      </c>
      <c r="B141" s="44" t="s">
        <v>191</v>
      </c>
      <c r="C141" s="38">
        <f>IF($B141="","",SUMIFS(数据录入!$F$5:$F$785,数据录入!$I$5:$I$785,$B141,数据录入!$K$5:$K$785,C$43))</f>
        <v>0</v>
      </c>
      <c r="D141" s="38">
        <f>IF($B141="","",SUMIFS(数据录入!$F$5:$F$785,数据录入!$I$5:$I$785,$B141,数据录入!$K$5:$K$785,D$43))</f>
        <v>0</v>
      </c>
      <c r="E141" s="38">
        <f>IF($B141="","",SUMIFS(数据录入!$F$5:$F$785,数据录入!$I$5:$I$785,$B141,数据录入!$K$5:$K$785,E$43))</f>
        <v>0</v>
      </c>
      <c r="F141" s="38">
        <f>IF($B141="","",SUMIFS(数据录入!$F$5:$F$785,数据录入!$I$5:$I$785,$B141,数据录入!$K$5:$K$785,F$43))</f>
        <v>0</v>
      </c>
      <c r="G141" s="38">
        <f>IF($B141="","",SUMIFS(数据录入!$F$5:$F$785,数据录入!$I$5:$I$785,$B141,数据录入!$K$5:$K$785,G$43))</f>
        <v>0</v>
      </c>
      <c r="H141" s="38">
        <f>IF($B141="","",SUMIFS(数据录入!$F$5:$F$785,数据录入!$I$5:$I$785,$B141,数据录入!$K$5:$K$785,H$43))</f>
        <v>0</v>
      </c>
      <c r="I141" s="38">
        <f>IF($B141="","",SUMIFS(数据录入!$F$5:$F$785,数据录入!$I$5:$I$785,$B141,数据录入!$K$5:$K$785,I$43))</f>
        <v>27000</v>
      </c>
      <c r="J141" s="38">
        <f>IF($B141="","",SUMIFS(数据录入!$F$5:$F$785,数据录入!$I$5:$I$785,$B141,数据录入!$K$5:$K$785,J$43))</f>
        <v>0</v>
      </c>
      <c r="K141" s="38">
        <f>IF($B141="","",SUMIFS(数据录入!$F$5:$F$785,数据录入!$I$5:$I$785,$B141,数据录入!$K$5:$K$785,K$43))</f>
        <v>1765000</v>
      </c>
      <c r="L141" s="38">
        <f>IF($B141="","",SUMIFS(数据录入!$F$5:$F$785,数据录入!$I$5:$I$785,$B141,数据录入!$K$5:$K$785,L$43))</f>
        <v>0</v>
      </c>
      <c r="M141" s="38">
        <f>IF($B141="","",SUMIFS(数据录入!$F$5:$F$785,数据录入!$I$5:$I$785,$B141,数据录入!$K$5:$K$785,M$43))</f>
        <v>0</v>
      </c>
      <c r="N141" s="38">
        <f>IF($B141="","",SUMIFS(数据录入!$F$5:$F$785,数据录入!$I$5:$I$785,$B141,数据录入!$K$5:$K$785,N$43))</f>
        <v>0</v>
      </c>
      <c r="O141" s="38">
        <f t="shared" si="13"/>
        <v>1792000</v>
      </c>
      <c r="P141" s="39">
        <f t="shared" si="14"/>
        <v>0.0474541818017779</v>
      </c>
    </row>
    <row r="142" ht="16.5" spans="1:16">
      <c r="A142" s="37">
        <v>99</v>
      </c>
      <c r="B142" s="44" t="s">
        <v>192</v>
      </c>
      <c r="C142" s="38">
        <f>IF($B142="","",SUMIFS(数据录入!$F$5:$F$785,数据录入!$I$5:$I$785,$B142,数据录入!$K$5:$K$785,C$43))</f>
        <v>0</v>
      </c>
      <c r="D142" s="38">
        <f>IF($B142="","",SUMIFS(数据录入!$F$5:$F$785,数据录入!$I$5:$I$785,$B142,数据录入!$K$5:$K$785,D$43))</f>
        <v>0</v>
      </c>
      <c r="E142" s="38">
        <f>IF($B142="","",SUMIFS(数据录入!$F$5:$F$785,数据录入!$I$5:$I$785,$B142,数据录入!$K$5:$K$785,E$43))</f>
        <v>0</v>
      </c>
      <c r="F142" s="38">
        <f>IF($B142="","",SUMIFS(数据录入!$F$5:$F$785,数据录入!$I$5:$I$785,$B142,数据录入!$K$5:$K$785,F$43))</f>
        <v>0</v>
      </c>
      <c r="G142" s="38">
        <f>IF($B142="","",SUMIFS(数据录入!$F$5:$F$785,数据录入!$I$5:$I$785,$B142,数据录入!$K$5:$K$785,G$43))</f>
        <v>0</v>
      </c>
      <c r="H142" s="38">
        <f>IF($B142="","",SUMIFS(数据录入!$F$5:$F$785,数据录入!$I$5:$I$785,$B142,数据录入!$K$5:$K$785,H$43))</f>
        <v>0</v>
      </c>
      <c r="I142" s="38">
        <f>IF($B142="","",SUMIFS(数据录入!$F$5:$F$785,数据录入!$I$5:$I$785,$B142,数据录入!$K$5:$K$785,I$43))</f>
        <v>4875</v>
      </c>
      <c r="J142" s="38">
        <f>IF($B142="","",SUMIFS(数据录入!$F$5:$F$785,数据录入!$I$5:$I$785,$B142,数据录入!$K$5:$K$785,J$43))</f>
        <v>4875</v>
      </c>
      <c r="K142" s="38">
        <f>IF($B142="","",SUMIFS(数据录入!$F$5:$F$785,数据录入!$I$5:$I$785,$B142,数据录入!$K$5:$K$785,K$43))</f>
        <v>0</v>
      </c>
      <c r="L142" s="38">
        <f>IF($B142="","",SUMIFS(数据录入!$F$5:$F$785,数据录入!$I$5:$I$785,$B142,数据录入!$K$5:$K$785,L$43))</f>
        <v>0</v>
      </c>
      <c r="M142" s="38">
        <f>IF($B142="","",SUMIFS(数据录入!$F$5:$F$785,数据录入!$I$5:$I$785,$B142,数据录入!$K$5:$K$785,M$43))</f>
        <v>0</v>
      </c>
      <c r="N142" s="38">
        <f>IF($B142="","",SUMIFS(数据录入!$F$5:$F$785,数据录入!$I$5:$I$785,$B142,数据录入!$K$5:$K$785,N$43))</f>
        <v>0</v>
      </c>
      <c r="O142" s="38">
        <f t="shared" si="13"/>
        <v>9750</v>
      </c>
      <c r="P142" s="39">
        <f t="shared" si="14"/>
        <v>0.000258191000316593</v>
      </c>
    </row>
    <row r="143" ht="16.5" spans="1:16">
      <c r="A143" s="37">
        <v>100</v>
      </c>
      <c r="B143" s="44" t="s">
        <v>193</v>
      </c>
      <c r="C143" s="38">
        <f>IF($B143="","",SUMIFS(数据录入!$F$5:$F$785,数据录入!$I$5:$I$785,$B143,数据录入!$K$5:$K$785,C$43))</f>
        <v>0</v>
      </c>
      <c r="D143" s="38">
        <f>IF($B143="","",SUMIFS(数据录入!$F$5:$F$785,数据录入!$I$5:$I$785,$B143,数据录入!$K$5:$K$785,D$43))</f>
        <v>0</v>
      </c>
      <c r="E143" s="38">
        <f>IF($B143="","",SUMIFS(数据录入!$F$5:$F$785,数据录入!$I$5:$I$785,$B143,数据录入!$K$5:$K$785,E$43))</f>
        <v>0</v>
      </c>
      <c r="F143" s="38">
        <f>IF($B143="","",SUMIFS(数据录入!$F$5:$F$785,数据录入!$I$5:$I$785,$B143,数据录入!$K$5:$K$785,F$43))</f>
        <v>0</v>
      </c>
      <c r="G143" s="38">
        <f>IF($B143="","",SUMIFS(数据录入!$F$5:$F$785,数据录入!$I$5:$I$785,$B143,数据录入!$K$5:$K$785,G$43))</f>
        <v>0</v>
      </c>
      <c r="H143" s="38">
        <f>IF($B143="","",SUMIFS(数据录入!$F$5:$F$785,数据录入!$I$5:$I$785,$B143,数据录入!$K$5:$K$785,H$43))</f>
        <v>0</v>
      </c>
      <c r="I143" s="38">
        <f>IF($B143="","",SUMIFS(数据录入!$F$5:$F$785,数据录入!$I$5:$I$785,$B143,数据录入!$K$5:$K$785,I$43))</f>
        <v>1010</v>
      </c>
      <c r="J143" s="38">
        <f>IF($B143="","",SUMIFS(数据录入!$F$5:$F$785,数据录入!$I$5:$I$785,$B143,数据录入!$K$5:$K$785,J$43))</f>
        <v>1950</v>
      </c>
      <c r="K143" s="38">
        <f>IF($B143="","",SUMIFS(数据录入!$F$5:$F$785,数据录入!$I$5:$I$785,$B143,数据录入!$K$5:$K$785,K$43))</f>
        <v>0</v>
      </c>
      <c r="L143" s="38">
        <f>IF($B143="","",SUMIFS(数据录入!$F$5:$F$785,数据录入!$I$5:$I$785,$B143,数据录入!$K$5:$K$785,L$43))</f>
        <v>0</v>
      </c>
      <c r="M143" s="38">
        <f>IF($B143="","",SUMIFS(数据录入!$F$5:$F$785,数据录入!$I$5:$I$785,$B143,数据录入!$K$5:$K$785,M$43))</f>
        <v>0</v>
      </c>
      <c r="N143" s="38">
        <f>IF($B143="","",SUMIFS(数据录入!$F$5:$F$785,数据录入!$I$5:$I$785,$B143,数据录入!$K$5:$K$785,N$43))</f>
        <v>0</v>
      </c>
      <c r="O143" s="38">
        <f t="shared" si="13"/>
        <v>2960</v>
      </c>
      <c r="P143" s="39">
        <f t="shared" si="14"/>
        <v>7.83841395832938e-5</v>
      </c>
    </row>
    <row r="144" ht="16.5" spans="1:16">
      <c r="A144" s="37">
        <v>101</v>
      </c>
      <c r="B144" s="44" t="s">
        <v>194</v>
      </c>
      <c r="C144" s="38">
        <f>IF($B144="","",SUMIFS(数据录入!$F$5:$F$785,数据录入!$I$5:$I$785,$B144,数据录入!$K$5:$K$785,C$43))</f>
        <v>0</v>
      </c>
      <c r="D144" s="38">
        <f>IF($B144="","",SUMIFS(数据录入!$F$5:$F$785,数据录入!$I$5:$I$785,$B144,数据录入!$K$5:$K$785,D$43))</f>
        <v>0</v>
      </c>
      <c r="E144" s="38">
        <f>IF($B144="","",SUMIFS(数据录入!$F$5:$F$785,数据录入!$I$5:$I$785,$B144,数据录入!$K$5:$K$785,E$43))</f>
        <v>0</v>
      </c>
      <c r="F144" s="38">
        <f>IF($B144="","",SUMIFS(数据录入!$F$5:$F$785,数据录入!$I$5:$I$785,$B144,数据录入!$K$5:$K$785,F$43))</f>
        <v>0</v>
      </c>
      <c r="G144" s="38">
        <f>IF($B144="","",SUMIFS(数据录入!$F$5:$F$785,数据录入!$I$5:$I$785,$B144,数据录入!$K$5:$K$785,G$43))</f>
        <v>0</v>
      </c>
      <c r="H144" s="38">
        <f>IF($B144="","",SUMIFS(数据录入!$F$5:$F$785,数据录入!$I$5:$I$785,$B144,数据录入!$K$5:$K$785,H$43))</f>
        <v>0</v>
      </c>
      <c r="I144" s="38">
        <f>IF($B144="","",SUMIFS(数据录入!$F$5:$F$785,数据录入!$I$5:$I$785,$B144,数据录入!$K$5:$K$785,I$43))</f>
        <v>0</v>
      </c>
      <c r="J144" s="38">
        <f>IF($B144="","",SUMIFS(数据录入!$F$5:$F$785,数据录入!$I$5:$I$785,$B144,数据录入!$K$5:$K$785,J$43))</f>
        <v>0</v>
      </c>
      <c r="K144" s="38">
        <f>IF($B144="","",SUMIFS(数据录入!$F$5:$F$785,数据录入!$I$5:$I$785,$B144,数据录入!$K$5:$K$785,K$43))</f>
        <v>0</v>
      </c>
      <c r="L144" s="38">
        <f>IF($B144="","",SUMIFS(数据录入!$F$5:$F$785,数据录入!$I$5:$I$785,$B144,数据录入!$K$5:$K$785,L$43))</f>
        <v>0</v>
      </c>
      <c r="M144" s="38">
        <f>IF($B144="","",SUMIFS(数据录入!$F$5:$F$785,数据录入!$I$5:$I$785,$B144,数据录入!$K$5:$K$785,M$43))</f>
        <v>0</v>
      </c>
      <c r="N144" s="38">
        <f>IF($B144="","",SUMIFS(数据录入!$F$5:$F$785,数据录入!$I$5:$I$785,$B144,数据录入!$K$5:$K$785,N$43))</f>
        <v>0</v>
      </c>
      <c r="O144" s="38">
        <f t="shared" si="13"/>
        <v>0</v>
      </c>
      <c r="P144" s="39">
        <f t="shared" si="14"/>
        <v>0</v>
      </c>
    </row>
    <row r="145" ht="16.5" spans="1:16">
      <c r="A145" s="37">
        <v>102</v>
      </c>
      <c r="B145" s="44" t="s">
        <v>195</v>
      </c>
      <c r="C145" s="38">
        <f>IF($B145="","",SUMIFS(数据录入!$F$5:$F$785,数据录入!$I$5:$I$785,$B145,数据录入!$K$5:$K$785,C$43))</f>
        <v>0</v>
      </c>
      <c r="D145" s="38">
        <f>IF($B145="","",SUMIFS(数据录入!$F$5:$F$785,数据录入!$I$5:$I$785,$B145,数据录入!$K$5:$K$785,D$43))</f>
        <v>0</v>
      </c>
      <c r="E145" s="38">
        <f>IF($B145="","",SUMIFS(数据录入!$F$5:$F$785,数据录入!$I$5:$I$785,$B145,数据录入!$K$5:$K$785,E$43))</f>
        <v>0</v>
      </c>
      <c r="F145" s="38">
        <f>IF($B145="","",SUMIFS(数据录入!$F$5:$F$785,数据录入!$I$5:$I$785,$B145,数据录入!$K$5:$K$785,F$43))</f>
        <v>0</v>
      </c>
      <c r="G145" s="38">
        <f>IF($B145="","",SUMIFS(数据录入!$F$5:$F$785,数据录入!$I$5:$I$785,$B145,数据录入!$K$5:$K$785,G$43))</f>
        <v>0</v>
      </c>
      <c r="H145" s="38">
        <f>IF($B145="","",SUMIFS(数据录入!$F$5:$F$785,数据录入!$I$5:$I$785,$B145,数据录入!$K$5:$K$785,H$43))</f>
        <v>0</v>
      </c>
      <c r="I145" s="38">
        <f>IF($B145="","",SUMIFS(数据录入!$F$5:$F$785,数据录入!$I$5:$I$785,$B145,数据录入!$K$5:$K$785,I$43))</f>
        <v>0</v>
      </c>
      <c r="J145" s="38">
        <f>IF($B145="","",SUMIFS(数据录入!$F$5:$F$785,数据录入!$I$5:$I$785,$B145,数据录入!$K$5:$K$785,J$43))</f>
        <v>0</v>
      </c>
      <c r="K145" s="38">
        <f>IF($B145="","",SUMIFS(数据录入!$F$5:$F$785,数据录入!$I$5:$I$785,$B145,数据录入!$K$5:$K$785,K$43))</f>
        <v>0</v>
      </c>
      <c r="L145" s="38">
        <f>IF($B145="","",SUMIFS(数据录入!$F$5:$F$785,数据录入!$I$5:$I$785,$B145,数据录入!$K$5:$K$785,L$43))</f>
        <v>0</v>
      </c>
      <c r="M145" s="38">
        <f>IF($B145="","",SUMIFS(数据录入!$F$5:$F$785,数据录入!$I$5:$I$785,$B145,数据录入!$K$5:$K$785,M$43))</f>
        <v>0</v>
      </c>
      <c r="N145" s="38">
        <f>IF($B145="","",SUMIFS(数据录入!$F$5:$F$785,数据录入!$I$5:$I$785,$B145,数据录入!$K$5:$K$785,N$43))</f>
        <v>0</v>
      </c>
      <c r="O145" s="38">
        <f t="shared" si="13"/>
        <v>0</v>
      </c>
      <c r="P145" s="39">
        <f t="shared" si="14"/>
        <v>0</v>
      </c>
    </row>
    <row r="146" ht="16.5" spans="1:16">
      <c r="A146" s="37">
        <v>103</v>
      </c>
      <c r="B146" s="44" t="s">
        <v>196</v>
      </c>
      <c r="C146" s="38">
        <f>IF($B146="","",SUMIFS(数据录入!$F$5:$F$785,数据录入!$I$5:$I$785,$B146,数据录入!$K$5:$K$785,C$43))</f>
        <v>0</v>
      </c>
      <c r="D146" s="38">
        <f>IF($B146="","",SUMIFS(数据录入!$F$5:$F$785,数据录入!$I$5:$I$785,$B146,数据录入!$K$5:$K$785,D$43))</f>
        <v>0</v>
      </c>
      <c r="E146" s="38">
        <f>IF($B146="","",SUMIFS(数据录入!$F$5:$F$785,数据录入!$I$5:$I$785,$B146,数据录入!$K$5:$K$785,E$43))</f>
        <v>0</v>
      </c>
      <c r="F146" s="38">
        <f>IF($B146="","",SUMIFS(数据录入!$F$5:$F$785,数据录入!$I$5:$I$785,$B146,数据录入!$K$5:$K$785,F$43))</f>
        <v>0</v>
      </c>
      <c r="G146" s="38">
        <f>IF($B146="","",SUMIFS(数据录入!$F$5:$F$785,数据录入!$I$5:$I$785,$B146,数据录入!$K$5:$K$785,G$43))</f>
        <v>0</v>
      </c>
      <c r="H146" s="38">
        <f>IF($B146="","",SUMIFS(数据录入!$F$5:$F$785,数据录入!$I$5:$I$785,$B146,数据录入!$K$5:$K$785,H$43))</f>
        <v>0</v>
      </c>
      <c r="I146" s="38">
        <f>IF($B146="","",SUMIFS(数据录入!$F$5:$F$785,数据录入!$I$5:$I$785,$B146,数据录入!$K$5:$K$785,I$43))</f>
        <v>5400</v>
      </c>
      <c r="J146" s="38">
        <f>IF($B146="","",SUMIFS(数据录入!$F$5:$F$785,数据录入!$I$5:$I$785,$B146,数据录入!$K$5:$K$785,J$43))</f>
        <v>5400</v>
      </c>
      <c r="K146" s="38">
        <f>IF($B146="","",SUMIFS(数据录入!$F$5:$F$785,数据录入!$I$5:$I$785,$B146,数据录入!$K$5:$K$785,K$43))</f>
        <v>5400</v>
      </c>
      <c r="L146" s="38">
        <f>IF($B146="","",SUMIFS(数据录入!$F$5:$F$785,数据录入!$I$5:$I$785,$B146,数据录入!$K$5:$K$785,L$43))</f>
        <v>0</v>
      </c>
      <c r="M146" s="38">
        <f>IF($B146="","",SUMIFS(数据录入!$F$5:$F$785,数据录入!$I$5:$I$785,$B146,数据录入!$K$5:$K$785,M$43))</f>
        <v>0</v>
      </c>
      <c r="N146" s="38">
        <f>IF($B146="","",SUMIFS(数据录入!$F$5:$F$785,数据录入!$I$5:$I$785,$B146,数据录入!$K$5:$K$785,N$43))</f>
        <v>0</v>
      </c>
      <c r="O146" s="38">
        <f t="shared" si="13"/>
        <v>16200</v>
      </c>
      <c r="P146" s="39">
        <f t="shared" si="14"/>
        <v>0.000428994277449108</v>
      </c>
    </row>
    <row r="147" ht="16.5" spans="1:16">
      <c r="A147" s="37">
        <v>104</v>
      </c>
      <c r="B147" s="44" t="s">
        <v>197</v>
      </c>
      <c r="C147" s="38">
        <f>IF($B147="","",SUMIFS(数据录入!$F$5:$F$785,数据录入!$I$5:$I$785,$B147,数据录入!$K$5:$K$785,C$43))</f>
        <v>0</v>
      </c>
      <c r="D147" s="38">
        <f>IF($B147="","",SUMIFS(数据录入!$F$5:$F$785,数据录入!$I$5:$I$785,$B147,数据录入!$K$5:$K$785,D$43))</f>
        <v>0</v>
      </c>
      <c r="E147" s="38">
        <f>IF($B147="","",SUMIFS(数据录入!$F$5:$F$785,数据录入!$I$5:$I$785,$B147,数据录入!$K$5:$K$785,E$43))</f>
        <v>0</v>
      </c>
      <c r="F147" s="38">
        <f>IF($B147="","",SUMIFS(数据录入!$F$5:$F$785,数据录入!$I$5:$I$785,$B147,数据录入!$K$5:$K$785,F$43))</f>
        <v>0</v>
      </c>
      <c r="G147" s="38">
        <f>IF($B147="","",SUMIFS(数据录入!$F$5:$F$785,数据录入!$I$5:$I$785,$B147,数据录入!$K$5:$K$785,G$43))</f>
        <v>0</v>
      </c>
      <c r="H147" s="38">
        <f>IF($B147="","",SUMIFS(数据录入!$F$5:$F$785,数据录入!$I$5:$I$785,$B147,数据录入!$K$5:$K$785,H$43))</f>
        <v>0</v>
      </c>
      <c r="I147" s="38">
        <f>IF($B147="","",SUMIFS(数据录入!$F$5:$F$785,数据录入!$I$5:$I$785,$B147,数据录入!$K$5:$K$785,I$43))</f>
        <v>0</v>
      </c>
      <c r="J147" s="38">
        <f>IF($B147="","",SUMIFS(数据录入!$F$5:$F$785,数据录入!$I$5:$I$785,$B147,数据录入!$K$5:$K$785,J$43))</f>
        <v>1800</v>
      </c>
      <c r="K147" s="38">
        <f>IF($B147="","",SUMIFS(数据录入!$F$5:$F$785,数据录入!$I$5:$I$785,$B147,数据录入!$K$5:$K$785,K$43))</f>
        <v>0</v>
      </c>
      <c r="L147" s="38">
        <f>IF($B147="","",SUMIFS(数据录入!$F$5:$F$785,数据录入!$I$5:$I$785,$B147,数据录入!$K$5:$K$785,L$43))</f>
        <v>0</v>
      </c>
      <c r="M147" s="38">
        <f>IF($B147="","",SUMIFS(数据录入!$F$5:$F$785,数据录入!$I$5:$I$785,$B147,数据录入!$K$5:$K$785,M$43))</f>
        <v>0</v>
      </c>
      <c r="N147" s="38">
        <f>IF($B147="","",SUMIFS(数据录入!$F$5:$F$785,数据录入!$I$5:$I$785,$B147,数据录入!$K$5:$K$785,N$43))</f>
        <v>0</v>
      </c>
      <c r="O147" s="38">
        <f t="shared" si="13"/>
        <v>1800</v>
      </c>
      <c r="P147" s="39">
        <f t="shared" si="14"/>
        <v>4.76660308276787e-5</v>
      </c>
    </row>
    <row r="148" ht="16.5" spans="1:16">
      <c r="A148" s="37">
        <v>105</v>
      </c>
      <c r="B148" s="44" t="s">
        <v>198</v>
      </c>
      <c r="C148" s="38">
        <f>IF($B148="","",SUMIFS(数据录入!$F$5:$F$785,数据录入!$I$5:$I$785,$B148,数据录入!$K$5:$K$785,C$43))</f>
        <v>0</v>
      </c>
      <c r="D148" s="38">
        <f>IF($B148="","",SUMIFS(数据录入!$F$5:$F$785,数据录入!$I$5:$I$785,$B148,数据录入!$K$5:$K$785,D$43))</f>
        <v>0</v>
      </c>
      <c r="E148" s="38">
        <f>IF($B148="","",SUMIFS(数据录入!$F$5:$F$785,数据录入!$I$5:$I$785,$B148,数据录入!$K$5:$K$785,E$43))</f>
        <v>0</v>
      </c>
      <c r="F148" s="38">
        <f>IF($B148="","",SUMIFS(数据录入!$F$5:$F$785,数据录入!$I$5:$I$785,$B148,数据录入!$K$5:$K$785,F$43))</f>
        <v>0</v>
      </c>
      <c r="G148" s="38">
        <f>IF($B148="","",SUMIFS(数据录入!$F$5:$F$785,数据录入!$I$5:$I$785,$B148,数据录入!$K$5:$K$785,G$43))</f>
        <v>0</v>
      </c>
      <c r="H148" s="38">
        <f>IF($B148="","",SUMIFS(数据录入!$F$5:$F$785,数据录入!$I$5:$I$785,$B148,数据录入!$K$5:$K$785,H$43))</f>
        <v>0</v>
      </c>
      <c r="I148" s="38">
        <f>IF($B148="","",SUMIFS(数据录入!$F$5:$F$785,数据录入!$I$5:$I$785,$B148,数据录入!$K$5:$K$785,I$43))</f>
        <v>3000</v>
      </c>
      <c r="J148" s="38">
        <f>IF($B148="","",SUMIFS(数据录入!$F$5:$F$785,数据录入!$I$5:$I$785,$B148,数据录入!$K$5:$K$785,J$43))</f>
        <v>0</v>
      </c>
      <c r="K148" s="38">
        <f>IF($B148="","",SUMIFS(数据录入!$F$5:$F$785,数据录入!$I$5:$I$785,$B148,数据录入!$K$5:$K$785,K$43))</f>
        <v>0</v>
      </c>
      <c r="L148" s="38">
        <f>IF($B148="","",SUMIFS(数据录入!$F$5:$F$785,数据录入!$I$5:$I$785,$B148,数据录入!$K$5:$K$785,L$43))</f>
        <v>0</v>
      </c>
      <c r="M148" s="38">
        <f>IF($B148="","",SUMIFS(数据录入!$F$5:$F$785,数据录入!$I$5:$I$785,$B148,数据录入!$K$5:$K$785,M$43))</f>
        <v>0</v>
      </c>
      <c r="N148" s="38">
        <f>IF($B148="","",SUMIFS(数据录入!$F$5:$F$785,数据录入!$I$5:$I$785,$B148,数据录入!$K$5:$K$785,N$43))</f>
        <v>0</v>
      </c>
      <c r="O148" s="38">
        <f t="shared" si="13"/>
        <v>3000</v>
      </c>
      <c r="P148" s="39">
        <f t="shared" si="14"/>
        <v>7.94433847127978e-5</v>
      </c>
    </row>
    <row r="149" ht="16.5" spans="1:16">
      <c r="A149" s="37">
        <v>106</v>
      </c>
      <c r="B149" s="44" t="s">
        <v>199</v>
      </c>
      <c r="C149" s="38">
        <f>IF($B149="","",SUMIFS(数据录入!$F$5:$F$785,数据录入!$I$5:$I$785,$B149,数据录入!$K$5:$K$785,C$43))</f>
        <v>0</v>
      </c>
      <c r="D149" s="38">
        <f>IF($B149="","",SUMIFS(数据录入!$F$5:$F$785,数据录入!$I$5:$I$785,$B149,数据录入!$K$5:$K$785,D$43))</f>
        <v>0</v>
      </c>
      <c r="E149" s="38">
        <f>IF($B149="","",SUMIFS(数据录入!$F$5:$F$785,数据录入!$I$5:$I$785,$B149,数据录入!$K$5:$K$785,E$43))</f>
        <v>0</v>
      </c>
      <c r="F149" s="38">
        <f>IF($B149="","",SUMIFS(数据录入!$F$5:$F$785,数据录入!$I$5:$I$785,$B149,数据录入!$K$5:$K$785,F$43))</f>
        <v>0</v>
      </c>
      <c r="G149" s="38">
        <f>IF($B149="","",SUMIFS(数据录入!$F$5:$F$785,数据录入!$I$5:$I$785,$B149,数据录入!$K$5:$K$785,G$43))</f>
        <v>0</v>
      </c>
      <c r="H149" s="38">
        <f>IF($B149="","",SUMIFS(数据录入!$F$5:$F$785,数据录入!$I$5:$I$785,$B149,数据录入!$K$5:$K$785,H$43))</f>
        <v>0</v>
      </c>
      <c r="I149" s="38">
        <f>IF($B149="","",SUMIFS(数据录入!$F$5:$F$785,数据录入!$I$5:$I$785,$B149,数据录入!$K$5:$K$785,I$43))</f>
        <v>0</v>
      </c>
      <c r="J149" s="38">
        <f>IF($B149="","",SUMIFS(数据录入!$F$5:$F$785,数据录入!$I$5:$I$785,$B149,数据录入!$K$5:$K$785,J$43))</f>
        <v>200</v>
      </c>
      <c r="K149" s="38">
        <f>IF($B149="","",SUMIFS(数据录入!$F$5:$F$785,数据录入!$I$5:$I$785,$B149,数据录入!$K$5:$K$785,K$43))</f>
        <v>300</v>
      </c>
      <c r="L149" s="38">
        <f>IF($B149="","",SUMIFS(数据录入!$F$5:$F$785,数据录入!$I$5:$I$785,$B149,数据录入!$K$5:$K$785,L$43))</f>
        <v>0</v>
      </c>
      <c r="M149" s="38">
        <f>IF($B149="","",SUMIFS(数据录入!$F$5:$F$785,数据录入!$I$5:$I$785,$B149,数据录入!$K$5:$K$785,M$43))</f>
        <v>0</v>
      </c>
      <c r="N149" s="38">
        <f>IF($B149="","",SUMIFS(数据录入!$F$5:$F$785,数据录入!$I$5:$I$785,$B149,数据录入!$K$5:$K$785,N$43))</f>
        <v>0</v>
      </c>
      <c r="O149" s="38">
        <f t="shared" si="13"/>
        <v>500</v>
      </c>
      <c r="P149" s="39">
        <f t="shared" si="14"/>
        <v>1.32405641187996e-5</v>
      </c>
    </row>
    <row r="150" ht="16.5" spans="1:16">
      <c r="A150" s="37">
        <v>107</v>
      </c>
      <c r="B150" s="44" t="s">
        <v>200</v>
      </c>
      <c r="C150" s="38">
        <f>IF($B150="","",SUMIFS(数据录入!$F$5:$F$785,数据录入!$I$5:$I$785,$B150,数据录入!$K$5:$K$785,C$43))</f>
        <v>0</v>
      </c>
      <c r="D150" s="38">
        <f>IF($B150="","",SUMIFS(数据录入!$F$5:$F$785,数据录入!$I$5:$I$785,$B150,数据录入!$K$5:$K$785,D$43))</f>
        <v>0</v>
      </c>
      <c r="E150" s="38">
        <f>IF($B150="","",SUMIFS(数据录入!$F$5:$F$785,数据录入!$I$5:$I$785,$B150,数据录入!$K$5:$K$785,E$43))</f>
        <v>0</v>
      </c>
      <c r="F150" s="38">
        <f>IF($B150="","",SUMIFS(数据录入!$F$5:$F$785,数据录入!$I$5:$I$785,$B150,数据录入!$K$5:$K$785,F$43))</f>
        <v>0</v>
      </c>
      <c r="G150" s="38">
        <f>IF($B150="","",SUMIFS(数据录入!$F$5:$F$785,数据录入!$I$5:$I$785,$B150,数据录入!$K$5:$K$785,G$43))</f>
        <v>0</v>
      </c>
      <c r="H150" s="38">
        <f>IF($B150="","",SUMIFS(数据录入!$F$5:$F$785,数据录入!$I$5:$I$785,$B150,数据录入!$K$5:$K$785,H$43))</f>
        <v>0</v>
      </c>
      <c r="I150" s="38">
        <f>IF($B150="","",SUMIFS(数据录入!$F$5:$F$785,数据录入!$I$5:$I$785,$B150,数据录入!$K$5:$K$785,I$43))</f>
        <v>1000</v>
      </c>
      <c r="J150" s="38">
        <f>IF($B150="","",SUMIFS(数据录入!$F$5:$F$785,数据录入!$I$5:$I$785,$B150,数据录入!$K$5:$K$785,J$43))</f>
        <v>0</v>
      </c>
      <c r="K150" s="38">
        <f>IF($B150="","",SUMIFS(数据录入!$F$5:$F$785,数据录入!$I$5:$I$785,$B150,数据录入!$K$5:$K$785,K$43))</f>
        <v>0</v>
      </c>
      <c r="L150" s="38">
        <f>IF($B150="","",SUMIFS(数据录入!$F$5:$F$785,数据录入!$I$5:$I$785,$B150,数据录入!$K$5:$K$785,L$43))</f>
        <v>0</v>
      </c>
      <c r="M150" s="38">
        <f>IF($B150="","",SUMIFS(数据录入!$F$5:$F$785,数据录入!$I$5:$I$785,$B150,数据录入!$K$5:$K$785,M$43))</f>
        <v>0</v>
      </c>
      <c r="N150" s="38">
        <f>IF($B150="","",SUMIFS(数据录入!$F$5:$F$785,数据录入!$I$5:$I$785,$B150,数据录入!$K$5:$K$785,N$43))</f>
        <v>0</v>
      </c>
      <c r="O150" s="38">
        <f t="shared" si="13"/>
        <v>1000</v>
      </c>
      <c r="P150" s="39">
        <f t="shared" si="14"/>
        <v>2.64811282375993e-5</v>
      </c>
    </row>
    <row r="151" ht="16.5" spans="1:16">
      <c r="A151" s="37">
        <v>108</v>
      </c>
      <c r="B151" s="44" t="s">
        <v>201</v>
      </c>
      <c r="C151" s="38">
        <f>IF($B151="","",SUMIFS(数据录入!$F$5:$F$785,数据录入!$I$5:$I$785,$B151,数据录入!$K$5:$K$785,C$43))</f>
        <v>0</v>
      </c>
      <c r="D151" s="38">
        <f>IF($B151="","",SUMIFS(数据录入!$F$5:$F$785,数据录入!$I$5:$I$785,$B151,数据录入!$K$5:$K$785,D$43))</f>
        <v>0</v>
      </c>
      <c r="E151" s="38">
        <f>IF($B151="","",SUMIFS(数据录入!$F$5:$F$785,数据录入!$I$5:$I$785,$B151,数据录入!$K$5:$K$785,E$43))</f>
        <v>0</v>
      </c>
      <c r="F151" s="38">
        <f>IF($B151="","",SUMIFS(数据录入!$F$5:$F$785,数据录入!$I$5:$I$785,$B151,数据录入!$K$5:$K$785,F$43))</f>
        <v>0</v>
      </c>
      <c r="G151" s="38">
        <f>IF($B151="","",SUMIFS(数据录入!$F$5:$F$785,数据录入!$I$5:$I$785,$B151,数据录入!$K$5:$K$785,G$43))</f>
        <v>0</v>
      </c>
      <c r="H151" s="38">
        <f>IF($B151="","",SUMIFS(数据录入!$F$5:$F$785,数据录入!$I$5:$I$785,$B151,数据录入!$K$5:$K$785,H$43))</f>
        <v>0</v>
      </c>
      <c r="I151" s="38">
        <f>IF($B151="","",SUMIFS(数据录入!$F$5:$F$785,数据录入!$I$5:$I$785,$B151,数据录入!$K$5:$K$785,I$43))</f>
        <v>1000</v>
      </c>
      <c r="J151" s="38">
        <f>IF($B151="","",SUMIFS(数据录入!$F$5:$F$785,数据录入!$I$5:$I$785,$B151,数据录入!$K$5:$K$785,J$43))</f>
        <v>1000</v>
      </c>
      <c r="K151" s="38">
        <f>IF($B151="","",SUMIFS(数据录入!$F$5:$F$785,数据录入!$I$5:$I$785,$B151,数据录入!$K$5:$K$785,K$43))</f>
        <v>0</v>
      </c>
      <c r="L151" s="38">
        <f>IF($B151="","",SUMIFS(数据录入!$F$5:$F$785,数据录入!$I$5:$I$785,$B151,数据录入!$K$5:$K$785,L$43))</f>
        <v>0</v>
      </c>
      <c r="M151" s="38">
        <f>IF($B151="","",SUMIFS(数据录入!$F$5:$F$785,数据录入!$I$5:$I$785,$B151,数据录入!$K$5:$K$785,M$43))</f>
        <v>0</v>
      </c>
      <c r="N151" s="38">
        <f>IF($B151="","",SUMIFS(数据录入!$F$5:$F$785,数据录入!$I$5:$I$785,$B151,数据录入!$K$5:$K$785,N$43))</f>
        <v>0</v>
      </c>
      <c r="O151" s="38">
        <f t="shared" si="13"/>
        <v>2000</v>
      </c>
      <c r="P151" s="39">
        <f t="shared" si="14"/>
        <v>5.29622564751985e-5</v>
      </c>
    </row>
    <row r="152" ht="16.5" spans="1:16">
      <c r="A152" s="37">
        <v>109</v>
      </c>
      <c r="B152" s="44" t="s">
        <v>202</v>
      </c>
      <c r="C152" s="38">
        <f>IF($B152="","",SUMIFS(数据录入!$F$5:$F$785,数据录入!$I$5:$I$785,$B152,数据录入!$K$5:$K$785,C$43))</f>
        <v>0</v>
      </c>
      <c r="D152" s="38">
        <f>IF($B152="","",SUMIFS(数据录入!$F$5:$F$785,数据录入!$I$5:$I$785,$B152,数据录入!$K$5:$K$785,D$43))</f>
        <v>0</v>
      </c>
      <c r="E152" s="38">
        <f>IF($B152="","",SUMIFS(数据录入!$F$5:$F$785,数据录入!$I$5:$I$785,$B152,数据录入!$K$5:$K$785,E$43))</f>
        <v>0</v>
      </c>
      <c r="F152" s="38">
        <f>IF($B152="","",SUMIFS(数据录入!$F$5:$F$785,数据录入!$I$5:$I$785,$B152,数据录入!$K$5:$K$785,F$43))</f>
        <v>0</v>
      </c>
      <c r="G152" s="38">
        <f>IF($B152="","",SUMIFS(数据录入!$F$5:$F$785,数据录入!$I$5:$I$785,$B152,数据录入!$K$5:$K$785,G$43))</f>
        <v>0</v>
      </c>
      <c r="H152" s="38">
        <f>IF($B152="","",SUMIFS(数据录入!$F$5:$F$785,数据录入!$I$5:$I$785,$B152,数据录入!$K$5:$K$785,H$43))</f>
        <v>0</v>
      </c>
      <c r="I152" s="38">
        <f>IF($B152="","",SUMIFS(数据录入!$F$5:$F$785,数据录入!$I$5:$I$785,$B152,数据录入!$K$5:$K$785,I$43))</f>
        <v>3500</v>
      </c>
      <c r="J152" s="38">
        <f>IF($B152="","",SUMIFS(数据录入!$F$5:$F$785,数据录入!$I$5:$I$785,$B152,数据录入!$K$5:$K$785,J$43))</f>
        <v>0</v>
      </c>
      <c r="K152" s="38">
        <f>IF($B152="","",SUMIFS(数据录入!$F$5:$F$785,数据录入!$I$5:$I$785,$B152,数据录入!$K$5:$K$785,K$43))</f>
        <v>0</v>
      </c>
      <c r="L152" s="38">
        <f>IF($B152="","",SUMIFS(数据录入!$F$5:$F$785,数据录入!$I$5:$I$785,$B152,数据录入!$K$5:$K$785,L$43))</f>
        <v>0</v>
      </c>
      <c r="M152" s="38">
        <f>IF($B152="","",SUMIFS(数据录入!$F$5:$F$785,数据录入!$I$5:$I$785,$B152,数据录入!$K$5:$K$785,M$43))</f>
        <v>0</v>
      </c>
      <c r="N152" s="38">
        <f>IF($B152="","",SUMIFS(数据录入!$F$5:$F$785,数据录入!$I$5:$I$785,$B152,数据录入!$K$5:$K$785,N$43))</f>
        <v>0</v>
      </c>
      <c r="O152" s="38">
        <f t="shared" si="13"/>
        <v>3500</v>
      </c>
      <c r="P152" s="39">
        <f t="shared" si="14"/>
        <v>9.26839488315974e-5</v>
      </c>
    </row>
    <row r="153" ht="16.5" spans="1:16">
      <c r="A153" s="37">
        <v>110</v>
      </c>
      <c r="B153" s="44" t="s">
        <v>203</v>
      </c>
      <c r="C153" s="38">
        <f>IF($B153="","",SUMIFS(数据录入!$F$5:$F$785,数据录入!$I$5:$I$785,$B153,数据录入!$K$5:$K$785,C$43))</f>
        <v>0</v>
      </c>
      <c r="D153" s="38">
        <f>IF($B153="","",SUMIFS(数据录入!$F$5:$F$785,数据录入!$I$5:$I$785,$B153,数据录入!$K$5:$K$785,D$43))</f>
        <v>0</v>
      </c>
      <c r="E153" s="38">
        <f>IF($B153="","",SUMIFS(数据录入!$F$5:$F$785,数据录入!$I$5:$I$785,$B153,数据录入!$K$5:$K$785,E$43))</f>
        <v>0</v>
      </c>
      <c r="F153" s="38">
        <f>IF($B153="","",SUMIFS(数据录入!$F$5:$F$785,数据录入!$I$5:$I$785,$B153,数据录入!$K$5:$K$785,F$43))</f>
        <v>0</v>
      </c>
      <c r="G153" s="38">
        <f>IF($B153="","",SUMIFS(数据录入!$F$5:$F$785,数据录入!$I$5:$I$785,$B153,数据录入!$K$5:$K$785,G$43))</f>
        <v>0</v>
      </c>
      <c r="H153" s="38">
        <f>IF($B153="","",SUMIFS(数据录入!$F$5:$F$785,数据录入!$I$5:$I$785,$B153,数据录入!$K$5:$K$785,H$43))</f>
        <v>0</v>
      </c>
      <c r="I153" s="38">
        <f>IF($B153="","",SUMIFS(数据录入!$F$5:$F$785,数据录入!$I$5:$I$785,$B153,数据录入!$K$5:$K$785,I$43))</f>
        <v>445700</v>
      </c>
      <c r="J153" s="38">
        <f>IF($B153="","",SUMIFS(数据录入!$F$5:$F$785,数据录入!$I$5:$I$785,$B153,数据录入!$K$5:$K$785,J$43))</f>
        <v>404800</v>
      </c>
      <c r="K153" s="38">
        <f>IF($B153="","",SUMIFS(数据录入!$F$5:$F$785,数据录入!$I$5:$I$785,$B153,数据录入!$K$5:$K$785,K$43))</f>
        <v>0</v>
      </c>
      <c r="L153" s="38">
        <f>IF($B153="","",SUMIFS(数据录入!$F$5:$F$785,数据录入!$I$5:$I$785,$B153,数据录入!$K$5:$K$785,L$43))</f>
        <v>0</v>
      </c>
      <c r="M153" s="38">
        <f>IF($B153="","",SUMIFS(数据录入!$F$5:$F$785,数据录入!$I$5:$I$785,$B153,数据录入!$K$5:$K$785,M$43))</f>
        <v>0</v>
      </c>
      <c r="N153" s="38">
        <f>IF($B153="","",SUMIFS(数据录入!$F$5:$F$785,数据录入!$I$5:$I$785,$B153,数据录入!$K$5:$K$785,N$43))</f>
        <v>0</v>
      </c>
      <c r="O153" s="38">
        <f t="shared" ref="O153:O184" si="15">SUM(C153:N153)</f>
        <v>850500</v>
      </c>
      <c r="P153" s="39">
        <f t="shared" ref="P153:P184" si="16">IF($O$4=0,"",O153/$O$42)</f>
        <v>0.0225221995660782</v>
      </c>
    </row>
    <row r="154" ht="16.5" spans="1:16">
      <c r="A154" s="37">
        <v>111</v>
      </c>
      <c r="B154" s="44" t="s">
        <v>204</v>
      </c>
      <c r="C154" s="38">
        <f>IF($B154="","",SUMIFS(数据录入!$F$5:$F$785,数据录入!$I$5:$I$785,$B154,数据录入!$K$5:$K$785,C$43))</f>
        <v>0</v>
      </c>
      <c r="D154" s="38">
        <f>IF($B154="","",SUMIFS(数据录入!$F$5:$F$785,数据录入!$I$5:$I$785,$B154,数据录入!$K$5:$K$785,D$43))</f>
        <v>0</v>
      </c>
      <c r="E154" s="38">
        <f>IF($B154="","",SUMIFS(数据录入!$F$5:$F$785,数据录入!$I$5:$I$785,$B154,数据录入!$K$5:$K$785,E$43))</f>
        <v>0</v>
      </c>
      <c r="F154" s="38">
        <f>IF($B154="","",SUMIFS(数据录入!$F$5:$F$785,数据录入!$I$5:$I$785,$B154,数据录入!$K$5:$K$785,F$43))</f>
        <v>0</v>
      </c>
      <c r="G154" s="38">
        <f>IF($B154="","",SUMIFS(数据录入!$F$5:$F$785,数据录入!$I$5:$I$785,$B154,数据录入!$K$5:$K$785,G$43))</f>
        <v>0</v>
      </c>
      <c r="H154" s="38">
        <f>IF($B154="","",SUMIFS(数据录入!$F$5:$F$785,数据录入!$I$5:$I$785,$B154,数据录入!$K$5:$K$785,H$43))</f>
        <v>0</v>
      </c>
      <c r="I154" s="38">
        <f>IF($B154="","",SUMIFS(数据录入!$F$5:$F$785,数据录入!$I$5:$I$785,$B154,数据录入!$K$5:$K$785,I$43))</f>
        <v>0</v>
      </c>
      <c r="J154" s="38">
        <f>IF($B154="","",SUMIFS(数据录入!$F$5:$F$785,数据录入!$I$5:$I$785,$B154,数据录入!$K$5:$K$785,J$43))</f>
        <v>700</v>
      </c>
      <c r="K154" s="38">
        <f>IF($B154="","",SUMIFS(数据录入!$F$5:$F$785,数据录入!$I$5:$I$785,$B154,数据录入!$K$5:$K$785,K$43))</f>
        <v>700</v>
      </c>
      <c r="L154" s="38">
        <f>IF($B154="","",SUMIFS(数据录入!$F$5:$F$785,数据录入!$I$5:$I$785,$B154,数据录入!$K$5:$K$785,L$43))</f>
        <v>0</v>
      </c>
      <c r="M154" s="38">
        <f>IF($B154="","",SUMIFS(数据录入!$F$5:$F$785,数据录入!$I$5:$I$785,$B154,数据录入!$K$5:$K$785,M$43))</f>
        <v>0</v>
      </c>
      <c r="N154" s="38">
        <f>IF($B154="","",SUMIFS(数据录入!$F$5:$F$785,数据录入!$I$5:$I$785,$B154,数据录入!$K$5:$K$785,N$43))</f>
        <v>0</v>
      </c>
      <c r="O154" s="38">
        <f t="shared" si="15"/>
        <v>1400</v>
      </c>
      <c r="P154" s="39">
        <f t="shared" si="16"/>
        <v>3.7073579532639e-5</v>
      </c>
    </row>
    <row r="155" ht="16.5" spans="1:16">
      <c r="A155" s="37">
        <v>112</v>
      </c>
      <c r="B155" s="44" t="s">
        <v>205</v>
      </c>
      <c r="C155" s="38">
        <f>IF($B155="","",SUMIFS(数据录入!$F$5:$F$785,数据录入!$I$5:$I$785,$B155,数据录入!$K$5:$K$785,C$43))</f>
        <v>0</v>
      </c>
      <c r="D155" s="38">
        <f>IF($B155="","",SUMIFS(数据录入!$F$5:$F$785,数据录入!$I$5:$I$785,$B155,数据录入!$K$5:$K$785,D$43))</f>
        <v>0</v>
      </c>
      <c r="E155" s="38">
        <f>IF($B155="","",SUMIFS(数据录入!$F$5:$F$785,数据录入!$I$5:$I$785,$B155,数据录入!$K$5:$K$785,E$43))</f>
        <v>0</v>
      </c>
      <c r="F155" s="38">
        <f>IF($B155="","",SUMIFS(数据录入!$F$5:$F$785,数据录入!$I$5:$I$785,$B155,数据录入!$K$5:$K$785,F$43))</f>
        <v>0</v>
      </c>
      <c r="G155" s="38">
        <f>IF($B155="","",SUMIFS(数据录入!$F$5:$F$785,数据录入!$I$5:$I$785,$B155,数据录入!$K$5:$K$785,G$43))</f>
        <v>0</v>
      </c>
      <c r="H155" s="38">
        <f>IF($B155="","",SUMIFS(数据录入!$F$5:$F$785,数据录入!$I$5:$I$785,$B155,数据录入!$K$5:$K$785,H$43))</f>
        <v>0</v>
      </c>
      <c r="I155" s="38">
        <f>IF($B155="","",SUMIFS(数据录入!$F$5:$F$785,数据录入!$I$5:$I$785,$B155,数据录入!$K$5:$K$785,I$43))</f>
        <v>7250</v>
      </c>
      <c r="J155" s="38">
        <f>IF($B155="","",SUMIFS(数据录入!$F$5:$F$785,数据录入!$I$5:$I$785,$B155,数据录入!$K$5:$K$785,J$43))</f>
        <v>0</v>
      </c>
      <c r="K155" s="38">
        <f>IF($B155="","",SUMIFS(数据录入!$F$5:$F$785,数据录入!$I$5:$I$785,$B155,数据录入!$K$5:$K$785,K$43))</f>
        <v>0</v>
      </c>
      <c r="L155" s="38">
        <f>IF($B155="","",SUMIFS(数据录入!$F$5:$F$785,数据录入!$I$5:$I$785,$B155,数据录入!$K$5:$K$785,L$43))</f>
        <v>0</v>
      </c>
      <c r="M155" s="38">
        <f>IF($B155="","",SUMIFS(数据录入!$F$5:$F$785,数据录入!$I$5:$I$785,$B155,数据录入!$K$5:$K$785,M$43))</f>
        <v>0</v>
      </c>
      <c r="N155" s="38">
        <f>IF($B155="","",SUMIFS(数据录入!$F$5:$F$785,数据录入!$I$5:$I$785,$B155,数据录入!$K$5:$K$785,N$43))</f>
        <v>0</v>
      </c>
      <c r="O155" s="38">
        <f t="shared" si="15"/>
        <v>7250</v>
      </c>
      <c r="P155" s="39">
        <f t="shared" si="16"/>
        <v>0.000191988179722595</v>
      </c>
    </row>
    <row r="156" ht="16.5" spans="1:16">
      <c r="A156" s="37">
        <v>113</v>
      </c>
      <c r="B156" s="44" t="s">
        <v>206</v>
      </c>
      <c r="C156" s="38">
        <f>IF($B156="","",SUMIFS(数据录入!$F$5:$F$785,数据录入!$I$5:$I$785,$B156,数据录入!$K$5:$K$785,C$43))</f>
        <v>0</v>
      </c>
      <c r="D156" s="38">
        <f>IF($B156="","",SUMIFS(数据录入!$F$5:$F$785,数据录入!$I$5:$I$785,$B156,数据录入!$K$5:$K$785,D$43))</f>
        <v>0</v>
      </c>
      <c r="E156" s="38">
        <f>IF($B156="","",SUMIFS(数据录入!$F$5:$F$785,数据录入!$I$5:$I$785,$B156,数据录入!$K$5:$K$785,E$43))</f>
        <v>0</v>
      </c>
      <c r="F156" s="38">
        <f>IF($B156="","",SUMIFS(数据录入!$F$5:$F$785,数据录入!$I$5:$I$785,$B156,数据录入!$K$5:$K$785,F$43))</f>
        <v>0</v>
      </c>
      <c r="G156" s="38">
        <f>IF($B156="","",SUMIFS(数据录入!$F$5:$F$785,数据录入!$I$5:$I$785,$B156,数据录入!$K$5:$K$785,G$43))</f>
        <v>0</v>
      </c>
      <c r="H156" s="38">
        <f>IF($B156="","",SUMIFS(数据录入!$F$5:$F$785,数据录入!$I$5:$I$785,$B156,数据录入!$K$5:$K$785,H$43))</f>
        <v>0</v>
      </c>
      <c r="I156" s="38">
        <f>IF($B156="","",SUMIFS(数据录入!$F$5:$F$785,数据录入!$I$5:$I$785,$B156,数据录入!$K$5:$K$785,I$43))</f>
        <v>0</v>
      </c>
      <c r="J156" s="38">
        <f>IF($B156="","",SUMIFS(数据录入!$F$5:$F$785,数据录入!$I$5:$I$785,$B156,数据录入!$K$5:$K$785,J$43))</f>
        <v>0</v>
      </c>
      <c r="K156" s="38">
        <f>IF($B156="","",SUMIFS(数据录入!$F$5:$F$785,数据录入!$I$5:$I$785,$B156,数据录入!$K$5:$K$785,K$43))</f>
        <v>0</v>
      </c>
      <c r="L156" s="38">
        <f>IF($B156="","",SUMIFS(数据录入!$F$5:$F$785,数据录入!$I$5:$I$785,$B156,数据录入!$K$5:$K$785,L$43))</f>
        <v>0</v>
      </c>
      <c r="M156" s="38">
        <f>IF($B156="","",SUMIFS(数据录入!$F$5:$F$785,数据录入!$I$5:$I$785,$B156,数据录入!$K$5:$K$785,M$43))</f>
        <v>0</v>
      </c>
      <c r="N156" s="38">
        <f>IF($B156="","",SUMIFS(数据录入!$F$5:$F$785,数据录入!$I$5:$I$785,$B156,数据录入!$K$5:$K$785,N$43))</f>
        <v>0</v>
      </c>
      <c r="O156" s="38">
        <f t="shared" si="15"/>
        <v>0</v>
      </c>
      <c r="P156" s="39">
        <f t="shared" si="16"/>
        <v>0</v>
      </c>
    </row>
    <row r="157" ht="16.5" spans="1:16">
      <c r="A157" s="37">
        <v>114</v>
      </c>
      <c r="B157" s="44" t="s">
        <v>207</v>
      </c>
      <c r="C157" s="38">
        <f>IF($B157="","",SUMIFS(数据录入!$F$5:$F$785,数据录入!$I$5:$I$785,$B157,数据录入!$K$5:$K$785,C$43))</f>
        <v>0</v>
      </c>
      <c r="D157" s="38">
        <f>IF($B157="","",SUMIFS(数据录入!$F$5:$F$785,数据录入!$I$5:$I$785,$B157,数据录入!$K$5:$K$785,D$43))</f>
        <v>0</v>
      </c>
      <c r="E157" s="38">
        <f>IF($B157="","",SUMIFS(数据录入!$F$5:$F$785,数据录入!$I$5:$I$785,$B157,数据录入!$K$5:$K$785,E$43))</f>
        <v>0</v>
      </c>
      <c r="F157" s="38">
        <f>IF($B157="","",SUMIFS(数据录入!$F$5:$F$785,数据录入!$I$5:$I$785,$B157,数据录入!$K$5:$K$785,F$43))</f>
        <v>0</v>
      </c>
      <c r="G157" s="38">
        <f>IF($B157="","",SUMIFS(数据录入!$F$5:$F$785,数据录入!$I$5:$I$785,$B157,数据录入!$K$5:$K$785,G$43))</f>
        <v>0</v>
      </c>
      <c r="H157" s="38">
        <f>IF($B157="","",SUMIFS(数据录入!$F$5:$F$785,数据录入!$I$5:$I$785,$B157,数据录入!$K$5:$K$785,H$43))</f>
        <v>0</v>
      </c>
      <c r="I157" s="38">
        <f>IF($B157="","",SUMIFS(数据录入!$F$5:$F$785,数据录入!$I$5:$I$785,$B157,数据录入!$K$5:$K$785,I$43))</f>
        <v>4533</v>
      </c>
      <c r="J157" s="38">
        <f>IF($B157="","",SUMIFS(数据录入!$F$5:$F$785,数据录入!$I$5:$I$785,$B157,数据录入!$K$5:$K$785,J$43))</f>
        <v>4533</v>
      </c>
      <c r="K157" s="38">
        <f>IF($B157="","",SUMIFS(数据录入!$F$5:$F$785,数据录入!$I$5:$I$785,$B157,数据录入!$K$5:$K$785,K$43))</f>
        <v>4533</v>
      </c>
      <c r="L157" s="38">
        <f>IF($B157="","",SUMIFS(数据录入!$F$5:$F$785,数据录入!$I$5:$I$785,$B157,数据录入!$K$5:$K$785,L$43))</f>
        <v>0</v>
      </c>
      <c r="M157" s="38">
        <f>IF($B157="","",SUMIFS(数据录入!$F$5:$F$785,数据录入!$I$5:$I$785,$B157,数据录入!$K$5:$K$785,M$43))</f>
        <v>0</v>
      </c>
      <c r="N157" s="38">
        <f>IF($B157="","",SUMIFS(数据录入!$F$5:$F$785,数据录入!$I$5:$I$785,$B157,数据录入!$K$5:$K$785,N$43))</f>
        <v>0</v>
      </c>
      <c r="O157" s="38">
        <f t="shared" si="15"/>
        <v>13599</v>
      </c>
      <c r="P157" s="39">
        <f t="shared" si="16"/>
        <v>0.000360116862903112</v>
      </c>
    </row>
    <row r="158" ht="16.5" spans="1:16">
      <c r="A158" s="37">
        <v>115</v>
      </c>
      <c r="B158" s="44" t="s">
        <v>208</v>
      </c>
      <c r="C158" s="38">
        <f>IF($B158="","",SUMIFS(数据录入!$F$5:$F$785,数据录入!$I$5:$I$785,$B158,数据录入!$K$5:$K$785,C$43))</f>
        <v>0</v>
      </c>
      <c r="D158" s="38">
        <f>IF($B158="","",SUMIFS(数据录入!$F$5:$F$785,数据录入!$I$5:$I$785,$B158,数据录入!$K$5:$K$785,D$43))</f>
        <v>0</v>
      </c>
      <c r="E158" s="38">
        <f>IF($B158="","",SUMIFS(数据录入!$F$5:$F$785,数据录入!$I$5:$I$785,$B158,数据录入!$K$5:$K$785,E$43))</f>
        <v>0</v>
      </c>
      <c r="F158" s="38">
        <f>IF($B158="","",SUMIFS(数据录入!$F$5:$F$785,数据录入!$I$5:$I$785,$B158,数据录入!$K$5:$K$785,F$43))</f>
        <v>0</v>
      </c>
      <c r="G158" s="38">
        <f>IF($B158="","",SUMIFS(数据录入!$F$5:$F$785,数据录入!$I$5:$I$785,$B158,数据录入!$K$5:$K$785,G$43))</f>
        <v>0</v>
      </c>
      <c r="H158" s="38">
        <f>IF($B158="","",SUMIFS(数据录入!$F$5:$F$785,数据录入!$I$5:$I$785,$B158,数据录入!$K$5:$K$785,H$43))</f>
        <v>0</v>
      </c>
      <c r="I158" s="38">
        <f>IF($B158="","",SUMIFS(数据录入!$F$5:$F$785,数据录入!$I$5:$I$785,$B158,数据录入!$K$5:$K$785,I$43))</f>
        <v>0</v>
      </c>
      <c r="J158" s="38">
        <f>IF($B158="","",SUMIFS(数据录入!$F$5:$F$785,数据录入!$I$5:$I$785,$B158,数据录入!$K$5:$K$785,J$43))</f>
        <v>0</v>
      </c>
      <c r="K158" s="38">
        <f>IF($B158="","",SUMIFS(数据录入!$F$5:$F$785,数据录入!$I$5:$I$785,$B158,数据录入!$K$5:$K$785,K$43))</f>
        <v>0</v>
      </c>
      <c r="L158" s="38">
        <f>IF($B158="","",SUMIFS(数据录入!$F$5:$F$785,数据录入!$I$5:$I$785,$B158,数据录入!$K$5:$K$785,L$43))</f>
        <v>0</v>
      </c>
      <c r="M158" s="38">
        <f>IF($B158="","",SUMIFS(数据录入!$F$5:$F$785,数据录入!$I$5:$I$785,$B158,数据录入!$K$5:$K$785,M$43))</f>
        <v>0</v>
      </c>
      <c r="N158" s="38">
        <f>IF($B158="","",SUMIFS(数据录入!$F$5:$F$785,数据录入!$I$5:$I$785,$B158,数据录入!$K$5:$K$785,N$43))</f>
        <v>0</v>
      </c>
      <c r="O158" s="38">
        <f t="shared" si="15"/>
        <v>0</v>
      </c>
      <c r="P158" s="39">
        <f t="shared" si="16"/>
        <v>0</v>
      </c>
    </row>
    <row r="159" ht="16.5" spans="1:16">
      <c r="A159" s="37">
        <v>116</v>
      </c>
      <c r="B159" s="44" t="s">
        <v>209</v>
      </c>
      <c r="C159" s="38">
        <f>IF($B159="","",SUMIFS(数据录入!$F$5:$F$785,数据录入!$I$5:$I$785,$B159,数据录入!$K$5:$K$785,C$43))</f>
        <v>0</v>
      </c>
      <c r="D159" s="38">
        <f>IF($B159="","",SUMIFS(数据录入!$F$5:$F$785,数据录入!$I$5:$I$785,$B159,数据录入!$K$5:$K$785,D$43))</f>
        <v>0</v>
      </c>
      <c r="E159" s="38">
        <f>IF($B159="","",SUMIFS(数据录入!$F$5:$F$785,数据录入!$I$5:$I$785,$B159,数据录入!$K$5:$K$785,E$43))</f>
        <v>0</v>
      </c>
      <c r="F159" s="38">
        <f>IF($B159="","",SUMIFS(数据录入!$F$5:$F$785,数据录入!$I$5:$I$785,$B159,数据录入!$K$5:$K$785,F$43))</f>
        <v>0</v>
      </c>
      <c r="G159" s="38">
        <f>IF($B159="","",SUMIFS(数据录入!$F$5:$F$785,数据录入!$I$5:$I$785,$B159,数据录入!$K$5:$K$785,G$43))</f>
        <v>0</v>
      </c>
      <c r="H159" s="38">
        <f>IF($B159="","",SUMIFS(数据录入!$F$5:$F$785,数据录入!$I$5:$I$785,$B159,数据录入!$K$5:$K$785,H$43))</f>
        <v>0</v>
      </c>
      <c r="I159" s="38">
        <f>IF($B159="","",SUMIFS(数据录入!$F$5:$F$785,数据录入!$I$5:$I$785,$B159,数据录入!$K$5:$K$785,I$43))</f>
        <v>0</v>
      </c>
      <c r="J159" s="38">
        <f>IF($B159="","",SUMIFS(数据录入!$F$5:$F$785,数据录入!$I$5:$I$785,$B159,数据录入!$K$5:$K$785,J$43))</f>
        <v>0</v>
      </c>
      <c r="K159" s="38">
        <f>IF($B159="","",SUMIFS(数据录入!$F$5:$F$785,数据录入!$I$5:$I$785,$B159,数据录入!$K$5:$K$785,K$43))</f>
        <v>0</v>
      </c>
      <c r="L159" s="38">
        <f>IF($B159="","",SUMIFS(数据录入!$F$5:$F$785,数据录入!$I$5:$I$785,$B159,数据录入!$K$5:$K$785,L$43))</f>
        <v>0</v>
      </c>
      <c r="M159" s="38">
        <f>IF($B159="","",SUMIFS(数据录入!$F$5:$F$785,数据录入!$I$5:$I$785,$B159,数据录入!$K$5:$K$785,M$43))</f>
        <v>0</v>
      </c>
      <c r="N159" s="38">
        <f>IF($B159="","",SUMIFS(数据录入!$F$5:$F$785,数据录入!$I$5:$I$785,$B159,数据录入!$K$5:$K$785,N$43))</f>
        <v>0</v>
      </c>
      <c r="O159" s="38">
        <f t="shared" si="15"/>
        <v>0</v>
      </c>
      <c r="P159" s="39">
        <f t="shared" si="16"/>
        <v>0</v>
      </c>
    </row>
    <row r="160" ht="16.5" spans="1:16">
      <c r="A160" s="37">
        <v>117</v>
      </c>
      <c r="B160" s="44" t="s">
        <v>66</v>
      </c>
      <c r="C160" s="38">
        <f>IF($B160="","",SUMIFS(数据录入!$F$5:$F$785,数据录入!$I$5:$I$785,$B160,数据录入!$K$5:$K$785,C$43))</f>
        <v>0</v>
      </c>
      <c r="D160" s="38">
        <f>IF($B160="","",SUMIFS(数据录入!$F$5:$F$785,数据录入!$I$5:$I$785,$B160,数据录入!$K$5:$K$785,D$43))</f>
        <v>0</v>
      </c>
      <c r="E160" s="38">
        <f>IF($B160="","",SUMIFS(数据录入!$F$5:$F$785,数据录入!$I$5:$I$785,$B160,数据录入!$K$5:$K$785,E$43))</f>
        <v>0</v>
      </c>
      <c r="F160" s="38">
        <f>IF($B160="","",SUMIFS(数据录入!$F$5:$F$785,数据录入!$I$5:$I$785,$B160,数据录入!$K$5:$K$785,F$43))</f>
        <v>0</v>
      </c>
      <c r="G160" s="38">
        <f>IF($B160="","",SUMIFS(数据录入!$F$5:$F$785,数据录入!$I$5:$I$785,$B160,数据录入!$K$5:$K$785,G$43))</f>
        <v>0</v>
      </c>
      <c r="H160" s="38">
        <f>IF($B160="","",SUMIFS(数据录入!$F$5:$F$785,数据录入!$I$5:$I$785,$B160,数据录入!$K$5:$K$785,H$43))</f>
        <v>0</v>
      </c>
      <c r="I160" s="38">
        <f>IF($B160="","",SUMIFS(数据录入!$F$5:$F$785,数据录入!$I$5:$I$785,$B160,数据录入!$K$5:$K$785,I$43))</f>
        <v>3090000</v>
      </c>
      <c r="J160" s="38">
        <f>IF($B160="","",SUMIFS(数据录入!$F$5:$F$785,数据录入!$I$5:$I$785,$B160,数据录入!$K$5:$K$785,J$43))</f>
        <v>3050000</v>
      </c>
      <c r="K160" s="38">
        <f>IF($B160="","",SUMIFS(数据录入!$F$5:$F$785,数据录入!$I$5:$I$785,$B160,数据录入!$K$5:$K$785,K$43))</f>
        <v>30000</v>
      </c>
      <c r="L160" s="38">
        <f>IF($B160="","",SUMIFS(数据录入!$F$5:$F$785,数据录入!$I$5:$I$785,$B160,数据录入!$K$5:$K$785,L$43))</f>
        <v>0</v>
      </c>
      <c r="M160" s="38">
        <f>IF($B160="","",SUMIFS(数据录入!$F$5:$F$785,数据录入!$I$5:$I$785,$B160,数据录入!$K$5:$K$785,M$43))</f>
        <v>0</v>
      </c>
      <c r="N160" s="38">
        <f>IF($B160="","",SUMIFS(数据录入!$F$5:$F$785,数据录入!$I$5:$I$785,$B160,数据录入!$K$5:$K$785,N$43))</f>
        <v>0</v>
      </c>
      <c r="O160" s="38">
        <f t="shared" si="15"/>
        <v>6170000</v>
      </c>
      <c r="P160" s="39">
        <f t="shared" si="16"/>
        <v>0.163388561225987</v>
      </c>
    </row>
    <row r="161" ht="16.5" spans="1:16">
      <c r="A161" s="37">
        <v>118</v>
      </c>
      <c r="B161" s="44" t="s">
        <v>57</v>
      </c>
      <c r="C161" s="38">
        <f>IF($B161="","",SUMIFS(数据录入!$F$5:$F$785,数据录入!$I$5:$I$785,$B161,数据录入!$K$5:$K$785,C$43))</f>
        <v>0</v>
      </c>
      <c r="D161" s="38">
        <f>IF($B161="","",SUMIFS(数据录入!$F$5:$F$785,数据录入!$I$5:$I$785,$B161,数据录入!$K$5:$K$785,D$43))</f>
        <v>0</v>
      </c>
      <c r="E161" s="38">
        <f>IF($B161="","",SUMIFS(数据录入!$F$5:$F$785,数据录入!$I$5:$I$785,$B161,数据录入!$K$5:$K$785,E$43))</f>
        <v>0</v>
      </c>
      <c r="F161" s="38">
        <f>IF($B161="","",SUMIFS(数据录入!$F$5:$F$785,数据录入!$I$5:$I$785,$B161,数据录入!$K$5:$K$785,F$43))</f>
        <v>0</v>
      </c>
      <c r="G161" s="38">
        <f>IF($B161="","",SUMIFS(数据录入!$F$5:$F$785,数据录入!$I$5:$I$785,$B161,数据录入!$K$5:$K$785,G$43))</f>
        <v>0</v>
      </c>
      <c r="H161" s="38">
        <f>IF($B161="","",SUMIFS(数据录入!$F$5:$F$785,数据录入!$I$5:$I$785,$B161,数据录入!$K$5:$K$785,H$43))</f>
        <v>0</v>
      </c>
      <c r="I161" s="38">
        <f>IF($B161="","",SUMIFS(数据录入!$F$5:$F$785,数据录入!$I$5:$I$785,$B161,数据录入!$K$5:$K$785,I$43))</f>
        <v>1810000</v>
      </c>
      <c r="J161" s="38">
        <f>IF($B161="","",SUMIFS(数据录入!$F$5:$F$785,数据录入!$I$5:$I$785,$B161,数据录入!$K$5:$K$785,J$43))</f>
        <v>180000</v>
      </c>
      <c r="K161" s="38">
        <f>IF($B161="","",SUMIFS(数据录入!$F$5:$F$785,数据录入!$I$5:$I$785,$B161,数据录入!$K$5:$K$785,K$43))</f>
        <v>0</v>
      </c>
      <c r="L161" s="38">
        <f>IF($B161="","",SUMIFS(数据录入!$F$5:$F$785,数据录入!$I$5:$I$785,$B161,数据录入!$K$5:$K$785,L$43))</f>
        <v>0</v>
      </c>
      <c r="M161" s="38">
        <f>IF($B161="","",SUMIFS(数据录入!$F$5:$F$785,数据录入!$I$5:$I$785,$B161,数据录入!$K$5:$K$785,M$43))</f>
        <v>0</v>
      </c>
      <c r="N161" s="38">
        <f>IF($B161="","",SUMIFS(数据录入!$F$5:$F$785,数据录入!$I$5:$I$785,$B161,数据录入!$K$5:$K$785,N$43))</f>
        <v>0</v>
      </c>
      <c r="O161" s="38">
        <f t="shared" si="15"/>
        <v>1990000</v>
      </c>
      <c r="P161" s="39">
        <f t="shared" si="16"/>
        <v>0.0526974451928225</v>
      </c>
    </row>
    <row r="162" ht="16.5" spans="1:16">
      <c r="A162" s="37">
        <v>119</v>
      </c>
      <c r="B162" s="44" t="s">
        <v>61</v>
      </c>
      <c r="C162" s="38">
        <f>IF($B162="","",SUMIFS(数据录入!$F$5:$F$785,数据录入!$I$5:$I$785,$B162,数据录入!$K$5:$K$785,C$43))</f>
        <v>0</v>
      </c>
      <c r="D162" s="38">
        <f>IF($B162="","",SUMIFS(数据录入!$F$5:$F$785,数据录入!$I$5:$I$785,$B162,数据录入!$K$5:$K$785,D$43))</f>
        <v>0</v>
      </c>
      <c r="E162" s="38">
        <f>IF($B162="","",SUMIFS(数据录入!$F$5:$F$785,数据录入!$I$5:$I$785,$B162,数据录入!$K$5:$K$785,E$43))</f>
        <v>0</v>
      </c>
      <c r="F162" s="38">
        <f>IF($B162="","",SUMIFS(数据录入!$F$5:$F$785,数据录入!$I$5:$I$785,$B162,数据录入!$K$5:$K$785,F$43))</f>
        <v>0</v>
      </c>
      <c r="G162" s="38">
        <f>IF($B162="","",SUMIFS(数据录入!$F$5:$F$785,数据录入!$I$5:$I$785,$B162,数据录入!$K$5:$K$785,G$43))</f>
        <v>0</v>
      </c>
      <c r="H162" s="38">
        <f>IF($B162="","",SUMIFS(数据录入!$F$5:$F$785,数据录入!$I$5:$I$785,$B162,数据录入!$K$5:$K$785,H$43))</f>
        <v>0</v>
      </c>
      <c r="I162" s="38">
        <f>IF($B162="","",SUMIFS(数据录入!$F$5:$F$785,数据录入!$I$5:$I$785,$B162,数据录入!$K$5:$K$785,I$43))</f>
        <v>0</v>
      </c>
      <c r="J162" s="38">
        <f>IF($B162="","",SUMIFS(数据录入!$F$5:$F$785,数据录入!$I$5:$I$785,$B162,数据录入!$K$5:$K$785,J$43))</f>
        <v>150000</v>
      </c>
      <c r="K162" s="38">
        <f>IF($B162="","",SUMIFS(数据录入!$F$5:$F$785,数据录入!$I$5:$I$785,$B162,数据录入!$K$5:$K$785,K$43))</f>
        <v>0</v>
      </c>
      <c r="L162" s="38">
        <f>IF($B162="","",SUMIFS(数据录入!$F$5:$F$785,数据录入!$I$5:$I$785,$B162,数据录入!$K$5:$K$785,L$43))</f>
        <v>0</v>
      </c>
      <c r="M162" s="38">
        <f>IF($B162="","",SUMIFS(数据录入!$F$5:$F$785,数据录入!$I$5:$I$785,$B162,数据录入!$K$5:$K$785,M$43))</f>
        <v>0</v>
      </c>
      <c r="N162" s="38">
        <f>IF($B162="","",SUMIFS(数据录入!$F$5:$F$785,数据录入!$I$5:$I$785,$B162,数据录入!$K$5:$K$785,N$43))</f>
        <v>0</v>
      </c>
      <c r="O162" s="38">
        <f t="shared" si="15"/>
        <v>150000</v>
      </c>
      <c r="P162" s="39">
        <f t="shared" si="16"/>
        <v>0.00397216923563989</v>
      </c>
    </row>
    <row r="163" ht="16.5" spans="1:16">
      <c r="A163" s="37">
        <v>120</v>
      </c>
      <c r="B163" s="44" t="s">
        <v>82</v>
      </c>
      <c r="C163" s="38">
        <f>IF($B163="","",SUMIFS(数据录入!$F$5:$F$785,数据录入!$I$5:$I$785,$B163,数据录入!$K$5:$K$785,C$43))</f>
        <v>0</v>
      </c>
      <c r="D163" s="38">
        <f>IF($B163="","",SUMIFS(数据录入!$F$5:$F$785,数据录入!$I$5:$I$785,$B163,数据录入!$K$5:$K$785,D$43))</f>
        <v>0</v>
      </c>
      <c r="E163" s="38">
        <f>IF($B163="","",SUMIFS(数据录入!$F$5:$F$785,数据录入!$I$5:$I$785,$B163,数据录入!$K$5:$K$785,E$43))</f>
        <v>0</v>
      </c>
      <c r="F163" s="38">
        <f>IF($B163="","",SUMIFS(数据录入!$F$5:$F$785,数据录入!$I$5:$I$785,$B163,数据录入!$K$5:$K$785,F$43))</f>
        <v>0</v>
      </c>
      <c r="G163" s="38">
        <f>IF($B163="","",SUMIFS(数据录入!$F$5:$F$785,数据录入!$I$5:$I$785,$B163,数据录入!$K$5:$K$785,G$43))</f>
        <v>0</v>
      </c>
      <c r="H163" s="38">
        <f>IF($B163="","",SUMIFS(数据录入!$F$5:$F$785,数据录入!$I$5:$I$785,$B163,数据录入!$K$5:$K$785,H$43))</f>
        <v>0</v>
      </c>
      <c r="I163" s="38">
        <f>IF($B163="","",SUMIFS(数据录入!$F$5:$F$785,数据录入!$I$5:$I$785,$B163,数据录入!$K$5:$K$785,I$43))</f>
        <v>5</v>
      </c>
      <c r="J163" s="38">
        <f>IF($B163="","",SUMIFS(数据录入!$F$5:$F$785,数据录入!$I$5:$I$785,$B163,数据录入!$K$5:$K$785,J$43))</f>
        <v>3000</v>
      </c>
      <c r="K163" s="38">
        <f>IF($B163="","",SUMIFS(数据录入!$F$5:$F$785,数据录入!$I$5:$I$785,$B163,数据录入!$K$5:$K$785,K$43))</f>
        <v>0</v>
      </c>
      <c r="L163" s="38">
        <f>IF($B163="","",SUMIFS(数据录入!$F$5:$F$785,数据录入!$I$5:$I$785,$B163,数据录入!$K$5:$K$785,L$43))</f>
        <v>0</v>
      </c>
      <c r="M163" s="38">
        <f>IF($B163="","",SUMIFS(数据录入!$F$5:$F$785,数据录入!$I$5:$I$785,$B163,数据录入!$K$5:$K$785,M$43))</f>
        <v>0</v>
      </c>
      <c r="N163" s="38">
        <f>IF($B163="","",SUMIFS(数据录入!$F$5:$F$785,数据录入!$I$5:$I$785,$B163,数据录入!$K$5:$K$785,N$43))</f>
        <v>0</v>
      </c>
      <c r="O163" s="38">
        <f t="shared" si="15"/>
        <v>3005</v>
      </c>
      <c r="P163" s="39">
        <f t="shared" si="16"/>
        <v>7.95757903539858e-5</v>
      </c>
    </row>
    <row r="164" ht="16.5" spans="1:16">
      <c r="A164" s="37">
        <v>121</v>
      </c>
      <c r="B164" s="44" t="s">
        <v>210</v>
      </c>
      <c r="C164" s="38">
        <f>IF($B164="","",SUMIFS(数据录入!$F$5:$F$785,数据录入!$I$5:$I$785,$B164,数据录入!$K$5:$K$785,C$43))</f>
        <v>0</v>
      </c>
      <c r="D164" s="38">
        <f>IF($B164="","",SUMIFS(数据录入!$F$5:$F$785,数据录入!$I$5:$I$785,$B164,数据录入!$K$5:$K$785,D$43))</f>
        <v>0</v>
      </c>
      <c r="E164" s="38">
        <f>IF($B164="","",SUMIFS(数据录入!$F$5:$F$785,数据录入!$I$5:$I$785,$B164,数据录入!$K$5:$K$785,E$43))</f>
        <v>0</v>
      </c>
      <c r="F164" s="38">
        <f>IF($B164="","",SUMIFS(数据录入!$F$5:$F$785,数据录入!$I$5:$I$785,$B164,数据录入!$K$5:$K$785,F$43))</f>
        <v>0</v>
      </c>
      <c r="G164" s="38">
        <f>IF($B164="","",SUMIFS(数据录入!$F$5:$F$785,数据录入!$I$5:$I$785,$B164,数据录入!$K$5:$K$785,G$43))</f>
        <v>0</v>
      </c>
      <c r="H164" s="38">
        <f>IF($B164="","",SUMIFS(数据录入!$F$5:$F$785,数据录入!$I$5:$I$785,$B164,数据录入!$K$5:$K$785,H$43))</f>
        <v>0</v>
      </c>
      <c r="I164" s="38">
        <f>IF($B164="","",SUMIFS(数据录入!$F$5:$F$785,数据录入!$I$5:$I$785,$B164,数据录入!$K$5:$K$785,I$43))</f>
        <v>25500</v>
      </c>
      <c r="J164" s="38">
        <f>IF($B164="","",SUMIFS(数据录入!$F$5:$F$785,数据录入!$I$5:$I$785,$B164,数据录入!$K$5:$K$785,J$43))</f>
        <v>0</v>
      </c>
      <c r="K164" s="38">
        <f>IF($B164="","",SUMIFS(数据录入!$F$5:$F$785,数据录入!$I$5:$I$785,$B164,数据录入!$K$5:$K$785,K$43))</f>
        <v>0</v>
      </c>
      <c r="L164" s="38">
        <f>IF($B164="","",SUMIFS(数据录入!$F$5:$F$785,数据录入!$I$5:$I$785,$B164,数据录入!$K$5:$K$785,L$43))</f>
        <v>0</v>
      </c>
      <c r="M164" s="38">
        <f>IF($B164="","",SUMIFS(数据录入!$F$5:$F$785,数据录入!$I$5:$I$785,$B164,数据录入!$K$5:$K$785,M$43))</f>
        <v>0</v>
      </c>
      <c r="N164" s="38">
        <f>IF($B164="","",SUMIFS(数据录入!$F$5:$F$785,数据录入!$I$5:$I$785,$B164,数据录入!$K$5:$K$785,N$43))</f>
        <v>0</v>
      </c>
      <c r="O164" s="38">
        <f t="shared" si="15"/>
        <v>25500</v>
      </c>
      <c r="P164" s="39">
        <f t="shared" si="16"/>
        <v>0.000675268770058781</v>
      </c>
    </row>
    <row r="165" ht="16.5" spans="1:16">
      <c r="A165" s="37">
        <v>122</v>
      </c>
      <c r="B165" s="44" t="s">
        <v>211</v>
      </c>
      <c r="C165" s="38">
        <f>IF($B165="","",SUMIFS(数据录入!$F$5:$F$785,数据录入!$I$5:$I$785,$B165,数据录入!$K$5:$K$785,C$43))</f>
        <v>0</v>
      </c>
      <c r="D165" s="38">
        <f>IF($B165="","",SUMIFS(数据录入!$F$5:$F$785,数据录入!$I$5:$I$785,$B165,数据录入!$K$5:$K$785,D$43))</f>
        <v>0</v>
      </c>
      <c r="E165" s="38">
        <f>IF($B165="","",SUMIFS(数据录入!$F$5:$F$785,数据录入!$I$5:$I$785,$B165,数据录入!$K$5:$K$785,E$43))</f>
        <v>0</v>
      </c>
      <c r="F165" s="38">
        <f>IF($B165="","",SUMIFS(数据录入!$F$5:$F$785,数据录入!$I$5:$I$785,$B165,数据录入!$K$5:$K$785,F$43))</f>
        <v>0</v>
      </c>
      <c r="G165" s="38">
        <f>IF($B165="","",SUMIFS(数据录入!$F$5:$F$785,数据录入!$I$5:$I$785,$B165,数据录入!$K$5:$K$785,G$43))</f>
        <v>0</v>
      </c>
      <c r="H165" s="38">
        <f>IF($B165="","",SUMIFS(数据录入!$F$5:$F$785,数据录入!$I$5:$I$785,$B165,数据录入!$K$5:$K$785,H$43))</f>
        <v>0</v>
      </c>
      <c r="I165" s="38">
        <f>IF($B165="","",SUMIFS(数据录入!$F$5:$F$785,数据录入!$I$5:$I$785,$B165,数据录入!$K$5:$K$785,I$43))</f>
        <v>125</v>
      </c>
      <c r="J165" s="38">
        <f>IF($B165="","",SUMIFS(数据录入!$F$5:$F$785,数据录入!$I$5:$I$785,$B165,数据录入!$K$5:$K$785,J$43))</f>
        <v>125</v>
      </c>
      <c r="K165" s="38">
        <f>IF($B165="","",SUMIFS(数据录入!$F$5:$F$785,数据录入!$I$5:$I$785,$B165,数据录入!$K$5:$K$785,K$43))</f>
        <v>0</v>
      </c>
      <c r="L165" s="38">
        <f>IF($B165="","",SUMIFS(数据录入!$F$5:$F$785,数据录入!$I$5:$I$785,$B165,数据录入!$K$5:$K$785,L$43))</f>
        <v>0</v>
      </c>
      <c r="M165" s="38">
        <f>IF($B165="","",SUMIFS(数据录入!$F$5:$F$785,数据录入!$I$5:$I$785,$B165,数据录入!$K$5:$K$785,M$43))</f>
        <v>0</v>
      </c>
      <c r="N165" s="38">
        <f>IF($B165="","",SUMIFS(数据录入!$F$5:$F$785,数据录入!$I$5:$I$785,$B165,数据录入!$K$5:$K$785,N$43))</f>
        <v>0</v>
      </c>
      <c r="O165" s="38">
        <f t="shared" si="15"/>
        <v>250</v>
      </c>
      <c r="P165" s="39">
        <f t="shared" si="16"/>
        <v>6.62028205939981e-6</v>
      </c>
    </row>
    <row r="166" ht="16.5" spans="1:16">
      <c r="A166" s="37">
        <v>123</v>
      </c>
      <c r="B166" s="44" t="s">
        <v>212</v>
      </c>
      <c r="C166" s="38">
        <f>IF($B166="","",SUMIFS(数据录入!$F$5:$F$785,数据录入!$I$5:$I$785,$B166,数据录入!$K$5:$K$785,C$43))</f>
        <v>0</v>
      </c>
      <c r="D166" s="38">
        <f>IF($B166="","",SUMIFS(数据录入!$F$5:$F$785,数据录入!$I$5:$I$785,$B166,数据录入!$K$5:$K$785,D$43))</f>
        <v>0</v>
      </c>
      <c r="E166" s="38">
        <f>IF($B166="","",SUMIFS(数据录入!$F$5:$F$785,数据录入!$I$5:$I$785,$B166,数据录入!$K$5:$K$785,E$43))</f>
        <v>0</v>
      </c>
      <c r="F166" s="38">
        <f>IF($B166="","",SUMIFS(数据录入!$F$5:$F$785,数据录入!$I$5:$I$785,$B166,数据录入!$K$5:$K$785,F$43))</f>
        <v>0</v>
      </c>
      <c r="G166" s="38">
        <f>IF($B166="","",SUMIFS(数据录入!$F$5:$F$785,数据录入!$I$5:$I$785,$B166,数据录入!$K$5:$K$785,G$43))</f>
        <v>0</v>
      </c>
      <c r="H166" s="38">
        <f>IF($B166="","",SUMIFS(数据录入!$F$5:$F$785,数据录入!$I$5:$I$785,$B166,数据录入!$K$5:$K$785,H$43))</f>
        <v>0</v>
      </c>
      <c r="I166" s="38">
        <f>IF($B166="","",SUMIFS(数据录入!$F$5:$F$785,数据录入!$I$5:$I$785,$B166,数据录入!$K$5:$K$785,I$43))</f>
        <v>200</v>
      </c>
      <c r="J166" s="38">
        <f>IF($B166="","",SUMIFS(数据录入!$F$5:$F$785,数据录入!$I$5:$I$785,$B166,数据录入!$K$5:$K$785,J$43))</f>
        <v>200</v>
      </c>
      <c r="K166" s="38">
        <f>IF($B166="","",SUMIFS(数据录入!$F$5:$F$785,数据录入!$I$5:$I$785,$B166,数据录入!$K$5:$K$785,K$43))</f>
        <v>0</v>
      </c>
      <c r="L166" s="38">
        <f>IF($B166="","",SUMIFS(数据录入!$F$5:$F$785,数据录入!$I$5:$I$785,$B166,数据录入!$K$5:$K$785,L$43))</f>
        <v>0</v>
      </c>
      <c r="M166" s="38">
        <f>IF($B166="","",SUMIFS(数据录入!$F$5:$F$785,数据录入!$I$5:$I$785,$B166,数据录入!$K$5:$K$785,M$43))</f>
        <v>0</v>
      </c>
      <c r="N166" s="38">
        <f>IF($B166="","",SUMIFS(数据录入!$F$5:$F$785,数据录入!$I$5:$I$785,$B166,数据录入!$K$5:$K$785,N$43))</f>
        <v>0</v>
      </c>
      <c r="O166" s="38">
        <f t="shared" si="15"/>
        <v>400</v>
      </c>
      <c r="P166" s="39">
        <f t="shared" si="16"/>
        <v>1.05924512950397e-5</v>
      </c>
    </row>
    <row r="167" ht="16.5" spans="1:16">
      <c r="A167" s="37">
        <v>124</v>
      </c>
      <c r="B167" s="44" t="s">
        <v>213</v>
      </c>
      <c r="C167" s="38">
        <f>IF($B167="","",SUMIFS(数据录入!$F$5:$F$785,数据录入!$I$5:$I$785,$B167,数据录入!$K$5:$K$785,C$43))</f>
        <v>0</v>
      </c>
      <c r="D167" s="38">
        <f>IF($B167="","",SUMIFS(数据录入!$F$5:$F$785,数据录入!$I$5:$I$785,$B167,数据录入!$K$5:$K$785,D$43))</f>
        <v>0</v>
      </c>
      <c r="E167" s="38">
        <f>IF($B167="","",SUMIFS(数据录入!$F$5:$F$785,数据录入!$I$5:$I$785,$B167,数据录入!$K$5:$K$785,E$43))</f>
        <v>0</v>
      </c>
      <c r="F167" s="38">
        <f>IF($B167="","",SUMIFS(数据录入!$F$5:$F$785,数据录入!$I$5:$I$785,$B167,数据录入!$K$5:$K$785,F$43))</f>
        <v>0</v>
      </c>
      <c r="G167" s="38">
        <f>IF($B167="","",SUMIFS(数据录入!$F$5:$F$785,数据录入!$I$5:$I$785,$B167,数据录入!$K$5:$K$785,G$43))</f>
        <v>0</v>
      </c>
      <c r="H167" s="38">
        <f>IF($B167="","",SUMIFS(数据录入!$F$5:$F$785,数据录入!$I$5:$I$785,$B167,数据录入!$K$5:$K$785,H$43))</f>
        <v>0</v>
      </c>
      <c r="I167" s="38">
        <f>IF($B167="","",SUMIFS(数据录入!$F$5:$F$785,数据录入!$I$5:$I$785,$B167,数据录入!$K$5:$K$785,I$43))</f>
        <v>5000</v>
      </c>
      <c r="J167" s="38">
        <f>IF($B167="","",SUMIFS(数据录入!$F$5:$F$785,数据录入!$I$5:$I$785,$B167,数据录入!$K$5:$K$785,J$43))</f>
        <v>0</v>
      </c>
      <c r="K167" s="38">
        <f>IF($B167="","",SUMIFS(数据录入!$F$5:$F$785,数据录入!$I$5:$I$785,$B167,数据录入!$K$5:$K$785,K$43))</f>
        <v>0</v>
      </c>
      <c r="L167" s="38">
        <f>IF($B167="","",SUMIFS(数据录入!$F$5:$F$785,数据录入!$I$5:$I$785,$B167,数据录入!$K$5:$K$785,L$43))</f>
        <v>0</v>
      </c>
      <c r="M167" s="38">
        <f>IF($B167="","",SUMIFS(数据录入!$F$5:$F$785,数据录入!$I$5:$I$785,$B167,数据录入!$K$5:$K$785,M$43))</f>
        <v>0</v>
      </c>
      <c r="N167" s="38">
        <f>IF($B167="","",SUMIFS(数据录入!$F$5:$F$785,数据录入!$I$5:$I$785,$B167,数据录入!$K$5:$K$785,N$43))</f>
        <v>0</v>
      </c>
      <c r="O167" s="38">
        <f t="shared" si="15"/>
        <v>5000</v>
      </c>
      <c r="P167" s="39">
        <f t="shared" si="16"/>
        <v>0.000132405641187996</v>
      </c>
    </row>
    <row r="168" ht="16.5" spans="1:16">
      <c r="A168" s="37">
        <v>125</v>
      </c>
      <c r="B168" s="44" t="s">
        <v>214</v>
      </c>
      <c r="C168" s="38">
        <f>IF($B168="","",SUMIFS(数据录入!$F$5:$F$785,数据录入!$I$5:$I$785,$B168,数据录入!$K$5:$K$785,C$43))</f>
        <v>0</v>
      </c>
      <c r="D168" s="38">
        <f>IF($B168="","",SUMIFS(数据录入!$F$5:$F$785,数据录入!$I$5:$I$785,$B168,数据录入!$K$5:$K$785,D$43))</f>
        <v>0</v>
      </c>
      <c r="E168" s="38">
        <f>IF($B168="","",SUMIFS(数据录入!$F$5:$F$785,数据录入!$I$5:$I$785,$B168,数据录入!$K$5:$K$785,E$43))</f>
        <v>0</v>
      </c>
      <c r="F168" s="38">
        <f>IF($B168="","",SUMIFS(数据录入!$F$5:$F$785,数据录入!$I$5:$I$785,$B168,数据录入!$K$5:$K$785,F$43))</f>
        <v>0</v>
      </c>
      <c r="G168" s="38">
        <f>IF($B168="","",SUMIFS(数据录入!$F$5:$F$785,数据录入!$I$5:$I$785,$B168,数据录入!$K$5:$K$785,G$43))</f>
        <v>0</v>
      </c>
      <c r="H168" s="38">
        <f>IF($B168="","",SUMIFS(数据录入!$F$5:$F$785,数据录入!$I$5:$I$785,$B168,数据录入!$K$5:$K$785,H$43))</f>
        <v>0</v>
      </c>
      <c r="I168" s="38">
        <f>IF($B168="","",SUMIFS(数据录入!$F$5:$F$785,数据录入!$I$5:$I$785,$B168,数据录入!$K$5:$K$785,I$43))</f>
        <v>1750000</v>
      </c>
      <c r="J168" s="38">
        <f>IF($B168="","",SUMIFS(数据录入!$F$5:$F$785,数据录入!$I$5:$I$785,$B168,数据录入!$K$5:$K$785,J$43))</f>
        <v>4740000</v>
      </c>
      <c r="K168" s="38">
        <f>IF($B168="","",SUMIFS(数据录入!$F$5:$F$785,数据录入!$I$5:$I$785,$B168,数据录入!$K$5:$K$785,K$43))</f>
        <v>0</v>
      </c>
      <c r="L168" s="38">
        <f>IF($B168="","",SUMIFS(数据录入!$F$5:$F$785,数据录入!$I$5:$I$785,$B168,数据录入!$K$5:$K$785,L$43))</f>
        <v>0</v>
      </c>
      <c r="M168" s="38">
        <f>IF($B168="","",SUMIFS(数据录入!$F$5:$F$785,数据录入!$I$5:$I$785,$B168,数据录入!$K$5:$K$785,M$43))</f>
        <v>0</v>
      </c>
      <c r="N168" s="38">
        <f>IF($B168="","",SUMIFS(数据录入!$F$5:$F$785,数据录入!$I$5:$I$785,$B168,数据录入!$K$5:$K$785,N$43))</f>
        <v>0</v>
      </c>
      <c r="O168" s="38">
        <f t="shared" si="15"/>
        <v>6490000</v>
      </c>
      <c r="P168" s="39">
        <f t="shared" si="16"/>
        <v>0.171862522262019</v>
      </c>
    </row>
    <row r="169" ht="16.5" spans="1:16">
      <c r="A169" s="37">
        <v>126</v>
      </c>
      <c r="B169" s="44" t="s">
        <v>215</v>
      </c>
      <c r="C169" s="38">
        <f>IF($B169="","",SUMIFS(数据录入!$F$5:$F$785,数据录入!$I$5:$I$785,$B169,数据录入!$K$5:$K$785,C$43))</f>
        <v>0</v>
      </c>
      <c r="D169" s="38">
        <f>IF($B169="","",SUMIFS(数据录入!$F$5:$F$785,数据录入!$I$5:$I$785,$B169,数据录入!$K$5:$K$785,D$43))</f>
        <v>0</v>
      </c>
      <c r="E169" s="38">
        <f>IF($B169="","",SUMIFS(数据录入!$F$5:$F$785,数据录入!$I$5:$I$785,$B169,数据录入!$K$5:$K$785,E$43))</f>
        <v>0</v>
      </c>
      <c r="F169" s="38">
        <f>IF($B169="","",SUMIFS(数据录入!$F$5:$F$785,数据录入!$I$5:$I$785,$B169,数据录入!$K$5:$K$785,F$43))</f>
        <v>0</v>
      </c>
      <c r="G169" s="38">
        <f>IF($B169="","",SUMIFS(数据录入!$F$5:$F$785,数据录入!$I$5:$I$785,$B169,数据录入!$K$5:$K$785,G$43))</f>
        <v>0</v>
      </c>
      <c r="H169" s="38">
        <f>IF($B169="","",SUMIFS(数据录入!$F$5:$F$785,数据录入!$I$5:$I$785,$B169,数据录入!$K$5:$K$785,H$43))</f>
        <v>0</v>
      </c>
      <c r="I169" s="38">
        <f>IF($B169="","",SUMIFS(数据录入!$F$5:$F$785,数据录入!$I$5:$I$785,$B169,数据录入!$K$5:$K$785,I$43))</f>
        <v>6210</v>
      </c>
      <c r="J169" s="38">
        <f>IF($B169="","",SUMIFS(数据录入!$F$5:$F$785,数据录入!$I$5:$I$785,$B169,数据录入!$K$5:$K$785,J$43))</f>
        <v>12420</v>
      </c>
      <c r="K169" s="38">
        <f>IF($B169="","",SUMIFS(数据录入!$F$5:$F$785,数据录入!$I$5:$I$785,$B169,数据录入!$K$5:$K$785,K$43))</f>
        <v>0</v>
      </c>
      <c r="L169" s="38">
        <f>IF($B169="","",SUMIFS(数据录入!$F$5:$F$785,数据录入!$I$5:$I$785,$B169,数据录入!$K$5:$K$785,L$43))</f>
        <v>0</v>
      </c>
      <c r="M169" s="38">
        <f>IF($B169="","",SUMIFS(数据录入!$F$5:$F$785,数据录入!$I$5:$I$785,$B169,数据录入!$K$5:$K$785,M$43))</f>
        <v>0</v>
      </c>
      <c r="N169" s="38">
        <f>IF($B169="","",SUMIFS(数据录入!$F$5:$F$785,数据录入!$I$5:$I$785,$B169,数据录入!$K$5:$K$785,N$43))</f>
        <v>0</v>
      </c>
      <c r="O169" s="38">
        <f t="shared" si="15"/>
        <v>18630</v>
      </c>
      <c r="P169" s="39">
        <f t="shared" si="16"/>
        <v>0.000493343419066474</v>
      </c>
    </row>
    <row r="170" ht="16.5" spans="1:16">
      <c r="A170" s="37">
        <v>127</v>
      </c>
      <c r="B170" s="44" t="s">
        <v>216</v>
      </c>
      <c r="C170" s="38">
        <f>IF($B170="","",SUMIFS(数据录入!$F$5:$F$785,数据录入!$I$5:$I$785,$B170,数据录入!$K$5:$K$785,C$43))</f>
        <v>0</v>
      </c>
      <c r="D170" s="38">
        <f>IF($B170="","",SUMIFS(数据录入!$F$5:$F$785,数据录入!$I$5:$I$785,$B170,数据录入!$K$5:$K$785,D$43))</f>
        <v>0</v>
      </c>
      <c r="E170" s="38">
        <f>IF($B170="","",SUMIFS(数据录入!$F$5:$F$785,数据录入!$I$5:$I$785,$B170,数据录入!$K$5:$K$785,E$43))</f>
        <v>0</v>
      </c>
      <c r="F170" s="38">
        <f>IF($B170="","",SUMIFS(数据录入!$F$5:$F$785,数据录入!$I$5:$I$785,$B170,数据录入!$K$5:$K$785,F$43))</f>
        <v>0</v>
      </c>
      <c r="G170" s="38">
        <f>IF($B170="","",SUMIFS(数据录入!$F$5:$F$785,数据录入!$I$5:$I$785,$B170,数据录入!$K$5:$K$785,G$43))</f>
        <v>0</v>
      </c>
      <c r="H170" s="38">
        <f>IF($B170="","",SUMIFS(数据录入!$F$5:$F$785,数据录入!$I$5:$I$785,$B170,数据录入!$K$5:$K$785,H$43))</f>
        <v>0</v>
      </c>
      <c r="I170" s="38">
        <f>IF($B170="","",SUMIFS(数据录入!$F$5:$F$785,数据录入!$I$5:$I$785,$B170,数据录入!$K$5:$K$785,I$43))</f>
        <v>0</v>
      </c>
      <c r="J170" s="38">
        <f>IF($B170="","",SUMIFS(数据录入!$F$5:$F$785,数据录入!$I$5:$I$785,$B170,数据录入!$K$5:$K$785,J$43))</f>
        <v>325</v>
      </c>
      <c r="K170" s="38">
        <f>IF($B170="","",SUMIFS(数据录入!$F$5:$F$785,数据录入!$I$5:$I$785,$B170,数据录入!$K$5:$K$785,K$43))</f>
        <v>300</v>
      </c>
      <c r="L170" s="38">
        <f>IF($B170="","",SUMIFS(数据录入!$F$5:$F$785,数据录入!$I$5:$I$785,$B170,数据录入!$K$5:$K$785,L$43))</f>
        <v>0</v>
      </c>
      <c r="M170" s="38">
        <f>IF($B170="","",SUMIFS(数据录入!$F$5:$F$785,数据录入!$I$5:$I$785,$B170,数据录入!$K$5:$K$785,M$43))</f>
        <v>0</v>
      </c>
      <c r="N170" s="38">
        <f>IF($B170="","",SUMIFS(数据录入!$F$5:$F$785,数据录入!$I$5:$I$785,$B170,数据录入!$K$5:$K$785,N$43))</f>
        <v>0</v>
      </c>
      <c r="O170" s="38">
        <f t="shared" si="15"/>
        <v>625</v>
      </c>
      <c r="P170" s="39">
        <f t="shared" si="16"/>
        <v>1.65507051484995e-5</v>
      </c>
    </row>
    <row r="171" ht="16.5" spans="1:16">
      <c r="A171" s="37">
        <v>128</v>
      </c>
      <c r="B171" s="44" t="s">
        <v>217</v>
      </c>
      <c r="C171" s="38">
        <f>IF($B171="","",SUMIFS(数据录入!$F$5:$F$785,数据录入!$I$5:$I$785,$B171,数据录入!$K$5:$K$785,C$43))</f>
        <v>0</v>
      </c>
      <c r="D171" s="38">
        <f>IF($B171="","",SUMIFS(数据录入!$F$5:$F$785,数据录入!$I$5:$I$785,$B171,数据录入!$K$5:$K$785,D$43))</f>
        <v>0</v>
      </c>
      <c r="E171" s="38">
        <f>IF($B171="","",SUMIFS(数据录入!$F$5:$F$785,数据录入!$I$5:$I$785,$B171,数据录入!$K$5:$K$785,E$43))</f>
        <v>0</v>
      </c>
      <c r="F171" s="38">
        <f>IF($B171="","",SUMIFS(数据录入!$F$5:$F$785,数据录入!$I$5:$I$785,$B171,数据录入!$K$5:$K$785,F$43))</f>
        <v>0</v>
      </c>
      <c r="G171" s="38">
        <f>IF($B171="","",SUMIFS(数据录入!$F$5:$F$785,数据录入!$I$5:$I$785,$B171,数据录入!$K$5:$K$785,G$43))</f>
        <v>0</v>
      </c>
      <c r="H171" s="38">
        <f>IF($B171="","",SUMIFS(数据录入!$F$5:$F$785,数据录入!$I$5:$I$785,$B171,数据录入!$K$5:$K$785,H$43))</f>
        <v>0</v>
      </c>
      <c r="I171" s="38">
        <f>IF($B171="","",SUMIFS(数据录入!$F$5:$F$785,数据录入!$I$5:$I$785,$B171,数据录入!$K$5:$K$785,I$43))</f>
        <v>110000</v>
      </c>
      <c r="J171" s="38">
        <f>IF($B171="","",SUMIFS(数据录入!$F$5:$F$785,数据录入!$I$5:$I$785,$B171,数据录入!$K$5:$K$785,J$43))</f>
        <v>0</v>
      </c>
      <c r="K171" s="38">
        <f>IF($B171="","",SUMIFS(数据录入!$F$5:$F$785,数据录入!$I$5:$I$785,$B171,数据录入!$K$5:$K$785,K$43))</f>
        <v>0</v>
      </c>
      <c r="L171" s="38">
        <f>IF($B171="","",SUMIFS(数据录入!$F$5:$F$785,数据录入!$I$5:$I$785,$B171,数据录入!$K$5:$K$785,L$43))</f>
        <v>0</v>
      </c>
      <c r="M171" s="38">
        <f>IF($B171="","",SUMIFS(数据录入!$F$5:$F$785,数据录入!$I$5:$I$785,$B171,数据录入!$K$5:$K$785,M$43))</f>
        <v>0</v>
      </c>
      <c r="N171" s="38">
        <f>IF($B171="","",SUMIFS(数据录入!$F$5:$F$785,数据录入!$I$5:$I$785,$B171,数据录入!$K$5:$K$785,N$43))</f>
        <v>0</v>
      </c>
      <c r="O171" s="38">
        <f t="shared" si="15"/>
        <v>110000</v>
      </c>
      <c r="P171" s="39">
        <f t="shared" si="16"/>
        <v>0.00291292410613592</v>
      </c>
    </row>
    <row r="172" ht="16.5" spans="1:16">
      <c r="A172" s="37">
        <v>129</v>
      </c>
      <c r="B172" s="44" t="s">
        <v>218</v>
      </c>
      <c r="C172" s="38">
        <f>IF($B172="","",SUMIFS(数据录入!$F$5:$F$785,数据录入!$I$5:$I$785,$B172,数据录入!$K$5:$K$785,C$43))</f>
        <v>0</v>
      </c>
      <c r="D172" s="38">
        <f>IF($B172="","",SUMIFS(数据录入!$F$5:$F$785,数据录入!$I$5:$I$785,$B172,数据录入!$K$5:$K$785,D$43))</f>
        <v>0</v>
      </c>
      <c r="E172" s="38">
        <f>IF($B172="","",SUMIFS(数据录入!$F$5:$F$785,数据录入!$I$5:$I$785,$B172,数据录入!$K$5:$K$785,E$43))</f>
        <v>0</v>
      </c>
      <c r="F172" s="38">
        <f>IF($B172="","",SUMIFS(数据录入!$F$5:$F$785,数据录入!$I$5:$I$785,$B172,数据录入!$K$5:$K$785,F$43))</f>
        <v>0</v>
      </c>
      <c r="G172" s="38">
        <f>IF($B172="","",SUMIFS(数据录入!$F$5:$F$785,数据录入!$I$5:$I$785,$B172,数据录入!$K$5:$K$785,G$43))</f>
        <v>0</v>
      </c>
      <c r="H172" s="38">
        <f>IF($B172="","",SUMIFS(数据录入!$F$5:$F$785,数据录入!$I$5:$I$785,$B172,数据录入!$K$5:$K$785,H$43))</f>
        <v>0</v>
      </c>
      <c r="I172" s="38">
        <f>IF($B172="","",SUMIFS(数据录入!$F$5:$F$785,数据录入!$I$5:$I$785,$B172,数据录入!$K$5:$K$785,I$43))</f>
        <v>0</v>
      </c>
      <c r="J172" s="38">
        <f>IF($B172="","",SUMIFS(数据录入!$F$5:$F$785,数据录入!$I$5:$I$785,$B172,数据录入!$K$5:$K$785,J$43))</f>
        <v>0</v>
      </c>
      <c r="K172" s="38">
        <f>IF($B172="","",SUMIFS(数据录入!$F$5:$F$785,数据录入!$I$5:$I$785,$B172,数据录入!$K$5:$K$785,K$43))</f>
        <v>0</v>
      </c>
      <c r="L172" s="38">
        <f>IF($B172="","",SUMIFS(数据录入!$F$5:$F$785,数据录入!$I$5:$I$785,$B172,数据录入!$K$5:$K$785,L$43))</f>
        <v>0</v>
      </c>
      <c r="M172" s="38">
        <f>IF($B172="","",SUMIFS(数据录入!$F$5:$F$785,数据录入!$I$5:$I$785,$B172,数据录入!$K$5:$K$785,M$43))</f>
        <v>0</v>
      </c>
      <c r="N172" s="38">
        <f>IF($B172="","",SUMIFS(数据录入!$F$5:$F$785,数据录入!$I$5:$I$785,$B172,数据录入!$K$5:$K$785,N$43))</f>
        <v>0</v>
      </c>
      <c r="O172" s="38">
        <f t="shared" si="15"/>
        <v>0</v>
      </c>
      <c r="P172" s="39">
        <f t="shared" si="16"/>
        <v>0</v>
      </c>
    </row>
    <row r="173" ht="16.5" spans="1:16">
      <c r="A173" s="37">
        <v>130</v>
      </c>
      <c r="B173" s="44" t="s">
        <v>219</v>
      </c>
      <c r="C173" s="38">
        <f>IF($B173="","",SUMIFS(数据录入!$F$5:$F$785,数据录入!$I$5:$I$785,$B173,数据录入!$K$5:$K$785,C$43))</f>
        <v>0</v>
      </c>
      <c r="D173" s="38">
        <f>IF($B173="","",SUMIFS(数据录入!$F$5:$F$785,数据录入!$I$5:$I$785,$B173,数据录入!$K$5:$K$785,D$43))</f>
        <v>0</v>
      </c>
      <c r="E173" s="38">
        <f>IF($B173="","",SUMIFS(数据录入!$F$5:$F$785,数据录入!$I$5:$I$785,$B173,数据录入!$K$5:$K$785,E$43))</f>
        <v>0</v>
      </c>
      <c r="F173" s="38">
        <f>IF($B173="","",SUMIFS(数据录入!$F$5:$F$785,数据录入!$I$5:$I$785,$B173,数据录入!$K$5:$K$785,F$43))</f>
        <v>0</v>
      </c>
      <c r="G173" s="38">
        <f>IF($B173="","",SUMIFS(数据录入!$F$5:$F$785,数据录入!$I$5:$I$785,$B173,数据录入!$K$5:$K$785,G$43))</f>
        <v>0</v>
      </c>
      <c r="H173" s="38">
        <f>IF($B173="","",SUMIFS(数据录入!$F$5:$F$785,数据录入!$I$5:$I$785,$B173,数据录入!$K$5:$K$785,H$43))</f>
        <v>0</v>
      </c>
      <c r="I173" s="38">
        <f>IF($B173="","",SUMIFS(数据录入!$F$5:$F$785,数据录入!$I$5:$I$785,$B173,数据录入!$K$5:$K$785,I$43))</f>
        <v>4500</v>
      </c>
      <c r="J173" s="38">
        <f>IF($B173="","",SUMIFS(数据录入!$F$5:$F$785,数据录入!$I$5:$I$785,$B173,数据录入!$K$5:$K$785,J$43))</f>
        <v>0</v>
      </c>
      <c r="K173" s="38">
        <f>IF($B173="","",SUMIFS(数据录入!$F$5:$F$785,数据录入!$I$5:$I$785,$B173,数据录入!$K$5:$K$785,K$43))</f>
        <v>0</v>
      </c>
      <c r="L173" s="38">
        <f>IF($B173="","",SUMIFS(数据录入!$F$5:$F$785,数据录入!$I$5:$I$785,$B173,数据录入!$K$5:$K$785,L$43))</f>
        <v>0</v>
      </c>
      <c r="M173" s="38">
        <f>IF($B173="","",SUMIFS(数据录入!$F$5:$F$785,数据录入!$I$5:$I$785,$B173,数据录入!$K$5:$K$785,M$43))</f>
        <v>0</v>
      </c>
      <c r="N173" s="38">
        <f>IF($B173="","",SUMIFS(数据录入!$F$5:$F$785,数据录入!$I$5:$I$785,$B173,数据录入!$K$5:$K$785,N$43))</f>
        <v>0</v>
      </c>
      <c r="O173" s="38">
        <f t="shared" si="15"/>
        <v>4500</v>
      </c>
      <c r="P173" s="39">
        <f t="shared" si="16"/>
        <v>0.000119165077069197</v>
      </c>
    </row>
    <row r="174" ht="16.5" spans="1:16">
      <c r="A174" s="37">
        <v>131</v>
      </c>
      <c r="B174" s="44" t="s">
        <v>220</v>
      </c>
      <c r="C174" s="38">
        <f>IF($B174="","",SUMIFS(数据录入!$F$5:$F$785,数据录入!$I$5:$I$785,$B174,数据录入!$K$5:$K$785,C$43))</f>
        <v>0</v>
      </c>
      <c r="D174" s="38">
        <f>IF($B174="","",SUMIFS(数据录入!$F$5:$F$785,数据录入!$I$5:$I$785,$B174,数据录入!$K$5:$K$785,D$43))</f>
        <v>0</v>
      </c>
      <c r="E174" s="38">
        <f>IF($B174="","",SUMIFS(数据录入!$F$5:$F$785,数据录入!$I$5:$I$785,$B174,数据录入!$K$5:$K$785,E$43))</f>
        <v>0</v>
      </c>
      <c r="F174" s="38">
        <f>IF($B174="","",SUMIFS(数据录入!$F$5:$F$785,数据录入!$I$5:$I$785,$B174,数据录入!$K$5:$K$785,F$43))</f>
        <v>0</v>
      </c>
      <c r="G174" s="38">
        <f>IF($B174="","",SUMIFS(数据录入!$F$5:$F$785,数据录入!$I$5:$I$785,$B174,数据录入!$K$5:$K$785,G$43))</f>
        <v>0</v>
      </c>
      <c r="H174" s="38">
        <f>IF($B174="","",SUMIFS(数据录入!$F$5:$F$785,数据录入!$I$5:$I$785,$B174,数据录入!$K$5:$K$785,H$43))</f>
        <v>0</v>
      </c>
      <c r="I174" s="38">
        <f>IF($B174="","",SUMIFS(数据录入!$F$5:$F$785,数据录入!$I$5:$I$785,$B174,数据录入!$K$5:$K$785,I$43))</f>
        <v>0</v>
      </c>
      <c r="J174" s="38">
        <f>IF($B174="","",SUMIFS(数据录入!$F$5:$F$785,数据录入!$I$5:$I$785,$B174,数据录入!$K$5:$K$785,J$43))</f>
        <v>1480</v>
      </c>
      <c r="K174" s="38">
        <f>IF($B174="","",SUMIFS(数据录入!$F$5:$F$785,数据录入!$I$5:$I$785,$B174,数据录入!$K$5:$K$785,K$43))</f>
        <v>0</v>
      </c>
      <c r="L174" s="38">
        <f>IF($B174="","",SUMIFS(数据录入!$F$5:$F$785,数据录入!$I$5:$I$785,$B174,数据录入!$K$5:$K$785,L$43))</f>
        <v>0</v>
      </c>
      <c r="M174" s="38">
        <f>IF($B174="","",SUMIFS(数据录入!$F$5:$F$785,数据录入!$I$5:$I$785,$B174,数据录入!$K$5:$K$785,M$43))</f>
        <v>0</v>
      </c>
      <c r="N174" s="38">
        <f>IF($B174="","",SUMIFS(数据录入!$F$5:$F$785,数据录入!$I$5:$I$785,$B174,数据录入!$K$5:$K$785,N$43))</f>
        <v>0</v>
      </c>
      <c r="O174" s="38">
        <f t="shared" si="15"/>
        <v>1480</v>
      </c>
      <c r="P174" s="39">
        <f t="shared" si="16"/>
        <v>3.91920697916469e-5</v>
      </c>
    </row>
    <row r="175" ht="16.5" spans="1:16">
      <c r="A175" s="37">
        <v>132</v>
      </c>
      <c r="B175" s="44" t="s">
        <v>221</v>
      </c>
      <c r="C175" s="38">
        <f>IF($B175="","",SUMIFS(数据录入!$F$5:$F$785,数据录入!$I$5:$I$785,$B175,数据录入!$K$5:$K$785,C$43))</f>
        <v>0</v>
      </c>
      <c r="D175" s="38">
        <f>IF($B175="","",SUMIFS(数据录入!$F$5:$F$785,数据录入!$I$5:$I$785,$B175,数据录入!$K$5:$K$785,D$43))</f>
        <v>0</v>
      </c>
      <c r="E175" s="38">
        <f>IF($B175="","",SUMIFS(数据录入!$F$5:$F$785,数据录入!$I$5:$I$785,$B175,数据录入!$K$5:$K$785,E$43))</f>
        <v>0</v>
      </c>
      <c r="F175" s="38">
        <f>IF($B175="","",SUMIFS(数据录入!$F$5:$F$785,数据录入!$I$5:$I$785,$B175,数据录入!$K$5:$K$785,F$43))</f>
        <v>0</v>
      </c>
      <c r="G175" s="38">
        <f>IF($B175="","",SUMIFS(数据录入!$F$5:$F$785,数据录入!$I$5:$I$785,$B175,数据录入!$K$5:$K$785,G$43))</f>
        <v>0</v>
      </c>
      <c r="H175" s="38">
        <f>IF($B175="","",SUMIFS(数据录入!$F$5:$F$785,数据录入!$I$5:$I$785,$B175,数据录入!$K$5:$K$785,H$43))</f>
        <v>0</v>
      </c>
      <c r="I175" s="38">
        <f>IF($B175="","",SUMIFS(数据录入!$F$5:$F$785,数据录入!$I$5:$I$785,$B175,数据录入!$K$5:$K$785,I$43))</f>
        <v>31500</v>
      </c>
      <c r="J175" s="38">
        <f>IF($B175="","",SUMIFS(数据录入!$F$5:$F$785,数据录入!$I$5:$I$785,$B175,数据录入!$K$5:$K$785,J$43))</f>
        <v>0</v>
      </c>
      <c r="K175" s="38">
        <f>IF($B175="","",SUMIFS(数据录入!$F$5:$F$785,数据录入!$I$5:$I$785,$B175,数据录入!$K$5:$K$785,K$43))</f>
        <v>0</v>
      </c>
      <c r="L175" s="38">
        <f>IF($B175="","",SUMIFS(数据录入!$F$5:$F$785,数据录入!$I$5:$I$785,$B175,数据录入!$K$5:$K$785,L$43))</f>
        <v>0</v>
      </c>
      <c r="M175" s="38">
        <f>IF($B175="","",SUMIFS(数据录入!$F$5:$F$785,数据录入!$I$5:$I$785,$B175,数据录入!$K$5:$K$785,M$43))</f>
        <v>0</v>
      </c>
      <c r="N175" s="38">
        <f>IF($B175="","",SUMIFS(数据录入!$F$5:$F$785,数据录入!$I$5:$I$785,$B175,数据录入!$K$5:$K$785,N$43))</f>
        <v>0</v>
      </c>
      <c r="O175" s="38">
        <f t="shared" si="15"/>
        <v>31500</v>
      </c>
      <c r="P175" s="39">
        <f t="shared" si="16"/>
        <v>0.000834155539484376</v>
      </c>
    </row>
    <row r="176" ht="16.5" spans="1:16">
      <c r="A176" s="37">
        <v>133</v>
      </c>
      <c r="B176" s="44" t="s">
        <v>222</v>
      </c>
      <c r="C176" s="38">
        <f>IF($B176="","",SUMIFS(数据录入!$F$5:$F$785,数据录入!$I$5:$I$785,$B176,数据录入!$K$5:$K$785,C$43))</f>
        <v>0</v>
      </c>
      <c r="D176" s="38">
        <f>IF($B176="","",SUMIFS(数据录入!$F$5:$F$785,数据录入!$I$5:$I$785,$B176,数据录入!$K$5:$K$785,D$43))</f>
        <v>0</v>
      </c>
      <c r="E176" s="38">
        <f>IF($B176="","",SUMIFS(数据录入!$F$5:$F$785,数据录入!$I$5:$I$785,$B176,数据录入!$K$5:$K$785,E$43))</f>
        <v>0</v>
      </c>
      <c r="F176" s="38">
        <f>IF($B176="","",SUMIFS(数据录入!$F$5:$F$785,数据录入!$I$5:$I$785,$B176,数据录入!$K$5:$K$785,F$43))</f>
        <v>0</v>
      </c>
      <c r="G176" s="38">
        <f>IF($B176="","",SUMIFS(数据录入!$F$5:$F$785,数据录入!$I$5:$I$785,$B176,数据录入!$K$5:$K$785,G$43))</f>
        <v>0</v>
      </c>
      <c r="H176" s="38">
        <f>IF($B176="","",SUMIFS(数据录入!$F$5:$F$785,数据录入!$I$5:$I$785,$B176,数据录入!$K$5:$K$785,H$43))</f>
        <v>0</v>
      </c>
      <c r="I176" s="38">
        <f>IF($B176="","",SUMIFS(数据录入!$F$5:$F$785,数据录入!$I$5:$I$785,$B176,数据录入!$K$5:$K$785,I$43))</f>
        <v>14000</v>
      </c>
      <c r="J176" s="38">
        <f>IF($B176="","",SUMIFS(数据录入!$F$5:$F$785,数据录入!$I$5:$I$785,$B176,数据录入!$K$5:$K$785,J$43))</f>
        <v>14000</v>
      </c>
      <c r="K176" s="38">
        <f>IF($B176="","",SUMIFS(数据录入!$F$5:$F$785,数据录入!$I$5:$I$785,$B176,数据录入!$K$5:$K$785,K$43))</f>
        <v>0</v>
      </c>
      <c r="L176" s="38">
        <f>IF($B176="","",SUMIFS(数据录入!$F$5:$F$785,数据录入!$I$5:$I$785,$B176,数据录入!$K$5:$K$785,L$43))</f>
        <v>0</v>
      </c>
      <c r="M176" s="38">
        <f>IF($B176="","",SUMIFS(数据录入!$F$5:$F$785,数据录入!$I$5:$I$785,$B176,数据录入!$K$5:$K$785,M$43))</f>
        <v>0</v>
      </c>
      <c r="N176" s="38">
        <f>IF($B176="","",SUMIFS(数据录入!$F$5:$F$785,数据录入!$I$5:$I$785,$B176,数据录入!$K$5:$K$785,N$43))</f>
        <v>0</v>
      </c>
      <c r="O176" s="38">
        <f t="shared" si="15"/>
        <v>28000</v>
      </c>
      <c r="P176" s="39">
        <f t="shared" si="16"/>
        <v>0.000741471590652779</v>
      </c>
    </row>
    <row r="177" ht="16.5" spans="1:16">
      <c r="A177" s="37">
        <v>134</v>
      </c>
      <c r="B177" s="44" t="s">
        <v>223</v>
      </c>
      <c r="C177" s="38">
        <f>IF($B177="","",SUMIFS(数据录入!$F$5:$F$785,数据录入!$I$5:$I$785,$B177,数据录入!$K$5:$K$785,C$43))</f>
        <v>0</v>
      </c>
      <c r="D177" s="38">
        <f>IF($B177="","",SUMIFS(数据录入!$F$5:$F$785,数据录入!$I$5:$I$785,$B177,数据录入!$K$5:$K$785,D$43))</f>
        <v>0</v>
      </c>
      <c r="E177" s="38">
        <f>IF($B177="","",SUMIFS(数据录入!$F$5:$F$785,数据录入!$I$5:$I$785,$B177,数据录入!$K$5:$K$785,E$43))</f>
        <v>0</v>
      </c>
      <c r="F177" s="38">
        <f>IF($B177="","",SUMIFS(数据录入!$F$5:$F$785,数据录入!$I$5:$I$785,$B177,数据录入!$K$5:$K$785,F$43))</f>
        <v>0</v>
      </c>
      <c r="G177" s="38">
        <f>IF($B177="","",SUMIFS(数据录入!$F$5:$F$785,数据录入!$I$5:$I$785,$B177,数据录入!$K$5:$K$785,G$43))</f>
        <v>0</v>
      </c>
      <c r="H177" s="38">
        <f>IF($B177="","",SUMIFS(数据录入!$F$5:$F$785,数据录入!$I$5:$I$785,$B177,数据录入!$K$5:$K$785,H$43))</f>
        <v>0</v>
      </c>
      <c r="I177" s="38">
        <f>IF($B177="","",SUMIFS(数据录入!$F$5:$F$785,数据录入!$I$5:$I$785,$B177,数据录入!$K$5:$K$785,I$43))</f>
        <v>2380</v>
      </c>
      <c r="J177" s="38">
        <f>IF($B177="","",SUMIFS(数据录入!$F$5:$F$785,数据录入!$I$5:$I$785,$B177,数据录入!$K$5:$K$785,J$43))</f>
        <v>0</v>
      </c>
      <c r="K177" s="38">
        <f>IF($B177="","",SUMIFS(数据录入!$F$5:$F$785,数据录入!$I$5:$I$785,$B177,数据录入!$K$5:$K$785,K$43))</f>
        <v>0</v>
      </c>
      <c r="L177" s="38">
        <f>IF($B177="","",SUMIFS(数据录入!$F$5:$F$785,数据录入!$I$5:$I$785,$B177,数据录入!$K$5:$K$785,L$43))</f>
        <v>0</v>
      </c>
      <c r="M177" s="38">
        <f>IF($B177="","",SUMIFS(数据录入!$F$5:$F$785,数据录入!$I$5:$I$785,$B177,数据录入!$K$5:$K$785,M$43))</f>
        <v>0</v>
      </c>
      <c r="N177" s="38">
        <f>IF($B177="","",SUMIFS(数据录入!$F$5:$F$785,数据录入!$I$5:$I$785,$B177,数据录入!$K$5:$K$785,N$43))</f>
        <v>0</v>
      </c>
      <c r="O177" s="38">
        <f t="shared" si="15"/>
        <v>2380</v>
      </c>
      <c r="P177" s="39">
        <f t="shared" si="16"/>
        <v>6.30250852054862e-5</v>
      </c>
    </row>
    <row r="178" ht="16.5" spans="1:16">
      <c r="A178" s="37">
        <v>135</v>
      </c>
      <c r="B178" s="44" t="s">
        <v>224</v>
      </c>
      <c r="C178" s="38">
        <f>IF($B178="","",SUMIFS(数据录入!$F$5:$F$785,数据录入!$I$5:$I$785,$B178,数据录入!$K$5:$K$785,C$43))</f>
        <v>0</v>
      </c>
      <c r="D178" s="38">
        <f>IF($B178="","",SUMIFS(数据录入!$F$5:$F$785,数据录入!$I$5:$I$785,$B178,数据录入!$K$5:$K$785,D$43))</f>
        <v>0</v>
      </c>
      <c r="E178" s="38">
        <f>IF($B178="","",SUMIFS(数据录入!$F$5:$F$785,数据录入!$I$5:$I$785,$B178,数据录入!$K$5:$K$785,E$43))</f>
        <v>0</v>
      </c>
      <c r="F178" s="38">
        <f>IF($B178="","",SUMIFS(数据录入!$F$5:$F$785,数据录入!$I$5:$I$785,$B178,数据录入!$K$5:$K$785,F$43))</f>
        <v>0</v>
      </c>
      <c r="G178" s="38">
        <f>IF($B178="","",SUMIFS(数据录入!$F$5:$F$785,数据录入!$I$5:$I$785,$B178,数据录入!$K$5:$K$785,G$43))</f>
        <v>0</v>
      </c>
      <c r="H178" s="38">
        <f>IF($B178="","",SUMIFS(数据录入!$F$5:$F$785,数据录入!$I$5:$I$785,$B178,数据录入!$K$5:$K$785,H$43))</f>
        <v>0</v>
      </c>
      <c r="I178" s="38">
        <f>IF($B178="","",SUMIFS(数据录入!$F$5:$F$785,数据录入!$I$5:$I$785,$B178,数据录入!$K$5:$K$785,I$43))</f>
        <v>8500</v>
      </c>
      <c r="J178" s="38">
        <f>IF($B178="","",SUMIFS(数据录入!$F$5:$F$785,数据录入!$I$5:$I$785,$B178,数据录入!$K$5:$K$785,J$43))</f>
        <v>8500</v>
      </c>
      <c r="K178" s="38">
        <f>IF($B178="","",SUMIFS(数据录入!$F$5:$F$785,数据录入!$I$5:$I$785,$B178,数据录入!$K$5:$K$785,K$43))</f>
        <v>8500</v>
      </c>
      <c r="L178" s="38">
        <f>IF($B178="","",SUMIFS(数据录入!$F$5:$F$785,数据录入!$I$5:$I$785,$B178,数据录入!$K$5:$K$785,L$43))</f>
        <v>0</v>
      </c>
      <c r="M178" s="38">
        <f>IF($B178="","",SUMIFS(数据录入!$F$5:$F$785,数据录入!$I$5:$I$785,$B178,数据录入!$K$5:$K$785,M$43))</f>
        <v>0</v>
      </c>
      <c r="N178" s="38">
        <f>IF($B178="","",SUMIFS(数据录入!$F$5:$F$785,数据录入!$I$5:$I$785,$B178,数据录入!$K$5:$K$785,N$43))</f>
        <v>0</v>
      </c>
      <c r="O178" s="38">
        <f t="shared" si="15"/>
        <v>25500</v>
      </c>
      <c r="P178" s="39">
        <f t="shared" si="16"/>
        <v>0.000675268770058781</v>
      </c>
    </row>
    <row r="179" ht="16.5" spans="1:16">
      <c r="A179" s="37">
        <v>136</v>
      </c>
      <c r="B179" s="44" t="s">
        <v>225</v>
      </c>
      <c r="C179" s="38">
        <f>IF($B179="","",SUMIFS(数据录入!$F$5:$F$785,数据录入!$I$5:$I$785,$B179,数据录入!$K$5:$K$785,C$43))</f>
        <v>0</v>
      </c>
      <c r="D179" s="38">
        <f>IF($B179="","",SUMIFS(数据录入!$F$5:$F$785,数据录入!$I$5:$I$785,$B179,数据录入!$K$5:$K$785,D$43))</f>
        <v>0</v>
      </c>
      <c r="E179" s="38">
        <f>IF($B179="","",SUMIFS(数据录入!$F$5:$F$785,数据录入!$I$5:$I$785,$B179,数据录入!$K$5:$K$785,E$43))</f>
        <v>0</v>
      </c>
      <c r="F179" s="38">
        <f>IF($B179="","",SUMIFS(数据录入!$F$5:$F$785,数据录入!$I$5:$I$785,$B179,数据录入!$K$5:$K$785,F$43))</f>
        <v>0</v>
      </c>
      <c r="G179" s="38">
        <f>IF($B179="","",SUMIFS(数据录入!$F$5:$F$785,数据录入!$I$5:$I$785,$B179,数据录入!$K$5:$K$785,G$43))</f>
        <v>0</v>
      </c>
      <c r="H179" s="38">
        <f>IF($B179="","",SUMIFS(数据录入!$F$5:$F$785,数据录入!$I$5:$I$785,$B179,数据录入!$K$5:$K$785,H$43))</f>
        <v>0</v>
      </c>
      <c r="I179" s="38">
        <f>IF($B179="","",SUMIFS(数据录入!$F$5:$F$785,数据录入!$I$5:$I$785,$B179,数据录入!$K$5:$K$785,I$43))</f>
        <v>900</v>
      </c>
      <c r="J179" s="38">
        <f>IF($B179="","",SUMIFS(数据录入!$F$5:$F$785,数据录入!$I$5:$I$785,$B179,数据录入!$K$5:$K$785,J$43))</f>
        <v>930</v>
      </c>
      <c r="K179" s="38">
        <f>IF($B179="","",SUMIFS(数据录入!$F$5:$F$785,数据录入!$I$5:$I$785,$B179,数据录入!$K$5:$K$785,K$43))</f>
        <v>900</v>
      </c>
      <c r="L179" s="38">
        <f>IF($B179="","",SUMIFS(数据录入!$F$5:$F$785,数据录入!$I$5:$I$785,$B179,数据录入!$K$5:$K$785,L$43))</f>
        <v>0</v>
      </c>
      <c r="M179" s="38">
        <f>IF($B179="","",SUMIFS(数据录入!$F$5:$F$785,数据录入!$I$5:$I$785,$B179,数据录入!$K$5:$K$785,M$43))</f>
        <v>0</v>
      </c>
      <c r="N179" s="38">
        <f>IF($B179="","",SUMIFS(数据录入!$F$5:$F$785,数据录入!$I$5:$I$785,$B179,数据录入!$K$5:$K$785,N$43))</f>
        <v>0</v>
      </c>
      <c r="O179" s="38">
        <f t="shared" si="15"/>
        <v>2730</v>
      </c>
      <c r="P179" s="39">
        <f t="shared" si="16"/>
        <v>7.2293480088646e-5</v>
      </c>
    </row>
    <row r="180" ht="16.5" spans="1:16">
      <c r="A180" s="37">
        <v>137</v>
      </c>
      <c r="B180" s="44" t="s">
        <v>226</v>
      </c>
      <c r="C180" s="38">
        <f>IF($B180="","",SUMIFS(数据录入!$F$5:$F$785,数据录入!$I$5:$I$785,$B180,数据录入!$K$5:$K$785,C$43))</f>
        <v>0</v>
      </c>
      <c r="D180" s="38">
        <f>IF($B180="","",SUMIFS(数据录入!$F$5:$F$785,数据录入!$I$5:$I$785,$B180,数据录入!$K$5:$K$785,D$43))</f>
        <v>0</v>
      </c>
      <c r="E180" s="38">
        <f>IF($B180="","",SUMIFS(数据录入!$F$5:$F$785,数据录入!$I$5:$I$785,$B180,数据录入!$K$5:$K$785,E$43))</f>
        <v>0</v>
      </c>
      <c r="F180" s="38">
        <f>IF($B180="","",SUMIFS(数据录入!$F$5:$F$785,数据录入!$I$5:$I$785,$B180,数据录入!$K$5:$K$785,F$43))</f>
        <v>0</v>
      </c>
      <c r="G180" s="38">
        <f>IF($B180="","",SUMIFS(数据录入!$F$5:$F$785,数据录入!$I$5:$I$785,$B180,数据录入!$K$5:$K$785,G$43))</f>
        <v>0</v>
      </c>
      <c r="H180" s="38">
        <f>IF($B180="","",SUMIFS(数据录入!$F$5:$F$785,数据录入!$I$5:$I$785,$B180,数据录入!$K$5:$K$785,H$43))</f>
        <v>0</v>
      </c>
      <c r="I180" s="38">
        <f>IF($B180="","",SUMIFS(数据录入!$F$5:$F$785,数据录入!$I$5:$I$785,$B180,数据录入!$K$5:$K$785,I$43))</f>
        <v>200</v>
      </c>
      <c r="J180" s="38">
        <f>IF($B180="","",SUMIFS(数据录入!$F$5:$F$785,数据录入!$I$5:$I$785,$B180,数据录入!$K$5:$K$785,J$43))</f>
        <v>0</v>
      </c>
      <c r="K180" s="38">
        <f>IF($B180="","",SUMIFS(数据录入!$F$5:$F$785,数据录入!$I$5:$I$785,$B180,数据录入!$K$5:$K$785,K$43))</f>
        <v>0</v>
      </c>
      <c r="L180" s="38">
        <f>IF($B180="","",SUMIFS(数据录入!$F$5:$F$785,数据录入!$I$5:$I$785,$B180,数据录入!$K$5:$K$785,L$43))</f>
        <v>0</v>
      </c>
      <c r="M180" s="38">
        <f>IF($B180="","",SUMIFS(数据录入!$F$5:$F$785,数据录入!$I$5:$I$785,$B180,数据录入!$K$5:$K$785,M$43))</f>
        <v>0</v>
      </c>
      <c r="N180" s="38">
        <f>IF($B180="","",SUMIFS(数据录入!$F$5:$F$785,数据录入!$I$5:$I$785,$B180,数据录入!$K$5:$K$785,N$43))</f>
        <v>0</v>
      </c>
      <c r="O180" s="38">
        <f t="shared" si="15"/>
        <v>200</v>
      </c>
      <c r="P180" s="39">
        <f t="shared" si="16"/>
        <v>5.29622564751985e-6</v>
      </c>
    </row>
    <row r="181" ht="16.5" spans="1:16">
      <c r="A181" s="37">
        <v>138</v>
      </c>
      <c r="B181" s="44" t="s">
        <v>227</v>
      </c>
      <c r="C181" s="38">
        <f>IF($B181="","",SUMIFS(数据录入!$F$5:$F$785,数据录入!$I$5:$I$785,$B181,数据录入!$K$5:$K$785,C$43))</f>
        <v>0</v>
      </c>
      <c r="D181" s="38">
        <f>IF($B181="","",SUMIFS(数据录入!$F$5:$F$785,数据录入!$I$5:$I$785,$B181,数据录入!$K$5:$K$785,D$43))</f>
        <v>0</v>
      </c>
      <c r="E181" s="38">
        <f>IF($B181="","",SUMIFS(数据录入!$F$5:$F$785,数据录入!$I$5:$I$785,$B181,数据录入!$K$5:$K$785,E$43))</f>
        <v>0</v>
      </c>
      <c r="F181" s="38">
        <f>IF($B181="","",SUMIFS(数据录入!$F$5:$F$785,数据录入!$I$5:$I$785,$B181,数据录入!$K$5:$K$785,F$43))</f>
        <v>0</v>
      </c>
      <c r="G181" s="38">
        <f>IF($B181="","",SUMIFS(数据录入!$F$5:$F$785,数据录入!$I$5:$I$785,$B181,数据录入!$K$5:$K$785,G$43))</f>
        <v>0</v>
      </c>
      <c r="H181" s="38">
        <f>IF($B181="","",SUMIFS(数据录入!$F$5:$F$785,数据录入!$I$5:$I$785,$B181,数据录入!$K$5:$K$785,H$43))</f>
        <v>0</v>
      </c>
      <c r="I181" s="38">
        <f>IF($B181="","",SUMIFS(数据录入!$F$5:$F$785,数据录入!$I$5:$I$785,$B181,数据录入!$K$5:$K$785,I$43))</f>
        <v>0</v>
      </c>
      <c r="J181" s="38">
        <f>IF($B181="","",SUMIFS(数据录入!$F$5:$F$785,数据录入!$I$5:$I$785,$B181,数据录入!$K$5:$K$785,J$43))</f>
        <v>0</v>
      </c>
      <c r="K181" s="38">
        <f>IF($B181="","",SUMIFS(数据录入!$F$5:$F$785,数据录入!$I$5:$I$785,$B181,数据录入!$K$5:$K$785,K$43))</f>
        <v>0</v>
      </c>
      <c r="L181" s="38">
        <f>IF($B181="","",SUMIFS(数据录入!$F$5:$F$785,数据录入!$I$5:$I$785,$B181,数据录入!$K$5:$K$785,L$43))</f>
        <v>0</v>
      </c>
      <c r="M181" s="38">
        <f>IF($B181="","",SUMIFS(数据录入!$F$5:$F$785,数据录入!$I$5:$I$785,$B181,数据录入!$K$5:$K$785,M$43))</f>
        <v>0</v>
      </c>
      <c r="N181" s="38">
        <f>IF($B181="","",SUMIFS(数据录入!$F$5:$F$785,数据录入!$I$5:$I$785,$B181,数据录入!$K$5:$K$785,N$43))</f>
        <v>0</v>
      </c>
      <c r="O181" s="38">
        <f t="shared" si="15"/>
        <v>0</v>
      </c>
      <c r="P181" s="39">
        <f t="shared" si="16"/>
        <v>0</v>
      </c>
    </row>
    <row r="182" ht="16.5" spans="1:16">
      <c r="A182" s="37">
        <v>139</v>
      </c>
      <c r="B182" s="44" t="s">
        <v>228</v>
      </c>
      <c r="C182" s="38">
        <f>IF($B182="","",SUMIFS(数据录入!$F$5:$F$785,数据录入!$I$5:$I$785,$B182,数据录入!$K$5:$K$785,C$43))</f>
        <v>0</v>
      </c>
      <c r="D182" s="38">
        <f>IF($B182="","",SUMIFS(数据录入!$F$5:$F$785,数据录入!$I$5:$I$785,$B182,数据录入!$K$5:$K$785,D$43))</f>
        <v>0</v>
      </c>
      <c r="E182" s="38">
        <f>IF($B182="","",SUMIFS(数据录入!$F$5:$F$785,数据录入!$I$5:$I$785,$B182,数据录入!$K$5:$K$785,E$43))</f>
        <v>0</v>
      </c>
      <c r="F182" s="38">
        <f>IF($B182="","",SUMIFS(数据录入!$F$5:$F$785,数据录入!$I$5:$I$785,$B182,数据录入!$K$5:$K$785,F$43))</f>
        <v>0</v>
      </c>
      <c r="G182" s="38">
        <f>IF($B182="","",SUMIFS(数据录入!$F$5:$F$785,数据录入!$I$5:$I$785,$B182,数据录入!$K$5:$K$785,G$43))</f>
        <v>0</v>
      </c>
      <c r="H182" s="38">
        <f>IF($B182="","",SUMIFS(数据录入!$F$5:$F$785,数据录入!$I$5:$I$785,$B182,数据录入!$K$5:$K$785,H$43))</f>
        <v>0</v>
      </c>
      <c r="I182" s="38">
        <f>IF($B182="","",SUMIFS(数据录入!$F$5:$F$785,数据录入!$I$5:$I$785,$B182,数据录入!$K$5:$K$785,I$43))</f>
        <v>10000</v>
      </c>
      <c r="J182" s="38">
        <f>IF($B182="","",SUMIFS(数据录入!$F$5:$F$785,数据录入!$I$5:$I$785,$B182,数据录入!$K$5:$K$785,J$43))</f>
        <v>10000</v>
      </c>
      <c r="K182" s="38">
        <f>IF($B182="","",SUMIFS(数据录入!$F$5:$F$785,数据录入!$I$5:$I$785,$B182,数据录入!$K$5:$K$785,K$43))</f>
        <v>10000</v>
      </c>
      <c r="L182" s="38">
        <f>IF($B182="","",SUMIFS(数据录入!$F$5:$F$785,数据录入!$I$5:$I$785,$B182,数据录入!$K$5:$K$785,L$43))</f>
        <v>0</v>
      </c>
      <c r="M182" s="38">
        <f>IF($B182="","",SUMIFS(数据录入!$F$5:$F$785,数据录入!$I$5:$I$785,$B182,数据录入!$K$5:$K$785,M$43))</f>
        <v>0</v>
      </c>
      <c r="N182" s="38">
        <f>IF($B182="","",SUMIFS(数据录入!$F$5:$F$785,数据录入!$I$5:$I$785,$B182,数据录入!$K$5:$K$785,N$43))</f>
        <v>0</v>
      </c>
      <c r="O182" s="38">
        <f t="shared" si="15"/>
        <v>30000</v>
      </c>
      <c r="P182" s="39">
        <f t="shared" si="16"/>
        <v>0.000794433847127978</v>
      </c>
    </row>
    <row r="183" ht="16.5" spans="1:16">
      <c r="A183" s="37">
        <v>140</v>
      </c>
      <c r="B183" s="44" t="s">
        <v>229</v>
      </c>
      <c r="C183" s="38">
        <f>IF($B183="","",SUMIFS(数据录入!$F$5:$F$785,数据录入!$I$5:$I$785,$B183,数据录入!$K$5:$K$785,C$43))</f>
        <v>0</v>
      </c>
      <c r="D183" s="38">
        <f>IF($B183="","",SUMIFS(数据录入!$F$5:$F$785,数据录入!$I$5:$I$785,$B183,数据录入!$K$5:$K$785,D$43))</f>
        <v>0</v>
      </c>
      <c r="E183" s="38">
        <f>IF($B183="","",SUMIFS(数据录入!$F$5:$F$785,数据录入!$I$5:$I$785,$B183,数据录入!$K$5:$K$785,E$43))</f>
        <v>0</v>
      </c>
      <c r="F183" s="38">
        <f>IF($B183="","",SUMIFS(数据录入!$F$5:$F$785,数据录入!$I$5:$I$785,$B183,数据录入!$K$5:$K$785,F$43))</f>
        <v>0</v>
      </c>
      <c r="G183" s="38">
        <f>IF($B183="","",SUMIFS(数据录入!$F$5:$F$785,数据录入!$I$5:$I$785,$B183,数据录入!$K$5:$K$785,G$43))</f>
        <v>0</v>
      </c>
      <c r="H183" s="38">
        <f>IF($B183="","",SUMIFS(数据录入!$F$5:$F$785,数据录入!$I$5:$I$785,$B183,数据录入!$K$5:$K$785,H$43))</f>
        <v>0</v>
      </c>
      <c r="I183" s="38">
        <f>IF($B183="","",SUMIFS(数据录入!$F$5:$F$785,数据录入!$I$5:$I$785,$B183,数据录入!$K$5:$K$785,I$43))</f>
        <v>1525500</v>
      </c>
      <c r="J183" s="38">
        <f>IF($B183="","",SUMIFS(数据录入!$F$5:$F$785,数据录入!$I$5:$I$785,$B183,数据录入!$K$5:$K$785,J$43))</f>
        <v>0</v>
      </c>
      <c r="K183" s="38">
        <f>IF($B183="","",SUMIFS(数据录入!$F$5:$F$785,数据录入!$I$5:$I$785,$B183,数据录入!$K$5:$K$785,K$43))</f>
        <v>0</v>
      </c>
      <c r="L183" s="38">
        <f>IF($B183="","",SUMIFS(数据录入!$F$5:$F$785,数据录入!$I$5:$I$785,$B183,数据录入!$K$5:$K$785,L$43))</f>
        <v>0</v>
      </c>
      <c r="M183" s="38">
        <f>IF($B183="","",SUMIFS(数据录入!$F$5:$F$785,数据录入!$I$5:$I$785,$B183,数据录入!$K$5:$K$785,M$43))</f>
        <v>0</v>
      </c>
      <c r="N183" s="38">
        <f>IF($B183="","",SUMIFS(数据录入!$F$5:$F$785,数据录入!$I$5:$I$785,$B183,数据录入!$K$5:$K$785,N$43))</f>
        <v>0</v>
      </c>
      <c r="O183" s="38">
        <f t="shared" si="15"/>
        <v>1525500</v>
      </c>
      <c r="P183" s="39">
        <f t="shared" si="16"/>
        <v>0.0403969611264577</v>
      </c>
    </row>
    <row r="184" ht="16.5" spans="1:16">
      <c r="A184" s="37">
        <v>141</v>
      </c>
      <c r="B184" s="44" t="s">
        <v>230</v>
      </c>
      <c r="C184" s="38">
        <f>IF($B184="","",SUMIFS(数据录入!$F$5:$F$785,数据录入!$I$5:$I$785,$B184,数据录入!$K$5:$K$785,C$43))</f>
        <v>0</v>
      </c>
      <c r="D184" s="38">
        <f>IF($B184="","",SUMIFS(数据录入!$F$5:$F$785,数据录入!$I$5:$I$785,$B184,数据录入!$K$5:$K$785,D$43))</f>
        <v>0</v>
      </c>
      <c r="E184" s="38">
        <f>IF($B184="","",SUMIFS(数据录入!$F$5:$F$785,数据录入!$I$5:$I$785,$B184,数据录入!$K$5:$K$785,E$43))</f>
        <v>0</v>
      </c>
      <c r="F184" s="38">
        <f>IF($B184="","",SUMIFS(数据录入!$F$5:$F$785,数据录入!$I$5:$I$785,$B184,数据录入!$K$5:$K$785,F$43))</f>
        <v>0</v>
      </c>
      <c r="G184" s="38">
        <f>IF($B184="","",SUMIFS(数据录入!$F$5:$F$785,数据录入!$I$5:$I$785,$B184,数据录入!$K$5:$K$785,G$43))</f>
        <v>0</v>
      </c>
      <c r="H184" s="38">
        <f>IF($B184="","",SUMIFS(数据录入!$F$5:$F$785,数据录入!$I$5:$I$785,$B184,数据录入!$K$5:$K$785,H$43))</f>
        <v>0</v>
      </c>
      <c r="I184" s="38">
        <f>IF($B184="","",SUMIFS(数据录入!$F$5:$F$785,数据录入!$I$5:$I$785,$B184,数据录入!$K$5:$K$785,I$43))</f>
        <v>0</v>
      </c>
      <c r="J184" s="38">
        <f>IF($B184="","",SUMIFS(数据录入!$F$5:$F$785,数据录入!$I$5:$I$785,$B184,数据录入!$K$5:$K$785,J$43))</f>
        <v>2000</v>
      </c>
      <c r="K184" s="38">
        <f>IF($B184="","",SUMIFS(数据录入!$F$5:$F$785,数据录入!$I$5:$I$785,$B184,数据录入!$K$5:$K$785,K$43))</f>
        <v>0</v>
      </c>
      <c r="L184" s="38">
        <f>IF($B184="","",SUMIFS(数据录入!$F$5:$F$785,数据录入!$I$5:$I$785,$B184,数据录入!$K$5:$K$785,L$43))</f>
        <v>0</v>
      </c>
      <c r="M184" s="38">
        <f>IF($B184="","",SUMIFS(数据录入!$F$5:$F$785,数据录入!$I$5:$I$785,$B184,数据录入!$K$5:$K$785,M$43))</f>
        <v>0</v>
      </c>
      <c r="N184" s="38">
        <f>IF($B184="","",SUMIFS(数据录入!$F$5:$F$785,数据录入!$I$5:$I$785,$B184,数据录入!$K$5:$K$785,N$43))</f>
        <v>0</v>
      </c>
      <c r="O184" s="38">
        <f t="shared" si="15"/>
        <v>2000</v>
      </c>
      <c r="P184" s="39">
        <f t="shared" si="16"/>
        <v>5.29622564751985e-5</v>
      </c>
    </row>
    <row r="185" ht="16.5" spans="1:16">
      <c r="A185" s="37">
        <v>142</v>
      </c>
      <c r="B185" s="44" t="s">
        <v>231</v>
      </c>
      <c r="C185" s="38">
        <f>IF($B185="","",SUMIFS(数据录入!$F$5:$F$785,数据录入!$I$5:$I$785,$B185,数据录入!$K$5:$K$785,C$43))</f>
        <v>0</v>
      </c>
      <c r="D185" s="38">
        <f>IF($B185="","",SUMIFS(数据录入!$F$5:$F$785,数据录入!$I$5:$I$785,$B185,数据录入!$K$5:$K$785,D$43))</f>
        <v>0</v>
      </c>
      <c r="E185" s="38">
        <f>IF($B185="","",SUMIFS(数据录入!$F$5:$F$785,数据录入!$I$5:$I$785,$B185,数据录入!$K$5:$K$785,E$43))</f>
        <v>0</v>
      </c>
      <c r="F185" s="38">
        <f>IF($B185="","",SUMIFS(数据录入!$F$5:$F$785,数据录入!$I$5:$I$785,$B185,数据录入!$K$5:$K$785,F$43))</f>
        <v>0</v>
      </c>
      <c r="G185" s="38">
        <f>IF($B185="","",SUMIFS(数据录入!$F$5:$F$785,数据录入!$I$5:$I$785,$B185,数据录入!$K$5:$K$785,G$43))</f>
        <v>0</v>
      </c>
      <c r="H185" s="38">
        <f>IF($B185="","",SUMIFS(数据录入!$F$5:$F$785,数据录入!$I$5:$I$785,$B185,数据录入!$K$5:$K$785,H$43))</f>
        <v>0</v>
      </c>
      <c r="I185" s="38">
        <f>IF($B185="","",SUMIFS(数据录入!$F$5:$F$785,数据录入!$I$5:$I$785,$B185,数据录入!$K$5:$K$785,I$43))</f>
        <v>420</v>
      </c>
      <c r="J185" s="38">
        <f>IF($B185="","",SUMIFS(数据录入!$F$5:$F$785,数据录入!$I$5:$I$785,$B185,数据录入!$K$5:$K$785,J$43))</f>
        <v>420</v>
      </c>
      <c r="K185" s="38">
        <f>IF($B185="","",SUMIFS(数据录入!$F$5:$F$785,数据录入!$I$5:$I$785,$B185,数据录入!$K$5:$K$785,K$43))</f>
        <v>200</v>
      </c>
      <c r="L185" s="38">
        <f>IF($B185="","",SUMIFS(数据录入!$F$5:$F$785,数据录入!$I$5:$I$785,$B185,数据录入!$K$5:$K$785,L$43))</f>
        <v>0</v>
      </c>
      <c r="M185" s="38">
        <f>IF($B185="","",SUMIFS(数据录入!$F$5:$F$785,数据录入!$I$5:$I$785,$B185,数据录入!$K$5:$K$785,M$43))</f>
        <v>0</v>
      </c>
      <c r="N185" s="38">
        <f>IF($B185="","",SUMIFS(数据录入!$F$5:$F$785,数据录入!$I$5:$I$785,$B185,数据录入!$K$5:$K$785,N$43))</f>
        <v>0</v>
      </c>
      <c r="O185" s="38">
        <f t="shared" ref="O185:O214" si="17">SUM(C185:N185)</f>
        <v>1040</v>
      </c>
      <c r="P185" s="39">
        <f t="shared" ref="P185:P214" si="18">IF($O$4=0,"",O185/$O$42)</f>
        <v>2.75403733671032e-5</v>
      </c>
    </row>
    <row r="186" ht="16.5" spans="1:16">
      <c r="A186" s="37">
        <v>143</v>
      </c>
      <c r="B186" s="44" t="s">
        <v>232</v>
      </c>
      <c r="C186" s="38">
        <f>IF($B186="","",SUMIFS(数据录入!$F$5:$F$785,数据录入!$I$5:$I$785,$B186,数据录入!$K$5:$K$785,C$43))</f>
        <v>0</v>
      </c>
      <c r="D186" s="38">
        <f>IF($B186="","",SUMIFS(数据录入!$F$5:$F$785,数据录入!$I$5:$I$785,$B186,数据录入!$K$5:$K$785,D$43))</f>
        <v>0</v>
      </c>
      <c r="E186" s="38">
        <f>IF($B186="","",SUMIFS(数据录入!$F$5:$F$785,数据录入!$I$5:$I$785,$B186,数据录入!$K$5:$K$785,E$43))</f>
        <v>0</v>
      </c>
      <c r="F186" s="38">
        <f>IF($B186="","",SUMIFS(数据录入!$F$5:$F$785,数据录入!$I$5:$I$785,$B186,数据录入!$K$5:$K$785,F$43))</f>
        <v>0</v>
      </c>
      <c r="G186" s="38">
        <f>IF($B186="","",SUMIFS(数据录入!$F$5:$F$785,数据录入!$I$5:$I$785,$B186,数据录入!$K$5:$K$785,G$43))</f>
        <v>0</v>
      </c>
      <c r="H186" s="38">
        <f>IF($B186="","",SUMIFS(数据录入!$F$5:$F$785,数据录入!$I$5:$I$785,$B186,数据录入!$K$5:$K$785,H$43))</f>
        <v>0</v>
      </c>
      <c r="I186" s="38">
        <f>IF($B186="","",SUMIFS(数据录入!$F$5:$F$785,数据录入!$I$5:$I$785,$B186,数据录入!$K$5:$K$785,I$43))</f>
        <v>5200</v>
      </c>
      <c r="J186" s="38">
        <f>IF($B186="","",SUMIFS(数据录入!$F$5:$F$785,数据录入!$I$5:$I$785,$B186,数据录入!$K$5:$K$785,J$43))</f>
        <v>6136</v>
      </c>
      <c r="K186" s="38">
        <f>IF($B186="","",SUMIFS(数据录入!$F$5:$F$785,数据录入!$I$5:$I$785,$B186,数据录入!$K$5:$K$785,K$43))</f>
        <v>0</v>
      </c>
      <c r="L186" s="38">
        <f>IF($B186="","",SUMIFS(数据录入!$F$5:$F$785,数据录入!$I$5:$I$785,$B186,数据录入!$K$5:$K$785,L$43))</f>
        <v>0</v>
      </c>
      <c r="M186" s="38">
        <f>IF($B186="","",SUMIFS(数据录入!$F$5:$F$785,数据录入!$I$5:$I$785,$B186,数据录入!$K$5:$K$785,M$43))</f>
        <v>0</v>
      </c>
      <c r="N186" s="38">
        <f>IF($B186="","",SUMIFS(数据录入!$F$5:$F$785,数据录入!$I$5:$I$785,$B186,数据录入!$K$5:$K$785,N$43))</f>
        <v>0</v>
      </c>
      <c r="O186" s="38">
        <f t="shared" si="17"/>
        <v>11336</v>
      </c>
      <c r="P186" s="39">
        <f t="shared" si="18"/>
        <v>0.000300190069701425</v>
      </c>
    </row>
    <row r="187" ht="16.5" spans="1:16">
      <c r="A187" s="37">
        <v>144</v>
      </c>
      <c r="B187" s="44" t="s">
        <v>233</v>
      </c>
      <c r="C187" s="38">
        <f>IF($B187="","",SUMIFS(数据录入!$F$5:$F$785,数据录入!$I$5:$I$785,$B187,数据录入!$K$5:$K$785,C$43))</f>
        <v>0</v>
      </c>
      <c r="D187" s="38">
        <f>IF($B187="","",SUMIFS(数据录入!$F$5:$F$785,数据录入!$I$5:$I$785,$B187,数据录入!$K$5:$K$785,D$43))</f>
        <v>0</v>
      </c>
      <c r="E187" s="38">
        <f>IF($B187="","",SUMIFS(数据录入!$F$5:$F$785,数据录入!$I$5:$I$785,$B187,数据录入!$K$5:$K$785,E$43))</f>
        <v>0</v>
      </c>
      <c r="F187" s="38">
        <f>IF($B187="","",SUMIFS(数据录入!$F$5:$F$785,数据录入!$I$5:$I$785,$B187,数据录入!$K$5:$K$785,F$43))</f>
        <v>0</v>
      </c>
      <c r="G187" s="38">
        <f>IF($B187="","",SUMIFS(数据录入!$F$5:$F$785,数据录入!$I$5:$I$785,$B187,数据录入!$K$5:$K$785,G$43))</f>
        <v>0</v>
      </c>
      <c r="H187" s="38">
        <f>IF($B187="","",SUMIFS(数据录入!$F$5:$F$785,数据录入!$I$5:$I$785,$B187,数据录入!$K$5:$K$785,H$43))</f>
        <v>0</v>
      </c>
      <c r="I187" s="38">
        <f>IF($B187="","",SUMIFS(数据录入!$F$5:$F$785,数据录入!$I$5:$I$785,$B187,数据录入!$K$5:$K$785,I$43))</f>
        <v>6600</v>
      </c>
      <c r="J187" s="38">
        <f>IF($B187="","",SUMIFS(数据录入!$F$5:$F$785,数据录入!$I$5:$I$785,$B187,数据录入!$K$5:$K$785,J$43))</f>
        <v>4600</v>
      </c>
      <c r="K187" s="38">
        <f>IF($B187="","",SUMIFS(数据录入!$F$5:$F$785,数据录入!$I$5:$I$785,$B187,数据录入!$K$5:$K$785,K$43))</f>
        <v>0</v>
      </c>
      <c r="L187" s="38">
        <f>IF($B187="","",SUMIFS(数据录入!$F$5:$F$785,数据录入!$I$5:$I$785,$B187,数据录入!$K$5:$K$785,L$43))</f>
        <v>0</v>
      </c>
      <c r="M187" s="38">
        <f>IF($B187="","",SUMIFS(数据录入!$F$5:$F$785,数据录入!$I$5:$I$785,$B187,数据录入!$K$5:$K$785,M$43))</f>
        <v>0</v>
      </c>
      <c r="N187" s="38">
        <f>IF($B187="","",SUMIFS(数据录入!$F$5:$F$785,数据录入!$I$5:$I$785,$B187,数据录入!$K$5:$K$785,N$43))</f>
        <v>0</v>
      </c>
      <c r="O187" s="38">
        <f t="shared" si="17"/>
        <v>11200</v>
      </c>
      <c r="P187" s="39">
        <f t="shared" si="18"/>
        <v>0.000296588636261112</v>
      </c>
    </row>
    <row r="188" ht="16.5" spans="1:16">
      <c r="A188" s="37">
        <v>145</v>
      </c>
      <c r="B188" s="44" t="s">
        <v>234</v>
      </c>
      <c r="C188" s="38">
        <f>IF($B188="","",SUMIFS(数据录入!$F$5:$F$785,数据录入!$I$5:$I$785,$B188,数据录入!$K$5:$K$785,C$43))</f>
        <v>0</v>
      </c>
      <c r="D188" s="38">
        <f>IF($B188="","",SUMIFS(数据录入!$F$5:$F$785,数据录入!$I$5:$I$785,$B188,数据录入!$K$5:$K$785,D$43))</f>
        <v>0</v>
      </c>
      <c r="E188" s="38">
        <f>IF($B188="","",SUMIFS(数据录入!$F$5:$F$785,数据录入!$I$5:$I$785,$B188,数据录入!$K$5:$K$785,E$43))</f>
        <v>0</v>
      </c>
      <c r="F188" s="38">
        <f>IF($B188="","",SUMIFS(数据录入!$F$5:$F$785,数据录入!$I$5:$I$785,$B188,数据录入!$K$5:$K$785,F$43))</f>
        <v>0</v>
      </c>
      <c r="G188" s="38">
        <f>IF($B188="","",SUMIFS(数据录入!$F$5:$F$785,数据录入!$I$5:$I$785,$B188,数据录入!$K$5:$K$785,G$43))</f>
        <v>0</v>
      </c>
      <c r="H188" s="38">
        <f>IF($B188="","",SUMIFS(数据录入!$F$5:$F$785,数据录入!$I$5:$I$785,$B188,数据录入!$K$5:$K$785,H$43))</f>
        <v>0</v>
      </c>
      <c r="I188" s="38">
        <f>IF($B188="","",SUMIFS(数据录入!$F$5:$F$785,数据录入!$I$5:$I$785,$B188,数据录入!$K$5:$K$785,I$43))</f>
        <v>1120</v>
      </c>
      <c r="J188" s="38">
        <f>IF($B188="","",SUMIFS(数据录入!$F$5:$F$785,数据录入!$I$5:$I$785,$B188,数据录入!$K$5:$K$785,J$43))</f>
        <v>1120</v>
      </c>
      <c r="K188" s="38">
        <f>IF($B188="","",SUMIFS(数据录入!$F$5:$F$785,数据录入!$I$5:$I$785,$B188,数据录入!$K$5:$K$785,K$43))</f>
        <v>1120</v>
      </c>
      <c r="L188" s="38">
        <f>IF($B188="","",SUMIFS(数据录入!$F$5:$F$785,数据录入!$I$5:$I$785,$B188,数据录入!$K$5:$K$785,L$43))</f>
        <v>0</v>
      </c>
      <c r="M188" s="38">
        <f>IF($B188="","",SUMIFS(数据录入!$F$5:$F$785,数据录入!$I$5:$I$785,$B188,数据录入!$K$5:$K$785,M$43))</f>
        <v>0</v>
      </c>
      <c r="N188" s="38">
        <f>IF($B188="","",SUMIFS(数据录入!$F$5:$F$785,数据录入!$I$5:$I$785,$B188,数据录入!$K$5:$K$785,N$43))</f>
        <v>0</v>
      </c>
      <c r="O188" s="38">
        <f t="shared" si="17"/>
        <v>3360</v>
      </c>
      <c r="P188" s="39">
        <f t="shared" si="18"/>
        <v>8.89765908783335e-5</v>
      </c>
    </row>
    <row r="189" ht="16.5" spans="1:16">
      <c r="A189" s="37">
        <v>146</v>
      </c>
      <c r="B189" s="44" t="s">
        <v>235</v>
      </c>
      <c r="C189" s="38">
        <f>IF($B189="","",SUMIFS(数据录入!$F$5:$F$785,数据录入!$I$5:$I$785,$B189,数据录入!$K$5:$K$785,C$43))</f>
        <v>0</v>
      </c>
      <c r="D189" s="38">
        <f>IF($B189="","",SUMIFS(数据录入!$F$5:$F$785,数据录入!$I$5:$I$785,$B189,数据录入!$K$5:$K$785,D$43))</f>
        <v>0</v>
      </c>
      <c r="E189" s="38">
        <f>IF($B189="","",SUMIFS(数据录入!$F$5:$F$785,数据录入!$I$5:$I$785,$B189,数据录入!$K$5:$K$785,E$43))</f>
        <v>0</v>
      </c>
      <c r="F189" s="38">
        <f>IF($B189="","",SUMIFS(数据录入!$F$5:$F$785,数据录入!$I$5:$I$785,$B189,数据录入!$K$5:$K$785,F$43))</f>
        <v>0</v>
      </c>
      <c r="G189" s="38">
        <f>IF($B189="","",SUMIFS(数据录入!$F$5:$F$785,数据录入!$I$5:$I$785,$B189,数据录入!$K$5:$K$785,G$43))</f>
        <v>0</v>
      </c>
      <c r="H189" s="38">
        <f>IF($B189="","",SUMIFS(数据录入!$F$5:$F$785,数据录入!$I$5:$I$785,$B189,数据录入!$K$5:$K$785,H$43))</f>
        <v>0</v>
      </c>
      <c r="I189" s="38">
        <f>IF($B189="","",SUMIFS(数据录入!$F$5:$F$785,数据录入!$I$5:$I$785,$B189,数据录入!$K$5:$K$785,I$43))</f>
        <v>0</v>
      </c>
      <c r="J189" s="38">
        <f>IF($B189="","",SUMIFS(数据录入!$F$5:$F$785,数据录入!$I$5:$I$785,$B189,数据录入!$K$5:$K$785,J$43))</f>
        <v>0</v>
      </c>
      <c r="K189" s="38">
        <f>IF($B189="","",SUMIFS(数据录入!$F$5:$F$785,数据录入!$I$5:$I$785,$B189,数据录入!$K$5:$K$785,K$43))</f>
        <v>0</v>
      </c>
      <c r="L189" s="38">
        <f>IF($B189="","",SUMIFS(数据录入!$F$5:$F$785,数据录入!$I$5:$I$785,$B189,数据录入!$K$5:$K$785,L$43))</f>
        <v>0</v>
      </c>
      <c r="M189" s="38">
        <f>IF($B189="","",SUMIFS(数据录入!$F$5:$F$785,数据录入!$I$5:$I$785,$B189,数据录入!$K$5:$K$785,M$43))</f>
        <v>0</v>
      </c>
      <c r="N189" s="38">
        <f>IF($B189="","",SUMIFS(数据录入!$F$5:$F$785,数据录入!$I$5:$I$785,$B189,数据录入!$K$5:$K$785,N$43))</f>
        <v>0</v>
      </c>
      <c r="O189" s="38">
        <f t="shared" si="17"/>
        <v>0</v>
      </c>
      <c r="P189" s="39">
        <f t="shared" si="18"/>
        <v>0</v>
      </c>
    </row>
    <row r="190" ht="16.5" spans="1:16">
      <c r="A190" s="37">
        <v>147</v>
      </c>
      <c r="B190" s="44" t="s">
        <v>236</v>
      </c>
      <c r="C190" s="38">
        <f>IF($B190="","",SUMIFS(数据录入!$F$5:$F$785,数据录入!$I$5:$I$785,$B190,数据录入!$K$5:$K$785,C$43))</f>
        <v>0</v>
      </c>
      <c r="D190" s="38">
        <f>IF($B190="","",SUMIFS(数据录入!$F$5:$F$785,数据录入!$I$5:$I$785,$B190,数据录入!$K$5:$K$785,D$43))</f>
        <v>0</v>
      </c>
      <c r="E190" s="38">
        <f>IF($B190="","",SUMIFS(数据录入!$F$5:$F$785,数据录入!$I$5:$I$785,$B190,数据录入!$K$5:$K$785,E$43))</f>
        <v>0</v>
      </c>
      <c r="F190" s="38">
        <f>IF($B190="","",SUMIFS(数据录入!$F$5:$F$785,数据录入!$I$5:$I$785,$B190,数据录入!$K$5:$K$785,F$43))</f>
        <v>0</v>
      </c>
      <c r="G190" s="38">
        <f>IF($B190="","",SUMIFS(数据录入!$F$5:$F$785,数据录入!$I$5:$I$785,$B190,数据录入!$K$5:$K$785,G$43))</f>
        <v>0</v>
      </c>
      <c r="H190" s="38">
        <f>IF($B190="","",SUMIFS(数据录入!$F$5:$F$785,数据录入!$I$5:$I$785,$B190,数据录入!$K$5:$K$785,H$43))</f>
        <v>0</v>
      </c>
      <c r="I190" s="38">
        <f>IF($B190="","",SUMIFS(数据录入!$F$5:$F$785,数据录入!$I$5:$I$785,$B190,数据录入!$K$5:$K$785,I$43))</f>
        <v>0</v>
      </c>
      <c r="J190" s="38">
        <f>IF($B190="","",SUMIFS(数据录入!$F$5:$F$785,数据录入!$I$5:$I$785,$B190,数据录入!$K$5:$K$785,J$43))</f>
        <v>375</v>
      </c>
      <c r="K190" s="38">
        <f>IF($B190="","",SUMIFS(数据录入!$F$5:$F$785,数据录入!$I$5:$I$785,$B190,数据录入!$K$5:$K$785,K$43))</f>
        <v>0</v>
      </c>
      <c r="L190" s="38">
        <f>IF($B190="","",SUMIFS(数据录入!$F$5:$F$785,数据录入!$I$5:$I$785,$B190,数据录入!$K$5:$K$785,L$43))</f>
        <v>0</v>
      </c>
      <c r="M190" s="38">
        <f>IF($B190="","",SUMIFS(数据录入!$F$5:$F$785,数据录入!$I$5:$I$785,$B190,数据录入!$K$5:$K$785,M$43))</f>
        <v>0</v>
      </c>
      <c r="N190" s="38">
        <f>IF($B190="","",SUMIFS(数据录入!$F$5:$F$785,数据录入!$I$5:$I$785,$B190,数据录入!$K$5:$K$785,N$43))</f>
        <v>0</v>
      </c>
      <c r="O190" s="38">
        <f t="shared" si="17"/>
        <v>375</v>
      </c>
      <c r="P190" s="39">
        <f t="shared" si="18"/>
        <v>9.93042308909972e-6</v>
      </c>
    </row>
    <row r="191" ht="16.5" spans="1:16">
      <c r="A191" s="37">
        <v>148</v>
      </c>
      <c r="B191" s="44" t="s">
        <v>237</v>
      </c>
      <c r="C191" s="38">
        <f>IF($B191="","",SUMIFS(数据录入!$F$5:$F$785,数据录入!$I$5:$I$785,$B191,数据录入!$K$5:$K$785,C$43))</f>
        <v>0</v>
      </c>
      <c r="D191" s="38">
        <f>IF($B191="","",SUMIFS(数据录入!$F$5:$F$785,数据录入!$I$5:$I$785,$B191,数据录入!$K$5:$K$785,D$43))</f>
        <v>0</v>
      </c>
      <c r="E191" s="38">
        <f>IF($B191="","",SUMIFS(数据录入!$F$5:$F$785,数据录入!$I$5:$I$785,$B191,数据录入!$K$5:$K$785,E$43))</f>
        <v>0</v>
      </c>
      <c r="F191" s="38">
        <f>IF($B191="","",SUMIFS(数据录入!$F$5:$F$785,数据录入!$I$5:$I$785,$B191,数据录入!$K$5:$K$785,F$43))</f>
        <v>0</v>
      </c>
      <c r="G191" s="38">
        <f>IF($B191="","",SUMIFS(数据录入!$F$5:$F$785,数据录入!$I$5:$I$785,$B191,数据录入!$K$5:$K$785,G$43))</f>
        <v>0</v>
      </c>
      <c r="H191" s="38">
        <f>IF($B191="","",SUMIFS(数据录入!$F$5:$F$785,数据录入!$I$5:$I$785,$B191,数据录入!$K$5:$K$785,H$43))</f>
        <v>0</v>
      </c>
      <c r="I191" s="38">
        <f>IF($B191="","",SUMIFS(数据录入!$F$5:$F$785,数据录入!$I$5:$I$785,$B191,数据录入!$K$5:$K$785,I$43))</f>
        <v>20000</v>
      </c>
      <c r="J191" s="38">
        <f>IF($B191="","",SUMIFS(数据录入!$F$5:$F$785,数据录入!$I$5:$I$785,$B191,数据录入!$K$5:$K$785,J$43))</f>
        <v>0</v>
      </c>
      <c r="K191" s="38">
        <f>IF($B191="","",SUMIFS(数据录入!$F$5:$F$785,数据录入!$I$5:$I$785,$B191,数据录入!$K$5:$K$785,K$43))</f>
        <v>0</v>
      </c>
      <c r="L191" s="38">
        <f>IF($B191="","",SUMIFS(数据录入!$F$5:$F$785,数据录入!$I$5:$I$785,$B191,数据录入!$K$5:$K$785,L$43))</f>
        <v>0</v>
      </c>
      <c r="M191" s="38">
        <f>IF($B191="","",SUMIFS(数据录入!$F$5:$F$785,数据录入!$I$5:$I$785,$B191,数据录入!$K$5:$K$785,M$43))</f>
        <v>0</v>
      </c>
      <c r="N191" s="38">
        <f>IF($B191="","",SUMIFS(数据录入!$F$5:$F$785,数据录入!$I$5:$I$785,$B191,数据录入!$K$5:$K$785,N$43))</f>
        <v>0</v>
      </c>
      <c r="O191" s="38">
        <f t="shared" si="17"/>
        <v>20000</v>
      </c>
      <c r="P191" s="39">
        <f t="shared" si="18"/>
        <v>0.000529622564751985</v>
      </c>
    </row>
    <row r="192" ht="16.5" spans="1:16">
      <c r="A192" s="37">
        <v>149</v>
      </c>
      <c r="B192" s="44" t="s">
        <v>238</v>
      </c>
      <c r="C192" s="38">
        <f>IF($B192="","",SUMIFS(数据录入!$F$5:$F$785,数据录入!$I$5:$I$785,$B192,数据录入!$K$5:$K$785,C$43))</f>
        <v>0</v>
      </c>
      <c r="D192" s="38">
        <f>IF($B192="","",SUMIFS(数据录入!$F$5:$F$785,数据录入!$I$5:$I$785,$B192,数据录入!$K$5:$K$785,D$43))</f>
        <v>0</v>
      </c>
      <c r="E192" s="38">
        <f>IF($B192="","",SUMIFS(数据录入!$F$5:$F$785,数据录入!$I$5:$I$785,$B192,数据录入!$K$5:$K$785,E$43))</f>
        <v>0</v>
      </c>
      <c r="F192" s="38">
        <f>IF($B192="","",SUMIFS(数据录入!$F$5:$F$785,数据录入!$I$5:$I$785,$B192,数据录入!$K$5:$K$785,F$43))</f>
        <v>0</v>
      </c>
      <c r="G192" s="38">
        <f>IF($B192="","",SUMIFS(数据录入!$F$5:$F$785,数据录入!$I$5:$I$785,$B192,数据录入!$K$5:$K$785,G$43))</f>
        <v>0</v>
      </c>
      <c r="H192" s="38">
        <f>IF($B192="","",SUMIFS(数据录入!$F$5:$F$785,数据录入!$I$5:$I$785,$B192,数据录入!$K$5:$K$785,H$43))</f>
        <v>0</v>
      </c>
      <c r="I192" s="38">
        <f>IF($B192="","",SUMIFS(数据录入!$F$5:$F$785,数据录入!$I$5:$I$785,$B192,数据录入!$K$5:$K$785,I$43))</f>
        <v>150</v>
      </c>
      <c r="J192" s="38">
        <f>IF($B192="","",SUMIFS(数据录入!$F$5:$F$785,数据录入!$I$5:$I$785,$B192,数据录入!$K$5:$K$785,J$43))</f>
        <v>0</v>
      </c>
      <c r="K192" s="38">
        <f>IF($B192="","",SUMIFS(数据录入!$F$5:$F$785,数据录入!$I$5:$I$785,$B192,数据录入!$K$5:$K$785,K$43))</f>
        <v>0</v>
      </c>
      <c r="L192" s="38">
        <f>IF($B192="","",SUMIFS(数据录入!$F$5:$F$785,数据录入!$I$5:$I$785,$B192,数据录入!$K$5:$K$785,L$43))</f>
        <v>0</v>
      </c>
      <c r="M192" s="38">
        <f>IF($B192="","",SUMIFS(数据录入!$F$5:$F$785,数据录入!$I$5:$I$785,$B192,数据录入!$K$5:$K$785,M$43))</f>
        <v>0</v>
      </c>
      <c r="N192" s="38">
        <f>IF($B192="","",SUMIFS(数据录入!$F$5:$F$785,数据录入!$I$5:$I$785,$B192,数据录入!$K$5:$K$785,N$43))</f>
        <v>0</v>
      </c>
      <c r="O192" s="38">
        <f t="shared" si="17"/>
        <v>150</v>
      </c>
      <c r="P192" s="39">
        <f t="shared" si="18"/>
        <v>3.97216923563989e-6</v>
      </c>
    </row>
    <row r="193" ht="16.5" spans="1:16">
      <c r="A193" s="37">
        <v>150</v>
      </c>
      <c r="B193" s="44" t="s">
        <v>239</v>
      </c>
      <c r="C193" s="38">
        <f>IF($B193="","",SUMIFS(数据录入!$F$5:$F$785,数据录入!$I$5:$I$785,$B193,数据录入!$K$5:$K$785,C$43))</f>
        <v>0</v>
      </c>
      <c r="D193" s="38">
        <f>IF($B193="","",SUMIFS(数据录入!$F$5:$F$785,数据录入!$I$5:$I$785,$B193,数据录入!$K$5:$K$785,D$43))</f>
        <v>0</v>
      </c>
      <c r="E193" s="38">
        <f>IF($B193="","",SUMIFS(数据录入!$F$5:$F$785,数据录入!$I$5:$I$785,$B193,数据录入!$K$5:$K$785,E$43))</f>
        <v>0</v>
      </c>
      <c r="F193" s="38">
        <f>IF($B193="","",SUMIFS(数据录入!$F$5:$F$785,数据录入!$I$5:$I$785,$B193,数据录入!$K$5:$K$785,F$43))</f>
        <v>0</v>
      </c>
      <c r="G193" s="38">
        <f>IF($B193="","",SUMIFS(数据录入!$F$5:$F$785,数据录入!$I$5:$I$785,$B193,数据录入!$K$5:$K$785,G$43))</f>
        <v>0</v>
      </c>
      <c r="H193" s="38">
        <f>IF($B193="","",SUMIFS(数据录入!$F$5:$F$785,数据录入!$I$5:$I$785,$B193,数据录入!$K$5:$K$785,H$43))</f>
        <v>0</v>
      </c>
      <c r="I193" s="38">
        <f>IF($B193="","",SUMIFS(数据录入!$F$5:$F$785,数据录入!$I$5:$I$785,$B193,数据录入!$K$5:$K$785,I$43))</f>
        <v>0</v>
      </c>
      <c r="J193" s="38">
        <f>IF($B193="","",SUMIFS(数据录入!$F$5:$F$785,数据录入!$I$5:$I$785,$B193,数据录入!$K$5:$K$785,J$43))</f>
        <v>0</v>
      </c>
      <c r="K193" s="38">
        <f>IF($B193="","",SUMIFS(数据录入!$F$5:$F$785,数据录入!$I$5:$I$785,$B193,数据录入!$K$5:$K$785,K$43))</f>
        <v>1400</v>
      </c>
      <c r="L193" s="38">
        <f>IF($B193="","",SUMIFS(数据录入!$F$5:$F$785,数据录入!$I$5:$I$785,$B193,数据录入!$K$5:$K$785,L$43))</f>
        <v>0</v>
      </c>
      <c r="M193" s="38">
        <f>IF($B193="","",SUMIFS(数据录入!$F$5:$F$785,数据录入!$I$5:$I$785,$B193,数据录入!$K$5:$K$785,M$43))</f>
        <v>0</v>
      </c>
      <c r="N193" s="38">
        <f>IF($B193="","",SUMIFS(数据录入!$F$5:$F$785,数据录入!$I$5:$I$785,$B193,数据录入!$K$5:$K$785,N$43))</f>
        <v>0</v>
      </c>
      <c r="O193" s="38">
        <f t="shared" si="17"/>
        <v>1400</v>
      </c>
      <c r="P193" s="39">
        <f t="shared" si="18"/>
        <v>3.7073579532639e-5</v>
      </c>
    </row>
    <row r="194" ht="16.5" spans="1:16">
      <c r="A194" s="37">
        <v>151</v>
      </c>
      <c r="B194" s="44" t="s">
        <v>240</v>
      </c>
      <c r="C194" s="38">
        <f>IF($B194="","",SUMIFS(数据录入!$F$5:$F$785,数据录入!$I$5:$I$785,$B194,数据录入!$K$5:$K$785,C$43))</f>
        <v>0</v>
      </c>
      <c r="D194" s="38">
        <f>IF($B194="","",SUMIFS(数据录入!$F$5:$F$785,数据录入!$I$5:$I$785,$B194,数据录入!$K$5:$K$785,D$43))</f>
        <v>0</v>
      </c>
      <c r="E194" s="38">
        <f>IF($B194="","",SUMIFS(数据录入!$F$5:$F$785,数据录入!$I$5:$I$785,$B194,数据录入!$K$5:$K$785,E$43))</f>
        <v>0</v>
      </c>
      <c r="F194" s="38">
        <f>IF($B194="","",SUMIFS(数据录入!$F$5:$F$785,数据录入!$I$5:$I$785,$B194,数据录入!$K$5:$K$785,F$43))</f>
        <v>0</v>
      </c>
      <c r="G194" s="38">
        <f>IF($B194="","",SUMIFS(数据录入!$F$5:$F$785,数据录入!$I$5:$I$785,$B194,数据录入!$K$5:$K$785,G$43))</f>
        <v>0</v>
      </c>
      <c r="H194" s="38">
        <f>IF($B194="","",SUMIFS(数据录入!$F$5:$F$785,数据录入!$I$5:$I$785,$B194,数据录入!$K$5:$K$785,H$43))</f>
        <v>0</v>
      </c>
      <c r="I194" s="38">
        <f>IF($B194="","",SUMIFS(数据录入!$F$5:$F$785,数据录入!$I$5:$I$785,$B194,数据录入!$K$5:$K$785,I$43))</f>
        <v>16000</v>
      </c>
      <c r="J194" s="38">
        <f>IF($B194="","",SUMIFS(数据录入!$F$5:$F$785,数据录入!$I$5:$I$785,$B194,数据录入!$K$5:$K$785,J$43))</f>
        <v>0</v>
      </c>
      <c r="K194" s="38">
        <f>IF($B194="","",SUMIFS(数据录入!$F$5:$F$785,数据录入!$I$5:$I$785,$B194,数据录入!$K$5:$K$785,K$43))</f>
        <v>0</v>
      </c>
      <c r="L194" s="38">
        <f>IF($B194="","",SUMIFS(数据录入!$F$5:$F$785,数据录入!$I$5:$I$785,$B194,数据录入!$K$5:$K$785,L$43))</f>
        <v>0</v>
      </c>
      <c r="M194" s="38">
        <f>IF($B194="","",SUMIFS(数据录入!$F$5:$F$785,数据录入!$I$5:$I$785,$B194,数据录入!$K$5:$K$785,M$43))</f>
        <v>0</v>
      </c>
      <c r="N194" s="38">
        <f>IF($B194="","",SUMIFS(数据录入!$F$5:$F$785,数据录入!$I$5:$I$785,$B194,数据录入!$K$5:$K$785,N$43))</f>
        <v>0</v>
      </c>
      <c r="O194" s="38">
        <f t="shared" si="17"/>
        <v>16000</v>
      </c>
      <c r="P194" s="39">
        <f t="shared" si="18"/>
        <v>0.000423698051801588</v>
      </c>
    </row>
    <row r="195" ht="16.5" spans="1:16">
      <c r="A195" s="37">
        <v>152</v>
      </c>
      <c r="B195" s="44" t="s">
        <v>241</v>
      </c>
      <c r="C195" s="38">
        <f>IF($B195="","",SUMIFS(数据录入!$F$5:$F$785,数据录入!$I$5:$I$785,$B195,数据录入!$K$5:$K$785,C$43))</f>
        <v>0</v>
      </c>
      <c r="D195" s="38">
        <f>IF($B195="","",SUMIFS(数据录入!$F$5:$F$785,数据录入!$I$5:$I$785,$B195,数据录入!$K$5:$K$785,D$43))</f>
        <v>0</v>
      </c>
      <c r="E195" s="38">
        <f>IF($B195="","",SUMIFS(数据录入!$F$5:$F$785,数据录入!$I$5:$I$785,$B195,数据录入!$K$5:$K$785,E$43))</f>
        <v>0</v>
      </c>
      <c r="F195" s="38">
        <f>IF($B195="","",SUMIFS(数据录入!$F$5:$F$785,数据录入!$I$5:$I$785,$B195,数据录入!$K$5:$K$785,F$43))</f>
        <v>0</v>
      </c>
      <c r="G195" s="38">
        <f>IF($B195="","",SUMIFS(数据录入!$F$5:$F$785,数据录入!$I$5:$I$785,$B195,数据录入!$K$5:$K$785,G$43))</f>
        <v>0</v>
      </c>
      <c r="H195" s="38">
        <f>IF($B195="","",SUMIFS(数据录入!$F$5:$F$785,数据录入!$I$5:$I$785,$B195,数据录入!$K$5:$K$785,H$43))</f>
        <v>0</v>
      </c>
      <c r="I195" s="38">
        <f>IF($B195="","",SUMIFS(数据录入!$F$5:$F$785,数据录入!$I$5:$I$785,$B195,数据录入!$K$5:$K$785,I$43))</f>
        <v>0</v>
      </c>
      <c r="J195" s="38">
        <f>IF($B195="","",SUMIFS(数据录入!$F$5:$F$785,数据录入!$I$5:$I$785,$B195,数据录入!$K$5:$K$785,J$43))</f>
        <v>0</v>
      </c>
      <c r="K195" s="38">
        <f>IF($B195="","",SUMIFS(数据录入!$F$5:$F$785,数据录入!$I$5:$I$785,$B195,数据录入!$K$5:$K$785,K$43))</f>
        <v>0</v>
      </c>
      <c r="L195" s="38">
        <f>IF($B195="","",SUMIFS(数据录入!$F$5:$F$785,数据录入!$I$5:$I$785,$B195,数据录入!$K$5:$K$785,L$43))</f>
        <v>0</v>
      </c>
      <c r="M195" s="38">
        <f>IF($B195="","",SUMIFS(数据录入!$F$5:$F$785,数据录入!$I$5:$I$785,$B195,数据录入!$K$5:$K$785,M$43))</f>
        <v>0</v>
      </c>
      <c r="N195" s="38">
        <f>IF($B195="","",SUMIFS(数据录入!$F$5:$F$785,数据录入!$I$5:$I$785,$B195,数据录入!$K$5:$K$785,N$43))</f>
        <v>0</v>
      </c>
      <c r="O195" s="38">
        <f t="shared" si="17"/>
        <v>0</v>
      </c>
      <c r="P195" s="39">
        <f t="shared" si="18"/>
        <v>0</v>
      </c>
    </row>
    <row r="196" ht="16.5" spans="1:16">
      <c r="A196" s="37">
        <v>153</v>
      </c>
      <c r="B196" s="44" t="s">
        <v>242</v>
      </c>
      <c r="C196" s="38">
        <f>IF($B196="","",SUMIFS(数据录入!$F$5:$F$785,数据录入!$I$5:$I$785,$B196,数据录入!$K$5:$K$785,C$43))</f>
        <v>0</v>
      </c>
      <c r="D196" s="38">
        <f>IF($B196="","",SUMIFS(数据录入!$F$5:$F$785,数据录入!$I$5:$I$785,$B196,数据录入!$K$5:$K$785,D$43))</f>
        <v>0</v>
      </c>
      <c r="E196" s="38">
        <f>IF($B196="","",SUMIFS(数据录入!$F$5:$F$785,数据录入!$I$5:$I$785,$B196,数据录入!$K$5:$K$785,E$43))</f>
        <v>0</v>
      </c>
      <c r="F196" s="38">
        <f>IF($B196="","",SUMIFS(数据录入!$F$5:$F$785,数据录入!$I$5:$I$785,$B196,数据录入!$K$5:$K$785,F$43))</f>
        <v>0</v>
      </c>
      <c r="G196" s="38">
        <f>IF($B196="","",SUMIFS(数据录入!$F$5:$F$785,数据录入!$I$5:$I$785,$B196,数据录入!$K$5:$K$785,G$43))</f>
        <v>0</v>
      </c>
      <c r="H196" s="38">
        <f>IF($B196="","",SUMIFS(数据录入!$F$5:$F$785,数据录入!$I$5:$I$785,$B196,数据录入!$K$5:$K$785,H$43))</f>
        <v>0</v>
      </c>
      <c r="I196" s="38">
        <f>IF($B196="","",SUMIFS(数据录入!$F$5:$F$785,数据录入!$I$5:$I$785,$B196,数据录入!$K$5:$K$785,I$43))</f>
        <v>250</v>
      </c>
      <c r="J196" s="38">
        <f>IF($B196="","",SUMIFS(数据录入!$F$5:$F$785,数据录入!$I$5:$I$785,$B196,数据录入!$K$5:$K$785,J$43))</f>
        <v>250</v>
      </c>
      <c r="K196" s="38">
        <f>IF($B196="","",SUMIFS(数据录入!$F$5:$F$785,数据录入!$I$5:$I$785,$B196,数据录入!$K$5:$K$785,K$43))</f>
        <v>250</v>
      </c>
      <c r="L196" s="38">
        <f>IF($B196="","",SUMIFS(数据录入!$F$5:$F$785,数据录入!$I$5:$I$785,$B196,数据录入!$K$5:$K$785,L$43))</f>
        <v>0</v>
      </c>
      <c r="M196" s="38">
        <f>IF($B196="","",SUMIFS(数据录入!$F$5:$F$785,数据录入!$I$5:$I$785,$B196,数据录入!$K$5:$K$785,M$43))</f>
        <v>0</v>
      </c>
      <c r="N196" s="38">
        <f>IF($B196="","",SUMIFS(数据录入!$F$5:$F$785,数据录入!$I$5:$I$785,$B196,数据录入!$K$5:$K$785,N$43))</f>
        <v>0</v>
      </c>
      <c r="O196" s="38">
        <f t="shared" si="17"/>
        <v>750</v>
      </c>
      <c r="P196" s="39">
        <f t="shared" si="18"/>
        <v>1.98608461781994e-5</v>
      </c>
    </row>
    <row r="197" ht="16.5" spans="1:16">
      <c r="A197" s="37">
        <v>154</v>
      </c>
      <c r="B197" s="44" t="s">
        <v>243</v>
      </c>
      <c r="C197" s="38">
        <f>IF($B197="","",SUMIFS(数据录入!$F$5:$F$785,数据录入!$I$5:$I$785,$B197,数据录入!$K$5:$K$785,C$43))</f>
        <v>0</v>
      </c>
      <c r="D197" s="38">
        <f>IF($B197="","",SUMIFS(数据录入!$F$5:$F$785,数据录入!$I$5:$I$785,$B197,数据录入!$K$5:$K$785,D$43))</f>
        <v>0</v>
      </c>
      <c r="E197" s="38">
        <f>IF($B197="","",SUMIFS(数据录入!$F$5:$F$785,数据录入!$I$5:$I$785,$B197,数据录入!$K$5:$K$785,E$43))</f>
        <v>0</v>
      </c>
      <c r="F197" s="38">
        <f>IF($B197="","",SUMIFS(数据录入!$F$5:$F$785,数据录入!$I$5:$I$785,$B197,数据录入!$K$5:$K$785,F$43))</f>
        <v>0</v>
      </c>
      <c r="G197" s="38">
        <f>IF($B197="","",SUMIFS(数据录入!$F$5:$F$785,数据录入!$I$5:$I$785,$B197,数据录入!$K$5:$K$785,G$43))</f>
        <v>0</v>
      </c>
      <c r="H197" s="38">
        <f>IF($B197="","",SUMIFS(数据录入!$F$5:$F$785,数据录入!$I$5:$I$785,$B197,数据录入!$K$5:$K$785,H$43))</f>
        <v>0</v>
      </c>
      <c r="I197" s="38">
        <f>IF($B197="","",SUMIFS(数据录入!$F$5:$F$785,数据录入!$I$5:$I$785,$B197,数据录入!$K$5:$K$785,I$43))</f>
        <v>1300</v>
      </c>
      <c r="J197" s="38">
        <f>IF($B197="","",SUMIFS(数据录入!$F$5:$F$785,数据录入!$I$5:$I$785,$B197,数据录入!$K$5:$K$785,J$43))</f>
        <v>1300</v>
      </c>
      <c r="K197" s="38">
        <f>IF($B197="","",SUMIFS(数据录入!$F$5:$F$785,数据录入!$I$5:$I$785,$B197,数据录入!$K$5:$K$785,K$43))</f>
        <v>0</v>
      </c>
      <c r="L197" s="38">
        <f>IF($B197="","",SUMIFS(数据录入!$F$5:$F$785,数据录入!$I$5:$I$785,$B197,数据录入!$K$5:$K$785,L$43))</f>
        <v>0</v>
      </c>
      <c r="M197" s="38">
        <f>IF($B197="","",SUMIFS(数据录入!$F$5:$F$785,数据录入!$I$5:$I$785,$B197,数据录入!$K$5:$K$785,M$43))</f>
        <v>0</v>
      </c>
      <c r="N197" s="38">
        <f>IF($B197="","",SUMIFS(数据录入!$F$5:$F$785,数据录入!$I$5:$I$785,$B197,数据录入!$K$5:$K$785,N$43))</f>
        <v>0</v>
      </c>
      <c r="O197" s="38">
        <f t="shared" si="17"/>
        <v>2600</v>
      </c>
      <c r="P197" s="39">
        <f t="shared" si="18"/>
        <v>6.88509334177581e-5</v>
      </c>
    </row>
    <row r="198" ht="16.5" spans="1:16">
      <c r="A198" s="37">
        <v>155</v>
      </c>
      <c r="B198" s="44" t="s">
        <v>244</v>
      </c>
      <c r="C198" s="38">
        <f>IF($B198="","",SUMIFS(数据录入!$F$5:$F$785,数据录入!$I$5:$I$785,$B198,数据录入!$K$5:$K$785,C$43))</f>
        <v>0</v>
      </c>
      <c r="D198" s="38">
        <f>IF($B198="","",SUMIFS(数据录入!$F$5:$F$785,数据录入!$I$5:$I$785,$B198,数据录入!$K$5:$K$785,D$43))</f>
        <v>0</v>
      </c>
      <c r="E198" s="38">
        <f>IF($B198="","",SUMIFS(数据录入!$F$5:$F$785,数据录入!$I$5:$I$785,$B198,数据录入!$K$5:$K$785,E$43))</f>
        <v>0</v>
      </c>
      <c r="F198" s="38">
        <f>IF($B198="","",SUMIFS(数据录入!$F$5:$F$785,数据录入!$I$5:$I$785,$B198,数据录入!$K$5:$K$785,F$43))</f>
        <v>0</v>
      </c>
      <c r="G198" s="38">
        <f>IF($B198="","",SUMIFS(数据录入!$F$5:$F$785,数据录入!$I$5:$I$785,$B198,数据录入!$K$5:$K$785,G$43))</f>
        <v>0</v>
      </c>
      <c r="H198" s="38">
        <f>IF($B198="","",SUMIFS(数据录入!$F$5:$F$785,数据录入!$I$5:$I$785,$B198,数据录入!$K$5:$K$785,H$43))</f>
        <v>0</v>
      </c>
      <c r="I198" s="38">
        <f>IF($B198="","",SUMIFS(数据录入!$F$5:$F$785,数据录入!$I$5:$I$785,$B198,数据录入!$K$5:$K$785,I$43))</f>
        <v>4500</v>
      </c>
      <c r="J198" s="38">
        <f>IF($B198="","",SUMIFS(数据录入!$F$5:$F$785,数据录入!$I$5:$I$785,$B198,数据录入!$K$5:$K$785,J$43))</f>
        <v>7200</v>
      </c>
      <c r="K198" s="38">
        <f>IF($B198="","",SUMIFS(数据录入!$F$5:$F$785,数据录入!$I$5:$I$785,$B198,数据录入!$K$5:$K$785,K$43))</f>
        <v>18900</v>
      </c>
      <c r="L198" s="38">
        <f>IF($B198="","",SUMIFS(数据录入!$F$5:$F$785,数据录入!$I$5:$I$785,$B198,数据录入!$K$5:$K$785,L$43))</f>
        <v>0</v>
      </c>
      <c r="M198" s="38">
        <f>IF($B198="","",SUMIFS(数据录入!$F$5:$F$785,数据录入!$I$5:$I$785,$B198,数据录入!$K$5:$K$785,M$43))</f>
        <v>0</v>
      </c>
      <c r="N198" s="38">
        <f>IF($B198="","",SUMIFS(数据录入!$F$5:$F$785,数据录入!$I$5:$I$785,$B198,数据录入!$K$5:$K$785,N$43))</f>
        <v>0</v>
      </c>
      <c r="O198" s="38">
        <f t="shared" si="17"/>
        <v>30600</v>
      </c>
      <c r="P198" s="39">
        <f t="shared" si="18"/>
        <v>0.000810322524070537</v>
      </c>
    </row>
    <row r="199" ht="16.5" spans="1:16">
      <c r="A199" s="37">
        <v>156</v>
      </c>
      <c r="B199" s="44" t="s">
        <v>245</v>
      </c>
      <c r="C199" s="38">
        <f>IF($B199="","",SUMIFS(数据录入!$F$5:$F$785,数据录入!$I$5:$I$785,$B199,数据录入!$K$5:$K$785,C$43))</f>
        <v>0</v>
      </c>
      <c r="D199" s="38">
        <f>IF($B199="","",SUMIFS(数据录入!$F$5:$F$785,数据录入!$I$5:$I$785,$B199,数据录入!$K$5:$K$785,D$43))</f>
        <v>0</v>
      </c>
      <c r="E199" s="38">
        <f>IF($B199="","",SUMIFS(数据录入!$F$5:$F$785,数据录入!$I$5:$I$785,$B199,数据录入!$K$5:$K$785,E$43))</f>
        <v>0</v>
      </c>
      <c r="F199" s="38">
        <f>IF($B199="","",SUMIFS(数据录入!$F$5:$F$785,数据录入!$I$5:$I$785,$B199,数据录入!$K$5:$K$785,F$43))</f>
        <v>0</v>
      </c>
      <c r="G199" s="38">
        <f>IF($B199="","",SUMIFS(数据录入!$F$5:$F$785,数据录入!$I$5:$I$785,$B199,数据录入!$K$5:$K$785,G$43))</f>
        <v>0</v>
      </c>
      <c r="H199" s="38">
        <f>IF($B199="","",SUMIFS(数据录入!$F$5:$F$785,数据录入!$I$5:$I$785,$B199,数据录入!$K$5:$K$785,H$43))</f>
        <v>0</v>
      </c>
      <c r="I199" s="38">
        <f>IF($B199="","",SUMIFS(数据录入!$F$5:$F$785,数据录入!$I$5:$I$785,$B199,数据录入!$K$5:$K$785,I$43))</f>
        <v>7166.67</v>
      </c>
      <c r="J199" s="38">
        <f>IF($B199="","",SUMIFS(数据录入!$F$5:$F$785,数据录入!$I$5:$I$785,$B199,数据录入!$K$5:$K$785,J$43))</f>
        <v>94699.99</v>
      </c>
      <c r="K199" s="38">
        <f>IF($B199="","",SUMIFS(数据录入!$F$5:$F$785,数据录入!$I$5:$I$785,$B199,数据录入!$K$5:$K$785,K$43))</f>
        <v>2900000</v>
      </c>
      <c r="L199" s="38">
        <f>IF($B199="","",SUMIFS(数据录入!$F$5:$F$785,数据录入!$I$5:$I$785,$B199,数据录入!$K$5:$K$785,L$43))</f>
        <v>0</v>
      </c>
      <c r="M199" s="38">
        <f>IF($B199="","",SUMIFS(数据录入!$F$5:$F$785,数据录入!$I$5:$I$785,$B199,数据录入!$K$5:$K$785,M$43))</f>
        <v>0</v>
      </c>
      <c r="N199" s="38">
        <f>IF($B199="","",SUMIFS(数据录入!$F$5:$F$785,数据录入!$I$5:$I$785,$B199,数据录入!$K$5:$K$785,N$43))</f>
        <v>0</v>
      </c>
      <c r="O199" s="38">
        <f t="shared" si="17"/>
        <v>3001866.66</v>
      </c>
      <c r="P199" s="39">
        <f t="shared" si="18"/>
        <v>0.0794928159756338</v>
      </c>
    </row>
    <row r="200" ht="16.5" spans="1:16">
      <c r="A200" s="37">
        <v>157</v>
      </c>
      <c r="B200" s="44" t="s">
        <v>246</v>
      </c>
      <c r="C200" s="38">
        <f>IF($B200="","",SUMIFS(数据录入!$F$5:$F$785,数据录入!$I$5:$I$785,$B200,数据录入!$K$5:$K$785,C$43))</f>
        <v>0</v>
      </c>
      <c r="D200" s="38">
        <f>IF($B200="","",SUMIFS(数据录入!$F$5:$F$785,数据录入!$I$5:$I$785,$B200,数据录入!$K$5:$K$785,D$43))</f>
        <v>0</v>
      </c>
      <c r="E200" s="38">
        <f>IF($B200="","",SUMIFS(数据录入!$F$5:$F$785,数据录入!$I$5:$I$785,$B200,数据录入!$K$5:$K$785,E$43))</f>
        <v>0</v>
      </c>
      <c r="F200" s="38">
        <f>IF($B200="","",SUMIFS(数据录入!$F$5:$F$785,数据录入!$I$5:$I$785,$B200,数据录入!$K$5:$K$785,F$43))</f>
        <v>0</v>
      </c>
      <c r="G200" s="38">
        <f>IF($B200="","",SUMIFS(数据录入!$F$5:$F$785,数据录入!$I$5:$I$785,$B200,数据录入!$K$5:$K$785,G$43))</f>
        <v>0</v>
      </c>
      <c r="H200" s="38">
        <f>IF($B200="","",SUMIFS(数据录入!$F$5:$F$785,数据录入!$I$5:$I$785,$B200,数据录入!$K$5:$K$785,H$43))</f>
        <v>0</v>
      </c>
      <c r="I200" s="38">
        <f>IF($B200="","",SUMIFS(数据录入!$F$5:$F$785,数据录入!$I$5:$I$785,$B200,数据录入!$K$5:$K$785,I$43))</f>
        <v>16800</v>
      </c>
      <c r="J200" s="38">
        <f>IF($B200="","",SUMIFS(数据录入!$F$5:$F$785,数据录入!$I$5:$I$785,$B200,数据录入!$K$5:$K$785,J$43))</f>
        <v>300</v>
      </c>
      <c r="K200" s="38">
        <f>IF($B200="","",SUMIFS(数据录入!$F$5:$F$785,数据录入!$I$5:$I$785,$B200,数据录入!$K$5:$K$785,K$43))</f>
        <v>0</v>
      </c>
      <c r="L200" s="38">
        <f>IF($B200="","",SUMIFS(数据录入!$F$5:$F$785,数据录入!$I$5:$I$785,$B200,数据录入!$K$5:$K$785,L$43))</f>
        <v>0</v>
      </c>
      <c r="M200" s="38">
        <f>IF($B200="","",SUMIFS(数据录入!$F$5:$F$785,数据录入!$I$5:$I$785,$B200,数据录入!$K$5:$K$785,M$43))</f>
        <v>0</v>
      </c>
      <c r="N200" s="38">
        <f>IF($B200="","",SUMIFS(数据录入!$F$5:$F$785,数据录入!$I$5:$I$785,$B200,数据录入!$K$5:$K$785,N$43))</f>
        <v>0</v>
      </c>
      <c r="O200" s="38">
        <f t="shared" si="17"/>
        <v>17100</v>
      </c>
      <c r="P200" s="39">
        <f t="shared" si="18"/>
        <v>0.000452827292862947</v>
      </c>
    </row>
    <row r="201" ht="16.5" spans="1:16">
      <c r="A201" s="37">
        <v>158</v>
      </c>
      <c r="B201" s="44" t="s">
        <v>247</v>
      </c>
      <c r="C201" s="38">
        <f>IF($B201="","",SUMIFS(数据录入!$F$5:$F$785,数据录入!$I$5:$I$785,$B201,数据录入!$K$5:$K$785,C$43))</f>
        <v>0</v>
      </c>
      <c r="D201" s="38">
        <f>IF($B201="","",SUMIFS(数据录入!$F$5:$F$785,数据录入!$I$5:$I$785,$B201,数据录入!$K$5:$K$785,D$43))</f>
        <v>0</v>
      </c>
      <c r="E201" s="38">
        <f>IF($B201="","",SUMIFS(数据录入!$F$5:$F$785,数据录入!$I$5:$I$785,$B201,数据录入!$K$5:$K$785,E$43))</f>
        <v>0</v>
      </c>
      <c r="F201" s="38">
        <f>IF($B201="","",SUMIFS(数据录入!$F$5:$F$785,数据录入!$I$5:$I$785,$B201,数据录入!$K$5:$K$785,F$43))</f>
        <v>0</v>
      </c>
      <c r="G201" s="38">
        <f>IF($B201="","",SUMIFS(数据录入!$F$5:$F$785,数据录入!$I$5:$I$785,$B201,数据录入!$K$5:$K$785,G$43))</f>
        <v>0</v>
      </c>
      <c r="H201" s="38">
        <f>IF($B201="","",SUMIFS(数据录入!$F$5:$F$785,数据录入!$I$5:$I$785,$B201,数据录入!$K$5:$K$785,H$43))</f>
        <v>0</v>
      </c>
      <c r="I201" s="38">
        <f>IF($B201="","",SUMIFS(数据录入!$F$5:$F$785,数据录入!$I$5:$I$785,$B201,数据录入!$K$5:$K$785,I$43))</f>
        <v>300</v>
      </c>
      <c r="J201" s="38">
        <f>IF($B201="","",SUMIFS(数据录入!$F$5:$F$785,数据录入!$I$5:$I$785,$B201,数据录入!$K$5:$K$785,J$43))</f>
        <v>750</v>
      </c>
      <c r="K201" s="38">
        <f>IF($B201="","",SUMIFS(数据录入!$F$5:$F$785,数据录入!$I$5:$I$785,$B201,数据录入!$K$5:$K$785,K$43))</f>
        <v>675</v>
      </c>
      <c r="L201" s="38">
        <f>IF($B201="","",SUMIFS(数据录入!$F$5:$F$785,数据录入!$I$5:$I$785,$B201,数据录入!$K$5:$K$785,L$43))</f>
        <v>0</v>
      </c>
      <c r="M201" s="38">
        <f>IF($B201="","",SUMIFS(数据录入!$F$5:$F$785,数据录入!$I$5:$I$785,$B201,数据录入!$K$5:$K$785,M$43))</f>
        <v>0</v>
      </c>
      <c r="N201" s="38">
        <f>IF($B201="","",SUMIFS(数据录入!$F$5:$F$785,数据录入!$I$5:$I$785,$B201,数据录入!$K$5:$K$785,N$43))</f>
        <v>0</v>
      </c>
      <c r="O201" s="38">
        <f t="shared" si="17"/>
        <v>1725</v>
      </c>
      <c r="P201" s="39">
        <f t="shared" si="18"/>
        <v>4.56799462098587e-5</v>
      </c>
    </row>
    <row r="202" ht="16.5" spans="1:16">
      <c r="A202" s="37">
        <v>159</v>
      </c>
      <c r="B202" s="44" t="s">
        <v>248</v>
      </c>
      <c r="C202" s="38">
        <f>IF($B202="","",SUMIFS(数据录入!$F$5:$F$785,数据录入!$I$5:$I$785,$B202,数据录入!$K$5:$K$785,C$43))</f>
        <v>0</v>
      </c>
      <c r="D202" s="38">
        <f>IF($B202="","",SUMIFS(数据录入!$F$5:$F$785,数据录入!$I$5:$I$785,$B202,数据录入!$K$5:$K$785,D$43))</f>
        <v>0</v>
      </c>
      <c r="E202" s="38">
        <f>IF($B202="","",SUMIFS(数据录入!$F$5:$F$785,数据录入!$I$5:$I$785,$B202,数据录入!$K$5:$K$785,E$43))</f>
        <v>0</v>
      </c>
      <c r="F202" s="38">
        <f>IF($B202="","",SUMIFS(数据录入!$F$5:$F$785,数据录入!$I$5:$I$785,$B202,数据录入!$K$5:$K$785,F$43))</f>
        <v>0</v>
      </c>
      <c r="G202" s="38">
        <f>IF($B202="","",SUMIFS(数据录入!$F$5:$F$785,数据录入!$I$5:$I$785,$B202,数据录入!$K$5:$K$785,G$43))</f>
        <v>0</v>
      </c>
      <c r="H202" s="38">
        <f>IF($B202="","",SUMIFS(数据录入!$F$5:$F$785,数据录入!$I$5:$I$785,$B202,数据录入!$K$5:$K$785,H$43))</f>
        <v>0</v>
      </c>
      <c r="I202" s="38">
        <f>IF($B202="","",SUMIFS(数据录入!$F$5:$F$785,数据录入!$I$5:$I$785,$B202,数据录入!$K$5:$K$785,I$43))</f>
        <v>200</v>
      </c>
      <c r="J202" s="38">
        <f>IF($B202="","",SUMIFS(数据录入!$F$5:$F$785,数据录入!$I$5:$I$785,$B202,数据录入!$K$5:$K$785,J$43))</f>
        <v>8000</v>
      </c>
      <c r="K202" s="38">
        <f>IF($B202="","",SUMIFS(数据录入!$F$5:$F$785,数据录入!$I$5:$I$785,$B202,数据录入!$K$5:$K$785,K$43))</f>
        <v>0</v>
      </c>
      <c r="L202" s="38">
        <f>IF($B202="","",SUMIFS(数据录入!$F$5:$F$785,数据录入!$I$5:$I$785,$B202,数据录入!$K$5:$K$785,L$43))</f>
        <v>0</v>
      </c>
      <c r="M202" s="38">
        <f>IF($B202="","",SUMIFS(数据录入!$F$5:$F$785,数据录入!$I$5:$I$785,$B202,数据录入!$K$5:$K$785,M$43))</f>
        <v>0</v>
      </c>
      <c r="N202" s="38">
        <f>IF($B202="","",SUMIFS(数据录入!$F$5:$F$785,数据录入!$I$5:$I$785,$B202,数据录入!$K$5:$K$785,N$43))</f>
        <v>0</v>
      </c>
      <c r="O202" s="38">
        <f t="shared" si="17"/>
        <v>8200</v>
      </c>
      <c r="P202" s="39">
        <f t="shared" si="18"/>
        <v>0.000217145251548314</v>
      </c>
    </row>
    <row r="203" ht="16.5" spans="1:16">
      <c r="A203" s="37">
        <v>160</v>
      </c>
      <c r="B203" s="44" t="s">
        <v>249</v>
      </c>
      <c r="C203" s="38">
        <f>IF($B203="","",SUMIFS(数据录入!$F$5:$F$785,数据录入!$I$5:$I$785,$B203,数据录入!$K$5:$K$785,C$43))</f>
        <v>0</v>
      </c>
      <c r="D203" s="38">
        <f>IF($B203="","",SUMIFS(数据录入!$F$5:$F$785,数据录入!$I$5:$I$785,$B203,数据录入!$K$5:$K$785,D$43))</f>
        <v>0</v>
      </c>
      <c r="E203" s="38">
        <f>IF($B203="","",SUMIFS(数据录入!$F$5:$F$785,数据录入!$I$5:$I$785,$B203,数据录入!$K$5:$K$785,E$43))</f>
        <v>0</v>
      </c>
      <c r="F203" s="38">
        <f>IF($B203="","",SUMIFS(数据录入!$F$5:$F$785,数据录入!$I$5:$I$785,$B203,数据录入!$K$5:$K$785,F$43))</f>
        <v>0</v>
      </c>
      <c r="G203" s="38">
        <f>IF($B203="","",SUMIFS(数据录入!$F$5:$F$785,数据录入!$I$5:$I$785,$B203,数据录入!$K$5:$K$785,G$43))</f>
        <v>0</v>
      </c>
      <c r="H203" s="38">
        <f>IF($B203="","",SUMIFS(数据录入!$F$5:$F$785,数据录入!$I$5:$I$785,$B203,数据录入!$K$5:$K$785,H$43))</f>
        <v>0</v>
      </c>
      <c r="I203" s="38">
        <f>IF($B203="","",SUMIFS(数据录入!$F$5:$F$785,数据录入!$I$5:$I$785,$B203,数据录入!$K$5:$K$785,I$43))</f>
        <v>3500</v>
      </c>
      <c r="J203" s="38">
        <f>IF($B203="","",SUMIFS(数据录入!$F$5:$F$785,数据录入!$I$5:$I$785,$B203,数据录入!$K$5:$K$785,J$43))</f>
        <v>920</v>
      </c>
      <c r="K203" s="38">
        <f>IF($B203="","",SUMIFS(数据录入!$F$5:$F$785,数据录入!$I$5:$I$785,$B203,数据录入!$K$5:$K$785,K$43))</f>
        <v>0</v>
      </c>
      <c r="L203" s="38">
        <f>IF($B203="","",SUMIFS(数据录入!$F$5:$F$785,数据录入!$I$5:$I$785,$B203,数据录入!$K$5:$K$785,L$43))</f>
        <v>0</v>
      </c>
      <c r="M203" s="38">
        <f>IF($B203="","",SUMIFS(数据录入!$F$5:$F$785,数据录入!$I$5:$I$785,$B203,数据录入!$K$5:$K$785,M$43))</f>
        <v>0</v>
      </c>
      <c r="N203" s="38">
        <f>IF($B203="","",SUMIFS(数据录入!$F$5:$F$785,数据录入!$I$5:$I$785,$B203,数据录入!$K$5:$K$785,N$43))</f>
        <v>0</v>
      </c>
      <c r="O203" s="38">
        <f t="shared" si="17"/>
        <v>4420</v>
      </c>
      <c r="P203" s="39">
        <f t="shared" si="18"/>
        <v>0.000117046586810189</v>
      </c>
    </row>
    <row r="204" ht="16.5" spans="1:16">
      <c r="A204" s="37">
        <v>161</v>
      </c>
      <c r="B204" s="44" t="s">
        <v>250</v>
      </c>
      <c r="C204" s="38">
        <f>IF($B204="","",SUMIFS(数据录入!$F$5:$F$785,数据录入!$I$5:$I$785,$B204,数据录入!$K$5:$K$785,C$43))</f>
        <v>0</v>
      </c>
      <c r="D204" s="38">
        <f>IF($B204="","",SUMIFS(数据录入!$F$5:$F$785,数据录入!$I$5:$I$785,$B204,数据录入!$K$5:$K$785,D$43))</f>
        <v>0</v>
      </c>
      <c r="E204" s="38">
        <f>IF($B204="","",SUMIFS(数据录入!$F$5:$F$785,数据录入!$I$5:$I$785,$B204,数据录入!$K$5:$K$785,E$43))</f>
        <v>0</v>
      </c>
      <c r="F204" s="38">
        <f>IF($B204="","",SUMIFS(数据录入!$F$5:$F$785,数据录入!$I$5:$I$785,$B204,数据录入!$K$5:$K$785,F$43))</f>
        <v>0</v>
      </c>
      <c r="G204" s="38">
        <f>IF($B204="","",SUMIFS(数据录入!$F$5:$F$785,数据录入!$I$5:$I$785,$B204,数据录入!$K$5:$K$785,G$43))</f>
        <v>0</v>
      </c>
      <c r="H204" s="38">
        <f>IF($B204="","",SUMIFS(数据录入!$F$5:$F$785,数据录入!$I$5:$I$785,$B204,数据录入!$K$5:$K$785,H$43))</f>
        <v>0</v>
      </c>
      <c r="I204" s="38">
        <f>IF($B204="","",SUMIFS(数据录入!$F$5:$F$785,数据录入!$I$5:$I$785,$B204,数据录入!$K$5:$K$785,I$43))</f>
        <v>100</v>
      </c>
      <c r="J204" s="38">
        <f>IF($B204="","",SUMIFS(数据录入!$F$5:$F$785,数据录入!$I$5:$I$785,$B204,数据录入!$K$5:$K$785,J$43))</f>
        <v>100</v>
      </c>
      <c r="K204" s="38">
        <f>IF($B204="","",SUMIFS(数据录入!$F$5:$F$785,数据录入!$I$5:$I$785,$B204,数据录入!$K$5:$K$785,K$43))</f>
        <v>100</v>
      </c>
      <c r="L204" s="38">
        <f>IF($B204="","",SUMIFS(数据录入!$F$5:$F$785,数据录入!$I$5:$I$785,$B204,数据录入!$K$5:$K$785,L$43))</f>
        <v>0</v>
      </c>
      <c r="M204" s="38">
        <f>IF($B204="","",SUMIFS(数据录入!$F$5:$F$785,数据录入!$I$5:$I$785,$B204,数据录入!$K$5:$K$785,M$43))</f>
        <v>0</v>
      </c>
      <c r="N204" s="38">
        <f>IF($B204="","",SUMIFS(数据录入!$F$5:$F$785,数据录入!$I$5:$I$785,$B204,数据录入!$K$5:$K$785,N$43))</f>
        <v>0</v>
      </c>
      <c r="O204" s="38">
        <f t="shared" si="17"/>
        <v>300</v>
      </c>
      <c r="P204" s="39">
        <f t="shared" si="18"/>
        <v>7.94433847127978e-6</v>
      </c>
    </row>
    <row r="205" ht="16.5" spans="1:16">
      <c r="A205" s="37">
        <v>162</v>
      </c>
      <c r="B205" s="44" t="s">
        <v>251</v>
      </c>
      <c r="C205" s="38">
        <f>IF($B205="","",SUMIFS(数据录入!$F$5:$F$785,数据录入!$I$5:$I$785,$B205,数据录入!$K$5:$K$785,C$43))</f>
        <v>0</v>
      </c>
      <c r="D205" s="38">
        <f>IF($B205="","",SUMIFS(数据录入!$F$5:$F$785,数据录入!$I$5:$I$785,$B205,数据录入!$K$5:$K$785,D$43))</f>
        <v>0</v>
      </c>
      <c r="E205" s="38">
        <f>IF($B205="","",SUMIFS(数据录入!$F$5:$F$785,数据录入!$I$5:$I$785,$B205,数据录入!$K$5:$K$785,E$43))</f>
        <v>0</v>
      </c>
      <c r="F205" s="38">
        <f>IF($B205="","",SUMIFS(数据录入!$F$5:$F$785,数据录入!$I$5:$I$785,$B205,数据录入!$K$5:$K$785,F$43))</f>
        <v>0</v>
      </c>
      <c r="G205" s="38">
        <f>IF($B205="","",SUMIFS(数据录入!$F$5:$F$785,数据录入!$I$5:$I$785,$B205,数据录入!$K$5:$K$785,G$43))</f>
        <v>0</v>
      </c>
      <c r="H205" s="38">
        <f>IF($B205="","",SUMIFS(数据录入!$F$5:$F$785,数据录入!$I$5:$I$785,$B205,数据录入!$K$5:$K$785,H$43))</f>
        <v>0</v>
      </c>
      <c r="I205" s="38">
        <f>IF($B205="","",SUMIFS(数据录入!$F$5:$F$785,数据录入!$I$5:$I$785,$B205,数据录入!$K$5:$K$785,I$43))</f>
        <v>2500</v>
      </c>
      <c r="J205" s="38">
        <f>IF($B205="","",SUMIFS(数据录入!$F$5:$F$785,数据录入!$I$5:$I$785,$B205,数据录入!$K$5:$K$785,J$43))</f>
        <v>102500</v>
      </c>
      <c r="K205" s="38">
        <f>IF($B205="","",SUMIFS(数据录入!$F$5:$F$785,数据录入!$I$5:$I$785,$B205,数据录入!$K$5:$K$785,K$43))</f>
        <v>0</v>
      </c>
      <c r="L205" s="38">
        <f>IF($B205="","",SUMIFS(数据录入!$F$5:$F$785,数据录入!$I$5:$I$785,$B205,数据录入!$K$5:$K$785,L$43))</f>
        <v>0</v>
      </c>
      <c r="M205" s="38">
        <f>IF($B205="","",SUMIFS(数据录入!$F$5:$F$785,数据录入!$I$5:$I$785,$B205,数据录入!$K$5:$K$785,M$43))</f>
        <v>0</v>
      </c>
      <c r="N205" s="38">
        <f>IF($B205="","",SUMIFS(数据录入!$F$5:$F$785,数据录入!$I$5:$I$785,$B205,数据录入!$K$5:$K$785,N$43))</f>
        <v>0</v>
      </c>
      <c r="O205" s="38">
        <f t="shared" si="17"/>
        <v>105000</v>
      </c>
      <c r="P205" s="39">
        <f t="shared" si="18"/>
        <v>0.00278051846494792</v>
      </c>
    </row>
    <row r="206" ht="16.5" spans="1:16">
      <c r="A206" s="37">
        <v>163</v>
      </c>
      <c r="B206" s="44" t="s">
        <v>252</v>
      </c>
      <c r="C206" s="38">
        <f>IF($B206="","",SUMIFS(数据录入!$F$5:$F$785,数据录入!$I$5:$I$785,$B206,数据录入!$K$5:$K$785,C$43))</f>
        <v>0</v>
      </c>
      <c r="D206" s="38">
        <f>IF($B206="","",SUMIFS(数据录入!$F$5:$F$785,数据录入!$I$5:$I$785,$B206,数据录入!$K$5:$K$785,D$43))</f>
        <v>0</v>
      </c>
      <c r="E206" s="38">
        <f>IF($B206="","",SUMIFS(数据录入!$F$5:$F$785,数据录入!$I$5:$I$785,$B206,数据录入!$K$5:$K$785,E$43))</f>
        <v>0</v>
      </c>
      <c r="F206" s="38">
        <f>IF($B206="","",SUMIFS(数据录入!$F$5:$F$785,数据录入!$I$5:$I$785,$B206,数据录入!$K$5:$K$785,F$43))</f>
        <v>0</v>
      </c>
      <c r="G206" s="38">
        <f>IF($B206="","",SUMIFS(数据录入!$F$5:$F$785,数据录入!$I$5:$I$785,$B206,数据录入!$K$5:$K$785,G$43))</f>
        <v>0</v>
      </c>
      <c r="H206" s="38">
        <f>IF($B206="","",SUMIFS(数据录入!$F$5:$F$785,数据录入!$I$5:$I$785,$B206,数据录入!$K$5:$K$785,H$43))</f>
        <v>0</v>
      </c>
      <c r="I206" s="38">
        <f>IF($B206="","",SUMIFS(数据录入!$F$5:$F$785,数据录入!$I$5:$I$785,$B206,数据录入!$K$5:$K$785,I$43))</f>
        <v>1000</v>
      </c>
      <c r="J206" s="38">
        <f>IF($B206="","",SUMIFS(数据录入!$F$5:$F$785,数据录入!$I$5:$I$785,$B206,数据录入!$K$5:$K$785,J$43))</f>
        <v>40000</v>
      </c>
      <c r="K206" s="38">
        <f>IF($B206="","",SUMIFS(数据录入!$F$5:$F$785,数据录入!$I$5:$I$785,$B206,数据录入!$K$5:$K$785,K$43))</f>
        <v>0</v>
      </c>
      <c r="L206" s="38">
        <f>IF($B206="","",SUMIFS(数据录入!$F$5:$F$785,数据录入!$I$5:$I$785,$B206,数据录入!$K$5:$K$785,L$43))</f>
        <v>0</v>
      </c>
      <c r="M206" s="38">
        <f>IF($B206="","",SUMIFS(数据录入!$F$5:$F$785,数据录入!$I$5:$I$785,$B206,数据录入!$K$5:$K$785,M$43))</f>
        <v>0</v>
      </c>
      <c r="N206" s="38">
        <f>IF($B206="","",SUMIFS(数据录入!$F$5:$F$785,数据录入!$I$5:$I$785,$B206,数据录入!$K$5:$K$785,N$43))</f>
        <v>0</v>
      </c>
      <c r="O206" s="38">
        <f t="shared" si="17"/>
        <v>41000</v>
      </c>
      <c r="P206" s="39">
        <f t="shared" si="18"/>
        <v>0.00108572625774157</v>
      </c>
    </row>
    <row r="207" ht="16.5" spans="1:16">
      <c r="A207" s="37">
        <v>164</v>
      </c>
      <c r="B207" s="44" t="s">
        <v>253</v>
      </c>
      <c r="C207" s="38">
        <f>IF($B207="","",SUMIFS(数据录入!$F$5:$F$785,数据录入!$I$5:$I$785,$B207,数据录入!$K$5:$K$785,C$43))</f>
        <v>0</v>
      </c>
      <c r="D207" s="38">
        <f>IF($B207="","",SUMIFS(数据录入!$F$5:$F$785,数据录入!$I$5:$I$785,$B207,数据录入!$K$5:$K$785,D$43))</f>
        <v>0</v>
      </c>
      <c r="E207" s="38">
        <f>IF($B207="","",SUMIFS(数据录入!$F$5:$F$785,数据录入!$I$5:$I$785,$B207,数据录入!$K$5:$K$785,E$43))</f>
        <v>0</v>
      </c>
      <c r="F207" s="38">
        <f>IF($B207="","",SUMIFS(数据录入!$F$5:$F$785,数据录入!$I$5:$I$785,$B207,数据录入!$K$5:$K$785,F$43))</f>
        <v>0</v>
      </c>
      <c r="G207" s="38">
        <f>IF($B207="","",SUMIFS(数据录入!$F$5:$F$785,数据录入!$I$5:$I$785,$B207,数据录入!$K$5:$K$785,G$43))</f>
        <v>0</v>
      </c>
      <c r="H207" s="38">
        <f>IF($B207="","",SUMIFS(数据录入!$F$5:$F$785,数据录入!$I$5:$I$785,$B207,数据录入!$K$5:$K$785,H$43))</f>
        <v>0</v>
      </c>
      <c r="I207" s="38">
        <f>IF($B207="","",SUMIFS(数据录入!$F$5:$F$785,数据录入!$I$5:$I$785,$B207,数据录入!$K$5:$K$785,I$43))</f>
        <v>23390</v>
      </c>
      <c r="J207" s="38">
        <f>IF($B207="","",SUMIFS(数据录入!$F$5:$F$785,数据录入!$I$5:$I$785,$B207,数据录入!$K$5:$K$785,J$43))</f>
        <v>490</v>
      </c>
      <c r="K207" s="38">
        <f>IF($B207="","",SUMIFS(数据录入!$F$5:$F$785,数据录入!$I$5:$I$785,$B207,数据录入!$K$5:$K$785,K$43))</f>
        <v>1090</v>
      </c>
      <c r="L207" s="38">
        <f>IF($B207="","",SUMIFS(数据录入!$F$5:$F$785,数据录入!$I$5:$I$785,$B207,数据录入!$K$5:$K$785,L$43))</f>
        <v>0</v>
      </c>
      <c r="M207" s="38">
        <f>IF($B207="","",SUMIFS(数据录入!$F$5:$F$785,数据录入!$I$5:$I$785,$B207,数据录入!$K$5:$K$785,M$43))</f>
        <v>0</v>
      </c>
      <c r="N207" s="38">
        <f>IF($B207="","",SUMIFS(数据录入!$F$5:$F$785,数据录入!$I$5:$I$785,$B207,数据录入!$K$5:$K$785,N$43))</f>
        <v>0</v>
      </c>
      <c r="O207" s="38">
        <f t="shared" si="17"/>
        <v>24970</v>
      </c>
      <c r="P207" s="39">
        <f t="shared" si="18"/>
        <v>0.000661233772092853</v>
      </c>
    </row>
    <row r="208" ht="16.5" spans="1:16">
      <c r="A208" s="37">
        <v>165</v>
      </c>
      <c r="B208" s="44" t="s">
        <v>254</v>
      </c>
      <c r="C208" s="38">
        <f>IF($B208="","",SUMIFS(数据录入!$F$5:$F$785,数据录入!$I$5:$I$785,$B208,数据录入!$K$5:$K$785,C$43))</f>
        <v>0</v>
      </c>
      <c r="D208" s="38">
        <f>IF($B208="","",SUMIFS(数据录入!$F$5:$F$785,数据录入!$I$5:$I$785,$B208,数据录入!$K$5:$K$785,D$43))</f>
        <v>0</v>
      </c>
      <c r="E208" s="38">
        <f>IF($B208="","",SUMIFS(数据录入!$F$5:$F$785,数据录入!$I$5:$I$785,$B208,数据录入!$K$5:$K$785,E$43))</f>
        <v>0</v>
      </c>
      <c r="F208" s="38">
        <f>IF($B208="","",SUMIFS(数据录入!$F$5:$F$785,数据录入!$I$5:$I$785,$B208,数据录入!$K$5:$K$785,F$43))</f>
        <v>0</v>
      </c>
      <c r="G208" s="38">
        <f>IF($B208="","",SUMIFS(数据录入!$F$5:$F$785,数据录入!$I$5:$I$785,$B208,数据录入!$K$5:$K$785,G$43))</f>
        <v>0</v>
      </c>
      <c r="H208" s="38">
        <f>IF($B208="","",SUMIFS(数据录入!$F$5:$F$785,数据录入!$I$5:$I$785,$B208,数据录入!$K$5:$K$785,H$43))</f>
        <v>0</v>
      </c>
      <c r="I208" s="38">
        <f>IF($B208="","",SUMIFS(数据录入!$F$5:$F$785,数据录入!$I$5:$I$785,$B208,数据录入!$K$5:$K$785,I$43))</f>
        <v>2250</v>
      </c>
      <c r="J208" s="38">
        <f>IF($B208="","",SUMIFS(数据录入!$F$5:$F$785,数据录入!$I$5:$I$785,$B208,数据录入!$K$5:$K$785,J$43))</f>
        <v>2250</v>
      </c>
      <c r="K208" s="38">
        <f>IF($B208="","",SUMIFS(数据录入!$F$5:$F$785,数据录入!$I$5:$I$785,$B208,数据录入!$K$5:$K$785,K$43))</f>
        <v>2250</v>
      </c>
      <c r="L208" s="38">
        <f>IF($B208="","",SUMIFS(数据录入!$F$5:$F$785,数据录入!$I$5:$I$785,$B208,数据录入!$K$5:$K$785,L$43))</f>
        <v>0</v>
      </c>
      <c r="M208" s="38">
        <f>IF($B208="","",SUMIFS(数据录入!$F$5:$F$785,数据录入!$I$5:$I$785,$B208,数据录入!$K$5:$K$785,M$43))</f>
        <v>0</v>
      </c>
      <c r="N208" s="38">
        <f>IF($B208="","",SUMIFS(数据录入!$F$5:$F$785,数据录入!$I$5:$I$785,$B208,数据录入!$K$5:$K$785,N$43))</f>
        <v>0</v>
      </c>
      <c r="O208" s="38">
        <f t="shared" si="17"/>
        <v>6750</v>
      </c>
      <c r="P208" s="39">
        <f t="shared" si="18"/>
        <v>0.000178747615603795</v>
      </c>
    </row>
    <row r="209" ht="16.5" spans="1:16">
      <c r="A209" s="37">
        <v>166</v>
      </c>
      <c r="B209" s="44" t="s">
        <v>255</v>
      </c>
      <c r="C209" s="38">
        <f>IF($B209="","",SUMIFS(数据录入!$F$5:$F$785,数据录入!$I$5:$I$785,$B209,数据录入!$K$5:$K$785,C$43))</f>
        <v>0</v>
      </c>
      <c r="D209" s="38">
        <f>IF($B209="","",SUMIFS(数据录入!$F$5:$F$785,数据录入!$I$5:$I$785,$B209,数据录入!$K$5:$K$785,D$43))</f>
        <v>0</v>
      </c>
      <c r="E209" s="38">
        <f>IF($B209="","",SUMIFS(数据录入!$F$5:$F$785,数据录入!$I$5:$I$785,$B209,数据录入!$K$5:$K$785,E$43))</f>
        <v>0</v>
      </c>
      <c r="F209" s="38">
        <f>IF($B209="","",SUMIFS(数据录入!$F$5:$F$785,数据录入!$I$5:$I$785,$B209,数据录入!$K$5:$K$785,F$43))</f>
        <v>0</v>
      </c>
      <c r="G209" s="38">
        <f>IF($B209="","",SUMIFS(数据录入!$F$5:$F$785,数据录入!$I$5:$I$785,$B209,数据录入!$K$5:$K$785,G$43))</f>
        <v>0</v>
      </c>
      <c r="H209" s="38">
        <f>IF($B209="","",SUMIFS(数据录入!$F$5:$F$785,数据录入!$I$5:$I$785,$B209,数据录入!$K$5:$K$785,H$43))</f>
        <v>0</v>
      </c>
      <c r="I209" s="38">
        <f>IF($B209="","",SUMIFS(数据录入!$F$5:$F$785,数据录入!$I$5:$I$785,$B209,数据录入!$K$5:$K$785,I$43))</f>
        <v>0</v>
      </c>
      <c r="J209" s="38">
        <f>IF($B209="","",SUMIFS(数据录入!$F$5:$F$785,数据录入!$I$5:$I$785,$B209,数据录入!$K$5:$K$785,J$43))</f>
        <v>138000</v>
      </c>
      <c r="K209" s="38">
        <f>IF($B209="","",SUMIFS(数据录入!$F$5:$F$785,数据录入!$I$5:$I$785,$B209,数据录入!$K$5:$K$785,K$43))</f>
        <v>0</v>
      </c>
      <c r="L209" s="38">
        <f>IF($B209="","",SUMIFS(数据录入!$F$5:$F$785,数据录入!$I$5:$I$785,$B209,数据录入!$K$5:$K$785,L$43))</f>
        <v>0</v>
      </c>
      <c r="M209" s="38">
        <f>IF($B209="","",SUMIFS(数据录入!$F$5:$F$785,数据录入!$I$5:$I$785,$B209,数据录入!$K$5:$K$785,M$43))</f>
        <v>0</v>
      </c>
      <c r="N209" s="38">
        <f>IF($B209="","",SUMIFS(数据录入!$F$5:$F$785,数据录入!$I$5:$I$785,$B209,数据录入!$K$5:$K$785,N$43))</f>
        <v>0</v>
      </c>
      <c r="O209" s="38">
        <f t="shared" si="17"/>
        <v>138000</v>
      </c>
      <c r="P209" s="39">
        <f t="shared" si="18"/>
        <v>0.0036543956967887</v>
      </c>
    </row>
    <row r="210" ht="16.5" spans="1:16">
      <c r="A210" s="37">
        <v>167</v>
      </c>
      <c r="B210" s="44" t="s">
        <v>256</v>
      </c>
      <c r="C210" s="38">
        <f>IF($B210="","",SUMIFS(数据录入!$F$5:$F$785,数据录入!$I$5:$I$785,$B210,数据录入!$K$5:$K$785,C$43))</f>
        <v>0</v>
      </c>
      <c r="D210" s="38">
        <f>IF($B210="","",SUMIFS(数据录入!$F$5:$F$785,数据录入!$I$5:$I$785,$B210,数据录入!$K$5:$K$785,D$43))</f>
        <v>0</v>
      </c>
      <c r="E210" s="38">
        <f>IF($B210="","",SUMIFS(数据录入!$F$5:$F$785,数据录入!$I$5:$I$785,$B210,数据录入!$K$5:$K$785,E$43))</f>
        <v>0</v>
      </c>
      <c r="F210" s="38">
        <f>IF($B210="","",SUMIFS(数据录入!$F$5:$F$785,数据录入!$I$5:$I$785,$B210,数据录入!$K$5:$K$785,F$43))</f>
        <v>0</v>
      </c>
      <c r="G210" s="38">
        <f>IF($B210="","",SUMIFS(数据录入!$F$5:$F$785,数据录入!$I$5:$I$785,$B210,数据录入!$K$5:$K$785,G$43))</f>
        <v>0</v>
      </c>
      <c r="H210" s="38">
        <f>IF($B210="","",SUMIFS(数据录入!$F$5:$F$785,数据录入!$I$5:$I$785,$B210,数据录入!$K$5:$K$785,H$43))</f>
        <v>0</v>
      </c>
      <c r="I210" s="38">
        <f>IF($B210="","",SUMIFS(数据录入!$F$5:$F$785,数据录入!$I$5:$I$785,$B210,数据录入!$K$5:$K$785,I$43))</f>
        <v>0</v>
      </c>
      <c r="J210" s="38">
        <f>IF($B210="","",SUMIFS(数据录入!$F$5:$F$785,数据录入!$I$5:$I$785,$B210,数据录入!$K$5:$K$785,J$43))</f>
        <v>0</v>
      </c>
      <c r="K210" s="38">
        <f>IF($B210="","",SUMIFS(数据录入!$F$5:$F$785,数据录入!$I$5:$I$785,$B210,数据录入!$K$5:$K$785,K$43))</f>
        <v>0</v>
      </c>
      <c r="L210" s="38">
        <f>IF($B210="","",SUMIFS(数据录入!$F$5:$F$785,数据录入!$I$5:$I$785,$B210,数据录入!$K$5:$K$785,L$43))</f>
        <v>0</v>
      </c>
      <c r="M210" s="38">
        <f>IF($B210="","",SUMIFS(数据录入!$F$5:$F$785,数据录入!$I$5:$I$785,$B210,数据录入!$K$5:$K$785,M$43))</f>
        <v>0</v>
      </c>
      <c r="N210" s="38">
        <f>IF($B210="","",SUMIFS(数据录入!$F$5:$F$785,数据录入!$I$5:$I$785,$B210,数据录入!$K$5:$K$785,N$43))</f>
        <v>0</v>
      </c>
      <c r="O210" s="38">
        <f t="shared" si="17"/>
        <v>0</v>
      </c>
      <c r="P210" s="39">
        <f t="shared" si="18"/>
        <v>0</v>
      </c>
    </row>
    <row r="211" ht="16.5" spans="1:16">
      <c r="A211" s="37">
        <v>168</v>
      </c>
      <c r="B211" s="44" t="s">
        <v>257</v>
      </c>
      <c r="C211" s="38">
        <f>IF($B211="","",SUMIFS(数据录入!$F$5:$F$785,数据录入!$I$5:$I$785,$B211,数据录入!$K$5:$K$785,C$43))</f>
        <v>0</v>
      </c>
      <c r="D211" s="38">
        <f>IF($B211="","",SUMIFS(数据录入!$F$5:$F$785,数据录入!$I$5:$I$785,$B211,数据录入!$K$5:$K$785,D$43))</f>
        <v>0</v>
      </c>
      <c r="E211" s="38">
        <f>IF($B211="","",SUMIFS(数据录入!$F$5:$F$785,数据录入!$I$5:$I$785,$B211,数据录入!$K$5:$K$785,E$43))</f>
        <v>0</v>
      </c>
      <c r="F211" s="38">
        <f>IF($B211="","",SUMIFS(数据录入!$F$5:$F$785,数据录入!$I$5:$I$785,$B211,数据录入!$K$5:$K$785,F$43))</f>
        <v>0</v>
      </c>
      <c r="G211" s="38">
        <f>IF($B211="","",SUMIFS(数据录入!$F$5:$F$785,数据录入!$I$5:$I$785,$B211,数据录入!$K$5:$K$785,G$43))</f>
        <v>0</v>
      </c>
      <c r="H211" s="38">
        <f>IF($B211="","",SUMIFS(数据录入!$F$5:$F$785,数据录入!$I$5:$I$785,$B211,数据录入!$K$5:$K$785,H$43))</f>
        <v>0</v>
      </c>
      <c r="I211" s="38">
        <f>IF($B211="","",SUMIFS(数据录入!$F$5:$F$785,数据录入!$I$5:$I$785,$B211,数据录入!$K$5:$K$785,I$43))</f>
        <v>104402.47</v>
      </c>
      <c r="J211" s="38">
        <f>IF($B211="","",SUMIFS(数据录入!$F$5:$F$785,数据录入!$I$5:$I$785,$B211,数据录入!$K$5:$K$785,J$43))</f>
        <v>0</v>
      </c>
      <c r="K211" s="38">
        <f>IF($B211="","",SUMIFS(数据录入!$F$5:$F$785,数据录入!$I$5:$I$785,$B211,数据录入!$K$5:$K$785,K$43))</f>
        <v>0</v>
      </c>
      <c r="L211" s="38">
        <f>IF($B211="","",SUMIFS(数据录入!$F$5:$F$785,数据录入!$I$5:$I$785,$B211,数据录入!$K$5:$K$785,L$43))</f>
        <v>0</v>
      </c>
      <c r="M211" s="38">
        <f>IF($B211="","",SUMIFS(数据录入!$F$5:$F$785,数据录入!$I$5:$I$785,$B211,数据录入!$K$5:$K$785,M$43))</f>
        <v>0</v>
      </c>
      <c r="N211" s="38">
        <f>IF($B211="","",SUMIFS(数据录入!$F$5:$F$785,数据录入!$I$5:$I$785,$B211,数据录入!$K$5:$K$785,N$43))</f>
        <v>0</v>
      </c>
      <c r="O211" s="38">
        <f t="shared" si="17"/>
        <v>104402.47</v>
      </c>
      <c r="P211" s="39">
        <f t="shared" si="18"/>
        <v>0.00276469519639211</v>
      </c>
    </row>
    <row r="212" ht="16.5" spans="1:16">
      <c r="A212" s="37">
        <v>169</v>
      </c>
      <c r="B212" s="44" t="s">
        <v>258</v>
      </c>
      <c r="C212" s="38">
        <f>IF($B212="","",SUMIFS(数据录入!$F$5:$F$785,数据录入!$I$5:$I$785,$B212,数据录入!$K$5:$K$785,C$43))</f>
        <v>0</v>
      </c>
      <c r="D212" s="38">
        <f>IF($B212="","",SUMIFS(数据录入!$F$5:$F$785,数据录入!$I$5:$I$785,$B212,数据录入!$K$5:$K$785,D$43))</f>
        <v>0</v>
      </c>
      <c r="E212" s="38">
        <f>IF($B212="","",SUMIFS(数据录入!$F$5:$F$785,数据录入!$I$5:$I$785,$B212,数据录入!$K$5:$K$785,E$43))</f>
        <v>0</v>
      </c>
      <c r="F212" s="38">
        <f>IF($B212="","",SUMIFS(数据录入!$F$5:$F$785,数据录入!$I$5:$I$785,$B212,数据录入!$K$5:$K$785,F$43))</f>
        <v>0</v>
      </c>
      <c r="G212" s="38">
        <f>IF($B212="","",SUMIFS(数据录入!$F$5:$F$785,数据录入!$I$5:$I$785,$B212,数据录入!$K$5:$K$785,G$43))</f>
        <v>0</v>
      </c>
      <c r="H212" s="38">
        <f>IF($B212="","",SUMIFS(数据录入!$F$5:$F$785,数据录入!$I$5:$I$785,$B212,数据录入!$K$5:$K$785,H$43))</f>
        <v>0</v>
      </c>
      <c r="I212" s="38">
        <f>IF($B212="","",SUMIFS(数据录入!$F$5:$F$785,数据录入!$I$5:$I$785,$B212,数据录入!$K$5:$K$785,I$43))</f>
        <v>0</v>
      </c>
      <c r="J212" s="38">
        <f>IF($B212="","",SUMIFS(数据录入!$F$5:$F$785,数据录入!$I$5:$I$785,$B212,数据录入!$K$5:$K$785,J$43))</f>
        <v>0</v>
      </c>
      <c r="K212" s="38">
        <f>IF($B212="","",SUMIFS(数据录入!$F$5:$F$785,数据录入!$I$5:$I$785,$B212,数据录入!$K$5:$K$785,K$43))</f>
        <v>0</v>
      </c>
      <c r="L212" s="38">
        <f>IF($B212="","",SUMIFS(数据录入!$F$5:$F$785,数据录入!$I$5:$I$785,$B212,数据录入!$K$5:$K$785,L$43))</f>
        <v>0</v>
      </c>
      <c r="M212" s="38">
        <f>IF($B212="","",SUMIFS(数据录入!$F$5:$F$785,数据录入!$I$5:$I$785,$B212,数据录入!$K$5:$K$785,M$43))</f>
        <v>0</v>
      </c>
      <c r="N212" s="38">
        <f>IF($B212="","",SUMIFS(数据录入!$F$5:$F$785,数据录入!$I$5:$I$785,$B212,数据录入!$K$5:$K$785,N$43))</f>
        <v>0</v>
      </c>
      <c r="O212" s="38">
        <f t="shared" si="17"/>
        <v>0</v>
      </c>
      <c r="P212" s="39">
        <f t="shared" si="18"/>
        <v>0</v>
      </c>
    </row>
    <row r="213" ht="16.5" spans="1:16">
      <c r="A213" s="37">
        <v>170</v>
      </c>
      <c r="B213" s="44" t="s">
        <v>259</v>
      </c>
      <c r="C213" s="38">
        <f>IF($B213="","",SUMIFS(数据录入!$F$5:$F$785,数据录入!$I$5:$I$785,$B213,数据录入!$K$5:$K$785,C$43))</f>
        <v>0</v>
      </c>
      <c r="D213" s="38">
        <f>IF($B213="","",SUMIFS(数据录入!$F$5:$F$785,数据录入!$I$5:$I$785,$B213,数据录入!$K$5:$K$785,D$43))</f>
        <v>0</v>
      </c>
      <c r="E213" s="38">
        <f>IF($B213="","",SUMIFS(数据录入!$F$5:$F$785,数据录入!$I$5:$I$785,$B213,数据录入!$K$5:$K$785,E$43))</f>
        <v>0</v>
      </c>
      <c r="F213" s="38">
        <f>IF($B213="","",SUMIFS(数据录入!$F$5:$F$785,数据录入!$I$5:$I$785,$B213,数据录入!$K$5:$K$785,F$43))</f>
        <v>0</v>
      </c>
      <c r="G213" s="38">
        <f>IF($B213="","",SUMIFS(数据录入!$F$5:$F$785,数据录入!$I$5:$I$785,$B213,数据录入!$K$5:$K$785,G$43))</f>
        <v>0</v>
      </c>
      <c r="H213" s="38">
        <f>IF($B213="","",SUMIFS(数据录入!$F$5:$F$785,数据录入!$I$5:$I$785,$B213,数据录入!$K$5:$K$785,H$43))</f>
        <v>0</v>
      </c>
      <c r="I213" s="38">
        <f>IF($B213="","",SUMIFS(数据录入!$F$5:$F$785,数据录入!$I$5:$I$785,$B213,数据录入!$K$5:$K$785,I$43))</f>
        <v>1250</v>
      </c>
      <c r="J213" s="38">
        <f>IF($B213="","",SUMIFS(数据录入!$F$5:$F$785,数据录入!$I$5:$I$785,$B213,数据录入!$K$5:$K$785,J$43))</f>
        <v>51250</v>
      </c>
      <c r="K213" s="38">
        <f>IF($B213="","",SUMIFS(数据录入!$F$5:$F$785,数据录入!$I$5:$I$785,$B213,数据录入!$K$5:$K$785,K$43))</f>
        <v>0</v>
      </c>
      <c r="L213" s="38">
        <f>IF($B213="","",SUMIFS(数据录入!$F$5:$F$785,数据录入!$I$5:$I$785,$B213,数据录入!$K$5:$K$785,L$43))</f>
        <v>0</v>
      </c>
      <c r="M213" s="38">
        <f>IF($B213="","",SUMIFS(数据录入!$F$5:$F$785,数据录入!$I$5:$I$785,$B213,数据录入!$K$5:$K$785,M$43))</f>
        <v>0</v>
      </c>
      <c r="N213" s="38">
        <f>IF($B213="","",SUMIFS(数据录入!$F$5:$F$785,数据录入!$I$5:$I$785,$B213,数据录入!$K$5:$K$785,N$43))</f>
        <v>0</v>
      </c>
      <c r="O213" s="38">
        <f t="shared" si="17"/>
        <v>52500</v>
      </c>
      <c r="P213" s="39">
        <f t="shared" si="18"/>
        <v>0.00139025923247396</v>
      </c>
    </row>
    <row r="214" ht="16.5" spans="1:16">
      <c r="A214" s="37">
        <v>171</v>
      </c>
      <c r="B214" s="44" t="s">
        <v>260</v>
      </c>
      <c r="C214" s="38">
        <f>IF($B214="","",SUMIFS(数据录入!$F$5:$F$785,数据录入!$I$5:$I$785,$B214,数据录入!$K$5:$K$785,C$43))</f>
        <v>0</v>
      </c>
      <c r="D214" s="38">
        <f>IF($B214="","",SUMIFS(数据录入!$F$5:$F$785,数据录入!$I$5:$I$785,$B214,数据录入!$K$5:$K$785,D$43))</f>
        <v>0</v>
      </c>
      <c r="E214" s="38">
        <f>IF($B214="","",SUMIFS(数据录入!$F$5:$F$785,数据录入!$I$5:$I$785,$B214,数据录入!$K$5:$K$785,E$43))</f>
        <v>0</v>
      </c>
      <c r="F214" s="38">
        <f>IF($B214="","",SUMIFS(数据录入!$F$5:$F$785,数据录入!$I$5:$I$785,$B214,数据录入!$K$5:$K$785,F$43))</f>
        <v>0</v>
      </c>
      <c r="G214" s="38">
        <f>IF($B214="","",SUMIFS(数据录入!$F$5:$F$785,数据录入!$I$5:$I$785,$B214,数据录入!$K$5:$K$785,G$43))</f>
        <v>0</v>
      </c>
      <c r="H214" s="38">
        <f>IF($B214="","",SUMIFS(数据录入!$F$5:$F$785,数据录入!$I$5:$I$785,$B214,数据录入!$K$5:$K$785,H$43))</f>
        <v>0</v>
      </c>
      <c r="I214" s="38">
        <f>IF($B214="","",SUMIFS(数据录入!$F$5:$F$785,数据录入!$I$5:$I$785,$B214,数据录入!$K$5:$K$785,I$43))</f>
        <v>0</v>
      </c>
      <c r="J214" s="38">
        <f>IF($B214="","",SUMIFS(数据录入!$F$5:$F$785,数据录入!$I$5:$I$785,$B214,数据录入!$K$5:$K$785,J$43))</f>
        <v>6000</v>
      </c>
      <c r="K214" s="38">
        <f>IF($B214="","",SUMIFS(数据录入!$F$5:$F$785,数据录入!$I$5:$I$785,$B214,数据录入!$K$5:$K$785,K$43))</f>
        <v>0</v>
      </c>
      <c r="L214" s="38">
        <f>IF($B214="","",SUMIFS(数据录入!$F$5:$F$785,数据录入!$I$5:$I$785,$B214,数据录入!$K$5:$K$785,L$43))</f>
        <v>0</v>
      </c>
      <c r="M214" s="38">
        <f>IF($B214="","",SUMIFS(数据录入!$F$5:$F$785,数据录入!$I$5:$I$785,$B214,数据录入!$K$5:$K$785,M$43))</f>
        <v>0</v>
      </c>
      <c r="N214" s="38">
        <f>IF($B214="","",SUMIFS(数据录入!$F$5:$F$785,数据录入!$I$5:$I$785,$B214,数据录入!$K$5:$K$785,N$43))</f>
        <v>0</v>
      </c>
      <c r="O214" s="38">
        <f t="shared" si="17"/>
        <v>6000</v>
      </c>
      <c r="P214" s="39">
        <f t="shared" si="18"/>
        <v>0.000158886769425596</v>
      </c>
    </row>
    <row r="215" spans="1:16">
      <c r="A215" s="45"/>
      <c r="B215" s="44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</row>
    <row r="216" spans="1:16">
      <c r="A216" s="45"/>
      <c r="B216" s="44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</row>
    <row r="217" spans="1:16">
      <c r="A217" s="45"/>
      <c r="B217" s="44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</row>
    <row r="218" spans="1:16">
      <c r="A218" s="45"/>
      <c r="B218" s="44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</row>
    <row r="219" spans="1:16">
      <c r="A219" s="45"/>
      <c r="B219" s="44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</row>
    <row r="220" spans="1:16">
      <c r="A220" s="45"/>
      <c r="B220" s="44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</row>
    <row r="221" spans="1:16">
      <c r="A221" s="45"/>
      <c r="B221" s="44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</row>
    <row r="222" spans="1:16">
      <c r="A222" s="45"/>
      <c r="B222" s="44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</row>
    <row r="223" spans="1:16">
      <c r="A223" s="45"/>
      <c r="B223" s="44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</row>
    <row r="224" spans="1:16">
      <c r="A224" s="45"/>
      <c r="B224" s="44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</row>
    <row r="225" spans="1:15">
      <c r="A225" s="45"/>
      <c r="B225" s="44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</row>
    <row r="226" spans="1:15">
      <c r="A226" s="45"/>
      <c r="B226" s="44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</row>
    <row r="227" spans="1:15">
      <c r="A227" s="45"/>
      <c r="B227" s="44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</row>
    <row r="228" spans="1:15">
      <c r="A228" s="45"/>
      <c r="B228" s="44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</row>
    <row r="229" spans="1:15">
      <c r="A229" s="45"/>
      <c r="B229" s="44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</row>
    <row r="230" spans="1:15">
      <c r="A230" s="45"/>
      <c r="B230" s="44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</row>
    <row r="231" spans="1:15">
      <c r="A231" s="45"/>
      <c r="B231" s="44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</row>
    <row r="232" spans="1:15">
      <c r="A232" s="45"/>
      <c r="B232" s="44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</row>
    <row r="233" spans="1:15">
      <c r="A233" s="45"/>
      <c r="B233" s="44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</row>
    <row r="234" spans="1:15">
      <c r="A234" s="45"/>
      <c r="B234" s="44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</row>
    <row r="235" spans="1:15">
      <c r="A235" s="45"/>
      <c r="B235" s="44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</row>
    <row r="236" spans="1:15">
      <c r="A236" s="45"/>
      <c r="B236" s="44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</row>
    <row r="237" spans="1:15">
      <c r="A237" s="45"/>
      <c r="B237" s="44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</row>
    <row r="238" spans="1:15">
      <c r="A238" s="45"/>
      <c r="B238" s="44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</row>
    <row r="239" spans="1:15">
      <c r="A239" s="45"/>
      <c r="B239" s="44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</row>
    <row r="240" spans="1:15">
      <c r="A240" s="45"/>
      <c r="B240" s="44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</row>
    <row r="241" spans="1:15">
      <c r="A241" s="45"/>
      <c r="B241" s="44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</row>
    <row r="242" spans="1:15">
      <c r="A242" s="45"/>
      <c r="B242" s="44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</row>
    <row r="243" spans="1:15">
      <c r="A243" s="45"/>
      <c r="B243" s="44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</row>
    <row r="244" spans="1:15">
      <c r="A244" s="45"/>
      <c r="B244" s="44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</row>
    <row r="245" spans="1:15">
      <c r="A245" s="45"/>
      <c r="B245" s="44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</row>
    <row r="246" spans="1:15">
      <c r="A246" s="45"/>
      <c r="B246" s="44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</row>
    <row r="247" spans="1:15">
      <c r="A247" s="45"/>
      <c r="B247" s="44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</row>
    <row r="248" spans="1:15">
      <c r="A248" s="45"/>
      <c r="B248" s="44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</row>
    <row r="249" spans="1:15">
      <c r="A249" s="45"/>
      <c r="B249" s="44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</row>
    <row r="250" spans="1:15">
      <c r="A250" s="45"/>
      <c r="B250" s="44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</row>
    <row r="251" spans="1:15">
      <c r="A251" s="45"/>
      <c r="B251" s="44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</row>
    <row r="252" spans="1:15">
      <c r="A252" s="45"/>
      <c r="B252" s="44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</row>
    <row r="253" spans="1:15">
      <c r="A253" s="45"/>
      <c r="B253" s="44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</row>
    <row r="254" spans="1:15">
      <c r="A254" s="45"/>
      <c r="B254" s="44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</row>
    <row r="255" spans="1:15">
      <c r="A255" s="45"/>
      <c r="B255" s="44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</row>
    <row r="256" spans="1:15">
      <c r="A256" s="45"/>
      <c r="B256" s="44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</row>
    <row r="257" spans="1:15">
      <c r="A257" s="45"/>
      <c r="B257" s="44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</row>
    <row r="258" spans="1:15">
      <c r="A258" s="45"/>
      <c r="B258" s="44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</row>
    <row r="259" spans="1:15">
      <c r="A259" s="45"/>
      <c r="B259" s="44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</row>
    <row r="260" spans="1:15">
      <c r="A260" s="45"/>
      <c r="B260" s="44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</row>
    <row r="261" spans="1:15">
      <c r="A261" s="45"/>
      <c r="B261" s="44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</row>
    <row r="262" spans="1:15">
      <c r="A262" s="45"/>
      <c r="B262" s="44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</row>
    <row r="263" spans="1:15">
      <c r="A263" s="45"/>
      <c r="B263" s="44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</row>
    <row r="264" spans="1:15">
      <c r="A264" s="45"/>
      <c r="B264" s="44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</row>
    <row r="265" spans="1:15">
      <c r="A265" s="45"/>
      <c r="B265" s="44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</row>
    <row r="266" spans="1:15">
      <c r="A266" s="45"/>
      <c r="B266" s="44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</row>
    <row r="267" spans="1:15">
      <c r="A267" s="45"/>
      <c r="B267" s="44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</row>
    <row r="268" spans="1:15">
      <c r="A268" s="45"/>
      <c r="B268" s="44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</row>
    <row r="269" spans="1:15">
      <c r="A269" s="45"/>
      <c r="B269" s="44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</row>
    <row r="270" spans="1:15">
      <c r="A270" s="45"/>
      <c r="B270" s="44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</row>
    <row r="271" spans="1:15">
      <c r="A271" s="45"/>
      <c r="B271" s="44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</row>
    <row r="272" spans="1:15">
      <c r="A272" s="45"/>
      <c r="B272" s="44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</row>
    <row r="273" spans="1:15">
      <c r="A273" s="45"/>
      <c r="B273" s="44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</row>
    <row r="274" spans="1:15">
      <c r="A274" s="45"/>
      <c r="B274" s="44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</row>
    <row r="275" spans="1:15">
      <c r="A275" s="45"/>
      <c r="B275" s="44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</row>
    <row r="276" spans="1:15">
      <c r="A276" s="45"/>
      <c r="B276" s="44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</row>
    <row r="277" spans="1:15">
      <c r="A277" s="45"/>
      <c r="B277" s="44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</row>
    <row r="278" spans="1:15">
      <c r="A278" s="45"/>
      <c r="B278" s="44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</row>
    <row r="279" spans="1:15">
      <c r="A279" s="45"/>
      <c r="B279" s="44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</row>
    <row r="280" spans="1:15">
      <c r="A280" s="45"/>
      <c r="B280" s="44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</row>
    <row r="281" spans="1:15">
      <c r="A281" s="45"/>
      <c r="B281" s="44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</row>
    <row r="282" spans="1:15">
      <c r="A282" s="45"/>
      <c r="B282" s="44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</row>
    <row r="283" spans="1:15">
      <c r="A283" s="45"/>
      <c r="B283" s="44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</row>
    <row r="284" spans="1:15">
      <c r="A284" s="45"/>
      <c r="B284" s="44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</row>
    <row r="285" spans="1:15">
      <c r="A285" s="45"/>
      <c r="B285" s="44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</row>
    <row r="286" spans="1:15">
      <c r="A286" s="45"/>
      <c r="B286" s="44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</row>
    <row r="287" spans="1:15">
      <c r="A287" s="45"/>
      <c r="B287" s="44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</row>
    <row r="288" spans="1:15">
      <c r="A288" s="45"/>
      <c r="B288" s="44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</row>
    <row r="289" spans="1:15">
      <c r="A289" s="45"/>
      <c r="B289" s="44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</row>
    <row r="290" spans="1:15">
      <c r="A290" s="45"/>
      <c r="B290" s="44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</row>
    <row r="291" spans="1:15">
      <c r="A291" s="45"/>
      <c r="B291" s="44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</row>
    <row r="292" spans="1:15">
      <c r="A292" s="45"/>
      <c r="B292" s="44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</row>
    <row r="293" spans="1:15">
      <c r="A293" s="45"/>
      <c r="B293" s="44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</row>
    <row r="294" spans="1:15">
      <c r="A294" s="45"/>
      <c r="B294" s="44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</row>
    <row r="295" spans="1:15">
      <c r="A295" s="45"/>
      <c r="B295" s="44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</row>
    <row r="296" spans="1:15">
      <c r="A296" s="45"/>
      <c r="B296" s="44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</row>
    <row r="297" spans="1:15">
      <c r="A297" s="45"/>
      <c r="B297" s="44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</row>
    <row r="298" spans="1:15">
      <c r="A298" s="45"/>
      <c r="B298" s="44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</row>
    <row r="299" spans="1:15">
      <c r="A299" s="45"/>
      <c r="B299" s="44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</row>
    <row r="300" spans="1:15">
      <c r="A300" s="45"/>
      <c r="B300" s="44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</row>
    <row r="301" spans="1:15">
      <c r="A301" s="45"/>
      <c r="B301" s="44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</row>
    <row r="302" spans="1:15">
      <c r="A302" s="45"/>
      <c r="B302" s="44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</row>
    <row r="303" spans="1:15">
      <c r="A303" s="45"/>
      <c r="B303" s="44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</row>
    <row r="304" spans="1:15">
      <c r="A304" s="45"/>
      <c r="B304" s="44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</row>
    <row r="305" spans="1:15">
      <c r="A305" s="45"/>
      <c r="B305" s="44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</row>
    <row r="306" spans="1:15">
      <c r="A306" s="45"/>
      <c r="B306" s="44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</row>
    <row r="307" spans="1:15">
      <c r="A307" s="45"/>
      <c r="B307" s="44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</row>
    <row r="308" spans="1:15">
      <c r="A308" s="45"/>
      <c r="B308" s="44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</row>
    <row r="309" spans="1:15">
      <c r="A309" s="45"/>
      <c r="B309" s="44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</row>
    <row r="310" spans="1:15">
      <c r="A310" s="45"/>
      <c r="B310" s="44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</row>
    <row r="311" spans="1:15">
      <c r="A311" s="45"/>
      <c r="B311" s="44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</row>
    <row r="312" spans="1:15">
      <c r="A312" s="45"/>
      <c r="B312" s="44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</row>
    <row r="313" spans="1:15">
      <c r="A313" s="45"/>
      <c r="B313" s="44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</row>
    <row r="314" spans="1:15">
      <c r="A314" s="45"/>
      <c r="B314" s="44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</row>
    <row r="315" spans="1:15">
      <c r="A315" s="45"/>
      <c r="B315" s="44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</row>
    <row r="316" spans="1:15">
      <c r="A316" s="45"/>
      <c r="B316" s="44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</row>
    <row r="317" spans="1:15">
      <c r="A317" s="45"/>
      <c r="B317" s="44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</row>
    <row r="318" spans="1:15">
      <c r="A318" s="45"/>
      <c r="B318" s="44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</row>
    <row r="319" spans="1:15">
      <c r="A319" s="45"/>
      <c r="B319" s="44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</row>
    <row r="320" spans="1:15">
      <c r="A320" s="45"/>
      <c r="B320" s="44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</row>
    <row r="321" spans="1:15">
      <c r="A321" s="45"/>
      <c r="B321" s="44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</row>
    <row r="322" spans="1:15">
      <c r="A322" s="45"/>
      <c r="B322" s="44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</row>
    <row r="323" spans="1:15">
      <c r="A323" s="45"/>
      <c r="B323" s="44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</row>
    <row r="324" spans="1:15">
      <c r="A324" s="45"/>
      <c r="B324" s="44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</row>
    <row r="325" spans="1:15">
      <c r="A325" s="45"/>
      <c r="B325" s="44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</row>
    <row r="326" spans="1:15">
      <c r="A326" s="45"/>
      <c r="B326" s="44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</row>
    <row r="327" spans="1:15">
      <c r="A327" s="45"/>
      <c r="B327" s="44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</row>
    <row r="328" spans="1:15">
      <c r="A328" s="45"/>
      <c r="B328" s="44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</row>
    <row r="329" spans="1:15">
      <c r="A329" s="45"/>
      <c r="B329" s="44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</row>
    <row r="330" spans="1:15">
      <c r="A330" s="45"/>
      <c r="B330" s="44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</row>
    <row r="331" spans="1:15">
      <c r="A331" s="45"/>
      <c r="B331" s="44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</row>
    <row r="332" spans="1:15">
      <c r="A332" s="45"/>
      <c r="B332" s="44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</row>
    <row r="333" spans="1:15">
      <c r="A333" s="45"/>
      <c r="B333" s="44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</row>
    <row r="334" spans="1:15">
      <c r="A334" s="45"/>
      <c r="B334" s="44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</row>
    <row r="335" spans="1:15">
      <c r="A335" s="45"/>
      <c r="B335" s="44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</row>
    <row r="336" spans="1:15">
      <c r="A336" s="45"/>
      <c r="B336" s="44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</row>
    <row r="337" spans="1:15">
      <c r="A337" s="45"/>
      <c r="B337" s="44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</row>
    <row r="338" spans="1:15">
      <c r="A338" s="45"/>
      <c r="B338" s="44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</row>
    <row r="339" spans="1:15">
      <c r="A339" s="45"/>
      <c r="B339" s="44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</row>
    <row r="340" spans="1:15">
      <c r="A340" s="45"/>
      <c r="B340" s="44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</row>
    <row r="341" spans="1:15">
      <c r="A341" s="45"/>
      <c r="B341" s="44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</row>
    <row r="342" spans="1:15">
      <c r="A342" s="45"/>
      <c r="B342" s="44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</row>
    <row r="343" spans="1:15">
      <c r="A343" s="45"/>
      <c r="B343" s="44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</row>
    <row r="344" spans="1:15">
      <c r="A344" s="45"/>
      <c r="B344" s="44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</row>
    <row r="345" spans="1:15">
      <c r="A345" s="45"/>
      <c r="B345" s="44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</row>
    <row r="346" spans="1:15">
      <c r="A346" s="45"/>
      <c r="B346" s="44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</row>
    <row r="347" spans="1:15">
      <c r="A347" s="45"/>
      <c r="B347" s="44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</row>
    <row r="348" spans="1:15">
      <c r="A348" s="45"/>
      <c r="B348" s="44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</row>
    <row r="349" spans="1:15">
      <c r="A349" s="45"/>
      <c r="B349" s="44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</row>
    <row r="350" spans="1:15">
      <c r="A350" s="45"/>
      <c r="B350" s="44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</row>
    <row r="351" spans="1:15">
      <c r="A351" s="45"/>
      <c r="B351" s="44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</row>
    <row r="352" spans="1:15">
      <c r="A352" s="45"/>
      <c r="B352" s="44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</row>
    <row r="353" spans="1:15">
      <c r="A353" s="45"/>
      <c r="B353" s="44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</row>
    <row r="354" spans="1:15">
      <c r="A354" s="45"/>
      <c r="B354" s="44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</row>
    <row r="355" spans="1:15">
      <c r="A355" s="45"/>
      <c r="B355" s="44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</row>
    <row r="356" spans="1:15">
      <c r="A356" s="45"/>
      <c r="B356" s="44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</row>
    <row r="357" spans="1:15">
      <c r="A357" s="45"/>
      <c r="B357" s="44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</row>
    <row r="358" spans="1:15">
      <c r="A358" s="45"/>
      <c r="B358" s="44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</row>
    <row r="359" spans="1:15">
      <c r="A359" s="45"/>
      <c r="B359" s="44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</row>
    <row r="360" spans="1:15">
      <c r="A360" s="45"/>
      <c r="B360" s="44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</row>
    <row r="361" spans="1:15">
      <c r="A361" s="45"/>
      <c r="B361" s="44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</row>
    <row r="362" spans="1:15">
      <c r="A362" s="45"/>
      <c r="B362" s="44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</row>
    <row r="363" spans="1:15">
      <c r="A363" s="45"/>
      <c r="B363" s="44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</row>
    <row r="364" spans="1:15">
      <c r="A364" s="45"/>
      <c r="B364" s="44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</row>
    <row r="365" spans="1:15">
      <c r="A365" s="45"/>
      <c r="B365" s="44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</row>
    <row r="366" spans="1:15">
      <c r="A366" s="45"/>
      <c r="B366" s="44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</row>
    <row r="367" spans="1:15">
      <c r="A367" s="45"/>
      <c r="B367" s="44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</row>
    <row r="368" spans="1:15">
      <c r="A368" s="45"/>
      <c r="B368" s="44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</row>
    <row r="369" spans="1:15">
      <c r="A369" s="45"/>
      <c r="B369" s="44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</row>
    <row r="370" spans="1:15">
      <c r="A370" s="45"/>
      <c r="B370" s="44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</row>
    <row r="371" spans="1:15">
      <c r="A371" s="45"/>
      <c r="B371" s="44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</row>
    <row r="372" spans="1:15">
      <c r="A372" s="45"/>
      <c r="B372" s="44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</row>
    <row r="373" spans="1:15">
      <c r="A373" s="45"/>
      <c r="B373" s="44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</row>
    <row r="374" spans="1:15">
      <c r="A374" s="45"/>
      <c r="B374" s="44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</row>
    <row r="375" spans="1:15">
      <c r="A375" s="45"/>
      <c r="B375" s="44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</row>
    <row r="376" spans="1:15">
      <c r="A376" s="45"/>
      <c r="B376" s="44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</row>
    <row r="377" spans="1:15">
      <c r="A377" s="45"/>
      <c r="B377" s="44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</row>
    <row r="378" spans="1:15">
      <c r="A378" s="45"/>
      <c r="B378" s="44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</row>
    <row r="379" spans="1:15">
      <c r="A379" s="45"/>
      <c r="B379" s="44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</row>
    <row r="380" spans="1:15">
      <c r="A380" s="45"/>
      <c r="B380" s="44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</row>
    <row r="381" spans="1:15">
      <c r="A381" s="45"/>
      <c r="B381" s="44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</row>
    <row r="382" spans="1:15">
      <c r="A382" s="45"/>
      <c r="B382" s="44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</row>
    <row r="383" spans="1:15">
      <c r="A383" s="45"/>
      <c r="B383" s="44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</row>
    <row r="384" spans="1:15">
      <c r="A384" s="45"/>
      <c r="B384" s="44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</row>
    <row r="385" spans="1:15">
      <c r="A385" s="45"/>
      <c r="B385" s="44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</row>
    <row r="386" spans="1:15">
      <c r="A386" s="45"/>
      <c r="B386" s="44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</row>
    <row r="387" spans="1:15">
      <c r="A387" s="45"/>
      <c r="B387" s="44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</row>
    <row r="388" spans="1:15">
      <c r="A388" s="45"/>
      <c r="B388" s="44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</row>
    <row r="389" spans="1:15">
      <c r="A389" s="45"/>
      <c r="B389" s="44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</row>
    <row r="390" spans="1:15">
      <c r="A390" s="45"/>
      <c r="B390" s="44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</row>
    <row r="391" spans="1:15">
      <c r="A391" s="45"/>
      <c r="B391" s="44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</row>
    <row r="392" spans="1:15">
      <c r="A392" s="45"/>
      <c r="B392" s="44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</row>
    <row r="393" spans="1:15">
      <c r="A393" s="45"/>
      <c r="B393" s="44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</row>
    <row r="394" spans="1:15">
      <c r="A394" s="45"/>
      <c r="B394" s="44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</row>
    <row r="395" spans="1:15">
      <c r="A395" s="45"/>
      <c r="B395" s="44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</row>
    <row r="396" spans="1:15">
      <c r="A396" s="45"/>
      <c r="B396" s="44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</row>
    <row r="397" spans="1:15">
      <c r="A397" s="45"/>
      <c r="B397" s="44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</row>
    <row r="398" spans="1:15">
      <c r="A398" s="45"/>
      <c r="B398" s="44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</row>
    <row r="399" spans="1:15">
      <c r="A399" s="45"/>
      <c r="B399" s="44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</row>
    <row r="400" spans="1:15">
      <c r="A400" s="45"/>
      <c r="B400" s="44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</row>
    <row r="401" spans="1:15">
      <c r="A401" s="45"/>
      <c r="B401" s="44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</row>
    <row r="402" spans="1:15">
      <c r="A402" s="45"/>
      <c r="B402" s="44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</row>
    <row r="403" spans="1:15">
      <c r="A403" s="45"/>
      <c r="B403" s="44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</row>
    <row r="404" spans="1:15">
      <c r="A404" s="45"/>
      <c r="B404" s="44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</row>
    <row r="405" spans="1:15">
      <c r="A405" s="45"/>
      <c r="B405" s="44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</row>
    <row r="406" spans="1:15">
      <c r="A406" s="45"/>
      <c r="B406" s="44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</row>
    <row r="407" spans="1:15">
      <c r="A407" s="45"/>
      <c r="B407" s="44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</row>
    <row r="408" spans="1:15">
      <c r="A408" s="45"/>
      <c r="B408" s="44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</row>
    <row r="409" spans="1:15">
      <c r="A409" s="45"/>
      <c r="B409" s="44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</row>
    <row r="410" spans="1:15">
      <c r="A410" s="45"/>
      <c r="B410" s="44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</row>
    <row r="411" spans="1:15">
      <c r="A411" s="45"/>
      <c r="B411" s="44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</row>
    <row r="412" spans="1:15">
      <c r="A412" s="45"/>
      <c r="B412" s="44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</row>
    <row r="413" spans="1:15">
      <c r="A413" s="45"/>
      <c r="B413" s="44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</row>
    <row r="414" spans="1:15">
      <c r="A414" s="45"/>
      <c r="B414" s="44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</row>
    <row r="415" spans="1:15">
      <c r="A415" s="45"/>
      <c r="B415" s="44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</row>
    <row r="416" spans="1:15">
      <c r="A416" s="45"/>
      <c r="B416" s="44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</row>
    <row r="417" spans="1:15">
      <c r="A417" s="45"/>
      <c r="B417" s="44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</row>
    <row r="418" spans="1:15">
      <c r="A418" s="45"/>
      <c r="B418" s="44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</row>
    <row r="419" spans="1:15">
      <c r="A419" s="45"/>
      <c r="B419" s="44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</row>
    <row r="420" spans="1:15">
      <c r="A420" s="45"/>
      <c r="B420" s="44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</row>
    <row r="421" spans="1:15">
      <c r="A421" s="45"/>
      <c r="B421" s="44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</row>
    <row r="422" spans="1:15">
      <c r="A422" s="45"/>
      <c r="B422" s="44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</row>
    <row r="423" spans="1:15">
      <c r="A423" s="45"/>
      <c r="B423" s="44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</row>
    <row r="424" spans="1:15">
      <c r="A424" s="45"/>
      <c r="B424" s="44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</row>
    <row r="425" spans="1:15">
      <c r="A425" s="45"/>
      <c r="B425" s="44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</row>
    <row r="426" spans="1:15">
      <c r="A426" s="45"/>
      <c r="B426" s="44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</row>
    <row r="427" spans="1:15">
      <c r="A427" s="45"/>
      <c r="B427" s="44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</row>
    <row r="428" spans="1:15">
      <c r="A428" s="45"/>
      <c r="B428" s="44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</row>
    <row r="429" spans="1:15">
      <c r="A429" s="45"/>
      <c r="B429" s="44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</row>
    <row r="430" spans="1:15">
      <c r="A430" s="45"/>
      <c r="B430" s="44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</row>
    <row r="431" spans="1:15">
      <c r="A431" s="45"/>
      <c r="B431" s="44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</row>
    <row r="432" spans="1:15">
      <c r="A432" s="45"/>
      <c r="B432" s="44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</row>
    <row r="433" spans="1:15">
      <c r="A433" s="45"/>
      <c r="B433" s="44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</row>
    <row r="434" spans="1:15">
      <c r="A434" s="45"/>
      <c r="B434" s="44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</row>
    <row r="435" spans="1:15">
      <c r="A435" s="45"/>
      <c r="B435" s="44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</row>
    <row r="436" spans="1:15">
      <c r="A436" s="45"/>
      <c r="B436" s="44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</row>
    <row r="437" spans="1:15">
      <c r="A437" s="45"/>
      <c r="B437" s="44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</row>
    <row r="438" spans="1:15">
      <c r="A438" s="45"/>
      <c r="B438" s="44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</row>
    <row r="439" spans="1:15">
      <c r="A439" s="45"/>
      <c r="B439" s="44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</row>
    <row r="440" spans="1:15">
      <c r="A440" s="45"/>
      <c r="B440" s="44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</row>
    <row r="441" spans="1:15">
      <c r="A441" s="45"/>
      <c r="B441" s="44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</row>
    <row r="442" spans="1:15">
      <c r="A442" s="45"/>
      <c r="B442" s="44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</row>
    <row r="443" spans="1:15">
      <c r="A443" s="45"/>
      <c r="B443" s="44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</row>
    <row r="444" spans="1:15">
      <c r="A444" s="45"/>
      <c r="B444" s="44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</row>
    <row r="445" spans="1:15">
      <c r="A445" s="45"/>
      <c r="B445" s="44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</row>
    <row r="446" spans="1:15">
      <c r="A446" s="45"/>
      <c r="B446" s="44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</row>
    <row r="447" spans="1:15">
      <c r="A447" s="45"/>
      <c r="B447" s="44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</row>
    <row r="448" spans="1:15">
      <c r="A448" s="45"/>
      <c r="B448" s="44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</row>
    <row r="449" spans="1:15">
      <c r="A449" s="45"/>
      <c r="B449" s="44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</row>
    <row r="450" spans="1:15">
      <c r="A450" s="45"/>
      <c r="B450" s="44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</row>
    <row r="451" spans="1:15">
      <c r="A451" s="45"/>
      <c r="B451" s="44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</row>
    <row r="452" spans="1:15">
      <c r="A452" s="45"/>
      <c r="B452" s="44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</row>
    <row r="453" spans="1:15">
      <c r="A453" s="45"/>
      <c r="B453" s="44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</row>
    <row r="454" spans="1:15">
      <c r="A454" s="45"/>
      <c r="B454" s="44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</row>
    <row r="455" spans="1:15">
      <c r="A455" s="45"/>
      <c r="B455" s="44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</row>
    <row r="456" spans="1:15">
      <c r="A456" s="45"/>
      <c r="B456" s="44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</row>
    <row r="457" spans="1:15">
      <c r="A457" s="45"/>
      <c r="B457" s="44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</row>
    <row r="458" spans="1:15">
      <c r="A458" s="45"/>
      <c r="B458" s="44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</row>
    <row r="459" spans="1:15">
      <c r="A459" s="45"/>
      <c r="B459" s="44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</row>
    <row r="460" spans="1:15">
      <c r="A460" s="45"/>
      <c r="B460" s="44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</row>
    <row r="461" spans="1:15">
      <c r="A461" s="45"/>
      <c r="B461" s="44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</row>
    <row r="462" spans="1:15">
      <c r="A462" s="45"/>
      <c r="B462" s="44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</row>
    <row r="463" spans="1:15">
      <c r="A463" s="45"/>
      <c r="B463" s="44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</row>
    <row r="464" spans="1:15">
      <c r="A464" s="45"/>
      <c r="B464" s="44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</row>
    <row r="465" spans="1:15">
      <c r="A465" s="45"/>
      <c r="B465" s="44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</row>
    <row r="466" spans="1:15">
      <c r="A466" s="45"/>
      <c r="B466" s="44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</row>
    <row r="467" spans="1:15">
      <c r="A467" s="45"/>
      <c r="B467" s="44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</row>
    <row r="468" spans="1:15">
      <c r="A468" s="45"/>
      <c r="B468" s="44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</row>
    <row r="469" spans="1:15">
      <c r="A469" s="45"/>
      <c r="B469" s="44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</row>
    <row r="470" spans="1:15">
      <c r="A470" s="45"/>
      <c r="B470" s="44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</row>
    <row r="471" spans="1:15">
      <c r="A471" s="45"/>
      <c r="B471" s="44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</row>
    <row r="472" spans="1:15">
      <c r="A472" s="45"/>
      <c r="B472" s="44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</row>
    <row r="473" spans="1:15">
      <c r="A473" s="45"/>
      <c r="B473" s="44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</row>
    <row r="474" spans="1:15">
      <c r="A474" s="45"/>
      <c r="B474" s="44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</row>
    <row r="475" spans="1:15">
      <c r="A475" s="45"/>
      <c r="B475" s="44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</row>
    <row r="476" spans="1:15">
      <c r="A476" s="45"/>
      <c r="B476" s="44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</row>
    <row r="477" spans="1:15">
      <c r="A477" s="45"/>
      <c r="B477" s="44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</row>
    <row r="478" spans="1:15">
      <c r="A478" s="45"/>
      <c r="B478" s="44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</row>
    <row r="479" spans="1:15">
      <c r="A479" s="45"/>
      <c r="B479" s="44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</row>
    <row r="480" spans="1:15">
      <c r="A480" s="45"/>
      <c r="B480" s="44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</row>
    <row r="481" spans="1:15">
      <c r="A481" s="45"/>
      <c r="B481" s="44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</row>
    <row r="482" spans="1:15">
      <c r="A482" s="45"/>
      <c r="B482" s="44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</row>
    <row r="483" spans="1:15">
      <c r="A483" s="45"/>
      <c r="B483" s="44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</row>
    <row r="484" spans="1:15">
      <c r="A484" s="45"/>
      <c r="B484" s="44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</row>
    <row r="485" spans="1:15">
      <c r="A485" s="45"/>
      <c r="B485" s="44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</row>
    <row r="486" spans="1:15">
      <c r="A486" s="45"/>
      <c r="B486" s="44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</row>
    <row r="487" spans="1:15">
      <c r="A487" s="45"/>
      <c r="B487" s="44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</row>
    <row r="488" spans="1:15">
      <c r="A488" s="45"/>
      <c r="B488" s="44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</row>
    <row r="489" spans="1:15">
      <c r="A489" s="45"/>
      <c r="B489" s="44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</row>
    <row r="490" spans="1:15">
      <c r="A490" s="45"/>
      <c r="B490" s="44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</row>
    <row r="491" spans="1:15">
      <c r="A491" s="45"/>
      <c r="B491" s="44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</row>
    <row r="492" spans="1:15">
      <c r="A492" s="45"/>
      <c r="B492" s="44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</row>
    <row r="493" spans="1:15">
      <c r="A493" s="45"/>
      <c r="B493" s="44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</row>
    <row r="494" spans="1:15">
      <c r="A494" s="45"/>
      <c r="B494" s="44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</row>
    <row r="495" spans="1:15">
      <c r="A495" s="45"/>
      <c r="B495" s="44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</row>
    <row r="496" spans="1:15">
      <c r="A496" s="45"/>
      <c r="B496" s="44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</row>
    <row r="497" spans="1:15">
      <c r="A497" s="45"/>
      <c r="B497" s="44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</row>
    <row r="498" spans="1:15">
      <c r="A498" s="45"/>
      <c r="B498" s="44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</row>
    <row r="499" spans="1:15">
      <c r="A499" s="45"/>
      <c r="B499" s="44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</row>
    <row r="500" spans="1:15">
      <c r="A500" s="45"/>
      <c r="B500" s="44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</row>
    <row r="501" spans="1:15">
      <c r="A501" s="45"/>
      <c r="B501" s="44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</row>
    <row r="502" spans="1:15">
      <c r="A502" s="45"/>
      <c r="B502" s="44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</row>
    <row r="503" spans="1:15">
      <c r="A503" s="45"/>
      <c r="B503" s="44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</row>
    <row r="504" spans="1:15">
      <c r="A504" s="45"/>
      <c r="B504" s="44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</row>
    <row r="505" spans="1:15">
      <c r="A505" s="45"/>
      <c r="B505" s="44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</row>
    <row r="506" spans="1:15">
      <c r="A506" s="45"/>
      <c r="B506" s="44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</row>
    <row r="507" spans="1:15">
      <c r="A507" s="45"/>
      <c r="B507" s="44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</row>
    <row r="508" spans="1:15">
      <c r="A508" s="45"/>
      <c r="B508" s="44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</row>
    <row r="509" spans="1:15">
      <c r="A509" s="45"/>
      <c r="B509" s="44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</row>
    <row r="510" spans="1:15">
      <c r="A510" s="45"/>
      <c r="B510" s="44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</row>
    <row r="511" spans="1:15">
      <c r="A511" s="45"/>
      <c r="B511" s="44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</row>
    <row r="512" spans="1:15">
      <c r="A512" s="45"/>
      <c r="B512" s="44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</row>
    <row r="513" spans="1:15">
      <c r="A513" s="45"/>
      <c r="B513" s="44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</row>
    <row r="514" spans="1:15">
      <c r="A514" s="45"/>
      <c r="B514" s="44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</row>
    <row r="515" spans="1:15">
      <c r="A515" s="45"/>
      <c r="B515" s="44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</row>
    <row r="516" spans="1:15">
      <c r="A516" s="45"/>
      <c r="B516" s="44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</row>
    <row r="517" spans="1:15">
      <c r="A517" s="45"/>
      <c r="B517" s="44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</row>
    <row r="518" spans="1:15">
      <c r="A518" s="45"/>
      <c r="B518" s="44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</row>
    <row r="519" spans="1:15">
      <c r="A519" s="45"/>
      <c r="B519" s="44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</row>
    <row r="520" spans="1:15">
      <c r="A520" s="45"/>
      <c r="B520" s="44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</row>
    <row r="521" spans="1:15">
      <c r="A521" s="45"/>
      <c r="B521" s="44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</row>
    <row r="522" spans="1:15">
      <c r="A522" s="45"/>
      <c r="B522" s="44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</row>
    <row r="523" spans="1:15">
      <c r="A523" s="45"/>
      <c r="B523" s="44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</row>
    <row r="524" spans="1:15">
      <c r="A524" s="45"/>
      <c r="B524" s="44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</row>
    <row r="525" spans="1:15">
      <c r="A525" s="45"/>
      <c r="B525" s="44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</row>
    <row r="526" spans="1:15">
      <c r="A526" s="45"/>
      <c r="B526" s="44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</row>
    <row r="527" spans="1:15">
      <c r="A527" s="45"/>
      <c r="B527" s="44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</row>
    <row r="528" spans="1:15">
      <c r="A528" s="45"/>
      <c r="B528" s="44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</row>
    <row r="529" spans="1:15">
      <c r="A529" s="45"/>
      <c r="B529" s="44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</row>
    <row r="530" spans="1:15">
      <c r="A530" s="45"/>
      <c r="B530" s="44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</row>
    <row r="531" spans="1:15">
      <c r="A531" s="45"/>
      <c r="B531" s="44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</row>
    <row r="532" spans="1:15">
      <c r="A532" s="45"/>
      <c r="B532" s="44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</row>
    <row r="533" spans="1:15">
      <c r="A533" s="45"/>
      <c r="B533" s="44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</row>
    <row r="534" spans="1:15">
      <c r="A534" s="45"/>
      <c r="B534" s="44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</row>
    <row r="535" spans="1:15">
      <c r="A535" s="45"/>
      <c r="B535" s="44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</row>
    <row r="536" spans="1:15">
      <c r="A536" s="45"/>
      <c r="B536" s="44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</row>
    <row r="537" spans="1:15">
      <c r="A537" s="45"/>
      <c r="B537" s="44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</row>
    <row r="538" spans="1:15">
      <c r="A538" s="45"/>
      <c r="B538" s="44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</row>
    <row r="539" spans="1:15">
      <c r="A539" s="45"/>
      <c r="B539" s="44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</row>
    <row r="540" spans="1:15">
      <c r="A540" s="45"/>
      <c r="B540" s="44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</row>
    <row r="541" spans="1:15">
      <c r="A541" s="45"/>
      <c r="B541" s="44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</row>
    <row r="542" spans="1:15">
      <c r="A542" s="45"/>
      <c r="B542" s="44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</row>
    <row r="543" spans="1:15">
      <c r="A543" s="45"/>
      <c r="B543" s="44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</row>
    <row r="544" spans="1:15">
      <c r="A544" s="45"/>
      <c r="B544" s="44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</row>
    <row r="545" spans="1:15">
      <c r="A545" s="45"/>
      <c r="B545" s="44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</row>
    <row r="546" spans="1:15">
      <c r="A546" s="45"/>
      <c r="B546" s="44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</row>
    <row r="547" spans="1:15">
      <c r="A547" s="45"/>
      <c r="B547" s="44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</row>
    <row r="548" spans="1:15">
      <c r="A548" s="45"/>
      <c r="B548" s="44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</row>
    <row r="549" spans="1:15">
      <c r="A549" s="45"/>
      <c r="B549" s="44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</row>
    <row r="550" spans="1:15">
      <c r="A550" s="45"/>
      <c r="B550" s="44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</row>
    <row r="551" spans="1:15">
      <c r="A551" s="45"/>
      <c r="B551" s="44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</row>
    <row r="552" spans="1:15">
      <c r="A552" s="45"/>
      <c r="B552" s="44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</row>
    <row r="553" spans="1:15">
      <c r="A553" s="45"/>
      <c r="B553" s="44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</row>
    <row r="554" spans="1:15">
      <c r="A554" s="45"/>
      <c r="B554" s="44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</row>
    <row r="555" spans="1:15">
      <c r="A555" s="45"/>
      <c r="B555" s="44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</row>
    <row r="556" spans="1:15">
      <c r="A556" s="45"/>
      <c r="B556" s="44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</row>
    <row r="557" spans="1:15">
      <c r="A557" s="45"/>
      <c r="B557" s="44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</row>
    <row r="558" spans="1:15">
      <c r="A558" s="45"/>
      <c r="B558" s="44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</row>
    <row r="559" spans="1:15">
      <c r="A559" s="45"/>
      <c r="B559" s="44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</row>
    <row r="560" spans="1:15">
      <c r="A560" s="45"/>
      <c r="B560" s="44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</row>
    <row r="561" spans="1:15">
      <c r="A561" s="45"/>
      <c r="B561" s="44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</row>
    <row r="562" spans="1:15">
      <c r="A562" s="45"/>
      <c r="B562" s="44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</row>
    <row r="563" spans="1:15">
      <c r="A563" s="45"/>
      <c r="B563" s="44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</row>
    <row r="564" spans="1:15">
      <c r="A564" s="45"/>
      <c r="B564" s="44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</row>
    <row r="565" spans="1:15">
      <c r="A565" s="45"/>
      <c r="B565" s="44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</row>
    <row r="566" spans="1:15">
      <c r="A566" s="45"/>
      <c r="B566" s="44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</row>
    <row r="567" spans="1:15">
      <c r="A567" s="45"/>
      <c r="B567" s="44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</row>
    <row r="568" spans="1:15">
      <c r="A568" s="45"/>
      <c r="B568" s="44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</row>
    <row r="569" spans="1:15">
      <c r="A569" s="45"/>
      <c r="B569" s="44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</row>
    <row r="570" spans="1:15">
      <c r="A570" s="45"/>
      <c r="B570" s="44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</row>
    <row r="571" spans="1:15">
      <c r="A571" s="45"/>
      <c r="B571" s="44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</row>
    <row r="572" spans="1:15">
      <c r="A572" s="45"/>
      <c r="B572" s="44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</row>
    <row r="573" spans="1:15">
      <c r="A573" s="45"/>
      <c r="B573" s="44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</row>
    <row r="574" spans="1:15">
      <c r="A574" s="45"/>
      <c r="B574" s="44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</row>
    <row r="575" spans="1:15">
      <c r="A575" s="45"/>
      <c r="B575" s="44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</row>
    <row r="576" spans="1:15">
      <c r="A576" s="45"/>
      <c r="B576" s="44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</row>
    <row r="577" spans="1:15">
      <c r="A577" s="45"/>
      <c r="B577" s="44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</row>
    <row r="578" spans="1:15">
      <c r="A578" s="45"/>
      <c r="B578" s="44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</row>
    <row r="579" spans="1:15">
      <c r="A579" s="45"/>
      <c r="B579" s="44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</row>
    <row r="580" spans="1:15">
      <c r="A580" s="45"/>
      <c r="B580" s="44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</row>
    <row r="581" spans="1:15">
      <c r="A581" s="45"/>
      <c r="B581" s="44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</row>
    <row r="582" spans="1:15">
      <c r="A582" s="45"/>
      <c r="B582" s="44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</row>
    <row r="583" spans="1:15">
      <c r="A583" s="45"/>
      <c r="B583" s="44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</row>
    <row r="584" spans="1:15">
      <c r="A584" s="45"/>
      <c r="B584" s="44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</row>
    <row r="585" spans="1:15">
      <c r="A585" s="45"/>
      <c r="B585" s="44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</row>
    <row r="586" spans="1:15">
      <c r="A586" s="45"/>
      <c r="B586" s="44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</row>
    <row r="587" spans="1:15">
      <c r="A587" s="45"/>
      <c r="B587" s="44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</row>
    <row r="588" spans="1:15">
      <c r="A588" s="45"/>
      <c r="B588" s="44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</row>
    <row r="589" spans="1:15">
      <c r="A589" s="45"/>
      <c r="B589" s="44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</row>
    <row r="590" spans="1:15">
      <c r="A590" s="45"/>
      <c r="B590" s="44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</row>
    <row r="591" spans="1:15">
      <c r="A591" s="45"/>
      <c r="B591" s="44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</row>
    <row r="592" spans="1:15">
      <c r="A592" s="45"/>
      <c r="B592" s="44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</row>
    <row r="593" spans="1:15">
      <c r="A593" s="45"/>
      <c r="B593" s="44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</row>
    <row r="594" spans="1:15">
      <c r="A594" s="45"/>
      <c r="B594" s="44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</row>
    <row r="595" spans="1:15">
      <c r="A595" s="45"/>
      <c r="B595" s="44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</row>
    <row r="596" spans="1:15">
      <c r="A596" s="45"/>
      <c r="B596" s="44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</row>
    <row r="597" spans="1:15">
      <c r="A597" s="45"/>
      <c r="B597" s="44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</row>
    <row r="598" spans="1:15">
      <c r="A598" s="45"/>
      <c r="B598" s="44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</row>
    <row r="599" spans="1:15">
      <c r="A599" s="45"/>
      <c r="B599" s="44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</row>
    <row r="600" spans="1:15">
      <c r="A600" s="45"/>
      <c r="B600" s="44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</row>
    <row r="601" spans="1:15">
      <c r="A601" s="45"/>
      <c r="B601" s="44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</row>
    <row r="602" spans="1:15">
      <c r="A602" s="45"/>
      <c r="B602" s="44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</row>
    <row r="603" spans="1:15">
      <c r="A603" s="45"/>
      <c r="B603" s="44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</row>
    <row r="604" spans="1:15">
      <c r="A604" s="45"/>
      <c r="B604" s="44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</row>
    <row r="605" spans="1:15">
      <c r="A605" s="45"/>
      <c r="B605" s="44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</row>
    <row r="606" spans="1:15">
      <c r="A606" s="45"/>
      <c r="B606" s="44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</row>
    <row r="607" spans="1:15">
      <c r="A607" s="45"/>
      <c r="B607" s="44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</row>
    <row r="608" spans="1:15">
      <c r="A608" s="45"/>
      <c r="B608" s="44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</row>
    <row r="609" spans="1:15">
      <c r="A609" s="45"/>
      <c r="B609" s="44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</row>
    <row r="610" spans="1:15">
      <c r="A610" s="45"/>
      <c r="B610" s="44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</row>
    <row r="611" spans="1:15">
      <c r="A611" s="45"/>
      <c r="B611" s="44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</row>
    <row r="612" spans="1:15">
      <c r="A612" s="45"/>
      <c r="B612" s="44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</row>
    <row r="613" spans="1:15">
      <c r="A613" s="45"/>
      <c r="B613" s="44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</row>
    <row r="614" spans="1:15">
      <c r="A614" s="45"/>
      <c r="B614" s="44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</row>
    <row r="615" spans="1:15">
      <c r="A615" s="45"/>
      <c r="B615" s="44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</row>
    <row r="616" spans="1:15">
      <c r="A616" s="45"/>
      <c r="B616" s="44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</row>
    <row r="617" spans="1:15">
      <c r="A617" s="45"/>
      <c r="B617" s="44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</row>
    <row r="618" spans="1:15">
      <c r="A618" s="45"/>
      <c r="B618" s="44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</row>
    <row r="619" spans="1:15">
      <c r="A619" s="45"/>
      <c r="B619" s="44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</row>
    <row r="620" spans="1:15">
      <c r="A620" s="45"/>
      <c r="B620" s="44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</row>
    <row r="621" spans="1:15">
      <c r="A621" s="45"/>
      <c r="B621" s="44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</row>
    <row r="622" spans="1:15">
      <c r="A622" s="45"/>
      <c r="B622" s="44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</row>
    <row r="623" spans="1:15">
      <c r="A623" s="45"/>
      <c r="B623" s="44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</row>
    <row r="624" spans="1:15">
      <c r="A624" s="45"/>
      <c r="B624" s="44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</row>
    <row r="625" spans="1:15">
      <c r="A625" s="45"/>
      <c r="B625" s="44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</row>
    <row r="626" spans="1:15">
      <c r="A626" s="45"/>
      <c r="B626" s="44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</row>
    <row r="627" spans="1:15">
      <c r="A627" s="45"/>
      <c r="B627" s="44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</row>
    <row r="628" spans="1:15">
      <c r="A628" s="45"/>
      <c r="B628" s="44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</row>
    <row r="629" spans="1:15">
      <c r="A629" s="45"/>
      <c r="B629" s="44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</row>
    <row r="630" spans="1:15">
      <c r="A630" s="45"/>
      <c r="B630" s="44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</row>
    <row r="631" spans="1:15">
      <c r="A631" s="45"/>
      <c r="B631" s="44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</row>
    <row r="632" spans="1:15">
      <c r="A632" s="45"/>
      <c r="B632" s="44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</row>
    <row r="633" spans="1:15">
      <c r="A633" s="45"/>
      <c r="B633" s="44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</row>
    <row r="634" spans="1:15">
      <c r="A634" s="45"/>
      <c r="B634" s="44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</row>
    <row r="635" spans="1:15">
      <c r="A635" s="45"/>
      <c r="B635" s="44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</row>
    <row r="636" spans="1:15">
      <c r="A636" s="45"/>
      <c r="B636" s="44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</row>
    <row r="637" spans="1:15">
      <c r="A637" s="45"/>
      <c r="B637" s="44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</row>
    <row r="638" spans="1:15">
      <c r="A638" s="45"/>
      <c r="B638" s="44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</row>
    <row r="639" spans="1:15">
      <c r="A639" s="45"/>
      <c r="B639" s="44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</row>
    <row r="640" spans="1:15">
      <c r="A640" s="45"/>
      <c r="B640" s="44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</row>
    <row r="641" spans="1:15">
      <c r="A641" s="45"/>
      <c r="B641" s="44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</row>
    <row r="642" spans="1:15">
      <c r="A642" s="45"/>
      <c r="B642" s="44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</row>
    <row r="643" spans="1:15">
      <c r="A643" s="45"/>
      <c r="B643" s="44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</row>
    <row r="644" spans="1:15">
      <c r="A644" s="45"/>
      <c r="B644" s="44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</row>
    <row r="645" spans="1:15">
      <c r="A645" s="45"/>
      <c r="B645" s="44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</row>
    <row r="646" spans="1:15">
      <c r="A646" s="45"/>
      <c r="B646" s="44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</row>
    <row r="647" spans="1:15">
      <c r="A647" s="45"/>
      <c r="B647" s="44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</row>
    <row r="648" spans="1:15">
      <c r="A648" s="45"/>
      <c r="B648" s="44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</row>
    <row r="649" spans="1:15">
      <c r="A649" s="45"/>
      <c r="B649" s="44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</row>
    <row r="650" spans="1:15">
      <c r="A650" s="45"/>
      <c r="B650" s="44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</row>
    <row r="651" spans="1:15">
      <c r="A651" s="45"/>
      <c r="B651" s="44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</row>
    <row r="652" spans="1:15">
      <c r="A652" s="45"/>
      <c r="B652" s="44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</row>
    <row r="653" spans="1:15">
      <c r="A653" s="45"/>
      <c r="B653" s="44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</row>
    <row r="654" spans="1:15">
      <c r="A654" s="45"/>
      <c r="B654" s="44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</row>
    <row r="655" spans="1:15">
      <c r="A655" s="45"/>
      <c r="B655" s="44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</row>
    <row r="656" spans="1:15">
      <c r="A656" s="45"/>
      <c r="B656" s="44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</row>
    <row r="657" spans="1:15">
      <c r="A657" s="45"/>
      <c r="B657" s="44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</row>
    <row r="658" spans="1:15">
      <c r="A658" s="45"/>
      <c r="B658" s="44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</row>
    <row r="659" spans="1:15">
      <c r="A659" s="45"/>
      <c r="B659" s="44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</row>
    <row r="660" spans="1:15">
      <c r="A660" s="45"/>
      <c r="B660" s="44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</row>
    <row r="661" spans="1:15">
      <c r="A661" s="45"/>
      <c r="B661" s="44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</row>
    <row r="662" spans="1:15">
      <c r="A662" s="45"/>
      <c r="B662" s="44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</row>
    <row r="663" spans="1:15">
      <c r="A663" s="45"/>
      <c r="B663" s="44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</row>
    <row r="664" spans="1:15">
      <c r="A664" s="45"/>
      <c r="B664" s="44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</row>
    <row r="665" spans="1:15">
      <c r="A665" s="45"/>
      <c r="B665" s="44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</row>
    <row r="666" spans="1:15">
      <c r="A666" s="45"/>
      <c r="B666" s="44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</row>
    <row r="667" spans="1:15">
      <c r="A667" s="45"/>
      <c r="B667" s="44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</row>
    <row r="668" spans="1:15">
      <c r="A668" s="45"/>
      <c r="B668" s="44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</row>
    <row r="669" spans="1:15">
      <c r="A669" s="45"/>
      <c r="B669" s="44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</row>
    <row r="670" spans="1:15">
      <c r="A670" s="45"/>
      <c r="B670" s="44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</row>
    <row r="671" spans="1:15">
      <c r="A671" s="45"/>
      <c r="B671" s="44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</row>
    <row r="672" spans="1:15">
      <c r="A672" s="45"/>
      <c r="B672" s="44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</row>
    <row r="673" spans="1:15">
      <c r="A673" s="45"/>
      <c r="B673" s="44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</row>
    <row r="674" spans="1:15">
      <c r="A674" s="45"/>
      <c r="B674" s="44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</row>
    <row r="675" spans="1:15">
      <c r="A675" s="45"/>
      <c r="B675" s="44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</row>
    <row r="676" spans="1:15">
      <c r="A676" s="45"/>
      <c r="B676" s="44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</row>
    <row r="677" spans="1:15">
      <c r="A677" s="45"/>
      <c r="B677" s="44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</row>
    <row r="678" spans="1:15">
      <c r="A678" s="45"/>
      <c r="B678" s="44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</row>
    <row r="679" spans="1:15">
      <c r="A679" s="45"/>
      <c r="B679" s="44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</row>
    <row r="680" spans="1:15">
      <c r="A680" s="45"/>
      <c r="B680" s="44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</row>
    <row r="681" spans="1:15">
      <c r="A681" s="45"/>
      <c r="B681" s="44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</row>
    <row r="682" spans="1:15">
      <c r="A682" s="45"/>
      <c r="B682" s="44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</row>
    <row r="683" spans="1:15">
      <c r="A683" s="45"/>
      <c r="B683" s="44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</row>
    <row r="684" spans="1:15">
      <c r="A684" s="45"/>
      <c r="B684" s="44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</row>
    <row r="685" spans="1:15">
      <c r="A685" s="45"/>
      <c r="B685" s="44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</row>
    <row r="686" spans="1:15">
      <c r="A686" s="45"/>
      <c r="B686" s="44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</row>
    <row r="687" spans="1:15">
      <c r="A687" s="45"/>
      <c r="B687" s="44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</row>
    <row r="688" spans="1:15">
      <c r="A688" s="45"/>
      <c r="B688" s="44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</row>
    <row r="689" spans="1:15">
      <c r="A689" s="45"/>
      <c r="B689" s="44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</row>
    <row r="690" spans="1:15">
      <c r="A690" s="45"/>
      <c r="B690" s="44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</row>
    <row r="691" spans="1:15">
      <c r="A691" s="45"/>
      <c r="B691" s="44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</row>
    <row r="692" spans="1:15">
      <c r="A692" s="45"/>
      <c r="B692" s="44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</row>
    <row r="693" spans="1:15">
      <c r="A693" s="45"/>
      <c r="B693" s="44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</row>
    <row r="694" spans="1:15">
      <c r="A694" s="45"/>
      <c r="B694" s="44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</row>
    <row r="695" spans="1:15">
      <c r="A695" s="45"/>
      <c r="B695" s="44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</row>
    <row r="696" spans="1:15">
      <c r="A696" s="45"/>
      <c r="B696" s="44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</row>
    <row r="697" spans="1:15">
      <c r="A697" s="45"/>
      <c r="B697" s="44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</row>
    <row r="698" spans="1:15">
      <c r="A698" s="45"/>
      <c r="B698" s="44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</row>
    <row r="699" spans="1:15">
      <c r="A699" s="45"/>
      <c r="B699" s="44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</row>
    <row r="700" spans="1:15">
      <c r="A700" s="45"/>
      <c r="B700" s="44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</row>
    <row r="701" spans="1:15">
      <c r="A701" s="45"/>
      <c r="B701" s="44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</row>
    <row r="702" spans="1:15">
      <c r="A702" s="45"/>
      <c r="B702" s="44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</row>
    <row r="703" spans="1:15">
      <c r="A703" s="45"/>
      <c r="B703" s="44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</row>
    <row r="704" spans="1:15">
      <c r="A704" s="45"/>
      <c r="B704" s="44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</row>
    <row r="705" spans="1:15">
      <c r="A705" s="45"/>
      <c r="B705" s="44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</row>
    <row r="706" spans="1:15">
      <c r="A706" s="45"/>
      <c r="B706" s="44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</row>
    <row r="707" spans="1:15">
      <c r="A707" s="45"/>
      <c r="B707" s="44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</row>
    <row r="708" spans="1:15">
      <c r="A708" s="45"/>
      <c r="B708" s="44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</row>
    <row r="709" spans="1:15">
      <c r="A709" s="45"/>
      <c r="B709" s="44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</row>
    <row r="710" spans="1:15">
      <c r="A710" s="45"/>
      <c r="B710" s="44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</row>
    <row r="711" spans="1:15">
      <c r="A711" s="45"/>
      <c r="B711" s="44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</row>
    <row r="712" spans="1:15">
      <c r="A712" s="45"/>
      <c r="B712" s="44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</row>
    <row r="713" spans="1:15">
      <c r="A713" s="45"/>
      <c r="B713" s="44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</row>
    <row r="714" spans="1:15">
      <c r="A714" s="45"/>
      <c r="B714" s="44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</row>
    <row r="715" spans="1:15">
      <c r="A715" s="45"/>
      <c r="B715" s="44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</row>
    <row r="716" spans="1:15">
      <c r="A716" s="45"/>
      <c r="B716" s="44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</row>
    <row r="717" spans="1:15">
      <c r="A717" s="45"/>
      <c r="B717" s="44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</row>
    <row r="718" spans="1:15">
      <c r="A718" s="45"/>
      <c r="B718" s="44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</row>
    <row r="719" spans="1:15">
      <c r="A719" s="45"/>
      <c r="B719" s="44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</row>
    <row r="720" spans="1:15">
      <c r="A720" s="45"/>
      <c r="B720" s="44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</row>
    <row r="721" spans="1:15">
      <c r="A721" s="45"/>
      <c r="B721" s="44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</row>
    <row r="722" spans="1:15">
      <c r="A722" s="45"/>
      <c r="B722" s="44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</row>
    <row r="723" spans="1:15">
      <c r="A723" s="45"/>
      <c r="B723" s="44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</row>
    <row r="724" spans="1:15">
      <c r="A724" s="45"/>
      <c r="B724" s="44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</row>
    <row r="725" spans="1:15">
      <c r="A725" s="45"/>
      <c r="B725" s="44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</row>
    <row r="726" spans="1:15">
      <c r="A726" s="45"/>
      <c r="B726" s="44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</row>
    <row r="727" spans="1:15">
      <c r="A727" s="45"/>
      <c r="B727" s="44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</row>
    <row r="728" spans="1:15">
      <c r="A728" s="45"/>
      <c r="B728" s="44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</row>
    <row r="729" spans="1:15">
      <c r="A729" s="45"/>
      <c r="B729" s="44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</row>
    <row r="730" spans="1:15">
      <c r="A730" s="45"/>
      <c r="B730" s="44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</row>
    <row r="731" spans="1:15">
      <c r="A731" s="45"/>
      <c r="B731" s="44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</row>
    <row r="732" spans="1:15">
      <c r="A732" s="45"/>
      <c r="B732" s="44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</row>
    <row r="733" spans="1:15">
      <c r="A733" s="45"/>
      <c r="B733" s="44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</row>
    <row r="734" spans="1:15">
      <c r="A734" s="45"/>
      <c r="B734" s="44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</row>
    <row r="735" spans="1:15">
      <c r="A735" s="45"/>
      <c r="B735" s="44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</row>
    <row r="736" spans="1:15">
      <c r="A736" s="45"/>
      <c r="B736" s="44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</row>
    <row r="737" spans="1:15">
      <c r="A737" s="45"/>
      <c r="B737" s="44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</row>
    <row r="738" spans="1:15">
      <c r="A738" s="45"/>
      <c r="B738" s="44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</row>
    <row r="739" spans="1:15">
      <c r="A739" s="45"/>
      <c r="B739" s="44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</row>
    <row r="740" spans="1:15">
      <c r="A740" s="45"/>
      <c r="B740" s="44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</row>
    <row r="741" spans="1:15">
      <c r="A741" s="45"/>
      <c r="B741" s="44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</row>
    <row r="742" spans="1:15">
      <c r="A742" s="45"/>
      <c r="B742" s="44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</row>
    <row r="743" spans="1:15">
      <c r="A743" s="45"/>
      <c r="B743" s="44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</row>
    <row r="744" spans="1:15">
      <c r="A744" s="45"/>
      <c r="B744" s="44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</row>
    <row r="745" spans="1:15">
      <c r="A745" s="45"/>
      <c r="B745" s="44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</row>
    <row r="746" spans="1:15">
      <c r="A746" s="45"/>
      <c r="B746" s="44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</row>
    <row r="747" spans="1:15">
      <c r="A747" s="45"/>
      <c r="B747" s="44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</row>
    <row r="748" spans="1:15">
      <c r="A748" s="45"/>
      <c r="B748" s="44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</row>
    <row r="749" spans="1:15">
      <c r="A749" s="45"/>
      <c r="B749" s="44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</row>
    <row r="750" spans="1:15">
      <c r="A750" s="45"/>
      <c r="B750" s="44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</row>
    <row r="751" spans="1:15">
      <c r="A751" s="45"/>
      <c r="B751" s="44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</row>
    <row r="752" spans="1:15">
      <c r="A752" s="45"/>
      <c r="B752" s="44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</row>
    <row r="753" spans="1:15">
      <c r="A753" s="45"/>
      <c r="B753" s="44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</row>
    <row r="754" spans="1:15">
      <c r="A754" s="45"/>
      <c r="B754" s="44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</row>
    <row r="755" spans="1:15">
      <c r="A755" s="45"/>
      <c r="B755" s="44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</row>
    <row r="756" spans="1:15">
      <c r="A756" s="45"/>
      <c r="B756" s="44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</row>
    <row r="757" spans="1:15">
      <c r="A757" s="45"/>
      <c r="B757" s="44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</row>
    <row r="758" spans="1:15">
      <c r="A758" s="45"/>
      <c r="B758" s="44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</row>
    <row r="759" spans="1:15">
      <c r="A759" s="45"/>
      <c r="B759" s="44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</row>
    <row r="760" spans="1:15">
      <c r="A760" s="45"/>
      <c r="B760" s="44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</row>
    <row r="761" spans="1:15">
      <c r="A761" s="45"/>
      <c r="B761" s="44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</row>
    <row r="762" spans="1:15">
      <c r="A762" s="45"/>
      <c r="B762" s="44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</row>
    <row r="763" spans="1:15">
      <c r="A763" s="45"/>
      <c r="B763" s="44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</row>
    <row r="764" spans="1:15">
      <c r="A764" s="45"/>
      <c r="B764" s="44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</row>
    <row r="765" spans="1:15">
      <c r="A765" s="45"/>
      <c r="B765" s="44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</row>
    <row r="766" spans="1:15">
      <c r="A766" s="45"/>
      <c r="B766" s="44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</row>
    <row r="767" spans="1:15">
      <c r="A767" s="45"/>
      <c r="B767" s="44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</row>
    <row r="768" spans="1:15">
      <c r="A768" s="45"/>
      <c r="B768" s="44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</row>
    <row r="769" spans="1:15">
      <c r="A769" s="45"/>
      <c r="B769" s="44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</row>
    <row r="770" spans="1:15">
      <c r="A770" s="45"/>
      <c r="B770" s="44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</row>
    <row r="771" spans="1:15">
      <c r="A771" s="45"/>
      <c r="B771" s="44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</row>
    <row r="772" spans="1:15">
      <c r="A772" s="45"/>
      <c r="B772" s="44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</row>
    <row r="773" spans="1:15">
      <c r="A773" s="45"/>
      <c r="B773" s="44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</row>
    <row r="774" spans="1:15">
      <c r="A774" s="45"/>
      <c r="B774" s="44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</row>
    <row r="775" spans="1:15">
      <c r="A775" s="45"/>
      <c r="B775" s="44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</row>
    <row r="776" spans="1:15">
      <c r="A776" s="45"/>
      <c r="B776" s="44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</row>
    <row r="777" spans="1:15">
      <c r="A777" s="45"/>
      <c r="B777" s="44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</row>
    <row r="778" spans="1:15">
      <c r="A778" s="45"/>
      <c r="B778" s="44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</row>
    <row r="779" spans="1:15">
      <c r="A779" s="45"/>
      <c r="B779" s="44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</row>
    <row r="780" spans="1:15">
      <c r="A780" s="45"/>
      <c r="B780" s="44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</row>
    <row r="781" spans="1:15">
      <c r="A781" s="45"/>
      <c r="B781" s="44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</row>
    <row r="782" spans="1:15">
      <c r="A782" s="45"/>
      <c r="B782" s="44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</row>
    <row r="783" spans="1:15">
      <c r="A783" s="45"/>
      <c r="B783" s="44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</row>
    <row r="784" spans="1:15">
      <c r="A784" s="45"/>
      <c r="B784" s="44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</row>
    <row r="785" spans="1:15">
      <c r="A785" s="45"/>
      <c r="B785" s="44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</row>
    <row r="786" spans="1:15">
      <c r="A786" s="45"/>
      <c r="B786" s="44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</row>
    <row r="787" spans="1:15">
      <c r="A787" s="45"/>
      <c r="B787" s="44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</row>
    <row r="788" spans="1:15">
      <c r="A788" s="45"/>
      <c r="B788" s="44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</row>
    <row r="789" spans="1:15">
      <c r="A789" s="45"/>
      <c r="B789" s="44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</row>
    <row r="790" spans="1:15">
      <c r="A790" s="45"/>
      <c r="B790" s="44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</row>
    <row r="791" spans="1:15">
      <c r="A791" s="45"/>
      <c r="B791" s="44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</row>
    <row r="792" spans="1:15">
      <c r="A792" s="45"/>
      <c r="B792" s="44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</row>
    <row r="793" spans="1:15">
      <c r="A793" s="45"/>
      <c r="B793" s="44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</row>
    <row r="794" spans="1:15">
      <c r="A794" s="45"/>
      <c r="B794" s="44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</row>
    <row r="795" spans="1:15">
      <c r="A795" s="45"/>
      <c r="B795" s="44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</row>
    <row r="796" spans="1:15">
      <c r="A796" s="45"/>
      <c r="B796" s="44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</row>
    <row r="797" spans="1:15">
      <c r="A797" s="45"/>
      <c r="B797" s="44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</row>
    <row r="798" spans="1:15">
      <c r="A798" s="45"/>
      <c r="B798" s="44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</row>
    <row r="799" spans="1:15">
      <c r="A799" s="45"/>
      <c r="B799" s="44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</row>
    <row r="800" spans="1:15">
      <c r="A800" s="45"/>
      <c r="B800" s="44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</row>
    <row r="801" spans="1:15">
      <c r="A801" s="45"/>
      <c r="B801" s="44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</row>
    <row r="802" spans="1:15">
      <c r="A802" s="45"/>
      <c r="B802" s="44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</row>
    <row r="803" spans="1:15">
      <c r="A803" s="45"/>
      <c r="B803" s="44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</row>
    <row r="804" spans="1:15">
      <c r="A804" s="45"/>
      <c r="B804" s="44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</row>
    <row r="805" spans="1:15">
      <c r="A805" s="45"/>
      <c r="B805" s="44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</row>
    <row r="806" spans="1:15">
      <c r="A806" s="45"/>
      <c r="B806" s="44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</row>
    <row r="807" spans="1:15">
      <c r="A807" s="45"/>
      <c r="B807" s="44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</row>
    <row r="808" spans="1:15">
      <c r="A808" s="45"/>
      <c r="B808" s="44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</row>
    <row r="809" spans="1:15">
      <c r="A809" s="45"/>
      <c r="B809" s="44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</row>
    <row r="810" spans="1:15">
      <c r="A810" s="45"/>
      <c r="B810" s="44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</row>
    <row r="811" spans="1:15">
      <c r="A811" s="45"/>
      <c r="B811" s="44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</row>
    <row r="812" spans="1:15">
      <c r="A812" s="45"/>
      <c r="B812" s="44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</row>
    <row r="813" spans="1:15">
      <c r="A813" s="45"/>
      <c r="B813" s="44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</row>
    <row r="814" spans="1:15">
      <c r="A814" s="45"/>
      <c r="B814" s="44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</row>
    <row r="815" spans="1:15">
      <c r="A815" s="45"/>
      <c r="B815" s="44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</row>
    <row r="816" spans="1:15">
      <c r="A816" s="45"/>
      <c r="B816" s="44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</row>
    <row r="817" spans="1:15">
      <c r="A817" s="45"/>
      <c r="B817" s="44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</row>
    <row r="818" spans="1:15">
      <c r="A818" s="45"/>
      <c r="B818" s="44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</row>
    <row r="819" spans="1:15">
      <c r="A819" s="45"/>
      <c r="B819" s="44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</row>
    <row r="820" spans="1:15">
      <c r="A820" s="45"/>
      <c r="B820" s="44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</row>
    <row r="821" spans="1:15">
      <c r="A821" s="45"/>
      <c r="B821" s="44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</row>
    <row r="822" spans="1:15">
      <c r="A822" s="45"/>
      <c r="B822" s="44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</row>
    <row r="823" spans="1:15">
      <c r="A823" s="45"/>
      <c r="B823" s="44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</row>
    <row r="824" spans="1:15">
      <c r="A824" s="45"/>
      <c r="B824" s="44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</row>
    <row r="825" spans="1:15">
      <c r="A825" s="45"/>
      <c r="B825" s="44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</row>
    <row r="826" spans="1:15">
      <c r="A826" s="45"/>
      <c r="B826" s="44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</row>
    <row r="827" spans="1:15">
      <c r="A827" s="45"/>
      <c r="B827" s="44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</row>
    <row r="828" spans="1:15">
      <c r="A828" s="45"/>
      <c r="B828" s="44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</row>
    <row r="829" spans="1:15">
      <c r="A829" s="45"/>
      <c r="B829" s="44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</row>
    <row r="830" spans="1:15">
      <c r="A830" s="45"/>
      <c r="B830" s="44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</row>
    <row r="831" spans="1:15">
      <c r="A831" s="45"/>
      <c r="B831" s="44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</row>
    <row r="832" spans="1:15">
      <c r="A832" s="45"/>
      <c r="B832" s="44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</row>
    <row r="833" spans="1:15">
      <c r="A833" s="45"/>
      <c r="B833" s="44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</row>
    <row r="834" spans="1:15">
      <c r="A834" s="45"/>
      <c r="B834" s="44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</row>
    <row r="835" spans="1:15">
      <c r="A835" s="45"/>
      <c r="B835" s="44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</row>
    <row r="836" spans="1:15">
      <c r="A836" s="45"/>
      <c r="B836" s="44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</row>
    <row r="837" spans="1:15">
      <c r="A837" s="45"/>
      <c r="B837" s="44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</row>
    <row r="838" spans="1:15">
      <c r="A838" s="45"/>
      <c r="B838" s="44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</row>
    <row r="839" spans="1:15">
      <c r="A839" s="45"/>
      <c r="B839" s="44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</row>
    <row r="840" spans="1:15">
      <c r="A840" s="45"/>
      <c r="B840" s="44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</row>
    <row r="841" spans="1:15">
      <c r="A841" s="45"/>
      <c r="B841" s="44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</row>
    <row r="842" spans="1:15">
      <c r="A842" s="45"/>
      <c r="B842" s="44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</row>
    <row r="843" spans="1:15">
      <c r="A843" s="45"/>
      <c r="B843" s="44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</row>
    <row r="844" spans="1:15">
      <c r="A844" s="45"/>
      <c r="B844" s="44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</row>
    <row r="845" spans="1:15">
      <c r="A845" s="45"/>
      <c r="B845" s="44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</row>
    <row r="846" spans="1:15">
      <c r="A846" s="45"/>
      <c r="B846" s="44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</row>
    <row r="847" spans="1:15">
      <c r="A847" s="45"/>
      <c r="B847" s="44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</row>
    <row r="848" spans="1:15">
      <c r="A848" s="45"/>
      <c r="B848" s="44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</row>
    <row r="849" spans="1:15">
      <c r="A849" s="45"/>
      <c r="B849" s="44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</row>
    <row r="850" spans="1:15">
      <c r="A850" s="45"/>
      <c r="B850" s="44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</row>
    <row r="851" spans="1:15">
      <c r="A851" s="45"/>
      <c r="B851" s="44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</row>
    <row r="852" spans="1:15">
      <c r="A852" s="45"/>
      <c r="B852" s="44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</row>
    <row r="853" spans="1:15">
      <c r="A853" s="45"/>
      <c r="B853" s="44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</row>
    <row r="854" spans="1:15">
      <c r="A854" s="45"/>
      <c r="B854" s="44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</row>
    <row r="855" spans="1:15">
      <c r="A855" s="45"/>
      <c r="B855" s="44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</row>
    <row r="856" spans="1:15">
      <c r="A856" s="45"/>
      <c r="B856" s="44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</row>
    <row r="857" spans="1:15">
      <c r="A857" s="45"/>
      <c r="B857" s="44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</row>
    <row r="858" spans="1:15">
      <c r="A858" s="45"/>
      <c r="B858" s="44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</row>
    <row r="859" spans="1:15">
      <c r="A859" s="45"/>
      <c r="B859" s="44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</row>
    <row r="860" spans="1:15">
      <c r="A860" s="45"/>
      <c r="B860" s="44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</row>
    <row r="861" spans="1:15">
      <c r="A861" s="45"/>
      <c r="B861" s="44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</row>
    <row r="862" spans="1:15">
      <c r="A862" s="45"/>
      <c r="B862" s="44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</row>
    <row r="863" spans="1:15">
      <c r="A863" s="45"/>
      <c r="B863" s="44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</row>
    <row r="864" spans="1:15">
      <c r="A864" s="45"/>
      <c r="B864" s="44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</row>
    <row r="865" spans="1:15">
      <c r="A865" s="45"/>
      <c r="B865" s="44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</row>
    <row r="866" spans="1:15">
      <c r="A866" s="45"/>
      <c r="B866" s="44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</row>
    <row r="867" spans="1:15">
      <c r="A867" s="45"/>
      <c r="B867" s="44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</row>
    <row r="868" spans="1:15">
      <c r="A868" s="45"/>
      <c r="B868" s="44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</row>
    <row r="869" spans="1:15">
      <c r="A869" s="45"/>
      <c r="B869" s="44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</row>
    <row r="870" spans="1:15">
      <c r="A870" s="45"/>
      <c r="B870" s="44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</row>
    <row r="871" spans="1:15">
      <c r="A871" s="45"/>
      <c r="B871" s="44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</row>
    <row r="872" spans="1:15">
      <c r="A872" s="45"/>
      <c r="B872" s="44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</row>
    <row r="873" spans="1:15">
      <c r="A873" s="45"/>
      <c r="B873" s="44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</row>
    <row r="874" spans="1:15">
      <c r="A874" s="45"/>
      <c r="B874" s="44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</row>
    <row r="875" spans="1:15">
      <c r="A875" s="45"/>
      <c r="B875" s="44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</row>
    <row r="876" spans="1:15">
      <c r="A876" s="45"/>
      <c r="B876" s="44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</row>
    <row r="877" spans="1:15">
      <c r="A877" s="45"/>
      <c r="B877" s="44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</row>
    <row r="878" spans="1:15">
      <c r="A878" s="45"/>
      <c r="B878" s="44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</row>
    <row r="879" spans="1:15">
      <c r="A879" s="45"/>
      <c r="B879" s="44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</row>
    <row r="880" spans="1:15">
      <c r="A880" s="45"/>
      <c r="B880" s="44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</row>
    <row r="881" spans="1:15">
      <c r="A881" s="45"/>
      <c r="B881" s="44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</row>
    <row r="882" spans="1:15">
      <c r="A882" s="45"/>
      <c r="B882" s="44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</row>
    <row r="883" spans="1:15">
      <c r="A883" s="45"/>
      <c r="B883" s="44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</row>
    <row r="884" spans="1:15">
      <c r="A884" s="45"/>
      <c r="B884" s="44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</row>
    <row r="885" spans="1:15">
      <c r="A885" s="45"/>
      <c r="B885" s="44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</row>
    <row r="886" spans="1:15">
      <c r="A886" s="45"/>
      <c r="B886" s="44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</row>
    <row r="887" spans="1:15">
      <c r="A887" s="45"/>
      <c r="B887" s="44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</row>
    <row r="888" spans="1:15">
      <c r="A888" s="45"/>
      <c r="B888" s="44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</row>
    <row r="889" spans="1:15">
      <c r="A889" s="45"/>
      <c r="B889" s="44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</row>
    <row r="890" spans="1:15">
      <c r="A890" s="45"/>
      <c r="B890" s="44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</row>
    <row r="891" spans="1:15">
      <c r="A891" s="45"/>
      <c r="B891" s="44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</row>
    <row r="892" spans="1:15">
      <c r="A892" s="45"/>
      <c r="B892" s="44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</row>
    <row r="893" spans="1:15">
      <c r="A893" s="45"/>
      <c r="B893" s="44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</row>
    <row r="894" spans="1:15">
      <c r="A894" s="45"/>
      <c r="B894" s="44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</row>
    <row r="895" spans="1:15">
      <c r="A895" s="45"/>
      <c r="B895" s="44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</row>
    <row r="896" spans="1:15">
      <c r="A896" s="45"/>
      <c r="B896" s="44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</row>
    <row r="897" spans="1:15">
      <c r="A897" s="45"/>
      <c r="B897" s="44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</row>
    <row r="898" spans="1:15">
      <c r="A898" s="45"/>
      <c r="B898" s="44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</row>
    <row r="899" spans="1:15">
      <c r="A899" s="45"/>
      <c r="B899" s="44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</row>
    <row r="900" spans="1:15">
      <c r="A900" s="45"/>
      <c r="B900" s="44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</row>
    <row r="901" spans="1:15">
      <c r="A901" s="45"/>
      <c r="B901" s="44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</row>
    <row r="902" spans="1:15">
      <c r="A902" s="45"/>
      <c r="B902" s="44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</row>
    <row r="903" spans="1:15">
      <c r="A903" s="45"/>
      <c r="B903" s="44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</row>
    <row r="904" spans="1:15">
      <c r="A904" s="45"/>
      <c r="B904" s="44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</row>
    <row r="905" spans="1:15">
      <c r="A905" s="45"/>
      <c r="B905" s="44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</row>
    <row r="906" spans="1:15">
      <c r="A906" s="45"/>
      <c r="B906" s="44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</row>
    <row r="907" spans="1:15">
      <c r="A907" s="45"/>
      <c r="B907" s="44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</row>
    <row r="908" spans="1:15">
      <c r="A908" s="45"/>
      <c r="B908" s="44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</row>
    <row r="909" spans="1:15">
      <c r="A909" s="45"/>
      <c r="B909" s="44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</row>
    <row r="910" spans="1:15">
      <c r="A910" s="45"/>
      <c r="B910" s="44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</row>
    <row r="911" spans="1:15">
      <c r="A911" s="45"/>
      <c r="B911" s="44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</row>
    <row r="912" spans="1:15">
      <c r="A912" s="45"/>
      <c r="B912" s="44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</row>
    <row r="913" spans="1:15">
      <c r="A913" s="45"/>
      <c r="B913" s="44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</row>
    <row r="914" spans="1:15">
      <c r="A914" s="45"/>
      <c r="B914" s="44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</row>
    <row r="915" spans="1:15">
      <c r="A915" s="45"/>
      <c r="B915" s="44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</row>
    <row r="916" spans="1:15">
      <c r="A916" s="45"/>
      <c r="B916" s="44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</row>
    <row r="917" spans="1:15">
      <c r="A917" s="45"/>
      <c r="B917" s="44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</row>
    <row r="918" spans="1:15">
      <c r="A918" s="45"/>
      <c r="B918" s="44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</row>
    <row r="919" spans="1:15">
      <c r="A919" s="45"/>
      <c r="B919" s="44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</row>
    <row r="920" spans="1:15">
      <c r="A920" s="45"/>
      <c r="B920" s="44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</row>
    <row r="921" spans="1:15">
      <c r="A921" s="45"/>
      <c r="B921" s="44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</row>
    <row r="922" spans="1:15">
      <c r="A922" s="45"/>
      <c r="B922" s="44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</row>
    <row r="923" spans="1:15">
      <c r="A923" s="45"/>
      <c r="B923" s="44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</row>
    <row r="924" spans="1:15">
      <c r="A924" s="45"/>
      <c r="B924" s="44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</row>
    <row r="925" spans="1:15">
      <c r="A925" s="45"/>
      <c r="B925" s="44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</row>
    <row r="926" spans="1:15">
      <c r="A926" s="45"/>
      <c r="B926" s="44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</row>
    <row r="927" spans="1:15">
      <c r="A927" s="45"/>
      <c r="B927" s="44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</row>
    <row r="928" spans="1:15">
      <c r="A928" s="45"/>
      <c r="B928" s="44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</row>
    <row r="929" spans="1:15">
      <c r="A929" s="45"/>
      <c r="B929" s="44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</row>
    <row r="930" spans="1:15">
      <c r="A930" s="45"/>
      <c r="B930" s="44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</row>
    <row r="931" spans="1:15">
      <c r="A931" s="45"/>
      <c r="B931" s="44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</row>
    <row r="932" spans="1:15">
      <c r="A932" s="45"/>
      <c r="B932" s="44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</row>
    <row r="933" spans="1:15">
      <c r="A933" s="45"/>
      <c r="B933" s="44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</row>
    <row r="934" spans="1:15">
      <c r="A934" s="45"/>
      <c r="B934" s="44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</row>
    <row r="935" spans="1:15">
      <c r="A935" s="45"/>
      <c r="B935" s="44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</row>
    <row r="936" spans="1:15">
      <c r="A936" s="45"/>
      <c r="B936" s="44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</row>
    <row r="937" spans="1:15">
      <c r="A937" s="45"/>
      <c r="B937" s="44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</row>
    <row r="938" spans="1:15">
      <c r="A938" s="45"/>
      <c r="B938" s="44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</row>
    <row r="939" spans="1:15">
      <c r="A939" s="45"/>
      <c r="B939" s="44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</row>
    <row r="940" spans="1:15">
      <c r="A940" s="45"/>
      <c r="B940" s="44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</row>
    <row r="941" spans="1:15">
      <c r="A941" s="45"/>
      <c r="B941" s="44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</row>
    <row r="942" spans="1:15">
      <c r="A942" s="45"/>
      <c r="B942" s="44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</row>
    <row r="943" spans="1:15">
      <c r="A943" s="45"/>
      <c r="B943" s="44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</row>
    <row r="944" spans="1:15">
      <c r="A944" s="45"/>
      <c r="B944" s="44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</row>
    <row r="945" spans="1:15">
      <c r="A945" s="45"/>
      <c r="B945" s="44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</row>
    <row r="946" spans="1:15">
      <c r="A946" s="45"/>
      <c r="B946" s="44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</row>
    <row r="947" spans="1:15">
      <c r="A947" s="45"/>
      <c r="B947" s="44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</row>
    <row r="948" spans="1:15">
      <c r="A948" s="45"/>
      <c r="B948" s="44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</row>
    <row r="949" spans="1:15">
      <c r="A949" s="45"/>
      <c r="B949" s="44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</row>
    <row r="950" spans="1:15">
      <c r="A950" s="45"/>
      <c r="B950" s="44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</row>
    <row r="951" spans="1:15">
      <c r="A951" s="45"/>
      <c r="B951" s="44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</row>
    <row r="952" spans="1:15">
      <c r="A952" s="45"/>
      <c r="B952" s="44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</row>
    <row r="953" spans="1:15">
      <c r="A953" s="45"/>
      <c r="B953" s="44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</row>
    <row r="954" spans="1:15">
      <c r="A954" s="45"/>
      <c r="B954" s="44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</row>
    <row r="955" spans="1:15">
      <c r="A955" s="45"/>
      <c r="B955" s="44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</row>
    <row r="956" spans="1:15">
      <c r="A956" s="45"/>
      <c r="B956" s="44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</row>
    <row r="957" spans="1:15">
      <c r="A957" s="45"/>
      <c r="B957" s="44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</row>
    <row r="958" spans="1:15">
      <c r="A958" s="45"/>
      <c r="B958" s="44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</row>
    <row r="959" spans="1:15">
      <c r="A959" s="45"/>
      <c r="B959" s="44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</row>
    <row r="960" spans="1:15">
      <c r="A960" s="45"/>
      <c r="B960" s="44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</row>
    <row r="961" spans="1:15">
      <c r="A961" s="45"/>
      <c r="B961" s="44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</row>
    <row r="962" spans="1:15">
      <c r="A962" s="45"/>
      <c r="B962" s="44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</row>
    <row r="963" spans="1:15">
      <c r="A963" s="45"/>
      <c r="B963" s="44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</row>
    <row r="964" spans="1:15">
      <c r="A964" s="45"/>
      <c r="B964" s="44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</row>
    <row r="965" spans="1:15">
      <c r="A965" s="45"/>
      <c r="B965" s="44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</row>
    <row r="966" spans="1:15">
      <c r="A966" s="45"/>
      <c r="B966" s="44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</row>
    <row r="967" spans="1:15">
      <c r="A967" s="45"/>
      <c r="B967" s="44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</row>
    <row r="968" spans="1:15">
      <c r="A968" s="45"/>
      <c r="B968" s="44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</row>
    <row r="969" spans="1:15">
      <c r="A969" s="45"/>
      <c r="B969" s="44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</row>
    <row r="970" spans="1:15">
      <c r="A970" s="45"/>
      <c r="B970" s="44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</row>
    <row r="971" spans="1:15">
      <c r="A971" s="45"/>
      <c r="B971" s="44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</row>
    <row r="972" spans="1:15">
      <c r="A972" s="45"/>
      <c r="B972" s="44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</row>
    <row r="973" spans="1:15">
      <c r="A973" s="45"/>
      <c r="B973" s="44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</row>
    <row r="974" spans="1:15">
      <c r="A974" s="45"/>
      <c r="B974" s="44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</row>
    <row r="975" spans="1:15">
      <c r="A975" s="45"/>
      <c r="B975" s="44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</row>
    <row r="976" spans="1:15">
      <c r="A976" s="45"/>
      <c r="B976" s="44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</row>
    <row r="977" spans="1:15">
      <c r="A977" s="45"/>
      <c r="B977" s="44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</row>
    <row r="978" spans="1:15">
      <c r="A978" s="45"/>
      <c r="B978" s="44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</row>
    <row r="979" spans="1:15">
      <c r="A979" s="45"/>
      <c r="B979" s="44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</row>
    <row r="980" spans="1:15">
      <c r="A980" s="45"/>
      <c r="B980" s="44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</row>
    <row r="981" spans="1:15">
      <c r="A981" s="45"/>
      <c r="B981" s="44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</row>
    <row r="982" spans="1:15">
      <c r="A982" s="45"/>
      <c r="B982" s="44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</row>
    <row r="983" spans="1:15">
      <c r="A983" s="45"/>
      <c r="B983" s="44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</row>
    <row r="984" spans="1:15">
      <c r="A984" s="45"/>
      <c r="B984" s="44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</row>
    <row r="985" spans="1:15">
      <c r="A985" s="45"/>
      <c r="B985" s="44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</row>
    <row r="986" spans="1:15">
      <c r="A986" s="45"/>
      <c r="B986" s="44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</row>
    <row r="987" spans="1:15">
      <c r="A987" s="45"/>
      <c r="B987" s="44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</row>
    <row r="988" spans="1:15">
      <c r="A988" s="45"/>
      <c r="B988" s="44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</row>
    <row r="989" spans="1:15">
      <c r="A989" s="45"/>
      <c r="B989" s="44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</row>
    <row r="990" spans="1:15">
      <c r="A990" s="45"/>
      <c r="B990" s="44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</row>
    <row r="991" spans="1:15">
      <c r="A991" s="45"/>
      <c r="B991" s="44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</row>
    <row r="992" spans="1:15">
      <c r="A992" s="45"/>
      <c r="B992" s="44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</row>
    <row r="993" spans="1:15">
      <c r="A993" s="45"/>
      <c r="B993" s="44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</row>
    <row r="994" spans="1:15">
      <c r="A994" s="45"/>
      <c r="B994" s="44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</row>
    <row r="995" spans="1:15">
      <c r="A995" s="45"/>
      <c r="B995" s="44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</row>
    <row r="996" spans="1:15">
      <c r="A996" s="45"/>
      <c r="B996" s="44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</row>
    <row r="997" spans="1:15">
      <c r="A997" s="45"/>
      <c r="B997" s="44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</row>
    <row r="998" spans="1:15">
      <c r="A998" s="45"/>
      <c r="B998" s="44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</row>
    <row r="999" spans="1:15">
      <c r="A999" s="45"/>
      <c r="B999" s="44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</row>
    <row r="1000" spans="1:15">
      <c r="A1000" s="45"/>
      <c r="B1000" s="44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</row>
    <row r="1001" spans="1:15">
      <c r="A1001" s="45"/>
      <c r="B1001" s="44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</row>
    <row r="1002" spans="1:15">
      <c r="A1002" s="45"/>
      <c r="B1002" s="44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</row>
    <row r="1003" spans="1:15">
      <c r="A1003" s="45"/>
      <c r="B1003" s="44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</row>
    <row r="1004" spans="1:15">
      <c r="A1004" s="45"/>
      <c r="B1004" s="44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</row>
    <row r="1005" spans="1:15">
      <c r="A1005" s="45"/>
      <c r="B1005" s="44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</row>
    <row r="1006" spans="1:15">
      <c r="A1006" s="45"/>
      <c r="B1006" s="44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</row>
    <row r="1007" spans="1:15">
      <c r="A1007" s="45"/>
      <c r="B1007" s="44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</row>
    <row r="1008" spans="1:15">
      <c r="A1008" s="45"/>
      <c r="B1008" s="44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</row>
    <row r="1009" spans="1:15">
      <c r="A1009" s="45"/>
      <c r="B1009" s="44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</row>
    <row r="1010" spans="1:15">
      <c r="A1010" s="45"/>
      <c r="B1010" s="44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</row>
    <row r="1011" spans="1:15">
      <c r="A1011" s="45"/>
      <c r="B1011" s="44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</row>
    <row r="1012" spans="1:15">
      <c r="A1012" s="45"/>
      <c r="B1012" s="44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</row>
    <row r="1013" spans="1:15">
      <c r="A1013" s="45"/>
      <c r="B1013" s="44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</row>
    <row r="1014" spans="1:15">
      <c r="A1014" s="45"/>
      <c r="B1014" s="44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</row>
    <row r="1015" spans="1:15">
      <c r="A1015" s="45"/>
      <c r="B1015" s="44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</row>
    <row r="1016" spans="1:15">
      <c r="A1016" s="45"/>
      <c r="B1016" s="44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</row>
    <row r="1017" spans="1:15">
      <c r="A1017" s="45"/>
      <c r="B1017" s="44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</row>
    <row r="1018" spans="1:15">
      <c r="A1018" s="45"/>
      <c r="B1018" s="44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</row>
    <row r="1019" spans="1:15">
      <c r="A1019" s="45"/>
      <c r="B1019" s="44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</row>
    <row r="1020" spans="1:15">
      <c r="A1020" s="45"/>
      <c r="B1020" s="44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</row>
    <row r="1021" spans="1:15">
      <c r="A1021" s="45"/>
      <c r="B1021" s="44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</row>
    <row r="1022" spans="1:15">
      <c r="A1022" s="45"/>
      <c r="B1022" s="44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</row>
    <row r="1023" spans="1:15">
      <c r="A1023" s="45"/>
      <c r="B1023" s="44"/>
      <c r="C1023" s="46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</row>
    <row r="1024" spans="1:15">
      <c r="A1024" s="45"/>
      <c r="B1024" s="44"/>
      <c r="C1024" s="4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</row>
    <row r="1025" spans="1:15">
      <c r="A1025" s="45"/>
      <c r="B1025" s="44"/>
      <c r="C1025" s="46"/>
      <c r="D1025" s="46"/>
      <c r="E1025" s="46"/>
      <c r="F1025" s="46"/>
      <c r="G1025" s="46"/>
      <c r="H1025" s="46"/>
      <c r="I1025" s="46"/>
      <c r="J1025" s="46"/>
      <c r="K1025" s="46"/>
      <c r="L1025" s="46"/>
      <c r="M1025" s="46"/>
      <c r="N1025" s="46"/>
      <c r="O1025" s="46"/>
    </row>
    <row r="1026" spans="1:15">
      <c r="A1026" s="45"/>
      <c r="B1026" s="44"/>
      <c r="C1026" s="46"/>
      <c r="D1026" s="46"/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</row>
    <row r="1027" spans="1:15">
      <c r="A1027" s="45"/>
      <c r="B1027" s="44"/>
      <c r="C1027" s="46"/>
      <c r="D1027" s="46"/>
      <c r="E1027" s="46"/>
      <c r="F1027" s="46"/>
      <c r="G1027" s="46"/>
      <c r="H1027" s="46"/>
      <c r="I1027" s="46"/>
      <c r="J1027" s="46"/>
      <c r="K1027" s="46"/>
      <c r="L1027" s="46"/>
      <c r="M1027" s="46"/>
      <c r="N1027" s="46"/>
      <c r="O1027" s="46"/>
    </row>
    <row r="1028" spans="1:15">
      <c r="A1028" s="45"/>
      <c r="B1028" s="44"/>
      <c r="C1028" s="4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</row>
    <row r="1029" spans="1:15">
      <c r="A1029" s="45"/>
      <c r="B1029" s="44"/>
      <c r="C1029" s="46"/>
      <c r="D1029" s="46"/>
      <c r="E1029" s="46"/>
      <c r="F1029" s="46"/>
      <c r="G1029" s="46"/>
      <c r="H1029" s="46"/>
      <c r="I1029" s="46"/>
      <c r="J1029" s="46"/>
      <c r="K1029" s="46"/>
      <c r="L1029" s="46"/>
      <c r="M1029" s="46"/>
      <c r="N1029" s="46"/>
      <c r="O1029" s="46"/>
    </row>
    <row r="1030" spans="1:15">
      <c r="A1030" s="45"/>
      <c r="B1030" s="44"/>
      <c r="C1030" s="46"/>
      <c r="D1030" s="46"/>
      <c r="E1030" s="46"/>
      <c r="F1030" s="46"/>
      <c r="G1030" s="46"/>
      <c r="H1030" s="46"/>
      <c r="I1030" s="46"/>
      <c r="J1030" s="46"/>
      <c r="K1030" s="46"/>
      <c r="L1030" s="46"/>
      <c r="M1030" s="46"/>
      <c r="N1030" s="46"/>
      <c r="O1030" s="46"/>
    </row>
    <row r="1031" spans="1:15">
      <c r="A1031" s="45"/>
      <c r="B1031" s="44"/>
      <c r="C1031" s="46"/>
      <c r="D1031" s="46"/>
      <c r="E1031" s="46"/>
      <c r="F1031" s="46"/>
      <c r="G1031" s="46"/>
      <c r="H1031" s="46"/>
      <c r="I1031" s="46"/>
      <c r="J1031" s="46"/>
      <c r="K1031" s="46"/>
      <c r="L1031" s="46"/>
      <c r="M1031" s="46"/>
      <c r="N1031" s="46"/>
      <c r="O1031" s="46"/>
    </row>
    <row r="1032" spans="1:15">
      <c r="A1032" s="45"/>
      <c r="B1032" s="44"/>
      <c r="C1032" s="4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</row>
    <row r="1033" spans="1:15">
      <c r="A1033" s="45"/>
      <c r="B1033" s="44"/>
      <c r="C1033" s="46"/>
      <c r="D1033" s="46"/>
      <c r="E1033" s="46"/>
      <c r="F1033" s="46"/>
      <c r="G1033" s="46"/>
      <c r="H1033" s="46"/>
      <c r="I1033" s="46"/>
      <c r="J1033" s="46"/>
      <c r="K1033" s="46"/>
      <c r="L1033" s="46"/>
      <c r="M1033" s="46"/>
      <c r="N1033" s="46"/>
      <c r="O1033" s="46"/>
    </row>
    <row r="1034" spans="1:15">
      <c r="A1034" s="45"/>
      <c r="B1034" s="44"/>
      <c r="C1034" s="46"/>
      <c r="D1034" s="46"/>
      <c r="E1034" s="46"/>
      <c r="F1034" s="46"/>
      <c r="G1034" s="46"/>
      <c r="H1034" s="46"/>
      <c r="I1034" s="46"/>
      <c r="J1034" s="46"/>
      <c r="K1034" s="46"/>
      <c r="L1034" s="46"/>
      <c r="M1034" s="46"/>
      <c r="N1034" s="46"/>
      <c r="O1034" s="46"/>
    </row>
    <row r="1035" spans="1:15">
      <c r="A1035" s="45"/>
      <c r="B1035" s="44"/>
      <c r="C1035" s="46"/>
      <c r="D1035" s="46"/>
      <c r="E1035" s="46"/>
      <c r="F1035" s="46"/>
      <c r="G1035" s="46"/>
      <c r="H1035" s="46"/>
      <c r="I1035" s="46"/>
      <c r="J1035" s="46"/>
      <c r="K1035" s="46"/>
      <c r="L1035" s="46"/>
      <c r="M1035" s="46"/>
      <c r="N1035" s="46"/>
      <c r="O1035" s="46"/>
    </row>
    <row r="1036" spans="1:15">
      <c r="A1036" s="45"/>
      <c r="B1036" s="44"/>
      <c r="C1036" s="4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</row>
    <row r="1037" spans="1:15">
      <c r="A1037" s="45"/>
      <c r="B1037" s="44"/>
      <c r="C1037" s="46"/>
      <c r="D1037" s="46"/>
      <c r="E1037" s="46"/>
      <c r="F1037" s="46"/>
      <c r="G1037" s="46"/>
      <c r="H1037" s="46"/>
      <c r="I1037" s="46"/>
      <c r="J1037" s="46"/>
      <c r="K1037" s="46"/>
      <c r="L1037" s="46"/>
      <c r="M1037" s="46"/>
      <c r="N1037" s="46"/>
      <c r="O1037" s="46"/>
    </row>
    <row r="1038" spans="1:15">
      <c r="A1038" s="45"/>
      <c r="B1038" s="44"/>
      <c r="C1038" s="46"/>
      <c r="D1038" s="46"/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</row>
    <row r="1039" spans="1:15">
      <c r="A1039" s="45"/>
      <c r="B1039" s="44"/>
      <c r="C1039" s="46"/>
      <c r="D1039" s="46"/>
      <c r="E1039" s="46"/>
      <c r="F1039" s="46"/>
      <c r="G1039" s="46"/>
      <c r="H1039" s="46"/>
      <c r="I1039" s="46"/>
      <c r="J1039" s="46"/>
      <c r="K1039" s="46"/>
      <c r="L1039" s="46"/>
      <c r="M1039" s="46"/>
      <c r="N1039" s="46"/>
      <c r="O1039" s="46"/>
    </row>
    <row r="1040" spans="1:15">
      <c r="A1040" s="45"/>
      <c r="B1040" s="44"/>
      <c r="C1040" s="4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</row>
    <row r="1041" spans="1:15">
      <c r="A1041" s="45"/>
      <c r="B1041" s="44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  <c r="N1041" s="46"/>
      <c r="O1041" s="46"/>
    </row>
    <row r="1042" spans="1:15">
      <c r="A1042" s="45"/>
      <c r="B1042" s="44"/>
      <c r="C1042" s="46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  <c r="N1042" s="46"/>
      <c r="O1042" s="46"/>
    </row>
    <row r="1043" spans="1:15">
      <c r="A1043" s="45"/>
      <c r="B1043" s="44"/>
      <c r="C1043" s="46"/>
      <c r="D1043" s="46"/>
      <c r="E1043" s="46"/>
      <c r="F1043" s="46"/>
      <c r="G1043" s="46"/>
      <c r="H1043" s="46"/>
      <c r="I1043" s="46"/>
      <c r="J1043" s="46"/>
      <c r="K1043" s="46"/>
      <c r="L1043" s="46"/>
      <c r="M1043" s="46"/>
      <c r="N1043" s="46"/>
      <c r="O1043" s="46"/>
    </row>
    <row r="1044" spans="1:15">
      <c r="A1044" s="45"/>
      <c r="B1044" s="44"/>
      <c r="C1044" s="4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</row>
    <row r="1045" spans="1:15">
      <c r="A1045" s="45"/>
      <c r="B1045" s="44"/>
      <c r="C1045" s="46"/>
      <c r="D1045" s="46"/>
      <c r="E1045" s="46"/>
      <c r="F1045" s="46"/>
      <c r="G1045" s="46"/>
      <c r="H1045" s="46"/>
      <c r="I1045" s="46"/>
      <c r="J1045" s="46"/>
      <c r="K1045" s="46"/>
      <c r="L1045" s="46"/>
      <c r="M1045" s="46"/>
      <c r="N1045" s="46"/>
      <c r="O1045" s="46"/>
    </row>
    <row r="1046" spans="1:15">
      <c r="A1046" s="45"/>
      <c r="B1046" s="44"/>
      <c r="C1046" s="46"/>
      <c r="D1046" s="46"/>
      <c r="E1046" s="46"/>
      <c r="F1046" s="46"/>
      <c r="G1046" s="46"/>
      <c r="H1046" s="46"/>
      <c r="I1046" s="46"/>
      <c r="J1046" s="46"/>
      <c r="K1046" s="46"/>
      <c r="L1046" s="46"/>
      <c r="M1046" s="46"/>
      <c r="N1046" s="46"/>
      <c r="O1046" s="46"/>
    </row>
    <row r="1047" spans="1:15">
      <c r="A1047" s="45"/>
      <c r="B1047" s="44"/>
      <c r="C1047" s="46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  <c r="N1047" s="46"/>
      <c r="O1047" s="46"/>
    </row>
    <row r="1048" spans="1:15">
      <c r="A1048" s="45"/>
      <c r="B1048" s="44"/>
      <c r="C1048" s="4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</row>
    <row r="1049" spans="1:15">
      <c r="A1049" s="45"/>
      <c r="B1049" s="44"/>
      <c r="C1049" s="46"/>
      <c r="D1049" s="46"/>
      <c r="E1049" s="46"/>
      <c r="F1049" s="46"/>
      <c r="G1049" s="46"/>
      <c r="H1049" s="46"/>
      <c r="I1049" s="46"/>
      <c r="J1049" s="46"/>
      <c r="K1049" s="46"/>
      <c r="L1049" s="46"/>
      <c r="M1049" s="46"/>
      <c r="N1049" s="46"/>
      <c r="O1049" s="46"/>
    </row>
    <row r="1050" spans="1:15">
      <c r="A1050" s="45"/>
      <c r="B1050" s="44"/>
      <c r="C1050" s="46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  <c r="N1050" s="46"/>
      <c r="O1050" s="46"/>
    </row>
    <row r="1051" spans="1:15">
      <c r="A1051" s="45"/>
      <c r="B1051" s="44"/>
      <c r="C1051" s="46"/>
      <c r="D1051" s="46"/>
      <c r="E1051" s="46"/>
      <c r="F1051" s="46"/>
      <c r="G1051" s="46"/>
      <c r="H1051" s="46"/>
      <c r="I1051" s="46"/>
      <c r="J1051" s="46"/>
      <c r="K1051" s="46"/>
      <c r="L1051" s="46"/>
      <c r="M1051" s="46"/>
      <c r="N1051" s="46"/>
      <c r="O1051" s="46"/>
    </row>
    <row r="1052" spans="1:15">
      <c r="A1052" s="45"/>
      <c r="B1052" s="44"/>
      <c r="C1052" s="4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</row>
    <row r="1053" spans="1:15">
      <c r="A1053" s="45"/>
      <c r="B1053" s="44"/>
      <c r="C1053" s="46"/>
      <c r="D1053" s="46"/>
      <c r="E1053" s="46"/>
      <c r="F1053" s="46"/>
      <c r="G1053" s="46"/>
      <c r="H1053" s="46"/>
      <c r="I1053" s="46"/>
      <c r="J1053" s="46"/>
      <c r="K1053" s="46"/>
      <c r="L1053" s="46"/>
      <c r="M1053" s="46"/>
      <c r="N1053" s="46"/>
      <c r="O1053" s="46"/>
    </row>
    <row r="1054" spans="1:15">
      <c r="A1054" s="45"/>
      <c r="B1054" s="44"/>
      <c r="C1054" s="46"/>
      <c r="D1054" s="46"/>
      <c r="E1054" s="46"/>
      <c r="F1054" s="46"/>
      <c r="G1054" s="46"/>
      <c r="H1054" s="46"/>
      <c r="I1054" s="46"/>
      <c r="J1054" s="46"/>
      <c r="K1054" s="46"/>
      <c r="L1054" s="46"/>
      <c r="M1054" s="46"/>
      <c r="N1054" s="46"/>
      <c r="O1054" s="46"/>
    </row>
    <row r="1055" spans="1:15">
      <c r="A1055" s="45"/>
      <c r="B1055" s="44"/>
      <c r="C1055" s="46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  <c r="N1055" s="46"/>
      <c r="O1055" s="46"/>
    </row>
    <row r="1056" spans="1:15">
      <c r="A1056" s="45"/>
      <c r="B1056" s="44"/>
      <c r="C1056" s="4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</row>
    <row r="1057" spans="1:15">
      <c r="A1057" s="45"/>
      <c r="B1057" s="44"/>
      <c r="C1057" s="46"/>
      <c r="D1057" s="46"/>
      <c r="E1057" s="46"/>
      <c r="F1057" s="46"/>
      <c r="G1057" s="46"/>
      <c r="H1057" s="46"/>
      <c r="I1057" s="46"/>
      <c r="J1057" s="46"/>
      <c r="K1057" s="46"/>
      <c r="L1057" s="46"/>
      <c r="M1057" s="46"/>
      <c r="N1057" s="46"/>
      <c r="O1057" s="46"/>
    </row>
    <row r="1058" spans="1:15">
      <c r="A1058" s="45"/>
      <c r="B1058" s="44"/>
      <c r="C1058" s="46"/>
      <c r="D1058" s="46"/>
      <c r="E1058" s="46"/>
      <c r="F1058" s="46"/>
      <c r="G1058" s="46"/>
      <c r="H1058" s="46"/>
      <c r="I1058" s="46"/>
      <c r="J1058" s="46"/>
      <c r="K1058" s="46"/>
      <c r="L1058" s="46"/>
      <c r="M1058" s="46"/>
      <c r="N1058" s="46"/>
      <c r="O1058" s="46"/>
    </row>
    <row r="1059" spans="1:15">
      <c r="A1059" s="45"/>
      <c r="B1059" s="44"/>
      <c r="C1059" s="46"/>
      <c r="D1059" s="46"/>
      <c r="E1059" s="46"/>
      <c r="F1059" s="46"/>
      <c r="G1059" s="46"/>
      <c r="H1059" s="46"/>
      <c r="I1059" s="46"/>
      <c r="J1059" s="46"/>
      <c r="K1059" s="46"/>
      <c r="L1059" s="46"/>
      <c r="M1059" s="46"/>
      <c r="N1059" s="46"/>
      <c r="O1059" s="46"/>
    </row>
    <row r="1060" spans="1:15">
      <c r="A1060" s="45"/>
      <c r="B1060" s="44"/>
      <c r="C1060" s="4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</row>
    <row r="1061" spans="1:15">
      <c r="A1061" s="45"/>
      <c r="B1061" s="44"/>
      <c r="C1061" s="46"/>
      <c r="D1061" s="46"/>
      <c r="E1061" s="46"/>
      <c r="F1061" s="46"/>
      <c r="G1061" s="46"/>
      <c r="H1061" s="46"/>
      <c r="I1061" s="46"/>
      <c r="J1061" s="46"/>
      <c r="K1061" s="46"/>
      <c r="L1061" s="46"/>
      <c r="M1061" s="46"/>
      <c r="N1061" s="46"/>
      <c r="O1061" s="46"/>
    </row>
    <row r="1062" spans="1:15">
      <c r="A1062" s="45"/>
      <c r="B1062" s="44"/>
      <c r="C1062" s="46"/>
      <c r="D1062" s="46"/>
      <c r="E1062" s="46"/>
      <c r="F1062" s="46"/>
      <c r="G1062" s="46"/>
      <c r="H1062" s="46"/>
      <c r="I1062" s="46"/>
      <c r="J1062" s="46"/>
      <c r="K1062" s="46"/>
      <c r="L1062" s="46"/>
      <c r="M1062" s="46"/>
      <c r="N1062" s="46"/>
      <c r="O1062" s="46"/>
    </row>
    <row r="1063" spans="1:15">
      <c r="A1063" s="45"/>
      <c r="B1063" s="44"/>
      <c r="C1063" s="46"/>
      <c r="D1063" s="46"/>
      <c r="E1063" s="46"/>
      <c r="F1063" s="46"/>
      <c r="G1063" s="46"/>
      <c r="H1063" s="46"/>
      <c r="I1063" s="46"/>
      <c r="J1063" s="46"/>
      <c r="K1063" s="46"/>
      <c r="L1063" s="46"/>
      <c r="M1063" s="46"/>
      <c r="N1063" s="46"/>
      <c r="O1063" s="46"/>
    </row>
    <row r="1064" spans="1:15">
      <c r="A1064" s="45"/>
      <c r="B1064" s="44"/>
      <c r="C1064" s="4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</row>
    <row r="1065" spans="1:15">
      <c r="A1065" s="45"/>
      <c r="B1065" s="44"/>
      <c r="C1065" s="46"/>
      <c r="D1065" s="46"/>
      <c r="E1065" s="46"/>
      <c r="F1065" s="46"/>
      <c r="G1065" s="46"/>
      <c r="H1065" s="46"/>
      <c r="I1065" s="46"/>
      <c r="J1065" s="46"/>
      <c r="K1065" s="46"/>
      <c r="L1065" s="46"/>
      <c r="M1065" s="46"/>
      <c r="N1065" s="46"/>
      <c r="O1065" s="46"/>
    </row>
    <row r="1066" spans="1:15">
      <c r="A1066" s="45"/>
      <c r="B1066" s="44"/>
      <c r="C1066" s="46"/>
      <c r="D1066" s="46"/>
      <c r="E1066" s="46"/>
      <c r="F1066" s="46"/>
      <c r="G1066" s="46"/>
      <c r="H1066" s="46"/>
      <c r="I1066" s="46"/>
      <c r="J1066" s="46"/>
      <c r="K1066" s="46"/>
      <c r="L1066" s="46"/>
      <c r="M1066" s="46"/>
      <c r="N1066" s="46"/>
      <c r="O1066" s="46"/>
    </row>
    <row r="1067" spans="1:15">
      <c r="A1067" s="45"/>
      <c r="B1067" s="44"/>
      <c r="C1067" s="46"/>
      <c r="D1067" s="46"/>
      <c r="E1067" s="46"/>
      <c r="F1067" s="46"/>
      <c r="G1067" s="46"/>
      <c r="H1067" s="46"/>
      <c r="I1067" s="46"/>
      <c r="J1067" s="46"/>
      <c r="K1067" s="46"/>
      <c r="L1067" s="46"/>
      <c r="M1067" s="46"/>
      <c r="N1067" s="46"/>
      <c r="O1067" s="46"/>
    </row>
    <row r="1068" spans="1:15">
      <c r="A1068" s="45"/>
      <c r="B1068" s="44"/>
      <c r="C1068" s="4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</row>
    <row r="1069" spans="1:15">
      <c r="A1069" s="45"/>
      <c r="B1069" s="44"/>
      <c r="C1069" s="46"/>
      <c r="D1069" s="46"/>
      <c r="E1069" s="46"/>
      <c r="F1069" s="46"/>
      <c r="G1069" s="46"/>
      <c r="H1069" s="46"/>
      <c r="I1069" s="46"/>
      <c r="J1069" s="46"/>
      <c r="K1069" s="46"/>
      <c r="L1069" s="46"/>
      <c r="M1069" s="46"/>
      <c r="N1069" s="46"/>
      <c r="O1069" s="46"/>
    </row>
    <row r="1070" spans="1:15">
      <c r="A1070" s="45"/>
      <c r="B1070" s="44"/>
      <c r="C1070" s="46"/>
      <c r="D1070" s="46"/>
      <c r="E1070" s="46"/>
      <c r="F1070" s="46"/>
      <c r="G1070" s="46"/>
      <c r="H1070" s="46"/>
      <c r="I1070" s="46"/>
      <c r="J1070" s="46"/>
      <c r="K1070" s="46"/>
      <c r="L1070" s="46"/>
      <c r="M1070" s="46"/>
      <c r="N1070" s="46"/>
      <c r="O1070" s="46"/>
    </row>
    <row r="1071" spans="1:15">
      <c r="A1071" s="45"/>
      <c r="B1071" s="44"/>
      <c r="C1071" s="46"/>
      <c r="D1071" s="46"/>
      <c r="E1071" s="46"/>
      <c r="F1071" s="46"/>
      <c r="G1071" s="46"/>
      <c r="H1071" s="46"/>
      <c r="I1071" s="46"/>
      <c r="J1071" s="46"/>
      <c r="K1071" s="46"/>
      <c r="L1071" s="46"/>
      <c r="M1071" s="46"/>
      <c r="N1071" s="46"/>
      <c r="O1071" s="46"/>
    </row>
    <row r="1072" spans="1:15">
      <c r="A1072" s="45"/>
      <c r="B1072" s="44"/>
      <c r="C1072" s="4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</row>
    <row r="1073" spans="1:15">
      <c r="A1073" s="45"/>
      <c r="B1073" s="44"/>
      <c r="C1073" s="46"/>
      <c r="D1073" s="46"/>
      <c r="E1073" s="46"/>
      <c r="F1073" s="46"/>
      <c r="G1073" s="46"/>
      <c r="H1073" s="46"/>
      <c r="I1073" s="46"/>
      <c r="J1073" s="46"/>
      <c r="K1073" s="46"/>
      <c r="L1073" s="46"/>
      <c r="M1073" s="46"/>
      <c r="N1073" s="46"/>
      <c r="O1073" s="46"/>
    </row>
    <row r="1074" spans="1:15">
      <c r="A1074" s="45"/>
      <c r="B1074" s="44"/>
      <c r="C1074" s="46"/>
      <c r="D1074" s="46"/>
      <c r="E1074" s="46"/>
      <c r="F1074" s="46"/>
      <c r="G1074" s="46"/>
      <c r="H1074" s="46"/>
      <c r="I1074" s="46"/>
      <c r="J1074" s="46"/>
      <c r="K1074" s="46"/>
      <c r="L1074" s="46"/>
      <c r="M1074" s="46"/>
      <c r="N1074" s="46"/>
      <c r="O1074" s="46"/>
    </row>
    <row r="1075" spans="1:15">
      <c r="A1075" s="45"/>
      <c r="B1075" s="44"/>
      <c r="C1075" s="46"/>
      <c r="D1075" s="46"/>
      <c r="E1075" s="46"/>
      <c r="F1075" s="46"/>
      <c r="G1075" s="46"/>
      <c r="H1075" s="46"/>
      <c r="I1075" s="46"/>
      <c r="J1075" s="46"/>
      <c r="K1075" s="46"/>
      <c r="L1075" s="46"/>
      <c r="M1075" s="46"/>
      <c r="N1075" s="46"/>
      <c r="O1075" s="46"/>
    </row>
    <row r="1076" spans="1:15">
      <c r="A1076" s="45"/>
      <c r="B1076" s="44"/>
      <c r="C1076" s="4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</row>
    <row r="1077" spans="1:15">
      <c r="A1077" s="45"/>
      <c r="B1077" s="44"/>
      <c r="C1077" s="46"/>
      <c r="D1077" s="46"/>
      <c r="E1077" s="46"/>
      <c r="F1077" s="46"/>
      <c r="G1077" s="46"/>
      <c r="H1077" s="46"/>
      <c r="I1077" s="46"/>
      <c r="J1077" s="46"/>
      <c r="K1077" s="46"/>
      <c r="L1077" s="46"/>
      <c r="M1077" s="46"/>
      <c r="N1077" s="46"/>
      <c r="O1077" s="46"/>
    </row>
    <row r="1078" spans="1:15">
      <c r="A1078" s="45"/>
      <c r="B1078" s="44"/>
      <c r="C1078" s="46"/>
      <c r="D1078" s="46"/>
      <c r="E1078" s="46"/>
      <c r="F1078" s="46"/>
      <c r="G1078" s="46"/>
      <c r="H1078" s="46"/>
      <c r="I1078" s="46"/>
      <c r="J1078" s="46"/>
      <c r="K1078" s="46"/>
      <c r="L1078" s="46"/>
      <c r="M1078" s="46"/>
      <c r="N1078" s="46"/>
      <c r="O1078" s="46"/>
    </row>
    <row r="1079" spans="1:15">
      <c r="A1079" s="45"/>
      <c r="B1079" s="44"/>
      <c r="C1079" s="46"/>
      <c r="D1079" s="46"/>
      <c r="E1079" s="46"/>
      <c r="F1079" s="46"/>
      <c r="G1079" s="46"/>
      <c r="H1079" s="46"/>
      <c r="I1079" s="46"/>
      <c r="J1079" s="46"/>
      <c r="K1079" s="46"/>
      <c r="L1079" s="46"/>
      <c r="M1079" s="46"/>
      <c r="N1079" s="46"/>
      <c r="O1079" s="46"/>
    </row>
    <row r="1080" spans="1:15">
      <c r="A1080" s="45"/>
      <c r="B1080" s="44"/>
      <c r="C1080" s="4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</row>
    <row r="1081" spans="1:15">
      <c r="A1081" s="45"/>
      <c r="B1081" s="44"/>
      <c r="C1081" s="46"/>
      <c r="D1081" s="46"/>
      <c r="E1081" s="46"/>
      <c r="F1081" s="46"/>
      <c r="G1081" s="46"/>
      <c r="H1081" s="46"/>
      <c r="I1081" s="46"/>
      <c r="J1081" s="46"/>
      <c r="K1081" s="46"/>
      <c r="L1081" s="46"/>
      <c r="M1081" s="46"/>
      <c r="N1081" s="46"/>
      <c r="O1081" s="46"/>
    </row>
    <row r="1082" spans="1:15">
      <c r="A1082" s="45"/>
      <c r="B1082" s="44"/>
      <c r="C1082" s="46"/>
      <c r="D1082" s="46"/>
      <c r="E1082" s="46"/>
      <c r="F1082" s="46"/>
      <c r="G1082" s="46"/>
      <c r="H1082" s="46"/>
      <c r="I1082" s="46"/>
      <c r="J1082" s="46"/>
      <c r="K1082" s="46"/>
      <c r="L1082" s="46"/>
      <c r="M1082" s="46"/>
      <c r="N1082" s="46"/>
      <c r="O1082" s="46"/>
    </row>
    <row r="1083" spans="1:15">
      <c r="A1083" s="45"/>
      <c r="B1083" s="44"/>
      <c r="C1083" s="46"/>
      <c r="D1083" s="46"/>
      <c r="E1083" s="46"/>
      <c r="F1083" s="46"/>
      <c r="G1083" s="46"/>
      <c r="H1083" s="46"/>
      <c r="I1083" s="46"/>
      <c r="J1083" s="46"/>
      <c r="K1083" s="46"/>
      <c r="L1083" s="46"/>
      <c r="M1083" s="46"/>
      <c r="N1083" s="46"/>
      <c r="O1083" s="46"/>
    </row>
    <row r="1084" spans="1:15">
      <c r="A1084" s="45"/>
      <c r="B1084" s="44"/>
      <c r="C1084" s="4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</row>
    <row r="1085" spans="1:15">
      <c r="A1085" s="45"/>
      <c r="B1085" s="44"/>
      <c r="C1085" s="46"/>
      <c r="D1085" s="46"/>
      <c r="E1085" s="46"/>
      <c r="F1085" s="46"/>
      <c r="G1085" s="46"/>
      <c r="H1085" s="46"/>
      <c r="I1085" s="46"/>
      <c r="J1085" s="46"/>
      <c r="K1085" s="46"/>
      <c r="L1085" s="46"/>
      <c r="M1085" s="46"/>
      <c r="N1085" s="46"/>
      <c r="O1085" s="46"/>
    </row>
    <row r="1086" spans="1:15">
      <c r="A1086" s="45"/>
      <c r="B1086" s="44"/>
      <c r="C1086" s="46"/>
      <c r="D1086" s="46"/>
      <c r="E1086" s="46"/>
      <c r="F1086" s="46"/>
      <c r="G1086" s="46"/>
      <c r="H1086" s="46"/>
      <c r="I1086" s="46"/>
      <c r="J1086" s="46"/>
      <c r="K1086" s="46"/>
      <c r="L1086" s="46"/>
      <c r="M1086" s="46"/>
      <c r="N1086" s="46"/>
      <c r="O1086" s="46"/>
    </row>
    <row r="1087" spans="1:15">
      <c r="A1087" s="45"/>
      <c r="B1087" s="44"/>
      <c r="C1087" s="46"/>
      <c r="D1087" s="46"/>
      <c r="E1087" s="46"/>
      <c r="F1087" s="46"/>
      <c r="G1087" s="46"/>
      <c r="H1087" s="46"/>
      <c r="I1087" s="46"/>
      <c r="J1087" s="46"/>
      <c r="K1087" s="46"/>
      <c r="L1087" s="46"/>
      <c r="M1087" s="46"/>
      <c r="N1087" s="46"/>
      <c r="O1087" s="46"/>
    </row>
    <row r="1088" spans="1:15">
      <c r="A1088" s="45"/>
      <c r="B1088" s="44"/>
      <c r="C1088" s="4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</row>
    <row r="1089" spans="1:15">
      <c r="A1089" s="45"/>
      <c r="B1089" s="44"/>
      <c r="C1089" s="46"/>
      <c r="D1089" s="46"/>
      <c r="E1089" s="46"/>
      <c r="F1089" s="46"/>
      <c r="G1089" s="46"/>
      <c r="H1089" s="46"/>
      <c r="I1089" s="46"/>
      <c r="J1089" s="46"/>
      <c r="K1089" s="46"/>
      <c r="L1089" s="46"/>
      <c r="M1089" s="46"/>
      <c r="N1089" s="46"/>
      <c r="O1089" s="46"/>
    </row>
    <row r="1090" spans="1:15">
      <c r="A1090" s="45"/>
      <c r="B1090" s="44"/>
      <c r="C1090" s="46"/>
      <c r="D1090" s="46"/>
      <c r="E1090" s="46"/>
      <c r="F1090" s="46"/>
      <c r="G1090" s="46"/>
      <c r="H1090" s="46"/>
      <c r="I1090" s="46"/>
      <c r="J1090" s="46"/>
      <c r="K1090" s="46"/>
      <c r="L1090" s="46"/>
      <c r="M1090" s="46"/>
      <c r="N1090" s="46"/>
      <c r="O1090" s="46"/>
    </row>
    <row r="1091" spans="1:15">
      <c r="A1091" s="45"/>
      <c r="B1091" s="44"/>
      <c r="C1091" s="46"/>
      <c r="D1091" s="46"/>
      <c r="E1091" s="46"/>
      <c r="F1091" s="46"/>
      <c r="G1091" s="46"/>
      <c r="H1091" s="46"/>
      <c r="I1091" s="46"/>
      <c r="J1091" s="46"/>
      <c r="K1091" s="46"/>
      <c r="L1091" s="46"/>
      <c r="M1091" s="46"/>
      <c r="N1091" s="46"/>
      <c r="O1091" s="46"/>
    </row>
    <row r="1092" spans="1:15">
      <c r="A1092" s="45"/>
      <c r="B1092" s="44"/>
      <c r="C1092" s="4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</row>
    <row r="1093" spans="1:15">
      <c r="A1093" s="45"/>
      <c r="B1093" s="44"/>
      <c r="C1093" s="46"/>
      <c r="D1093" s="46"/>
      <c r="E1093" s="46"/>
      <c r="F1093" s="46"/>
      <c r="G1093" s="46"/>
      <c r="H1093" s="46"/>
      <c r="I1093" s="46"/>
      <c r="J1093" s="46"/>
      <c r="K1093" s="46"/>
      <c r="L1093" s="46"/>
      <c r="M1093" s="46"/>
      <c r="N1093" s="46"/>
      <c r="O1093" s="46"/>
    </row>
    <row r="1094" spans="1:15">
      <c r="A1094" s="45"/>
      <c r="B1094" s="44"/>
      <c r="C1094" s="46"/>
      <c r="D1094" s="46"/>
      <c r="E1094" s="46"/>
      <c r="F1094" s="46"/>
      <c r="G1094" s="46"/>
      <c r="H1094" s="46"/>
      <c r="I1094" s="46"/>
      <c r="J1094" s="46"/>
      <c r="K1094" s="46"/>
      <c r="L1094" s="46"/>
      <c r="M1094" s="46"/>
      <c r="N1094" s="46"/>
      <c r="O1094" s="46"/>
    </row>
    <row r="1095" spans="1:15">
      <c r="A1095" s="45"/>
      <c r="B1095" s="44"/>
      <c r="C1095" s="46"/>
      <c r="D1095" s="46"/>
      <c r="E1095" s="46"/>
      <c r="F1095" s="46"/>
      <c r="G1095" s="46"/>
      <c r="H1095" s="46"/>
      <c r="I1095" s="46"/>
      <c r="J1095" s="46"/>
      <c r="K1095" s="46"/>
      <c r="L1095" s="46"/>
      <c r="M1095" s="46"/>
      <c r="N1095" s="46"/>
      <c r="O1095" s="46"/>
    </row>
    <row r="1096" spans="1:15">
      <c r="A1096" s="45"/>
      <c r="B1096" s="44"/>
      <c r="C1096" s="4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</row>
    <row r="1097" spans="1:15">
      <c r="A1097" s="45"/>
      <c r="B1097" s="44"/>
      <c r="C1097" s="46"/>
      <c r="D1097" s="46"/>
      <c r="E1097" s="46"/>
      <c r="F1097" s="46"/>
      <c r="G1097" s="46"/>
      <c r="H1097" s="46"/>
      <c r="I1097" s="46"/>
      <c r="J1097" s="46"/>
      <c r="K1097" s="46"/>
      <c r="L1097" s="46"/>
      <c r="M1097" s="46"/>
      <c r="N1097" s="46"/>
      <c r="O1097" s="46"/>
    </row>
    <row r="1098" spans="1:15">
      <c r="A1098" s="45"/>
      <c r="B1098" s="44"/>
      <c r="C1098" s="46"/>
      <c r="D1098" s="46"/>
      <c r="E1098" s="46"/>
      <c r="F1098" s="46"/>
      <c r="G1098" s="46"/>
      <c r="H1098" s="46"/>
      <c r="I1098" s="46"/>
      <c r="J1098" s="46"/>
      <c r="K1098" s="46"/>
      <c r="L1098" s="46"/>
      <c r="M1098" s="46"/>
      <c r="N1098" s="46"/>
      <c r="O1098" s="46"/>
    </row>
    <row r="1099" spans="1:15">
      <c r="A1099" s="45"/>
      <c r="B1099" s="44"/>
      <c r="C1099" s="46"/>
      <c r="D1099" s="46"/>
      <c r="E1099" s="46"/>
      <c r="F1099" s="46"/>
      <c r="G1099" s="46"/>
      <c r="H1099" s="46"/>
      <c r="I1099" s="46"/>
      <c r="J1099" s="46"/>
      <c r="K1099" s="46"/>
      <c r="L1099" s="46"/>
      <c r="M1099" s="46"/>
      <c r="N1099" s="46"/>
      <c r="O1099" s="46"/>
    </row>
    <row r="1100" spans="1:15">
      <c r="A1100" s="45"/>
      <c r="B1100" s="44"/>
      <c r="C1100" s="4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</row>
    <row r="1101" spans="1:15">
      <c r="A1101" s="45"/>
      <c r="B1101" s="44"/>
      <c r="C1101" s="46"/>
      <c r="D1101" s="46"/>
      <c r="E1101" s="46"/>
      <c r="F1101" s="46"/>
      <c r="G1101" s="46"/>
      <c r="H1101" s="46"/>
      <c r="I1101" s="46"/>
      <c r="J1101" s="46"/>
      <c r="K1101" s="46"/>
      <c r="L1101" s="46"/>
      <c r="M1101" s="46"/>
      <c r="N1101" s="46"/>
      <c r="O1101" s="46"/>
    </row>
    <row r="1102" spans="1:15">
      <c r="A1102" s="45"/>
      <c r="B1102" s="44"/>
      <c r="C1102" s="46"/>
      <c r="D1102" s="46"/>
      <c r="E1102" s="46"/>
      <c r="F1102" s="46"/>
      <c r="G1102" s="46"/>
      <c r="H1102" s="46"/>
      <c r="I1102" s="46"/>
      <c r="J1102" s="46"/>
      <c r="K1102" s="46"/>
      <c r="L1102" s="46"/>
      <c r="M1102" s="46"/>
      <c r="N1102" s="46"/>
      <c r="O1102" s="46"/>
    </row>
    <row r="1103" spans="1:15">
      <c r="A1103" s="45"/>
      <c r="B1103" s="44"/>
      <c r="C1103" s="46"/>
      <c r="D1103" s="46"/>
      <c r="E1103" s="46"/>
      <c r="F1103" s="46"/>
      <c r="G1103" s="46"/>
      <c r="H1103" s="46"/>
      <c r="I1103" s="46"/>
      <c r="J1103" s="46"/>
      <c r="K1103" s="46"/>
      <c r="L1103" s="46"/>
      <c r="M1103" s="46"/>
      <c r="N1103" s="46"/>
      <c r="O1103" s="46"/>
    </row>
    <row r="1104" spans="1:15">
      <c r="A1104" s="45"/>
      <c r="B1104" s="44"/>
      <c r="C1104" s="4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</row>
    <row r="1105" spans="1:15">
      <c r="A1105" s="45"/>
      <c r="B1105" s="44"/>
      <c r="C1105" s="46"/>
      <c r="D1105" s="46"/>
      <c r="E1105" s="46"/>
      <c r="F1105" s="46"/>
      <c r="G1105" s="46"/>
      <c r="H1105" s="46"/>
      <c r="I1105" s="46"/>
      <c r="J1105" s="46"/>
      <c r="K1105" s="46"/>
      <c r="L1105" s="46"/>
      <c r="M1105" s="46"/>
      <c r="N1105" s="46"/>
      <c r="O1105" s="46"/>
    </row>
    <row r="1106" spans="1:15">
      <c r="A1106" s="45"/>
      <c r="B1106" s="44"/>
      <c r="C1106" s="46"/>
      <c r="D1106" s="46"/>
      <c r="E1106" s="46"/>
      <c r="F1106" s="46"/>
      <c r="G1106" s="46"/>
      <c r="H1106" s="46"/>
      <c r="I1106" s="46"/>
      <c r="J1106" s="46"/>
      <c r="K1106" s="46"/>
      <c r="L1106" s="46"/>
      <c r="M1106" s="46"/>
      <c r="N1106" s="46"/>
      <c r="O1106" s="46"/>
    </row>
    <row r="1107" spans="1:15">
      <c r="A1107" s="45"/>
      <c r="B1107" s="44"/>
      <c r="C1107" s="46"/>
      <c r="D1107" s="46"/>
      <c r="E1107" s="46"/>
      <c r="F1107" s="46"/>
      <c r="G1107" s="46"/>
      <c r="H1107" s="46"/>
      <c r="I1107" s="46"/>
      <c r="J1107" s="46"/>
      <c r="K1107" s="46"/>
      <c r="L1107" s="46"/>
      <c r="M1107" s="46"/>
      <c r="N1107" s="46"/>
      <c r="O1107" s="46"/>
    </row>
    <row r="1108" spans="1:15">
      <c r="A1108" s="45"/>
      <c r="B1108" s="44"/>
      <c r="C1108" s="4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</row>
    <row r="1109" spans="1:15">
      <c r="A1109" s="45"/>
      <c r="B1109" s="44"/>
      <c r="C1109" s="46"/>
      <c r="D1109" s="46"/>
      <c r="E1109" s="46"/>
      <c r="F1109" s="46"/>
      <c r="G1109" s="46"/>
      <c r="H1109" s="46"/>
      <c r="I1109" s="46"/>
      <c r="J1109" s="46"/>
      <c r="K1109" s="46"/>
      <c r="L1109" s="46"/>
      <c r="M1109" s="46"/>
      <c r="N1109" s="46"/>
      <c r="O1109" s="46"/>
    </row>
    <row r="1110" spans="1:15">
      <c r="A1110" s="45"/>
      <c r="B1110" s="44"/>
      <c r="C1110" s="46"/>
      <c r="D1110" s="46"/>
      <c r="E1110" s="46"/>
      <c r="F1110" s="46"/>
      <c r="G1110" s="46"/>
      <c r="H1110" s="46"/>
      <c r="I1110" s="46"/>
      <c r="J1110" s="46"/>
      <c r="K1110" s="46"/>
      <c r="L1110" s="46"/>
      <c r="M1110" s="46"/>
      <c r="N1110" s="46"/>
      <c r="O1110" s="46"/>
    </row>
    <row r="1111" spans="1:15">
      <c r="A1111" s="45"/>
      <c r="B1111" s="44"/>
      <c r="C1111" s="46"/>
      <c r="D1111" s="46"/>
      <c r="E1111" s="46"/>
      <c r="F1111" s="46"/>
      <c r="G1111" s="46"/>
      <c r="H1111" s="46"/>
      <c r="I1111" s="46"/>
      <c r="J1111" s="46"/>
      <c r="K1111" s="46"/>
      <c r="L1111" s="46"/>
      <c r="M1111" s="46"/>
      <c r="N1111" s="46"/>
      <c r="O1111" s="46"/>
    </row>
    <row r="1112" spans="1:15">
      <c r="A1112" s="45"/>
      <c r="B1112" s="44"/>
      <c r="C1112" s="4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</row>
    <row r="1113" spans="1:15">
      <c r="A1113" s="45"/>
      <c r="B1113" s="44"/>
      <c r="C1113" s="46"/>
      <c r="D1113" s="46"/>
      <c r="E1113" s="46"/>
      <c r="F1113" s="46"/>
      <c r="G1113" s="46"/>
      <c r="H1113" s="46"/>
      <c r="I1113" s="46"/>
      <c r="J1113" s="46"/>
      <c r="K1113" s="46"/>
      <c r="L1113" s="46"/>
      <c r="M1113" s="46"/>
      <c r="N1113" s="46"/>
      <c r="O1113" s="46"/>
    </row>
    <row r="1114" spans="1:15">
      <c r="A1114" s="45"/>
      <c r="B1114" s="44"/>
      <c r="C1114" s="46"/>
      <c r="D1114" s="46"/>
      <c r="E1114" s="46"/>
      <c r="F1114" s="46"/>
      <c r="G1114" s="46"/>
      <c r="H1114" s="46"/>
      <c r="I1114" s="46"/>
      <c r="J1114" s="46"/>
      <c r="K1114" s="46"/>
      <c r="L1114" s="46"/>
      <c r="M1114" s="46"/>
      <c r="N1114" s="46"/>
      <c r="O1114" s="46"/>
    </row>
    <row r="1115" spans="1:15">
      <c r="A1115" s="45"/>
      <c r="B1115" s="44"/>
      <c r="C1115" s="46"/>
      <c r="D1115" s="46"/>
      <c r="E1115" s="46"/>
      <c r="F1115" s="46"/>
      <c r="G1115" s="46"/>
      <c r="H1115" s="46"/>
      <c r="I1115" s="46"/>
      <c r="J1115" s="46"/>
      <c r="K1115" s="46"/>
      <c r="L1115" s="46"/>
      <c r="M1115" s="46"/>
      <c r="N1115" s="46"/>
      <c r="O1115" s="46"/>
    </row>
    <row r="1116" spans="1:15">
      <c r="A1116" s="45"/>
      <c r="B1116" s="44"/>
      <c r="C1116" s="4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</row>
    <row r="1117" spans="1:15">
      <c r="A1117" s="45"/>
      <c r="B1117" s="44"/>
      <c r="C1117" s="46"/>
      <c r="D1117" s="46"/>
      <c r="E1117" s="46"/>
      <c r="F1117" s="46"/>
      <c r="G1117" s="46"/>
      <c r="H1117" s="46"/>
      <c r="I1117" s="46"/>
      <c r="J1117" s="46"/>
      <c r="K1117" s="46"/>
      <c r="L1117" s="46"/>
      <c r="M1117" s="46"/>
      <c r="N1117" s="46"/>
      <c r="O1117" s="46"/>
    </row>
    <row r="1118" spans="1:15">
      <c r="A1118" s="45"/>
      <c r="B1118" s="44"/>
      <c r="C1118" s="46"/>
      <c r="D1118" s="46"/>
      <c r="E1118" s="46"/>
      <c r="F1118" s="46"/>
      <c r="G1118" s="46"/>
      <c r="H1118" s="46"/>
      <c r="I1118" s="46"/>
      <c r="J1118" s="46"/>
      <c r="K1118" s="46"/>
      <c r="L1118" s="46"/>
      <c r="M1118" s="46"/>
      <c r="N1118" s="46"/>
      <c r="O1118" s="46"/>
    </row>
    <row r="1119" spans="1:15">
      <c r="A1119" s="45"/>
      <c r="B1119" s="44"/>
      <c r="C1119" s="46"/>
      <c r="D1119" s="46"/>
      <c r="E1119" s="46"/>
      <c r="F1119" s="46"/>
      <c r="G1119" s="46"/>
      <c r="H1119" s="46"/>
      <c r="I1119" s="46"/>
      <c r="J1119" s="46"/>
      <c r="K1119" s="46"/>
      <c r="L1119" s="46"/>
      <c r="M1119" s="46"/>
      <c r="N1119" s="46"/>
      <c r="O1119" s="46"/>
    </row>
    <row r="1120" spans="1:15">
      <c r="A1120" s="45"/>
      <c r="B1120" s="44"/>
      <c r="C1120" s="4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</row>
    <row r="1121" spans="1:15">
      <c r="A1121" s="45"/>
      <c r="B1121" s="44"/>
      <c r="C1121" s="46"/>
      <c r="D1121" s="46"/>
      <c r="E1121" s="46"/>
      <c r="F1121" s="46"/>
      <c r="G1121" s="46"/>
      <c r="H1121" s="46"/>
      <c r="I1121" s="46"/>
      <c r="J1121" s="46"/>
      <c r="K1121" s="46"/>
      <c r="L1121" s="46"/>
      <c r="M1121" s="46"/>
      <c r="N1121" s="46"/>
      <c r="O1121" s="46"/>
    </row>
    <row r="1122" spans="1:15">
      <c r="A1122" s="45"/>
      <c r="B1122" s="44"/>
      <c r="C1122" s="46"/>
      <c r="D1122" s="46"/>
      <c r="E1122" s="46"/>
      <c r="F1122" s="46"/>
      <c r="G1122" s="46"/>
      <c r="H1122" s="46"/>
      <c r="I1122" s="46"/>
      <c r="J1122" s="46"/>
      <c r="K1122" s="46"/>
      <c r="L1122" s="46"/>
      <c r="M1122" s="46"/>
      <c r="N1122" s="46"/>
      <c r="O1122" s="46"/>
    </row>
    <row r="1123" spans="1:15">
      <c r="A1123" s="45"/>
      <c r="B1123" s="44"/>
      <c r="C1123" s="46"/>
      <c r="D1123" s="46"/>
      <c r="E1123" s="46"/>
      <c r="F1123" s="46"/>
      <c r="G1123" s="46"/>
      <c r="H1123" s="46"/>
      <c r="I1123" s="46"/>
      <c r="J1123" s="46"/>
      <c r="K1123" s="46"/>
      <c r="L1123" s="46"/>
      <c r="M1123" s="46"/>
      <c r="N1123" s="46"/>
      <c r="O1123" s="46"/>
    </row>
    <row r="1124" spans="1:15">
      <c r="A1124" s="45"/>
      <c r="B1124" s="44"/>
      <c r="C1124" s="4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</row>
    <row r="1125" spans="1:15">
      <c r="A1125" s="45"/>
      <c r="B1125" s="44"/>
      <c r="C1125" s="46"/>
      <c r="D1125" s="46"/>
      <c r="E1125" s="46"/>
      <c r="F1125" s="46"/>
      <c r="G1125" s="46"/>
      <c r="H1125" s="46"/>
      <c r="I1125" s="46"/>
      <c r="J1125" s="46"/>
      <c r="K1125" s="46"/>
      <c r="L1125" s="46"/>
      <c r="M1125" s="46"/>
      <c r="N1125" s="46"/>
      <c r="O1125" s="46"/>
    </row>
    <row r="1126" spans="1:15">
      <c r="A1126" s="45"/>
      <c r="B1126" s="44"/>
      <c r="C1126" s="46"/>
      <c r="D1126" s="46"/>
      <c r="E1126" s="46"/>
      <c r="F1126" s="46"/>
      <c r="G1126" s="46"/>
      <c r="H1126" s="46"/>
      <c r="I1126" s="46"/>
      <c r="J1126" s="46"/>
      <c r="K1126" s="46"/>
      <c r="L1126" s="46"/>
      <c r="M1126" s="46"/>
      <c r="N1126" s="46"/>
      <c r="O1126" s="46"/>
    </row>
    <row r="1127" spans="1:15">
      <c r="A1127" s="45"/>
      <c r="B1127" s="44"/>
      <c r="C1127" s="46"/>
      <c r="D1127" s="46"/>
      <c r="E1127" s="46"/>
      <c r="F1127" s="46"/>
      <c r="G1127" s="46"/>
      <c r="H1127" s="46"/>
      <c r="I1127" s="46"/>
      <c r="J1127" s="46"/>
      <c r="K1127" s="46"/>
      <c r="L1127" s="46"/>
      <c r="M1127" s="46"/>
      <c r="N1127" s="46"/>
      <c r="O1127" s="46"/>
    </row>
    <row r="1128" spans="1:15">
      <c r="A1128" s="45"/>
      <c r="B1128" s="44"/>
      <c r="C1128" s="4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</row>
    <row r="1129" spans="1:15">
      <c r="A1129" s="45"/>
      <c r="B1129" s="44"/>
      <c r="C1129" s="46"/>
      <c r="D1129" s="46"/>
      <c r="E1129" s="46"/>
      <c r="F1129" s="46"/>
      <c r="G1129" s="46"/>
      <c r="H1129" s="46"/>
      <c r="I1129" s="46"/>
      <c r="J1129" s="46"/>
      <c r="K1129" s="46"/>
      <c r="L1129" s="46"/>
      <c r="M1129" s="46"/>
      <c r="N1129" s="46"/>
      <c r="O1129" s="46"/>
    </row>
    <row r="1130" spans="1:15">
      <c r="A1130" s="45"/>
      <c r="B1130" s="44"/>
      <c r="C1130" s="46"/>
      <c r="D1130" s="46"/>
      <c r="E1130" s="46"/>
      <c r="F1130" s="46"/>
      <c r="G1130" s="46"/>
      <c r="H1130" s="46"/>
      <c r="I1130" s="46"/>
      <c r="J1130" s="46"/>
      <c r="K1130" s="46"/>
      <c r="L1130" s="46"/>
      <c r="M1130" s="46"/>
      <c r="N1130" s="46"/>
      <c r="O1130" s="46"/>
    </row>
    <row r="1131" spans="1:15">
      <c r="A1131" s="45"/>
      <c r="B1131" s="44"/>
      <c r="C1131" s="46"/>
      <c r="D1131" s="46"/>
      <c r="E1131" s="46"/>
      <c r="F1131" s="46"/>
      <c r="G1131" s="46"/>
      <c r="H1131" s="46"/>
      <c r="I1131" s="46"/>
      <c r="J1131" s="46"/>
      <c r="K1131" s="46"/>
      <c r="L1131" s="46"/>
      <c r="M1131" s="46"/>
      <c r="N1131" s="46"/>
      <c r="O1131" s="46"/>
    </row>
    <row r="1132" spans="1:15">
      <c r="A1132" s="45"/>
      <c r="B1132" s="44"/>
      <c r="C1132" s="4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</row>
    <row r="1133" spans="1:15">
      <c r="A1133" s="45"/>
      <c r="B1133" s="44"/>
      <c r="C1133" s="46"/>
      <c r="D1133" s="46"/>
      <c r="E1133" s="46"/>
      <c r="F1133" s="46"/>
      <c r="G1133" s="46"/>
      <c r="H1133" s="46"/>
      <c r="I1133" s="46"/>
      <c r="J1133" s="46"/>
      <c r="K1133" s="46"/>
      <c r="L1133" s="46"/>
      <c r="M1133" s="46"/>
      <c r="N1133" s="46"/>
      <c r="O1133" s="46"/>
    </row>
    <row r="1134" spans="1:15">
      <c r="A1134" s="45"/>
      <c r="B1134" s="44"/>
      <c r="C1134" s="46"/>
      <c r="D1134" s="46"/>
      <c r="E1134" s="46"/>
      <c r="F1134" s="46"/>
      <c r="G1134" s="46"/>
      <c r="H1134" s="46"/>
      <c r="I1134" s="46"/>
      <c r="J1134" s="46"/>
      <c r="K1134" s="46"/>
      <c r="L1134" s="46"/>
      <c r="M1134" s="46"/>
      <c r="N1134" s="46"/>
      <c r="O1134" s="46"/>
    </row>
    <row r="1135" spans="1:15">
      <c r="A1135" s="45"/>
      <c r="B1135" s="44"/>
      <c r="C1135" s="46"/>
      <c r="D1135" s="46"/>
      <c r="E1135" s="46"/>
      <c r="F1135" s="46"/>
      <c r="G1135" s="46"/>
      <c r="H1135" s="46"/>
      <c r="I1135" s="46"/>
      <c r="J1135" s="46"/>
      <c r="K1135" s="46"/>
      <c r="L1135" s="46"/>
      <c r="M1135" s="46"/>
      <c r="N1135" s="46"/>
      <c r="O1135" s="46"/>
    </row>
    <row r="1136" spans="1:15">
      <c r="A1136" s="45"/>
      <c r="B1136" s="44"/>
      <c r="C1136" s="4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</row>
    <row r="1137" spans="1:15">
      <c r="A1137" s="45"/>
      <c r="B1137" s="44"/>
      <c r="C1137" s="46"/>
      <c r="D1137" s="46"/>
      <c r="E1137" s="46"/>
      <c r="F1137" s="46"/>
      <c r="G1137" s="46"/>
      <c r="H1137" s="46"/>
      <c r="I1137" s="46"/>
      <c r="J1137" s="46"/>
      <c r="K1137" s="46"/>
      <c r="L1137" s="46"/>
      <c r="M1137" s="46"/>
      <c r="N1137" s="46"/>
      <c r="O1137" s="46"/>
    </row>
    <row r="1138" spans="1:15">
      <c r="A1138" s="45"/>
      <c r="B1138" s="44"/>
      <c r="C1138" s="46"/>
      <c r="D1138" s="46"/>
      <c r="E1138" s="46"/>
      <c r="F1138" s="46"/>
      <c r="G1138" s="46"/>
      <c r="H1138" s="46"/>
      <c r="I1138" s="46"/>
      <c r="J1138" s="46"/>
      <c r="K1138" s="46"/>
      <c r="L1138" s="46"/>
      <c r="M1138" s="46"/>
      <c r="N1138" s="46"/>
      <c r="O1138" s="46"/>
    </row>
    <row r="1139" spans="1:15">
      <c r="A1139" s="45"/>
      <c r="B1139" s="44"/>
      <c r="C1139" s="46"/>
      <c r="D1139" s="46"/>
      <c r="E1139" s="46"/>
      <c r="F1139" s="46"/>
      <c r="G1139" s="46"/>
      <c r="H1139" s="46"/>
      <c r="I1139" s="46"/>
      <c r="J1139" s="46"/>
      <c r="K1139" s="46"/>
      <c r="L1139" s="46"/>
      <c r="M1139" s="46"/>
      <c r="N1139" s="46"/>
      <c r="O1139" s="46"/>
    </row>
    <row r="1140" spans="1:15">
      <c r="A1140" s="45"/>
      <c r="B1140" s="44"/>
      <c r="C1140" s="4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</row>
    <row r="1141" spans="1:15">
      <c r="A1141" s="45"/>
      <c r="B1141" s="44"/>
      <c r="C1141" s="46"/>
      <c r="D1141" s="46"/>
      <c r="E1141" s="46"/>
      <c r="F1141" s="46"/>
      <c r="G1141" s="46"/>
      <c r="H1141" s="46"/>
      <c r="I1141" s="46"/>
      <c r="J1141" s="46"/>
      <c r="K1141" s="46"/>
      <c r="L1141" s="46"/>
      <c r="M1141" s="46"/>
      <c r="N1141" s="46"/>
      <c r="O1141" s="46"/>
    </row>
    <row r="1142" spans="1:15">
      <c r="A1142" s="45"/>
      <c r="B1142" s="44"/>
      <c r="C1142" s="46"/>
      <c r="D1142" s="46"/>
      <c r="E1142" s="46"/>
      <c r="F1142" s="46"/>
      <c r="G1142" s="46"/>
      <c r="H1142" s="46"/>
      <c r="I1142" s="46"/>
      <c r="J1142" s="46"/>
      <c r="K1142" s="46"/>
      <c r="L1142" s="46"/>
      <c r="M1142" s="46"/>
      <c r="N1142" s="46"/>
      <c r="O1142" s="46"/>
    </row>
    <row r="1143" spans="1:15">
      <c r="A1143" s="45"/>
      <c r="B1143" s="44"/>
      <c r="C1143" s="46"/>
      <c r="D1143" s="46"/>
      <c r="E1143" s="46"/>
      <c r="F1143" s="46"/>
      <c r="G1143" s="46"/>
      <c r="H1143" s="46"/>
      <c r="I1143" s="46"/>
      <c r="J1143" s="46"/>
      <c r="K1143" s="46"/>
      <c r="L1143" s="46"/>
      <c r="M1143" s="46"/>
      <c r="N1143" s="46"/>
      <c r="O1143" s="46"/>
    </row>
    <row r="1144" spans="1:15">
      <c r="A1144" s="45"/>
      <c r="B1144" s="44"/>
      <c r="C1144" s="4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</row>
    <row r="1145" spans="1:15">
      <c r="A1145" s="45"/>
      <c r="B1145" s="44"/>
      <c r="C1145" s="46"/>
      <c r="D1145" s="46"/>
      <c r="E1145" s="46"/>
      <c r="F1145" s="46"/>
      <c r="G1145" s="46"/>
      <c r="H1145" s="46"/>
      <c r="I1145" s="46"/>
      <c r="J1145" s="46"/>
      <c r="K1145" s="46"/>
      <c r="L1145" s="46"/>
      <c r="M1145" s="46"/>
      <c r="N1145" s="46"/>
      <c r="O1145" s="46"/>
    </row>
    <row r="1146" spans="1:15">
      <c r="A1146" s="45"/>
      <c r="B1146" s="44"/>
      <c r="C1146" s="46"/>
      <c r="D1146" s="46"/>
      <c r="E1146" s="46"/>
      <c r="F1146" s="46"/>
      <c r="G1146" s="46"/>
      <c r="H1146" s="46"/>
      <c r="I1146" s="46"/>
      <c r="J1146" s="46"/>
      <c r="K1146" s="46"/>
      <c r="L1146" s="46"/>
      <c r="M1146" s="46"/>
      <c r="N1146" s="46"/>
      <c r="O1146" s="46"/>
    </row>
    <row r="1147" spans="1:15">
      <c r="A1147" s="45"/>
      <c r="B1147" s="44"/>
      <c r="C1147" s="46"/>
      <c r="D1147" s="46"/>
      <c r="E1147" s="46"/>
      <c r="F1147" s="46"/>
      <c r="G1147" s="46"/>
      <c r="H1147" s="46"/>
      <c r="I1147" s="46"/>
      <c r="J1147" s="46"/>
      <c r="K1147" s="46"/>
      <c r="L1147" s="46"/>
      <c r="M1147" s="46"/>
      <c r="N1147" s="46"/>
      <c r="O1147" s="46"/>
    </row>
    <row r="1148" spans="1:15">
      <c r="A1148" s="45"/>
      <c r="B1148" s="44"/>
      <c r="C1148" s="4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</row>
    <row r="1149" spans="1:15">
      <c r="A1149" s="45"/>
      <c r="B1149" s="44"/>
      <c r="C1149" s="46"/>
      <c r="D1149" s="46"/>
      <c r="E1149" s="46"/>
      <c r="F1149" s="46"/>
      <c r="G1149" s="46"/>
      <c r="H1149" s="46"/>
      <c r="I1149" s="46"/>
      <c r="J1149" s="46"/>
      <c r="K1149" s="46"/>
      <c r="L1149" s="46"/>
      <c r="M1149" s="46"/>
      <c r="N1149" s="46"/>
      <c r="O1149" s="46"/>
    </row>
    <row r="1150" spans="1:15">
      <c r="A1150" s="45"/>
      <c r="B1150" s="44"/>
      <c r="C1150" s="46"/>
      <c r="D1150" s="46"/>
      <c r="E1150" s="46"/>
      <c r="F1150" s="46"/>
      <c r="G1150" s="46"/>
      <c r="H1150" s="46"/>
      <c r="I1150" s="46"/>
      <c r="J1150" s="46"/>
      <c r="K1150" s="46"/>
      <c r="L1150" s="46"/>
      <c r="M1150" s="46"/>
      <c r="N1150" s="46"/>
      <c r="O1150" s="46"/>
    </row>
    <row r="1151" spans="1:15">
      <c r="A1151" s="45"/>
      <c r="B1151" s="44"/>
      <c r="C1151" s="46"/>
      <c r="D1151" s="46"/>
      <c r="E1151" s="46"/>
      <c r="F1151" s="46"/>
      <c r="G1151" s="46"/>
      <c r="H1151" s="46"/>
      <c r="I1151" s="46"/>
      <c r="J1151" s="46"/>
      <c r="K1151" s="46"/>
      <c r="L1151" s="46"/>
      <c r="M1151" s="46"/>
      <c r="N1151" s="46"/>
      <c r="O1151" s="46"/>
    </row>
    <row r="1152" spans="1:15">
      <c r="A1152" s="45"/>
      <c r="B1152" s="44"/>
      <c r="C1152" s="4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</row>
    <row r="1153" spans="1:15">
      <c r="A1153" s="45"/>
      <c r="B1153" s="44"/>
      <c r="C1153" s="46"/>
      <c r="D1153" s="46"/>
      <c r="E1153" s="46"/>
      <c r="F1153" s="46"/>
      <c r="G1153" s="46"/>
      <c r="H1153" s="46"/>
      <c r="I1153" s="46"/>
      <c r="J1153" s="46"/>
      <c r="K1153" s="46"/>
      <c r="L1153" s="46"/>
      <c r="M1153" s="46"/>
      <c r="N1153" s="46"/>
      <c r="O1153" s="46"/>
    </row>
    <row r="1154" spans="1:15">
      <c r="A1154" s="45"/>
      <c r="B1154" s="44"/>
      <c r="C1154" s="46"/>
      <c r="D1154" s="46"/>
      <c r="E1154" s="46"/>
      <c r="F1154" s="46"/>
      <c r="G1154" s="46"/>
      <c r="H1154" s="46"/>
      <c r="I1154" s="46"/>
      <c r="J1154" s="46"/>
      <c r="K1154" s="46"/>
      <c r="L1154" s="46"/>
      <c r="M1154" s="46"/>
      <c r="N1154" s="46"/>
      <c r="O1154" s="46"/>
    </row>
    <row r="1155" spans="1:15">
      <c r="A1155" s="45"/>
      <c r="B1155" s="44"/>
      <c r="C1155" s="46"/>
      <c r="D1155" s="46"/>
      <c r="E1155" s="46"/>
      <c r="F1155" s="46"/>
      <c r="G1155" s="46"/>
      <c r="H1155" s="46"/>
      <c r="I1155" s="46"/>
      <c r="J1155" s="46"/>
      <c r="K1155" s="46"/>
      <c r="L1155" s="46"/>
      <c r="M1155" s="46"/>
      <c r="N1155" s="46"/>
      <c r="O1155" s="46"/>
    </row>
    <row r="1156" spans="1:15">
      <c r="A1156" s="45"/>
      <c r="B1156" s="44"/>
      <c r="C1156" s="4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</row>
    <row r="1157" spans="1:15">
      <c r="A1157" s="45"/>
      <c r="B1157" s="44"/>
      <c r="C1157" s="46"/>
      <c r="D1157" s="46"/>
      <c r="E1157" s="46"/>
      <c r="F1157" s="46"/>
      <c r="G1157" s="46"/>
      <c r="H1157" s="46"/>
      <c r="I1157" s="46"/>
      <c r="J1157" s="46"/>
      <c r="K1157" s="46"/>
      <c r="L1157" s="46"/>
      <c r="M1157" s="46"/>
      <c r="N1157" s="46"/>
      <c r="O1157" s="46"/>
    </row>
    <row r="1158" spans="1:15">
      <c r="A1158" s="45"/>
      <c r="B1158" s="44"/>
      <c r="C1158" s="46"/>
      <c r="D1158" s="46"/>
      <c r="E1158" s="46"/>
      <c r="F1158" s="46"/>
      <c r="G1158" s="46"/>
      <c r="H1158" s="46"/>
      <c r="I1158" s="46"/>
      <c r="J1158" s="46"/>
      <c r="K1158" s="46"/>
      <c r="L1158" s="46"/>
      <c r="M1158" s="46"/>
      <c r="N1158" s="46"/>
      <c r="O1158" s="46"/>
    </row>
    <row r="1159" spans="1:15">
      <c r="A1159" s="45"/>
      <c r="B1159" s="44"/>
      <c r="C1159" s="46"/>
      <c r="D1159" s="46"/>
      <c r="E1159" s="46"/>
      <c r="F1159" s="46"/>
      <c r="G1159" s="46"/>
      <c r="H1159" s="46"/>
      <c r="I1159" s="46"/>
      <c r="J1159" s="46"/>
      <c r="K1159" s="46"/>
      <c r="L1159" s="46"/>
      <c r="M1159" s="46"/>
      <c r="N1159" s="46"/>
      <c r="O1159" s="46"/>
    </row>
    <row r="1160" spans="1:15">
      <c r="A1160" s="45"/>
      <c r="B1160" s="44"/>
      <c r="C1160" s="4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</row>
    <row r="1161" spans="1:15">
      <c r="A1161" s="45"/>
      <c r="B1161" s="44"/>
      <c r="C1161" s="46"/>
      <c r="D1161" s="46"/>
      <c r="E1161" s="46"/>
      <c r="F1161" s="46"/>
      <c r="G1161" s="46"/>
      <c r="H1161" s="46"/>
      <c r="I1161" s="46"/>
      <c r="J1161" s="46"/>
      <c r="K1161" s="46"/>
      <c r="L1161" s="46"/>
      <c r="M1161" s="46"/>
      <c r="N1161" s="46"/>
      <c r="O1161" s="46"/>
    </row>
    <row r="1162" spans="1:15">
      <c r="A1162" s="45"/>
      <c r="B1162" s="44"/>
      <c r="C1162" s="46"/>
      <c r="D1162" s="46"/>
      <c r="E1162" s="46"/>
      <c r="F1162" s="46"/>
      <c r="G1162" s="46"/>
      <c r="H1162" s="46"/>
      <c r="I1162" s="46"/>
      <c r="J1162" s="46"/>
      <c r="K1162" s="46"/>
      <c r="L1162" s="46"/>
      <c r="M1162" s="46"/>
      <c r="N1162" s="46"/>
      <c r="O1162" s="46"/>
    </row>
    <row r="1163" spans="1:15">
      <c r="A1163" s="45"/>
      <c r="B1163" s="44"/>
      <c r="C1163" s="46"/>
      <c r="D1163" s="46"/>
      <c r="E1163" s="46"/>
      <c r="F1163" s="46"/>
      <c r="G1163" s="46"/>
      <c r="H1163" s="46"/>
      <c r="I1163" s="46"/>
      <c r="J1163" s="46"/>
      <c r="K1163" s="46"/>
      <c r="L1163" s="46"/>
      <c r="M1163" s="46"/>
      <c r="N1163" s="46"/>
      <c r="O1163" s="46"/>
    </row>
    <row r="1164" spans="1:15">
      <c r="A1164" s="45"/>
      <c r="B1164" s="44"/>
      <c r="C1164" s="4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</row>
    <row r="1165" spans="1:15">
      <c r="A1165" s="45"/>
      <c r="B1165" s="44"/>
      <c r="C1165" s="46"/>
      <c r="D1165" s="46"/>
      <c r="E1165" s="46"/>
      <c r="F1165" s="46"/>
      <c r="G1165" s="46"/>
      <c r="H1165" s="46"/>
      <c r="I1165" s="46"/>
      <c r="J1165" s="46"/>
      <c r="K1165" s="46"/>
      <c r="L1165" s="46"/>
      <c r="M1165" s="46"/>
      <c r="N1165" s="46"/>
      <c r="O1165" s="46"/>
    </row>
    <row r="1166" spans="1:15">
      <c r="A1166" s="45"/>
      <c r="B1166" s="44"/>
      <c r="C1166" s="46"/>
      <c r="D1166" s="46"/>
      <c r="E1166" s="46"/>
      <c r="F1166" s="46"/>
      <c r="G1166" s="46"/>
      <c r="H1166" s="46"/>
      <c r="I1166" s="46"/>
      <c r="J1166" s="46"/>
      <c r="K1166" s="46"/>
      <c r="L1166" s="46"/>
      <c r="M1166" s="46"/>
      <c r="N1166" s="46"/>
      <c r="O1166" s="46"/>
    </row>
    <row r="1167" spans="1:15">
      <c r="A1167" s="45"/>
      <c r="B1167" s="44"/>
      <c r="C1167" s="46"/>
      <c r="D1167" s="46"/>
      <c r="E1167" s="46"/>
      <c r="F1167" s="46"/>
      <c r="G1167" s="46"/>
      <c r="H1167" s="46"/>
      <c r="I1167" s="46"/>
      <c r="J1167" s="46"/>
      <c r="K1167" s="46"/>
      <c r="L1167" s="46"/>
      <c r="M1167" s="46"/>
      <c r="N1167" s="46"/>
      <c r="O1167" s="46"/>
    </row>
    <row r="1168" spans="1:15">
      <c r="A1168" s="45"/>
      <c r="B1168" s="44"/>
      <c r="C1168" s="4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</row>
    <row r="1169" spans="1:15">
      <c r="A1169" s="45"/>
      <c r="B1169" s="44"/>
      <c r="C1169" s="46"/>
      <c r="D1169" s="46"/>
      <c r="E1169" s="46"/>
      <c r="F1169" s="46"/>
      <c r="G1169" s="46"/>
      <c r="H1169" s="46"/>
      <c r="I1169" s="46"/>
      <c r="J1169" s="46"/>
      <c r="K1169" s="46"/>
      <c r="L1169" s="46"/>
      <c r="M1169" s="46"/>
      <c r="N1169" s="46"/>
      <c r="O1169" s="46"/>
    </row>
    <row r="1170" spans="1:15">
      <c r="A1170" s="45"/>
      <c r="B1170" s="44"/>
      <c r="C1170" s="46"/>
      <c r="D1170" s="46"/>
      <c r="E1170" s="46"/>
      <c r="F1170" s="46"/>
      <c r="G1170" s="46"/>
      <c r="H1170" s="46"/>
      <c r="I1170" s="46"/>
      <c r="J1170" s="46"/>
      <c r="K1170" s="46"/>
      <c r="L1170" s="46"/>
      <c r="M1170" s="46"/>
      <c r="N1170" s="46"/>
      <c r="O1170" s="46"/>
    </row>
    <row r="1171" spans="1:15">
      <c r="A1171" s="45"/>
      <c r="B1171" s="44"/>
      <c r="C1171" s="46"/>
      <c r="D1171" s="46"/>
      <c r="E1171" s="46"/>
      <c r="F1171" s="46"/>
      <c r="G1171" s="46"/>
      <c r="H1171" s="46"/>
      <c r="I1171" s="46"/>
      <c r="J1171" s="46"/>
      <c r="K1171" s="46"/>
      <c r="L1171" s="46"/>
      <c r="M1171" s="46"/>
      <c r="N1171" s="46"/>
      <c r="O1171" s="46"/>
    </row>
    <row r="1172" spans="1:15">
      <c r="A1172" s="45"/>
      <c r="B1172" s="44"/>
      <c r="C1172" s="4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</row>
    <row r="1173" spans="1:15">
      <c r="A1173" s="45"/>
      <c r="B1173" s="44"/>
      <c r="C1173" s="46"/>
      <c r="D1173" s="46"/>
      <c r="E1173" s="46"/>
      <c r="F1173" s="46"/>
      <c r="G1173" s="46"/>
      <c r="H1173" s="46"/>
      <c r="I1173" s="46"/>
      <c r="J1173" s="46"/>
      <c r="K1173" s="46"/>
      <c r="L1173" s="46"/>
      <c r="M1173" s="46"/>
      <c r="N1173" s="46"/>
      <c r="O1173" s="46"/>
    </row>
    <row r="1174" spans="1:15">
      <c r="A1174" s="45"/>
      <c r="B1174" s="44"/>
      <c r="C1174" s="46"/>
      <c r="D1174" s="46"/>
      <c r="E1174" s="46"/>
      <c r="F1174" s="46"/>
      <c r="G1174" s="46"/>
      <c r="H1174" s="46"/>
      <c r="I1174" s="46"/>
      <c r="J1174" s="46"/>
      <c r="K1174" s="46"/>
      <c r="L1174" s="46"/>
      <c r="M1174" s="46"/>
      <c r="N1174" s="46"/>
      <c r="O1174" s="46"/>
    </row>
    <row r="1175" spans="1:15">
      <c r="A1175" s="45"/>
      <c r="B1175" s="44"/>
      <c r="C1175" s="46"/>
      <c r="D1175" s="46"/>
      <c r="E1175" s="46"/>
      <c r="F1175" s="46"/>
      <c r="G1175" s="46"/>
      <c r="H1175" s="46"/>
      <c r="I1175" s="46"/>
      <c r="J1175" s="46"/>
      <c r="K1175" s="46"/>
      <c r="L1175" s="46"/>
      <c r="M1175" s="46"/>
      <c r="N1175" s="46"/>
      <c r="O1175" s="46"/>
    </row>
    <row r="1176" spans="1:15">
      <c r="A1176" s="45"/>
      <c r="B1176" s="44"/>
      <c r="C1176" s="4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</row>
    <row r="1177" spans="1:15">
      <c r="A1177" s="45"/>
      <c r="B1177" s="44"/>
      <c r="C1177" s="46"/>
      <c r="D1177" s="46"/>
      <c r="E1177" s="46"/>
      <c r="F1177" s="46"/>
      <c r="G1177" s="46"/>
      <c r="H1177" s="46"/>
      <c r="I1177" s="46"/>
      <c r="J1177" s="46"/>
      <c r="K1177" s="46"/>
      <c r="L1177" s="46"/>
      <c r="M1177" s="46"/>
      <c r="N1177" s="46"/>
      <c r="O1177" s="46"/>
    </row>
    <row r="1178" spans="1:15">
      <c r="A1178" s="45"/>
      <c r="B1178" s="44"/>
      <c r="C1178" s="46"/>
      <c r="D1178" s="46"/>
      <c r="E1178" s="46"/>
      <c r="F1178" s="46"/>
      <c r="G1178" s="46"/>
      <c r="H1178" s="46"/>
      <c r="I1178" s="46"/>
      <c r="J1178" s="46"/>
      <c r="K1178" s="46"/>
      <c r="L1178" s="46"/>
      <c r="M1178" s="46"/>
      <c r="N1178" s="46"/>
      <c r="O1178" s="46"/>
    </row>
    <row r="1179" spans="1:15">
      <c r="A1179" s="45"/>
      <c r="B1179" s="44"/>
      <c r="C1179" s="46"/>
      <c r="D1179" s="46"/>
      <c r="E1179" s="46"/>
      <c r="F1179" s="46"/>
      <c r="G1179" s="46"/>
      <c r="H1179" s="46"/>
      <c r="I1179" s="46"/>
      <c r="J1179" s="46"/>
      <c r="K1179" s="46"/>
      <c r="L1179" s="46"/>
      <c r="M1179" s="46"/>
      <c r="N1179" s="46"/>
      <c r="O1179" s="46"/>
    </row>
    <row r="1180" spans="1:15">
      <c r="A1180" s="45"/>
      <c r="B1180" s="44"/>
      <c r="C1180" s="4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</row>
    <row r="1181" spans="1:15">
      <c r="A1181" s="45"/>
      <c r="B1181" s="44"/>
      <c r="C1181" s="46"/>
      <c r="D1181" s="46"/>
      <c r="E1181" s="46"/>
      <c r="F1181" s="46"/>
      <c r="G1181" s="46"/>
      <c r="H1181" s="46"/>
      <c r="I1181" s="46"/>
      <c r="J1181" s="46"/>
      <c r="K1181" s="46"/>
      <c r="L1181" s="46"/>
      <c r="M1181" s="46"/>
      <c r="N1181" s="46"/>
      <c r="O1181" s="46"/>
    </row>
    <row r="1182" spans="1:15">
      <c r="A1182" s="45"/>
      <c r="B1182" s="44"/>
      <c r="C1182" s="46"/>
      <c r="D1182" s="46"/>
      <c r="E1182" s="46"/>
      <c r="F1182" s="46"/>
      <c r="G1182" s="46"/>
      <c r="H1182" s="46"/>
      <c r="I1182" s="46"/>
      <c r="J1182" s="46"/>
      <c r="K1182" s="46"/>
      <c r="L1182" s="46"/>
      <c r="M1182" s="46"/>
      <c r="N1182" s="46"/>
      <c r="O1182" s="46"/>
    </row>
    <row r="1183" spans="1:15">
      <c r="A1183" s="45"/>
      <c r="B1183" s="44"/>
      <c r="C1183" s="46"/>
      <c r="D1183" s="46"/>
      <c r="E1183" s="46"/>
      <c r="F1183" s="46"/>
      <c r="G1183" s="46"/>
      <c r="H1183" s="46"/>
      <c r="I1183" s="46"/>
      <c r="J1183" s="46"/>
      <c r="K1183" s="46"/>
      <c r="L1183" s="46"/>
      <c r="M1183" s="46"/>
      <c r="N1183" s="46"/>
      <c r="O1183" s="46"/>
    </row>
    <row r="1184" spans="1:15">
      <c r="A1184" s="45"/>
      <c r="B1184" s="44"/>
      <c r="C1184" s="4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</row>
    <row r="1185" spans="1:15">
      <c r="A1185" s="45"/>
      <c r="B1185" s="44"/>
      <c r="C1185" s="46"/>
      <c r="D1185" s="46"/>
      <c r="E1185" s="46"/>
      <c r="F1185" s="46"/>
      <c r="G1185" s="46"/>
      <c r="H1185" s="46"/>
      <c r="I1185" s="46"/>
      <c r="J1185" s="46"/>
      <c r="K1185" s="46"/>
      <c r="L1185" s="46"/>
      <c r="M1185" s="46"/>
      <c r="N1185" s="46"/>
      <c r="O1185" s="46"/>
    </row>
    <row r="1186" spans="1:15">
      <c r="A1186" s="45"/>
      <c r="B1186" s="44"/>
      <c r="C1186" s="46"/>
      <c r="D1186" s="46"/>
      <c r="E1186" s="46"/>
      <c r="F1186" s="46"/>
      <c r="G1186" s="46"/>
      <c r="H1186" s="46"/>
      <c r="I1186" s="46"/>
      <c r="J1186" s="46"/>
      <c r="K1186" s="46"/>
      <c r="L1186" s="46"/>
      <c r="M1186" s="46"/>
      <c r="N1186" s="46"/>
      <c r="O1186" s="46"/>
    </row>
    <row r="1187" spans="1:15">
      <c r="A1187" s="45"/>
      <c r="B1187" s="44"/>
      <c r="C1187" s="46"/>
      <c r="D1187" s="46"/>
      <c r="E1187" s="46"/>
      <c r="F1187" s="46"/>
      <c r="G1187" s="46"/>
      <c r="H1187" s="46"/>
      <c r="I1187" s="46"/>
      <c r="J1187" s="46"/>
      <c r="K1187" s="46"/>
      <c r="L1187" s="46"/>
      <c r="M1187" s="46"/>
      <c r="N1187" s="46"/>
      <c r="O1187" s="46"/>
    </row>
    <row r="1188" spans="1:15">
      <c r="A1188" s="45"/>
      <c r="B1188" s="44"/>
      <c r="C1188" s="4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</row>
    <row r="1189" spans="1:15">
      <c r="A1189" s="45"/>
      <c r="B1189" s="44"/>
      <c r="C1189" s="46"/>
      <c r="D1189" s="46"/>
      <c r="E1189" s="46"/>
      <c r="F1189" s="46"/>
      <c r="G1189" s="46"/>
      <c r="H1189" s="46"/>
      <c r="I1189" s="46"/>
      <c r="J1189" s="46"/>
      <c r="K1189" s="46"/>
      <c r="L1189" s="46"/>
      <c r="M1189" s="46"/>
      <c r="N1189" s="46"/>
      <c r="O1189" s="46"/>
    </row>
    <row r="1190" spans="1:15">
      <c r="A1190" s="45"/>
      <c r="B1190" s="44"/>
      <c r="C1190" s="46"/>
      <c r="D1190" s="46"/>
      <c r="E1190" s="46"/>
      <c r="F1190" s="46"/>
      <c r="G1190" s="46"/>
      <c r="H1190" s="46"/>
      <c r="I1190" s="46"/>
      <c r="J1190" s="46"/>
      <c r="K1190" s="46"/>
      <c r="L1190" s="46"/>
      <c r="M1190" s="46"/>
      <c r="N1190" s="46"/>
      <c r="O1190" s="46"/>
    </row>
    <row r="1191" spans="1:15">
      <c r="A1191" s="45"/>
      <c r="B1191" s="44"/>
      <c r="C1191" s="46"/>
      <c r="D1191" s="46"/>
      <c r="E1191" s="46"/>
      <c r="F1191" s="46"/>
      <c r="G1191" s="46"/>
      <c r="H1191" s="46"/>
      <c r="I1191" s="46"/>
      <c r="J1191" s="46"/>
      <c r="K1191" s="46"/>
      <c r="L1191" s="46"/>
      <c r="M1191" s="46"/>
      <c r="N1191" s="46"/>
      <c r="O1191" s="46"/>
    </row>
    <row r="1192" spans="1:15">
      <c r="A1192" s="45"/>
      <c r="B1192" s="44"/>
      <c r="C1192" s="4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</row>
    <row r="1193" spans="1:15">
      <c r="A1193" s="45"/>
      <c r="B1193" s="44"/>
      <c r="C1193" s="46"/>
      <c r="D1193" s="46"/>
      <c r="E1193" s="46"/>
      <c r="F1193" s="46"/>
      <c r="G1193" s="46"/>
      <c r="H1193" s="46"/>
      <c r="I1193" s="46"/>
      <c r="J1193" s="46"/>
      <c r="K1193" s="46"/>
      <c r="L1193" s="46"/>
      <c r="M1193" s="46"/>
      <c r="N1193" s="46"/>
      <c r="O1193" s="46"/>
    </row>
    <row r="1194" spans="1:15">
      <c r="A1194" s="45"/>
      <c r="B1194" s="44"/>
      <c r="C1194" s="46"/>
      <c r="D1194" s="46"/>
      <c r="E1194" s="46"/>
      <c r="F1194" s="46"/>
      <c r="G1194" s="46"/>
      <c r="H1194" s="46"/>
      <c r="I1194" s="46"/>
      <c r="J1194" s="46"/>
      <c r="K1194" s="46"/>
      <c r="L1194" s="46"/>
      <c r="M1194" s="46"/>
      <c r="N1194" s="46"/>
      <c r="O1194" s="46"/>
    </row>
    <row r="1195" spans="1:15">
      <c r="A1195" s="45"/>
      <c r="B1195" s="44"/>
      <c r="C1195" s="46"/>
      <c r="D1195" s="46"/>
      <c r="E1195" s="46"/>
      <c r="F1195" s="46"/>
      <c r="G1195" s="46"/>
      <c r="H1195" s="46"/>
      <c r="I1195" s="46"/>
      <c r="J1195" s="46"/>
      <c r="K1195" s="46"/>
      <c r="L1195" s="46"/>
      <c r="M1195" s="46"/>
      <c r="N1195" s="46"/>
      <c r="O1195" s="46"/>
    </row>
    <row r="1196" spans="1:15">
      <c r="A1196" s="45"/>
      <c r="B1196" s="44"/>
      <c r="C1196" s="4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</row>
    <row r="1197" spans="1:15">
      <c r="A1197" s="45"/>
      <c r="B1197" s="44"/>
      <c r="C1197" s="46"/>
      <c r="D1197" s="46"/>
      <c r="E1197" s="46"/>
      <c r="F1197" s="46"/>
      <c r="G1197" s="46"/>
      <c r="H1197" s="46"/>
      <c r="I1197" s="46"/>
      <c r="J1197" s="46"/>
      <c r="K1197" s="46"/>
      <c r="L1197" s="46"/>
      <c r="M1197" s="46"/>
      <c r="N1197" s="46"/>
      <c r="O1197" s="46"/>
    </row>
    <row r="1198" spans="1:15">
      <c r="A1198" s="45"/>
      <c r="B1198" s="44"/>
      <c r="C1198" s="46"/>
      <c r="D1198" s="46"/>
      <c r="E1198" s="46"/>
      <c r="F1198" s="46"/>
      <c r="G1198" s="46"/>
      <c r="H1198" s="46"/>
      <c r="I1198" s="46"/>
      <c r="J1198" s="46"/>
      <c r="K1198" s="46"/>
      <c r="L1198" s="46"/>
      <c r="M1198" s="46"/>
      <c r="N1198" s="46"/>
      <c r="O1198" s="46"/>
    </row>
    <row r="1199" spans="1:15">
      <c r="A1199" s="45"/>
      <c r="B1199" s="44"/>
      <c r="C1199" s="46"/>
      <c r="D1199" s="46"/>
      <c r="E1199" s="46"/>
      <c r="F1199" s="46"/>
      <c r="G1199" s="46"/>
      <c r="H1199" s="46"/>
      <c r="I1199" s="46"/>
      <c r="J1199" s="46"/>
      <c r="K1199" s="46"/>
      <c r="L1199" s="46"/>
      <c r="M1199" s="46"/>
      <c r="N1199" s="46"/>
      <c r="O1199" s="46"/>
    </row>
    <row r="1200" spans="1:15">
      <c r="A1200" s="45"/>
      <c r="B1200" s="44"/>
      <c r="C1200" s="4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</row>
    <row r="1201" spans="1:15">
      <c r="A1201" s="45"/>
      <c r="B1201" s="44"/>
      <c r="C1201" s="46"/>
      <c r="D1201" s="46"/>
      <c r="E1201" s="46"/>
      <c r="F1201" s="46"/>
      <c r="G1201" s="46"/>
      <c r="H1201" s="46"/>
      <c r="I1201" s="46"/>
      <c r="J1201" s="46"/>
      <c r="K1201" s="46"/>
      <c r="L1201" s="46"/>
      <c r="M1201" s="46"/>
      <c r="N1201" s="46"/>
      <c r="O1201" s="46"/>
    </row>
    <row r="1202" spans="1:15">
      <c r="A1202" s="45"/>
      <c r="B1202" s="44"/>
      <c r="C1202" s="46"/>
      <c r="D1202" s="46"/>
      <c r="E1202" s="46"/>
      <c r="F1202" s="46"/>
      <c r="G1202" s="46"/>
      <c r="H1202" s="46"/>
      <c r="I1202" s="46"/>
      <c r="J1202" s="46"/>
      <c r="K1202" s="46"/>
      <c r="L1202" s="46"/>
      <c r="M1202" s="46"/>
      <c r="N1202" s="46"/>
      <c r="O1202" s="46"/>
    </row>
    <row r="1203" spans="1:15">
      <c r="A1203" s="45"/>
      <c r="B1203" s="44"/>
      <c r="C1203" s="46"/>
      <c r="D1203" s="46"/>
      <c r="E1203" s="46"/>
      <c r="F1203" s="46"/>
      <c r="G1203" s="46"/>
      <c r="H1203" s="46"/>
      <c r="I1203" s="46"/>
      <c r="J1203" s="46"/>
      <c r="K1203" s="46"/>
      <c r="L1203" s="46"/>
      <c r="M1203" s="46"/>
      <c r="N1203" s="46"/>
      <c r="O1203" s="46"/>
    </row>
    <row r="1204" spans="1:15">
      <c r="A1204" s="45"/>
      <c r="B1204" s="44"/>
      <c r="C1204" s="4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</row>
    <row r="1205" spans="1:15">
      <c r="A1205" s="45"/>
      <c r="B1205" s="44"/>
      <c r="C1205" s="46"/>
      <c r="D1205" s="46"/>
      <c r="E1205" s="46"/>
      <c r="F1205" s="46"/>
      <c r="G1205" s="46"/>
      <c r="H1205" s="46"/>
      <c r="I1205" s="46"/>
      <c r="J1205" s="46"/>
      <c r="K1205" s="46"/>
      <c r="L1205" s="46"/>
      <c r="M1205" s="46"/>
      <c r="N1205" s="46"/>
      <c r="O1205" s="46"/>
    </row>
    <row r="1206" spans="1:15">
      <c r="A1206" s="45"/>
      <c r="B1206" s="44"/>
      <c r="C1206" s="46"/>
      <c r="D1206" s="46"/>
      <c r="E1206" s="46"/>
      <c r="F1206" s="46"/>
      <c r="G1206" s="46"/>
      <c r="H1206" s="46"/>
      <c r="I1206" s="46"/>
      <c r="J1206" s="46"/>
      <c r="K1206" s="46"/>
      <c r="L1206" s="46"/>
      <c r="M1206" s="46"/>
      <c r="N1206" s="46"/>
      <c r="O1206" s="46"/>
    </row>
    <row r="1207" spans="1:15">
      <c r="A1207" s="45"/>
      <c r="B1207" s="44"/>
      <c r="C1207" s="46"/>
      <c r="D1207" s="46"/>
      <c r="E1207" s="46"/>
      <c r="F1207" s="46"/>
      <c r="G1207" s="46"/>
      <c r="H1207" s="46"/>
      <c r="I1207" s="46"/>
      <c r="J1207" s="46"/>
      <c r="K1207" s="46"/>
      <c r="L1207" s="46"/>
      <c r="M1207" s="46"/>
      <c r="N1207" s="46"/>
      <c r="O1207" s="46"/>
    </row>
    <row r="1208" spans="1:15">
      <c r="A1208" s="45"/>
      <c r="B1208" s="44"/>
      <c r="C1208" s="4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</row>
    <row r="1209" spans="1:15">
      <c r="A1209" s="45"/>
      <c r="B1209" s="44"/>
      <c r="C1209" s="46"/>
      <c r="D1209" s="46"/>
      <c r="E1209" s="46"/>
      <c r="F1209" s="46"/>
      <c r="G1209" s="46"/>
      <c r="H1209" s="46"/>
      <c r="I1209" s="46"/>
      <c r="J1209" s="46"/>
      <c r="K1209" s="46"/>
      <c r="L1209" s="46"/>
      <c r="M1209" s="46"/>
      <c r="N1209" s="46"/>
      <c r="O1209" s="46"/>
    </row>
    <row r="1210" spans="1:15">
      <c r="A1210" s="45"/>
      <c r="B1210" s="44"/>
      <c r="C1210" s="46"/>
      <c r="D1210" s="46"/>
      <c r="E1210" s="46"/>
      <c r="F1210" s="46"/>
      <c r="G1210" s="46"/>
      <c r="H1210" s="46"/>
      <c r="I1210" s="46"/>
      <c r="J1210" s="46"/>
      <c r="K1210" s="46"/>
      <c r="L1210" s="46"/>
      <c r="M1210" s="46"/>
      <c r="N1210" s="46"/>
      <c r="O1210" s="46"/>
    </row>
    <row r="1211" spans="1:15">
      <c r="A1211" s="45"/>
      <c r="B1211" s="44"/>
      <c r="C1211" s="46"/>
      <c r="D1211" s="46"/>
      <c r="E1211" s="46"/>
      <c r="F1211" s="46"/>
      <c r="G1211" s="46"/>
      <c r="H1211" s="46"/>
      <c r="I1211" s="46"/>
      <c r="J1211" s="46"/>
      <c r="K1211" s="46"/>
      <c r="L1211" s="46"/>
      <c r="M1211" s="46"/>
      <c r="N1211" s="46"/>
      <c r="O1211" s="46"/>
    </row>
    <row r="1212" spans="1:15">
      <c r="A1212" s="45"/>
      <c r="B1212" s="44"/>
      <c r="C1212" s="4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</row>
    <row r="1213" spans="1:15">
      <c r="A1213" s="45"/>
      <c r="B1213" s="44"/>
      <c r="C1213" s="46"/>
      <c r="D1213" s="46"/>
      <c r="E1213" s="46"/>
      <c r="F1213" s="46"/>
      <c r="G1213" s="46"/>
      <c r="H1213" s="46"/>
      <c r="I1213" s="46"/>
      <c r="J1213" s="46"/>
      <c r="K1213" s="46"/>
      <c r="L1213" s="46"/>
      <c r="M1213" s="46"/>
      <c r="N1213" s="46"/>
      <c r="O1213" s="46"/>
    </row>
    <row r="1214" spans="1:15">
      <c r="A1214" s="45"/>
      <c r="B1214" s="44"/>
      <c r="C1214" s="46"/>
      <c r="D1214" s="46"/>
      <c r="E1214" s="46"/>
      <c r="F1214" s="46"/>
      <c r="G1214" s="46"/>
      <c r="H1214" s="46"/>
      <c r="I1214" s="46"/>
      <c r="J1214" s="46"/>
      <c r="K1214" s="46"/>
      <c r="L1214" s="46"/>
      <c r="M1214" s="46"/>
      <c r="N1214" s="46"/>
      <c r="O1214" s="46"/>
    </row>
    <row r="1215" spans="1:15">
      <c r="A1215" s="45"/>
      <c r="B1215" s="44"/>
      <c r="C1215" s="46"/>
      <c r="D1215" s="46"/>
      <c r="E1215" s="46"/>
      <c r="F1215" s="46"/>
      <c r="G1215" s="46"/>
      <c r="H1215" s="46"/>
      <c r="I1215" s="46"/>
      <c r="J1215" s="46"/>
      <c r="K1215" s="46"/>
      <c r="L1215" s="46"/>
      <c r="M1215" s="46"/>
      <c r="N1215" s="46"/>
      <c r="O1215" s="46"/>
    </row>
    <row r="1216" spans="1:15">
      <c r="A1216" s="45"/>
      <c r="B1216" s="44"/>
      <c r="C1216" s="4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</row>
    <row r="1217" spans="1:15">
      <c r="A1217" s="45"/>
      <c r="B1217" s="44"/>
      <c r="C1217" s="46"/>
      <c r="D1217" s="46"/>
      <c r="E1217" s="46"/>
      <c r="F1217" s="46"/>
      <c r="G1217" s="46"/>
      <c r="H1217" s="46"/>
      <c r="I1217" s="46"/>
      <c r="J1217" s="46"/>
      <c r="K1217" s="46"/>
      <c r="L1217" s="46"/>
      <c r="M1217" s="46"/>
      <c r="N1217" s="46"/>
      <c r="O1217" s="46"/>
    </row>
    <row r="1218" spans="1:15">
      <c r="A1218" s="45"/>
      <c r="B1218" s="44"/>
      <c r="C1218" s="46"/>
      <c r="D1218" s="46"/>
      <c r="E1218" s="46"/>
      <c r="F1218" s="46"/>
      <c r="G1218" s="46"/>
      <c r="H1218" s="46"/>
      <c r="I1218" s="46"/>
      <c r="J1218" s="46"/>
      <c r="K1218" s="46"/>
      <c r="L1218" s="46"/>
      <c r="M1218" s="46"/>
      <c r="N1218" s="46"/>
      <c r="O1218" s="46"/>
    </row>
    <row r="1219" spans="1:15">
      <c r="A1219" s="45"/>
      <c r="B1219" s="44"/>
      <c r="C1219" s="46"/>
      <c r="D1219" s="46"/>
      <c r="E1219" s="46"/>
      <c r="F1219" s="46"/>
      <c r="G1219" s="46"/>
      <c r="H1219" s="46"/>
      <c r="I1219" s="46"/>
      <c r="J1219" s="46"/>
      <c r="K1219" s="46"/>
      <c r="L1219" s="46"/>
      <c r="M1219" s="46"/>
      <c r="N1219" s="46"/>
      <c r="O1219" s="46"/>
    </row>
    <row r="1220" spans="1:15">
      <c r="A1220" s="45"/>
      <c r="B1220" s="44"/>
      <c r="C1220" s="4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</row>
    <row r="1221" spans="1:15">
      <c r="A1221" s="45"/>
      <c r="B1221" s="44"/>
      <c r="C1221" s="46"/>
      <c r="D1221" s="46"/>
      <c r="E1221" s="46"/>
      <c r="F1221" s="46"/>
      <c r="G1221" s="46"/>
      <c r="H1221" s="46"/>
      <c r="I1221" s="46"/>
      <c r="J1221" s="46"/>
      <c r="K1221" s="46"/>
      <c r="L1221" s="46"/>
      <c r="M1221" s="46"/>
      <c r="N1221" s="46"/>
      <c r="O1221" s="46"/>
    </row>
    <row r="1222" spans="1:15">
      <c r="A1222" s="45"/>
      <c r="B1222" s="44"/>
      <c r="C1222" s="46"/>
      <c r="D1222" s="46"/>
      <c r="E1222" s="46"/>
      <c r="F1222" s="46"/>
      <c r="G1222" s="46"/>
      <c r="H1222" s="46"/>
      <c r="I1222" s="46"/>
      <c r="J1222" s="46"/>
      <c r="K1222" s="46"/>
      <c r="L1222" s="46"/>
      <c r="M1222" s="46"/>
      <c r="N1222" s="46"/>
      <c r="O1222" s="46"/>
    </row>
    <row r="1223" spans="1:15">
      <c r="A1223" s="45"/>
      <c r="B1223" s="44"/>
      <c r="C1223" s="46"/>
      <c r="D1223" s="46"/>
      <c r="E1223" s="46"/>
      <c r="F1223" s="46"/>
      <c r="G1223" s="46"/>
      <c r="H1223" s="46"/>
      <c r="I1223" s="46"/>
      <c r="J1223" s="46"/>
      <c r="K1223" s="46"/>
      <c r="L1223" s="46"/>
      <c r="M1223" s="46"/>
      <c r="N1223" s="46"/>
      <c r="O1223" s="46"/>
    </row>
    <row r="1224" spans="1:15">
      <c r="A1224" s="45"/>
      <c r="B1224" s="44"/>
      <c r="C1224" s="4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</row>
    <row r="1225" spans="1:15">
      <c r="A1225" s="45"/>
      <c r="B1225" s="44"/>
      <c r="C1225" s="46"/>
      <c r="D1225" s="46"/>
      <c r="E1225" s="46"/>
      <c r="F1225" s="46"/>
      <c r="G1225" s="46"/>
      <c r="H1225" s="46"/>
      <c r="I1225" s="46"/>
      <c r="J1225" s="46"/>
      <c r="K1225" s="46"/>
      <c r="L1225" s="46"/>
      <c r="M1225" s="46"/>
      <c r="N1225" s="46"/>
      <c r="O1225" s="46"/>
    </row>
    <row r="1226" spans="1:15">
      <c r="A1226" s="45"/>
      <c r="B1226" s="44"/>
      <c r="C1226" s="46"/>
      <c r="D1226" s="46"/>
      <c r="E1226" s="46"/>
      <c r="F1226" s="46"/>
      <c r="G1226" s="46"/>
      <c r="H1226" s="46"/>
      <c r="I1226" s="46"/>
      <c r="J1226" s="46"/>
      <c r="K1226" s="46"/>
      <c r="L1226" s="46"/>
      <c r="M1226" s="46"/>
      <c r="N1226" s="46"/>
      <c r="O1226" s="46"/>
    </row>
    <row r="1227" spans="1:15">
      <c r="A1227" s="45"/>
      <c r="B1227" s="44"/>
      <c r="C1227" s="46"/>
      <c r="D1227" s="46"/>
      <c r="E1227" s="46"/>
      <c r="F1227" s="46"/>
      <c r="G1227" s="46"/>
      <c r="H1227" s="46"/>
      <c r="I1227" s="46"/>
      <c r="J1227" s="46"/>
      <c r="K1227" s="46"/>
      <c r="L1227" s="46"/>
      <c r="M1227" s="46"/>
      <c r="N1227" s="46"/>
      <c r="O1227" s="46"/>
    </row>
    <row r="1228" spans="1:15">
      <c r="A1228" s="45"/>
      <c r="B1228" s="44"/>
      <c r="C1228" s="4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</row>
    <row r="1229" spans="1:15">
      <c r="A1229" s="45"/>
      <c r="B1229" s="44"/>
      <c r="C1229" s="46"/>
      <c r="D1229" s="46"/>
      <c r="E1229" s="46"/>
      <c r="F1229" s="46"/>
      <c r="G1229" s="46"/>
      <c r="H1229" s="46"/>
      <c r="I1229" s="46"/>
      <c r="J1229" s="46"/>
      <c r="K1229" s="46"/>
      <c r="L1229" s="46"/>
      <c r="M1229" s="46"/>
      <c r="N1229" s="46"/>
      <c r="O1229" s="46"/>
    </row>
    <row r="1230" spans="1:15">
      <c r="A1230" s="45"/>
      <c r="B1230" s="44"/>
      <c r="C1230" s="46"/>
      <c r="D1230" s="46"/>
      <c r="E1230" s="46"/>
      <c r="F1230" s="46"/>
      <c r="G1230" s="46"/>
      <c r="H1230" s="46"/>
      <c r="I1230" s="46"/>
      <c r="J1230" s="46"/>
      <c r="K1230" s="46"/>
      <c r="L1230" s="46"/>
      <c r="M1230" s="46"/>
      <c r="N1230" s="46"/>
      <c r="O1230" s="46"/>
    </row>
    <row r="1231" spans="1:15">
      <c r="A1231" s="45"/>
      <c r="B1231" s="44"/>
      <c r="C1231" s="46"/>
      <c r="D1231" s="46"/>
      <c r="E1231" s="46"/>
      <c r="F1231" s="46"/>
      <c r="G1231" s="46"/>
      <c r="H1231" s="46"/>
      <c r="I1231" s="46"/>
      <c r="J1231" s="46"/>
      <c r="K1231" s="46"/>
      <c r="L1231" s="46"/>
      <c r="M1231" s="46"/>
      <c r="N1231" s="46"/>
      <c r="O1231" s="46"/>
    </row>
    <row r="1232" spans="1:15">
      <c r="A1232" s="45"/>
      <c r="B1232" s="44"/>
      <c r="C1232" s="4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</row>
    <row r="1233" spans="1:15">
      <c r="A1233" s="45"/>
      <c r="B1233" s="44"/>
      <c r="C1233" s="46"/>
      <c r="D1233" s="46"/>
      <c r="E1233" s="46"/>
      <c r="F1233" s="46"/>
      <c r="G1233" s="46"/>
      <c r="H1233" s="46"/>
      <c r="I1233" s="46"/>
      <c r="J1233" s="46"/>
      <c r="K1233" s="46"/>
      <c r="L1233" s="46"/>
      <c r="M1233" s="46"/>
      <c r="N1233" s="46"/>
      <c r="O1233" s="46"/>
    </row>
    <row r="1234" spans="1:15">
      <c r="A1234" s="45"/>
      <c r="B1234" s="44"/>
      <c r="C1234" s="46"/>
      <c r="D1234" s="46"/>
      <c r="E1234" s="46"/>
      <c r="F1234" s="46"/>
      <c r="G1234" s="46"/>
      <c r="H1234" s="46"/>
      <c r="I1234" s="46"/>
      <c r="J1234" s="46"/>
      <c r="K1234" s="46"/>
      <c r="L1234" s="46"/>
      <c r="M1234" s="46"/>
      <c r="N1234" s="46"/>
      <c r="O1234" s="46"/>
    </row>
    <row r="1235" spans="1:15">
      <c r="A1235" s="45"/>
      <c r="B1235" s="44"/>
      <c r="C1235" s="46"/>
      <c r="D1235" s="46"/>
      <c r="E1235" s="46"/>
      <c r="F1235" s="46"/>
      <c r="G1235" s="46"/>
      <c r="H1235" s="46"/>
      <c r="I1235" s="46"/>
      <c r="J1235" s="46"/>
      <c r="K1235" s="46"/>
      <c r="L1235" s="46"/>
      <c r="M1235" s="46"/>
      <c r="N1235" s="46"/>
      <c r="O1235" s="46"/>
    </row>
    <row r="1236" spans="1:15">
      <c r="A1236" s="45"/>
      <c r="B1236" s="44"/>
      <c r="C1236" s="4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</row>
    <row r="1237" spans="1:15">
      <c r="A1237" s="45"/>
      <c r="B1237" s="44"/>
      <c r="C1237" s="46"/>
      <c r="D1237" s="46"/>
      <c r="E1237" s="46"/>
      <c r="F1237" s="46"/>
      <c r="G1237" s="46"/>
      <c r="H1237" s="46"/>
      <c r="I1237" s="46"/>
      <c r="J1237" s="46"/>
      <c r="K1237" s="46"/>
      <c r="L1237" s="46"/>
      <c r="M1237" s="46"/>
      <c r="N1237" s="46"/>
      <c r="O1237" s="46"/>
    </row>
    <row r="1238" spans="1:15">
      <c r="A1238" s="45"/>
      <c r="B1238" s="44"/>
      <c r="C1238" s="46"/>
      <c r="D1238" s="46"/>
      <c r="E1238" s="46"/>
      <c r="F1238" s="46"/>
      <c r="G1238" s="46"/>
      <c r="H1238" s="46"/>
      <c r="I1238" s="46"/>
      <c r="J1238" s="46"/>
      <c r="K1238" s="46"/>
      <c r="L1238" s="46"/>
      <c r="M1238" s="46"/>
      <c r="N1238" s="46"/>
      <c r="O1238" s="46"/>
    </row>
    <row r="1239" spans="1:15">
      <c r="A1239" s="45"/>
      <c r="B1239" s="44"/>
      <c r="C1239" s="46"/>
      <c r="D1239" s="46"/>
      <c r="E1239" s="46"/>
      <c r="F1239" s="46"/>
      <c r="G1239" s="46"/>
      <c r="H1239" s="46"/>
      <c r="I1239" s="46"/>
      <c r="J1239" s="46"/>
      <c r="K1239" s="46"/>
      <c r="L1239" s="46"/>
      <c r="M1239" s="46"/>
      <c r="N1239" s="46"/>
      <c r="O1239" s="46"/>
    </row>
    <row r="1240" spans="1:15">
      <c r="A1240" s="45"/>
      <c r="B1240" s="44"/>
      <c r="C1240" s="4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</row>
    <row r="1241" spans="1:15">
      <c r="A1241" s="45"/>
      <c r="B1241" s="44"/>
      <c r="C1241" s="46"/>
      <c r="D1241" s="46"/>
      <c r="E1241" s="46"/>
      <c r="F1241" s="46"/>
      <c r="G1241" s="46"/>
      <c r="H1241" s="46"/>
      <c r="I1241" s="46"/>
      <c r="J1241" s="46"/>
      <c r="K1241" s="46"/>
      <c r="L1241" s="46"/>
      <c r="M1241" s="46"/>
      <c r="N1241" s="46"/>
      <c r="O1241" s="46"/>
    </row>
    <row r="1242" spans="1:15">
      <c r="A1242" s="45"/>
      <c r="B1242" s="44"/>
      <c r="C1242" s="46"/>
      <c r="D1242" s="46"/>
      <c r="E1242" s="46"/>
      <c r="F1242" s="46"/>
      <c r="G1242" s="46"/>
      <c r="H1242" s="46"/>
      <c r="I1242" s="46"/>
      <c r="J1242" s="46"/>
      <c r="K1242" s="46"/>
      <c r="L1242" s="46"/>
      <c r="M1242" s="46"/>
      <c r="N1242" s="46"/>
      <c r="O1242" s="46"/>
    </row>
    <row r="1243" spans="1:15">
      <c r="A1243" s="45"/>
      <c r="B1243" s="44"/>
      <c r="C1243" s="46"/>
      <c r="D1243" s="46"/>
      <c r="E1243" s="46"/>
      <c r="F1243" s="46"/>
      <c r="G1243" s="46"/>
      <c r="H1243" s="46"/>
      <c r="I1243" s="46"/>
      <c r="J1243" s="46"/>
      <c r="K1243" s="46"/>
      <c r="L1243" s="46"/>
      <c r="M1243" s="46"/>
      <c r="N1243" s="46"/>
      <c r="O1243" s="46"/>
    </row>
    <row r="1244" spans="1:15">
      <c r="A1244" s="45"/>
      <c r="B1244" s="44"/>
      <c r="C1244" s="4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</row>
    <row r="1245" spans="1:15">
      <c r="A1245" s="45"/>
      <c r="B1245" s="44"/>
      <c r="C1245" s="46"/>
      <c r="D1245" s="46"/>
      <c r="E1245" s="46"/>
      <c r="F1245" s="46"/>
      <c r="G1245" s="46"/>
      <c r="H1245" s="46"/>
      <c r="I1245" s="46"/>
      <c r="J1245" s="46"/>
      <c r="K1245" s="46"/>
      <c r="L1245" s="46"/>
      <c r="M1245" s="46"/>
      <c r="N1245" s="46"/>
      <c r="O1245" s="46"/>
    </row>
    <row r="1246" spans="1:15">
      <c r="A1246" s="45"/>
      <c r="B1246" s="44"/>
      <c r="C1246" s="46"/>
      <c r="D1246" s="46"/>
      <c r="E1246" s="46"/>
      <c r="F1246" s="46"/>
      <c r="G1246" s="46"/>
      <c r="H1246" s="46"/>
      <c r="I1246" s="46"/>
      <c r="J1246" s="46"/>
      <c r="K1246" s="46"/>
      <c r="L1246" s="46"/>
      <c r="M1246" s="46"/>
      <c r="N1246" s="46"/>
      <c r="O1246" s="46"/>
    </row>
    <row r="1247" spans="1:15">
      <c r="A1247" s="45"/>
      <c r="B1247" s="44"/>
      <c r="C1247" s="46"/>
      <c r="D1247" s="46"/>
      <c r="E1247" s="46"/>
      <c r="F1247" s="46"/>
      <c r="G1247" s="46"/>
      <c r="H1247" s="46"/>
      <c r="I1247" s="46"/>
      <c r="J1247" s="46"/>
      <c r="K1247" s="46"/>
      <c r="L1247" s="46"/>
      <c r="M1247" s="46"/>
      <c r="N1247" s="46"/>
      <c r="O1247" s="46"/>
    </row>
    <row r="1248" spans="1:15">
      <c r="A1248" s="45"/>
      <c r="B1248" s="44"/>
      <c r="C1248" s="4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</row>
    <row r="1249" spans="1:15">
      <c r="A1249" s="45"/>
      <c r="B1249" s="44"/>
      <c r="C1249" s="46"/>
      <c r="D1249" s="46"/>
      <c r="E1249" s="46"/>
      <c r="F1249" s="46"/>
      <c r="G1249" s="46"/>
      <c r="H1249" s="46"/>
      <c r="I1249" s="46"/>
      <c r="J1249" s="46"/>
      <c r="K1249" s="46"/>
      <c r="L1249" s="46"/>
      <c r="M1249" s="46"/>
      <c r="N1249" s="46"/>
      <c r="O1249" s="46"/>
    </row>
    <row r="1250" spans="1:15">
      <c r="A1250" s="45"/>
      <c r="B1250" s="44"/>
      <c r="C1250" s="46"/>
      <c r="D1250" s="46"/>
      <c r="E1250" s="46"/>
      <c r="F1250" s="46"/>
      <c r="G1250" s="46"/>
      <c r="H1250" s="46"/>
      <c r="I1250" s="46"/>
      <c r="J1250" s="46"/>
      <c r="K1250" s="46"/>
      <c r="L1250" s="46"/>
      <c r="M1250" s="46"/>
      <c r="N1250" s="46"/>
      <c r="O1250" s="46"/>
    </row>
    <row r="1251" spans="1:15">
      <c r="A1251" s="45"/>
      <c r="B1251" s="44"/>
      <c r="C1251" s="46"/>
      <c r="D1251" s="46"/>
      <c r="E1251" s="46"/>
      <c r="F1251" s="46"/>
      <c r="G1251" s="46"/>
      <c r="H1251" s="46"/>
      <c r="I1251" s="46"/>
      <c r="J1251" s="46"/>
      <c r="K1251" s="46"/>
      <c r="L1251" s="46"/>
      <c r="M1251" s="46"/>
      <c r="N1251" s="46"/>
      <c r="O1251" s="46"/>
    </row>
    <row r="1252" spans="1:15">
      <c r="A1252" s="45"/>
      <c r="B1252" s="44"/>
      <c r="C1252" s="4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</row>
    <row r="1253" spans="1:15">
      <c r="A1253" s="45"/>
      <c r="B1253" s="44"/>
      <c r="C1253" s="46"/>
      <c r="D1253" s="46"/>
      <c r="E1253" s="46"/>
      <c r="F1253" s="46"/>
      <c r="G1253" s="46"/>
      <c r="H1253" s="46"/>
      <c r="I1253" s="46"/>
      <c r="J1253" s="46"/>
      <c r="K1253" s="46"/>
      <c r="L1253" s="46"/>
      <c r="M1253" s="46"/>
      <c r="N1253" s="46"/>
      <c r="O1253" s="46"/>
    </row>
    <row r="1254" spans="1:15">
      <c r="A1254" s="45"/>
      <c r="B1254" s="44"/>
      <c r="C1254" s="46"/>
      <c r="D1254" s="46"/>
      <c r="E1254" s="46"/>
      <c r="F1254" s="46"/>
      <c r="G1254" s="46"/>
      <c r="H1254" s="46"/>
      <c r="I1254" s="46"/>
      <c r="J1254" s="46"/>
      <c r="K1254" s="46"/>
      <c r="L1254" s="46"/>
      <c r="M1254" s="46"/>
      <c r="N1254" s="46"/>
      <c r="O1254" s="46"/>
    </row>
    <row r="1255" spans="1:15">
      <c r="A1255" s="45"/>
      <c r="B1255" s="44"/>
      <c r="C1255" s="46"/>
      <c r="D1255" s="46"/>
      <c r="E1255" s="46"/>
      <c r="F1255" s="46"/>
      <c r="G1255" s="46"/>
      <c r="H1255" s="46"/>
      <c r="I1255" s="46"/>
      <c r="J1255" s="46"/>
      <c r="K1255" s="46"/>
      <c r="L1255" s="46"/>
      <c r="M1255" s="46"/>
      <c r="N1255" s="46"/>
      <c r="O1255" s="46"/>
    </row>
    <row r="1256" spans="1:15">
      <c r="A1256" s="45"/>
      <c r="B1256" s="44"/>
      <c r="C1256" s="4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</row>
    <row r="1257" spans="1:15">
      <c r="A1257" s="45"/>
      <c r="B1257" s="44"/>
      <c r="C1257" s="46"/>
      <c r="D1257" s="46"/>
      <c r="E1257" s="46"/>
      <c r="F1257" s="46"/>
      <c r="G1257" s="46"/>
      <c r="H1257" s="46"/>
      <c r="I1257" s="46"/>
      <c r="J1257" s="46"/>
      <c r="K1257" s="46"/>
      <c r="L1257" s="46"/>
      <c r="M1257" s="46"/>
      <c r="N1257" s="46"/>
      <c r="O1257" s="46"/>
    </row>
    <row r="1258" spans="1:15">
      <c r="A1258" s="45"/>
      <c r="B1258" s="44"/>
      <c r="C1258" s="46"/>
      <c r="D1258" s="46"/>
      <c r="E1258" s="46"/>
      <c r="F1258" s="46"/>
      <c r="G1258" s="46"/>
      <c r="H1258" s="46"/>
      <c r="I1258" s="46"/>
      <c r="J1258" s="46"/>
      <c r="K1258" s="46"/>
      <c r="L1258" s="46"/>
      <c r="M1258" s="46"/>
      <c r="N1258" s="46"/>
      <c r="O1258" s="46"/>
    </row>
    <row r="1259" spans="1:15">
      <c r="A1259" s="45"/>
      <c r="B1259" s="44"/>
      <c r="C1259" s="46"/>
      <c r="D1259" s="46"/>
      <c r="E1259" s="46"/>
      <c r="F1259" s="46"/>
      <c r="G1259" s="46"/>
      <c r="H1259" s="46"/>
      <c r="I1259" s="46"/>
      <c r="J1259" s="46"/>
      <c r="K1259" s="46"/>
      <c r="L1259" s="46"/>
      <c r="M1259" s="46"/>
      <c r="N1259" s="46"/>
      <c r="O1259" s="46"/>
    </row>
    <row r="1260" spans="1:15">
      <c r="A1260" s="45"/>
      <c r="B1260" s="44"/>
      <c r="C1260" s="4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</row>
    <row r="1261" spans="1:15">
      <c r="A1261" s="45"/>
      <c r="B1261" s="44"/>
      <c r="C1261" s="46"/>
      <c r="D1261" s="46"/>
      <c r="E1261" s="46"/>
      <c r="F1261" s="46"/>
      <c r="G1261" s="46"/>
      <c r="H1261" s="46"/>
      <c r="I1261" s="46"/>
      <c r="J1261" s="46"/>
      <c r="K1261" s="46"/>
      <c r="L1261" s="46"/>
      <c r="M1261" s="46"/>
      <c r="N1261" s="46"/>
      <c r="O1261" s="46"/>
    </row>
    <row r="1262" spans="1:15">
      <c r="A1262" s="45"/>
      <c r="B1262" s="44"/>
      <c r="C1262" s="46"/>
      <c r="D1262" s="46"/>
      <c r="E1262" s="46"/>
      <c r="F1262" s="46"/>
      <c r="G1262" s="46"/>
      <c r="H1262" s="46"/>
      <c r="I1262" s="46"/>
      <c r="J1262" s="46"/>
      <c r="K1262" s="46"/>
      <c r="L1262" s="46"/>
      <c r="M1262" s="46"/>
      <c r="N1262" s="46"/>
      <c r="O1262" s="46"/>
    </row>
    <row r="1263" spans="1:15">
      <c r="A1263" s="45"/>
      <c r="B1263" s="44"/>
      <c r="C1263" s="46"/>
      <c r="D1263" s="46"/>
      <c r="E1263" s="46"/>
      <c r="F1263" s="46"/>
      <c r="G1263" s="46"/>
      <c r="H1263" s="46"/>
      <c r="I1263" s="46"/>
      <c r="J1263" s="46"/>
      <c r="K1263" s="46"/>
      <c r="L1263" s="46"/>
      <c r="M1263" s="46"/>
      <c r="N1263" s="46"/>
      <c r="O1263" s="46"/>
    </row>
    <row r="1264" spans="1:15">
      <c r="A1264" s="45"/>
      <c r="B1264" s="44"/>
      <c r="C1264" s="4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</row>
    <row r="1265" spans="1:15">
      <c r="A1265" s="45"/>
      <c r="B1265" s="44"/>
      <c r="C1265" s="46"/>
      <c r="D1265" s="46"/>
      <c r="E1265" s="46"/>
      <c r="F1265" s="46"/>
      <c r="G1265" s="46"/>
      <c r="H1265" s="46"/>
      <c r="I1265" s="46"/>
      <c r="J1265" s="46"/>
      <c r="K1265" s="46"/>
      <c r="L1265" s="46"/>
      <c r="M1265" s="46"/>
      <c r="N1265" s="46"/>
      <c r="O1265" s="46"/>
    </row>
    <row r="1266" spans="1:15">
      <c r="A1266" s="45"/>
      <c r="B1266" s="44"/>
      <c r="C1266" s="46"/>
      <c r="D1266" s="46"/>
      <c r="E1266" s="46"/>
      <c r="F1266" s="46"/>
      <c r="G1266" s="46"/>
      <c r="H1266" s="46"/>
      <c r="I1266" s="46"/>
      <c r="J1266" s="46"/>
      <c r="K1266" s="46"/>
      <c r="L1266" s="46"/>
      <c r="M1266" s="46"/>
      <c r="N1266" s="46"/>
      <c r="O1266" s="46"/>
    </row>
    <row r="1267" spans="1:15">
      <c r="A1267" s="45"/>
      <c r="B1267" s="44"/>
      <c r="C1267" s="46"/>
      <c r="D1267" s="46"/>
      <c r="E1267" s="46"/>
      <c r="F1267" s="46"/>
      <c r="G1267" s="46"/>
      <c r="H1267" s="46"/>
      <c r="I1267" s="46"/>
      <c r="J1267" s="46"/>
      <c r="K1267" s="46"/>
      <c r="L1267" s="46"/>
      <c r="M1267" s="46"/>
      <c r="N1267" s="46"/>
      <c r="O1267" s="46"/>
    </row>
    <row r="1268" spans="1:15">
      <c r="A1268" s="45"/>
      <c r="B1268" s="44"/>
      <c r="C1268" s="4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</row>
    <row r="1269" spans="1:15">
      <c r="A1269" s="45"/>
      <c r="B1269" s="44"/>
      <c r="C1269" s="46"/>
      <c r="D1269" s="46"/>
      <c r="E1269" s="46"/>
      <c r="F1269" s="46"/>
      <c r="G1269" s="46"/>
      <c r="H1269" s="46"/>
      <c r="I1269" s="46"/>
      <c r="J1269" s="46"/>
      <c r="K1269" s="46"/>
      <c r="L1269" s="46"/>
      <c r="M1269" s="46"/>
      <c r="N1269" s="46"/>
      <c r="O1269" s="46"/>
    </row>
    <row r="1270" spans="1:15">
      <c r="A1270" s="45"/>
      <c r="B1270" s="44"/>
      <c r="C1270" s="46"/>
      <c r="D1270" s="46"/>
      <c r="E1270" s="46"/>
      <c r="F1270" s="46"/>
      <c r="G1270" s="46"/>
      <c r="H1270" s="46"/>
      <c r="I1270" s="46"/>
      <c r="J1270" s="46"/>
      <c r="K1270" s="46"/>
      <c r="L1270" s="46"/>
      <c r="M1270" s="46"/>
      <c r="N1270" s="46"/>
      <c r="O1270" s="46"/>
    </row>
    <row r="1271" spans="1:15">
      <c r="A1271" s="45"/>
      <c r="B1271" s="44"/>
      <c r="C1271" s="46"/>
      <c r="D1271" s="46"/>
      <c r="E1271" s="46"/>
      <c r="F1271" s="46"/>
      <c r="G1271" s="46"/>
      <c r="H1271" s="46"/>
      <c r="I1271" s="46"/>
      <c r="J1271" s="46"/>
      <c r="K1271" s="46"/>
      <c r="L1271" s="46"/>
      <c r="M1271" s="46"/>
      <c r="N1271" s="46"/>
      <c r="O1271" s="46"/>
    </row>
    <row r="1272" spans="1:15">
      <c r="A1272" s="45"/>
      <c r="B1272" s="44"/>
      <c r="C1272" s="4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</row>
    <row r="1273" spans="1:15">
      <c r="A1273" s="45"/>
      <c r="B1273" s="44"/>
      <c r="C1273" s="46"/>
      <c r="D1273" s="46"/>
      <c r="E1273" s="46"/>
      <c r="F1273" s="46"/>
      <c r="G1273" s="46"/>
      <c r="H1273" s="46"/>
      <c r="I1273" s="46"/>
      <c r="J1273" s="46"/>
      <c r="K1273" s="46"/>
      <c r="L1273" s="46"/>
      <c r="M1273" s="46"/>
      <c r="N1273" s="46"/>
      <c r="O1273" s="46"/>
    </row>
    <row r="1274" spans="1:15">
      <c r="A1274" s="45"/>
      <c r="B1274" s="44"/>
      <c r="C1274" s="46"/>
      <c r="D1274" s="46"/>
      <c r="E1274" s="46"/>
      <c r="F1274" s="46"/>
      <c r="G1274" s="46"/>
      <c r="H1274" s="46"/>
      <c r="I1274" s="46"/>
      <c r="J1274" s="46"/>
      <c r="K1274" s="46"/>
      <c r="L1274" s="46"/>
      <c r="M1274" s="46"/>
      <c r="N1274" s="46"/>
      <c r="O1274" s="46"/>
    </row>
    <row r="1275" spans="1:15">
      <c r="A1275" s="45"/>
      <c r="B1275" s="44"/>
      <c r="C1275" s="46"/>
      <c r="D1275" s="46"/>
      <c r="E1275" s="46"/>
      <c r="F1275" s="46"/>
      <c r="G1275" s="46"/>
      <c r="H1275" s="46"/>
      <c r="I1275" s="46"/>
      <c r="J1275" s="46"/>
      <c r="K1275" s="46"/>
      <c r="L1275" s="46"/>
      <c r="M1275" s="46"/>
      <c r="N1275" s="46"/>
      <c r="O1275" s="46"/>
    </row>
    <row r="1276" spans="1:15">
      <c r="A1276" s="45"/>
      <c r="B1276" s="44"/>
      <c r="C1276" s="4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</row>
    <row r="1277" spans="1:15">
      <c r="A1277" s="45"/>
      <c r="B1277" s="44"/>
      <c r="C1277" s="46"/>
      <c r="D1277" s="46"/>
      <c r="E1277" s="46"/>
      <c r="F1277" s="46"/>
      <c r="G1277" s="46"/>
      <c r="H1277" s="46"/>
      <c r="I1277" s="46"/>
      <c r="J1277" s="46"/>
      <c r="K1277" s="46"/>
      <c r="L1277" s="46"/>
      <c r="M1277" s="46"/>
      <c r="N1277" s="46"/>
      <c r="O1277" s="46"/>
    </row>
    <row r="1278" spans="1:15">
      <c r="A1278" s="45"/>
      <c r="B1278" s="44"/>
      <c r="C1278" s="46"/>
      <c r="D1278" s="46"/>
      <c r="E1278" s="46"/>
      <c r="F1278" s="46"/>
      <c r="G1278" s="46"/>
      <c r="H1278" s="46"/>
      <c r="I1278" s="46"/>
      <c r="J1278" s="46"/>
      <c r="K1278" s="46"/>
      <c r="L1278" s="46"/>
      <c r="M1278" s="46"/>
      <c r="N1278" s="46"/>
      <c r="O1278" s="46"/>
    </row>
    <row r="1279" spans="1:15">
      <c r="A1279" s="45"/>
      <c r="B1279" s="44"/>
      <c r="C1279" s="46"/>
      <c r="D1279" s="46"/>
      <c r="E1279" s="46"/>
      <c r="F1279" s="46"/>
      <c r="G1279" s="46"/>
      <c r="H1279" s="46"/>
      <c r="I1279" s="46"/>
      <c r="J1279" s="46"/>
      <c r="K1279" s="46"/>
      <c r="L1279" s="46"/>
      <c r="M1279" s="46"/>
      <c r="N1279" s="46"/>
      <c r="O1279" s="46"/>
    </row>
    <row r="1280" spans="1:15">
      <c r="A1280" s="45"/>
      <c r="B1280" s="44"/>
      <c r="C1280" s="4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</row>
    <row r="1281" spans="1:15">
      <c r="A1281" s="45"/>
      <c r="B1281" s="44"/>
      <c r="C1281" s="46"/>
      <c r="D1281" s="46"/>
      <c r="E1281" s="46"/>
      <c r="F1281" s="46"/>
      <c r="G1281" s="46"/>
      <c r="H1281" s="46"/>
      <c r="I1281" s="46"/>
      <c r="J1281" s="46"/>
      <c r="K1281" s="46"/>
      <c r="L1281" s="46"/>
      <c r="M1281" s="46"/>
      <c r="N1281" s="46"/>
      <c r="O1281" s="46"/>
    </row>
    <row r="1282" spans="1:15">
      <c r="A1282" s="45"/>
      <c r="B1282" s="44"/>
      <c r="C1282" s="46"/>
      <c r="D1282" s="46"/>
      <c r="E1282" s="46"/>
      <c r="F1282" s="46"/>
      <c r="G1282" s="46"/>
      <c r="H1282" s="46"/>
      <c r="I1282" s="46"/>
      <c r="J1282" s="46"/>
      <c r="K1282" s="46"/>
      <c r="L1282" s="46"/>
      <c r="M1282" s="46"/>
      <c r="N1282" s="46"/>
      <c r="O1282" s="46"/>
    </row>
    <row r="1283" spans="1:15">
      <c r="A1283" s="45"/>
      <c r="B1283" s="44"/>
      <c r="C1283" s="46"/>
      <c r="D1283" s="46"/>
      <c r="E1283" s="46"/>
      <c r="F1283" s="46"/>
      <c r="G1283" s="46"/>
      <c r="H1283" s="46"/>
      <c r="I1283" s="46"/>
      <c r="J1283" s="46"/>
      <c r="K1283" s="46"/>
      <c r="L1283" s="46"/>
      <c r="M1283" s="46"/>
      <c r="N1283" s="46"/>
      <c r="O1283" s="46"/>
    </row>
    <row r="1284" spans="1:15">
      <c r="A1284" s="45"/>
      <c r="B1284" s="44"/>
      <c r="C1284" s="4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</row>
    <row r="1285" spans="1:15">
      <c r="A1285" s="45"/>
      <c r="B1285" s="44"/>
      <c r="C1285" s="46"/>
      <c r="D1285" s="46"/>
      <c r="E1285" s="46"/>
      <c r="F1285" s="46"/>
      <c r="G1285" s="46"/>
      <c r="H1285" s="46"/>
      <c r="I1285" s="46"/>
      <c r="J1285" s="46"/>
      <c r="K1285" s="46"/>
      <c r="L1285" s="46"/>
      <c r="M1285" s="46"/>
      <c r="N1285" s="46"/>
      <c r="O1285" s="46"/>
    </row>
    <row r="1286" spans="1:15">
      <c r="A1286" s="45"/>
      <c r="B1286" s="44"/>
      <c r="C1286" s="46"/>
      <c r="D1286" s="46"/>
      <c r="E1286" s="46"/>
      <c r="F1286" s="46"/>
      <c r="G1286" s="46"/>
      <c r="H1286" s="46"/>
      <c r="I1286" s="46"/>
      <c r="J1286" s="46"/>
      <c r="K1286" s="46"/>
      <c r="L1286" s="46"/>
      <c r="M1286" s="46"/>
      <c r="N1286" s="46"/>
      <c r="O1286" s="46"/>
    </row>
    <row r="1287" spans="1:15">
      <c r="A1287" s="45"/>
      <c r="B1287" s="44"/>
      <c r="C1287" s="46"/>
      <c r="D1287" s="46"/>
      <c r="E1287" s="46"/>
      <c r="F1287" s="46"/>
      <c r="G1287" s="46"/>
      <c r="H1287" s="46"/>
      <c r="I1287" s="46"/>
      <c r="J1287" s="46"/>
      <c r="K1287" s="46"/>
      <c r="L1287" s="46"/>
      <c r="M1287" s="46"/>
      <c r="N1287" s="46"/>
      <c r="O1287" s="46"/>
    </row>
    <row r="1288" spans="1:15">
      <c r="A1288" s="45"/>
      <c r="B1288" s="44"/>
      <c r="C1288" s="4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</row>
    <row r="1289" spans="1:15">
      <c r="A1289" s="45"/>
      <c r="B1289" s="44"/>
      <c r="C1289" s="46"/>
      <c r="D1289" s="46"/>
      <c r="E1289" s="46"/>
      <c r="F1289" s="46"/>
      <c r="G1289" s="46"/>
      <c r="H1289" s="46"/>
      <c r="I1289" s="46"/>
      <c r="J1289" s="46"/>
      <c r="K1289" s="46"/>
      <c r="L1289" s="46"/>
      <c r="M1289" s="46"/>
      <c r="N1289" s="46"/>
      <c r="O1289" s="46"/>
    </row>
    <row r="1290" spans="1:15">
      <c r="A1290" s="45"/>
      <c r="B1290" s="44"/>
      <c r="C1290" s="46"/>
      <c r="D1290" s="46"/>
      <c r="E1290" s="46"/>
      <c r="F1290" s="46"/>
      <c r="G1290" s="46"/>
      <c r="H1290" s="46"/>
      <c r="I1290" s="46"/>
      <c r="J1290" s="46"/>
      <c r="K1290" s="46"/>
      <c r="L1290" s="46"/>
      <c r="M1290" s="46"/>
      <c r="N1290" s="46"/>
      <c r="O1290" s="46"/>
    </row>
    <row r="1291" spans="1:15">
      <c r="A1291" s="45"/>
      <c r="B1291" s="44"/>
      <c r="C1291" s="46"/>
      <c r="D1291" s="46"/>
      <c r="E1291" s="46"/>
      <c r="F1291" s="46"/>
      <c r="G1291" s="46"/>
      <c r="H1291" s="46"/>
      <c r="I1291" s="46"/>
      <c r="J1291" s="46"/>
      <c r="K1291" s="46"/>
      <c r="L1291" s="46"/>
      <c r="M1291" s="46"/>
      <c r="N1291" s="46"/>
      <c r="O1291" s="46"/>
    </row>
    <row r="1292" spans="1:15">
      <c r="A1292" s="45"/>
      <c r="B1292" s="44"/>
      <c r="C1292" s="4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</row>
    <row r="1293" spans="1:15">
      <c r="A1293" s="45"/>
      <c r="B1293" s="44"/>
      <c r="C1293" s="46"/>
      <c r="D1293" s="46"/>
      <c r="E1293" s="46"/>
      <c r="F1293" s="46"/>
      <c r="G1293" s="46"/>
      <c r="H1293" s="46"/>
      <c r="I1293" s="46"/>
      <c r="J1293" s="46"/>
      <c r="K1293" s="46"/>
      <c r="L1293" s="46"/>
      <c r="M1293" s="46"/>
      <c r="N1293" s="46"/>
      <c r="O1293" s="46"/>
    </row>
    <row r="1294" spans="1:15">
      <c r="A1294" s="45"/>
      <c r="B1294" s="44"/>
      <c r="C1294" s="46"/>
      <c r="D1294" s="46"/>
      <c r="E1294" s="46"/>
      <c r="F1294" s="46"/>
      <c r="G1294" s="46"/>
      <c r="H1294" s="46"/>
      <c r="I1294" s="46"/>
      <c r="J1294" s="46"/>
      <c r="K1294" s="46"/>
      <c r="L1294" s="46"/>
      <c r="M1294" s="46"/>
      <c r="N1294" s="46"/>
      <c r="O1294" s="46"/>
    </row>
    <row r="1295" spans="1:15">
      <c r="A1295" s="45"/>
      <c r="B1295" s="44"/>
      <c r="C1295" s="46"/>
      <c r="D1295" s="46"/>
      <c r="E1295" s="46"/>
      <c r="F1295" s="46"/>
      <c r="G1295" s="46"/>
      <c r="H1295" s="46"/>
      <c r="I1295" s="46"/>
      <c r="J1295" s="46"/>
      <c r="K1295" s="46"/>
      <c r="L1295" s="46"/>
      <c r="M1295" s="46"/>
      <c r="N1295" s="46"/>
      <c r="O1295" s="46"/>
    </row>
    <row r="1296" spans="1:15">
      <c r="A1296" s="45"/>
      <c r="B1296" s="44"/>
      <c r="C1296" s="4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</row>
    <row r="1297" spans="1:15">
      <c r="A1297" s="45"/>
      <c r="B1297" s="44"/>
      <c r="C1297" s="46"/>
      <c r="D1297" s="46"/>
      <c r="E1297" s="46"/>
      <c r="F1297" s="46"/>
      <c r="G1297" s="46"/>
      <c r="H1297" s="46"/>
      <c r="I1297" s="46"/>
      <c r="J1297" s="46"/>
      <c r="K1297" s="46"/>
      <c r="L1297" s="46"/>
      <c r="M1297" s="46"/>
      <c r="N1297" s="46"/>
      <c r="O1297" s="46"/>
    </row>
    <row r="1298" spans="1:15">
      <c r="A1298" s="45"/>
      <c r="B1298" s="44"/>
      <c r="C1298" s="46"/>
      <c r="D1298" s="46"/>
      <c r="E1298" s="46"/>
      <c r="F1298" s="46"/>
      <c r="G1298" s="46"/>
      <c r="H1298" s="46"/>
      <c r="I1298" s="46"/>
      <c r="J1298" s="46"/>
      <c r="K1298" s="46"/>
      <c r="L1298" s="46"/>
      <c r="M1298" s="46"/>
      <c r="N1298" s="46"/>
      <c r="O1298" s="46"/>
    </row>
    <row r="1299" spans="1:15">
      <c r="A1299" s="45"/>
      <c r="B1299" s="44"/>
      <c r="C1299" s="46"/>
      <c r="D1299" s="46"/>
      <c r="E1299" s="46"/>
      <c r="F1299" s="46"/>
      <c r="G1299" s="46"/>
      <c r="H1299" s="46"/>
      <c r="I1299" s="46"/>
      <c r="J1299" s="46"/>
      <c r="K1299" s="46"/>
      <c r="L1299" s="46"/>
      <c r="M1299" s="46"/>
      <c r="N1299" s="46"/>
      <c r="O1299" s="46"/>
    </row>
    <row r="1300" spans="1:15">
      <c r="A1300" s="45"/>
      <c r="B1300" s="44"/>
      <c r="C1300" s="4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</row>
    <row r="1301" spans="1:15">
      <c r="A1301" s="45"/>
      <c r="B1301" s="44"/>
      <c r="C1301" s="46"/>
      <c r="D1301" s="46"/>
      <c r="E1301" s="46"/>
      <c r="F1301" s="46"/>
      <c r="G1301" s="46"/>
      <c r="H1301" s="46"/>
      <c r="I1301" s="46"/>
      <c r="J1301" s="46"/>
      <c r="K1301" s="46"/>
      <c r="L1301" s="46"/>
      <c r="M1301" s="46"/>
      <c r="N1301" s="46"/>
      <c r="O1301" s="46"/>
    </row>
    <row r="1302" spans="1:15">
      <c r="A1302" s="45"/>
      <c r="B1302" s="44"/>
      <c r="C1302" s="46"/>
      <c r="D1302" s="46"/>
      <c r="E1302" s="46"/>
      <c r="F1302" s="46"/>
      <c r="G1302" s="46"/>
      <c r="H1302" s="46"/>
      <c r="I1302" s="46"/>
      <c r="J1302" s="46"/>
      <c r="K1302" s="46"/>
      <c r="L1302" s="46"/>
      <c r="M1302" s="46"/>
      <c r="N1302" s="46"/>
      <c r="O1302" s="46"/>
    </row>
    <row r="1303" spans="1:15">
      <c r="A1303" s="45"/>
      <c r="B1303" s="44"/>
      <c r="C1303" s="46"/>
      <c r="D1303" s="46"/>
      <c r="E1303" s="46"/>
      <c r="F1303" s="46"/>
      <c r="G1303" s="46"/>
      <c r="H1303" s="46"/>
      <c r="I1303" s="46"/>
      <c r="J1303" s="46"/>
      <c r="K1303" s="46"/>
      <c r="L1303" s="46"/>
      <c r="M1303" s="46"/>
      <c r="N1303" s="46"/>
      <c r="O1303" s="46"/>
    </row>
    <row r="1304" spans="1:15">
      <c r="A1304" s="45"/>
      <c r="B1304" s="44"/>
      <c r="C1304" s="4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</row>
    <row r="1305" spans="1:15">
      <c r="A1305" s="45"/>
      <c r="B1305" s="44"/>
      <c r="C1305" s="46"/>
      <c r="D1305" s="46"/>
      <c r="E1305" s="46"/>
      <c r="F1305" s="46"/>
      <c r="G1305" s="46"/>
      <c r="H1305" s="46"/>
      <c r="I1305" s="46"/>
      <c r="J1305" s="46"/>
      <c r="K1305" s="46"/>
      <c r="L1305" s="46"/>
      <c r="M1305" s="46"/>
      <c r="N1305" s="46"/>
      <c r="O1305" s="46"/>
    </row>
    <row r="1306" spans="1:15">
      <c r="A1306" s="45"/>
      <c r="B1306" s="44"/>
      <c r="C1306" s="46"/>
      <c r="D1306" s="46"/>
      <c r="E1306" s="46"/>
      <c r="F1306" s="46"/>
      <c r="G1306" s="46"/>
      <c r="H1306" s="46"/>
      <c r="I1306" s="46"/>
      <c r="J1306" s="46"/>
      <c r="K1306" s="46"/>
      <c r="L1306" s="46"/>
      <c r="M1306" s="46"/>
      <c r="N1306" s="46"/>
      <c r="O1306" s="46"/>
    </row>
    <row r="1307" spans="1:15">
      <c r="A1307" s="45"/>
      <c r="B1307" s="44"/>
      <c r="C1307" s="46"/>
      <c r="D1307" s="46"/>
      <c r="E1307" s="46"/>
      <c r="F1307" s="46"/>
      <c r="G1307" s="46"/>
      <c r="H1307" s="46"/>
      <c r="I1307" s="46"/>
      <c r="J1307" s="46"/>
      <c r="K1307" s="46"/>
      <c r="L1307" s="46"/>
      <c r="M1307" s="46"/>
      <c r="N1307" s="46"/>
      <c r="O1307" s="46"/>
    </row>
    <row r="1308" spans="1:15">
      <c r="A1308" s="45"/>
      <c r="B1308" s="44"/>
      <c r="C1308" s="4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</row>
    <row r="1309" spans="1:15">
      <c r="A1309" s="45"/>
      <c r="B1309" s="44"/>
      <c r="C1309" s="46"/>
      <c r="D1309" s="46"/>
      <c r="E1309" s="46"/>
      <c r="F1309" s="46"/>
      <c r="G1309" s="46"/>
      <c r="H1309" s="46"/>
      <c r="I1309" s="46"/>
      <c r="J1309" s="46"/>
      <c r="K1309" s="46"/>
      <c r="L1309" s="46"/>
      <c r="M1309" s="46"/>
      <c r="N1309" s="46"/>
      <c r="O1309" s="46"/>
    </row>
    <row r="1310" spans="1:15">
      <c r="A1310" s="45"/>
      <c r="B1310" s="44"/>
      <c r="C1310" s="46"/>
      <c r="D1310" s="46"/>
      <c r="E1310" s="46"/>
      <c r="F1310" s="46"/>
      <c r="G1310" s="46"/>
      <c r="H1310" s="46"/>
      <c r="I1310" s="46"/>
      <c r="J1310" s="46"/>
      <c r="K1310" s="46"/>
      <c r="L1310" s="46"/>
      <c r="M1310" s="46"/>
      <c r="N1310" s="46"/>
      <c r="O1310" s="46"/>
    </row>
    <row r="1311" spans="1:15">
      <c r="A1311" s="45"/>
      <c r="B1311" s="44"/>
      <c r="C1311" s="46"/>
      <c r="D1311" s="46"/>
      <c r="E1311" s="46"/>
      <c r="F1311" s="46"/>
      <c r="G1311" s="46"/>
      <c r="H1311" s="46"/>
      <c r="I1311" s="46"/>
      <c r="J1311" s="46"/>
      <c r="K1311" s="46"/>
      <c r="L1311" s="46"/>
      <c r="M1311" s="46"/>
      <c r="N1311" s="46"/>
      <c r="O1311" s="46"/>
    </row>
    <row r="1312" spans="1:15">
      <c r="A1312" s="45"/>
      <c r="B1312" s="44"/>
      <c r="C1312" s="4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</row>
    <row r="1313" spans="1:15">
      <c r="A1313" s="45"/>
      <c r="B1313" s="44"/>
      <c r="C1313" s="46"/>
      <c r="D1313" s="46"/>
      <c r="E1313" s="46"/>
      <c r="F1313" s="46"/>
      <c r="G1313" s="46"/>
      <c r="H1313" s="46"/>
      <c r="I1313" s="46"/>
      <c r="J1313" s="46"/>
      <c r="K1313" s="46"/>
      <c r="L1313" s="46"/>
      <c r="M1313" s="46"/>
      <c r="N1313" s="46"/>
      <c r="O1313" s="46"/>
    </row>
    <row r="1314" spans="1:15">
      <c r="A1314" s="45"/>
      <c r="B1314" s="44"/>
      <c r="C1314" s="46"/>
      <c r="D1314" s="46"/>
      <c r="E1314" s="46"/>
      <c r="F1314" s="46"/>
      <c r="G1314" s="46"/>
      <c r="H1314" s="46"/>
      <c r="I1314" s="46"/>
      <c r="J1314" s="46"/>
      <c r="K1314" s="46"/>
      <c r="L1314" s="46"/>
      <c r="M1314" s="46"/>
      <c r="N1314" s="46"/>
      <c r="O1314" s="46"/>
    </row>
    <row r="1315" spans="1:15">
      <c r="A1315" s="45"/>
      <c r="B1315" s="44"/>
      <c r="C1315" s="46"/>
      <c r="D1315" s="46"/>
      <c r="E1315" s="46"/>
      <c r="F1315" s="46"/>
      <c r="G1315" s="46"/>
      <c r="H1315" s="46"/>
      <c r="I1315" s="46"/>
      <c r="J1315" s="46"/>
      <c r="K1315" s="46"/>
      <c r="L1315" s="46"/>
      <c r="M1315" s="46"/>
      <c r="N1315" s="46"/>
      <c r="O1315" s="46"/>
    </row>
    <row r="1316" spans="1:15">
      <c r="A1316" s="45"/>
      <c r="B1316" s="44"/>
      <c r="C1316" s="4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</row>
    <row r="1317" spans="1:15">
      <c r="A1317" s="45"/>
      <c r="B1317" s="44"/>
      <c r="C1317" s="46"/>
      <c r="D1317" s="46"/>
      <c r="E1317" s="46"/>
      <c r="F1317" s="46"/>
      <c r="G1317" s="46"/>
      <c r="H1317" s="46"/>
      <c r="I1317" s="46"/>
      <c r="J1317" s="46"/>
      <c r="K1317" s="46"/>
      <c r="L1317" s="46"/>
      <c r="M1317" s="46"/>
      <c r="N1317" s="46"/>
      <c r="O1317" s="46"/>
    </row>
    <row r="1318" spans="1:15">
      <c r="A1318" s="45"/>
      <c r="B1318" s="44"/>
      <c r="C1318" s="46"/>
      <c r="D1318" s="46"/>
      <c r="E1318" s="46"/>
      <c r="F1318" s="46"/>
      <c r="G1318" s="46"/>
      <c r="H1318" s="46"/>
      <c r="I1318" s="46"/>
      <c r="J1318" s="46"/>
      <c r="K1318" s="46"/>
      <c r="L1318" s="46"/>
      <c r="M1318" s="46"/>
      <c r="N1318" s="46"/>
      <c r="O1318" s="46"/>
    </row>
    <row r="1319" spans="1:15">
      <c r="A1319" s="45"/>
      <c r="B1319" s="44"/>
      <c r="C1319" s="46"/>
      <c r="D1319" s="46"/>
      <c r="E1319" s="46"/>
      <c r="F1319" s="46"/>
      <c r="G1319" s="46"/>
      <c r="H1319" s="46"/>
      <c r="I1319" s="46"/>
      <c r="J1319" s="46"/>
      <c r="K1319" s="46"/>
      <c r="L1319" s="46"/>
      <c r="M1319" s="46"/>
      <c r="N1319" s="46"/>
      <c r="O1319" s="46"/>
    </row>
    <row r="1320" spans="1:15">
      <c r="A1320" s="45"/>
      <c r="B1320" s="44"/>
      <c r="C1320" s="4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</row>
    <row r="1321" spans="1:15">
      <c r="A1321" s="45"/>
      <c r="B1321" s="44"/>
      <c r="C1321" s="46"/>
      <c r="D1321" s="46"/>
      <c r="E1321" s="46"/>
      <c r="F1321" s="46"/>
      <c r="G1321" s="46"/>
      <c r="H1321" s="46"/>
      <c r="I1321" s="46"/>
      <c r="J1321" s="46"/>
      <c r="K1321" s="46"/>
      <c r="L1321" s="46"/>
      <c r="M1321" s="46"/>
      <c r="N1321" s="46"/>
      <c r="O1321" s="46"/>
    </row>
    <row r="1322" spans="1:15">
      <c r="A1322" s="45"/>
      <c r="B1322" s="44"/>
      <c r="C1322" s="46"/>
      <c r="D1322" s="46"/>
      <c r="E1322" s="46"/>
      <c r="F1322" s="46"/>
      <c r="G1322" s="46"/>
      <c r="H1322" s="46"/>
      <c r="I1322" s="46"/>
      <c r="J1322" s="46"/>
      <c r="K1322" s="46"/>
      <c r="L1322" s="46"/>
      <c r="M1322" s="46"/>
      <c r="N1322" s="46"/>
      <c r="O1322" s="46"/>
    </row>
    <row r="1323" spans="1:15">
      <c r="A1323" s="45"/>
      <c r="B1323" s="44"/>
      <c r="C1323" s="46"/>
      <c r="D1323" s="46"/>
      <c r="E1323" s="46"/>
      <c r="F1323" s="46"/>
      <c r="G1323" s="46"/>
      <c r="H1323" s="46"/>
      <c r="I1323" s="46"/>
      <c r="J1323" s="46"/>
      <c r="K1323" s="46"/>
      <c r="L1323" s="46"/>
      <c r="M1323" s="46"/>
      <c r="N1323" s="46"/>
      <c r="O1323" s="46"/>
    </row>
    <row r="1324" spans="1:15">
      <c r="A1324" s="45"/>
      <c r="B1324" s="44"/>
      <c r="C1324" s="4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</row>
    <row r="1325" spans="1:15">
      <c r="A1325" s="45"/>
      <c r="B1325" s="44"/>
      <c r="C1325" s="46"/>
      <c r="D1325" s="46"/>
      <c r="E1325" s="46"/>
      <c r="F1325" s="46"/>
      <c r="G1325" s="46"/>
      <c r="H1325" s="46"/>
      <c r="I1325" s="46"/>
      <c r="J1325" s="46"/>
      <c r="K1325" s="46"/>
      <c r="L1325" s="46"/>
      <c r="M1325" s="46"/>
      <c r="N1325" s="46"/>
      <c r="O1325" s="46"/>
    </row>
    <row r="1326" spans="1:15">
      <c r="A1326" s="45"/>
      <c r="B1326" s="44"/>
      <c r="C1326" s="46"/>
      <c r="D1326" s="46"/>
      <c r="E1326" s="46"/>
      <c r="F1326" s="46"/>
      <c r="G1326" s="46"/>
      <c r="H1326" s="46"/>
      <c r="I1326" s="46"/>
      <c r="J1326" s="46"/>
      <c r="K1326" s="46"/>
      <c r="L1326" s="46"/>
      <c r="M1326" s="46"/>
      <c r="N1326" s="46"/>
      <c r="O1326" s="46"/>
    </row>
    <row r="1327" spans="1:15">
      <c r="A1327" s="45"/>
      <c r="B1327" s="44"/>
      <c r="C1327" s="46"/>
      <c r="D1327" s="46"/>
      <c r="E1327" s="46"/>
      <c r="F1327" s="46"/>
      <c r="G1327" s="46"/>
      <c r="H1327" s="46"/>
      <c r="I1327" s="46"/>
      <c r="J1327" s="46"/>
      <c r="K1327" s="46"/>
      <c r="L1327" s="46"/>
      <c r="M1327" s="46"/>
      <c r="N1327" s="46"/>
      <c r="O1327" s="46"/>
    </row>
    <row r="1328" spans="1:15">
      <c r="A1328" s="45"/>
      <c r="B1328" s="44"/>
      <c r="C1328" s="4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</row>
    <row r="1329" spans="1:15">
      <c r="A1329" s="45"/>
      <c r="B1329" s="44"/>
      <c r="C1329" s="46"/>
      <c r="D1329" s="46"/>
      <c r="E1329" s="46"/>
      <c r="F1329" s="46"/>
      <c r="G1329" s="46"/>
      <c r="H1329" s="46"/>
      <c r="I1329" s="46"/>
      <c r="J1329" s="46"/>
      <c r="K1329" s="46"/>
      <c r="L1329" s="46"/>
      <c r="M1329" s="46"/>
      <c r="N1329" s="46"/>
      <c r="O1329" s="46"/>
    </row>
    <row r="1330" spans="1:15">
      <c r="A1330" s="45"/>
      <c r="B1330" s="44"/>
      <c r="C1330" s="46"/>
      <c r="D1330" s="46"/>
      <c r="E1330" s="46"/>
      <c r="F1330" s="46"/>
      <c r="G1330" s="46"/>
      <c r="H1330" s="46"/>
      <c r="I1330" s="46"/>
      <c r="J1330" s="46"/>
      <c r="K1330" s="46"/>
      <c r="L1330" s="46"/>
      <c r="M1330" s="46"/>
      <c r="N1330" s="46"/>
      <c r="O1330" s="46"/>
    </row>
    <row r="1331" spans="1:15">
      <c r="A1331" s="45"/>
      <c r="B1331" s="44"/>
      <c r="C1331" s="46"/>
      <c r="D1331" s="46"/>
      <c r="E1331" s="46"/>
      <c r="F1331" s="46"/>
      <c r="G1331" s="46"/>
      <c r="H1331" s="46"/>
      <c r="I1331" s="46"/>
      <c r="J1331" s="46"/>
      <c r="K1331" s="46"/>
      <c r="L1331" s="46"/>
      <c r="M1331" s="46"/>
      <c r="N1331" s="46"/>
      <c r="O1331" s="46"/>
    </row>
    <row r="1332" spans="1:15">
      <c r="A1332" s="45"/>
      <c r="B1332" s="44"/>
      <c r="C1332" s="4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</row>
    <row r="1333" spans="1:15">
      <c r="A1333" s="45"/>
      <c r="B1333" s="44"/>
      <c r="C1333" s="46"/>
      <c r="D1333" s="46"/>
      <c r="E1333" s="46"/>
      <c r="F1333" s="46"/>
      <c r="G1333" s="46"/>
      <c r="H1333" s="46"/>
      <c r="I1333" s="46"/>
      <c r="J1333" s="46"/>
      <c r="K1333" s="46"/>
      <c r="L1333" s="46"/>
      <c r="M1333" s="46"/>
      <c r="N1333" s="46"/>
      <c r="O1333" s="46"/>
    </row>
    <row r="1334" spans="1:15">
      <c r="A1334" s="45"/>
      <c r="B1334" s="44"/>
      <c r="C1334" s="46"/>
      <c r="D1334" s="46"/>
      <c r="E1334" s="46"/>
      <c r="F1334" s="46"/>
      <c r="G1334" s="46"/>
      <c r="H1334" s="46"/>
      <c r="I1334" s="46"/>
      <c r="J1334" s="46"/>
      <c r="K1334" s="46"/>
      <c r="L1334" s="46"/>
      <c r="M1334" s="46"/>
      <c r="N1334" s="46"/>
      <c r="O1334" s="46"/>
    </row>
    <row r="1335" spans="1:15">
      <c r="A1335" s="45"/>
      <c r="B1335" s="44"/>
      <c r="C1335" s="46"/>
      <c r="D1335" s="46"/>
      <c r="E1335" s="46"/>
      <c r="F1335" s="46"/>
      <c r="G1335" s="46"/>
      <c r="H1335" s="46"/>
      <c r="I1335" s="46"/>
      <c r="J1335" s="46"/>
      <c r="K1335" s="46"/>
      <c r="L1335" s="46"/>
      <c r="M1335" s="46"/>
      <c r="N1335" s="46"/>
      <c r="O1335" s="46"/>
    </row>
    <row r="1336" spans="1:15">
      <c r="A1336" s="45"/>
      <c r="B1336" s="44"/>
      <c r="C1336" s="4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</row>
    <row r="1337" spans="1:15">
      <c r="A1337" s="45"/>
      <c r="B1337" s="44"/>
      <c r="C1337" s="46"/>
      <c r="D1337" s="46"/>
      <c r="E1337" s="46"/>
      <c r="F1337" s="46"/>
      <c r="G1337" s="46"/>
      <c r="H1337" s="46"/>
      <c r="I1337" s="46"/>
      <c r="J1337" s="46"/>
      <c r="K1337" s="46"/>
      <c r="L1337" s="46"/>
      <c r="M1337" s="46"/>
      <c r="N1337" s="46"/>
      <c r="O1337" s="46"/>
    </row>
    <row r="1338" spans="1:15">
      <c r="A1338" s="45"/>
      <c r="B1338" s="44"/>
      <c r="C1338" s="46"/>
      <c r="D1338" s="46"/>
      <c r="E1338" s="46"/>
      <c r="F1338" s="46"/>
      <c r="G1338" s="46"/>
      <c r="H1338" s="46"/>
      <c r="I1338" s="46"/>
      <c r="J1338" s="46"/>
      <c r="K1338" s="46"/>
      <c r="L1338" s="46"/>
      <c r="M1338" s="46"/>
      <c r="N1338" s="46"/>
      <c r="O1338" s="46"/>
    </row>
    <row r="1339" spans="1:15">
      <c r="A1339" s="45"/>
      <c r="B1339" s="44"/>
      <c r="C1339" s="46"/>
      <c r="D1339" s="46"/>
      <c r="E1339" s="46"/>
      <c r="F1339" s="46"/>
      <c r="G1339" s="46"/>
      <c r="H1339" s="46"/>
      <c r="I1339" s="46"/>
      <c r="J1339" s="46"/>
      <c r="K1339" s="46"/>
      <c r="L1339" s="46"/>
      <c r="M1339" s="46"/>
      <c r="N1339" s="46"/>
      <c r="O1339" s="46"/>
    </row>
    <row r="1340" spans="1:15">
      <c r="A1340" s="45"/>
      <c r="B1340" s="44"/>
      <c r="C1340" s="4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</row>
    <row r="1341" spans="1:15">
      <c r="A1341" s="45"/>
      <c r="B1341" s="44"/>
      <c r="C1341" s="46"/>
      <c r="D1341" s="46"/>
      <c r="E1341" s="46"/>
      <c r="F1341" s="46"/>
      <c r="G1341" s="46"/>
      <c r="H1341" s="46"/>
      <c r="I1341" s="46"/>
      <c r="J1341" s="46"/>
      <c r="K1341" s="46"/>
      <c r="L1341" s="46"/>
      <c r="M1341" s="46"/>
      <c r="N1341" s="46"/>
      <c r="O1341" s="46"/>
    </row>
    <row r="1342" spans="1:15">
      <c r="A1342" s="45"/>
      <c r="B1342" s="44"/>
      <c r="C1342" s="46"/>
      <c r="D1342" s="46"/>
      <c r="E1342" s="46"/>
      <c r="F1342" s="46"/>
      <c r="G1342" s="46"/>
      <c r="H1342" s="46"/>
      <c r="I1342" s="46"/>
      <c r="J1342" s="46"/>
      <c r="K1342" s="46"/>
      <c r="L1342" s="46"/>
      <c r="M1342" s="46"/>
      <c r="N1342" s="46"/>
      <c r="O1342" s="46"/>
    </row>
    <row r="1343" spans="1:15">
      <c r="A1343" s="45"/>
      <c r="B1343" s="44"/>
      <c r="C1343" s="46"/>
      <c r="D1343" s="46"/>
      <c r="E1343" s="46"/>
      <c r="F1343" s="46"/>
      <c r="G1343" s="46"/>
      <c r="H1343" s="46"/>
      <c r="I1343" s="46"/>
      <c r="J1343" s="46"/>
      <c r="K1343" s="46"/>
      <c r="L1343" s="46"/>
      <c r="M1343" s="46"/>
      <c r="N1343" s="46"/>
      <c r="O1343" s="46"/>
    </row>
    <row r="1344" spans="1:15">
      <c r="A1344" s="45"/>
      <c r="B1344" s="44"/>
      <c r="C1344" s="4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</row>
    <row r="1345" spans="1:15">
      <c r="A1345" s="45"/>
      <c r="B1345" s="44"/>
      <c r="C1345" s="46"/>
      <c r="D1345" s="46"/>
      <c r="E1345" s="46"/>
      <c r="F1345" s="46"/>
      <c r="G1345" s="46"/>
      <c r="H1345" s="46"/>
      <c r="I1345" s="46"/>
      <c r="J1345" s="46"/>
      <c r="K1345" s="46"/>
      <c r="L1345" s="46"/>
      <c r="M1345" s="46"/>
      <c r="N1345" s="46"/>
      <c r="O1345" s="46"/>
    </row>
    <row r="1346" spans="1:15">
      <c r="A1346" s="45"/>
      <c r="B1346" s="44"/>
      <c r="C1346" s="46"/>
      <c r="D1346" s="46"/>
      <c r="E1346" s="46"/>
      <c r="F1346" s="46"/>
      <c r="G1346" s="46"/>
      <c r="H1346" s="46"/>
      <c r="I1346" s="46"/>
      <c r="J1346" s="46"/>
      <c r="K1346" s="46"/>
      <c r="L1346" s="46"/>
      <c r="M1346" s="46"/>
      <c r="N1346" s="46"/>
      <c r="O1346" s="46"/>
    </row>
    <row r="1347" spans="1:15">
      <c r="A1347" s="45"/>
      <c r="B1347" s="44"/>
      <c r="C1347" s="46"/>
      <c r="D1347" s="46"/>
      <c r="E1347" s="46"/>
      <c r="F1347" s="46"/>
      <c r="G1347" s="46"/>
      <c r="H1347" s="46"/>
      <c r="I1347" s="46"/>
      <c r="J1347" s="46"/>
      <c r="K1347" s="46"/>
      <c r="L1347" s="46"/>
      <c r="M1347" s="46"/>
      <c r="N1347" s="46"/>
      <c r="O1347" s="46"/>
    </row>
    <row r="1348" spans="1:15">
      <c r="A1348" s="45"/>
      <c r="B1348" s="44"/>
      <c r="C1348" s="4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</row>
    <row r="1349" spans="1:15">
      <c r="A1349" s="45"/>
      <c r="B1349" s="44"/>
      <c r="C1349" s="46"/>
      <c r="D1349" s="46"/>
      <c r="E1349" s="46"/>
      <c r="F1349" s="46"/>
      <c r="G1349" s="46"/>
      <c r="H1349" s="46"/>
      <c r="I1349" s="46"/>
      <c r="J1349" s="46"/>
      <c r="K1349" s="46"/>
      <c r="L1349" s="46"/>
      <c r="M1349" s="46"/>
      <c r="N1349" s="46"/>
      <c r="O1349" s="46"/>
    </row>
    <row r="1350" spans="1:15">
      <c r="A1350" s="45"/>
      <c r="B1350" s="44"/>
      <c r="C1350" s="46"/>
      <c r="D1350" s="46"/>
      <c r="E1350" s="46"/>
      <c r="F1350" s="46"/>
      <c r="G1350" s="46"/>
      <c r="H1350" s="46"/>
      <c r="I1350" s="46"/>
      <c r="J1350" s="46"/>
      <c r="K1350" s="46"/>
      <c r="L1350" s="46"/>
      <c r="M1350" s="46"/>
      <c r="N1350" s="46"/>
      <c r="O1350" s="46"/>
    </row>
    <row r="1351" spans="1:15">
      <c r="A1351" s="45"/>
      <c r="B1351" s="44"/>
      <c r="C1351" s="46"/>
      <c r="D1351" s="46"/>
      <c r="E1351" s="46"/>
      <c r="F1351" s="46"/>
      <c r="G1351" s="46"/>
      <c r="H1351" s="46"/>
      <c r="I1351" s="46"/>
      <c r="J1351" s="46"/>
      <c r="K1351" s="46"/>
      <c r="L1351" s="46"/>
      <c r="M1351" s="46"/>
      <c r="N1351" s="46"/>
      <c r="O1351" s="46"/>
    </row>
    <row r="1352" spans="1:15">
      <c r="A1352" s="45"/>
      <c r="B1352" s="44"/>
      <c r="C1352" s="4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</row>
    <row r="1353" spans="1:15">
      <c r="A1353" s="45"/>
      <c r="B1353" s="44"/>
      <c r="C1353" s="46"/>
      <c r="D1353" s="46"/>
      <c r="E1353" s="46"/>
      <c r="F1353" s="46"/>
      <c r="G1353" s="46"/>
      <c r="H1353" s="46"/>
      <c r="I1353" s="46"/>
      <c r="J1353" s="46"/>
      <c r="K1353" s="46"/>
      <c r="L1353" s="46"/>
      <c r="M1353" s="46"/>
      <c r="N1353" s="46"/>
      <c r="O1353" s="46"/>
    </row>
    <row r="1354" spans="1:15">
      <c r="A1354" s="45"/>
      <c r="B1354" s="44"/>
      <c r="C1354" s="46"/>
      <c r="D1354" s="46"/>
      <c r="E1354" s="46"/>
      <c r="F1354" s="46"/>
      <c r="G1354" s="46"/>
      <c r="H1354" s="46"/>
      <c r="I1354" s="46"/>
      <c r="J1354" s="46"/>
      <c r="K1354" s="46"/>
      <c r="L1354" s="46"/>
      <c r="M1354" s="46"/>
      <c r="N1354" s="46"/>
      <c r="O1354" s="46"/>
    </row>
    <row r="1355" spans="1:15">
      <c r="A1355" s="45"/>
      <c r="B1355" s="44"/>
      <c r="C1355" s="46"/>
      <c r="D1355" s="46"/>
      <c r="E1355" s="46"/>
      <c r="F1355" s="46"/>
      <c r="G1355" s="46"/>
      <c r="H1355" s="46"/>
      <c r="I1355" s="46"/>
      <c r="J1355" s="46"/>
      <c r="K1355" s="46"/>
      <c r="L1355" s="46"/>
      <c r="M1355" s="46"/>
      <c r="N1355" s="46"/>
      <c r="O1355" s="46"/>
    </row>
    <row r="1356" spans="1:15">
      <c r="A1356" s="45"/>
      <c r="B1356" s="44"/>
      <c r="C1356" s="4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</row>
    <row r="1357" spans="1:15">
      <c r="A1357" s="45"/>
      <c r="B1357" s="44"/>
      <c r="C1357" s="46"/>
      <c r="D1357" s="46"/>
      <c r="E1357" s="46"/>
      <c r="F1357" s="46"/>
      <c r="G1357" s="46"/>
      <c r="H1357" s="46"/>
      <c r="I1357" s="46"/>
      <c r="J1357" s="46"/>
      <c r="K1357" s="46"/>
      <c r="L1357" s="46"/>
      <c r="M1357" s="46"/>
      <c r="N1357" s="46"/>
      <c r="O1357" s="46"/>
    </row>
    <row r="1358" spans="1:15">
      <c r="A1358" s="45"/>
      <c r="B1358" s="44"/>
      <c r="C1358" s="46"/>
      <c r="D1358" s="46"/>
      <c r="E1358" s="46"/>
      <c r="F1358" s="46"/>
      <c r="G1358" s="46"/>
      <c r="H1358" s="46"/>
      <c r="I1358" s="46"/>
      <c r="J1358" s="46"/>
      <c r="K1358" s="46"/>
      <c r="L1358" s="46"/>
      <c r="M1358" s="46"/>
      <c r="N1358" s="46"/>
      <c r="O1358" s="46"/>
    </row>
    <row r="1359" spans="1:15">
      <c r="A1359" s="45"/>
      <c r="B1359" s="44"/>
      <c r="C1359" s="46"/>
      <c r="D1359" s="46"/>
      <c r="E1359" s="46"/>
      <c r="F1359" s="46"/>
      <c r="G1359" s="46"/>
      <c r="H1359" s="46"/>
      <c r="I1359" s="46"/>
      <c r="J1359" s="46"/>
      <c r="K1359" s="46"/>
      <c r="L1359" s="46"/>
      <c r="M1359" s="46"/>
      <c r="N1359" s="46"/>
      <c r="O1359" s="46"/>
    </row>
    <row r="1360" spans="1:15">
      <c r="A1360" s="45"/>
      <c r="B1360" s="44"/>
      <c r="C1360" s="4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</row>
    <row r="1361" spans="1:15">
      <c r="A1361" s="45"/>
      <c r="B1361" s="44"/>
      <c r="C1361" s="46"/>
      <c r="D1361" s="46"/>
      <c r="E1361" s="46"/>
      <c r="F1361" s="46"/>
      <c r="G1361" s="46"/>
      <c r="H1361" s="46"/>
      <c r="I1361" s="46"/>
      <c r="J1361" s="46"/>
      <c r="K1361" s="46"/>
      <c r="L1361" s="46"/>
      <c r="M1361" s="46"/>
      <c r="N1361" s="46"/>
      <c r="O1361" s="46"/>
    </row>
    <row r="1362" spans="1:15">
      <c r="A1362" s="45"/>
      <c r="B1362" s="44"/>
      <c r="C1362" s="46"/>
      <c r="D1362" s="46"/>
      <c r="E1362" s="46"/>
      <c r="F1362" s="46"/>
      <c r="G1362" s="46"/>
      <c r="H1362" s="46"/>
      <c r="I1362" s="46"/>
      <c r="J1362" s="46"/>
      <c r="K1362" s="46"/>
      <c r="L1362" s="46"/>
      <c r="M1362" s="46"/>
      <c r="N1362" s="46"/>
      <c r="O1362" s="46"/>
    </row>
    <row r="1363" spans="1:15">
      <c r="A1363" s="45"/>
      <c r="B1363" s="44"/>
      <c r="C1363" s="46"/>
      <c r="D1363" s="46"/>
      <c r="E1363" s="46"/>
      <c r="F1363" s="46"/>
      <c r="G1363" s="46"/>
      <c r="H1363" s="46"/>
      <c r="I1363" s="46"/>
      <c r="J1363" s="46"/>
      <c r="K1363" s="46"/>
      <c r="L1363" s="46"/>
      <c r="M1363" s="46"/>
      <c r="N1363" s="46"/>
      <c r="O1363" s="46"/>
    </row>
    <row r="1364" spans="1:15">
      <c r="A1364" s="45"/>
      <c r="B1364" s="44"/>
      <c r="C1364" s="4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</row>
    <row r="1365" spans="1:15">
      <c r="A1365" s="45"/>
      <c r="B1365" s="44"/>
      <c r="C1365" s="46"/>
      <c r="D1365" s="46"/>
      <c r="E1365" s="46"/>
      <c r="F1365" s="46"/>
      <c r="G1365" s="46"/>
      <c r="H1365" s="46"/>
      <c r="I1365" s="46"/>
      <c r="J1365" s="46"/>
      <c r="K1365" s="46"/>
      <c r="L1365" s="46"/>
      <c r="M1365" s="46"/>
      <c r="N1365" s="46"/>
      <c r="O1365" s="46"/>
    </row>
    <row r="1366" spans="1:15">
      <c r="A1366" s="45"/>
      <c r="B1366" s="44"/>
      <c r="C1366" s="46"/>
      <c r="D1366" s="46"/>
      <c r="E1366" s="46"/>
      <c r="F1366" s="46"/>
      <c r="G1366" s="46"/>
      <c r="H1366" s="46"/>
      <c r="I1366" s="46"/>
      <c r="J1366" s="46"/>
      <c r="K1366" s="46"/>
      <c r="L1366" s="46"/>
      <c r="M1366" s="46"/>
      <c r="N1366" s="46"/>
      <c r="O1366" s="46"/>
    </row>
    <row r="1367" spans="1:15">
      <c r="A1367" s="45"/>
      <c r="B1367" s="44"/>
      <c r="C1367" s="46"/>
      <c r="D1367" s="46"/>
      <c r="E1367" s="46"/>
      <c r="F1367" s="46"/>
      <c r="G1367" s="46"/>
      <c r="H1367" s="46"/>
      <c r="I1367" s="46"/>
      <c r="J1367" s="46"/>
      <c r="K1367" s="46"/>
      <c r="L1367" s="46"/>
      <c r="M1367" s="46"/>
      <c r="N1367" s="46"/>
      <c r="O1367" s="46"/>
    </row>
    <row r="1368" spans="1:15">
      <c r="A1368" s="45"/>
      <c r="B1368" s="44"/>
      <c r="C1368" s="4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</row>
    <row r="1369" spans="1:15">
      <c r="A1369" s="45"/>
      <c r="B1369" s="44"/>
      <c r="C1369" s="46"/>
      <c r="D1369" s="46"/>
      <c r="E1369" s="46"/>
      <c r="F1369" s="46"/>
      <c r="G1369" s="46"/>
      <c r="H1369" s="46"/>
      <c r="I1369" s="46"/>
      <c r="J1369" s="46"/>
      <c r="K1369" s="46"/>
      <c r="L1369" s="46"/>
      <c r="M1369" s="46"/>
      <c r="N1369" s="46"/>
      <c r="O1369" s="46"/>
    </row>
    <row r="1370" spans="1:15">
      <c r="A1370" s="45"/>
      <c r="B1370" s="44"/>
      <c r="C1370" s="46"/>
      <c r="D1370" s="46"/>
      <c r="E1370" s="46"/>
      <c r="F1370" s="46"/>
      <c r="G1370" s="46"/>
      <c r="H1370" s="46"/>
      <c r="I1370" s="46"/>
      <c r="J1370" s="46"/>
      <c r="K1370" s="46"/>
      <c r="L1370" s="46"/>
      <c r="M1370" s="46"/>
      <c r="N1370" s="46"/>
      <c r="O1370" s="46"/>
    </row>
    <row r="1371" spans="1:15">
      <c r="A1371" s="45"/>
      <c r="B1371" s="44"/>
      <c r="C1371" s="46"/>
      <c r="D1371" s="46"/>
      <c r="E1371" s="46"/>
      <c r="F1371" s="46"/>
      <c r="G1371" s="46"/>
      <c r="H1371" s="46"/>
      <c r="I1371" s="46"/>
      <c r="J1371" s="46"/>
      <c r="K1371" s="46"/>
      <c r="L1371" s="46"/>
      <c r="M1371" s="46"/>
      <c r="N1371" s="46"/>
      <c r="O1371" s="46"/>
    </row>
    <row r="1372" spans="1:15">
      <c r="A1372" s="45"/>
      <c r="B1372" s="44"/>
      <c r="C1372" s="4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</row>
    <row r="1373" spans="1:15">
      <c r="A1373" s="45"/>
      <c r="B1373" s="44"/>
      <c r="C1373" s="46"/>
      <c r="D1373" s="46"/>
      <c r="E1373" s="46"/>
      <c r="F1373" s="46"/>
      <c r="G1373" s="46"/>
      <c r="H1373" s="46"/>
      <c r="I1373" s="46"/>
      <c r="J1373" s="46"/>
      <c r="K1373" s="46"/>
      <c r="L1373" s="46"/>
      <c r="M1373" s="46"/>
      <c r="N1373" s="46"/>
      <c r="O1373" s="46"/>
    </row>
    <row r="1374" spans="1:15">
      <c r="A1374" s="45"/>
      <c r="B1374" s="44"/>
      <c r="C1374" s="46"/>
      <c r="D1374" s="46"/>
      <c r="E1374" s="46"/>
      <c r="F1374" s="46"/>
      <c r="G1374" s="46"/>
      <c r="H1374" s="46"/>
      <c r="I1374" s="46"/>
      <c r="J1374" s="46"/>
      <c r="K1374" s="46"/>
      <c r="L1374" s="46"/>
      <c r="M1374" s="46"/>
      <c r="N1374" s="46"/>
      <c r="O1374" s="46"/>
    </row>
    <row r="1375" spans="1:15">
      <c r="A1375" s="45"/>
      <c r="B1375" s="44"/>
      <c r="C1375" s="46"/>
      <c r="D1375" s="46"/>
      <c r="E1375" s="46"/>
      <c r="F1375" s="46"/>
      <c r="G1375" s="46"/>
      <c r="H1375" s="46"/>
      <c r="I1375" s="46"/>
      <c r="J1375" s="46"/>
      <c r="K1375" s="46"/>
      <c r="L1375" s="46"/>
      <c r="M1375" s="46"/>
      <c r="N1375" s="46"/>
      <c r="O1375" s="46"/>
    </row>
    <row r="1376" spans="1:15">
      <c r="A1376" s="45"/>
      <c r="B1376" s="44"/>
      <c r="C1376" s="4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</row>
    <row r="1377" spans="1:15">
      <c r="A1377" s="45"/>
      <c r="B1377" s="44"/>
      <c r="C1377" s="46"/>
      <c r="D1377" s="46"/>
      <c r="E1377" s="46"/>
      <c r="F1377" s="46"/>
      <c r="G1377" s="46"/>
      <c r="H1377" s="46"/>
      <c r="I1377" s="46"/>
      <c r="J1377" s="46"/>
      <c r="K1377" s="46"/>
      <c r="L1377" s="46"/>
      <c r="M1377" s="46"/>
      <c r="N1377" s="46"/>
      <c r="O1377" s="46"/>
    </row>
    <row r="1378" spans="1:15">
      <c r="A1378" s="45"/>
      <c r="B1378" s="44"/>
      <c r="C1378" s="46"/>
      <c r="D1378" s="46"/>
      <c r="E1378" s="46"/>
      <c r="F1378" s="46"/>
      <c r="G1378" s="46"/>
      <c r="H1378" s="46"/>
      <c r="I1378" s="46"/>
      <c r="J1378" s="46"/>
      <c r="K1378" s="46"/>
      <c r="L1378" s="46"/>
      <c r="M1378" s="46"/>
      <c r="N1378" s="46"/>
      <c r="O1378" s="46"/>
    </row>
    <row r="1379" spans="1:15">
      <c r="A1379" s="45"/>
      <c r="B1379" s="44"/>
      <c r="C1379" s="46"/>
      <c r="D1379" s="46"/>
      <c r="E1379" s="46"/>
      <c r="F1379" s="46"/>
      <c r="G1379" s="46"/>
      <c r="H1379" s="46"/>
      <c r="I1379" s="46"/>
      <c r="J1379" s="46"/>
      <c r="K1379" s="46"/>
      <c r="L1379" s="46"/>
      <c r="M1379" s="46"/>
      <c r="N1379" s="46"/>
      <c r="O1379" s="46"/>
    </row>
    <row r="1380" spans="1:15">
      <c r="A1380" s="45"/>
      <c r="B1380" s="44"/>
      <c r="C1380" s="4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</row>
    <row r="1381" spans="1:15">
      <c r="A1381" s="45"/>
      <c r="B1381" s="44"/>
      <c r="C1381" s="46"/>
      <c r="D1381" s="46"/>
      <c r="E1381" s="46"/>
      <c r="F1381" s="46"/>
      <c r="G1381" s="46"/>
      <c r="H1381" s="46"/>
      <c r="I1381" s="46"/>
      <c r="J1381" s="46"/>
      <c r="K1381" s="46"/>
      <c r="L1381" s="46"/>
      <c r="M1381" s="46"/>
      <c r="N1381" s="46"/>
      <c r="O1381" s="46"/>
    </row>
    <row r="1382" spans="1:15">
      <c r="A1382" s="45"/>
      <c r="B1382" s="44"/>
      <c r="C1382" s="46"/>
      <c r="D1382" s="46"/>
      <c r="E1382" s="46"/>
      <c r="F1382" s="46"/>
      <c r="G1382" s="46"/>
      <c r="H1382" s="46"/>
      <c r="I1382" s="46"/>
      <c r="J1382" s="46"/>
      <c r="K1382" s="46"/>
      <c r="L1382" s="46"/>
      <c r="M1382" s="46"/>
      <c r="N1382" s="46"/>
      <c r="O1382" s="46"/>
    </row>
    <row r="1383" spans="1:15">
      <c r="A1383" s="45"/>
      <c r="B1383" s="44"/>
      <c r="C1383" s="46"/>
      <c r="D1383" s="46"/>
      <c r="E1383" s="46"/>
      <c r="F1383" s="46"/>
      <c r="G1383" s="46"/>
      <c r="H1383" s="46"/>
      <c r="I1383" s="46"/>
      <c r="J1383" s="46"/>
      <c r="K1383" s="46"/>
      <c r="L1383" s="46"/>
      <c r="M1383" s="46"/>
      <c r="N1383" s="46"/>
      <c r="O1383" s="46"/>
    </row>
    <row r="1384" spans="1:15">
      <c r="A1384" s="45"/>
      <c r="B1384" s="44"/>
      <c r="C1384" s="4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</row>
    <row r="1385" spans="1:15">
      <c r="A1385" s="45"/>
      <c r="B1385" s="44"/>
      <c r="C1385" s="46"/>
      <c r="D1385" s="46"/>
      <c r="E1385" s="46"/>
      <c r="F1385" s="46"/>
      <c r="G1385" s="46"/>
      <c r="H1385" s="46"/>
      <c r="I1385" s="46"/>
      <c r="J1385" s="46"/>
      <c r="K1385" s="46"/>
      <c r="L1385" s="46"/>
      <c r="M1385" s="46"/>
      <c r="N1385" s="46"/>
      <c r="O1385" s="46"/>
    </row>
    <row r="1386" spans="1:15">
      <c r="A1386" s="45"/>
      <c r="B1386" s="44"/>
      <c r="C1386" s="46"/>
      <c r="D1386" s="46"/>
      <c r="E1386" s="46"/>
      <c r="F1386" s="46"/>
      <c r="G1386" s="46"/>
      <c r="H1386" s="46"/>
      <c r="I1386" s="46"/>
      <c r="J1386" s="46"/>
      <c r="K1386" s="46"/>
      <c r="L1386" s="46"/>
      <c r="M1386" s="46"/>
      <c r="N1386" s="46"/>
      <c r="O1386" s="46"/>
    </row>
    <row r="1387" spans="1:15">
      <c r="A1387" s="45"/>
      <c r="B1387" s="44"/>
      <c r="C1387" s="46"/>
      <c r="D1387" s="46"/>
      <c r="E1387" s="46"/>
      <c r="F1387" s="46"/>
      <c r="G1387" s="46"/>
      <c r="H1387" s="46"/>
      <c r="I1387" s="46"/>
      <c r="J1387" s="46"/>
      <c r="K1387" s="46"/>
      <c r="L1387" s="46"/>
      <c r="M1387" s="46"/>
      <c r="N1387" s="46"/>
      <c r="O1387" s="46"/>
    </row>
    <row r="1388" spans="1:15">
      <c r="A1388" s="45"/>
      <c r="B1388" s="44"/>
      <c r="C1388" s="4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</row>
    <row r="1389" spans="1:15">
      <c r="A1389" s="45"/>
      <c r="B1389" s="44"/>
      <c r="C1389" s="46"/>
      <c r="D1389" s="46"/>
      <c r="E1389" s="46"/>
      <c r="F1389" s="46"/>
      <c r="G1389" s="46"/>
      <c r="H1389" s="46"/>
      <c r="I1389" s="46"/>
      <c r="J1389" s="46"/>
      <c r="K1389" s="46"/>
      <c r="L1389" s="46"/>
      <c r="M1389" s="46"/>
      <c r="N1389" s="46"/>
      <c r="O1389" s="46"/>
    </row>
    <row r="1390" spans="1:15">
      <c r="A1390" s="45"/>
      <c r="B1390" s="44"/>
      <c r="C1390" s="46"/>
      <c r="D1390" s="46"/>
      <c r="E1390" s="46"/>
      <c r="F1390" s="46"/>
      <c r="G1390" s="46"/>
      <c r="H1390" s="46"/>
      <c r="I1390" s="46"/>
      <c r="J1390" s="46"/>
      <c r="K1390" s="46"/>
      <c r="L1390" s="46"/>
      <c r="M1390" s="46"/>
      <c r="N1390" s="46"/>
      <c r="O1390" s="46"/>
    </row>
    <row r="1391" spans="1:15">
      <c r="A1391" s="45"/>
      <c r="B1391" s="44"/>
      <c r="C1391" s="46"/>
      <c r="D1391" s="46"/>
      <c r="E1391" s="46"/>
      <c r="F1391" s="46"/>
      <c r="G1391" s="46"/>
      <c r="H1391" s="46"/>
      <c r="I1391" s="46"/>
      <c r="J1391" s="46"/>
      <c r="K1391" s="46"/>
      <c r="L1391" s="46"/>
      <c r="M1391" s="46"/>
      <c r="N1391" s="46"/>
      <c r="O1391" s="46"/>
    </row>
    <row r="1392" spans="1:15">
      <c r="A1392" s="45"/>
      <c r="B1392" s="44"/>
      <c r="C1392" s="4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</row>
    <row r="1393" spans="1:15">
      <c r="A1393" s="45"/>
      <c r="B1393" s="44"/>
      <c r="C1393" s="46"/>
      <c r="D1393" s="46"/>
      <c r="E1393" s="46"/>
      <c r="F1393" s="46"/>
      <c r="G1393" s="46"/>
      <c r="H1393" s="46"/>
      <c r="I1393" s="46"/>
      <c r="J1393" s="46"/>
      <c r="K1393" s="46"/>
      <c r="L1393" s="46"/>
      <c r="M1393" s="46"/>
      <c r="N1393" s="46"/>
      <c r="O1393" s="46"/>
    </row>
    <row r="1394" spans="1:15">
      <c r="A1394" s="45"/>
      <c r="B1394" s="44"/>
      <c r="C1394" s="46"/>
      <c r="D1394" s="46"/>
      <c r="E1394" s="46"/>
      <c r="F1394" s="46"/>
      <c r="G1394" s="46"/>
      <c r="H1394" s="46"/>
      <c r="I1394" s="46"/>
      <c r="J1394" s="46"/>
      <c r="K1394" s="46"/>
      <c r="L1394" s="46"/>
      <c r="M1394" s="46"/>
      <c r="N1394" s="46"/>
      <c r="O1394" s="46"/>
    </row>
    <row r="1395" spans="1:15">
      <c r="A1395" s="45"/>
      <c r="B1395" s="44"/>
      <c r="C1395" s="46"/>
      <c r="D1395" s="46"/>
      <c r="E1395" s="46"/>
      <c r="F1395" s="46"/>
      <c r="G1395" s="46"/>
      <c r="H1395" s="46"/>
      <c r="I1395" s="46"/>
      <c r="J1395" s="46"/>
      <c r="K1395" s="46"/>
      <c r="L1395" s="46"/>
      <c r="M1395" s="46"/>
      <c r="N1395" s="46"/>
      <c r="O1395" s="46"/>
    </row>
    <row r="1396" spans="1:15">
      <c r="A1396" s="45"/>
      <c r="B1396" s="44"/>
      <c r="C1396" s="4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</row>
    <row r="1397" spans="1:15">
      <c r="A1397" s="45"/>
      <c r="B1397" s="44"/>
      <c r="C1397" s="46"/>
      <c r="D1397" s="46"/>
      <c r="E1397" s="46"/>
      <c r="F1397" s="46"/>
      <c r="G1397" s="46"/>
      <c r="H1397" s="46"/>
      <c r="I1397" s="46"/>
      <c r="J1397" s="46"/>
      <c r="K1397" s="46"/>
      <c r="L1397" s="46"/>
      <c r="M1397" s="46"/>
      <c r="N1397" s="46"/>
      <c r="O1397" s="46"/>
    </row>
    <row r="1398" spans="1:15">
      <c r="A1398" s="45"/>
      <c r="B1398" s="44"/>
      <c r="C1398" s="46"/>
      <c r="D1398" s="46"/>
      <c r="E1398" s="46"/>
      <c r="F1398" s="46"/>
      <c r="G1398" s="46"/>
      <c r="H1398" s="46"/>
      <c r="I1398" s="46"/>
      <c r="J1398" s="46"/>
      <c r="K1398" s="46"/>
      <c r="L1398" s="46"/>
      <c r="M1398" s="46"/>
      <c r="N1398" s="46"/>
      <c r="O1398" s="46"/>
    </row>
    <row r="1399" spans="1:15">
      <c r="A1399" s="45"/>
      <c r="B1399" s="44"/>
      <c r="C1399" s="46"/>
      <c r="D1399" s="46"/>
      <c r="E1399" s="46"/>
      <c r="F1399" s="46"/>
      <c r="G1399" s="46"/>
      <c r="H1399" s="46"/>
      <c r="I1399" s="46"/>
      <c r="J1399" s="46"/>
      <c r="K1399" s="46"/>
      <c r="L1399" s="46"/>
      <c r="M1399" s="46"/>
      <c r="N1399" s="46"/>
      <c r="O1399" s="46"/>
    </row>
    <row r="1400" spans="1:15">
      <c r="A1400" s="45"/>
      <c r="B1400" s="44"/>
      <c r="C1400" s="4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</row>
    <row r="1401" spans="1:15">
      <c r="A1401" s="45"/>
      <c r="B1401" s="44"/>
      <c r="C1401" s="46"/>
      <c r="D1401" s="46"/>
      <c r="E1401" s="46"/>
      <c r="F1401" s="46"/>
      <c r="G1401" s="46"/>
      <c r="H1401" s="46"/>
      <c r="I1401" s="46"/>
      <c r="J1401" s="46"/>
      <c r="K1401" s="46"/>
      <c r="L1401" s="46"/>
      <c r="M1401" s="46"/>
      <c r="N1401" s="46"/>
      <c r="O1401" s="46"/>
    </row>
    <row r="1402" spans="1:15">
      <c r="A1402" s="45"/>
      <c r="B1402" s="44"/>
      <c r="C1402" s="46"/>
      <c r="D1402" s="46"/>
      <c r="E1402" s="46"/>
      <c r="F1402" s="46"/>
      <c r="G1402" s="46"/>
      <c r="H1402" s="46"/>
      <c r="I1402" s="46"/>
      <c r="J1402" s="46"/>
      <c r="K1402" s="46"/>
      <c r="L1402" s="46"/>
      <c r="M1402" s="46"/>
      <c r="N1402" s="46"/>
      <c r="O1402" s="46"/>
    </row>
    <row r="1403" spans="1:15">
      <c r="A1403" s="45"/>
      <c r="B1403" s="44"/>
      <c r="C1403" s="46"/>
      <c r="D1403" s="46"/>
      <c r="E1403" s="46"/>
      <c r="F1403" s="46"/>
      <c r="G1403" s="46"/>
      <c r="H1403" s="46"/>
      <c r="I1403" s="46"/>
      <c r="J1403" s="46"/>
      <c r="K1403" s="46"/>
      <c r="L1403" s="46"/>
      <c r="M1403" s="46"/>
      <c r="N1403" s="46"/>
      <c r="O1403" s="46"/>
    </row>
    <row r="1404" spans="1:15">
      <c r="A1404" s="45"/>
      <c r="B1404" s="44"/>
      <c r="C1404" s="4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</row>
    <row r="1405" spans="1:15">
      <c r="A1405" s="45"/>
      <c r="B1405" s="44"/>
      <c r="C1405" s="46"/>
      <c r="D1405" s="46"/>
      <c r="E1405" s="46"/>
      <c r="F1405" s="46"/>
      <c r="G1405" s="46"/>
      <c r="H1405" s="46"/>
      <c r="I1405" s="46"/>
      <c r="J1405" s="46"/>
      <c r="K1405" s="46"/>
      <c r="L1405" s="46"/>
      <c r="M1405" s="46"/>
      <c r="N1405" s="46"/>
      <c r="O1405" s="46"/>
    </row>
    <row r="1406" spans="1:15">
      <c r="A1406" s="45"/>
      <c r="B1406" s="44"/>
      <c r="C1406" s="46"/>
      <c r="D1406" s="46"/>
      <c r="E1406" s="46"/>
      <c r="F1406" s="46"/>
      <c r="G1406" s="46"/>
      <c r="H1406" s="46"/>
      <c r="I1406" s="46"/>
      <c r="J1406" s="46"/>
      <c r="K1406" s="46"/>
      <c r="L1406" s="46"/>
      <c r="M1406" s="46"/>
      <c r="N1406" s="46"/>
      <c r="O1406" s="46"/>
    </row>
    <row r="1407" spans="1:15">
      <c r="A1407" s="45"/>
      <c r="B1407" s="44"/>
      <c r="C1407" s="46"/>
      <c r="D1407" s="46"/>
      <c r="E1407" s="46"/>
      <c r="F1407" s="46"/>
      <c r="G1407" s="46"/>
      <c r="H1407" s="46"/>
      <c r="I1407" s="46"/>
      <c r="J1407" s="46"/>
      <c r="K1407" s="46"/>
      <c r="L1407" s="46"/>
      <c r="M1407" s="46"/>
      <c r="N1407" s="46"/>
      <c r="O1407" s="46"/>
    </row>
    <row r="1408" spans="1:15">
      <c r="A1408" s="45"/>
      <c r="B1408" s="44"/>
      <c r="C1408" s="4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</row>
    <row r="1409" spans="1:15">
      <c r="A1409" s="45"/>
      <c r="B1409" s="44"/>
      <c r="C1409" s="46"/>
      <c r="D1409" s="46"/>
      <c r="E1409" s="46"/>
      <c r="F1409" s="46"/>
      <c r="G1409" s="46"/>
      <c r="H1409" s="46"/>
      <c r="I1409" s="46"/>
      <c r="J1409" s="46"/>
      <c r="K1409" s="46"/>
      <c r="L1409" s="46"/>
      <c r="M1409" s="46"/>
      <c r="N1409" s="46"/>
      <c r="O1409" s="46"/>
    </row>
    <row r="1410" spans="1:15">
      <c r="A1410" s="45"/>
      <c r="B1410" s="44"/>
      <c r="C1410" s="46"/>
      <c r="D1410" s="46"/>
      <c r="E1410" s="46"/>
      <c r="F1410" s="46"/>
      <c r="G1410" s="46"/>
      <c r="H1410" s="46"/>
      <c r="I1410" s="46"/>
      <c r="J1410" s="46"/>
      <c r="K1410" s="46"/>
      <c r="L1410" s="46"/>
      <c r="M1410" s="46"/>
      <c r="N1410" s="46"/>
      <c r="O1410" s="46"/>
    </row>
    <row r="1411" spans="1:15">
      <c r="A1411" s="45"/>
      <c r="B1411" s="44"/>
      <c r="C1411" s="46"/>
      <c r="D1411" s="46"/>
      <c r="E1411" s="46"/>
      <c r="F1411" s="46"/>
      <c r="G1411" s="46"/>
      <c r="H1411" s="46"/>
      <c r="I1411" s="46"/>
      <c r="J1411" s="46"/>
      <c r="K1411" s="46"/>
      <c r="L1411" s="46"/>
      <c r="M1411" s="46"/>
      <c r="N1411" s="46"/>
      <c r="O1411" s="46"/>
    </row>
    <row r="1412" spans="1:15">
      <c r="A1412" s="45"/>
      <c r="B1412" s="44"/>
      <c r="C1412" s="4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</row>
    <row r="1413" spans="1:15">
      <c r="A1413" s="45"/>
      <c r="B1413" s="44"/>
      <c r="C1413" s="46"/>
      <c r="D1413" s="46"/>
      <c r="E1413" s="46"/>
      <c r="F1413" s="46"/>
      <c r="G1413" s="46"/>
      <c r="H1413" s="46"/>
      <c r="I1413" s="46"/>
      <c r="J1413" s="46"/>
      <c r="K1413" s="46"/>
      <c r="L1413" s="46"/>
      <c r="M1413" s="46"/>
      <c r="N1413" s="46"/>
      <c r="O1413" s="46"/>
    </row>
    <row r="1414" spans="1:15">
      <c r="A1414" s="45"/>
      <c r="B1414" s="44"/>
      <c r="C1414" s="46"/>
      <c r="D1414" s="46"/>
      <c r="E1414" s="46"/>
      <c r="F1414" s="46"/>
      <c r="G1414" s="46"/>
      <c r="H1414" s="46"/>
      <c r="I1414" s="46"/>
      <c r="J1414" s="46"/>
      <c r="K1414" s="46"/>
      <c r="L1414" s="46"/>
      <c r="M1414" s="46"/>
      <c r="N1414" s="46"/>
      <c r="O1414" s="46"/>
    </row>
    <row r="1415" spans="1:15">
      <c r="A1415" s="45"/>
      <c r="B1415" s="44"/>
      <c r="C1415" s="46"/>
      <c r="D1415" s="46"/>
      <c r="E1415" s="46"/>
      <c r="F1415" s="46"/>
      <c r="G1415" s="46"/>
      <c r="H1415" s="46"/>
      <c r="I1415" s="46"/>
      <c r="J1415" s="46"/>
      <c r="K1415" s="46"/>
      <c r="L1415" s="46"/>
      <c r="M1415" s="46"/>
      <c r="N1415" s="46"/>
      <c r="O1415" s="46"/>
    </row>
    <row r="1416" spans="1:15">
      <c r="A1416" s="45"/>
      <c r="B1416" s="44"/>
      <c r="C1416" s="4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</row>
    <row r="1417" spans="1:15">
      <c r="A1417" s="45"/>
      <c r="B1417" s="44"/>
      <c r="C1417" s="46"/>
      <c r="D1417" s="46"/>
      <c r="E1417" s="46"/>
      <c r="F1417" s="46"/>
      <c r="G1417" s="46"/>
      <c r="H1417" s="46"/>
      <c r="I1417" s="46"/>
      <c r="J1417" s="46"/>
      <c r="K1417" s="46"/>
      <c r="L1417" s="46"/>
      <c r="M1417" s="46"/>
      <c r="N1417" s="46"/>
      <c r="O1417" s="46"/>
    </row>
    <row r="1418" spans="1:15">
      <c r="A1418" s="45"/>
      <c r="B1418" s="44"/>
      <c r="C1418" s="46"/>
      <c r="D1418" s="46"/>
      <c r="E1418" s="46"/>
      <c r="F1418" s="46"/>
      <c r="G1418" s="46"/>
      <c r="H1418" s="46"/>
      <c r="I1418" s="46"/>
      <c r="J1418" s="46"/>
      <c r="K1418" s="46"/>
      <c r="L1418" s="46"/>
      <c r="M1418" s="46"/>
      <c r="N1418" s="46"/>
      <c r="O1418" s="46"/>
    </row>
    <row r="1419" spans="1:15">
      <c r="A1419" s="45"/>
      <c r="B1419" s="44"/>
      <c r="C1419" s="46"/>
      <c r="D1419" s="46"/>
      <c r="E1419" s="46"/>
      <c r="F1419" s="46"/>
      <c r="G1419" s="46"/>
      <c r="H1419" s="46"/>
      <c r="I1419" s="46"/>
      <c r="J1419" s="46"/>
      <c r="K1419" s="46"/>
      <c r="L1419" s="46"/>
      <c r="M1419" s="46"/>
      <c r="N1419" s="46"/>
      <c r="O1419" s="46"/>
    </row>
    <row r="1420" spans="1:15">
      <c r="A1420" s="45"/>
      <c r="B1420" s="44"/>
      <c r="C1420" s="4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</row>
    <row r="1421" spans="1:15">
      <c r="A1421" s="45"/>
      <c r="B1421" s="44"/>
      <c r="C1421" s="46"/>
      <c r="D1421" s="46"/>
      <c r="E1421" s="46"/>
      <c r="F1421" s="46"/>
      <c r="G1421" s="46"/>
      <c r="H1421" s="46"/>
      <c r="I1421" s="46"/>
      <c r="J1421" s="46"/>
      <c r="K1421" s="46"/>
      <c r="L1421" s="46"/>
      <c r="M1421" s="46"/>
      <c r="N1421" s="46"/>
      <c r="O1421" s="46"/>
    </row>
    <row r="1422" spans="1:15">
      <c r="A1422" s="45"/>
      <c r="B1422" s="44"/>
      <c r="C1422" s="46"/>
      <c r="D1422" s="46"/>
      <c r="E1422" s="46"/>
      <c r="F1422" s="46"/>
      <c r="G1422" s="46"/>
      <c r="H1422" s="46"/>
      <c r="I1422" s="46"/>
      <c r="J1422" s="46"/>
      <c r="K1422" s="46"/>
      <c r="L1422" s="46"/>
      <c r="M1422" s="46"/>
      <c r="N1422" s="46"/>
      <c r="O1422" s="46"/>
    </row>
    <row r="1423" spans="1:15">
      <c r="A1423" s="45"/>
      <c r="B1423" s="44"/>
      <c r="C1423" s="46"/>
      <c r="D1423" s="46"/>
      <c r="E1423" s="46"/>
      <c r="F1423" s="46"/>
      <c r="G1423" s="46"/>
      <c r="H1423" s="46"/>
      <c r="I1423" s="46"/>
      <c r="J1423" s="46"/>
      <c r="K1423" s="46"/>
      <c r="L1423" s="46"/>
      <c r="M1423" s="46"/>
      <c r="N1423" s="46"/>
      <c r="O1423" s="46"/>
    </row>
    <row r="1424" spans="1:15">
      <c r="A1424" s="45"/>
      <c r="B1424" s="44"/>
      <c r="C1424" s="4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</row>
    <row r="1425" spans="1:15">
      <c r="A1425" s="45"/>
      <c r="B1425" s="44"/>
      <c r="C1425" s="46"/>
      <c r="D1425" s="46"/>
      <c r="E1425" s="46"/>
      <c r="F1425" s="46"/>
      <c r="G1425" s="46"/>
      <c r="H1425" s="46"/>
      <c r="I1425" s="46"/>
      <c r="J1425" s="46"/>
      <c r="K1425" s="46"/>
      <c r="L1425" s="46"/>
      <c r="M1425" s="46"/>
      <c r="N1425" s="46"/>
      <c r="O1425" s="46"/>
    </row>
    <row r="1426" spans="1:15">
      <c r="A1426" s="45"/>
      <c r="B1426" s="44"/>
      <c r="C1426" s="46"/>
      <c r="D1426" s="46"/>
      <c r="E1426" s="46"/>
      <c r="F1426" s="46"/>
      <c r="G1426" s="46"/>
      <c r="H1426" s="46"/>
      <c r="I1426" s="46"/>
      <c r="J1426" s="46"/>
      <c r="K1426" s="46"/>
      <c r="L1426" s="46"/>
      <c r="M1426" s="46"/>
      <c r="N1426" s="46"/>
      <c r="O1426" s="46"/>
    </row>
    <row r="1427" spans="1:15">
      <c r="A1427" s="45"/>
      <c r="B1427" s="44"/>
      <c r="C1427" s="46"/>
      <c r="D1427" s="46"/>
      <c r="E1427" s="46"/>
      <c r="F1427" s="46"/>
      <c r="G1427" s="46"/>
      <c r="H1427" s="46"/>
      <c r="I1427" s="46"/>
      <c r="J1427" s="46"/>
      <c r="K1427" s="46"/>
      <c r="L1427" s="46"/>
      <c r="M1427" s="46"/>
      <c r="N1427" s="46"/>
      <c r="O1427" s="46"/>
    </row>
    <row r="1428" spans="1:15">
      <c r="A1428" s="45"/>
      <c r="B1428" s="44"/>
      <c r="C1428" s="4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</row>
    <row r="1429" spans="1:15">
      <c r="A1429" s="45"/>
      <c r="B1429" s="44"/>
      <c r="C1429" s="46"/>
      <c r="D1429" s="46"/>
      <c r="E1429" s="46"/>
      <c r="F1429" s="46"/>
      <c r="G1429" s="46"/>
      <c r="H1429" s="46"/>
      <c r="I1429" s="46"/>
      <c r="J1429" s="46"/>
      <c r="K1429" s="46"/>
      <c r="L1429" s="46"/>
      <c r="M1429" s="46"/>
      <c r="N1429" s="46"/>
      <c r="O1429" s="46"/>
    </row>
    <row r="1430" spans="1:15">
      <c r="A1430" s="45"/>
      <c r="B1430" s="44"/>
      <c r="C1430" s="46"/>
      <c r="D1430" s="46"/>
      <c r="E1430" s="46"/>
      <c r="F1430" s="46"/>
      <c r="G1430" s="46"/>
      <c r="H1430" s="46"/>
      <c r="I1430" s="46"/>
      <c r="J1430" s="46"/>
      <c r="K1430" s="46"/>
      <c r="L1430" s="46"/>
      <c r="M1430" s="46"/>
      <c r="N1430" s="46"/>
      <c r="O1430" s="46"/>
    </row>
    <row r="1431" spans="1:15">
      <c r="A1431" s="45"/>
      <c r="B1431" s="44"/>
      <c r="C1431" s="46"/>
      <c r="D1431" s="46"/>
      <c r="E1431" s="46"/>
      <c r="F1431" s="46"/>
      <c r="G1431" s="46"/>
      <c r="H1431" s="46"/>
      <c r="I1431" s="46"/>
      <c r="J1431" s="46"/>
      <c r="K1431" s="46"/>
      <c r="L1431" s="46"/>
      <c r="M1431" s="46"/>
      <c r="N1431" s="46"/>
      <c r="O1431" s="46"/>
    </row>
    <row r="1432" spans="1:15">
      <c r="A1432" s="45"/>
      <c r="B1432" s="44"/>
      <c r="C1432" s="4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</row>
    <row r="1433" spans="1:15">
      <c r="A1433" s="45"/>
      <c r="B1433" s="44"/>
      <c r="C1433" s="46"/>
      <c r="D1433" s="46"/>
      <c r="E1433" s="46"/>
      <c r="F1433" s="46"/>
      <c r="G1433" s="46"/>
      <c r="H1433" s="46"/>
      <c r="I1433" s="46"/>
      <c r="J1433" s="46"/>
      <c r="K1433" s="46"/>
      <c r="L1433" s="46"/>
      <c r="M1433" s="46"/>
      <c r="N1433" s="46"/>
      <c r="O1433" s="46"/>
    </row>
    <row r="1434" spans="1:15">
      <c r="A1434" s="45"/>
      <c r="B1434" s="44"/>
      <c r="C1434" s="46"/>
      <c r="D1434" s="46"/>
      <c r="E1434" s="46"/>
      <c r="F1434" s="46"/>
      <c r="G1434" s="46"/>
      <c r="H1434" s="46"/>
      <c r="I1434" s="46"/>
      <c r="J1434" s="46"/>
      <c r="K1434" s="46"/>
      <c r="L1434" s="46"/>
      <c r="M1434" s="46"/>
      <c r="N1434" s="46"/>
      <c r="O1434" s="46"/>
    </row>
    <row r="1435" spans="1:15">
      <c r="A1435" s="45"/>
      <c r="B1435" s="44"/>
      <c r="C1435" s="46"/>
      <c r="D1435" s="46"/>
      <c r="E1435" s="46"/>
      <c r="F1435" s="46"/>
      <c r="G1435" s="46"/>
      <c r="H1435" s="46"/>
      <c r="I1435" s="46"/>
      <c r="J1435" s="46"/>
      <c r="K1435" s="46"/>
      <c r="L1435" s="46"/>
      <c r="M1435" s="46"/>
      <c r="N1435" s="46"/>
      <c r="O1435" s="46"/>
    </row>
    <row r="1436" spans="1:15">
      <c r="A1436" s="45"/>
      <c r="B1436" s="44"/>
      <c r="C1436" s="4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</row>
    <row r="1437" spans="1:15">
      <c r="A1437" s="45"/>
      <c r="B1437" s="44"/>
      <c r="C1437" s="46"/>
      <c r="D1437" s="46"/>
      <c r="E1437" s="46"/>
      <c r="F1437" s="46"/>
      <c r="G1437" s="46"/>
      <c r="H1437" s="46"/>
      <c r="I1437" s="46"/>
      <c r="J1437" s="46"/>
      <c r="K1437" s="46"/>
      <c r="L1437" s="46"/>
      <c r="M1437" s="46"/>
      <c r="N1437" s="46"/>
      <c r="O1437" s="46"/>
    </row>
    <row r="1438" spans="1:15">
      <c r="A1438" s="45"/>
      <c r="B1438" s="44"/>
      <c r="C1438" s="46"/>
      <c r="D1438" s="46"/>
      <c r="E1438" s="46"/>
      <c r="F1438" s="46"/>
      <c r="G1438" s="46"/>
      <c r="H1438" s="46"/>
      <c r="I1438" s="46"/>
      <c r="J1438" s="46"/>
      <c r="K1438" s="46"/>
      <c r="L1438" s="46"/>
      <c r="M1438" s="46"/>
      <c r="N1438" s="46"/>
      <c r="O1438" s="46"/>
    </row>
    <row r="1439" spans="1:15">
      <c r="A1439" s="45"/>
      <c r="B1439" s="44"/>
      <c r="C1439" s="46"/>
      <c r="D1439" s="46"/>
      <c r="E1439" s="46"/>
      <c r="F1439" s="46"/>
      <c r="G1439" s="46"/>
      <c r="H1439" s="46"/>
      <c r="I1439" s="46"/>
      <c r="J1439" s="46"/>
      <c r="K1439" s="46"/>
      <c r="L1439" s="46"/>
      <c r="M1439" s="46"/>
      <c r="N1439" s="46"/>
      <c r="O1439" s="46"/>
    </row>
    <row r="1440" spans="1:15">
      <c r="A1440" s="45"/>
      <c r="B1440" s="44"/>
      <c r="C1440" s="4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</row>
    <row r="1441" spans="1:15">
      <c r="A1441" s="45"/>
      <c r="B1441" s="44"/>
      <c r="C1441" s="46"/>
      <c r="D1441" s="46"/>
      <c r="E1441" s="46"/>
      <c r="F1441" s="46"/>
      <c r="G1441" s="46"/>
      <c r="H1441" s="46"/>
      <c r="I1441" s="46"/>
      <c r="J1441" s="46"/>
      <c r="K1441" s="46"/>
      <c r="L1441" s="46"/>
      <c r="M1441" s="46"/>
      <c r="N1441" s="46"/>
      <c r="O1441" s="46"/>
    </row>
    <row r="1442" spans="1:15">
      <c r="A1442" s="45"/>
      <c r="B1442" s="44"/>
      <c r="C1442" s="46"/>
      <c r="D1442" s="46"/>
      <c r="E1442" s="46"/>
      <c r="F1442" s="46"/>
      <c r="G1442" s="46"/>
      <c r="H1442" s="46"/>
      <c r="I1442" s="46"/>
      <c r="J1442" s="46"/>
      <c r="K1442" s="46"/>
      <c r="L1442" s="46"/>
      <c r="M1442" s="46"/>
      <c r="N1442" s="46"/>
      <c r="O1442" s="46"/>
    </row>
    <row r="1443" spans="1:15">
      <c r="A1443" s="45"/>
      <c r="B1443" s="44"/>
      <c r="C1443" s="46"/>
      <c r="D1443" s="46"/>
      <c r="E1443" s="46"/>
      <c r="F1443" s="46"/>
      <c r="G1443" s="46"/>
      <c r="H1443" s="46"/>
      <c r="I1443" s="46"/>
      <c r="J1443" s="46"/>
      <c r="K1443" s="46"/>
      <c r="L1443" s="46"/>
      <c r="M1443" s="46"/>
      <c r="N1443" s="46"/>
      <c r="O1443" s="46"/>
    </row>
    <row r="1444" spans="1:15">
      <c r="A1444" s="45"/>
      <c r="B1444" s="44"/>
      <c r="C1444" s="4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</row>
    <row r="1445" spans="1:15">
      <c r="A1445" s="45"/>
      <c r="B1445" s="44"/>
      <c r="C1445" s="46"/>
      <c r="D1445" s="46"/>
      <c r="E1445" s="46"/>
      <c r="F1445" s="46"/>
      <c r="G1445" s="46"/>
      <c r="H1445" s="46"/>
      <c r="I1445" s="46"/>
      <c r="J1445" s="46"/>
      <c r="K1445" s="46"/>
      <c r="L1445" s="46"/>
      <c r="M1445" s="46"/>
      <c r="N1445" s="46"/>
      <c r="O1445" s="46"/>
    </row>
    <row r="1446" spans="1:15">
      <c r="A1446" s="45"/>
      <c r="B1446" s="44"/>
      <c r="C1446" s="46"/>
      <c r="D1446" s="46"/>
      <c r="E1446" s="46"/>
      <c r="F1446" s="46"/>
      <c r="G1446" s="46"/>
      <c r="H1446" s="46"/>
      <c r="I1446" s="46"/>
      <c r="J1446" s="46"/>
      <c r="K1446" s="46"/>
      <c r="L1446" s="46"/>
      <c r="M1446" s="46"/>
      <c r="N1446" s="46"/>
      <c r="O1446" s="46"/>
    </row>
    <row r="1447" spans="1:15">
      <c r="A1447" s="45"/>
      <c r="B1447" s="44"/>
      <c r="C1447" s="46"/>
      <c r="D1447" s="46"/>
      <c r="E1447" s="46"/>
      <c r="F1447" s="46"/>
      <c r="G1447" s="46"/>
      <c r="H1447" s="46"/>
      <c r="I1447" s="46"/>
      <c r="J1447" s="46"/>
      <c r="K1447" s="46"/>
      <c r="L1447" s="46"/>
      <c r="M1447" s="46"/>
      <c r="N1447" s="46"/>
      <c r="O1447" s="46"/>
    </row>
    <row r="1448" spans="1:15">
      <c r="A1448" s="45"/>
      <c r="B1448" s="44"/>
      <c r="C1448" s="4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</row>
    <row r="1449" spans="1:15">
      <c r="A1449" s="45"/>
      <c r="B1449" s="44"/>
      <c r="C1449" s="46"/>
      <c r="D1449" s="46"/>
      <c r="E1449" s="46"/>
      <c r="F1449" s="46"/>
      <c r="G1449" s="46"/>
      <c r="H1449" s="46"/>
      <c r="I1449" s="46"/>
      <c r="J1449" s="46"/>
      <c r="K1449" s="46"/>
      <c r="L1449" s="46"/>
      <c r="M1449" s="46"/>
      <c r="N1449" s="46"/>
      <c r="O1449" s="46"/>
    </row>
    <row r="1450" spans="1:15">
      <c r="A1450" s="45"/>
      <c r="B1450" s="44"/>
      <c r="C1450" s="46"/>
      <c r="D1450" s="46"/>
      <c r="E1450" s="46"/>
      <c r="F1450" s="46"/>
      <c r="G1450" s="46"/>
      <c r="H1450" s="46"/>
      <c r="I1450" s="46"/>
      <c r="J1450" s="46"/>
      <c r="K1450" s="46"/>
      <c r="L1450" s="46"/>
      <c r="M1450" s="46"/>
      <c r="N1450" s="46"/>
      <c r="O1450" s="46"/>
    </row>
    <row r="1451" spans="1:15">
      <c r="A1451" s="45"/>
      <c r="B1451" s="44"/>
      <c r="C1451" s="46"/>
      <c r="D1451" s="46"/>
      <c r="E1451" s="46"/>
      <c r="F1451" s="46"/>
      <c r="G1451" s="46"/>
      <c r="H1451" s="46"/>
      <c r="I1451" s="46"/>
      <c r="J1451" s="46"/>
      <c r="K1451" s="46"/>
      <c r="L1451" s="46"/>
      <c r="M1451" s="46"/>
      <c r="N1451" s="46"/>
      <c r="O1451" s="46"/>
    </row>
    <row r="1452" spans="1:15">
      <c r="A1452" s="45"/>
      <c r="B1452" s="44"/>
      <c r="C1452" s="4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</row>
    <row r="1453" spans="1:15">
      <c r="A1453" s="45"/>
      <c r="B1453" s="44"/>
      <c r="C1453" s="46"/>
      <c r="D1453" s="46"/>
      <c r="E1453" s="46"/>
      <c r="F1453" s="46"/>
      <c r="G1453" s="46"/>
      <c r="H1453" s="46"/>
      <c r="I1453" s="46"/>
      <c r="J1453" s="46"/>
      <c r="K1453" s="46"/>
      <c r="L1453" s="46"/>
      <c r="M1453" s="46"/>
      <c r="N1453" s="46"/>
      <c r="O1453" s="46"/>
    </row>
    <row r="1454" spans="1:15">
      <c r="A1454" s="45"/>
      <c r="B1454" s="44"/>
      <c r="C1454" s="46"/>
      <c r="D1454" s="46"/>
      <c r="E1454" s="46"/>
      <c r="F1454" s="46"/>
      <c r="G1454" s="46"/>
      <c r="H1454" s="46"/>
      <c r="I1454" s="46"/>
      <c r="J1454" s="46"/>
      <c r="K1454" s="46"/>
      <c r="L1454" s="46"/>
      <c r="M1454" s="46"/>
      <c r="N1454" s="46"/>
      <c r="O1454" s="46"/>
    </row>
    <row r="1455" spans="1:15">
      <c r="A1455" s="45"/>
      <c r="B1455" s="44"/>
      <c r="C1455" s="46"/>
      <c r="D1455" s="46"/>
      <c r="E1455" s="46"/>
      <c r="F1455" s="46"/>
      <c r="G1455" s="46"/>
      <c r="H1455" s="46"/>
      <c r="I1455" s="46"/>
      <c r="J1455" s="46"/>
      <c r="K1455" s="46"/>
      <c r="L1455" s="46"/>
      <c r="M1455" s="46"/>
      <c r="N1455" s="46"/>
      <c r="O1455" s="46"/>
    </row>
    <row r="1456" spans="1:15">
      <c r="A1456" s="45"/>
      <c r="B1456" s="44"/>
      <c r="C1456" s="4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</row>
    <row r="1457" spans="1:15">
      <c r="A1457" s="45"/>
      <c r="B1457" s="44"/>
      <c r="C1457" s="46"/>
      <c r="D1457" s="46"/>
      <c r="E1457" s="46"/>
      <c r="F1457" s="46"/>
      <c r="G1457" s="46"/>
      <c r="H1457" s="46"/>
      <c r="I1457" s="46"/>
      <c r="J1457" s="46"/>
      <c r="K1457" s="46"/>
      <c r="L1457" s="46"/>
      <c r="M1457" s="46"/>
      <c r="N1457" s="46"/>
      <c r="O1457" s="46"/>
    </row>
    <row r="1458" spans="1:15">
      <c r="A1458" s="45"/>
      <c r="B1458" s="44"/>
      <c r="C1458" s="46"/>
      <c r="D1458" s="46"/>
      <c r="E1458" s="46"/>
      <c r="F1458" s="46"/>
      <c r="G1458" s="46"/>
      <c r="H1458" s="46"/>
      <c r="I1458" s="46"/>
      <c r="J1458" s="46"/>
      <c r="K1458" s="46"/>
      <c r="L1458" s="46"/>
      <c r="M1458" s="46"/>
      <c r="N1458" s="46"/>
      <c r="O1458" s="46"/>
    </row>
    <row r="1459" spans="1:15">
      <c r="A1459" s="45"/>
      <c r="B1459" s="44"/>
      <c r="C1459" s="46"/>
      <c r="D1459" s="46"/>
      <c r="E1459" s="46"/>
      <c r="F1459" s="46"/>
      <c r="G1459" s="46"/>
      <c r="H1459" s="46"/>
      <c r="I1459" s="46"/>
      <c r="J1459" s="46"/>
      <c r="K1459" s="46"/>
      <c r="L1459" s="46"/>
      <c r="M1459" s="46"/>
      <c r="N1459" s="46"/>
      <c r="O1459" s="46"/>
    </row>
    <row r="1460" spans="1:15">
      <c r="A1460" s="45"/>
      <c r="B1460" s="44"/>
      <c r="C1460" s="4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</row>
    <row r="1461" spans="1:15">
      <c r="A1461" s="45"/>
      <c r="B1461" s="44"/>
      <c r="C1461" s="46"/>
      <c r="D1461" s="46"/>
      <c r="E1461" s="46"/>
      <c r="F1461" s="46"/>
      <c r="G1461" s="46"/>
      <c r="H1461" s="46"/>
      <c r="I1461" s="46"/>
      <c r="J1461" s="46"/>
      <c r="K1461" s="46"/>
      <c r="L1461" s="46"/>
      <c r="M1461" s="46"/>
      <c r="N1461" s="46"/>
      <c r="O1461" s="46"/>
    </row>
    <row r="1462" spans="1:15">
      <c r="A1462" s="45"/>
      <c r="B1462" s="44"/>
      <c r="C1462" s="46"/>
      <c r="D1462" s="46"/>
      <c r="E1462" s="46"/>
      <c r="F1462" s="46"/>
      <c r="G1462" s="46"/>
      <c r="H1462" s="46"/>
      <c r="I1462" s="46"/>
      <c r="J1462" s="46"/>
      <c r="K1462" s="46"/>
      <c r="L1462" s="46"/>
      <c r="M1462" s="46"/>
      <c r="N1462" s="46"/>
      <c r="O1462" s="46"/>
    </row>
    <row r="1463" spans="1:15">
      <c r="A1463" s="45"/>
      <c r="B1463" s="44"/>
      <c r="C1463" s="46"/>
      <c r="D1463" s="46"/>
      <c r="E1463" s="46"/>
      <c r="F1463" s="46"/>
      <c r="G1463" s="46"/>
      <c r="H1463" s="46"/>
      <c r="I1463" s="46"/>
      <c r="J1463" s="46"/>
      <c r="K1463" s="46"/>
      <c r="L1463" s="46"/>
      <c r="M1463" s="46"/>
      <c r="N1463" s="46"/>
      <c r="O1463" s="46"/>
    </row>
    <row r="1464" spans="1:15">
      <c r="A1464" s="45"/>
      <c r="B1464" s="44"/>
      <c r="C1464" s="4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</row>
    <row r="1465" spans="1:15">
      <c r="A1465" s="45"/>
      <c r="B1465" s="44"/>
      <c r="C1465" s="46"/>
      <c r="D1465" s="46"/>
      <c r="E1465" s="46"/>
      <c r="F1465" s="46"/>
      <c r="G1465" s="46"/>
      <c r="H1465" s="46"/>
      <c r="I1465" s="46"/>
      <c r="J1465" s="46"/>
      <c r="K1465" s="46"/>
      <c r="L1465" s="46"/>
      <c r="M1465" s="46"/>
      <c r="N1465" s="46"/>
      <c r="O1465" s="46"/>
    </row>
    <row r="1466" spans="1:15">
      <c r="A1466" s="45"/>
      <c r="B1466" s="44"/>
      <c r="C1466" s="46"/>
      <c r="D1466" s="46"/>
      <c r="E1466" s="46"/>
      <c r="F1466" s="46"/>
      <c r="G1466" s="46"/>
      <c r="H1466" s="46"/>
      <c r="I1466" s="46"/>
      <c r="J1466" s="46"/>
      <c r="K1466" s="46"/>
      <c r="L1466" s="46"/>
      <c r="M1466" s="46"/>
      <c r="N1466" s="46"/>
      <c r="O1466" s="46"/>
    </row>
    <row r="1467" spans="1:15">
      <c r="A1467" s="45"/>
      <c r="B1467" s="44"/>
      <c r="C1467" s="46"/>
      <c r="D1467" s="46"/>
      <c r="E1467" s="46"/>
      <c r="F1467" s="46"/>
      <c r="G1467" s="46"/>
      <c r="H1467" s="46"/>
      <c r="I1467" s="46"/>
      <c r="J1467" s="46"/>
      <c r="K1467" s="46"/>
      <c r="L1467" s="46"/>
      <c r="M1467" s="46"/>
      <c r="N1467" s="46"/>
      <c r="O1467" s="46"/>
    </row>
    <row r="1468" spans="1:15">
      <c r="A1468" s="45"/>
      <c r="B1468" s="44"/>
      <c r="C1468" s="4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</row>
    <row r="1469" spans="1:15">
      <c r="A1469" s="45"/>
      <c r="B1469" s="44"/>
      <c r="C1469" s="46"/>
      <c r="D1469" s="46"/>
      <c r="E1469" s="46"/>
      <c r="F1469" s="46"/>
      <c r="G1469" s="46"/>
      <c r="H1469" s="46"/>
      <c r="I1469" s="46"/>
      <c r="J1469" s="46"/>
      <c r="K1469" s="46"/>
      <c r="L1469" s="46"/>
      <c r="M1469" s="46"/>
      <c r="N1469" s="46"/>
      <c r="O1469" s="46"/>
    </row>
    <row r="1470" spans="1:15">
      <c r="A1470" s="45"/>
      <c r="B1470" s="44"/>
      <c r="C1470" s="46"/>
      <c r="D1470" s="46"/>
      <c r="E1470" s="46"/>
      <c r="F1470" s="46"/>
      <c r="G1470" s="46"/>
      <c r="H1470" s="46"/>
      <c r="I1470" s="46"/>
      <c r="J1470" s="46"/>
      <c r="K1470" s="46"/>
      <c r="L1470" s="46"/>
      <c r="M1470" s="46"/>
      <c r="N1470" s="46"/>
      <c r="O1470" s="46"/>
    </row>
    <row r="1471" spans="1:15">
      <c r="A1471" s="45"/>
      <c r="B1471" s="44"/>
      <c r="C1471" s="46"/>
      <c r="D1471" s="46"/>
      <c r="E1471" s="46"/>
      <c r="F1471" s="46"/>
      <c r="G1471" s="46"/>
      <c r="H1471" s="46"/>
      <c r="I1471" s="46"/>
      <c r="J1471" s="46"/>
      <c r="K1471" s="46"/>
      <c r="L1471" s="46"/>
      <c r="M1471" s="46"/>
      <c r="N1471" s="46"/>
      <c r="O1471" s="46"/>
    </row>
    <row r="1472" spans="1:15">
      <c r="A1472" s="45"/>
      <c r="B1472" s="44"/>
      <c r="C1472" s="4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</row>
    <row r="1473" spans="1:15">
      <c r="A1473" s="45"/>
      <c r="B1473" s="44"/>
      <c r="C1473" s="46"/>
      <c r="D1473" s="46"/>
      <c r="E1473" s="46"/>
      <c r="F1473" s="46"/>
      <c r="G1473" s="46"/>
      <c r="H1473" s="46"/>
      <c r="I1473" s="46"/>
      <c r="J1473" s="46"/>
      <c r="K1473" s="46"/>
      <c r="L1473" s="46"/>
      <c r="M1473" s="46"/>
      <c r="N1473" s="46"/>
      <c r="O1473" s="46"/>
    </row>
    <row r="1474" spans="1:15">
      <c r="A1474" s="45"/>
      <c r="B1474" s="44"/>
      <c r="C1474" s="46"/>
      <c r="D1474" s="46"/>
      <c r="E1474" s="46"/>
      <c r="F1474" s="46"/>
      <c r="G1474" s="46"/>
      <c r="H1474" s="46"/>
      <c r="I1474" s="46"/>
      <c r="J1474" s="46"/>
      <c r="K1474" s="46"/>
      <c r="L1474" s="46"/>
      <c r="M1474" s="46"/>
      <c r="N1474" s="46"/>
      <c r="O1474" s="46"/>
    </row>
    <row r="1475" spans="1:15">
      <c r="A1475" s="45"/>
      <c r="B1475" s="44"/>
      <c r="C1475" s="46"/>
      <c r="D1475" s="46"/>
      <c r="E1475" s="46"/>
      <c r="F1475" s="46"/>
      <c r="G1475" s="46"/>
      <c r="H1475" s="46"/>
      <c r="I1475" s="46"/>
      <c r="J1475" s="46"/>
      <c r="K1475" s="46"/>
      <c r="L1475" s="46"/>
      <c r="M1475" s="46"/>
      <c r="N1475" s="46"/>
      <c r="O1475" s="46"/>
    </row>
    <row r="1476" spans="1:15">
      <c r="A1476" s="45"/>
      <c r="B1476" s="44"/>
      <c r="C1476" s="4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</row>
    <row r="1477" spans="1:15">
      <c r="A1477" s="45"/>
      <c r="B1477" s="44"/>
      <c r="C1477" s="46"/>
      <c r="D1477" s="46"/>
      <c r="E1477" s="46"/>
      <c r="F1477" s="46"/>
      <c r="G1477" s="46"/>
      <c r="H1477" s="46"/>
      <c r="I1477" s="46"/>
      <c r="J1477" s="46"/>
      <c r="K1477" s="46"/>
      <c r="L1477" s="46"/>
      <c r="M1477" s="46"/>
      <c r="N1477" s="46"/>
      <c r="O1477" s="46"/>
    </row>
    <row r="1478" spans="1:15">
      <c r="A1478" s="45"/>
      <c r="B1478" s="44"/>
      <c r="C1478" s="46"/>
      <c r="D1478" s="46"/>
      <c r="E1478" s="46"/>
      <c r="F1478" s="46"/>
      <c r="G1478" s="46"/>
      <c r="H1478" s="46"/>
      <c r="I1478" s="46"/>
      <c r="J1478" s="46"/>
      <c r="K1478" s="46"/>
      <c r="L1478" s="46"/>
      <c r="M1478" s="46"/>
      <c r="N1478" s="46"/>
      <c r="O1478" s="46"/>
    </row>
    <row r="1479" spans="1:15">
      <c r="A1479" s="45"/>
      <c r="B1479" s="44"/>
      <c r="C1479" s="46"/>
      <c r="D1479" s="46"/>
      <c r="E1479" s="46"/>
      <c r="F1479" s="46"/>
      <c r="G1479" s="46"/>
      <c r="H1479" s="46"/>
      <c r="I1479" s="46"/>
      <c r="J1479" s="46"/>
      <c r="K1479" s="46"/>
      <c r="L1479" s="46"/>
      <c r="M1479" s="46"/>
      <c r="N1479" s="46"/>
      <c r="O1479" s="46"/>
    </row>
    <row r="1480" spans="1:15">
      <c r="A1480" s="45"/>
      <c r="B1480" s="44"/>
      <c r="C1480" s="4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</row>
    <row r="1481" spans="1:15">
      <c r="A1481" s="45"/>
      <c r="B1481" s="44"/>
      <c r="C1481" s="46"/>
      <c r="D1481" s="46"/>
      <c r="E1481" s="46"/>
      <c r="F1481" s="46"/>
      <c r="G1481" s="46"/>
      <c r="H1481" s="46"/>
      <c r="I1481" s="46"/>
      <c r="J1481" s="46"/>
      <c r="K1481" s="46"/>
      <c r="L1481" s="46"/>
      <c r="M1481" s="46"/>
      <c r="N1481" s="46"/>
      <c r="O1481" s="46"/>
    </row>
    <row r="1482" spans="1:15">
      <c r="A1482" s="45"/>
      <c r="B1482" s="44"/>
      <c r="C1482" s="46"/>
      <c r="D1482" s="46"/>
      <c r="E1482" s="46"/>
      <c r="F1482" s="46"/>
      <c r="G1482" s="46"/>
      <c r="H1482" s="46"/>
      <c r="I1482" s="46"/>
      <c r="J1482" s="46"/>
      <c r="K1482" s="46"/>
      <c r="L1482" s="46"/>
      <c r="M1482" s="46"/>
      <c r="N1482" s="46"/>
      <c r="O1482" s="46"/>
    </row>
    <row r="1483" spans="1:15">
      <c r="A1483" s="45"/>
      <c r="B1483" s="44"/>
      <c r="C1483" s="46"/>
      <c r="D1483" s="46"/>
      <c r="E1483" s="46"/>
      <c r="F1483" s="46"/>
      <c r="G1483" s="46"/>
      <c r="H1483" s="46"/>
      <c r="I1483" s="46"/>
      <c r="J1483" s="46"/>
      <c r="K1483" s="46"/>
      <c r="L1483" s="46"/>
      <c r="M1483" s="46"/>
      <c r="N1483" s="46"/>
      <c r="O1483" s="46"/>
    </row>
    <row r="1484" spans="1:15">
      <c r="A1484" s="45"/>
      <c r="B1484" s="44"/>
      <c r="C1484" s="4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</row>
    <row r="1485" spans="1:15">
      <c r="A1485" s="45"/>
      <c r="B1485" s="44"/>
      <c r="C1485" s="46"/>
      <c r="D1485" s="46"/>
      <c r="E1485" s="46"/>
      <c r="F1485" s="46"/>
      <c r="G1485" s="46"/>
      <c r="H1485" s="46"/>
      <c r="I1485" s="46"/>
      <c r="J1485" s="46"/>
      <c r="K1485" s="46"/>
      <c r="L1485" s="46"/>
      <c r="M1485" s="46"/>
      <c r="N1485" s="46"/>
      <c r="O1485" s="46"/>
    </row>
    <row r="1486" spans="1:15">
      <c r="A1486" s="45"/>
      <c r="B1486" s="44"/>
      <c r="C1486" s="46"/>
      <c r="D1486" s="46"/>
      <c r="E1486" s="46"/>
      <c r="F1486" s="46"/>
      <c r="G1486" s="46"/>
      <c r="H1486" s="46"/>
      <c r="I1486" s="46"/>
      <c r="J1486" s="46"/>
      <c r="K1486" s="46"/>
      <c r="L1486" s="46"/>
      <c r="M1486" s="46"/>
      <c r="N1486" s="46"/>
      <c r="O1486" s="46"/>
    </row>
    <row r="1487" spans="1:15">
      <c r="A1487" s="45"/>
      <c r="B1487" s="44"/>
      <c r="C1487" s="46"/>
      <c r="D1487" s="46"/>
      <c r="E1487" s="46"/>
      <c r="F1487" s="46"/>
      <c r="G1487" s="46"/>
      <c r="H1487" s="46"/>
      <c r="I1487" s="46"/>
      <c r="J1487" s="46"/>
      <c r="K1487" s="46"/>
      <c r="L1487" s="46"/>
      <c r="M1487" s="46"/>
      <c r="N1487" s="46"/>
      <c r="O1487" s="46"/>
    </row>
    <row r="1488" spans="1:15">
      <c r="A1488" s="45"/>
      <c r="B1488" s="44"/>
      <c r="C1488" s="4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</row>
    <row r="1489" spans="1:15">
      <c r="A1489" s="45"/>
      <c r="B1489" s="44"/>
      <c r="C1489" s="46"/>
      <c r="D1489" s="46"/>
      <c r="E1489" s="46"/>
      <c r="F1489" s="46"/>
      <c r="G1489" s="46"/>
      <c r="H1489" s="46"/>
      <c r="I1489" s="46"/>
      <c r="J1489" s="46"/>
      <c r="K1489" s="46"/>
      <c r="L1489" s="46"/>
      <c r="M1489" s="46"/>
      <c r="N1489" s="46"/>
      <c r="O1489" s="46"/>
    </row>
    <row r="1490" spans="1:15">
      <c r="A1490" s="45"/>
      <c r="B1490" s="44"/>
      <c r="C1490" s="46"/>
      <c r="D1490" s="46"/>
      <c r="E1490" s="46"/>
      <c r="F1490" s="46"/>
      <c r="G1490" s="46"/>
      <c r="H1490" s="46"/>
      <c r="I1490" s="46"/>
      <c r="J1490" s="46"/>
      <c r="K1490" s="46"/>
      <c r="L1490" s="46"/>
      <c r="M1490" s="46"/>
      <c r="N1490" s="46"/>
      <c r="O1490" s="46"/>
    </row>
    <row r="1491" spans="1:15">
      <c r="A1491" s="45"/>
      <c r="B1491" s="44"/>
      <c r="C1491" s="46"/>
      <c r="D1491" s="46"/>
      <c r="E1491" s="46"/>
      <c r="F1491" s="46"/>
      <c r="G1491" s="46"/>
      <c r="H1491" s="46"/>
      <c r="I1491" s="46"/>
      <c r="J1491" s="46"/>
      <c r="K1491" s="46"/>
      <c r="L1491" s="46"/>
      <c r="M1491" s="46"/>
      <c r="N1491" s="46"/>
      <c r="O1491" s="46"/>
    </row>
    <row r="1492" spans="1:15">
      <c r="A1492" s="45"/>
      <c r="B1492" s="44"/>
      <c r="C1492" s="4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</row>
    <row r="1493" spans="1:15">
      <c r="A1493" s="45"/>
      <c r="B1493" s="44"/>
      <c r="C1493" s="46"/>
      <c r="D1493" s="46"/>
      <c r="E1493" s="46"/>
      <c r="F1493" s="46"/>
      <c r="G1493" s="46"/>
      <c r="H1493" s="46"/>
      <c r="I1493" s="46"/>
      <c r="J1493" s="46"/>
      <c r="K1493" s="46"/>
      <c r="L1493" s="46"/>
      <c r="M1493" s="46"/>
      <c r="N1493" s="46"/>
      <c r="O1493" s="46"/>
    </row>
    <row r="1494" spans="1:15">
      <c r="A1494" s="45"/>
      <c r="B1494" s="44"/>
      <c r="C1494" s="46"/>
      <c r="D1494" s="46"/>
      <c r="E1494" s="46"/>
      <c r="F1494" s="46"/>
      <c r="G1494" s="46"/>
      <c r="H1494" s="46"/>
      <c r="I1494" s="46"/>
      <c r="J1494" s="46"/>
      <c r="K1494" s="46"/>
      <c r="L1494" s="46"/>
      <c r="M1494" s="46"/>
      <c r="N1494" s="46"/>
      <c r="O1494" s="46"/>
    </row>
    <row r="1495" spans="1:15">
      <c r="A1495" s="45"/>
      <c r="B1495" s="44"/>
      <c r="C1495" s="46"/>
      <c r="D1495" s="46"/>
      <c r="E1495" s="46"/>
      <c r="F1495" s="46"/>
      <c r="G1495" s="46"/>
      <c r="H1495" s="46"/>
      <c r="I1495" s="46"/>
      <c r="J1495" s="46"/>
      <c r="K1495" s="46"/>
      <c r="L1495" s="46"/>
      <c r="M1495" s="46"/>
      <c r="N1495" s="46"/>
      <c r="O1495" s="46"/>
    </row>
    <row r="1496" spans="1:15">
      <c r="A1496" s="45"/>
      <c r="B1496" s="44"/>
      <c r="C1496" s="4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</row>
    <row r="1497" spans="1:15">
      <c r="A1497" s="45"/>
      <c r="B1497" s="44"/>
      <c r="C1497" s="46"/>
      <c r="D1497" s="46"/>
      <c r="E1497" s="46"/>
      <c r="F1497" s="46"/>
      <c r="G1497" s="46"/>
      <c r="H1497" s="46"/>
      <c r="I1497" s="46"/>
      <c r="J1497" s="46"/>
      <c r="K1497" s="46"/>
      <c r="L1497" s="46"/>
      <c r="M1497" s="46"/>
      <c r="N1497" s="46"/>
      <c r="O1497" s="46"/>
    </row>
    <row r="1498" spans="1:15">
      <c r="A1498" s="45"/>
      <c r="B1498" s="44"/>
      <c r="C1498" s="46"/>
      <c r="D1498" s="46"/>
      <c r="E1498" s="46"/>
      <c r="F1498" s="46"/>
      <c r="G1498" s="46"/>
      <c r="H1498" s="46"/>
      <c r="I1498" s="46"/>
      <c r="J1498" s="46"/>
      <c r="K1498" s="46"/>
      <c r="L1498" s="46"/>
      <c r="M1498" s="46"/>
      <c r="N1498" s="46"/>
      <c r="O1498" s="46"/>
    </row>
    <row r="1499" spans="1:15">
      <c r="A1499" s="45"/>
      <c r="B1499" s="44"/>
      <c r="C1499" s="46"/>
      <c r="D1499" s="46"/>
      <c r="E1499" s="46"/>
      <c r="F1499" s="46"/>
      <c r="G1499" s="46"/>
      <c r="H1499" s="46"/>
      <c r="I1499" s="46"/>
      <c r="J1499" s="46"/>
      <c r="K1499" s="46"/>
      <c r="L1499" s="46"/>
      <c r="M1499" s="46"/>
      <c r="N1499" s="46"/>
      <c r="O1499" s="46"/>
    </row>
    <row r="1500" spans="1:15">
      <c r="A1500" s="45"/>
      <c r="B1500" s="44"/>
      <c r="C1500" s="4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</row>
    <row r="1501" spans="1:15">
      <c r="A1501" s="45"/>
      <c r="B1501" s="44"/>
      <c r="C1501" s="46"/>
      <c r="D1501" s="46"/>
      <c r="E1501" s="46"/>
      <c r="F1501" s="46"/>
      <c r="G1501" s="46"/>
      <c r="H1501" s="46"/>
      <c r="I1501" s="46"/>
      <c r="J1501" s="46"/>
      <c r="K1501" s="46"/>
      <c r="L1501" s="46"/>
      <c r="M1501" s="46"/>
      <c r="N1501" s="46"/>
      <c r="O1501" s="46"/>
    </row>
    <row r="1502" spans="1:15">
      <c r="A1502" s="45"/>
      <c r="B1502" s="44"/>
      <c r="C1502" s="46"/>
      <c r="D1502" s="46"/>
      <c r="E1502" s="46"/>
      <c r="F1502" s="46"/>
      <c r="G1502" s="46"/>
      <c r="H1502" s="46"/>
      <c r="I1502" s="46"/>
      <c r="J1502" s="46"/>
      <c r="K1502" s="46"/>
      <c r="L1502" s="46"/>
      <c r="M1502" s="46"/>
      <c r="N1502" s="46"/>
      <c r="O1502" s="46"/>
    </row>
    <row r="1503" spans="1:15">
      <c r="A1503" s="45"/>
      <c r="B1503" s="44"/>
      <c r="C1503" s="46"/>
      <c r="D1503" s="46"/>
      <c r="E1503" s="46"/>
      <c r="F1503" s="46"/>
      <c r="G1503" s="46"/>
      <c r="H1503" s="46"/>
      <c r="I1503" s="46"/>
      <c r="J1503" s="46"/>
      <c r="K1503" s="46"/>
      <c r="L1503" s="46"/>
      <c r="M1503" s="46"/>
      <c r="N1503" s="46"/>
      <c r="O1503" s="46"/>
    </row>
    <row r="1504" spans="1:15">
      <c r="A1504" s="45"/>
      <c r="B1504" s="44"/>
      <c r="C1504" s="4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</row>
    <row r="1505" spans="1:15">
      <c r="A1505" s="45"/>
      <c r="B1505" s="44"/>
      <c r="C1505" s="46"/>
      <c r="D1505" s="46"/>
      <c r="E1505" s="46"/>
      <c r="F1505" s="46"/>
      <c r="G1505" s="46"/>
      <c r="H1505" s="46"/>
      <c r="I1505" s="46"/>
      <c r="J1505" s="46"/>
      <c r="K1505" s="46"/>
      <c r="L1505" s="46"/>
      <c r="M1505" s="46"/>
      <c r="N1505" s="46"/>
      <c r="O1505" s="46"/>
    </row>
    <row r="1506" spans="1:15">
      <c r="A1506" s="45"/>
      <c r="B1506" s="44"/>
      <c r="C1506" s="46"/>
      <c r="D1506" s="46"/>
      <c r="E1506" s="46"/>
      <c r="F1506" s="46"/>
      <c r="G1506" s="46"/>
      <c r="H1506" s="46"/>
      <c r="I1506" s="46"/>
      <c r="J1506" s="46"/>
      <c r="K1506" s="46"/>
      <c r="L1506" s="46"/>
      <c r="M1506" s="46"/>
      <c r="N1506" s="46"/>
      <c r="O1506" s="46"/>
    </row>
    <row r="1507" spans="1:15">
      <c r="A1507" s="45"/>
      <c r="B1507" s="44"/>
      <c r="C1507" s="46"/>
      <c r="D1507" s="46"/>
      <c r="E1507" s="46"/>
      <c r="F1507" s="46"/>
      <c r="G1507" s="46"/>
      <c r="H1507" s="46"/>
      <c r="I1507" s="46"/>
      <c r="J1507" s="46"/>
      <c r="K1507" s="46"/>
      <c r="L1507" s="46"/>
      <c r="M1507" s="46"/>
      <c r="N1507" s="46"/>
      <c r="O1507" s="46"/>
    </row>
    <row r="1508" spans="1:15">
      <c r="A1508" s="45"/>
      <c r="B1508" s="44"/>
      <c r="C1508" s="4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</row>
    <row r="1509" spans="1:15">
      <c r="A1509" s="45"/>
      <c r="B1509" s="44"/>
      <c r="C1509" s="46"/>
      <c r="D1509" s="46"/>
      <c r="E1509" s="46"/>
      <c r="F1509" s="46"/>
      <c r="G1509" s="46"/>
      <c r="H1509" s="46"/>
      <c r="I1509" s="46"/>
      <c r="J1509" s="46"/>
      <c r="K1509" s="46"/>
      <c r="L1509" s="46"/>
      <c r="M1509" s="46"/>
      <c r="N1509" s="46"/>
      <c r="O1509" s="46"/>
    </row>
    <row r="1510" spans="1:15">
      <c r="A1510" s="45"/>
      <c r="B1510" s="44"/>
      <c r="C1510" s="46"/>
      <c r="D1510" s="46"/>
      <c r="E1510" s="46"/>
      <c r="F1510" s="46"/>
      <c r="G1510" s="46"/>
      <c r="H1510" s="46"/>
      <c r="I1510" s="46"/>
      <c r="J1510" s="46"/>
      <c r="K1510" s="46"/>
      <c r="L1510" s="46"/>
      <c r="M1510" s="46"/>
      <c r="N1510" s="46"/>
      <c r="O1510" s="46"/>
    </row>
    <row r="1511" spans="1:15">
      <c r="A1511" s="45"/>
      <c r="B1511" s="44"/>
      <c r="C1511" s="46"/>
      <c r="D1511" s="46"/>
      <c r="E1511" s="46"/>
      <c r="F1511" s="46"/>
      <c r="G1511" s="46"/>
      <c r="H1511" s="46"/>
      <c r="I1511" s="46"/>
      <c r="J1511" s="46"/>
      <c r="K1511" s="46"/>
      <c r="L1511" s="46"/>
      <c r="M1511" s="46"/>
      <c r="N1511" s="46"/>
      <c r="O1511" s="46"/>
    </row>
    <row r="1512" spans="1:15">
      <c r="A1512" s="45"/>
      <c r="B1512" s="44"/>
      <c r="C1512" s="4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</row>
    <row r="1513" spans="1:15">
      <c r="A1513" s="45"/>
      <c r="B1513" s="44"/>
      <c r="C1513" s="46"/>
      <c r="D1513" s="46"/>
      <c r="E1513" s="46"/>
      <c r="F1513" s="46"/>
      <c r="G1513" s="46"/>
      <c r="H1513" s="46"/>
      <c r="I1513" s="46"/>
      <c r="J1513" s="46"/>
      <c r="K1513" s="46"/>
      <c r="L1513" s="46"/>
      <c r="M1513" s="46"/>
      <c r="N1513" s="46"/>
      <c r="O1513" s="46"/>
    </row>
    <row r="1514" spans="1:15">
      <c r="A1514" s="45"/>
      <c r="B1514" s="44"/>
      <c r="C1514" s="46"/>
      <c r="D1514" s="46"/>
      <c r="E1514" s="46"/>
      <c r="F1514" s="46"/>
      <c r="G1514" s="46"/>
      <c r="H1514" s="46"/>
      <c r="I1514" s="46"/>
      <c r="J1514" s="46"/>
      <c r="K1514" s="46"/>
      <c r="L1514" s="46"/>
      <c r="M1514" s="46"/>
      <c r="N1514" s="46"/>
      <c r="O1514" s="46"/>
    </row>
    <row r="1515" spans="1:15">
      <c r="A1515" s="45"/>
      <c r="B1515" s="44"/>
      <c r="C1515" s="46"/>
      <c r="D1515" s="46"/>
      <c r="E1515" s="46"/>
      <c r="F1515" s="46"/>
      <c r="G1515" s="46"/>
      <c r="H1515" s="46"/>
      <c r="I1515" s="46"/>
      <c r="J1515" s="46"/>
      <c r="K1515" s="46"/>
      <c r="L1515" s="46"/>
      <c r="M1515" s="46"/>
      <c r="N1515" s="46"/>
      <c r="O1515" s="46"/>
    </row>
    <row r="1516" spans="1:15">
      <c r="A1516" s="45"/>
      <c r="B1516" s="44"/>
      <c r="C1516" s="4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</row>
    <row r="1517" spans="1:15">
      <c r="A1517" s="45"/>
      <c r="B1517" s="44"/>
      <c r="C1517" s="46"/>
      <c r="D1517" s="46"/>
      <c r="E1517" s="46"/>
      <c r="F1517" s="46"/>
      <c r="G1517" s="46"/>
      <c r="H1517" s="46"/>
      <c r="I1517" s="46"/>
      <c r="J1517" s="46"/>
      <c r="K1517" s="46"/>
      <c r="L1517" s="46"/>
      <c r="M1517" s="46"/>
      <c r="N1517" s="46"/>
      <c r="O1517" s="46"/>
    </row>
    <row r="1518" spans="1:15">
      <c r="A1518" s="45"/>
      <c r="B1518" s="44"/>
      <c r="C1518" s="46"/>
      <c r="D1518" s="46"/>
      <c r="E1518" s="46"/>
      <c r="F1518" s="46"/>
      <c r="G1518" s="46"/>
      <c r="H1518" s="46"/>
      <c r="I1518" s="46"/>
      <c r="J1518" s="46"/>
      <c r="K1518" s="46"/>
      <c r="L1518" s="46"/>
      <c r="M1518" s="46"/>
      <c r="N1518" s="46"/>
      <c r="O1518" s="46"/>
    </row>
    <row r="1519" spans="1:15">
      <c r="A1519" s="45"/>
      <c r="B1519" s="44"/>
      <c r="C1519" s="46"/>
      <c r="D1519" s="46"/>
      <c r="E1519" s="46"/>
      <c r="F1519" s="46"/>
      <c r="G1519" s="46"/>
      <c r="H1519" s="46"/>
      <c r="I1519" s="46"/>
      <c r="J1519" s="46"/>
      <c r="K1519" s="46"/>
      <c r="L1519" s="46"/>
      <c r="M1519" s="46"/>
      <c r="N1519" s="46"/>
      <c r="O1519" s="46"/>
    </row>
    <row r="1520" spans="1:15">
      <c r="A1520" s="45"/>
      <c r="B1520" s="44"/>
      <c r="C1520" s="4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</row>
    <row r="1521" spans="1:15">
      <c r="A1521" s="45"/>
      <c r="B1521" s="44"/>
      <c r="C1521" s="46"/>
      <c r="D1521" s="46"/>
      <c r="E1521" s="46"/>
      <c r="F1521" s="46"/>
      <c r="G1521" s="46"/>
      <c r="H1521" s="46"/>
      <c r="I1521" s="46"/>
      <c r="J1521" s="46"/>
      <c r="K1521" s="46"/>
      <c r="L1521" s="46"/>
      <c r="M1521" s="46"/>
      <c r="N1521" s="46"/>
      <c r="O1521" s="46"/>
    </row>
    <row r="1522" spans="1:15">
      <c r="A1522" s="45"/>
      <c r="B1522" s="44"/>
      <c r="C1522" s="46"/>
      <c r="D1522" s="46"/>
      <c r="E1522" s="46"/>
      <c r="F1522" s="46"/>
      <c r="G1522" s="46"/>
      <c r="H1522" s="46"/>
      <c r="I1522" s="46"/>
      <c r="J1522" s="46"/>
      <c r="K1522" s="46"/>
      <c r="L1522" s="46"/>
      <c r="M1522" s="46"/>
      <c r="N1522" s="46"/>
      <c r="O1522" s="46"/>
    </row>
    <row r="1523" spans="1:15">
      <c r="A1523" s="45"/>
      <c r="B1523" s="44"/>
      <c r="C1523" s="46"/>
      <c r="D1523" s="46"/>
      <c r="E1523" s="46"/>
      <c r="F1523" s="46"/>
      <c r="G1523" s="46"/>
      <c r="H1523" s="46"/>
      <c r="I1523" s="46"/>
      <c r="J1523" s="46"/>
      <c r="K1523" s="46"/>
      <c r="L1523" s="46"/>
      <c r="M1523" s="46"/>
      <c r="N1523" s="46"/>
      <c r="O1523" s="46"/>
    </row>
    <row r="1524" spans="1:15">
      <c r="A1524" s="45"/>
      <c r="B1524" s="44"/>
      <c r="C1524" s="4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</row>
    <row r="1525" spans="1:15">
      <c r="A1525" s="45"/>
      <c r="B1525" s="44"/>
      <c r="C1525" s="46"/>
      <c r="D1525" s="46"/>
      <c r="E1525" s="46"/>
      <c r="F1525" s="46"/>
      <c r="G1525" s="46"/>
      <c r="H1525" s="46"/>
      <c r="I1525" s="46"/>
      <c r="J1525" s="46"/>
      <c r="K1525" s="46"/>
      <c r="L1525" s="46"/>
      <c r="M1525" s="46"/>
      <c r="N1525" s="46"/>
      <c r="O1525" s="46"/>
    </row>
    <row r="1526" spans="1:15">
      <c r="A1526" s="45"/>
      <c r="B1526" s="44"/>
      <c r="C1526" s="46"/>
      <c r="D1526" s="46"/>
      <c r="E1526" s="46"/>
      <c r="F1526" s="46"/>
      <c r="G1526" s="46"/>
      <c r="H1526" s="46"/>
      <c r="I1526" s="46"/>
      <c r="J1526" s="46"/>
      <c r="K1526" s="46"/>
      <c r="L1526" s="46"/>
      <c r="M1526" s="46"/>
      <c r="N1526" s="46"/>
      <c r="O1526" s="46"/>
    </row>
    <row r="1527" spans="1:15">
      <c r="A1527" s="45"/>
      <c r="B1527" s="44"/>
      <c r="C1527" s="46"/>
      <c r="D1527" s="46"/>
      <c r="E1527" s="46"/>
      <c r="F1527" s="46"/>
      <c r="G1527" s="46"/>
      <c r="H1527" s="46"/>
      <c r="I1527" s="46"/>
      <c r="J1527" s="46"/>
      <c r="K1527" s="46"/>
      <c r="L1527" s="46"/>
      <c r="M1527" s="46"/>
      <c r="N1527" s="46"/>
      <c r="O1527" s="46"/>
    </row>
    <row r="1528" spans="1:15">
      <c r="A1528" s="45"/>
      <c r="B1528" s="44"/>
      <c r="C1528" s="4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</row>
    <row r="1529" spans="1:15">
      <c r="A1529" s="45"/>
      <c r="B1529" s="44"/>
      <c r="C1529" s="46"/>
      <c r="D1529" s="46"/>
      <c r="E1529" s="46"/>
      <c r="F1529" s="46"/>
      <c r="G1529" s="46"/>
      <c r="H1529" s="46"/>
      <c r="I1529" s="46"/>
      <c r="J1529" s="46"/>
      <c r="K1529" s="46"/>
      <c r="L1529" s="46"/>
      <c r="M1529" s="46"/>
      <c r="N1529" s="46"/>
      <c r="O1529" s="46"/>
    </row>
    <row r="1530" spans="1:15">
      <c r="A1530" s="45"/>
      <c r="B1530" s="44"/>
      <c r="C1530" s="46"/>
      <c r="D1530" s="46"/>
      <c r="E1530" s="46"/>
      <c r="F1530" s="46"/>
      <c r="G1530" s="46"/>
      <c r="H1530" s="46"/>
      <c r="I1530" s="46"/>
      <c r="J1530" s="46"/>
      <c r="K1530" s="46"/>
      <c r="L1530" s="46"/>
      <c r="M1530" s="46"/>
      <c r="N1530" s="46"/>
      <c r="O1530" s="46"/>
    </row>
    <row r="1531" spans="1:15">
      <c r="A1531" s="45"/>
      <c r="B1531" s="44"/>
      <c r="C1531" s="46"/>
      <c r="D1531" s="46"/>
      <c r="E1531" s="46"/>
      <c r="F1531" s="46"/>
      <c r="G1531" s="46"/>
      <c r="H1531" s="46"/>
      <c r="I1531" s="46"/>
      <c r="J1531" s="46"/>
      <c r="K1531" s="46"/>
      <c r="L1531" s="46"/>
      <c r="M1531" s="46"/>
      <c r="N1531" s="46"/>
      <c r="O1531" s="46"/>
    </row>
    <row r="1532" spans="1:15">
      <c r="A1532" s="45"/>
      <c r="B1532" s="44"/>
      <c r="C1532" s="4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</row>
    <row r="1533" spans="1:15">
      <c r="A1533" s="45"/>
      <c r="B1533" s="44"/>
      <c r="C1533" s="46"/>
      <c r="D1533" s="46"/>
      <c r="E1533" s="46"/>
      <c r="F1533" s="46"/>
      <c r="G1533" s="46"/>
      <c r="H1533" s="46"/>
      <c r="I1533" s="46"/>
      <c r="J1533" s="46"/>
      <c r="K1533" s="46"/>
      <c r="L1533" s="46"/>
      <c r="M1533" s="46"/>
      <c r="N1533" s="46"/>
      <c r="O1533" s="46"/>
    </row>
    <row r="1534" spans="1:15">
      <c r="A1534" s="45"/>
      <c r="B1534" s="44"/>
      <c r="C1534" s="46"/>
      <c r="D1534" s="46"/>
      <c r="E1534" s="46"/>
      <c r="F1534" s="46"/>
      <c r="G1534" s="46"/>
      <c r="H1534" s="46"/>
      <c r="I1534" s="46"/>
      <c r="J1534" s="46"/>
      <c r="K1534" s="46"/>
      <c r="L1534" s="46"/>
      <c r="M1534" s="46"/>
      <c r="N1534" s="46"/>
      <c r="O1534" s="46"/>
    </row>
    <row r="1535" spans="1:15">
      <c r="A1535" s="45"/>
      <c r="B1535" s="44"/>
      <c r="C1535" s="46"/>
      <c r="D1535" s="46"/>
      <c r="E1535" s="46"/>
      <c r="F1535" s="46"/>
      <c r="G1535" s="46"/>
      <c r="H1535" s="46"/>
      <c r="I1535" s="46"/>
      <c r="J1535" s="46"/>
      <c r="K1535" s="46"/>
      <c r="L1535" s="46"/>
      <c r="M1535" s="46"/>
      <c r="N1535" s="46"/>
      <c r="O1535" s="46"/>
    </row>
    <row r="1536" spans="1:15">
      <c r="A1536" s="45"/>
      <c r="B1536" s="44"/>
      <c r="C1536" s="4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</row>
    <row r="1537" spans="1:15">
      <c r="A1537" s="45"/>
      <c r="B1537" s="44"/>
      <c r="C1537" s="46"/>
      <c r="D1537" s="46"/>
      <c r="E1537" s="46"/>
      <c r="F1537" s="46"/>
      <c r="G1537" s="46"/>
      <c r="H1537" s="46"/>
      <c r="I1537" s="46"/>
      <c r="J1537" s="46"/>
      <c r="K1537" s="46"/>
      <c r="L1537" s="46"/>
      <c r="M1537" s="46"/>
      <c r="N1537" s="46"/>
      <c r="O1537" s="46"/>
    </row>
    <row r="1538" spans="1:15">
      <c r="A1538" s="45"/>
      <c r="B1538" s="44"/>
      <c r="C1538" s="46"/>
      <c r="D1538" s="46"/>
      <c r="E1538" s="46"/>
      <c r="F1538" s="46"/>
      <c r="G1538" s="46"/>
      <c r="H1538" s="46"/>
      <c r="I1538" s="46"/>
      <c r="J1538" s="46"/>
      <c r="K1538" s="46"/>
      <c r="L1538" s="46"/>
      <c r="M1538" s="46"/>
      <c r="N1538" s="46"/>
      <c r="O1538" s="46"/>
    </row>
    <row r="1539" spans="1:15">
      <c r="A1539" s="45"/>
      <c r="B1539" s="44"/>
      <c r="C1539" s="46"/>
      <c r="D1539" s="46"/>
      <c r="E1539" s="46"/>
      <c r="F1539" s="46"/>
      <c r="G1539" s="46"/>
      <c r="H1539" s="46"/>
      <c r="I1539" s="46"/>
      <c r="J1539" s="46"/>
      <c r="K1539" s="46"/>
      <c r="L1539" s="46"/>
      <c r="M1539" s="46"/>
      <c r="N1539" s="46"/>
      <c r="O1539" s="46"/>
    </row>
    <row r="1540" spans="1:15">
      <c r="A1540" s="45"/>
      <c r="B1540" s="44"/>
      <c r="C1540" s="4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</row>
    <row r="1541" spans="1:15">
      <c r="A1541" s="45"/>
      <c r="B1541" s="44"/>
      <c r="C1541" s="46"/>
      <c r="D1541" s="46"/>
      <c r="E1541" s="46"/>
      <c r="F1541" s="46"/>
      <c r="G1541" s="46"/>
      <c r="H1541" s="46"/>
      <c r="I1541" s="46"/>
      <c r="J1541" s="46"/>
      <c r="K1541" s="46"/>
      <c r="L1541" s="46"/>
      <c r="M1541" s="46"/>
      <c r="N1541" s="46"/>
      <c r="O1541" s="46"/>
    </row>
    <row r="1542" spans="1:15">
      <c r="A1542" s="45"/>
      <c r="B1542" s="44"/>
      <c r="C1542" s="46"/>
      <c r="D1542" s="46"/>
      <c r="E1542" s="46"/>
      <c r="F1542" s="46"/>
      <c r="G1542" s="46"/>
      <c r="H1542" s="46"/>
      <c r="I1542" s="46"/>
      <c r="J1542" s="46"/>
      <c r="K1542" s="46"/>
      <c r="L1542" s="46"/>
      <c r="M1542" s="46"/>
      <c r="N1542" s="46"/>
      <c r="O1542" s="46"/>
    </row>
    <row r="1543" spans="1:15">
      <c r="A1543" s="45"/>
      <c r="B1543" s="44"/>
      <c r="C1543" s="46"/>
      <c r="D1543" s="46"/>
      <c r="E1543" s="46"/>
      <c r="F1543" s="46"/>
      <c r="G1543" s="46"/>
      <c r="H1543" s="46"/>
      <c r="I1543" s="46"/>
      <c r="J1543" s="46"/>
      <c r="K1543" s="46"/>
      <c r="L1543" s="46"/>
      <c r="M1543" s="46"/>
      <c r="N1543" s="46"/>
      <c r="O1543" s="46"/>
    </row>
    <row r="1544" spans="1:15">
      <c r="A1544" s="45"/>
      <c r="B1544" s="44"/>
      <c r="C1544" s="4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</row>
    <row r="1545" spans="1:15">
      <c r="A1545" s="45"/>
      <c r="B1545" s="44"/>
      <c r="C1545" s="46"/>
      <c r="D1545" s="46"/>
      <c r="E1545" s="46"/>
      <c r="F1545" s="46"/>
      <c r="G1545" s="46"/>
      <c r="H1545" s="46"/>
      <c r="I1545" s="46"/>
      <c r="J1545" s="46"/>
      <c r="K1545" s="46"/>
      <c r="L1545" s="46"/>
      <c r="M1545" s="46"/>
      <c r="N1545" s="46"/>
      <c r="O1545" s="46"/>
    </row>
    <row r="1546" spans="1:15">
      <c r="A1546" s="45"/>
      <c r="B1546" s="44"/>
      <c r="C1546" s="46"/>
      <c r="D1546" s="46"/>
      <c r="E1546" s="46"/>
      <c r="F1546" s="46"/>
      <c r="G1546" s="46"/>
      <c r="H1546" s="46"/>
      <c r="I1546" s="46"/>
      <c r="J1546" s="46"/>
      <c r="K1546" s="46"/>
      <c r="L1546" s="46"/>
      <c r="M1546" s="46"/>
      <c r="N1546" s="46"/>
      <c r="O1546" s="46"/>
    </row>
    <row r="1547" spans="1:15">
      <c r="A1547" s="45"/>
      <c r="B1547" s="44"/>
      <c r="C1547" s="46"/>
      <c r="D1547" s="46"/>
      <c r="E1547" s="46"/>
      <c r="F1547" s="46"/>
      <c r="G1547" s="46"/>
      <c r="H1547" s="46"/>
      <c r="I1547" s="46"/>
      <c r="J1547" s="46"/>
      <c r="K1547" s="46"/>
      <c r="L1547" s="46"/>
      <c r="M1547" s="46"/>
      <c r="N1547" s="46"/>
      <c r="O1547" s="46"/>
    </row>
    <row r="1548" spans="1:15">
      <c r="A1548" s="45"/>
      <c r="B1548" s="44"/>
      <c r="C1548" s="4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</row>
    <row r="1549" spans="1:15">
      <c r="A1549" s="45"/>
      <c r="B1549" s="44"/>
      <c r="C1549" s="46"/>
      <c r="D1549" s="46"/>
      <c r="E1549" s="46"/>
      <c r="F1549" s="46"/>
      <c r="G1549" s="46"/>
      <c r="H1549" s="46"/>
      <c r="I1549" s="46"/>
      <c r="J1549" s="46"/>
      <c r="K1549" s="46"/>
      <c r="L1549" s="46"/>
      <c r="M1549" s="46"/>
      <c r="N1549" s="46"/>
      <c r="O1549" s="46"/>
    </row>
    <row r="1550" spans="1:15">
      <c r="A1550" s="45"/>
      <c r="B1550" s="44"/>
      <c r="C1550" s="46"/>
      <c r="D1550" s="46"/>
      <c r="E1550" s="46"/>
      <c r="F1550" s="46"/>
      <c r="G1550" s="46"/>
      <c r="H1550" s="46"/>
      <c r="I1550" s="46"/>
      <c r="J1550" s="46"/>
      <c r="K1550" s="46"/>
      <c r="L1550" s="46"/>
      <c r="M1550" s="46"/>
      <c r="N1550" s="46"/>
      <c r="O1550" s="46"/>
    </row>
    <row r="1551" spans="1:15">
      <c r="A1551" s="45"/>
      <c r="B1551" s="44"/>
      <c r="C1551" s="46"/>
      <c r="D1551" s="46"/>
      <c r="E1551" s="46"/>
      <c r="F1551" s="46"/>
      <c r="G1551" s="46"/>
      <c r="H1551" s="46"/>
      <c r="I1551" s="46"/>
      <c r="J1551" s="46"/>
      <c r="K1551" s="46"/>
      <c r="L1551" s="46"/>
      <c r="M1551" s="46"/>
      <c r="N1551" s="46"/>
      <c r="O1551" s="46"/>
    </row>
    <row r="1552" spans="1:15">
      <c r="A1552" s="45"/>
      <c r="B1552" s="44"/>
      <c r="C1552" s="4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</row>
    <row r="1553" spans="1:15">
      <c r="A1553" s="45"/>
      <c r="B1553" s="44"/>
      <c r="C1553" s="46"/>
      <c r="D1553" s="46"/>
      <c r="E1553" s="46"/>
      <c r="F1553" s="46"/>
      <c r="G1553" s="46"/>
      <c r="H1553" s="46"/>
      <c r="I1553" s="46"/>
      <c r="J1553" s="46"/>
      <c r="K1553" s="46"/>
      <c r="L1553" s="46"/>
      <c r="M1553" s="46"/>
      <c r="N1553" s="46"/>
      <c r="O1553" s="46"/>
    </row>
    <row r="1554" spans="1:15">
      <c r="A1554" s="45"/>
      <c r="B1554" s="44"/>
      <c r="C1554" s="46"/>
      <c r="D1554" s="46"/>
      <c r="E1554" s="46"/>
      <c r="F1554" s="46"/>
      <c r="G1554" s="46"/>
      <c r="H1554" s="46"/>
      <c r="I1554" s="46"/>
      <c r="J1554" s="46"/>
      <c r="K1554" s="46"/>
      <c r="L1554" s="46"/>
      <c r="M1554" s="46"/>
      <c r="N1554" s="46"/>
      <c r="O1554" s="46"/>
    </row>
    <row r="1555" spans="1:15">
      <c r="A1555" s="45"/>
      <c r="B1555" s="44"/>
      <c r="C1555" s="46"/>
      <c r="D1555" s="46"/>
      <c r="E1555" s="46"/>
      <c r="F1555" s="46"/>
      <c r="G1555" s="46"/>
      <c r="H1555" s="46"/>
      <c r="I1555" s="46"/>
      <c r="J1555" s="46"/>
      <c r="K1555" s="46"/>
      <c r="L1555" s="46"/>
      <c r="M1555" s="46"/>
      <c r="N1555" s="46"/>
      <c r="O1555" s="46"/>
    </row>
    <row r="1556" spans="1:15">
      <c r="A1556" s="45"/>
      <c r="B1556" s="44"/>
      <c r="C1556" s="4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</row>
    <row r="1557" spans="1:15">
      <c r="A1557" s="45"/>
      <c r="B1557" s="44"/>
      <c r="C1557" s="46"/>
      <c r="D1557" s="46"/>
      <c r="E1557" s="46"/>
      <c r="F1557" s="46"/>
      <c r="G1557" s="46"/>
      <c r="H1557" s="46"/>
      <c r="I1557" s="46"/>
      <c r="J1557" s="46"/>
      <c r="K1557" s="46"/>
      <c r="L1557" s="46"/>
      <c r="M1557" s="46"/>
      <c r="N1557" s="46"/>
      <c r="O1557" s="46"/>
    </row>
    <row r="1558" spans="1:15">
      <c r="A1558" s="45"/>
      <c r="B1558" s="44"/>
      <c r="C1558" s="46"/>
      <c r="D1558" s="46"/>
      <c r="E1558" s="46"/>
      <c r="F1558" s="46"/>
      <c r="G1558" s="46"/>
      <c r="H1558" s="46"/>
      <c r="I1558" s="46"/>
      <c r="J1558" s="46"/>
      <c r="K1558" s="46"/>
      <c r="L1558" s="46"/>
      <c r="M1558" s="46"/>
      <c r="N1558" s="46"/>
      <c r="O1558" s="46"/>
    </row>
    <row r="1559" spans="1:15">
      <c r="A1559" s="45"/>
      <c r="B1559" s="44"/>
      <c r="C1559" s="46"/>
      <c r="D1559" s="46"/>
      <c r="E1559" s="46"/>
      <c r="F1559" s="46"/>
      <c r="G1559" s="46"/>
      <c r="H1559" s="46"/>
      <c r="I1559" s="46"/>
      <c r="J1559" s="46"/>
      <c r="K1559" s="46"/>
      <c r="L1559" s="46"/>
      <c r="M1559" s="46"/>
      <c r="N1559" s="46"/>
      <c r="O1559" s="46"/>
    </row>
    <row r="1560" spans="1:15">
      <c r="A1560" s="45"/>
      <c r="B1560" s="44"/>
      <c r="C1560" s="4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</row>
    <row r="1561" spans="1:15">
      <c r="A1561" s="45"/>
      <c r="B1561" s="44"/>
      <c r="C1561" s="46"/>
      <c r="D1561" s="46"/>
      <c r="E1561" s="46"/>
      <c r="F1561" s="46"/>
      <c r="G1561" s="46"/>
      <c r="H1561" s="46"/>
      <c r="I1561" s="46"/>
      <c r="J1561" s="46"/>
      <c r="K1561" s="46"/>
      <c r="L1561" s="46"/>
      <c r="M1561" s="46"/>
      <c r="N1561" s="46"/>
      <c r="O1561" s="46"/>
    </row>
    <row r="1562" spans="1:15">
      <c r="A1562" s="45"/>
      <c r="B1562" s="44"/>
      <c r="C1562" s="46"/>
      <c r="D1562" s="46"/>
      <c r="E1562" s="46"/>
      <c r="F1562" s="46"/>
      <c r="G1562" s="46"/>
      <c r="H1562" s="46"/>
      <c r="I1562" s="46"/>
      <c r="J1562" s="46"/>
      <c r="K1562" s="46"/>
      <c r="L1562" s="46"/>
      <c r="M1562" s="46"/>
      <c r="N1562" s="46"/>
      <c r="O1562" s="46"/>
    </row>
    <row r="1563" spans="1:15">
      <c r="A1563" s="45"/>
      <c r="B1563" s="44"/>
      <c r="C1563" s="46"/>
      <c r="D1563" s="46"/>
      <c r="E1563" s="46"/>
      <c r="F1563" s="46"/>
      <c r="G1563" s="46"/>
      <c r="H1563" s="46"/>
      <c r="I1563" s="46"/>
      <c r="J1563" s="46"/>
      <c r="K1563" s="46"/>
      <c r="L1563" s="46"/>
      <c r="M1563" s="46"/>
      <c r="N1563" s="46"/>
      <c r="O1563" s="46"/>
    </row>
    <row r="1564" spans="1:15">
      <c r="A1564" s="45"/>
      <c r="B1564" s="44"/>
      <c r="C1564" s="4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</row>
    <row r="1565" spans="1:15">
      <c r="A1565" s="45"/>
      <c r="B1565" s="44"/>
      <c r="C1565" s="46"/>
      <c r="D1565" s="46"/>
      <c r="E1565" s="46"/>
      <c r="F1565" s="46"/>
      <c r="G1565" s="46"/>
      <c r="H1565" s="46"/>
      <c r="I1565" s="46"/>
      <c r="J1565" s="46"/>
      <c r="K1565" s="46"/>
      <c r="L1565" s="46"/>
      <c r="M1565" s="46"/>
      <c r="N1565" s="46"/>
      <c r="O1565" s="46"/>
    </row>
    <row r="1566" spans="1:15">
      <c r="A1566" s="45"/>
      <c r="B1566" s="44"/>
      <c r="C1566" s="46"/>
      <c r="D1566" s="46"/>
      <c r="E1566" s="46"/>
      <c r="F1566" s="46"/>
      <c r="G1566" s="46"/>
      <c r="H1566" s="46"/>
      <c r="I1566" s="46"/>
      <c r="J1566" s="46"/>
      <c r="K1566" s="46"/>
      <c r="L1566" s="46"/>
      <c r="M1566" s="46"/>
      <c r="N1566" s="46"/>
      <c r="O1566" s="46"/>
    </row>
    <row r="1567" spans="1:15">
      <c r="A1567" s="45"/>
      <c r="B1567" s="44"/>
      <c r="C1567" s="46"/>
      <c r="D1567" s="46"/>
      <c r="E1567" s="46"/>
      <c r="F1567" s="46"/>
      <c r="G1567" s="46"/>
      <c r="H1567" s="46"/>
      <c r="I1567" s="46"/>
      <c r="J1567" s="46"/>
      <c r="K1567" s="46"/>
      <c r="L1567" s="46"/>
      <c r="M1567" s="46"/>
      <c r="N1567" s="46"/>
      <c r="O1567" s="46"/>
    </row>
    <row r="1568" spans="1:15">
      <c r="A1568" s="45"/>
      <c r="B1568" s="44"/>
      <c r="C1568" s="4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</row>
    <row r="1569" spans="1:15">
      <c r="A1569" s="45"/>
      <c r="B1569" s="44"/>
      <c r="C1569" s="46"/>
      <c r="D1569" s="46"/>
      <c r="E1569" s="46"/>
      <c r="F1569" s="46"/>
      <c r="G1569" s="46"/>
      <c r="H1569" s="46"/>
      <c r="I1569" s="46"/>
      <c r="J1569" s="46"/>
      <c r="K1569" s="46"/>
      <c r="L1569" s="46"/>
      <c r="M1569" s="46"/>
      <c r="N1569" s="46"/>
      <c r="O1569" s="46"/>
    </row>
    <row r="1570" spans="1:15">
      <c r="A1570" s="45"/>
      <c r="B1570" s="44"/>
      <c r="C1570" s="46"/>
      <c r="D1570" s="46"/>
      <c r="E1570" s="46"/>
      <c r="F1570" s="46"/>
      <c r="G1570" s="46"/>
      <c r="H1570" s="46"/>
      <c r="I1570" s="46"/>
      <c r="J1570" s="46"/>
      <c r="K1570" s="46"/>
      <c r="L1570" s="46"/>
      <c r="M1570" s="46"/>
      <c r="N1570" s="46"/>
      <c r="O1570" s="46"/>
    </row>
    <row r="1571" spans="1:15">
      <c r="A1571" s="45"/>
      <c r="B1571" s="44"/>
      <c r="C1571" s="46"/>
      <c r="D1571" s="46"/>
      <c r="E1571" s="46"/>
      <c r="F1571" s="46"/>
      <c r="G1571" s="46"/>
      <c r="H1571" s="46"/>
      <c r="I1571" s="46"/>
      <c r="J1571" s="46"/>
      <c r="K1571" s="46"/>
      <c r="L1571" s="46"/>
      <c r="M1571" s="46"/>
      <c r="N1571" s="46"/>
      <c r="O1571" s="46"/>
    </row>
    <row r="1572" spans="1:15">
      <c r="A1572" s="45"/>
      <c r="B1572" s="44"/>
      <c r="C1572" s="4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</row>
    <row r="1573" spans="1:15">
      <c r="A1573" s="45"/>
      <c r="B1573" s="44"/>
      <c r="C1573" s="46"/>
      <c r="D1573" s="46"/>
      <c r="E1573" s="46"/>
      <c r="F1573" s="46"/>
      <c r="G1573" s="46"/>
      <c r="H1573" s="46"/>
      <c r="I1573" s="46"/>
      <c r="J1573" s="46"/>
      <c r="K1573" s="46"/>
      <c r="L1573" s="46"/>
      <c r="M1573" s="46"/>
      <c r="N1573" s="46"/>
      <c r="O1573" s="46"/>
    </row>
    <row r="1574" spans="1:15">
      <c r="A1574" s="45"/>
      <c r="B1574" s="44"/>
      <c r="C1574" s="46"/>
      <c r="D1574" s="46"/>
      <c r="E1574" s="46"/>
      <c r="F1574" s="46"/>
      <c r="G1574" s="46"/>
      <c r="H1574" s="46"/>
      <c r="I1574" s="46"/>
      <c r="J1574" s="46"/>
      <c r="K1574" s="46"/>
      <c r="L1574" s="46"/>
      <c r="M1574" s="46"/>
      <c r="N1574" s="46"/>
      <c r="O1574" s="46"/>
    </row>
    <row r="1575" spans="1:15">
      <c r="A1575" s="45"/>
      <c r="B1575" s="44"/>
      <c r="C1575" s="46"/>
      <c r="D1575" s="46"/>
      <c r="E1575" s="46"/>
      <c r="F1575" s="46"/>
      <c r="G1575" s="46"/>
      <c r="H1575" s="46"/>
      <c r="I1575" s="46"/>
      <c r="J1575" s="46"/>
      <c r="K1575" s="46"/>
      <c r="L1575" s="46"/>
      <c r="M1575" s="46"/>
      <c r="N1575" s="46"/>
      <c r="O1575" s="46"/>
    </row>
    <row r="1576" spans="1:15">
      <c r="A1576" s="45"/>
      <c r="B1576" s="44"/>
      <c r="C1576" s="4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</row>
    <row r="1577" spans="1:15">
      <c r="A1577" s="45"/>
      <c r="B1577" s="44"/>
      <c r="C1577" s="46"/>
      <c r="D1577" s="46"/>
      <c r="E1577" s="46"/>
      <c r="F1577" s="46"/>
      <c r="G1577" s="46"/>
      <c r="H1577" s="46"/>
      <c r="I1577" s="46"/>
      <c r="J1577" s="46"/>
      <c r="K1577" s="46"/>
      <c r="L1577" s="46"/>
      <c r="M1577" s="46"/>
      <c r="N1577" s="46"/>
      <c r="O1577" s="46"/>
    </row>
    <row r="1578" spans="1:15">
      <c r="A1578" s="45"/>
      <c r="B1578" s="44"/>
      <c r="C1578" s="46"/>
      <c r="D1578" s="46"/>
      <c r="E1578" s="46"/>
      <c r="F1578" s="46"/>
      <c r="G1578" s="46"/>
      <c r="H1578" s="46"/>
      <c r="I1578" s="46"/>
      <c r="J1578" s="46"/>
      <c r="K1578" s="46"/>
      <c r="L1578" s="46"/>
      <c r="M1578" s="46"/>
      <c r="N1578" s="46"/>
      <c r="O1578" s="46"/>
    </row>
    <row r="1579" spans="1:15">
      <c r="A1579" s="45"/>
      <c r="B1579" s="44"/>
      <c r="C1579" s="46"/>
      <c r="D1579" s="46"/>
      <c r="E1579" s="46"/>
      <c r="F1579" s="46"/>
      <c r="G1579" s="46"/>
      <c r="H1579" s="46"/>
      <c r="I1579" s="46"/>
      <c r="J1579" s="46"/>
      <c r="K1579" s="46"/>
      <c r="L1579" s="46"/>
      <c r="M1579" s="46"/>
      <c r="N1579" s="46"/>
      <c r="O1579" s="46"/>
    </row>
    <row r="1580" spans="1:15">
      <c r="A1580" s="45"/>
      <c r="B1580" s="44"/>
      <c r="C1580" s="4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</row>
    <row r="1581" spans="1:15">
      <c r="A1581" s="45"/>
      <c r="B1581" s="44"/>
      <c r="C1581" s="46"/>
      <c r="D1581" s="46"/>
      <c r="E1581" s="46"/>
      <c r="F1581" s="46"/>
      <c r="G1581" s="46"/>
      <c r="H1581" s="46"/>
      <c r="I1581" s="46"/>
      <c r="J1581" s="46"/>
      <c r="K1581" s="46"/>
      <c r="L1581" s="46"/>
      <c r="M1581" s="46"/>
      <c r="N1581" s="46"/>
      <c r="O1581" s="46"/>
    </row>
    <row r="1582" spans="1:15">
      <c r="A1582" s="45"/>
      <c r="B1582" s="44"/>
      <c r="C1582" s="46"/>
      <c r="D1582" s="46"/>
      <c r="E1582" s="46"/>
      <c r="F1582" s="46"/>
      <c r="G1582" s="46"/>
      <c r="H1582" s="46"/>
      <c r="I1582" s="46"/>
      <c r="J1582" s="46"/>
      <c r="K1582" s="46"/>
      <c r="L1582" s="46"/>
      <c r="M1582" s="46"/>
      <c r="N1582" s="46"/>
      <c r="O1582" s="46"/>
    </row>
    <row r="1583" spans="1:15">
      <c r="A1583" s="45"/>
      <c r="B1583" s="44"/>
      <c r="C1583" s="46"/>
      <c r="D1583" s="46"/>
      <c r="E1583" s="46"/>
      <c r="F1583" s="46"/>
      <c r="G1583" s="46"/>
      <c r="H1583" s="46"/>
      <c r="I1583" s="46"/>
      <c r="J1583" s="46"/>
      <c r="K1583" s="46"/>
      <c r="L1583" s="46"/>
      <c r="M1583" s="46"/>
      <c r="N1583" s="46"/>
      <c r="O1583" s="46"/>
    </row>
    <row r="1584" spans="1:15">
      <c r="A1584" s="45"/>
      <c r="B1584" s="44"/>
      <c r="C1584" s="4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</row>
    <row r="1585" spans="1:15">
      <c r="A1585" s="45"/>
      <c r="B1585" s="44"/>
      <c r="C1585" s="46"/>
      <c r="D1585" s="46"/>
      <c r="E1585" s="46"/>
      <c r="F1585" s="46"/>
      <c r="G1585" s="46"/>
      <c r="H1585" s="46"/>
      <c r="I1585" s="46"/>
      <c r="J1585" s="46"/>
      <c r="K1585" s="46"/>
      <c r="L1585" s="46"/>
      <c r="M1585" s="46"/>
      <c r="N1585" s="46"/>
      <c r="O1585" s="46"/>
    </row>
    <row r="1586" spans="1:15">
      <c r="A1586" s="45"/>
      <c r="B1586" s="44"/>
      <c r="C1586" s="46"/>
      <c r="D1586" s="46"/>
      <c r="E1586" s="46"/>
      <c r="F1586" s="46"/>
      <c r="G1586" s="46"/>
      <c r="H1586" s="46"/>
      <c r="I1586" s="46"/>
      <c r="J1586" s="46"/>
      <c r="K1586" s="46"/>
      <c r="L1586" s="46"/>
      <c r="M1586" s="46"/>
      <c r="N1586" s="46"/>
      <c r="O1586" s="46"/>
    </row>
    <row r="1587" spans="1:15">
      <c r="A1587" s="45"/>
      <c r="B1587" s="44"/>
      <c r="C1587" s="46"/>
      <c r="D1587" s="46"/>
      <c r="E1587" s="46"/>
      <c r="F1587" s="46"/>
      <c r="G1587" s="46"/>
      <c r="H1587" s="46"/>
      <c r="I1587" s="46"/>
      <c r="J1587" s="46"/>
      <c r="K1587" s="46"/>
      <c r="L1587" s="46"/>
      <c r="M1587" s="46"/>
      <c r="N1587" s="46"/>
      <c r="O1587" s="46"/>
    </row>
    <row r="1588" spans="1:15">
      <c r="A1588" s="45"/>
      <c r="B1588" s="44"/>
      <c r="C1588" s="4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</row>
    <row r="1589" spans="1:15">
      <c r="A1589" s="45"/>
      <c r="B1589" s="44"/>
      <c r="C1589" s="46"/>
      <c r="D1589" s="46"/>
      <c r="E1589" s="46"/>
      <c r="F1589" s="46"/>
      <c r="G1589" s="46"/>
      <c r="H1589" s="46"/>
      <c r="I1589" s="46"/>
      <c r="J1589" s="46"/>
      <c r="K1589" s="46"/>
      <c r="L1589" s="46"/>
      <c r="M1589" s="46"/>
      <c r="N1589" s="46"/>
      <c r="O1589" s="46"/>
    </row>
    <row r="1590" spans="1:15">
      <c r="A1590" s="45"/>
      <c r="B1590" s="44"/>
      <c r="C1590" s="46"/>
      <c r="D1590" s="46"/>
      <c r="E1590" s="46"/>
      <c r="F1590" s="46"/>
      <c r="G1590" s="46"/>
      <c r="H1590" s="46"/>
      <c r="I1590" s="46"/>
      <c r="J1590" s="46"/>
      <c r="K1590" s="46"/>
      <c r="L1590" s="46"/>
      <c r="M1590" s="46"/>
      <c r="N1590" s="46"/>
      <c r="O1590" s="46"/>
    </row>
    <row r="1591" spans="1:15">
      <c r="A1591" s="45"/>
      <c r="B1591" s="44"/>
      <c r="C1591" s="46"/>
      <c r="D1591" s="46"/>
      <c r="E1591" s="46"/>
      <c r="F1591" s="46"/>
      <c r="G1591" s="46"/>
      <c r="H1591" s="46"/>
      <c r="I1591" s="46"/>
      <c r="J1591" s="46"/>
      <c r="K1591" s="46"/>
      <c r="L1591" s="46"/>
      <c r="M1591" s="46"/>
      <c r="N1591" s="46"/>
      <c r="O1591" s="46"/>
    </row>
    <row r="1592" spans="1:15">
      <c r="A1592" s="45"/>
      <c r="B1592" s="44"/>
      <c r="C1592" s="4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</row>
    <row r="1593" spans="1:15">
      <c r="A1593" s="45"/>
      <c r="B1593" s="44"/>
      <c r="C1593" s="46"/>
      <c r="D1593" s="46"/>
      <c r="E1593" s="46"/>
      <c r="F1593" s="46"/>
      <c r="G1593" s="46"/>
      <c r="H1593" s="46"/>
      <c r="I1593" s="46"/>
      <c r="J1593" s="46"/>
      <c r="K1593" s="46"/>
      <c r="L1593" s="46"/>
      <c r="M1593" s="46"/>
      <c r="N1593" s="46"/>
      <c r="O1593" s="46"/>
    </row>
    <row r="1594" spans="1:15">
      <c r="A1594" s="45"/>
      <c r="B1594" s="44"/>
      <c r="C1594" s="46"/>
      <c r="D1594" s="46"/>
      <c r="E1594" s="46"/>
      <c r="F1594" s="46"/>
      <c r="G1594" s="46"/>
      <c r="H1594" s="46"/>
      <c r="I1594" s="46"/>
      <c r="J1594" s="46"/>
      <c r="K1594" s="46"/>
      <c r="L1594" s="46"/>
      <c r="M1594" s="46"/>
      <c r="N1594" s="46"/>
      <c r="O1594" s="46"/>
    </row>
    <row r="1595" spans="1:15">
      <c r="A1595" s="45"/>
      <c r="B1595" s="44"/>
      <c r="C1595" s="46"/>
      <c r="D1595" s="46"/>
      <c r="E1595" s="46"/>
      <c r="F1595" s="46"/>
      <c r="G1595" s="46"/>
      <c r="H1595" s="46"/>
      <c r="I1595" s="46"/>
      <c r="J1595" s="46"/>
      <c r="K1595" s="46"/>
      <c r="L1595" s="46"/>
      <c r="M1595" s="46"/>
      <c r="N1595" s="46"/>
      <c r="O1595" s="46"/>
    </row>
    <row r="1596" spans="1:15">
      <c r="A1596" s="45"/>
      <c r="B1596" s="44"/>
      <c r="C1596" s="4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</row>
    <row r="1597" spans="1:15">
      <c r="A1597" s="45"/>
      <c r="B1597" s="44"/>
      <c r="C1597" s="46"/>
      <c r="D1597" s="46"/>
      <c r="E1597" s="46"/>
      <c r="F1597" s="46"/>
      <c r="G1597" s="46"/>
      <c r="H1597" s="46"/>
      <c r="I1597" s="46"/>
      <c r="J1597" s="46"/>
      <c r="K1597" s="46"/>
      <c r="L1597" s="46"/>
      <c r="M1597" s="46"/>
      <c r="N1597" s="46"/>
      <c r="O1597" s="46"/>
    </row>
    <row r="1598" spans="1:15">
      <c r="A1598" s="45"/>
      <c r="B1598" s="44"/>
      <c r="C1598" s="46"/>
      <c r="D1598" s="46"/>
      <c r="E1598" s="46"/>
      <c r="F1598" s="46"/>
      <c r="G1598" s="46"/>
      <c r="H1598" s="46"/>
      <c r="I1598" s="46"/>
      <c r="J1598" s="46"/>
      <c r="K1598" s="46"/>
      <c r="L1598" s="46"/>
      <c r="M1598" s="46"/>
      <c r="N1598" s="46"/>
      <c r="O1598" s="46"/>
    </row>
    <row r="1599" spans="1:15">
      <c r="A1599" s="45"/>
      <c r="B1599" s="44"/>
      <c r="C1599" s="46"/>
      <c r="D1599" s="46"/>
      <c r="E1599" s="46"/>
      <c r="F1599" s="46"/>
      <c r="G1599" s="46"/>
      <c r="H1599" s="46"/>
      <c r="I1599" s="46"/>
      <c r="J1599" s="46"/>
      <c r="K1599" s="46"/>
      <c r="L1599" s="46"/>
      <c r="M1599" s="46"/>
      <c r="N1599" s="46"/>
      <c r="O1599" s="46"/>
    </row>
    <row r="1600" spans="1:15">
      <c r="A1600" s="45"/>
      <c r="B1600" s="44"/>
      <c r="C1600" s="4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</row>
    <row r="1601" spans="1:15">
      <c r="A1601" s="45"/>
      <c r="B1601" s="44"/>
      <c r="C1601" s="46"/>
      <c r="D1601" s="46"/>
      <c r="E1601" s="46"/>
      <c r="F1601" s="46"/>
      <c r="G1601" s="46"/>
      <c r="H1601" s="46"/>
      <c r="I1601" s="46"/>
      <c r="J1601" s="46"/>
      <c r="K1601" s="46"/>
      <c r="L1601" s="46"/>
      <c r="M1601" s="46"/>
      <c r="N1601" s="46"/>
      <c r="O1601" s="46"/>
    </row>
    <row r="1602" spans="1:15">
      <c r="A1602" s="45"/>
      <c r="B1602" s="44"/>
      <c r="C1602" s="46"/>
      <c r="D1602" s="46"/>
      <c r="E1602" s="46"/>
      <c r="F1602" s="46"/>
      <c r="G1602" s="46"/>
      <c r="H1602" s="46"/>
      <c r="I1602" s="46"/>
      <c r="J1602" s="46"/>
      <c r="K1602" s="46"/>
      <c r="L1602" s="46"/>
      <c r="M1602" s="46"/>
      <c r="N1602" s="46"/>
      <c r="O1602" s="46"/>
    </row>
    <row r="1603" spans="1:15">
      <c r="A1603" s="45"/>
      <c r="B1603" s="44"/>
      <c r="C1603" s="46"/>
      <c r="D1603" s="46"/>
      <c r="E1603" s="46"/>
      <c r="F1603" s="46"/>
      <c r="G1603" s="46"/>
      <c r="H1603" s="46"/>
      <c r="I1603" s="46"/>
      <c r="J1603" s="46"/>
      <c r="K1603" s="46"/>
      <c r="L1603" s="46"/>
      <c r="M1603" s="46"/>
      <c r="N1603" s="46"/>
      <c r="O1603" s="46"/>
    </row>
    <row r="1604" spans="1:15">
      <c r="A1604" s="45"/>
      <c r="B1604" s="44"/>
      <c r="C1604" s="4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</row>
    <row r="1605" spans="1:15">
      <c r="A1605" s="45"/>
      <c r="B1605" s="44"/>
      <c r="C1605" s="46"/>
      <c r="D1605" s="46"/>
      <c r="E1605" s="46"/>
      <c r="F1605" s="46"/>
      <c r="G1605" s="46"/>
      <c r="H1605" s="46"/>
      <c r="I1605" s="46"/>
      <c r="J1605" s="46"/>
      <c r="K1605" s="46"/>
      <c r="L1605" s="46"/>
      <c r="M1605" s="46"/>
      <c r="N1605" s="46"/>
      <c r="O1605" s="46"/>
    </row>
    <row r="1606" spans="1:15">
      <c r="A1606" s="45"/>
      <c r="B1606" s="44"/>
      <c r="C1606" s="46"/>
      <c r="D1606" s="46"/>
      <c r="E1606" s="46"/>
      <c r="F1606" s="46"/>
      <c r="G1606" s="46"/>
      <c r="H1606" s="46"/>
      <c r="I1606" s="46"/>
      <c r="J1606" s="46"/>
      <c r="K1606" s="46"/>
      <c r="L1606" s="46"/>
      <c r="M1606" s="46"/>
      <c r="N1606" s="46"/>
      <c r="O1606" s="46"/>
    </row>
    <row r="1607" spans="1:15">
      <c r="A1607" s="45"/>
      <c r="B1607" s="44"/>
      <c r="C1607" s="46"/>
      <c r="D1607" s="46"/>
      <c r="E1607" s="46"/>
      <c r="F1607" s="46"/>
      <c r="G1607" s="46"/>
      <c r="H1607" s="46"/>
      <c r="I1607" s="46"/>
      <c r="J1607" s="46"/>
      <c r="K1607" s="46"/>
      <c r="L1607" s="46"/>
      <c r="M1607" s="46"/>
      <c r="N1607" s="46"/>
      <c r="O1607" s="46"/>
    </row>
    <row r="1608" spans="1:15">
      <c r="A1608" s="45"/>
      <c r="B1608" s="44"/>
      <c r="C1608" s="4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</row>
    <row r="1609" spans="1:15">
      <c r="A1609" s="45"/>
      <c r="B1609" s="44"/>
      <c r="C1609" s="46"/>
      <c r="D1609" s="46"/>
      <c r="E1609" s="46"/>
      <c r="F1609" s="46"/>
      <c r="G1609" s="46"/>
      <c r="H1609" s="46"/>
      <c r="I1609" s="46"/>
      <c r="J1609" s="46"/>
      <c r="K1609" s="46"/>
      <c r="L1609" s="46"/>
      <c r="M1609" s="46"/>
      <c r="N1609" s="46"/>
      <c r="O1609" s="46"/>
    </row>
    <row r="1610" spans="1:15">
      <c r="A1610" s="45"/>
      <c r="B1610" s="44"/>
      <c r="C1610" s="46"/>
      <c r="D1610" s="46"/>
      <c r="E1610" s="46"/>
      <c r="F1610" s="46"/>
      <c r="G1610" s="46"/>
      <c r="H1610" s="46"/>
      <c r="I1610" s="46"/>
      <c r="J1610" s="46"/>
      <c r="K1610" s="46"/>
      <c r="L1610" s="46"/>
      <c r="M1610" s="46"/>
      <c r="N1610" s="46"/>
      <c r="O1610" s="46"/>
    </row>
    <row r="1611" spans="1:15">
      <c r="A1611" s="45"/>
      <c r="B1611" s="44"/>
      <c r="C1611" s="46"/>
      <c r="D1611" s="46"/>
      <c r="E1611" s="46"/>
      <c r="F1611" s="46"/>
      <c r="G1611" s="46"/>
      <c r="H1611" s="46"/>
      <c r="I1611" s="46"/>
      <c r="J1611" s="46"/>
      <c r="K1611" s="46"/>
      <c r="L1611" s="46"/>
      <c r="M1611" s="46"/>
      <c r="N1611" s="46"/>
      <c r="O1611" s="46"/>
    </row>
    <row r="1612" spans="1:15">
      <c r="A1612" s="45"/>
      <c r="B1612" s="44"/>
      <c r="C1612" s="4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</row>
    <row r="1613" spans="1:15">
      <c r="A1613" s="45"/>
      <c r="B1613" s="44"/>
      <c r="C1613" s="46"/>
      <c r="D1613" s="46"/>
      <c r="E1613" s="46"/>
      <c r="F1613" s="46"/>
      <c r="G1613" s="46"/>
      <c r="H1613" s="46"/>
      <c r="I1613" s="46"/>
      <c r="J1613" s="46"/>
      <c r="K1613" s="46"/>
      <c r="L1613" s="46"/>
      <c r="M1613" s="46"/>
      <c r="N1613" s="46"/>
      <c r="O1613" s="46"/>
    </row>
    <row r="1614" spans="1:15">
      <c r="A1614" s="45"/>
      <c r="B1614" s="44"/>
      <c r="C1614" s="46"/>
      <c r="D1614" s="46"/>
      <c r="E1614" s="46"/>
      <c r="F1614" s="46"/>
      <c r="G1614" s="46"/>
      <c r="H1614" s="46"/>
      <c r="I1614" s="46"/>
      <c r="J1614" s="46"/>
      <c r="K1614" s="46"/>
      <c r="L1614" s="46"/>
      <c r="M1614" s="46"/>
      <c r="N1614" s="46"/>
      <c r="O1614" s="46"/>
    </row>
    <row r="1615" spans="1:15">
      <c r="A1615" s="45"/>
      <c r="B1615" s="44"/>
      <c r="C1615" s="46"/>
      <c r="D1615" s="46"/>
      <c r="E1615" s="46"/>
      <c r="F1615" s="46"/>
      <c r="G1615" s="46"/>
      <c r="H1615" s="46"/>
      <c r="I1615" s="46"/>
      <c r="J1615" s="46"/>
      <c r="K1615" s="46"/>
      <c r="L1615" s="46"/>
      <c r="M1615" s="46"/>
      <c r="N1615" s="46"/>
      <c r="O1615" s="46"/>
    </row>
    <row r="1616" spans="1:15">
      <c r="A1616" s="45"/>
      <c r="B1616" s="44"/>
      <c r="C1616" s="4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</row>
    <row r="1617" spans="1:15">
      <c r="A1617" s="45"/>
      <c r="B1617" s="44"/>
      <c r="C1617" s="46"/>
      <c r="D1617" s="46"/>
      <c r="E1617" s="46"/>
      <c r="F1617" s="46"/>
      <c r="G1617" s="46"/>
      <c r="H1617" s="46"/>
      <c r="I1617" s="46"/>
      <c r="J1617" s="46"/>
      <c r="K1617" s="46"/>
      <c r="L1617" s="46"/>
      <c r="M1617" s="46"/>
      <c r="N1617" s="46"/>
      <c r="O1617" s="46"/>
    </row>
    <row r="1618" spans="1:15">
      <c r="A1618" s="45"/>
      <c r="B1618" s="44"/>
      <c r="C1618" s="46"/>
      <c r="D1618" s="46"/>
      <c r="E1618" s="46"/>
      <c r="F1618" s="46"/>
      <c r="G1618" s="46"/>
      <c r="H1618" s="46"/>
      <c r="I1618" s="46"/>
      <c r="J1618" s="46"/>
      <c r="K1618" s="46"/>
      <c r="L1618" s="46"/>
      <c r="M1618" s="46"/>
      <c r="N1618" s="46"/>
      <c r="O1618" s="46"/>
    </row>
    <row r="1619" spans="1:15">
      <c r="A1619" s="45"/>
      <c r="B1619" s="44"/>
      <c r="C1619" s="46"/>
      <c r="D1619" s="46"/>
      <c r="E1619" s="46"/>
      <c r="F1619" s="46"/>
      <c r="G1619" s="46"/>
      <c r="H1619" s="46"/>
      <c r="I1619" s="46"/>
      <c r="J1619" s="46"/>
      <c r="K1619" s="46"/>
      <c r="L1619" s="46"/>
      <c r="M1619" s="46"/>
      <c r="N1619" s="46"/>
      <c r="O1619" s="46"/>
    </row>
    <row r="1620" spans="1:15">
      <c r="A1620" s="45"/>
      <c r="B1620" s="44"/>
      <c r="C1620" s="4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</row>
    <row r="1621" spans="1:15">
      <c r="A1621" s="45"/>
      <c r="B1621" s="44"/>
      <c r="C1621" s="46"/>
      <c r="D1621" s="46"/>
      <c r="E1621" s="46"/>
      <c r="F1621" s="46"/>
      <c r="G1621" s="46"/>
      <c r="H1621" s="46"/>
      <c r="I1621" s="46"/>
      <c r="J1621" s="46"/>
      <c r="K1621" s="46"/>
      <c r="L1621" s="46"/>
      <c r="M1621" s="46"/>
      <c r="N1621" s="46"/>
      <c r="O1621" s="46"/>
    </row>
    <row r="1622" spans="1:15">
      <c r="A1622" s="45"/>
      <c r="B1622" s="44"/>
      <c r="C1622" s="46"/>
      <c r="D1622" s="46"/>
      <c r="E1622" s="46"/>
      <c r="F1622" s="46"/>
      <c r="G1622" s="46"/>
      <c r="H1622" s="46"/>
      <c r="I1622" s="46"/>
      <c r="J1622" s="46"/>
      <c r="K1622" s="46"/>
      <c r="L1622" s="46"/>
      <c r="M1622" s="46"/>
      <c r="N1622" s="46"/>
      <c r="O1622" s="46"/>
    </row>
    <row r="1623" spans="1:15">
      <c r="A1623" s="45"/>
      <c r="B1623" s="44"/>
      <c r="C1623" s="46"/>
      <c r="D1623" s="46"/>
      <c r="E1623" s="46"/>
      <c r="F1623" s="46"/>
      <c r="G1623" s="46"/>
      <c r="H1623" s="46"/>
      <c r="I1623" s="46"/>
      <c r="J1623" s="46"/>
      <c r="K1623" s="46"/>
      <c r="L1623" s="46"/>
      <c r="M1623" s="46"/>
      <c r="N1623" s="46"/>
      <c r="O1623" s="46"/>
    </row>
    <row r="1624" spans="1:15">
      <c r="A1624" s="45"/>
      <c r="B1624" s="44"/>
      <c r="C1624" s="4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</row>
    <row r="1625" spans="1:15">
      <c r="A1625" s="45"/>
      <c r="B1625" s="44"/>
      <c r="C1625" s="46"/>
      <c r="D1625" s="46"/>
      <c r="E1625" s="46"/>
      <c r="F1625" s="46"/>
      <c r="G1625" s="46"/>
      <c r="H1625" s="46"/>
      <c r="I1625" s="46"/>
      <c r="J1625" s="46"/>
      <c r="K1625" s="46"/>
      <c r="L1625" s="46"/>
      <c r="M1625" s="46"/>
      <c r="N1625" s="46"/>
      <c r="O1625" s="46"/>
    </row>
    <row r="1626" spans="1:15">
      <c r="A1626" s="45"/>
      <c r="B1626" s="44"/>
      <c r="C1626" s="46"/>
      <c r="D1626" s="46"/>
      <c r="E1626" s="46"/>
      <c r="F1626" s="46"/>
      <c r="G1626" s="46"/>
      <c r="H1626" s="46"/>
      <c r="I1626" s="46"/>
      <c r="J1626" s="46"/>
      <c r="K1626" s="46"/>
      <c r="L1626" s="46"/>
      <c r="M1626" s="46"/>
      <c r="N1626" s="46"/>
      <c r="O1626" s="46"/>
    </row>
    <row r="1627" spans="1:15">
      <c r="A1627" s="45"/>
      <c r="B1627" s="44"/>
      <c r="C1627" s="46"/>
      <c r="D1627" s="46"/>
      <c r="E1627" s="46"/>
      <c r="F1627" s="46"/>
      <c r="G1627" s="46"/>
      <c r="H1627" s="46"/>
      <c r="I1627" s="46"/>
      <c r="J1627" s="46"/>
      <c r="K1627" s="46"/>
      <c r="L1627" s="46"/>
      <c r="M1627" s="46"/>
      <c r="N1627" s="46"/>
      <c r="O1627" s="46"/>
    </row>
    <row r="1628" spans="1:15">
      <c r="A1628" s="45"/>
      <c r="B1628" s="44"/>
      <c r="C1628" s="4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</row>
    <row r="1629" spans="1:15">
      <c r="A1629" s="45"/>
      <c r="B1629" s="44"/>
      <c r="C1629" s="46"/>
      <c r="D1629" s="46"/>
      <c r="E1629" s="46"/>
      <c r="F1629" s="46"/>
      <c r="G1629" s="46"/>
      <c r="H1629" s="46"/>
      <c r="I1629" s="46"/>
      <c r="J1629" s="46"/>
      <c r="K1629" s="46"/>
      <c r="L1629" s="46"/>
      <c r="M1629" s="46"/>
      <c r="N1629" s="46"/>
      <c r="O1629" s="46"/>
    </row>
    <row r="1630" spans="1:15">
      <c r="A1630" s="45"/>
      <c r="B1630" s="44"/>
      <c r="C1630" s="46"/>
      <c r="D1630" s="46"/>
      <c r="E1630" s="46"/>
      <c r="F1630" s="46"/>
      <c r="G1630" s="46"/>
      <c r="H1630" s="46"/>
      <c r="I1630" s="46"/>
      <c r="J1630" s="46"/>
      <c r="K1630" s="46"/>
      <c r="L1630" s="46"/>
      <c r="M1630" s="46"/>
      <c r="N1630" s="46"/>
      <c r="O1630" s="46"/>
    </row>
    <row r="1631" spans="1:15">
      <c r="A1631" s="45"/>
      <c r="B1631" s="44"/>
      <c r="C1631" s="46"/>
      <c r="D1631" s="46"/>
      <c r="E1631" s="46"/>
      <c r="F1631" s="46"/>
      <c r="G1631" s="46"/>
      <c r="H1631" s="46"/>
      <c r="I1631" s="46"/>
      <c r="J1631" s="46"/>
      <c r="K1631" s="46"/>
      <c r="L1631" s="46"/>
      <c r="M1631" s="46"/>
      <c r="N1631" s="46"/>
      <c r="O1631" s="46"/>
    </row>
    <row r="1632" spans="1:15">
      <c r="A1632" s="45"/>
      <c r="B1632" s="44"/>
      <c r="C1632" s="4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</row>
    <row r="1633" spans="1:15">
      <c r="A1633" s="45"/>
      <c r="B1633" s="44"/>
      <c r="C1633" s="46"/>
      <c r="D1633" s="46"/>
      <c r="E1633" s="46"/>
      <c r="F1633" s="46"/>
      <c r="G1633" s="46"/>
      <c r="H1633" s="46"/>
      <c r="I1633" s="46"/>
      <c r="J1633" s="46"/>
      <c r="K1633" s="46"/>
      <c r="L1633" s="46"/>
      <c r="M1633" s="46"/>
      <c r="N1633" s="46"/>
      <c r="O1633" s="46"/>
    </row>
    <row r="1634" spans="1:15">
      <c r="A1634" s="45"/>
      <c r="B1634" s="44"/>
      <c r="C1634" s="46"/>
      <c r="D1634" s="46"/>
      <c r="E1634" s="46"/>
      <c r="F1634" s="46"/>
      <c r="G1634" s="46"/>
      <c r="H1634" s="46"/>
      <c r="I1634" s="46"/>
      <c r="J1634" s="46"/>
      <c r="K1634" s="46"/>
      <c r="L1634" s="46"/>
      <c r="M1634" s="46"/>
      <c r="N1634" s="46"/>
      <c r="O1634" s="46"/>
    </row>
    <row r="1635" spans="1:15">
      <c r="A1635" s="45"/>
      <c r="B1635" s="44"/>
      <c r="C1635" s="46"/>
      <c r="D1635" s="46"/>
      <c r="E1635" s="46"/>
      <c r="F1635" s="46"/>
      <c r="G1635" s="46"/>
      <c r="H1635" s="46"/>
      <c r="I1635" s="46"/>
      <c r="J1635" s="46"/>
      <c r="K1635" s="46"/>
      <c r="L1635" s="46"/>
      <c r="M1635" s="46"/>
      <c r="N1635" s="46"/>
      <c r="O1635" s="46"/>
    </row>
    <row r="1636" spans="1:15">
      <c r="A1636" s="45"/>
      <c r="B1636" s="44"/>
      <c r="C1636" s="4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</row>
    <row r="1637" spans="1:15">
      <c r="A1637" s="45"/>
      <c r="B1637" s="44"/>
      <c r="C1637" s="46"/>
      <c r="D1637" s="46"/>
      <c r="E1637" s="46"/>
      <c r="F1637" s="46"/>
      <c r="G1637" s="46"/>
      <c r="H1637" s="46"/>
      <c r="I1637" s="46"/>
      <c r="J1637" s="46"/>
      <c r="K1637" s="46"/>
      <c r="L1637" s="46"/>
      <c r="M1637" s="46"/>
      <c r="N1637" s="46"/>
      <c r="O1637" s="46"/>
    </row>
    <row r="1638" spans="1:15">
      <c r="A1638" s="45"/>
      <c r="B1638" s="44"/>
      <c r="C1638" s="46"/>
      <c r="D1638" s="46"/>
      <c r="E1638" s="46"/>
      <c r="F1638" s="46"/>
      <c r="G1638" s="46"/>
      <c r="H1638" s="46"/>
      <c r="I1638" s="46"/>
      <c r="J1638" s="46"/>
      <c r="K1638" s="46"/>
      <c r="L1638" s="46"/>
      <c r="M1638" s="46"/>
      <c r="N1638" s="46"/>
      <c r="O1638" s="46"/>
    </row>
    <row r="1639" spans="1:15">
      <c r="A1639" s="45"/>
      <c r="B1639" s="44"/>
      <c r="C1639" s="46"/>
      <c r="D1639" s="46"/>
      <c r="E1639" s="46"/>
      <c r="F1639" s="46"/>
      <c r="G1639" s="46"/>
      <c r="H1639" s="46"/>
      <c r="I1639" s="46"/>
      <c r="J1639" s="46"/>
      <c r="K1639" s="46"/>
      <c r="L1639" s="46"/>
      <c r="M1639" s="46"/>
      <c r="N1639" s="46"/>
      <c r="O1639" s="46"/>
    </row>
    <row r="1640" spans="1:15">
      <c r="A1640" s="45"/>
      <c r="B1640" s="44"/>
      <c r="C1640" s="4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</row>
    <row r="1641" spans="1:15">
      <c r="A1641" s="45"/>
      <c r="B1641" s="44"/>
      <c r="C1641" s="46"/>
      <c r="D1641" s="46"/>
      <c r="E1641" s="46"/>
      <c r="F1641" s="46"/>
      <c r="G1641" s="46"/>
      <c r="H1641" s="46"/>
      <c r="I1641" s="46"/>
      <c r="J1641" s="46"/>
      <c r="K1641" s="46"/>
      <c r="L1641" s="46"/>
      <c r="M1641" s="46"/>
      <c r="N1641" s="46"/>
      <c r="O1641" s="46"/>
    </row>
    <row r="1642" spans="1:15">
      <c r="A1642" s="45"/>
      <c r="B1642" s="44"/>
      <c r="C1642" s="46"/>
      <c r="D1642" s="46"/>
      <c r="E1642" s="46"/>
      <c r="F1642" s="46"/>
      <c r="G1642" s="46"/>
      <c r="H1642" s="46"/>
      <c r="I1642" s="46"/>
      <c r="J1642" s="46"/>
      <c r="K1642" s="46"/>
      <c r="L1642" s="46"/>
      <c r="M1642" s="46"/>
      <c r="N1642" s="46"/>
      <c r="O1642" s="46"/>
    </row>
    <row r="1643" spans="1:15">
      <c r="A1643" s="45"/>
      <c r="B1643" s="44"/>
      <c r="C1643" s="46"/>
      <c r="D1643" s="46"/>
      <c r="E1643" s="46"/>
      <c r="F1643" s="46"/>
      <c r="G1643" s="46"/>
      <c r="H1643" s="46"/>
      <c r="I1643" s="46"/>
      <c r="J1643" s="46"/>
      <c r="K1643" s="46"/>
      <c r="L1643" s="46"/>
      <c r="M1643" s="46"/>
      <c r="N1643" s="46"/>
      <c r="O1643" s="46"/>
    </row>
    <row r="1644" spans="1:15">
      <c r="A1644" s="45"/>
      <c r="B1644" s="44"/>
      <c r="C1644" s="4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</row>
    <row r="1645" spans="1:15">
      <c r="A1645" s="45"/>
      <c r="B1645" s="44"/>
      <c r="C1645" s="46"/>
      <c r="D1645" s="46"/>
      <c r="E1645" s="46"/>
      <c r="F1645" s="46"/>
      <c r="G1645" s="46"/>
      <c r="H1645" s="46"/>
      <c r="I1645" s="46"/>
      <c r="J1645" s="46"/>
      <c r="K1645" s="46"/>
      <c r="L1645" s="46"/>
      <c r="M1645" s="46"/>
      <c r="N1645" s="46"/>
      <c r="O1645" s="46"/>
    </row>
    <row r="1646" spans="1:15">
      <c r="A1646" s="45"/>
      <c r="B1646" s="44"/>
      <c r="C1646" s="46"/>
      <c r="D1646" s="46"/>
      <c r="E1646" s="46"/>
      <c r="F1646" s="46"/>
      <c r="G1646" s="46"/>
      <c r="H1646" s="46"/>
      <c r="I1646" s="46"/>
      <c r="J1646" s="46"/>
      <c r="K1646" s="46"/>
      <c r="L1646" s="46"/>
      <c r="M1646" s="46"/>
      <c r="N1646" s="46"/>
      <c r="O1646" s="46"/>
    </row>
    <row r="1647" spans="1:15">
      <c r="A1647" s="45"/>
      <c r="B1647" s="44"/>
      <c r="C1647" s="46"/>
      <c r="D1647" s="46"/>
      <c r="E1647" s="46"/>
      <c r="F1647" s="46"/>
      <c r="G1647" s="46"/>
      <c r="H1647" s="46"/>
      <c r="I1647" s="46"/>
      <c r="J1647" s="46"/>
      <c r="K1647" s="46"/>
      <c r="L1647" s="46"/>
      <c r="M1647" s="46"/>
      <c r="N1647" s="46"/>
      <c r="O1647" s="46"/>
    </row>
    <row r="1648" spans="1:15">
      <c r="A1648" s="45"/>
      <c r="B1648" s="44"/>
      <c r="C1648" s="4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</row>
    <row r="1649" spans="1:15">
      <c r="A1649" s="45"/>
      <c r="B1649" s="44"/>
      <c r="C1649" s="46"/>
      <c r="D1649" s="46"/>
      <c r="E1649" s="46"/>
      <c r="F1649" s="46"/>
      <c r="G1649" s="46"/>
      <c r="H1649" s="46"/>
      <c r="I1649" s="46"/>
      <c r="J1649" s="46"/>
      <c r="K1649" s="46"/>
      <c r="L1649" s="46"/>
      <c r="M1649" s="46"/>
      <c r="N1649" s="46"/>
      <c r="O1649" s="46"/>
    </row>
    <row r="1650" spans="1:15">
      <c r="A1650" s="45"/>
      <c r="B1650" s="44"/>
      <c r="C1650" s="46"/>
      <c r="D1650" s="46"/>
      <c r="E1650" s="46"/>
      <c r="F1650" s="46"/>
      <c r="G1650" s="46"/>
      <c r="H1650" s="46"/>
      <c r="I1650" s="46"/>
      <c r="J1650" s="46"/>
      <c r="K1650" s="46"/>
      <c r="L1650" s="46"/>
      <c r="M1650" s="46"/>
      <c r="N1650" s="46"/>
      <c r="O1650" s="46"/>
    </row>
    <row r="1651" spans="1:15">
      <c r="A1651" s="45"/>
      <c r="B1651" s="44"/>
      <c r="C1651" s="46"/>
      <c r="D1651" s="46"/>
      <c r="E1651" s="46"/>
      <c r="F1651" s="46"/>
      <c r="G1651" s="46"/>
      <c r="H1651" s="46"/>
      <c r="I1651" s="46"/>
      <c r="J1651" s="46"/>
      <c r="K1651" s="46"/>
      <c r="L1651" s="46"/>
      <c r="M1651" s="46"/>
      <c r="N1651" s="46"/>
      <c r="O1651" s="46"/>
    </row>
    <row r="1652" spans="1:15">
      <c r="A1652" s="45"/>
      <c r="B1652" s="44"/>
      <c r="C1652" s="4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</row>
    <row r="1653" spans="1:15">
      <c r="A1653" s="45"/>
      <c r="B1653" s="44"/>
      <c r="C1653" s="46"/>
      <c r="D1653" s="46"/>
      <c r="E1653" s="46"/>
      <c r="F1653" s="46"/>
      <c r="G1653" s="46"/>
      <c r="H1653" s="46"/>
      <c r="I1653" s="46"/>
      <c r="J1653" s="46"/>
      <c r="K1653" s="46"/>
      <c r="L1653" s="46"/>
      <c r="M1653" s="46"/>
      <c r="N1653" s="46"/>
      <c r="O1653" s="46"/>
    </row>
    <row r="1654" spans="1:15">
      <c r="A1654" s="45"/>
      <c r="B1654" s="44"/>
      <c r="C1654" s="46"/>
      <c r="D1654" s="46"/>
      <c r="E1654" s="46"/>
      <c r="F1654" s="46"/>
      <c r="G1654" s="46"/>
      <c r="H1654" s="46"/>
      <c r="I1654" s="46"/>
      <c r="J1654" s="46"/>
      <c r="K1654" s="46"/>
      <c r="L1654" s="46"/>
      <c r="M1654" s="46"/>
      <c r="N1654" s="46"/>
      <c r="O1654" s="46"/>
    </row>
    <row r="1655" spans="1:15">
      <c r="A1655" s="45"/>
      <c r="B1655" s="44"/>
      <c r="C1655" s="46"/>
      <c r="D1655" s="46"/>
      <c r="E1655" s="46"/>
      <c r="F1655" s="46"/>
      <c r="G1655" s="46"/>
      <c r="H1655" s="46"/>
      <c r="I1655" s="46"/>
      <c r="J1655" s="46"/>
      <c r="K1655" s="46"/>
      <c r="L1655" s="46"/>
      <c r="M1655" s="46"/>
      <c r="N1655" s="46"/>
      <c r="O1655" s="46"/>
    </row>
    <row r="1656" spans="1:15">
      <c r="A1656" s="45"/>
      <c r="B1656" s="44"/>
      <c r="C1656" s="4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</row>
    <row r="1657" spans="1:15">
      <c r="A1657" s="45"/>
      <c r="B1657" s="44"/>
      <c r="C1657" s="46"/>
      <c r="D1657" s="46"/>
      <c r="E1657" s="46"/>
      <c r="F1657" s="46"/>
      <c r="G1657" s="46"/>
      <c r="H1657" s="46"/>
      <c r="I1657" s="46"/>
      <c r="J1657" s="46"/>
      <c r="K1657" s="46"/>
      <c r="L1657" s="46"/>
      <c r="M1657" s="46"/>
      <c r="N1657" s="46"/>
      <c r="O1657" s="46"/>
    </row>
    <row r="1658" spans="1:15">
      <c r="A1658" s="45"/>
      <c r="B1658" s="44"/>
      <c r="C1658" s="46"/>
      <c r="D1658" s="46"/>
      <c r="E1658" s="46"/>
      <c r="F1658" s="46"/>
      <c r="G1658" s="46"/>
      <c r="H1658" s="46"/>
      <c r="I1658" s="46"/>
      <c r="J1658" s="46"/>
      <c r="K1658" s="46"/>
      <c r="L1658" s="46"/>
      <c r="M1658" s="46"/>
      <c r="N1658" s="46"/>
      <c r="O1658" s="46"/>
    </row>
    <row r="1659" spans="1:15">
      <c r="A1659" s="45"/>
      <c r="B1659" s="44"/>
      <c r="C1659" s="46"/>
      <c r="D1659" s="46"/>
      <c r="E1659" s="46"/>
      <c r="F1659" s="46"/>
      <c r="G1659" s="46"/>
      <c r="H1659" s="46"/>
      <c r="I1659" s="46"/>
      <c r="J1659" s="46"/>
      <c r="K1659" s="46"/>
      <c r="L1659" s="46"/>
      <c r="M1659" s="46"/>
      <c r="N1659" s="46"/>
      <c r="O1659" s="46"/>
    </row>
    <row r="1660" spans="1:15">
      <c r="A1660" s="45"/>
      <c r="B1660" s="44"/>
      <c r="C1660" s="4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</row>
    <row r="1661" spans="1:15">
      <c r="A1661" s="45"/>
      <c r="B1661" s="44"/>
      <c r="C1661" s="46"/>
      <c r="D1661" s="46"/>
      <c r="E1661" s="46"/>
      <c r="F1661" s="46"/>
      <c r="G1661" s="46"/>
      <c r="H1661" s="46"/>
      <c r="I1661" s="46"/>
      <c r="J1661" s="46"/>
      <c r="K1661" s="46"/>
      <c r="L1661" s="46"/>
      <c r="M1661" s="46"/>
      <c r="N1661" s="46"/>
      <c r="O1661" s="46"/>
    </row>
    <row r="1662" spans="1:15">
      <c r="A1662" s="45"/>
      <c r="B1662" s="44"/>
      <c r="C1662" s="46"/>
      <c r="D1662" s="46"/>
      <c r="E1662" s="46"/>
      <c r="F1662" s="46"/>
      <c r="G1662" s="46"/>
      <c r="H1662" s="46"/>
      <c r="I1662" s="46"/>
      <c r="J1662" s="46"/>
      <c r="K1662" s="46"/>
      <c r="L1662" s="46"/>
      <c r="M1662" s="46"/>
      <c r="N1662" s="46"/>
      <c r="O1662" s="46"/>
    </row>
    <row r="1663" spans="1:15">
      <c r="A1663" s="45"/>
      <c r="B1663" s="44"/>
      <c r="C1663" s="46"/>
      <c r="D1663" s="46"/>
      <c r="E1663" s="46"/>
      <c r="F1663" s="46"/>
      <c r="G1663" s="46"/>
      <c r="H1663" s="46"/>
      <c r="I1663" s="46"/>
      <c r="J1663" s="46"/>
      <c r="K1663" s="46"/>
      <c r="L1663" s="46"/>
      <c r="M1663" s="46"/>
      <c r="N1663" s="46"/>
      <c r="O1663" s="46"/>
    </row>
    <row r="1664" spans="1:15">
      <c r="A1664" s="45"/>
      <c r="B1664" s="44"/>
      <c r="C1664" s="4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</row>
    <row r="1665" spans="1:15">
      <c r="A1665" s="45"/>
      <c r="B1665" s="44"/>
      <c r="C1665" s="46"/>
      <c r="D1665" s="46"/>
      <c r="E1665" s="46"/>
      <c r="F1665" s="46"/>
      <c r="G1665" s="46"/>
      <c r="H1665" s="46"/>
      <c r="I1665" s="46"/>
      <c r="J1665" s="46"/>
      <c r="K1665" s="46"/>
      <c r="L1665" s="46"/>
      <c r="M1665" s="46"/>
      <c r="N1665" s="46"/>
      <c r="O1665" s="46"/>
    </row>
    <row r="1666" spans="1:15">
      <c r="A1666" s="45"/>
      <c r="B1666" s="44"/>
      <c r="C1666" s="46"/>
      <c r="D1666" s="46"/>
      <c r="E1666" s="46"/>
      <c r="F1666" s="46"/>
      <c r="G1666" s="46"/>
      <c r="H1666" s="46"/>
      <c r="I1666" s="46"/>
      <c r="J1666" s="46"/>
      <c r="K1666" s="46"/>
      <c r="L1666" s="46"/>
      <c r="M1666" s="46"/>
      <c r="N1666" s="46"/>
      <c r="O1666" s="46"/>
    </row>
    <row r="1667" spans="1:15">
      <c r="A1667" s="45"/>
      <c r="B1667" s="44"/>
      <c r="C1667" s="46"/>
      <c r="D1667" s="46"/>
      <c r="E1667" s="46"/>
      <c r="F1667" s="46"/>
      <c r="G1667" s="46"/>
      <c r="H1667" s="46"/>
      <c r="I1667" s="46"/>
      <c r="J1667" s="46"/>
      <c r="K1667" s="46"/>
      <c r="L1667" s="46"/>
      <c r="M1667" s="46"/>
      <c r="N1667" s="46"/>
      <c r="O1667" s="46"/>
    </row>
    <row r="1668" spans="1:15">
      <c r="A1668" s="45"/>
      <c r="B1668" s="44"/>
      <c r="C1668" s="4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</row>
    <row r="1669" spans="1:15">
      <c r="A1669" s="45"/>
      <c r="B1669" s="44"/>
      <c r="C1669" s="46"/>
      <c r="D1669" s="46"/>
      <c r="E1669" s="46"/>
      <c r="F1669" s="46"/>
      <c r="G1669" s="46"/>
      <c r="H1669" s="46"/>
      <c r="I1669" s="46"/>
      <c r="J1669" s="46"/>
      <c r="K1669" s="46"/>
      <c r="L1669" s="46"/>
      <c r="M1669" s="46"/>
      <c r="N1669" s="46"/>
      <c r="O1669" s="46"/>
    </row>
    <row r="1670" spans="1:15">
      <c r="A1670" s="45"/>
      <c r="B1670" s="44"/>
      <c r="C1670" s="46"/>
      <c r="D1670" s="46"/>
      <c r="E1670" s="46"/>
      <c r="F1670" s="46"/>
      <c r="G1670" s="46"/>
      <c r="H1670" s="46"/>
      <c r="I1670" s="46"/>
      <c r="J1670" s="46"/>
      <c r="K1670" s="46"/>
      <c r="L1670" s="46"/>
      <c r="M1670" s="46"/>
      <c r="N1670" s="46"/>
      <c r="O1670" s="46"/>
    </row>
    <row r="1671" spans="1:15">
      <c r="A1671" s="45"/>
      <c r="B1671" s="44"/>
      <c r="C1671" s="46"/>
      <c r="D1671" s="46"/>
      <c r="E1671" s="46"/>
      <c r="F1671" s="46"/>
      <c r="G1671" s="46"/>
      <c r="H1671" s="46"/>
      <c r="I1671" s="46"/>
      <c r="J1671" s="46"/>
      <c r="K1671" s="46"/>
      <c r="L1671" s="46"/>
      <c r="M1671" s="46"/>
      <c r="N1671" s="46"/>
      <c r="O1671" s="46"/>
    </row>
    <row r="1672" spans="1:15">
      <c r="A1672" s="45"/>
      <c r="B1672" s="44"/>
      <c r="C1672" s="4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</row>
    <row r="1673" spans="1:15">
      <c r="A1673" s="45"/>
      <c r="B1673" s="44"/>
      <c r="C1673" s="46"/>
      <c r="D1673" s="46"/>
      <c r="E1673" s="46"/>
      <c r="F1673" s="46"/>
      <c r="G1673" s="46"/>
      <c r="H1673" s="46"/>
      <c r="I1673" s="46"/>
      <c r="J1673" s="46"/>
      <c r="K1673" s="46"/>
      <c r="L1673" s="46"/>
      <c r="M1673" s="46"/>
      <c r="N1673" s="46"/>
      <c r="O1673" s="46"/>
    </row>
    <row r="1674" spans="1:15">
      <c r="A1674" s="45"/>
      <c r="B1674" s="44"/>
      <c r="C1674" s="46"/>
      <c r="D1674" s="46"/>
      <c r="E1674" s="46"/>
      <c r="F1674" s="46"/>
      <c r="G1674" s="46"/>
      <c r="H1674" s="46"/>
      <c r="I1674" s="46"/>
      <c r="J1674" s="46"/>
      <c r="K1674" s="46"/>
      <c r="L1674" s="46"/>
      <c r="M1674" s="46"/>
      <c r="N1674" s="46"/>
      <c r="O1674" s="46"/>
    </row>
    <row r="1675" spans="1:15">
      <c r="A1675" s="45"/>
      <c r="B1675" s="44"/>
      <c r="C1675" s="46"/>
      <c r="D1675" s="46"/>
      <c r="E1675" s="46"/>
      <c r="F1675" s="46"/>
      <c r="G1675" s="46"/>
      <c r="H1675" s="46"/>
      <c r="I1675" s="46"/>
      <c r="J1675" s="46"/>
      <c r="K1675" s="46"/>
      <c r="L1675" s="46"/>
      <c r="M1675" s="46"/>
      <c r="N1675" s="46"/>
      <c r="O1675" s="46"/>
    </row>
    <row r="1676" spans="1:15">
      <c r="A1676" s="45"/>
      <c r="B1676" s="44"/>
      <c r="C1676" s="4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</row>
    <row r="1677" spans="1:15">
      <c r="A1677" s="45"/>
      <c r="B1677" s="44"/>
      <c r="C1677" s="46"/>
      <c r="D1677" s="46"/>
      <c r="E1677" s="46"/>
      <c r="F1677" s="46"/>
      <c r="G1677" s="46"/>
      <c r="H1677" s="46"/>
      <c r="I1677" s="46"/>
      <c r="J1677" s="46"/>
      <c r="K1677" s="46"/>
      <c r="L1677" s="46"/>
      <c r="M1677" s="46"/>
      <c r="N1677" s="46"/>
      <c r="O1677" s="46"/>
    </row>
    <row r="1678" spans="1:15">
      <c r="A1678" s="45"/>
      <c r="B1678" s="44"/>
      <c r="C1678" s="46"/>
      <c r="D1678" s="46"/>
      <c r="E1678" s="46"/>
      <c r="F1678" s="46"/>
      <c r="G1678" s="46"/>
      <c r="H1678" s="46"/>
      <c r="I1678" s="46"/>
      <c r="J1678" s="46"/>
      <c r="K1678" s="46"/>
      <c r="L1678" s="46"/>
      <c r="M1678" s="46"/>
      <c r="N1678" s="46"/>
      <c r="O1678" s="46"/>
    </row>
    <row r="1679" spans="1:15">
      <c r="A1679" s="45"/>
      <c r="B1679" s="44"/>
      <c r="C1679" s="46"/>
      <c r="D1679" s="46"/>
      <c r="E1679" s="46"/>
      <c r="F1679" s="46"/>
      <c r="G1679" s="46"/>
      <c r="H1679" s="46"/>
      <c r="I1679" s="46"/>
      <c r="J1679" s="46"/>
      <c r="K1679" s="46"/>
      <c r="L1679" s="46"/>
      <c r="M1679" s="46"/>
      <c r="N1679" s="46"/>
      <c r="O1679" s="46"/>
    </row>
    <row r="1680" spans="1:15">
      <c r="A1680" s="45"/>
      <c r="B1680" s="44"/>
      <c r="C1680" s="4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</row>
    <row r="1681" spans="1:15">
      <c r="A1681" s="45"/>
      <c r="B1681" s="44"/>
      <c r="C1681" s="46"/>
      <c r="D1681" s="46"/>
      <c r="E1681" s="46"/>
      <c r="F1681" s="46"/>
      <c r="G1681" s="46"/>
      <c r="H1681" s="46"/>
      <c r="I1681" s="46"/>
      <c r="J1681" s="46"/>
      <c r="K1681" s="46"/>
      <c r="L1681" s="46"/>
      <c r="M1681" s="46"/>
      <c r="N1681" s="46"/>
      <c r="O1681" s="46"/>
    </row>
    <row r="1682" spans="1:15">
      <c r="A1682" s="45"/>
      <c r="B1682" s="44"/>
      <c r="C1682" s="46"/>
      <c r="D1682" s="46"/>
      <c r="E1682" s="46"/>
      <c r="F1682" s="46"/>
      <c r="G1682" s="46"/>
      <c r="H1682" s="46"/>
      <c r="I1682" s="46"/>
      <c r="J1682" s="46"/>
      <c r="K1682" s="46"/>
      <c r="L1682" s="46"/>
      <c r="M1682" s="46"/>
      <c r="N1682" s="46"/>
      <c r="O1682" s="46"/>
    </row>
    <row r="1683" spans="1:15">
      <c r="A1683" s="45"/>
      <c r="B1683" s="44"/>
      <c r="C1683" s="46"/>
      <c r="D1683" s="46"/>
      <c r="E1683" s="46"/>
      <c r="F1683" s="46"/>
      <c r="G1683" s="46"/>
      <c r="H1683" s="46"/>
      <c r="I1683" s="46"/>
      <c r="J1683" s="46"/>
      <c r="K1683" s="46"/>
      <c r="L1683" s="46"/>
      <c r="M1683" s="46"/>
      <c r="N1683" s="46"/>
      <c r="O1683" s="46"/>
    </row>
    <row r="1684" spans="1:15">
      <c r="A1684" s="45"/>
      <c r="B1684" s="44"/>
      <c r="C1684" s="4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</row>
    <row r="1685" spans="1:15">
      <c r="A1685" s="45"/>
      <c r="B1685" s="44"/>
      <c r="C1685" s="46"/>
      <c r="D1685" s="46"/>
      <c r="E1685" s="46"/>
      <c r="F1685" s="46"/>
      <c r="G1685" s="46"/>
      <c r="H1685" s="46"/>
      <c r="I1685" s="46"/>
      <c r="J1685" s="46"/>
      <c r="K1685" s="46"/>
      <c r="L1685" s="46"/>
      <c r="M1685" s="46"/>
      <c r="N1685" s="46"/>
      <c r="O1685" s="46"/>
    </row>
    <row r="1686" spans="1:15">
      <c r="A1686" s="45"/>
      <c r="B1686" s="44"/>
      <c r="C1686" s="46"/>
      <c r="D1686" s="46"/>
      <c r="E1686" s="46"/>
      <c r="F1686" s="46"/>
      <c r="G1686" s="46"/>
      <c r="H1686" s="46"/>
      <c r="I1686" s="46"/>
      <c r="J1686" s="46"/>
      <c r="K1686" s="46"/>
      <c r="L1686" s="46"/>
      <c r="M1686" s="46"/>
      <c r="N1686" s="46"/>
      <c r="O1686" s="46"/>
    </row>
    <row r="1687" spans="1:15">
      <c r="A1687" s="45"/>
      <c r="B1687" s="44"/>
      <c r="C1687" s="46"/>
      <c r="D1687" s="46"/>
      <c r="E1687" s="46"/>
      <c r="F1687" s="46"/>
      <c r="G1687" s="46"/>
      <c r="H1687" s="46"/>
      <c r="I1687" s="46"/>
      <c r="J1687" s="46"/>
      <c r="K1687" s="46"/>
      <c r="L1687" s="46"/>
      <c r="M1687" s="46"/>
      <c r="N1687" s="46"/>
      <c r="O1687" s="46"/>
    </row>
    <row r="1688" spans="1:15">
      <c r="A1688" s="45"/>
      <c r="B1688" s="44"/>
      <c r="C1688" s="4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</row>
    <row r="1689" spans="1:15">
      <c r="A1689" s="45"/>
      <c r="B1689" s="44"/>
      <c r="C1689" s="46"/>
      <c r="D1689" s="46"/>
      <c r="E1689" s="46"/>
      <c r="F1689" s="46"/>
      <c r="G1689" s="46"/>
      <c r="H1689" s="46"/>
      <c r="I1689" s="46"/>
      <c r="J1689" s="46"/>
      <c r="K1689" s="46"/>
      <c r="L1689" s="46"/>
      <c r="M1689" s="46"/>
      <c r="N1689" s="46"/>
      <c r="O1689" s="46"/>
    </row>
    <row r="1690" spans="1:15">
      <c r="A1690" s="45"/>
      <c r="B1690" s="44"/>
      <c r="C1690" s="46"/>
      <c r="D1690" s="46"/>
      <c r="E1690" s="46"/>
      <c r="F1690" s="46"/>
      <c r="G1690" s="46"/>
      <c r="H1690" s="46"/>
      <c r="I1690" s="46"/>
      <c r="J1690" s="46"/>
      <c r="K1690" s="46"/>
      <c r="L1690" s="46"/>
      <c r="M1690" s="46"/>
      <c r="N1690" s="46"/>
      <c r="O1690" s="46"/>
    </row>
    <row r="1691" spans="1:15">
      <c r="A1691" s="45"/>
      <c r="B1691" s="44"/>
      <c r="C1691" s="46"/>
      <c r="D1691" s="46"/>
      <c r="E1691" s="46"/>
      <c r="F1691" s="46"/>
      <c r="G1691" s="46"/>
      <c r="H1691" s="46"/>
      <c r="I1691" s="46"/>
      <c r="J1691" s="46"/>
      <c r="K1691" s="46"/>
      <c r="L1691" s="46"/>
      <c r="M1691" s="46"/>
      <c r="N1691" s="46"/>
      <c r="O1691" s="46"/>
    </row>
    <row r="1692" spans="1:15">
      <c r="A1692" s="45"/>
      <c r="B1692" s="44"/>
      <c r="C1692" s="4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</row>
    <row r="1693" spans="1:15">
      <c r="A1693" s="45"/>
      <c r="B1693" s="44"/>
      <c r="C1693" s="46"/>
      <c r="D1693" s="46"/>
      <c r="E1693" s="46"/>
      <c r="F1693" s="46"/>
      <c r="G1693" s="46"/>
      <c r="H1693" s="46"/>
      <c r="I1693" s="46"/>
      <c r="J1693" s="46"/>
      <c r="K1693" s="46"/>
      <c r="L1693" s="46"/>
      <c r="M1693" s="46"/>
      <c r="N1693" s="46"/>
      <c r="O1693" s="46"/>
    </row>
    <row r="1694" spans="1:15">
      <c r="A1694" s="45"/>
      <c r="B1694" s="44"/>
      <c r="C1694" s="46"/>
      <c r="D1694" s="46"/>
      <c r="E1694" s="46"/>
      <c r="F1694" s="46"/>
      <c r="G1694" s="46"/>
      <c r="H1694" s="46"/>
      <c r="I1694" s="46"/>
      <c r="J1694" s="46"/>
      <c r="K1694" s="46"/>
      <c r="L1694" s="46"/>
      <c r="M1694" s="46"/>
      <c r="N1694" s="46"/>
      <c r="O1694" s="46"/>
    </row>
    <row r="1695" spans="1:15">
      <c r="A1695" s="45"/>
      <c r="B1695" s="44"/>
      <c r="C1695" s="46"/>
      <c r="D1695" s="46"/>
      <c r="E1695" s="46"/>
      <c r="F1695" s="46"/>
      <c r="G1695" s="46"/>
      <c r="H1695" s="46"/>
      <c r="I1695" s="46"/>
      <c r="J1695" s="46"/>
      <c r="K1695" s="46"/>
      <c r="L1695" s="46"/>
      <c r="M1695" s="46"/>
      <c r="N1695" s="46"/>
      <c r="O1695" s="46"/>
    </row>
    <row r="1696" spans="1:15">
      <c r="A1696" s="45"/>
      <c r="B1696" s="44"/>
      <c r="C1696" s="4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</row>
    <row r="1697" spans="1:15">
      <c r="A1697" s="45"/>
      <c r="B1697" s="44"/>
      <c r="C1697" s="46"/>
      <c r="D1697" s="46"/>
      <c r="E1697" s="46"/>
      <c r="F1697" s="46"/>
      <c r="G1697" s="46"/>
      <c r="H1697" s="46"/>
      <c r="I1697" s="46"/>
      <c r="J1697" s="46"/>
      <c r="K1697" s="46"/>
      <c r="L1697" s="46"/>
      <c r="M1697" s="46"/>
      <c r="N1697" s="46"/>
      <c r="O1697" s="46"/>
    </row>
    <row r="1698" spans="1:15">
      <c r="A1698" s="45"/>
      <c r="B1698" s="44"/>
      <c r="C1698" s="46"/>
      <c r="D1698" s="46"/>
      <c r="E1698" s="46"/>
      <c r="F1698" s="46"/>
      <c r="G1698" s="46"/>
      <c r="H1698" s="46"/>
      <c r="I1698" s="46"/>
      <c r="J1698" s="46"/>
      <c r="K1698" s="46"/>
      <c r="L1698" s="46"/>
      <c r="M1698" s="46"/>
      <c r="N1698" s="46"/>
      <c r="O1698" s="46"/>
    </row>
    <row r="1699" spans="1:15">
      <c r="A1699" s="45"/>
      <c r="B1699" s="44"/>
      <c r="C1699" s="46"/>
      <c r="D1699" s="46"/>
      <c r="E1699" s="46"/>
      <c r="F1699" s="46"/>
      <c r="G1699" s="46"/>
      <c r="H1699" s="46"/>
      <c r="I1699" s="46"/>
      <c r="J1699" s="46"/>
      <c r="K1699" s="46"/>
      <c r="L1699" s="46"/>
      <c r="M1699" s="46"/>
      <c r="N1699" s="46"/>
      <c r="O1699" s="46"/>
    </row>
    <row r="1700" spans="1:15">
      <c r="A1700" s="45"/>
      <c r="B1700" s="44"/>
      <c r="C1700" s="4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</row>
    <row r="1701" spans="1:15">
      <c r="A1701" s="45"/>
      <c r="B1701" s="44"/>
      <c r="C1701" s="46"/>
      <c r="D1701" s="46"/>
      <c r="E1701" s="46"/>
      <c r="F1701" s="46"/>
      <c r="G1701" s="46"/>
      <c r="H1701" s="46"/>
      <c r="I1701" s="46"/>
      <c r="J1701" s="46"/>
      <c r="K1701" s="46"/>
      <c r="L1701" s="46"/>
      <c r="M1701" s="46"/>
      <c r="N1701" s="46"/>
      <c r="O1701" s="46"/>
    </row>
    <row r="1702" spans="1:15">
      <c r="A1702" s="45"/>
      <c r="B1702" s="44"/>
      <c r="C1702" s="46"/>
      <c r="D1702" s="46"/>
      <c r="E1702" s="46"/>
      <c r="F1702" s="46"/>
      <c r="G1702" s="46"/>
      <c r="H1702" s="46"/>
      <c r="I1702" s="46"/>
      <c r="J1702" s="46"/>
      <c r="K1702" s="46"/>
      <c r="L1702" s="46"/>
      <c r="M1702" s="46"/>
      <c r="N1702" s="46"/>
      <c r="O1702" s="46"/>
    </row>
    <row r="1703" spans="1:15">
      <c r="A1703" s="45"/>
      <c r="B1703" s="44"/>
      <c r="C1703" s="46"/>
      <c r="D1703" s="46"/>
      <c r="E1703" s="46"/>
      <c r="F1703" s="46"/>
      <c r="G1703" s="46"/>
      <c r="H1703" s="46"/>
      <c r="I1703" s="46"/>
      <c r="J1703" s="46"/>
      <c r="K1703" s="46"/>
      <c r="L1703" s="46"/>
      <c r="M1703" s="46"/>
      <c r="N1703" s="46"/>
      <c r="O1703" s="46"/>
    </row>
    <row r="1704" spans="1:15">
      <c r="A1704" s="45"/>
      <c r="B1704" s="44"/>
      <c r="C1704" s="4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</row>
    <row r="1705" spans="1:15">
      <c r="A1705" s="45"/>
      <c r="B1705" s="44"/>
      <c r="C1705" s="46"/>
      <c r="D1705" s="46"/>
      <c r="E1705" s="46"/>
      <c r="F1705" s="46"/>
      <c r="G1705" s="46"/>
      <c r="H1705" s="46"/>
      <c r="I1705" s="46"/>
      <c r="J1705" s="46"/>
      <c r="K1705" s="46"/>
      <c r="L1705" s="46"/>
      <c r="M1705" s="46"/>
      <c r="N1705" s="46"/>
      <c r="O1705" s="46"/>
    </row>
    <row r="1706" spans="1:15">
      <c r="A1706" s="45"/>
      <c r="B1706" s="44"/>
      <c r="C1706" s="46"/>
      <c r="D1706" s="46"/>
      <c r="E1706" s="46"/>
      <c r="F1706" s="46"/>
      <c r="G1706" s="46"/>
      <c r="H1706" s="46"/>
      <c r="I1706" s="46"/>
      <c r="J1706" s="46"/>
      <c r="K1706" s="46"/>
      <c r="L1706" s="46"/>
      <c r="M1706" s="46"/>
      <c r="N1706" s="46"/>
      <c r="O1706" s="46"/>
    </row>
    <row r="1707" spans="1:15">
      <c r="A1707" s="45"/>
      <c r="B1707" s="44"/>
      <c r="C1707" s="46"/>
      <c r="D1707" s="46"/>
      <c r="E1707" s="46"/>
      <c r="F1707" s="46"/>
      <c r="G1707" s="46"/>
      <c r="H1707" s="46"/>
      <c r="I1707" s="46"/>
      <c r="J1707" s="46"/>
      <c r="K1707" s="46"/>
      <c r="L1707" s="46"/>
      <c r="M1707" s="46"/>
      <c r="N1707" s="46"/>
      <c r="O1707" s="46"/>
    </row>
    <row r="1708" spans="1:15">
      <c r="A1708" s="45"/>
      <c r="B1708" s="44"/>
      <c r="C1708" s="4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</row>
    <row r="1709" spans="1:15">
      <c r="A1709" s="45"/>
      <c r="B1709" s="44"/>
      <c r="C1709" s="46"/>
      <c r="D1709" s="46"/>
      <c r="E1709" s="46"/>
      <c r="F1709" s="46"/>
      <c r="G1709" s="46"/>
      <c r="H1709" s="46"/>
      <c r="I1709" s="46"/>
      <c r="J1709" s="46"/>
      <c r="K1709" s="46"/>
      <c r="L1709" s="46"/>
      <c r="M1709" s="46"/>
      <c r="N1709" s="46"/>
      <c r="O1709" s="46"/>
    </row>
    <row r="1710" spans="1:15">
      <c r="A1710" s="45"/>
      <c r="B1710" s="44"/>
      <c r="C1710" s="46"/>
      <c r="D1710" s="46"/>
      <c r="E1710" s="46"/>
      <c r="F1710" s="46"/>
      <c r="G1710" s="46"/>
      <c r="H1710" s="46"/>
      <c r="I1710" s="46"/>
      <c r="J1710" s="46"/>
      <c r="K1710" s="46"/>
      <c r="L1710" s="46"/>
      <c r="M1710" s="46"/>
      <c r="N1710" s="46"/>
      <c r="O1710" s="46"/>
    </row>
    <row r="1711" spans="1:15">
      <c r="A1711" s="45"/>
      <c r="B1711" s="44"/>
      <c r="C1711" s="46"/>
      <c r="D1711" s="46"/>
      <c r="E1711" s="46"/>
      <c r="F1711" s="46"/>
      <c r="G1711" s="46"/>
      <c r="H1711" s="46"/>
      <c r="I1711" s="46"/>
      <c r="J1711" s="46"/>
      <c r="K1711" s="46"/>
      <c r="L1711" s="46"/>
      <c r="M1711" s="46"/>
      <c r="N1711" s="46"/>
      <c r="O1711" s="46"/>
    </row>
    <row r="1712" spans="1:15">
      <c r="A1712" s="45"/>
      <c r="B1712" s="44"/>
      <c r="C1712" s="4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</row>
    <row r="1713" spans="1:15">
      <c r="A1713" s="45"/>
      <c r="B1713" s="44"/>
      <c r="C1713" s="46"/>
      <c r="D1713" s="46"/>
      <c r="E1713" s="46"/>
      <c r="F1713" s="46"/>
      <c r="G1713" s="46"/>
      <c r="H1713" s="46"/>
      <c r="I1713" s="46"/>
      <c r="J1713" s="46"/>
      <c r="K1713" s="46"/>
      <c r="L1713" s="46"/>
      <c r="M1713" s="46"/>
      <c r="N1713" s="46"/>
      <c r="O1713" s="46"/>
    </row>
    <row r="1714" spans="1:15">
      <c r="A1714" s="45"/>
      <c r="B1714" s="44"/>
      <c r="C1714" s="46"/>
      <c r="D1714" s="46"/>
      <c r="E1714" s="46"/>
      <c r="F1714" s="46"/>
      <c r="G1714" s="46"/>
      <c r="H1714" s="46"/>
      <c r="I1714" s="46"/>
      <c r="J1714" s="46"/>
      <c r="K1714" s="46"/>
      <c r="L1714" s="46"/>
      <c r="M1714" s="46"/>
      <c r="N1714" s="46"/>
      <c r="O1714" s="46"/>
    </row>
    <row r="1715" spans="1:15">
      <c r="A1715" s="45"/>
      <c r="B1715" s="44"/>
      <c r="C1715" s="46"/>
      <c r="D1715" s="46"/>
      <c r="E1715" s="46"/>
      <c r="F1715" s="46"/>
      <c r="G1715" s="46"/>
      <c r="H1715" s="46"/>
      <c r="I1715" s="46"/>
      <c r="J1715" s="46"/>
      <c r="K1715" s="46"/>
      <c r="L1715" s="46"/>
      <c r="M1715" s="46"/>
      <c r="N1715" s="46"/>
      <c r="O1715" s="46"/>
    </row>
    <row r="1716" spans="1:15">
      <c r="A1716" s="45"/>
      <c r="B1716" s="44"/>
      <c r="C1716" s="4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</row>
    <row r="1717" spans="1:15">
      <c r="A1717" s="45"/>
      <c r="B1717" s="44"/>
      <c r="C1717" s="46"/>
      <c r="D1717" s="46"/>
      <c r="E1717" s="46"/>
      <c r="F1717" s="46"/>
      <c r="G1717" s="46"/>
      <c r="H1717" s="46"/>
      <c r="I1717" s="46"/>
      <c r="J1717" s="46"/>
      <c r="K1717" s="46"/>
      <c r="L1717" s="46"/>
      <c r="M1717" s="46"/>
      <c r="N1717" s="46"/>
      <c r="O1717" s="46"/>
    </row>
    <row r="1718" spans="1:15">
      <c r="A1718" s="45"/>
      <c r="B1718" s="44"/>
      <c r="C1718" s="46"/>
      <c r="D1718" s="46"/>
      <c r="E1718" s="46"/>
      <c r="F1718" s="46"/>
      <c r="G1718" s="46"/>
      <c r="H1718" s="46"/>
      <c r="I1718" s="46"/>
      <c r="J1718" s="46"/>
      <c r="K1718" s="46"/>
      <c r="L1718" s="46"/>
      <c r="M1718" s="46"/>
      <c r="N1718" s="46"/>
      <c r="O1718" s="46"/>
    </row>
    <row r="1719" spans="1:15">
      <c r="A1719" s="45"/>
      <c r="B1719" s="44"/>
      <c r="C1719" s="46"/>
      <c r="D1719" s="46"/>
      <c r="E1719" s="46"/>
      <c r="F1719" s="46"/>
      <c r="G1719" s="46"/>
      <c r="H1719" s="46"/>
      <c r="I1719" s="46"/>
      <c r="J1719" s="46"/>
      <c r="K1719" s="46"/>
      <c r="L1719" s="46"/>
      <c r="M1719" s="46"/>
      <c r="N1719" s="46"/>
      <c r="O1719" s="46"/>
    </row>
    <row r="1720" spans="1:15">
      <c r="A1720" s="45"/>
      <c r="B1720" s="44"/>
      <c r="C1720" s="4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</row>
    <row r="1721" spans="1:15">
      <c r="A1721" s="45"/>
      <c r="B1721" s="44"/>
      <c r="C1721" s="46"/>
      <c r="D1721" s="46"/>
      <c r="E1721" s="46"/>
      <c r="F1721" s="46"/>
      <c r="G1721" s="46"/>
      <c r="H1721" s="46"/>
      <c r="I1721" s="46"/>
      <c r="J1721" s="46"/>
      <c r="K1721" s="46"/>
      <c r="L1721" s="46"/>
      <c r="M1721" s="46"/>
      <c r="N1721" s="46"/>
      <c r="O1721" s="46"/>
    </row>
    <row r="1722" spans="1:15">
      <c r="A1722" s="45"/>
      <c r="B1722" s="44"/>
      <c r="C1722" s="46"/>
      <c r="D1722" s="46"/>
      <c r="E1722" s="46"/>
      <c r="F1722" s="46"/>
      <c r="G1722" s="46"/>
      <c r="H1722" s="46"/>
      <c r="I1722" s="46"/>
      <c r="J1722" s="46"/>
      <c r="K1722" s="46"/>
      <c r="L1722" s="46"/>
      <c r="M1722" s="46"/>
      <c r="N1722" s="46"/>
      <c r="O1722" s="46"/>
    </row>
    <row r="1723" spans="1:15">
      <c r="A1723" s="45"/>
      <c r="B1723" s="44"/>
      <c r="C1723" s="46"/>
      <c r="D1723" s="46"/>
      <c r="E1723" s="46"/>
      <c r="F1723" s="46"/>
      <c r="G1723" s="46"/>
      <c r="H1723" s="46"/>
      <c r="I1723" s="46"/>
      <c r="J1723" s="46"/>
      <c r="K1723" s="46"/>
      <c r="L1723" s="46"/>
      <c r="M1723" s="46"/>
      <c r="N1723" s="46"/>
      <c r="O1723" s="46"/>
    </row>
    <row r="1724" spans="1:15">
      <c r="A1724" s="45"/>
      <c r="B1724" s="44"/>
      <c r="C1724" s="4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</row>
    <row r="1725" spans="1:15">
      <c r="A1725" s="45"/>
      <c r="B1725" s="44"/>
      <c r="C1725" s="46"/>
      <c r="D1725" s="46"/>
      <c r="E1725" s="46"/>
      <c r="F1725" s="46"/>
      <c r="G1725" s="46"/>
      <c r="H1725" s="46"/>
      <c r="I1725" s="46"/>
      <c r="J1725" s="46"/>
      <c r="K1725" s="46"/>
      <c r="L1725" s="46"/>
      <c r="M1725" s="46"/>
      <c r="N1725" s="46"/>
      <c r="O1725" s="46"/>
    </row>
    <row r="1726" spans="1:15">
      <c r="A1726" s="45"/>
      <c r="B1726" s="44"/>
      <c r="C1726" s="46"/>
      <c r="D1726" s="46"/>
      <c r="E1726" s="46"/>
      <c r="F1726" s="46"/>
      <c r="G1726" s="46"/>
      <c r="H1726" s="46"/>
      <c r="I1726" s="46"/>
      <c r="J1726" s="46"/>
      <c r="K1726" s="46"/>
      <c r="L1726" s="46"/>
      <c r="M1726" s="46"/>
      <c r="N1726" s="46"/>
      <c r="O1726" s="46"/>
    </row>
    <row r="1727" spans="1:15">
      <c r="A1727" s="45"/>
      <c r="B1727" s="44"/>
      <c r="C1727" s="46"/>
      <c r="D1727" s="46"/>
      <c r="E1727" s="46"/>
      <c r="F1727" s="46"/>
      <c r="G1727" s="46"/>
      <c r="H1727" s="46"/>
      <c r="I1727" s="46"/>
      <c r="J1727" s="46"/>
      <c r="K1727" s="46"/>
      <c r="L1727" s="46"/>
      <c r="M1727" s="46"/>
      <c r="N1727" s="46"/>
      <c r="O1727" s="46"/>
    </row>
    <row r="1728" spans="1:15">
      <c r="A1728" s="45"/>
      <c r="B1728" s="44"/>
      <c r="C1728" s="4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</row>
    <row r="1729" spans="1:15">
      <c r="A1729" s="45"/>
      <c r="B1729" s="44"/>
      <c r="C1729" s="46"/>
      <c r="D1729" s="46"/>
      <c r="E1729" s="46"/>
      <c r="F1729" s="46"/>
      <c r="G1729" s="46"/>
      <c r="H1729" s="46"/>
      <c r="I1729" s="46"/>
      <c r="J1729" s="46"/>
      <c r="K1729" s="46"/>
      <c r="L1729" s="46"/>
      <c r="M1729" s="46"/>
      <c r="N1729" s="46"/>
      <c r="O1729" s="46"/>
    </row>
    <row r="1730" spans="1:15">
      <c r="A1730" s="45"/>
      <c r="B1730" s="44"/>
      <c r="C1730" s="46"/>
      <c r="D1730" s="46"/>
      <c r="E1730" s="46"/>
      <c r="F1730" s="46"/>
      <c r="G1730" s="46"/>
      <c r="H1730" s="46"/>
      <c r="I1730" s="46"/>
      <c r="J1730" s="46"/>
      <c r="K1730" s="46"/>
      <c r="L1730" s="46"/>
      <c r="M1730" s="46"/>
      <c r="N1730" s="46"/>
      <c r="O1730" s="46"/>
    </row>
    <row r="1731" spans="1:15">
      <c r="A1731" s="45"/>
      <c r="B1731" s="44"/>
      <c r="C1731" s="46"/>
      <c r="D1731" s="46"/>
      <c r="E1731" s="46"/>
      <c r="F1731" s="46"/>
      <c r="G1731" s="46"/>
      <c r="H1731" s="46"/>
      <c r="I1731" s="46"/>
      <c r="J1731" s="46"/>
      <c r="K1731" s="46"/>
      <c r="L1731" s="46"/>
      <c r="M1731" s="46"/>
      <c r="N1731" s="46"/>
      <c r="O1731" s="46"/>
    </row>
    <row r="1732" spans="1:15">
      <c r="A1732" s="45"/>
      <c r="B1732" s="44"/>
      <c r="C1732" s="4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</row>
    <row r="1733" spans="1:15">
      <c r="A1733" s="45"/>
      <c r="B1733" s="44"/>
      <c r="C1733" s="46"/>
      <c r="D1733" s="46"/>
      <c r="E1733" s="46"/>
      <c r="F1733" s="46"/>
      <c r="G1733" s="46"/>
      <c r="H1733" s="46"/>
      <c r="I1733" s="46"/>
      <c r="J1733" s="46"/>
      <c r="K1733" s="46"/>
      <c r="L1733" s="46"/>
      <c r="M1733" s="46"/>
      <c r="N1733" s="46"/>
      <c r="O1733" s="46"/>
    </row>
    <row r="1734" spans="1:15">
      <c r="A1734" s="45"/>
      <c r="B1734" s="44"/>
      <c r="C1734" s="46"/>
      <c r="D1734" s="46"/>
      <c r="E1734" s="46"/>
      <c r="F1734" s="46"/>
      <c r="G1734" s="46"/>
      <c r="H1734" s="46"/>
      <c r="I1734" s="46"/>
      <c r="J1734" s="46"/>
      <c r="K1734" s="46"/>
      <c r="L1734" s="46"/>
      <c r="M1734" s="46"/>
      <c r="N1734" s="46"/>
      <c r="O1734" s="46"/>
    </row>
    <row r="1735" spans="1:15">
      <c r="A1735" s="45"/>
      <c r="B1735" s="44"/>
      <c r="C1735" s="46"/>
      <c r="D1735" s="46"/>
      <c r="E1735" s="46"/>
      <c r="F1735" s="46"/>
      <c r="G1735" s="46"/>
      <c r="H1735" s="46"/>
      <c r="I1735" s="46"/>
      <c r="J1735" s="46"/>
      <c r="K1735" s="46"/>
      <c r="L1735" s="46"/>
      <c r="M1735" s="46"/>
      <c r="N1735" s="46"/>
      <c r="O1735" s="46"/>
    </row>
    <row r="1736" spans="1:15">
      <c r="A1736" s="45"/>
      <c r="B1736" s="44"/>
      <c r="C1736" s="4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</row>
    <row r="1737" spans="1:15">
      <c r="A1737" s="45"/>
      <c r="B1737" s="44"/>
      <c r="C1737" s="46"/>
      <c r="D1737" s="46"/>
      <c r="E1737" s="46"/>
      <c r="F1737" s="46"/>
      <c r="G1737" s="46"/>
      <c r="H1737" s="46"/>
      <c r="I1737" s="46"/>
      <c r="J1737" s="46"/>
      <c r="K1737" s="46"/>
      <c r="L1737" s="46"/>
      <c r="M1737" s="46"/>
      <c r="N1737" s="46"/>
      <c r="O1737" s="46"/>
    </row>
    <row r="1738" spans="1:15">
      <c r="A1738" s="45"/>
      <c r="B1738" s="44"/>
      <c r="C1738" s="46"/>
      <c r="D1738" s="46"/>
      <c r="E1738" s="46"/>
      <c r="F1738" s="46"/>
      <c r="G1738" s="46"/>
      <c r="H1738" s="46"/>
      <c r="I1738" s="46"/>
      <c r="J1738" s="46"/>
      <c r="K1738" s="46"/>
      <c r="L1738" s="46"/>
      <c r="M1738" s="46"/>
      <c r="N1738" s="46"/>
      <c r="O1738" s="46"/>
    </row>
    <row r="1739" spans="1:15">
      <c r="A1739" s="45"/>
      <c r="B1739" s="44"/>
      <c r="C1739" s="46"/>
      <c r="D1739" s="46"/>
      <c r="E1739" s="46"/>
      <c r="F1739" s="46"/>
      <c r="G1739" s="46"/>
      <c r="H1739" s="46"/>
      <c r="I1739" s="46"/>
      <c r="J1739" s="46"/>
      <c r="K1739" s="46"/>
      <c r="L1739" s="46"/>
      <c r="M1739" s="46"/>
      <c r="N1739" s="46"/>
      <c r="O1739" s="46"/>
    </row>
    <row r="1740" spans="1:15">
      <c r="A1740" s="45"/>
      <c r="B1740" s="44"/>
      <c r="C1740" s="4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</row>
    <row r="1741" spans="1:15">
      <c r="A1741" s="45"/>
      <c r="B1741" s="44"/>
      <c r="C1741" s="46"/>
      <c r="D1741" s="46"/>
      <c r="E1741" s="46"/>
      <c r="F1741" s="46"/>
      <c r="G1741" s="46"/>
      <c r="H1741" s="46"/>
      <c r="I1741" s="46"/>
      <c r="J1741" s="46"/>
      <c r="K1741" s="46"/>
      <c r="L1741" s="46"/>
      <c r="M1741" s="46"/>
      <c r="N1741" s="46"/>
      <c r="O1741" s="46"/>
    </row>
    <row r="1742" spans="1:15">
      <c r="A1742" s="45"/>
      <c r="B1742" s="44"/>
      <c r="C1742" s="46"/>
      <c r="D1742" s="46"/>
      <c r="E1742" s="46"/>
      <c r="F1742" s="46"/>
      <c r="G1742" s="46"/>
      <c r="H1742" s="46"/>
      <c r="I1742" s="46"/>
      <c r="J1742" s="46"/>
      <c r="K1742" s="46"/>
      <c r="L1742" s="46"/>
      <c r="M1742" s="46"/>
      <c r="N1742" s="46"/>
      <c r="O1742" s="46"/>
    </row>
    <row r="1743" spans="1:15">
      <c r="A1743" s="45"/>
      <c r="B1743" s="44"/>
      <c r="C1743" s="46"/>
      <c r="D1743" s="46"/>
      <c r="E1743" s="46"/>
      <c r="F1743" s="46"/>
      <c r="G1743" s="46"/>
      <c r="H1743" s="46"/>
      <c r="I1743" s="46"/>
      <c r="J1743" s="46"/>
      <c r="K1743" s="46"/>
      <c r="L1743" s="46"/>
      <c r="M1743" s="46"/>
      <c r="N1743" s="46"/>
      <c r="O1743" s="46"/>
    </row>
    <row r="1744" spans="1:15">
      <c r="A1744" s="45"/>
      <c r="B1744" s="44"/>
      <c r="C1744" s="4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</row>
    <row r="1745" spans="1:15">
      <c r="A1745" s="45"/>
      <c r="B1745" s="44"/>
      <c r="C1745" s="46"/>
      <c r="D1745" s="46"/>
      <c r="E1745" s="46"/>
      <c r="F1745" s="46"/>
      <c r="G1745" s="46"/>
      <c r="H1745" s="46"/>
      <c r="I1745" s="46"/>
      <c r="J1745" s="46"/>
      <c r="K1745" s="46"/>
      <c r="L1745" s="46"/>
      <c r="M1745" s="46"/>
      <c r="N1745" s="46"/>
      <c r="O1745" s="46"/>
    </row>
    <row r="1746" spans="1:15">
      <c r="A1746" s="45"/>
      <c r="B1746" s="44"/>
      <c r="C1746" s="46"/>
      <c r="D1746" s="46"/>
      <c r="E1746" s="46"/>
      <c r="F1746" s="46"/>
      <c r="G1746" s="46"/>
      <c r="H1746" s="46"/>
      <c r="I1746" s="46"/>
      <c r="J1746" s="46"/>
      <c r="K1746" s="46"/>
      <c r="L1746" s="46"/>
      <c r="M1746" s="46"/>
      <c r="N1746" s="46"/>
      <c r="O1746" s="46"/>
    </row>
    <row r="1747" spans="1:15">
      <c r="A1747" s="45"/>
      <c r="B1747" s="44"/>
      <c r="C1747" s="46"/>
      <c r="D1747" s="46"/>
      <c r="E1747" s="46"/>
      <c r="F1747" s="46"/>
      <c r="G1747" s="46"/>
      <c r="H1747" s="46"/>
      <c r="I1747" s="46"/>
      <c r="J1747" s="46"/>
      <c r="K1747" s="46"/>
      <c r="L1747" s="46"/>
      <c r="M1747" s="46"/>
      <c r="N1747" s="46"/>
      <c r="O1747" s="46"/>
    </row>
    <row r="1748" spans="1:15">
      <c r="A1748" s="45"/>
      <c r="B1748" s="44"/>
      <c r="C1748" s="4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</row>
    <row r="1749" spans="1:15">
      <c r="A1749" s="45"/>
      <c r="B1749" s="44"/>
      <c r="C1749" s="46"/>
      <c r="D1749" s="46"/>
      <c r="E1749" s="46"/>
      <c r="F1749" s="46"/>
      <c r="G1749" s="46"/>
      <c r="H1749" s="46"/>
      <c r="I1749" s="46"/>
      <c r="J1749" s="46"/>
      <c r="K1749" s="46"/>
      <c r="L1749" s="46"/>
      <c r="M1749" s="46"/>
      <c r="N1749" s="46"/>
      <c r="O1749" s="46"/>
    </row>
    <row r="1750" spans="1:15">
      <c r="A1750" s="45"/>
      <c r="B1750" s="44"/>
      <c r="C1750" s="46"/>
      <c r="D1750" s="46"/>
      <c r="E1750" s="46"/>
      <c r="F1750" s="46"/>
      <c r="G1750" s="46"/>
      <c r="H1750" s="46"/>
      <c r="I1750" s="46"/>
      <c r="J1750" s="46"/>
      <c r="K1750" s="46"/>
      <c r="L1750" s="46"/>
      <c r="M1750" s="46"/>
      <c r="N1750" s="46"/>
      <c r="O1750" s="46"/>
    </row>
    <row r="1751" spans="1:15">
      <c r="A1751" s="45"/>
      <c r="B1751" s="44"/>
      <c r="C1751" s="46"/>
      <c r="D1751" s="46"/>
      <c r="E1751" s="46"/>
      <c r="F1751" s="46"/>
      <c r="G1751" s="46"/>
      <c r="H1751" s="46"/>
      <c r="I1751" s="46"/>
      <c r="J1751" s="46"/>
      <c r="K1751" s="46"/>
      <c r="L1751" s="46"/>
      <c r="M1751" s="46"/>
      <c r="N1751" s="46"/>
      <c r="O1751" s="46"/>
    </row>
    <row r="1752" spans="1:15">
      <c r="A1752" s="45"/>
      <c r="B1752" s="44"/>
      <c r="C1752" s="4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</row>
    <row r="1753" spans="1:15">
      <c r="A1753" s="45"/>
      <c r="B1753" s="44"/>
      <c r="C1753" s="46"/>
      <c r="D1753" s="46"/>
      <c r="E1753" s="46"/>
      <c r="F1753" s="46"/>
      <c r="G1753" s="46"/>
      <c r="H1753" s="46"/>
      <c r="I1753" s="46"/>
      <c r="J1753" s="46"/>
      <c r="K1753" s="46"/>
      <c r="L1753" s="46"/>
      <c r="M1753" s="46"/>
      <c r="N1753" s="46"/>
      <c r="O1753" s="46"/>
    </row>
    <row r="1754" spans="1:15">
      <c r="A1754" s="45"/>
      <c r="B1754" s="44"/>
      <c r="C1754" s="46"/>
      <c r="D1754" s="46"/>
      <c r="E1754" s="46"/>
      <c r="F1754" s="46"/>
      <c r="G1754" s="46"/>
      <c r="H1754" s="46"/>
      <c r="I1754" s="46"/>
      <c r="J1754" s="46"/>
      <c r="K1754" s="46"/>
      <c r="L1754" s="46"/>
      <c r="M1754" s="46"/>
      <c r="N1754" s="46"/>
      <c r="O1754" s="46"/>
    </row>
    <row r="1755" spans="1:15">
      <c r="A1755" s="45"/>
      <c r="B1755" s="44"/>
      <c r="C1755" s="46"/>
      <c r="D1755" s="46"/>
      <c r="E1755" s="46"/>
      <c r="F1755" s="46"/>
      <c r="G1755" s="46"/>
      <c r="H1755" s="46"/>
      <c r="I1755" s="46"/>
      <c r="J1755" s="46"/>
      <c r="K1755" s="46"/>
      <c r="L1755" s="46"/>
      <c r="M1755" s="46"/>
      <c r="N1755" s="46"/>
      <c r="O1755" s="46"/>
    </row>
    <row r="1756" spans="1:15">
      <c r="A1756" s="45"/>
      <c r="B1756" s="44"/>
      <c r="C1756" s="4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</row>
    <row r="1757" spans="1:15">
      <c r="A1757" s="45"/>
      <c r="B1757" s="44"/>
      <c r="C1757" s="46"/>
      <c r="D1757" s="46"/>
      <c r="E1757" s="46"/>
      <c r="F1757" s="46"/>
      <c r="G1757" s="46"/>
      <c r="H1757" s="46"/>
      <c r="I1757" s="46"/>
      <c r="J1757" s="46"/>
      <c r="K1757" s="46"/>
      <c r="L1757" s="46"/>
      <c r="M1757" s="46"/>
      <c r="N1757" s="46"/>
      <c r="O1757" s="46"/>
    </row>
    <row r="1758" spans="1:15">
      <c r="A1758" s="45"/>
      <c r="B1758" s="44"/>
      <c r="C1758" s="46"/>
      <c r="D1758" s="46"/>
      <c r="E1758" s="46"/>
      <c r="F1758" s="46"/>
      <c r="G1758" s="46"/>
      <c r="H1758" s="46"/>
      <c r="I1758" s="46"/>
      <c r="J1758" s="46"/>
      <c r="K1758" s="46"/>
      <c r="L1758" s="46"/>
      <c r="M1758" s="46"/>
      <c r="N1758" s="46"/>
      <c r="O1758" s="46"/>
    </row>
    <row r="1759" spans="1:15">
      <c r="A1759" s="45"/>
      <c r="B1759" s="44"/>
      <c r="C1759" s="46"/>
      <c r="D1759" s="46"/>
      <c r="E1759" s="46"/>
      <c r="F1759" s="46"/>
      <c r="G1759" s="46"/>
      <c r="H1759" s="46"/>
      <c r="I1759" s="46"/>
      <c r="J1759" s="46"/>
      <c r="K1759" s="46"/>
      <c r="L1759" s="46"/>
      <c r="M1759" s="46"/>
      <c r="N1759" s="46"/>
      <c r="O1759" s="46"/>
    </row>
    <row r="1760" spans="1:15">
      <c r="A1760" s="45"/>
      <c r="B1760" s="44"/>
      <c r="C1760" s="4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</row>
    <row r="1761" spans="1:15">
      <c r="A1761" s="45"/>
      <c r="B1761" s="44"/>
      <c r="C1761" s="46"/>
      <c r="D1761" s="46"/>
      <c r="E1761" s="46"/>
      <c r="F1761" s="46"/>
      <c r="G1761" s="46"/>
      <c r="H1761" s="46"/>
      <c r="I1761" s="46"/>
      <c r="J1761" s="46"/>
      <c r="K1761" s="46"/>
      <c r="L1761" s="46"/>
      <c r="M1761" s="46"/>
      <c r="N1761" s="46"/>
      <c r="O1761" s="46"/>
    </row>
    <row r="1762" spans="1:15">
      <c r="A1762" s="45"/>
      <c r="B1762" s="44"/>
      <c r="C1762" s="46"/>
      <c r="D1762" s="46"/>
      <c r="E1762" s="46"/>
      <c r="F1762" s="46"/>
      <c r="G1762" s="46"/>
      <c r="H1762" s="46"/>
      <c r="I1762" s="46"/>
      <c r="J1762" s="46"/>
      <c r="K1762" s="46"/>
      <c r="L1762" s="46"/>
      <c r="M1762" s="46"/>
      <c r="N1762" s="46"/>
      <c r="O1762" s="46"/>
    </row>
    <row r="1763" spans="1:15">
      <c r="A1763" s="45"/>
      <c r="B1763" s="44"/>
      <c r="C1763" s="46"/>
      <c r="D1763" s="46"/>
      <c r="E1763" s="46"/>
      <c r="F1763" s="46"/>
      <c r="G1763" s="46"/>
      <c r="H1763" s="46"/>
      <c r="I1763" s="46"/>
      <c r="J1763" s="46"/>
      <c r="K1763" s="46"/>
      <c r="L1763" s="46"/>
      <c r="M1763" s="46"/>
      <c r="N1763" s="46"/>
      <c r="O1763" s="46"/>
    </row>
    <row r="1764" spans="1:15">
      <c r="A1764" s="45"/>
      <c r="B1764" s="44"/>
      <c r="C1764" s="4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</row>
    <row r="1765" spans="1:15">
      <c r="A1765" s="45"/>
      <c r="B1765" s="44"/>
      <c r="C1765" s="46"/>
      <c r="D1765" s="46"/>
      <c r="E1765" s="46"/>
      <c r="F1765" s="46"/>
      <c r="G1765" s="46"/>
      <c r="H1765" s="46"/>
      <c r="I1765" s="46"/>
      <c r="J1765" s="46"/>
      <c r="K1765" s="46"/>
      <c r="L1765" s="46"/>
      <c r="M1765" s="46"/>
      <c r="N1765" s="46"/>
      <c r="O1765" s="46"/>
    </row>
    <row r="1766" spans="1:15">
      <c r="A1766" s="45"/>
      <c r="B1766" s="44"/>
      <c r="C1766" s="46"/>
      <c r="D1766" s="46"/>
      <c r="E1766" s="46"/>
      <c r="F1766" s="46"/>
      <c r="G1766" s="46"/>
      <c r="H1766" s="46"/>
      <c r="I1766" s="46"/>
      <c r="J1766" s="46"/>
      <c r="K1766" s="46"/>
      <c r="L1766" s="46"/>
      <c r="M1766" s="46"/>
      <c r="N1766" s="46"/>
      <c r="O1766" s="46"/>
    </row>
    <row r="1767" spans="1:15">
      <c r="A1767" s="45"/>
      <c r="B1767" s="44"/>
      <c r="C1767" s="46"/>
      <c r="D1767" s="46"/>
      <c r="E1767" s="46"/>
      <c r="F1767" s="46"/>
      <c r="G1767" s="46"/>
      <c r="H1767" s="46"/>
      <c r="I1767" s="46"/>
      <c r="J1767" s="46"/>
      <c r="K1767" s="46"/>
      <c r="L1767" s="46"/>
      <c r="M1767" s="46"/>
      <c r="N1767" s="46"/>
      <c r="O1767" s="46"/>
    </row>
    <row r="1768" spans="1:15">
      <c r="A1768" s="45"/>
      <c r="B1768" s="44"/>
      <c r="C1768" s="4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</row>
    <row r="1769" spans="1:15">
      <c r="A1769" s="45"/>
      <c r="B1769" s="44"/>
      <c r="C1769" s="46"/>
      <c r="D1769" s="46"/>
      <c r="E1769" s="46"/>
      <c r="F1769" s="46"/>
      <c r="G1769" s="46"/>
      <c r="H1769" s="46"/>
      <c r="I1769" s="46"/>
      <c r="J1769" s="46"/>
      <c r="K1769" s="46"/>
      <c r="L1769" s="46"/>
      <c r="M1769" s="46"/>
      <c r="N1769" s="46"/>
      <c r="O1769" s="46"/>
    </row>
    <row r="1770" spans="1:15">
      <c r="A1770" s="45"/>
      <c r="B1770" s="44"/>
      <c r="C1770" s="46"/>
      <c r="D1770" s="46"/>
      <c r="E1770" s="46"/>
      <c r="F1770" s="46"/>
      <c r="G1770" s="46"/>
      <c r="H1770" s="46"/>
      <c r="I1770" s="46"/>
      <c r="J1770" s="46"/>
      <c r="K1770" s="46"/>
      <c r="L1770" s="46"/>
      <c r="M1770" s="46"/>
      <c r="N1770" s="46"/>
      <c r="O1770" s="46"/>
    </row>
    <row r="1771" spans="1:15">
      <c r="A1771" s="45"/>
      <c r="B1771" s="44"/>
      <c r="C1771" s="46"/>
      <c r="D1771" s="46"/>
      <c r="E1771" s="46"/>
      <c r="F1771" s="46"/>
      <c r="G1771" s="46"/>
      <c r="H1771" s="46"/>
      <c r="I1771" s="46"/>
      <c r="J1771" s="46"/>
      <c r="K1771" s="46"/>
      <c r="L1771" s="46"/>
      <c r="M1771" s="46"/>
      <c r="N1771" s="46"/>
      <c r="O1771" s="46"/>
    </row>
    <row r="1772" spans="1:15">
      <c r="A1772" s="45"/>
      <c r="B1772" s="44"/>
      <c r="C1772" s="4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</row>
    <row r="1773" spans="1:15">
      <c r="A1773" s="45"/>
      <c r="B1773" s="44"/>
      <c r="C1773" s="46"/>
      <c r="D1773" s="46"/>
      <c r="E1773" s="46"/>
      <c r="F1773" s="46"/>
      <c r="G1773" s="46"/>
      <c r="H1773" s="46"/>
      <c r="I1773" s="46"/>
      <c r="J1773" s="46"/>
      <c r="K1773" s="46"/>
      <c r="L1773" s="46"/>
      <c r="M1773" s="46"/>
      <c r="N1773" s="46"/>
      <c r="O1773" s="46"/>
    </row>
    <row r="1774" spans="1:15">
      <c r="A1774" s="45"/>
      <c r="B1774" s="44"/>
      <c r="C1774" s="46"/>
      <c r="D1774" s="46"/>
      <c r="E1774" s="46"/>
      <c r="F1774" s="46"/>
      <c r="G1774" s="46"/>
      <c r="H1774" s="46"/>
      <c r="I1774" s="46"/>
      <c r="J1774" s="46"/>
      <c r="K1774" s="46"/>
      <c r="L1774" s="46"/>
      <c r="M1774" s="46"/>
      <c r="N1774" s="46"/>
      <c r="O1774" s="46"/>
    </row>
    <row r="1775" spans="1:15">
      <c r="A1775" s="45"/>
      <c r="B1775" s="44"/>
      <c r="C1775" s="46"/>
      <c r="D1775" s="46"/>
      <c r="E1775" s="46"/>
      <c r="F1775" s="46"/>
      <c r="G1775" s="46"/>
      <c r="H1775" s="46"/>
      <c r="I1775" s="46"/>
      <c r="J1775" s="46"/>
      <c r="K1775" s="46"/>
      <c r="L1775" s="46"/>
      <c r="M1775" s="46"/>
      <c r="N1775" s="46"/>
      <c r="O1775" s="46"/>
    </row>
    <row r="1776" spans="1:15">
      <c r="A1776" s="45"/>
      <c r="B1776" s="44"/>
      <c r="C1776" s="4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</row>
    <row r="1777" spans="1:15">
      <c r="A1777" s="45"/>
      <c r="B1777" s="44"/>
      <c r="C1777" s="46"/>
      <c r="D1777" s="46"/>
      <c r="E1777" s="46"/>
      <c r="F1777" s="46"/>
      <c r="G1777" s="46"/>
      <c r="H1777" s="46"/>
      <c r="I1777" s="46"/>
      <c r="J1777" s="46"/>
      <c r="K1777" s="46"/>
      <c r="L1777" s="46"/>
      <c r="M1777" s="46"/>
      <c r="N1777" s="46"/>
      <c r="O1777" s="46"/>
    </row>
    <row r="1778" spans="1:15">
      <c r="A1778" s="45"/>
      <c r="B1778" s="44"/>
      <c r="C1778" s="46"/>
      <c r="D1778" s="46"/>
      <c r="E1778" s="46"/>
      <c r="F1778" s="46"/>
      <c r="G1778" s="46"/>
      <c r="H1778" s="46"/>
      <c r="I1778" s="46"/>
      <c r="J1778" s="46"/>
      <c r="K1778" s="46"/>
      <c r="L1778" s="46"/>
      <c r="M1778" s="46"/>
      <c r="N1778" s="46"/>
      <c r="O1778" s="46"/>
    </row>
    <row r="1779" spans="1:15">
      <c r="A1779" s="45"/>
      <c r="B1779" s="44"/>
      <c r="C1779" s="46"/>
      <c r="D1779" s="46"/>
      <c r="E1779" s="46"/>
      <c r="F1779" s="46"/>
      <c r="G1779" s="46"/>
      <c r="H1779" s="46"/>
      <c r="I1779" s="46"/>
      <c r="J1779" s="46"/>
      <c r="K1779" s="46"/>
      <c r="L1779" s="46"/>
      <c r="M1779" s="46"/>
      <c r="N1779" s="46"/>
      <c r="O1779" s="46"/>
    </row>
    <row r="1780" spans="1:15">
      <c r="A1780" s="45"/>
      <c r="B1780" s="44"/>
      <c r="C1780" s="4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</row>
    <row r="1781" spans="1:15">
      <c r="A1781" s="45"/>
      <c r="B1781" s="44"/>
      <c r="C1781" s="46"/>
      <c r="D1781" s="46"/>
      <c r="E1781" s="46"/>
      <c r="F1781" s="46"/>
      <c r="G1781" s="46"/>
      <c r="H1781" s="46"/>
      <c r="I1781" s="46"/>
      <c r="J1781" s="46"/>
      <c r="K1781" s="46"/>
      <c r="L1781" s="46"/>
      <c r="M1781" s="46"/>
      <c r="N1781" s="46"/>
      <c r="O1781" s="46"/>
    </row>
    <row r="1782" spans="1:15">
      <c r="A1782" s="45"/>
      <c r="B1782" s="44"/>
      <c r="C1782" s="46"/>
      <c r="D1782" s="46"/>
      <c r="E1782" s="46"/>
      <c r="F1782" s="46"/>
      <c r="G1782" s="46"/>
      <c r="H1782" s="46"/>
      <c r="I1782" s="46"/>
      <c r="J1782" s="46"/>
      <c r="K1782" s="46"/>
      <c r="L1782" s="46"/>
      <c r="M1782" s="46"/>
      <c r="N1782" s="46"/>
      <c r="O1782" s="46"/>
    </row>
    <row r="1783" spans="1:15">
      <c r="A1783" s="45"/>
      <c r="B1783" s="44"/>
      <c r="C1783" s="46"/>
      <c r="D1783" s="46"/>
      <c r="E1783" s="46"/>
      <c r="F1783" s="46"/>
      <c r="G1783" s="46"/>
      <c r="H1783" s="46"/>
      <c r="I1783" s="46"/>
      <c r="J1783" s="46"/>
      <c r="K1783" s="46"/>
      <c r="L1783" s="46"/>
      <c r="M1783" s="46"/>
      <c r="N1783" s="46"/>
      <c r="O1783" s="46"/>
    </row>
    <row r="1784" spans="1:15">
      <c r="A1784" s="45"/>
      <c r="B1784" s="44"/>
      <c r="C1784" s="4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</row>
    <row r="1785" spans="1:15">
      <c r="A1785" s="45"/>
      <c r="B1785" s="44"/>
      <c r="C1785" s="46"/>
      <c r="D1785" s="46"/>
      <c r="E1785" s="46"/>
      <c r="F1785" s="46"/>
      <c r="G1785" s="46"/>
      <c r="H1785" s="46"/>
      <c r="I1785" s="46"/>
      <c r="J1785" s="46"/>
      <c r="K1785" s="46"/>
      <c r="L1785" s="46"/>
      <c r="M1785" s="46"/>
      <c r="N1785" s="46"/>
      <c r="O1785" s="46"/>
    </row>
    <row r="1786" spans="1:15">
      <c r="A1786" s="45"/>
      <c r="B1786" s="44"/>
      <c r="C1786" s="46"/>
      <c r="D1786" s="46"/>
      <c r="E1786" s="46"/>
      <c r="F1786" s="46"/>
      <c r="G1786" s="46"/>
      <c r="H1786" s="46"/>
      <c r="I1786" s="46"/>
      <c r="J1786" s="46"/>
      <c r="K1786" s="46"/>
      <c r="L1786" s="46"/>
      <c r="M1786" s="46"/>
      <c r="N1786" s="46"/>
      <c r="O1786" s="46"/>
    </row>
    <row r="1787" spans="1:15">
      <c r="A1787" s="45"/>
      <c r="B1787" s="44"/>
      <c r="C1787" s="46"/>
      <c r="D1787" s="46"/>
      <c r="E1787" s="46"/>
      <c r="F1787" s="46"/>
      <c r="G1787" s="46"/>
      <c r="H1787" s="46"/>
      <c r="I1787" s="46"/>
      <c r="J1787" s="46"/>
      <c r="K1787" s="46"/>
      <c r="L1787" s="46"/>
      <c r="M1787" s="46"/>
      <c r="N1787" s="46"/>
      <c r="O1787" s="46"/>
    </row>
    <row r="1788" spans="1:15">
      <c r="A1788" s="45"/>
      <c r="B1788" s="44"/>
      <c r="C1788" s="4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</row>
    <row r="1789" spans="1:15">
      <c r="A1789" s="45"/>
      <c r="B1789" s="44"/>
      <c r="C1789" s="46"/>
      <c r="D1789" s="46"/>
      <c r="E1789" s="46"/>
      <c r="F1789" s="46"/>
      <c r="G1789" s="46"/>
      <c r="H1789" s="46"/>
      <c r="I1789" s="46"/>
      <c r="J1789" s="46"/>
      <c r="K1789" s="46"/>
      <c r="L1789" s="46"/>
      <c r="M1789" s="46"/>
      <c r="N1789" s="46"/>
      <c r="O1789" s="46"/>
    </row>
    <row r="1790" spans="1:15">
      <c r="A1790" s="45"/>
      <c r="B1790" s="44"/>
      <c r="C1790" s="46"/>
      <c r="D1790" s="46"/>
      <c r="E1790" s="46"/>
      <c r="F1790" s="46"/>
      <c r="G1790" s="46"/>
      <c r="H1790" s="46"/>
      <c r="I1790" s="46"/>
      <c r="J1790" s="46"/>
      <c r="K1790" s="46"/>
      <c r="L1790" s="46"/>
      <c r="M1790" s="46"/>
      <c r="N1790" s="46"/>
      <c r="O1790" s="46"/>
    </row>
    <row r="1791" spans="1:15">
      <c r="A1791" s="45"/>
      <c r="B1791" s="44"/>
      <c r="C1791" s="46"/>
      <c r="D1791" s="46"/>
      <c r="E1791" s="46"/>
      <c r="F1791" s="46"/>
      <c r="G1791" s="46"/>
      <c r="H1791" s="46"/>
      <c r="I1791" s="46"/>
      <c r="J1791" s="46"/>
      <c r="K1791" s="46"/>
      <c r="L1791" s="46"/>
      <c r="M1791" s="46"/>
      <c r="N1791" s="46"/>
      <c r="O1791" s="46"/>
    </row>
    <row r="1792" spans="1:15">
      <c r="A1792" s="45"/>
      <c r="B1792" s="44"/>
      <c r="C1792" s="4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</row>
    <row r="1793" spans="1:15">
      <c r="A1793" s="45"/>
      <c r="B1793" s="44"/>
      <c r="C1793" s="46"/>
      <c r="D1793" s="46"/>
      <c r="E1793" s="46"/>
      <c r="F1793" s="46"/>
      <c r="G1793" s="46"/>
      <c r="H1793" s="46"/>
      <c r="I1793" s="46"/>
      <c r="J1793" s="46"/>
      <c r="K1793" s="46"/>
      <c r="L1793" s="46"/>
      <c r="M1793" s="46"/>
      <c r="N1793" s="46"/>
      <c r="O1793" s="46"/>
    </row>
    <row r="1794" spans="1:15">
      <c r="A1794" s="45"/>
      <c r="B1794" s="44"/>
      <c r="C1794" s="46"/>
      <c r="D1794" s="46"/>
      <c r="E1794" s="46"/>
      <c r="F1794" s="46"/>
      <c r="G1794" s="46"/>
      <c r="H1794" s="46"/>
      <c r="I1794" s="46"/>
      <c r="J1794" s="46"/>
      <c r="K1794" s="46"/>
      <c r="L1794" s="46"/>
      <c r="M1794" s="46"/>
      <c r="N1794" s="46"/>
      <c r="O1794" s="46"/>
    </row>
    <row r="1795" spans="1:15">
      <c r="A1795" s="45"/>
      <c r="B1795" s="44"/>
      <c r="C1795" s="46"/>
      <c r="D1795" s="46"/>
      <c r="E1795" s="46"/>
      <c r="F1795" s="46"/>
      <c r="G1795" s="46"/>
      <c r="H1795" s="46"/>
      <c r="I1795" s="46"/>
      <c r="J1795" s="46"/>
      <c r="K1795" s="46"/>
      <c r="L1795" s="46"/>
      <c r="M1795" s="46"/>
      <c r="N1795" s="46"/>
      <c r="O1795" s="46"/>
    </row>
    <row r="1796" spans="1:15">
      <c r="A1796" s="45"/>
      <c r="B1796" s="44"/>
      <c r="C1796" s="4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</row>
    <row r="1797" spans="1:15">
      <c r="A1797" s="45"/>
      <c r="B1797" s="44"/>
      <c r="C1797" s="46"/>
      <c r="D1797" s="46"/>
      <c r="E1797" s="46"/>
      <c r="F1797" s="46"/>
      <c r="G1797" s="46"/>
      <c r="H1797" s="46"/>
      <c r="I1797" s="46"/>
      <c r="J1797" s="46"/>
      <c r="K1797" s="46"/>
      <c r="L1797" s="46"/>
      <c r="M1797" s="46"/>
      <c r="N1797" s="46"/>
      <c r="O1797" s="46"/>
    </row>
    <row r="1798" spans="1:15">
      <c r="A1798" s="45"/>
      <c r="B1798" s="44"/>
      <c r="C1798" s="46"/>
      <c r="D1798" s="46"/>
      <c r="E1798" s="46"/>
      <c r="F1798" s="46"/>
      <c r="G1798" s="46"/>
      <c r="H1798" s="46"/>
      <c r="I1798" s="46"/>
      <c r="J1798" s="46"/>
      <c r="K1798" s="46"/>
      <c r="L1798" s="46"/>
      <c r="M1798" s="46"/>
      <c r="N1798" s="46"/>
      <c r="O1798" s="46"/>
    </row>
    <row r="1799" spans="1:15">
      <c r="A1799" s="45"/>
      <c r="B1799" s="44"/>
      <c r="C1799" s="46"/>
      <c r="D1799" s="46"/>
      <c r="E1799" s="46"/>
      <c r="F1799" s="46"/>
      <c r="G1799" s="46"/>
      <c r="H1799" s="46"/>
      <c r="I1799" s="46"/>
      <c r="J1799" s="46"/>
      <c r="K1799" s="46"/>
      <c r="L1799" s="46"/>
      <c r="M1799" s="46"/>
      <c r="N1799" s="46"/>
      <c r="O1799" s="46"/>
    </row>
    <row r="1800" spans="1:15">
      <c r="A1800" s="45"/>
      <c r="B1800" s="44"/>
      <c r="C1800" s="4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</row>
    <row r="1801" spans="1:15">
      <c r="A1801" s="45"/>
      <c r="B1801" s="44"/>
      <c r="C1801" s="46"/>
      <c r="D1801" s="46"/>
      <c r="E1801" s="46"/>
      <c r="F1801" s="46"/>
      <c r="G1801" s="46"/>
      <c r="H1801" s="46"/>
      <c r="I1801" s="46"/>
      <c r="J1801" s="46"/>
      <c r="K1801" s="46"/>
      <c r="L1801" s="46"/>
      <c r="M1801" s="46"/>
      <c r="N1801" s="46"/>
      <c r="O1801" s="46"/>
    </row>
    <row r="1802" spans="1:15">
      <c r="A1802" s="45"/>
      <c r="B1802" s="44"/>
      <c r="C1802" s="46"/>
      <c r="D1802" s="46"/>
      <c r="E1802" s="46"/>
      <c r="F1802" s="46"/>
      <c r="G1802" s="46"/>
      <c r="H1802" s="46"/>
      <c r="I1802" s="46"/>
      <c r="J1802" s="46"/>
      <c r="K1802" s="46"/>
      <c r="L1802" s="46"/>
      <c r="M1802" s="46"/>
      <c r="N1802" s="46"/>
      <c r="O1802" s="46"/>
    </row>
    <row r="1803" spans="1:15">
      <c r="A1803" s="45"/>
      <c r="B1803" s="44"/>
      <c r="C1803" s="46"/>
      <c r="D1803" s="46"/>
      <c r="E1803" s="46"/>
      <c r="F1803" s="46"/>
      <c r="G1803" s="46"/>
      <c r="H1803" s="46"/>
      <c r="I1803" s="46"/>
      <c r="J1803" s="46"/>
      <c r="K1803" s="46"/>
      <c r="L1803" s="46"/>
      <c r="M1803" s="46"/>
      <c r="N1803" s="46"/>
      <c r="O1803" s="46"/>
    </row>
    <row r="1804" spans="1:15">
      <c r="A1804" s="45"/>
      <c r="B1804" s="44"/>
      <c r="C1804" s="4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</row>
    <row r="1805" spans="1:15">
      <c r="A1805" s="45"/>
      <c r="B1805" s="44"/>
      <c r="C1805" s="46"/>
      <c r="D1805" s="46"/>
      <c r="E1805" s="46"/>
      <c r="F1805" s="46"/>
      <c r="G1805" s="46"/>
      <c r="H1805" s="46"/>
      <c r="I1805" s="46"/>
      <c r="J1805" s="46"/>
      <c r="K1805" s="46"/>
      <c r="L1805" s="46"/>
      <c r="M1805" s="46"/>
      <c r="N1805" s="46"/>
      <c r="O1805" s="46"/>
    </row>
    <row r="1806" spans="1:15">
      <c r="A1806" s="45"/>
      <c r="B1806" s="44"/>
      <c r="C1806" s="46"/>
      <c r="D1806" s="46"/>
      <c r="E1806" s="46"/>
      <c r="F1806" s="46"/>
      <c r="G1806" s="46"/>
      <c r="H1806" s="46"/>
      <c r="I1806" s="46"/>
      <c r="J1806" s="46"/>
      <c r="K1806" s="46"/>
      <c r="L1806" s="46"/>
      <c r="M1806" s="46"/>
      <c r="N1806" s="46"/>
      <c r="O1806" s="46"/>
    </row>
    <row r="1807" spans="1:15">
      <c r="A1807" s="45"/>
      <c r="B1807" s="44"/>
      <c r="C1807" s="46"/>
      <c r="D1807" s="46"/>
      <c r="E1807" s="46"/>
      <c r="F1807" s="46"/>
      <c r="G1807" s="46"/>
      <c r="H1807" s="46"/>
      <c r="I1807" s="46"/>
      <c r="J1807" s="46"/>
      <c r="K1807" s="46"/>
      <c r="L1807" s="46"/>
      <c r="M1807" s="46"/>
      <c r="N1807" s="46"/>
      <c r="O1807" s="46"/>
    </row>
    <row r="1808" spans="1:15">
      <c r="A1808" s="45"/>
      <c r="B1808" s="44"/>
      <c r="C1808" s="4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</row>
    <row r="1809" spans="1:15">
      <c r="A1809" s="45"/>
      <c r="B1809" s="44"/>
      <c r="C1809" s="46"/>
      <c r="D1809" s="46"/>
      <c r="E1809" s="46"/>
      <c r="F1809" s="46"/>
      <c r="G1809" s="46"/>
      <c r="H1809" s="46"/>
      <c r="I1809" s="46"/>
      <c r="J1809" s="46"/>
      <c r="K1809" s="46"/>
      <c r="L1809" s="46"/>
      <c r="M1809" s="46"/>
      <c r="N1809" s="46"/>
      <c r="O1809" s="46"/>
    </row>
    <row r="1810" spans="1:15">
      <c r="A1810" s="45"/>
      <c r="B1810" s="44"/>
      <c r="C1810" s="46"/>
      <c r="D1810" s="46"/>
      <c r="E1810" s="46"/>
      <c r="F1810" s="46"/>
      <c r="G1810" s="46"/>
      <c r="H1810" s="46"/>
      <c r="I1810" s="46"/>
      <c r="J1810" s="46"/>
      <c r="K1810" s="46"/>
      <c r="L1810" s="46"/>
      <c r="M1810" s="46"/>
      <c r="N1810" s="46"/>
      <c r="O1810" s="46"/>
    </row>
    <row r="1811" spans="1:15">
      <c r="A1811" s="45"/>
      <c r="B1811" s="44"/>
      <c r="C1811" s="46"/>
      <c r="D1811" s="46"/>
      <c r="E1811" s="46"/>
      <c r="F1811" s="46"/>
      <c r="G1811" s="46"/>
      <c r="H1811" s="46"/>
      <c r="I1811" s="46"/>
      <c r="J1811" s="46"/>
      <c r="K1811" s="46"/>
      <c r="L1811" s="46"/>
      <c r="M1811" s="46"/>
      <c r="N1811" s="46"/>
      <c r="O1811" s="46"/>
    </row>
    <row r="1812" spans="1:15">
      <c r="A1812" s="45"/>
      <c r="B1812" s="44"/>
      <c r="C1812" s="4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</row>
    <row r="1813" spans="1:15">
      <c r="A1813" s="45"/>
      <c r="B1813" s="44"/>
      <c r="C1813" s="46"/>
      <c r="D1813" s="46"/>
      <c r="E1813" s="46"/>
      <c r="F1813" s="46"/>
      <c r="G1813" s="46"/>
      <c r="H1813" s="46"/>
      <c r="I1813" s="46"/>
      <c r="J1813" s="46"/>
      <c r="K1813" s="46"/>
      <c r="L1813" s="46"/>
      <c r="M1813" s="46"/>
      <c r="N1813" s="46"/>
      <c r="O1813" s="46"/>
    </row>
    <row r="1814" spans="1:15">
      <c r="A1814" s="45"/>
      <c r="B1814" s="44"/>
      <c r="C1814" s="46"/>
      <c r="D1814" s="46"/>
      <c r="E1814" s="46"/>
      <c r="F1814" s="46"/>
      <c r="G1814" s="46"/>
      <c r="H1814" s="46"/>
      <c r="I1814" s="46"/>
      <c r="J1814" s="46"/>
      <c r="K1814" s="46"/>
      <c r="L1814" s="46"/>
      <c r="M1814" s="46"/>
      <c r="N1814" s="46"/>
      <c r="O1814" s="46"/>
    </row>
    <row r="1815" spans="1:15">
      <c r="A1815" s="45"/>
      <c r="B1815" s="44"/>
      <c r="C1815" s="46"/>
      <c r="D1815" s="46"/>
      <c r="E1815" s="46"/>
      <c r="F1815" s="46"/>
      <c r="G1815" s="46"/>
      <c r="H1815" s="46"/>
      <c r="I1815" s="46"/>
      <c r="J1815" s="46"/>
      <c r="K1815" s="46"/>
      <c r="L1815" s="46"/>
      <c r="M1815" s="46"/>
      <c r="N1815" s="46"/>
      <c r="O1815" s="46"/>
    </row>
    <row r="1816" spans="1:15">
      <c r="A1816" s="45"/>
      <c r="B1816" s="44"/>
      <c r="C1816" s="4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</row>
    <row r="1817" spans="1:15">
      <c r="A1817" s="45"/>
      <c r="B1817" s="44"/>
      <c r="C1817" s="46"/>
      <c r="D1817" s="46"/>
      <c r="E1817" s="46"/>
      <c r="F1817" s="46"/>
      <c r="G1817" s="46"/>
      <c r="H1817" s="46"/>
      <c r="I1817" s="46"/>
      <c r="J1817" s="46"/>
      <c r="K1817" s="46"/>
      <c r="L1817" s="46"/>
      <c r="M1817" s="46"/>
      <c r="N1817" s="46"/>
      <c r="O1817" s="46"/>
    </row>
    <row r="1818" spans="1:15">
      <c r="A1818" s="45"/>
      <c r="B1818" s="44"/>
      <c r="C1818" s="46"/>
      <c r="D1818" s="46"/>
      <c r="E1818" s="46"/>
      <c r="F1818" s="46"/>
      <c r="G1818" s="46"/>
      <c r="H1818" s="46"/>
      <c r="I1818" s="46"/>
      <c r="J1818" s="46"/>
      <c r="K1818" s="46"/>
      <c r="L1818" s="46"/>
      <c r="M1818" s="46"/>
      <c r="N1818" s="46"/>
      <c r="O1818" s="46"/>
    </row>
    <row r="1819" spans="1:15">
      <c r="A1819" s="45"/>
      <c r="B1819" s="44"/>
      <c r="C1819" s="46"/>
      <c r="D1819" s="46"/>
      <c r="E1819" s="46"/>
      <c r="F1819" s="46"/>
      <c r="G1819" s="46"/>
      <c r="H1819" s="46"/>
      <c r="I1819" s="46"/>
      <c r="J1819" s="46"/>
      <c r="K1819" s="46"/>
      <c r="L1819" s="46"/>
      <c r="M1819" s="46"/>
      <c r="N1819" s="46"/>
      <c r="O1819" s="46"/>
    </row>
    <row r="1820" spans="1:15">
      <c r="A1820" s="45"/>
      <c r="B1820" s="44"/>
      <c r="C1820" s="4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</row>
    <row r="1821" spans="1:15">
      <c r="A1821" s="45"/>
      <c r="B1821" s="44"/>
      <c r="C1821" s="46"/>
      <c r="D1821" s="46"/>
      <c r="E1821" s="46"/>
      <c r="F1821" s="46"/>
      <c r="G1821" s="46"/>
      <c r="H1821" s="46"/>
      <c r="I1821" s="46"/>
      <c r="J1821" s="46"/>
      <c r="K1821" s="46"/>
      <c r="L1821" s="46"/>
      <c r="M1821" s="46"/>
      <c r="N1821" s="46"/>
      <c r="O1821" s="46"/>
    </row>
    <row r="1822" spans="1:15">
      <c r="A1822" s="45"/>
      <c r="B1822" s="44"/>
      <c r="C1822" s="46"/>
      <c r="D1822" s="46"/>
      <c r="E1822" s="46"/>
      <c r="F1822" s="46"/>
      <c r="G1822" s="46"/>
      <c r="H1822" s="46"/>
      <c r="I1822" s="46"/>
      <c r="J1822" s="46"/>
      <c r="K1822" s="46"/>
      <c r="L1822" s="46"/>
      <c r="M1822" s="46"/>
      <c r="N1822" s="46"/>
      <c r="O1822" s="46"/>
    </row>
    <row r="1823" spans="1:15">
      <c r="A1823" s="45"/>
      <c r="B1823" s="44"/>
      <c r="C1823" s="46"/>
      <c r="D1823" s="46"/>
      <c r="E1823" s="46"/>
      <c r="F1823" s="46"/>
      <c r="G1823" s="46"/>
      <c r="H1823" s="46"/>
      <c r="I1823" s="46"/>
      <c r="J1823" s="46"/>
      <c r="K1823" s="46"/>
      <c r="L1823" s="46"/>
      <c r="M1823" s="46"/>
      <c r="N1823" s="46"/>
      <c r="O1823" s="46"/>
    </row>
    <row r="1824" spans="1:15">
      <c r="A1824" s="45"/>
      <c r="B1824" s="44"/>
      <c r="C1824" s="4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</row>
    <row r="1825" spans="1:15">
      <c r="A1825" s="45"/>
      <c r="B1825" s="44"/>
      <c r="C1825" s="46"/>
      <c r="D1825" s="46"/>
      <c r="E1825" s="46"/>
      <c r="F1825" s="46"/>
      <c r="G1825" s="46"/>
      <c r="H1825" s="46"/>
      <c r="I1825" s="46"/>
      <c r="J1825" s="46"/>
      <c r="K1825" s="46"/>
      <c r="L1825" s="46"/>
      <c r="M1825" s="46"/>
      <c r="N1825" s="46"/>
      <c r="O1825" s="46"/>
    </row>
    <row r="1826" spans="1:15">
      <c r="A1826" s="45"/>
      <c r="B1826" s="44"/>
      <c r="C1826" s="46"/>
      <c r="D1826" s="46"/>
      <c r="E1826" s="46"/>
      <c r="F1826" s="46"/>
      <c r="G1826" s="46"/>
      <c r="H1826" s="46"/>
      <c r="I1826" s="46"/>
      <c r="J1826" s="46"/>
      <c r="K1826" s="46"/>
      <c r="L1826" s="46"/>
      <c r="M1826" s="46"/>
      <c r="N1826" s="46"/>
      <c r="O1826" s="46"/>
    </row>
    <row r="1827" spans="1:15">
      <c r="A1827" s="45"/>
      <c r="B1827" s="44"/>
      <c r="C1827" s="46"/>
      <c r="D1827" s="46"/>
      <c r="E1827" s="46"/>
      <c r="F1827" s="46"/>
      <c r="G1827" s="46"/>
      <c r="H1827" s="46"/>
      <c r="I1827" s="46"/>
      <c r="J1827" s="46"/>
      <c r="K1827" s="46"/>
      <c r="L1827" s="46"/>
      <c r="M1827" s="46"/>
      <c r="N1827" s="46"/>
      <c r="O1827" s="46"/>
    </row>
    <row r="1828" spans="1:15">
      <c r="A1828" s="45"/>
      <c r="B1828" s="44"/>
      <c r="C1828" s="4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</row>
    <row r="1829" spans="1:15">
      <c r="A1829" s="45"/>
      <c r="B1829" s="44"/>
      <c r="C1829" s="46"/>
      <c r="D1829" s="46"/>
      <c r="E1829" s="46"/>
      <c r="F1829" s="46"/>
      <c r="G1829" s="46"/>
      <c r="H1829" s="46"/>
      <c r="I1829" s="46"/>
      <c r="J1829" s="46"/>
      <c r="K1829" s="46"/>
      <c r="L1829" s="46"/>
      <c r="M1829" s="46"/>
      <c r="N1829" s="46"/>
      <c r="O1829" s="46"/>
    </row>
    <row r="1830" spans="1:15">
      <c r="A1830" s="45"/>
      <c r="B1830" s="44"/>
      <c r="C1830" s="46"/>
      <c r="D1830" s="46"/>
      <c r="E1830" s="46"/>
      <c r="F1830" s="46"/>
      <c r="G1830" s="46"/>
      <c r="H1830" s="46"/>
      <c r="I1830" s="46"/>
      <c r="J1830" s="46"/>
      <c r="K1830" s="46"/>
      <c r="L1830" s="46"/>
      <c r="M1830" s="46"/>
      <c r="N1830" s="46"/>
      <c r="O1830" s="46"/>
    </row>
    <row r="1831" spans="1:15">
      <c r="A1831" s="45"/>
      <c r="B1831" s="44"/>
      <c r="C1831" s="46"/>
      <c r="D1831" s="46"/>
      <c r="E1831" s="46"/>
      <c r="F1831" s="46"/>
      <c r="G1831" s="46"/>
      <c r="H1831" s="46"/>
      <c r="I1831" s="46"/>
      <c r="J1831" s="46"/>
      <c r="K1831" s="46"/>
      <c r="L1831" s="46"/>
      <c r="M1831" s="46"/>
      <c r="N1831" s="46"/>
      <c r="O1831" s="46"/>
    </row>
    <row r="1832" spans="1:15">
      <c r="A1832" s="45"/>
      <c r="B1832" s="44"/>
      <c r="C1832" s="4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</row>
    <row r="1833" spans="1:15">
      <c r="A1833" s="45"/>
      <c r="B1833" s="44"/>
      <c r="C1833" s="46"/>
      <c r="D1833" s="46"/>
      <c r="E1833" s="46"/>
      <c r="F1833" s="46"/>
      <c r="G1833" s="46"/>
      <c r="H1833" s="46"/>
      <c r="I1833" s="46"/>
      <c r="J1833" s="46"/>
      <c r="K1833" s="46"/>
      <c r="L1833" s="46"/>
      <c r="M1833" s="46"/>
      <c r="N1833" s="46"/>
      <c r="O1833" s="46"/>
    </row>
    <row r="1834" spans="1:15">
      <c r="A1834" s="45"/>
      <c r="B1834" s="44"/>
      <c r="C1834" s="46"/>
      <c r="D1834" s="46"/>
      <c r="E1834" s="46"/>
      <c r="F1834" s="46"/>
      <c r="G1834" s="46"/>
      <c r="H1834" s="46"/>
      <c r="I1834" s="46"/>
      <c r="J1834" s="46"/>
      <c r="K1834" s="46"/>
      <c r="L1834" s="46"/>
      <c r="M1834" s="46"/>
      <c r="N1834" s="46"/>
      <c r="O1834" s="46"/>
    </row>
    <row r="1835" spans="1:15">
      <c r="A1835" s="45"/>
      <c r="B1835" s="44"/>
      <c r="C1835" s="46"/>
      <c r="D1835" s="46"/>
      <c r="E1835" s="46"/>
      <c r="F1835" s="46"/>
      <c r="G1835" s="46"/>
      <c r="H1835" s="46"/>
      <c r="I1835" s="46"/>
      <c r="J1835" s="46"/>
      <c r="K1835" s="46"/>
      <c r="L1835" s="46"/>
      <c r="M1835" s="46"/>
      <c r="N1835" s="46"/>
      <c r="O1835" s="46"/>
    </row>
    <row r="1836" spans="1:15">
      <c r="A1836" s="45"/>
      <c r="B1836" s="44"/>
      <c r="C1836" s="4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</row>
    <row r="1837" spans="1:15">
      <c r="A1837" s="45"/>
      <c r="B1837" s="44"/>
      <c r="C1837" s="46"/>
      <c r="D1837" s="46"/>
      <c r="E1837" s="46"/>
      <c r="F1837" s="46"/>
      <c r="G1837" s="46"/>
      <c r="H1837" s="46"/>
      <c r="I1837" s="46"/>
      <c r="J1837" s="46"/>
      <c r="K1837" s="46"/>
      <c r="L1837" s="46"/>
      <c r="M1837" s="46"/>
      <c r="N1837" s="46"/>
      <c r="O1837" s="46"/>
    </row>
    <row r="1838" spans="1:15">
      <c r="A1838" s="45"/>
      <c r="B1838" s="44"/>
      <c r="C1838" s="46"/>
      <c r="D1838" s="46"/>
      <c r="E1838" s="46"/>
      <c r="F1838" s="46"/>
      <c r="G1838" s="46"/>
      <c r="H1838" s="46"/>
      <c r="I1838" s="46"/>
      <c r="J1838" s="46"/>
      <c r="K1838" s="46"/>
      <c r="L1838" s="46"/>
      <c r="M1838" s="46"/>
      <c r="N1838" s="46"/>
      <c r="O1838" s="46"/>
    </row>
    <row r="1839" spans="1:15">
      <c r="A1839" s="45"/>
      <c r="B1839" s="44"/>
      <c r="C1839" s="46"/>
      <c r="D1839" s="46"/>
      <c r="E1839" s="46"/>
      <c r="F1839" s="46"/>
      <c r="G1839" s="46"/>
      <c r="H1839" s="46"/>
      <c r="I1839" s="46"/>
      <c r="J1839" s="46"/>
      <c r="K1839" s="46"/>
      <c r="L1839" s="46"/>
      <c r="M1839" s="46"/>
      <c r="N1839" s="46"/>
      <c r="O1839" s="46"/>
    </row>
    <row r="1840" spans="1:15">
      <c r="A1840" s="45"/>
      <c r="B1840" s="44"/>
      <c r="C1840" s="4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</row>
    <row r="1841" spans="1:15">
      <c r="A1841" s="45"/>
      <c r="B1841" s="44"/>
      <c r="C1841" s="46"/>
      <c r="D1841" s="46"/>
      <c r="E1841" s="46"/>
      <c r="F1841" s="46"/>
      <c r="G1841" s="46"/>
      <c r="H1841" s="46"/>
      <c r="I1841" s="46"/>
      <c r="J1841" s="46"/>
      <c r="K1841" s="46"/>
      <c r="L1841" s="46"/>
      <c r="M1841" s="46"/>
      <c r="N1841" s="46"/>
      <c r="O1841" s="46"/>
    </row>
    <row r="1842" spans="1:15">
      <c r="A1842" s="45"/>
      <c r="B1842" s="44"/>
      <c r="C1842" s="46"/>
      <c r="D1842" s="46"/>
      <c r="E1842" s="46"/>
      <c r="F1842" s="46"/>
      <c r="G1842" s="46"/>
      <c r="H1842" s="46"/>
      <c r="I1842" s="46"/>
      <c r="J1842" s="46"/>
      <c r="K1842" s="46"/>
      <c r="L1842" s="46"/>
      <c r="M1842" s="46"/>
      <c r="N1842" s="46"/>
      <c r="O1842" s="46"/>
    </row>
    <row r="1843" spans="1:15">
      <c r="A1843" s="45"/>
      <c r="B1843" s="44"/>
      <c r="C1843" s="46"/>
      <c r="D1843" s="46"/>
      <c r="E1843" s="46"/>
      <c r="F1843" s="46"/>
      <c r="G1843" s="46"/>
      <c r="H1843" s="46"/>
      <c r="I1843" s="46"/>
      <c r="J1843" s="46"/>
      <c r="K1843" s="46"/>
      <c r="L1843" s="46"/>
      <c r="M1843" s="46"/>
      <c r="N1843" s="46"/>
      <c r="O1843" s="46"/>
    </row>
    <row r="1844" spans="1:15">
      <c r="A1844" s="45"/>
      <c r="B1844" s="44"/>
      <c r="C1844" s="4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</row>
    <row r="1845" spans="1:15">
      <c r="A1845" s="45"/>
      <c r="B1845" s="44"/>
      <c r="C1845" s="46"/>
      <c r="D1845" s="46"/>
      <c r="E1845" s="46"/>
      <c r="F1845" s="46"/>
      <c r="G1845" s="46"/>
      <c r="H1845" s="46"/>
      <c r="I1845" s="46"/>
      <c r="J1845" s="46"/>
      <c r="K1845" s="46"/>
      <c r="L1845" s="46"/>
      <c r="M1845" s="46"/>
      <c r="N1845" s="46"/>
      <c r="O1845" s="46"/>
    </row>
    <row r="1846" spans="1:15">
      <c r="A1846" s="45"/>
      <c r="B1846" s="44"/>
      <c r="C1846" s="46"/>
      <c r="D1846" s="46"/>
      <c r="E1846" s="46"/>
      <c r="F1846" s="46"/>
      <c r="G1846" s="46"/>
      <c r="H1846" s="46"/>
      <c r="I1846" s="46"/>
      <c r="J1846" s="46"/>
      <c r="K1846" s="46"/>
      <c r="L1846" s="46"/>
      <c r="M1846" s="46"/>
      <c r="N1846" s="46"/>
      <c r="O1846" s="46"/>
    </row>
    <row r="1847" spans="1:15">
      <c r="A1847" s="45"/>
      <c r="B1847" s="44"/>
      <c r="C1847" s="46"/>
      <c r="D1847" s="46"/>
      <c r="E1847" s="46"/>
      <c r="F1847" s="46"/>
      <c r="G1847" s="46"/>
      <c r="H1847" s="46"/>
      <c r="I1847" s="46"/>
      <c r="J1847" s="46"/>
      <c r="K1847" s="46"/>
      <c r="L1847" s="46"/>
      <c r="M1847" s="46"/>
      <c r="N1847" s="46"/>
      <c r="O1847" s="46"/>
    </row>
    <row r="1848" spans="1:15">
      <c r="A1848" s="45"/>
      <c r="B1848" s="44"/>
      <c r="C1848" s="4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</row>
    <row r="1849" spans="1:15">
      <c r="A1849" s="45"/>
      <c r="B1849" s="44"/>
      <c r="C1849" s="46"/>
      <c r="D1849" s="46"/>
      <c r="E1849" s="46"/>
      <c r="F1849" s="46"/>
      <c r="G1849" s="46"/>
      <c r="H1849" s="46"/>
      <c r="I1849" s="46"/>
      <c r="J1849" s="46"/>
      <c r="K1849" s="46"/>
      <c r="L1849" s="46"/>
      <c r="M1849" s="46"/>
      <c r="N1849" s="46"/>
      <c r="O1849" s="46"/>
    </row>
    <row r="1850" spans="1:15">
      <c r="A1850" s="45"/>
      <c r="B1850" s="44"/>
      <c r="C1850" s="46"/>
      <c r="D1850" s="46"/>
      <c r="E1850" s="46"/>
      <c r="F1850" s="46"/>
      <c r="G1850" s="46"/>
      <c r="H1850" s="46"/>
      <c r="I1850" s="46"/>
      <c r="J1850" s="46"/>
      <c r="K1850" s="46"/>
      <c r="L1850" s="46"/>
      <c r="M1850" s="46"/>
      <c r="N1850" s="46"/>
      <c r="O1850" s="46"/>
    </row>
    <row r="1851" spans="1:15">
      <c r="A1851" s="45"/>
      <c r="B1851" s="44"/>
      <c r="C1851" s="46"/>
      <c r="D1851" s="46"/>
      <c r="E1851" s="46"/>
      <c r="F1851" s="46"/>
      <c r="G1851" s="46"/>
      <c r="H1851" s="46"/>
      <c r="I1851" s="46"/>
      <c r="J1851" s="46"/>
      <c r="K1851" s="46"/>
      <c r="L1851" s="46"/>
      <c r="M1851" s="46"/>
      <c r="N1851" s="46"/>
      <c r="O1851" s="46"/>
    </row>
    <row r="1852" spans="1:15">
      <c r="A1852" s="45"/>
      <c r="B1852" s="44"/>
      <c r="C1852" s="4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</row>
    <row r="1853" spans="1:15">
      <c r="A1853" s="45"/>
      <c r="B1853" s="44"/>
      <c r="C1853" s="46"/>
      <c r="D1853" s="46"/>
      <c r="E1853" s="46"/>
      <c r="F1853" s="46"/>
      <c r="G1853" s="46"/>
      <c r="H1853" s="46"/>
      <c r="I1853" s="46"/>
      <c r="J1853" s="46"/>
      <c r="K1853" s="46"/>
      <c r="L1853" s="46"/>
      <c r="M1853" s="46"/>
      <c r="N1853" s="46"/>
      <c r="O1853" s="46"/>
    </row>
    <row r="1854" spans="1:15">
      <c r="A1854" s="45"/>
      <c r="B1854" s="44"/>
      <c r="C1854" s="46"/>
      <c r="D1854" s="46"/>
      <c r="E1854" s="46"/>
      <c r="F1854" s="46"/>
      <c r="G1854" s="46"/>
      <c r="H1854" s="46"/>
      <c r="I1854" s="46"/>
      <c r="J1854" s="46"/>
      <c r="K1854" s="46"/>
      <c r="L1854" s="46"/>
      <c r="M1854" s="46"/>
      <c r="N1854" s="46"/>
      <c r="O1854" s="46"/>
    </row>
    <row r="1855" spans="1:15">
      <c r="A1855" s="45"/>
      <c r="B1855" s="44"/>
      <c r="C1855" s="46"/>
      <c r="D1855" s="46"/>
      <c r="E1855" s="46"/>
      <c r="F1855" s="46"/>
      <c r="G1855" s="46"/>
      <c r="H1855" s="46"/>
      <c r="I1855" s="46"/>
      <c r="J1855" s="46"/>
      <c r="K1855" s="46"/>
      <c r="L1855" s="46"/>
      <c r="M1855" s="46"/>
      <c r="N1855" s="46"/>
      <c r="O1855" s="46"/>
    </row>
    <row r="1856" spans="1:15">
      <c r="A1856" s="45"/>
      <c r="B1856" s="44"/>
      <c r="C1856" s="4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</row>
    <row r="1857" spans="1:15">
      <c r="A1857" s="45"/>
      <c r="B1857" s="44"/>
      <c r="C1857" s="46"/>
      <c r="D1857" s="46"/>
      <c r="E1857" s="46"/>
      <c r="F1857" s="46"/>
      <c r="G1857" s="46"/>
      <c r="H1857" s="46"/>
      <c r="I1857" s="46"/>
      <c r="J1857" s="46"/>
      <c r="K1857" s="46"/>
      <c r="L1857" s="46"/>
      <c r="M1857" s="46"/>
      <c r="N1857" s="46"/>
      <c r="O1857" s="46"/>
    </row>
    <row r="1858" spans="1:15">
      <c r="A1858" s="45"/>
      <c r="B1858" s="44"/>
      <c r="C1858" s="46"/>
      <c r="D1858" s="46"/>
      <c r="E1858" s="46"/>
      <c r="F1858" s="46"/>
      <c r="G1858" s="46"/>
      <c r="H1858" s="46"/>
      <c r="I1858" s="46"/>
      <c r="J1858" s="46"/>
      <c r="K1858" s="46"/>
      <c r="L1858" s="46"/>
      <c r="M1858" s="46"/>
      <c r="N1858" s="46"/>
      <c r="O1858" s="46"/>
    </row>
    <row r="1859" spans="1:15">
      <c r="A1859" s="45"/>
      <c r="B1859" s="44"/>
      <c r="C1859" s="46"/>
      <c r="D1859" s="46"/>
      <c r="E1859" s="46"/>
      <c r="F1859" s="46"/>
      <c r="G1859" s="46"/>
      <c r="H1859" s="46"/>
      <c r="I1859" s="46"/>
      <c r="J1859" s="46"/>
      <c r="K1859" s="46"/>
      <c r="L1859" s="46"/>
      <c r="M1859" s="46"/>
      <c r="N1859" s="46"/>
      <c r="O1859" s="46"/>
    </row>
    <row r="1860" spans="1:15">
      <c r="A1860" s="45"/>
      <c r="B1860" s="44"/>
      <c r="C1860" s="4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</row>
    <row r="1861" spans="1:15">
      <c r="A1861" s="45"/>
      <c r="B1861" s="44"/>
      <c r="C1861" s="46"/>
      <c r="D1861" s="46"/>
      <c r="E1861" s="46"/>
      <c r="F1861" s="46"/>
      <c r="G1861" s="46"/>
      <c r="H1861" s="46"/>
      <c r="I1861" s="46"/>
      <c r="J1861" s="46"/>
      <c r="K1861" s="46"/>
      <c r="L1861" s="46"/>
      <c r="M1861" s="46"/>
      <c r="N1861" s="46"/>
      <c r="O1861" s="46"/>
    </row>
    <row r="1862" spans="1:15">
      <c r="A1862" s="45"/>
      <c r="B1862" s="44"/>
      <c r="C1862" s="46"/>
      <c r="D1862" s="46"/>
      <c r="E1862" s="46"/>
      <c r="F1862" s="46"/>
      <c r="G1862" s="46"/>
      <c r="H1862" s="46"/>
      <c r="I1862" s="46"/>
      <c r="J1862" s="46"/>
      <c r="K1862" s="46"/>
      <c r="L1862" s="46"/>
      <c r="M1862" s="46"/>
      <c r="N1862" s="46"/>
      <c r="O1862" s="46"/>
    </row>
    <row r="1863" spans="1:15">
      <c r="A1863" s="45"/>
      <c r="B1863" s="44"/>
      <c r="C1863" s="46"/>
      <c r="D1863" s="46"/>
      <c r="E1863" s="46"/>
      <c r="F1863" s="46"/>
      <c r="G1863" s="46"/>
      <c r="H1863" s="46"/>
      <c r="I1863" s="46"/>
      <c r="J1863" s="46"/>
      <c r="K1863" s="46"/>
      <c r="L1863" s="46"/>
      <c r="M1863" s="46"/>
      <c r="N1863" s="46"/>
      <c r="O1863" s="46"/>
    </row>
    <row r="1864" spans="1:15">
      <c r="A1864" s="45"/>
      <c r="B1864" s="44"/>
      <c r="C1864" s="4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</row>
    <row r="1865" spans="1:15">
      <c r="A1865" s="45"/>
      <c r="B1865" s="44"/>
      <c r="C1865" s="46"/>
      <c r="D1865" s="46"/>
      <c r="E1865" s="46"/>
      <c r="F1865" s="46"/>
      <c r="G1865" s="46"/>
      <c r="H1865" s="46"/>
      <c r="I1865" s="46"/>
      <c r="J1865" s="46"/>
      <c r="K1865" s="46"/>
      <c r="L1865" s="46"/>
      <c r="M1865" s="46"/>
      <c r="N1865" s="46"/>
      <c r="O1865" s="46"/>
    </row>
    <row r="1866" spans="1:15">
      <c r="A1866" s="45"/>
      <c r="B1866" s="44"/>
      <c r="C1866" s="46"/>
      <c r="D1866" s="46"/>
      <c r="E1866" s="46"/>
      <c r="F1866" s="46"/>
      <c r="G1866" s="46"/>
      <c r="H1866" s="46"/>
      <c r="I1866" s="46"/>
      <c r="J1866" s="46"/>
      <c r="K1866" s="46"/>
      <c r="L1866" s="46"/>
      <c r="M1866" s="46"/>
      <c r="N1866" s="46"/>
      <c r="O1866" s="46"/>
    </row>
    <row r="1867" spans="1:15">
      <c r="A1867" s="45"/>
      <c r="B1867" s="44"/>
      <c r="C1867" s="46"/>
      <c r="D1867" s="46"/>
      <c r="E1867" s="46"/>
      <c r="F1867" s="46"/>
      <c r="G1867" s="46"/>
      <c r="H1867" s="46"/>
      <c r="I1867" s="46"/>
      <c r="J1867" s="46"/>
      <c r="K1867" s="46"/>
      <c r="L1867" s="46"/>
      <c r="M1867" s="46"/>
      <c r="N1867" s="46"/>
      <c r="O1867" s="46"/>
    </row>
    <row r="1868" spans="1:15">
      <c r="A1868" s="45"/>
      <c r="B1868" s="44"/>
      <c r="C1868" s="4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</row>
    <row r="1869" spans="1:15">
      <c r="A1869" s="45"/>
      <c r="B1869" s="44"/>
      <c r="C1869" s="46"/>
      <c r="D1869" s="46"/>
      <c r="E1869" s="46"/>
      <c r="F1869" s="46"/>
      <c r="G1869" s="46"/>
      <c r="H1869" s="46"/>
      <c r="I1869" s="46"/>
      <c r="J1869" s="46"/>
      <c r="K1869" s="46"/>
      <c r="L1869" s="46"/>
      <c r="M1869" s="46"/>
      <c r="N1869" s="46"/>
      <c r="O1869" s="46"/>
    </row>
    <row r="1870" spans="1:15">
      <c r="A1870" s="45"/>
      <c r="B1870" s="44"/>
      <c r="C1870" s="46"/>
      <c r="D1870" s="46"/>
      <c r="E1870" s="46"/>
      <c r="F1870" s="46"/>
      <c r="G1870" s="46"/>
      <c r="H1870" s="46"/>
      <c r="I1870" s="46"/>
      <c r="J1870" s="46"/>
      <c r="K1870" s="46"/>
      <c r="L1870" s="46"/>
      <c r="M1870" s="46"/>
      <c r="N1870" s="46"/>
      <c r="O1870" s="46"/>
    </row>
    <row r="1871" spans="1:15">
      <c r="A1871" s="45"/>
      <c r="B1871" s="44"/>
      <c r="C1871" s="46"/>
      <c r="D1871" s="46"/>
      <c r="E1871" s="46"/>
      <c r="F1871" s="46"/>
      <c r="G1871" s="46"/>
      <c r="H1871" s="46"/>
      <c r="I1871" s="46"/>
      <c r="J1871" s="46"/>
      <c r="K1871" s="46"/>
      <c r="L1871" s="46"/>
      <c r="M1871" s="46"/>
      <c r="N1871" s="46"/>
      <c r="O1871" s="46"/>
    </row>
    <row r="1872" spans="1:15">
      <c r="A1872" s="45"/>
      <c r="B1872" s="44"/>
      <c r="C1872" s="4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</row>
    <row r="1873" spans="1:15">
      <c r="A1873" s="45"/>
      <c r="B1873" s="44"/>
      <c r="C1873" s="46"/>
      <c r="D1873" s="46"/>
      <c r="E1873" s="46"/>
      <c r="F1873" s="46"/>
      <c r="G1873" s="46"/>
      <c r="H1873" s="46"/>
      <c r="I1873" s="46"/>
      <c r="J1873" s="46"/>
      <c r="K1873" s="46"/>
      <c r="L1873" s="46"/>
      <c r="M1873" s="46"/>
      <c r="N1873" s="46"/>
      <c r="O1873" s="46"/>
    </row>
    <row r="1874" spans="1:15">
      <c r="A1874" s="45"/>
      <c r="B1874" s="44"/>
      <c r="C1874" s="46"/>
      <c r="D1874" s="46"/>
      <c r="E1874" s="46"/>
      <c r="F1874" s="46"/>
      <c r="G1874" s="46"/>
      <c r="H1874" s="46"/>
      <c r="I1874" s="46"/>
      <c r="J1874" s="46"/>
      <c r="K1874" s="46"/>
      <c r="L1874" s="46"/>
      <c r="M1874" s="46"/>
      <c r="N1874" s="46"/>
      <c r="O1874" s="46"/>
    </row>
    <row r="1875" spans="1:15">
      <c r="A1875" s="45"/>
      <c r="B1875" s="44"/>
      <c r="C1875" s="46"/>
      <c r="D1875" s="46"/>
      <c r="E1875" s="46"/>
      <c r="F1875" s="46"/>
      <c r="G1875" s="46"/>
      <c r="H1875" s="46"/>
      <c r="I1875" s="46"/>
      <c r="J1875" s="46"/>
      <c r="K1875" s="46"/>
      <c r="L1875" s="46"/>
      <c r="M1875" s="46"/>
      <c r="N1875" s="46"/>
      <c r="O1875" s="46"/>
    </row>
    <row r="1876" spans="1:15">
      <c r="A1876" s="45"/>
      <c r="B1876" s="44"/>
      <c r="C1876" s="4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</row>
    <row r="1877" spans="1:15">
      <c r="A1877" s="45"/>
      <c r="B1877" s="44"/>
      <c r="C1877" s="46"/>
      <c r="D1877" s="46"/>
      <c r="E1877" s="46"/>
      <c r="F1877" s="46"/>
      <c r="G1877" s="46"/>
      <c r="H1877" s="46"/>
      <c r="I1877" s="46"/>
      <c r="J1877" s="46"/>
      <c r="K1877" s="46"/>
      <c r="L1877" s="46"/>
      <c r="M1877" s="46"/>
      <c r="N1877" s="46"/>
      <c r="O1877" s="46"/>
    </row>
    <row r="1878" spans="1:15">
      <c r="A1878" s="45"/>
      <c r="B1878" s="44"/>
      <c r="C1878" s="46"/>
      <c r="D1878" s="46"/>
      <c r="E1878" s="46"/>
      <c r="F1878" s="46"/>
      <c r="G1878" s="46"/>
      <c r="H1878" s="46"/>
      <c r="I1878" s="46"/>
      <c r="J1878" s="46"/>
      <c r="K1878" s="46"/>
      <c r="L1878" s="46"/>
      <c r="M1878" s="46"/>
      <c r="N1878" s="46"/>
      <c r="O1878" s="46"/>
    </row>
    <row r="1879" spans="1:15">
      <c r="A1879" s="45"/>
      <c r="B1879" s="44"/>
      <c r="C1879" s="46"/>
      <c r="D1879" s="46"/>
      <c r="E1879" s="46"/>
      <c r="F1879" s="46"/>
      <c r="G1879" s="46"/>
      <c r="H1879" s="46"/>
      <c r="I1879" s="46"/>
      <c r="J1879" s="46"/>
      <c r="K1879" s="46"/>
      <c r="L1879" s="46"/>
      <c r="M1879" s="46"/>
      <c r="N1879" s="46"/>
      <c r="O1879" s="46"/>
    </row>
    <row r="1880" spans="1:15">
      <c r="A1880" s="45"/>
      <c r="B1880" s="44"/>
      <c r="C1880" s="4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</row>
    <row r="1881" spans="1:15">
      <c r="A1881" s="45"/>
      <c r="B1881" s="44"/>
      <c r="C1881" s="46"/>
      <c r="D1881" s="46"/>
      <c r="E1881" s="46"/>
      <c r="F1881" s="46"/>
      <c r="G1881" s="46"/>
      <c r="H1881" s="46"/>
      <c r="I1881" s="46"/>
      <c r="J1881" s="46"/>
      <c r="K1881" s="46"/>
      <c r="L1881" s="46"/>
      <c r="M1881" s="46"/>
      <c r="N1881" s="46"/>
      <c r="O1881" s="46"/>
    </row>
    <row r="1882" spans="1:15">
      <c r="A1882" s="45"/>
      <c r="B1882" s="44"/>
      <c r="C1882" s="46"/>
      <c r="D1882" s="46"/>
      <c r="E1882" s="46"/>
      <c r="F1882" s="46"/>
      <c r="G1882" s="46"/>
      <c r="H1882" s="46"/>
      <c r="I1882" s="46"/>
      <c r="J1882" s="46"/>
      <c r="K1882" s="46"/>
      <c r="L1882" s="46"/>
      <c r="M1882" s="46"/>
      <c r="N1882" s="46"/>
      <c r="O1882" s="46"/>
    </row>
    <row r="1883" spans="1:15">
      <c r="A1883" s="45"/>
      <c r="B1883" s="44"/>
      <c r="C1883" s="46"/>
      <c r="D1883" s="46"/>
      <c r="E1883" s="46"/>
      <c r="F1883" s="46"/>
      <c r="G1883" s="46"/>
      <c r="H1883" s="46"/>
      <c r="I1883" s="46"/>
      <c r="J1883" s="46"/>
      <c r="K1883" s="46"/>
      <c r="L1883" s="46"/>
      <c r="M1883" s="46"/>
      <c r="N1883" s="46"/>
      <c r="O1883" s="46"/>
    </row>
    <row r="1884" spans="1:15">
      <c r="A1884" s="45"/>
      <c r="B1884" s="44"/>
      <c r="C1884" s="4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</row>
    <row r="1885" spans="1:15">
      <c r="A1885" s="45"/>
      <c r="B1885" s="44"/>
      <c r="C1885" s="46"/>
      <c r="D1885" s="46"/>
      <c r="E1885" s="46"/>
      <c r="F1885" s="46"/>
      <c r="G1885" s="46"/>
      <c r="H1885" s="46"/>
      <c r="I1885" s="46"/>
      <c r="J1885" s="46"/>
      <c r="K1885" s="46"/>
      <c r="L1885" s="46"/>
      <c r="M1885" s="46"/>
      <c r="N1885" s="46"/>
      <c r="O1885" s="46"/>
    </row>
    <row r="1886" spans="1:15">
      <c r="A1886" s="45"/>
      <c r="B1886" s="44"/>
      <c r="C1886" s="46"/>
      <c r="D1886" s="46"/>
      <c r="E1886" s="46"/>
      <c r="F1886" s="46"/>
      <c r="G1886" s="46"/>
      <c r="H1886" s="46"/>
      <c r="I1886" s="46"/>
      <c r="J1886" s="46"/>
      <c r="K1886" s="46"/>
      <c r="L1886" s="46"/>
      <c r="M1886" s="46"/>
      <c r="N1886" s="46"/>
      <c r="O1886" s="46"/>
    </row>
    <row r="1887" spans="1:15">
      <c r="A1887" s="45"/>
      <c r="B1887" s="44"/>
      <c r="C1887" s="46"/>
      <c r="D1887" s="46"/>
      <c r="E1887" s="46"/>
      <c r="F1887" s="46"/>
      <c r="G1887" s="46"/>
      <c r="H1887" s="46"/>
      <c r="I1887" s="46"/>
      <c r="J1887" s="46"/>
      <c r="K1887" s="46"/>
      <c r="L1887" s="46"/>
      <c r="M1887" s="46"/>
      <c r="N1887" s="46"/>
      <c r="O1887" s="46"/>
    </row>
    <row r="1888" spans="1:15">
      <c r="A1888" s="45"/>
      <c r="B1888" s="44"/>
      <c r="C1888" s="4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</row>
    <row r="1889" spans="1:15">
      <c r="A1889" s="45"/>
      <c r="B1889" s="44"/>
      <c r="C1889" s="46"/>
      <c r="D1889" s="46"/>
      <c r="E1889" s="46"/>
      <c r="F1889" s="46"/>
      <c r="G1889" s="46"/>
      <c r="H1889" s="46"/>
      <c r="I1889" s="46"/>
      <c r="J1889" s="46"/>
      <c r="K1889" s="46"/>
      <c r="L1889" s="46"/>
      <c r="M1889" s="46"/>
      <c r="N1889" s="46"/>
      <c r="O1889" s="46"/>
    </row>
    <row r="1890" spans="1:15">
      <c r="A1890" s="45"/>
      <c r="B1890" s="44"/>
      <c r="C1890" s="46"/>
      <c r="D1890" s="46"/>
      <c r="E1890" s="46"/>
      <c r="F1890" s="46"/>
      <c r="G1890" s="46"/>
      <c r="H1890" s="46"/>
      <c r="I1890" s="46"/>
      <c r="J1890" s="46"/>
      <c r="K1890" s="46"/>
      <c r="L1890" s="46"/>
      <c r="M1890" s="46"/>
      <c r="N1890" s="46"/>
      <c r="O1890" s="46"/>
    </row>
    <row r="1891" spans="1:15">
      <c r="A1891" s="45"/>
      <c r="B1891" s="44"/>
      <c r="C1891" s="46"/>
      <c r="D1891" s="46"/>
      <c r="E1891" s="46"/>
      <c r="F1891" s="46"/>
      <c r="G1891" s="46"/>
      <c r="H1891" s="46"/>
      <c r="I1891" s="46"/>
      <c r="J1891" s="46"/>
      <c r="K1891" s="46"/>
      <c r="L1891" s="46"/>
      <c r="M1891" s="46"/>
      <c r="N1891" s="46"/>
      <c r="O1891" s="46"/>
    </row>
    <row r="1892" spans="1:15">
      <c r="A1892" s="45"/>
      <c r="B1892" s="44"/>
      <c r="C1892" s="4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</row>
    <row r="1893" spans="1:15">
      <c r="A1893" s="45"/>
      <c r="B1893" s="44"/>
      <c r="C1893" s="46"/>
      <c r="D1893" s="46"/>
      <c r="E1893" s="46"/>
      <c r="F1893" s="46"/>
      <c r="G1893" s="46"/>
      <c r="H1893" s="46"/>
      <c r="I1893" s="46"/>
      <c r="J1893" s="46"/>
      <c r="K1893" s="46"/>
      <c r="L1893" s="46"/>
      <c r="M1893" s="46"/>
      <c r="N1893" s="46"/>
      <c r="O1893" s="46"/>
    </row>
    <row r="1894" spans="1:15">
      <c r="A1894" s="45"/>
      <c r="B1894" s="44"/>
      <c r="C1894" s="46"/>
      <c r="D1894" s="46"/>
      <c r="E1894" s="46"/>
      <c r="F1894" s="46"/>
      <c r="G1894" s="46"/>
      <c r="H1894" s="46"/>
      <c r="I1894" s="46"/>
      <c r="J1894" s="46"/>
      <c r="K1894" s="46"/>
      <c r="L1894" s="46"/>
      <c r="M1894" s="46"/>
      <c r="N1894" s="46"/>
      <c r="O1894" s="46"/>
    </row>
    <row r="1895" spans="1:15">
      <c r="A1895" s="45"/>
      <c r="B1895" s="44"/>
      <c r="C1895" s="46"/>
      <c r="D1895" s="46"/>
      <c r="E1895" s="46"/>
      <c r="F1895" s="46"/>
      <c r="G1895" s="46"/>
      <c r="H1895" s="46"/>
      <c r="I1895" s="46"/>
      <c r="J1895" s="46"/>
      <c r="K1895" s="46"/>
      <c r="L1895" s="46"/>
      <c r="M1895" s="46"/>
      <c r="N1895" s="46"/>
      <c r="O1895" s="46"/>
    </row>
    <row r="1896" spans="1:15">
      <c r="A1896" s="45"/>
      <c r="B1896" s="44"/>
      <c r="C1896" s="4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</row>
    <row r="1897" spans="1:15">
      <c r="A1897" s="45"/>
      <c r="B1897" s="44"/>
      <c r="C1897" s="46"/>
      <c r="D1897" s="46"/>
      <c r="E1897" s="46"/>
      <c r="F1897" s="46"/>
      <c r="G1897" s="46"/>
      <c r="H1897" s="46"/>
      <c r="I1897" s="46"/>
      <c r="J1897" s="46"/>
      <c r="K1897" s="46"/>
      <c r="L1897" s="46"/>
      <c r="M1897" s="46"/>
      <c r="N1897" s="46"/>
      <c r="O1897" s="46"/>
    </row>
    <row r="1898" spans="1:15">
      <c r="A1898" s="45"/>
      <c r="B1898" s="44"/>
      <c r="C1898" s="46"/>
      <c r="D1898" s="46"/>
      <c r="E1898" s="46"/>
      <c r="F1898" s="46"/>
      <c r="G1898" s="46"/>
      <c r="H1898" s="46"/>
      <c r="I1898" s="46"/>
      <c r="J1898" s="46"/>
      <c r="K1898" s="46"/>
      <c r="L1898" s="46"/>
      <c r="M1898" s="46"/>
      <c r="N1898" s="46"/>
      <c r="O1898" s="46"/>
    </row>
    <row r="1899" spans="1:15">
      <c r="A1899" s="45"/>
      <c r="B1899" s="44"/>
      <c r="C1899" s="46"/>
      <c r="D1899" s="46"/>
      <c r="E1899" s="46"/>
      <c r="F1899" s="46"/>
      <c r="G1899" s="46"/>
      <c r="H1899" s="46"/>
      <c r="I1899" s="46"/>
      <c r="J1899" s="46"/>
      <c r="K1899" s="46"/>
      <c r="L1899" s="46"/>
      <c r="M1899" s="46"/>
      <c r="N1899" s="46"/>
      <c r="O1899" s="46"/>
    </row>
    <row r="1900" spans="1:15">
      <c r="A1900" s="45"/>
      <c r="B1900" s="44"/>
      <c r="C1900" s="4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</row>
    <row r="1901" spans="1:15">
      <c r="A1901" s="45"/>
      <c r="B1901" s="44"/>
      <c r="C1901" s="46"/>
      <c r="D1901" s="46"/>
      <c r="E1901" s="46"/>
      <c r="F1901" s="46"/>
      <c r="G1901" s="46"/>
      <c r="H1901" s="46"/>
      <c r="I1901" s="46"/>
      <c r="J1901" s="46"/>
      <c r="K1901" s="46"/>
      <c r="L1901" s="46"/>
      <c r="M1901" s="46"/>
      <c r="N1901" s="46"/>
      <c r="O1901" s="46"/>
    </row>
    <row r="1902" spans="1:15">
      <c r="A1902" s="45"/>
      <c r="B1902" s="44"/>
      <c r="C1902" s="46"/>
      <c r="D1902" s="46"/>
      <c r="E1902" s="46"/>
      <c r="F1902" s="46"/>
      <c r="G1902" s="46"/>
      <c r="H1902" s="46"/>
      <c r="I1902" s="46"/>
      <c r="J1902" s="46"/>
      <c r="K1902" s="46"/>
      <c r="L1902" s="46"/>
      <c r="M1902" s="46"/>
      <c r="N1902" s="46"/>
      <c r="O1902" s="46"/>
    </row>
    <row r="1903" spans="1:15">
      <c r="A1903" s="45"/>
      <c r="B1903" s="44"/>
      <c r="C1903" s="46"/>
      <c r="D1903" s="46"/>
      <c r="E1903" s="46"/>
      <c r="F1903" s="46"/>
      <c r="G1903" s="46"/>
      <c r="H1903" s="46"/>
      <c r="I1903" s="46"/>
      <c r="J1903" s="46"/>
      <c r="K1903" s="46"/>
      <c r="L1903" s="46"/>
      <c r="M1903" s="46"/>
      <c r="N1903" s="46"/>
      <c r="O1903" s="46"/>
    </row>
    <row r="1904" spans="1:15">
      <c r="A1904" s="45"/>
      <c r="B1904" s="44"/>
      <c r="C1904" s="4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</row>
    <row r="1905" spans="1:15">
      <c r="A1905" s="45"/>
      <c r="B1905" s="44"/>
      <c r="C1905" s="46"/>
      <c r="D1905" s="46"/>
      <c r="E1905" s="46"/>
      <c r="F1905" s="46"/>
      <c r="G1905" s="46"/>
      <c r="H1905" s="46"/>
      <c r="I1905" s="46"/>
      <c r="J1905" s="46"/>
      <c r="K1905" s="46"/>
      <c r="L1905" s="46"/>
      <c r="M1905" s="46"/>
      <c r="N1905" s="46"/>
      <c r="O1905" s="46"/>
    </row>
    <row r="1906" spans="1:15">
      <c r="A1906" s="45"/>
      <c r="B1906" s="44"/>
      <c r="C1906" s="46"/>
      <c r="D1906" s="46"/>
      <c r="E1906" s="46"/>
      <c r="F1906" s="46"/>
      <c r="G1906" s="46"/>
      <c r="H1906" s="46"/>
      <c r="I1906" s="46"/>
      <c r="J1906" s="46"/>
      <c r="K1906" s="46"/>
      <c r="L1906" s="46"/>
      <c r="M1906" s="46"/>
      <c r="N1906" s="46"/>
      <c r="O1906" s="46"/>
    </row>
    <row r="1907" spans="1:15">
      <c r="A1907" s="45"/>
      <c r="B1907" s="44"/>
      <c r="C1907" s="46"/>
      <c r="D1907" s="46"/>
      <c r="E1907" s="46"/>
      <c r="F1907" s="46"/>
      <c r="G1907" s="46"/>
      <c r="H1907" s="46"/>
      <c r="I1907" s="46"/>
      <c r="J1907" s="46"/>
      <c r="K1907" s="46"/>
      <c r="L1907" s="46"/>
      <c r="M1907" s="46"/>
      <c r="N1907" s="46"/>
      <c r="O1907" s="46"/>
    </row>
    <row r="1908" spans="1:15">
      <c r="A1908" s="45"/>
      <c r="B1908" s="44"/>
      <c r="C1908" s="4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</row>
    <row r="1909" spans="1:15">
      <c r="A1909" s="45"/>
      <c r="B1909" s="44"/>
      <c r="C1909" s="46"/>
      <c r="D1909" s="46"/>
      <c r="E1909" s="46"/>
      <c r="F1909" s="46"/>
      <c r="G1909" s="46"/>
      <c r="H1909" s="46"/>
      <c r="I1909" s="46"/>
      <c r="J1909" s="46"/>
      <c r="K1909" s="46"/>
      <c r="L1909" s="46"/>
      <c r="M1909" s="46"/>
      <c r="N1909" s="46"/>
      <c r="O1909" s="46"/>
    </row>
    <row r="1910" spans="1:15">
      <c r="A1910" s="45"/>
      <c r="B1910" s="44"/>
      <c r="C1910" s="46"/>
      <c r="D1910" s="46"/>
      <c r="E1910" s="46"/>
      <c r="F1910" s="46"/>
      <c r="G1910" s="46"/>
      <c r="H1910" s="46"/>
      <c r="I1910" s="46"/>
      <c r="J1910" s="46"/>
      <c r="K1910" s="46"/>
      <c r="L1910" s="46"/>
      <c r="M1910" s="46"/>
      <c r="N1910" s="46"/>
      <c r="O1910" s="46"/>
    </row>
    <row r="1911" spans="1:15">
      <c r="A1911" s="45"/>
      <c r="B1911" s="44"/>
      <c r="C1911" s="46"/>
      <c r="D1911" s="46"/>
      <c r="E1911" s="46"/>
      <c r="F1911" s="46"/>
      <c r="G1911" s="46"/>
      <c r="H1911" s="46"/>
      <c r="I1911" s="46"/>
      <c r="J1911" s="46"/>
      <c r="K1911" s="46"/>
      <c r="L1911" s="46"/>
      <c r="M1911" s="46"/>
      <c r="N1911" s="46"/>
      <c r="O1911" s="46"/>
    </row>
    <row r="1912" spans="1:15">
      <c r="A1912" s="45"/>
      <c r="B1912" s="44"/>
      <c r="C1912" s="4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</row>
    <row r="1913" spans="1:15">
      <c r="A1913" s="45"/>
      <c r="B1913" s="44"/>
      <c r="C1913" s="46"/>
      <c r="D1913" s="46"/>
      <c r="E1913" s="46"/>
      <c r="F1913" s="46"/>
      <c r="G1913" s="46"/>
      <c r="H1913" s="46"/>
      <c r="I1913" s="46"/>
      <c r="J1913" s="46"/>
      <c r="K1913" s="46"/>
      <c r="L1913" s="46"/>
      <c r="M1913" s="46"/>
      <c r="N1913" s="46"/>
      <c r="O1913" s="46"/>
    </row>
    <row r="1914" spans="1:15">
      <c r="A1914" s="45"/>
      <c r="B1914" s="44"/>
      <c r="C1914" s="46"/>
      <c r="D1914" s="46"/>
      <c r="E1914" s="46"/>
      <c r="F1914" s="46"/>
      <c r="G1914" s="46"/>
      <c r="H1914" s="46"/>
      <c r="I1914" s="46"/>
      <c r="J1914" s="46"/>
      <c r="K1914" s="46"/>
      <c r="L1914" s="46"/>
      <c r="M1914" s="46"/>
      <c r="N1914" s="46"/>
      <c r="O1914" s="46"/>
    </row>
    <row r="1915" spans="1:15">
      <c r="A1915" s="45"/>
      <c r="B1915" s="44"/>
      <c r="C1915" s="46"/>
      <c r="D1915" s="46"/>
      <c r="E1915" s="46"/>
      <c r="F1915" s="46"/>
      <c r="G1915" s="46"/>
      <c r="H1915" s="46"/>
      <c r="I1915" s="46"/>
      <c r="J1915" s="46"/>
      <c r="K1915" s="46"/>
      <c r="L1915" s="46"/>
      <c r="M1915" s="46"/>
      <c r="N1915" s="46"/>
      <c r="O1915" s="46"/>
    </row>
    <row r="1916" spans="1:15">
      <c r="A1916" s="45"/>
      <c r="B1916" s="44"/>
      <c r="C1916" s="4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</row>
    <row r="1917" spans="1:15">
      <c r="A1917" s="45"/>
      <c r="B1917" s="44"/>
      <c r="C1917" s="46"/>
      <c r="D1917" s="46"/>
      <c r="E1917" s="46"/>
      <c r="F1917" s="46"/>
      <c r="G1917" s="46"/>
      <c r="H1917" s="46"/>
      <c r="I1917" s="46"/>
      <c r="J1917" s="46"/>
      <c r="K1917" s="46"/>
      <c r="L1917" s="46"/>
      <c r="M1917" s="46"/>
      <c r="N1917" s="46"/>
      <c r="O1917" s="46"/>
    </row>
    <row r="1918" spans="1:15">
      <c r="A1918" s="45"/>
      <c r="B1918" s="44"/>
      <c r="C1918" s="46"/>
      <c r="D1918" s="46"/>
      <c r="E1918" s="46"/>
      <c r="F1918" s="46"/>
      <c r="G1918" s="46"/>
      <c r="H1918" s="46"/>
      <c r="I1918" s="46"/>
      <c r="J1918" s="46"/>
      <c r="K1918" s="46"/>
      <c r="L1918" s="46"/>
      <c r="M1918" s="46"/>
      <c r="N1918" s="46"/>
      <c r="O1918" s="46"/>
    </row>
    <row r="1919" spans="1:15">
      <c r="A1919" s="45"/>
      <c r="B1919" s="44"/>
      <c r="C1919" s="46"/>
      <c r="D1919" s="46"/>
      <c r="E1919" s="46"/>
      <c r="F1919" s="46"/>
      <c r="G1919" s="46"/>
      <c r="H1919" s="46"/>
      <c r="I1919" s="46"/>
      <c r="J1919" s="46"/>
      <c r="K1919" s="46"/>
      <c r="L1919" s="46"/>
      <c r="M1919" s="46"/>
      <c r="N1919" s="46"/>
      <c r="O1919" s="46"/>
    </row>
    <row r="1920" spans="1:15">
      <c r="A1920" s="45"/>
      <c r="B1920" s="44"/>
      <c r="C1920" s="4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</row>
    <row r="1921" spans="1:15">
      <c r="A1921" s="45"/>
      <c r="B1921" s="44"/>
      <c r="C1921" s="46"/>
      <c r="D1921" s="46"/>
      <c r="E1921" s="46"/>
      <c r="F1921" s="46"/>
      <c r="G1921" s="46"/>
      <c r="H1921" s="46"/>
      <c r="I1921" s="46"/>
      <c r="J1921" s="46"/>
      <c r="K1921" s="46"/>
      <c r="L1921" s="46"/>
      <c r="M1921" s="46"/>
      <c r="N1921" s="46"/>
      <c r="O1921" s="46"/>
    </row>
    <row r="1922" spans="1:15">
      <c r="A1922" s="45"/>
      <c r="B1922" s="44"/>
      <c r="C1922" s="46"/>
      <c r="D1922" s="46"/>
      <c r="E1922" s="46"/>
      <c r="F1922" s="46"/>
      <c r="G1922" s="46"/>
      <c r="H1922" s="46"/>
      <c r="I1922" s="46"/>
      <c r="J1922" s="46"/>
      <c r="K1922" s="46"/>
      <c r="L1922" s="46"/>
      <c r="M1922" s="46"/>
      <c r="N1922" s="46"/>
      <c r="O1922" s="46"/>
    </row>
    <row r="1923" spans="1:15">
      <c r="A1923" s="45"/>
      <c r="B1923" s="44"/>
      <c r="C1923" s="46"/>
      <c r="D1923" s="46"/>
      <c r="E1923" s="46"/>
      <c r="F1923" s="46"/>
      <c r="G1923" s="46"/>
      <c r="H1923" s="46"/>
      <c r="I1923" s="46"/>
      <c r="J1923" s="46"/>
      <c r="K1923" s="46"/>
      <c r="L1923" s="46"/>
      <c r="M1923" s="46"/>
      <c r="N1923" s="46"/>
      <c r="O1923" s="46"/>
    </row>
    <row r="1924" spans="1:15">
      <c r="A1924" s="45"/>
      <c r="B1924" s="44"/>
      <c r="C1924" s="4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</row>
    <row r="1925" spans="1:15">
      <c r="A1925" s="45"/>
      <c r="B1925" s="44"/>
      <c r="C1925" s="46"/>
      <c r="D1925" s="46"/>
      <c r="E1925" s="46"/>
      <c r="F1925" s="46"/>
      <c r="G1925" s="46"/>
      <c r="H1925" s="46"/>
      <c r="I1925" s="46"/>
      <c r="J1925" s="46"/>
      <c r="K1925" s="46"/>
      <c r="L1925" s="46"/>
      <c r="M1925" s="46"/>
      <c r="N1925" s="46"/>
      <c r="O1925" s="46"/>
    </row>
    <row r="1926" spans="1:15">
      <c r="A1926" s="45"/>
      <c r="B1926" s="44"/>
      <c r="C1926" s="46"/>
      <c r="D1926" s="46"/>
      <c r="E1926" s="46"/>
      <c r="F1926" s="46"/>
      <c r="G1926" s="46"/>
      <c r="H1926" s="46"/>
      <c r="I1926" s="46"/>
      <c r="J1926" s="46"/>
      <c r="K1926" s="46"/>
      <c r="L1926" s="46"/>
      <c r="M1926" s="46"/>
      <c r="N1926" s="46"/>
      <c r="O1926" s="46"/>
    </row>
    <row r="1927" spans="1:15">
      <c r="A1927" s="45"/>
      <c r="B1927" s="44"/>
      <c r="C1927" s="46"/>
      <c r="D1927" s="46"/>
      <c r="E1927" s="46"/>
      <c r="F1927" s="46"/>
      <c r="G1927" s="46"/>
      <c r="H1927" s="46"/>
      <c r="I1927" s="46"/>
      <c r="J1927" s="46"/>
      <c r="K1927" s="46"/>
      <c r="L1927" s="46"/>
      <c r="M1927" s="46"/>
      <c r="N1927" s="46"/>
      <c r="O1927" s="46"/>
    </row>
    <row r="1928" spans="1:15">
      <c r="A1928" s="45"/>
      <c r="B1928" s="44"/>
      <c r="C1928" s="4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</row>
    <row r="1929" spans="1:15">
      <c r="A1929" s="45"/>
      <c r="B1929" s="44"/>
      <c r="C1929" s="46"/>
      <c r="D1929" s="46"/>
      <c r="E1929" s="46"/>
      <c r="F1929" s="46"/>
      <c r="G1929" s="46"/>
      <c r="H1929" s="46"/>
      <c r="I1929" s="46"/>
      <c r="J1929" s="46"/>
      <c r="K1929" s="46"/>
      <c r="L1929" s="46"/>
      <c r="M1929" s="46"/>
      <c r="N1929" s="46"/>
      <c r="O1929" s="46"/>
    </row>
    <row r="1930" spans="1:15">
      <c r="A1930" s="45"/>
      <c r="B1930" s="44"/>
      <c r="C1930" s="46"/>
      <c r="D1930" s="46"/>
      <c r="E1930" s="46"/>
      <c r="F1930" s="46"/>
      <c r="G1930" s="46"/>
      <c r="H1930" s="46"/>
      <c r="I1930" s="46"/>
      <c r="J1930" s="46"/>
      <c r="K1930" s="46"/>
      <c r="L1930" s="46"/>
      <c r="M1930" s="46"/>
      <c r="N1930" s="46"/>
      <c r="O1930" s="46"/>
    </row>
    <row r="1931" spans="1:15">
      <c r="A1931" s="45"/>
      <c r="B1931" s="44"/>
      <c r="C1931" s="46"/>
      <c r="D1931" s="46"/>
      <c r="E1931" s="46"/>
      <c r="F1931" s="46"/>
      <c r="G1931" s="46"/>
      <c r="H1931" s="46"/>
      <c r="I1931" s="46"/>
      <c r="J1931" s="46"/>
      <c r="K1931" s="46"/>
      <c r="L1931" s="46"/>
      <c r="M1931" s="46"/>
      <c r="N1931" s="46"/>
      <c r="O1931" s="46"/>
    </row>
    <row r="1932" spans="1:15">
      <c r="A1932" s="45"/>
      <c r="B1932" s="44"/>
      <c r="C1932" s="4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</row>
    <row r="1933" spans="1:15">
      <c r="A1933" s="45"/>
      <c r="B1933" s="44"/>
      <c r="C1933" s="46"/>
      <c r="D1933" s="46"/>
      <c r="E1933" s="46"/>
      <c r="F1933" s="46"/>
      <c r="G1933" s="46"/>
      <c r="H1933" s="46"/>
      <c r="I1933" s="46"/>
      <c r="J1933" s="46"/>
      <c r="K1933" s="46"/>
      <c r="L1933" s="46"/>
      <c r="M1933" s="46"/>
      <c r="N1933" s="46"/>
      <c r="O1933" s="46"/>
    </row>
    <row r="1934" spans="1:15">
      <c r="A1934" s="45"/>
      <c r="B1934" s="44"/>
      <c r="C1934" s="46"/>
      <c r="D1934" s="46"/>
      <c r="E1934" s="46"/>
      <c r="F1934" s="46"/>
      <c r="G1934" s="46"/>
      <c r="H1934" s="46"/>
      <c r="I1934" s="46"/>
      <c r="J1934" s="46"/>
      <c r="K1934" s="46"/>
      <c r="L1934" s="46"/>
      <c r="M1934" s="46"/>
      <c r="N1934" s="46"/>
      <c r="O1934" s="46"/>
    </row>
    <row r="1935" spans="1:15">
      <c r="A1935" s="45"/>
      <c r="B1935" s="44"/>
      <c r="C1935" s="46"/>
      <c r="D1935" s="46"/>
      <c r="E1935" s="46"/>
      <c r="F1935" s="46"/>
      <c r="G1935" s="46"/>
      <c r="H1935" s="46"/>
      <c r="I1935" s="46"/>
      <c r="J1935" s="46"/>
      <c r="K1935" s="46"/>
      <c r="L1935" s="46"/>
      <c r="M1935" s="46"/>
      <c r="N1935" s="46"/>
      <c r="O1935" s="46"/>
    </row>
    <row r="1936" spans="1:15">
      <c r="A1936" s="45"/>
      <c r="B1936" s="44"/>
      <c r="C1936" s="4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</row>
    <row r="1937" spans="1:15">
      <c r="A1937" s="45"/>
      <c r="B1937" s="44"/>
      <c r="C1937" s="46"/>
      <c r="D1937" s="46"/>
      <c r="E1937" s="46"/>
      <c r="F1937" s="46"/>
      <c r="G1937" s="46"/>
      <c r="H1937" s="46"/>
      <c r="I1937" s="46"/>
      <c r="J1937" s="46"/>
      <c r="K1937" s="46"/>
      <c r="L1937" s="46"/>
      <c r="M1937" s="46"/>
      <c r="N1937" s="46"/>
      <c r="O1937" s="46"/>
    </row>
    <row r="1938" spans="1:15">
      <c r="A1938" s="45"/>
      <c r="B1938" s="44"/>
      <c r="C1938" s="46"/>
      <c r="D1938" s="46"/>
      <c r="E1938" s="46"/>
      <c r="F1938" s="46"/>
      <c r="G1938" s="46"/>
      <c r="H1938" s="46"/>
      <c r="I1938" s="46"/>
      <c r="J1938" s="46"/>
      <c r="K1938" s="46"/>
      <c r="L1938" s="46"/>
      <c r="M1938" s="46"/>
      <c r="N1938" s="46"/>
      <c r="O1938" s="46"/>
    </row>
    <row r="1939" spans="1:15">
      <c r="A1939" s="45"/>
      <c r="B1939" s="44"/>
      <c r="C1939" s="46"/>
      <c r="D1939" s="46"/>
      <c r="E1939" s="46"/>
      <c r="F1939" s="46"/>
      <c r="G1939" s="46"/>
      <c r="H1939" s="46"/>
      <c r="I1939" s="46"/>
      <c r="J1939" s="46"/>
      <c r="K1939" s="46"/>
      <c r="L1939" s="46"/>
      <c r="M1939" s="46"/>
      <c r="N1939" s="46"/>
      <c r="O1939" s="46"/>
    </row>
    <row r="1940" spans="1:15">
      <c r="A1940" s="45"/>
      <c r="B1940" s="44"/>
      <c r="C1940" s="4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</row>
    <row r="1941" spans="1:15">
      <c r="A1941" s="45"/>
      <c r="B1941" s="44"/>
      <c r="C1941" s="46"/>
      <c r="D1941" s="46"/>
      <c r="E1941" s="46"/>
      <c r="F1941" s="46"/>
      <c r="G1941" s="46"/>
      <c r="H1941" s="46"/>
      <c r="I1941" s="46"/>
      <c r="J1941" s="46"/>
      <c r="K1941" s="46"/>
      <c r="L1941" s="46"/>
      <c r="M1941" s="46"/>
      <c r="N1941" s="46"/>
      <c r="O1941" s="46"/>
    </row>
    <row r="1942" spans="1:15">
      <c r="A1942" s="45"/>
      <c r="B1942" s="44"/>
      <c r="C1942" s="46"/>
      <c r="D1942" s="46"/>
      <c r="E1942" s="46"/>
      <c r="F1942" s="46"/>
      <c r="G1942" s="46"/>
      <c r="H1942" s="46"/>
      <c r="I1942" s="46"/>
      <c r="J1942" s="46"/>
      <c r="K1942" s="46"/>
      <c r="L1942" s="46"/>
      <c r="M1942" s="46"/>
      <c r="N1942" s="46"/>
      <c r="O1942" s="46"/>
    </row>
    <row r="1943" spans="1:15">
      <c r="A1943" s="45"/>
      <c r="B1943" s="44"/>
      <c r="C1943" s="46"/>
      <c r="D1943" s="46"/>
      <c r="E1943" s="46"/>
      <c r="F1943" s="46"/>
      <c r="G1943" s="46"/>
      <c r="H1943" s="46"/>
      <c r="I1943" s="46"/>
      <c r="J1943" s="46"/>
      <c r="K1943" s="46"/>
      <c r="L1943" s="46"/>
      <c r="M1943" s="46"/>
      <c r="N1943" s="46"/>
      <c r="O1943" s="46"/>
    </row>
    <row r="1944" spans="1:15">
      <c r="A1944" s="45"/>
      <c r="B1944" s="44"/>
      <c r="C1944" s="4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</row>
    <row r="1945" spans="1:15">
      <c r="A1945" s="45"/>
      <c r="B1945" s="44"/>
      <c r="C1945" s="46"/>
      <c r="D1945" s="46"/>
      <c r="E1945" s="46"/>
      <c r="F1945" s="46"/>
      <c r="G1945" s="46"/>
      <c r="H1945" s="46"/>
      <c r="I1945" s="46"/>
      <c r="J1945" s="46"/>
      <c r="K1945" s="46"/>
      <c r="L1945" s="46"/>
      <c r="M1945" s="46"/>
      <c r="N1945" s="46"/>
      <c r="O1945" s="46"/>
    </row>
    <row r="1946" spans="1:15">
      <c r="A1946" s="45"/>
      <c r="B1946" s="44"/>
      <c r="C1946" s="46"/>
      <c r="D1946" s="46"/>
      <c r="E1946" s="46"/>
      <c r="F1946" s="46"/>
      <c r="G1946" s="46"/>
      <c r="H1946" s="46"/>
      <c r="I1946" s="46"/>
      <c r="J1946" s="46"/>
      <c r="K1946" s="46"/>
      <c r="L1946" s="46"/>
      <c r="M1946" s="46"/>
      <c r="N1946" s="46"/>
      <c r="O1946" s="46"/>
    </row>
    <row r="1947" spans="1:15">
      <c r="A1947" s="45"/>
      <c r="B1947" s="44"/>
      <c r="C1947" s="46"/>
      <c r="D1947" s="46"/>
      <c r="E1947" s="46"/>
      <c r="F1947" s="46"/>
      <c r="G1947" s="46"/>
      <c r="H1947" s="46"/>
      <c r="I1947" s="46"/>
      <c r="J1947" s="46"/>
      <c r="K1947" s="46"/>
      <c r="L1947" s="46"/>
      <c r="M1947" s="46"/>
      <c r="N1947" s="46"/>
      <c r="O1947" s="46"/>
    </row>
    <row r="1948" spans="1:15">
      <c r="A1948" s="45"/>
      <c r="B1948" s="44"/>
      <c r="C1948" s="4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</row>
    <row r="1949" spans="1:15">
      <c r="A1949" s="45"/>
      <c r="B1949" s="44"/>
      <c r="C1949" s="46"/>
      <c r="D1949" s="46"/>
      <c r="E1949" s="46"/>
      <c r="F1949" s="46"/>
      <c r="G1949" s="46"/>
      <c r="H1949" s="46"/>
      <c r="I1949" s="46"/>
      <c r="J1949" s="46"/>
      <c r="K1949" s="46"/>
      <c r="L1949" s="46"/>
      <c r="M1949" s="46"/>
      <c r="N1949" s="46"/>
      <c r="O1949" s="46"/>
    </row>
    <row r="1950" spans="1:15">
      <c r="A1950" s="45"/>
      <c r="B1950" s="44"/>
      <c r="C1950" s="46"/>
      <c r="D1950" s="46"/>
      <c r="E1950" s="46"/>
      <c r="F1950" s="46"/>
      <c r="G1950" s="46"/>
      <c r="H1950" s="46"/>
      <c r="I1950" s="46"/>
      <c r="J1950" s="46"/>
      <c r="K1950" s="46"/>
      <c r="L1950" s="46"/>
      <c r="M1950" s="46"/>
      <c r="N1950" s="46"/>
      <c r="O1950" s="46"/>
    </row>
    <row r="1951" spans="1:15">
      <c r="A1951" s="45"/>
      <c r="B1951" s="44"/>
      <c r="C1951" s="46"/>
      <c r="D1951" s="46"/>
      <c r="E1951" s="46"/>
      <c r="F1951" s="46"/>
      <c r="G1951" s="46"/>
      <c r="H1951" s="46"/>
      <c r="I1951" s="46"/>
      <c r="J1951" s="46"/>
      <c r="K1951" s="46"/>
      <c r="L1951" s="46"/>
      <c r="M1951" s="46"/>
      <c r="N1951" s="46"/>
      <c r="O1951" s="46"/>
    </row>
    <row r="1952" spans="1:15">
      <c r="A1952" s="45"/>
      <c r="B1952" s="44"/>
      <c r="C1952" s="4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</row>
    <row r="1953" spans="1:15">
      <c r="A1953" s="45"/>
      <c r="B1953" s="44"/>
      <c r="C1953" s="46"/>
      <c r="D1953" s="46"/>
      <c r="E1953" s="46"/>
      <c r="F1953" s="46"/>
      <c r="G1953" s="46"/>
      <c r="H1953" s="46"/>
      <c r="I1953" s="46"/>
      <c r="J1953" s="46"/>
      <c r="K1953" s="46"/>
      <c r="L1953" s="46"/>
      <c r="M1953" s="46"/>
      <c r="N1953" s="46"/>
      <c r="O1953" s="46"/>
    </row>
    <row r="1954" spans="1:15">
      <c r="A1954" s="45"/>
      <c r="B1954" s="44"/>
      <c r="C1954" s="46"/>
      <c r="D1954" s="46"/>
      <c r="E1954" s="46"/>
      <c r="F1954" s="46"/>
      <c r="G1954" s="46"/>
      <c r="H1954" s="46"/>
      <c r="I1954" s="46"/>
      <c r="J1954" s="46"/>
      <c r="K1954" s="46"/>
      <c r="L1954" s="46"/>
      <c r="M1954" s="46"/>
      <c r="N1954" s="46"/>
      <c r="O1954" s="46"/>
    </row>
    <row r="1955" spans="1:15">
      <c r="A1955" s="45"/>
      <c r="B1955" s="44"/>
      <c r="C1955" s="46"/>
      <c r="D1955" s="46"/>
      <c r="E1955" s="46"/>
      <c r="F1955" s="46"/>
      <c r="G1955" s="46"/>
      <c r="H1955" s="46"/>
      <c r="I1955" s="46"/>
      <c r="J1955" s="46"/>
      <c r="K1955" s="46"/>
      <c r="L1955" s="46"/>
      <c r="M1955" s="46"/>
      <c r="N1955" s="46"/>
      <c r="O1955" s="46"/>
    </row>
    <row r="1956" spans="1:15">
      <c r="A1956" s="45"/>
      <c r="B1956" s="44"/>
      <c r="C1956" s="4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</row>
    <row r="1957" spans="1:15">
      <c r="A1957" s="45"/>
      <c r="B1957" s="44"/>
      <c r="C1957" s="46"/>
      <c r="D1957" s="46"/>
      <c r="E1957" s="46"/>
      <c r="F1957" s="46"/>
      <c r="G1957" s="46"/>
      <c r="H1957" s="46"/>
      <c r="I1957" s="46"/>
      <c r="J1957" s="46"/>
      <c r="K1957" s="46"/>
      <c r="L1957" s="46"/>
      <c r="M1957" s="46"/>
      <c r="N1957" s="46"/>
      <c r="O1957" s="46"/>
    </row>
    <row r="1958" spans="1:15">
      <c r="A1958" s="45"/>
      <c r="B1958" s="44"/>
      <c r="C1958" s="46"/>
      <c r="D1958" s="46"/>
      <c r="E1958" s="46"/>
      <c r="F1958" s="46"/>
      <c r="G1958" s="46"/>
      <c r="H1958" s="46"/>
      <c r="I1958" s="46"/>
      <c r="J1958" s="46"/>
      <c r="K1958" s="46"/>
      <c r="L1958" s="46"/>
      <c r="M1958" s="46"/>
      <c r="N1958" s="46"/>
      <c r="O1958" s="46"/>
    </row>
    <row r="1959" spans="1:15">
      <c r="A1959" s="45"/>
      <c r="B1959" s="44"/>
      <c r="C1959" s="46"/>
      <c r="D1959" s="46"/>
      <c r="E1959" s="46"/>
      <c r="F1959" s="46"/>
      <c r="G1959" s="46"/>
      <c r="H1959" s="46"/>
      <c r="I1959" s="46"/>
      <c r="J1959" s="46"/>
      <c r="K1959" s="46"/>
      <c r="L1959" s="46"/>
      <c r="M1959" s="46"/>
      <c r="N1959" s="46"/>
      <c r="O1959" s="46"/>
    </row>
    <row r="1960" spans="1:15">
      <c r="A1960" s="45"/>
      <c r="B1960" s="44"/>
      <c r="C1960" s="4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</row>
    <row r="1961" spans="1:15">
      <c r="A1961" s="45"/>
      <c r="B1961" s="44"/>
      <c r="C1961" s="46"/>
      <c r="D1961" s="46"/>
      <c r="E1961" s="46"/>
      <c r="F1961" s="46"/>
      <c r="G1961" s="46"/>
      <c r="H1961" s="46"/>
      <c r="I1961" s="46"/>
      <c r="J1961" s="46"/>
      <c r="K1961" s="46"/>
      <c r="L1961" s="46"/>
      <c r="M1961" s="46"/>
      <c r="N1961" s="46"/>
      <c r="O1961" s="46"/>
    </row>
    <row r="1962" spans="1:15">
      <c r="A1962" s="45"/>
      <c r="B1962" s="44"/>
      <c r="C1962" s="46"/>
      <c r="D1962" s="46"/>
      <c r="E1962" s="46"/>
      <c r="F1962" s="46"/>
      <c r="G1962" s="46"/>
      <c r="H1962" s="46"/>
      <c r="I1962" s="46"/>
      <c r="J1962" s="46"/>
      <c r="K1962" s="46"/>
      <c r="L1962" s="46"/>
      <c r="M1962" s="46"/>
      <c r="N1962" s="46"/>
      <c r="O1962" s="46"/>
    </row>
    <row r="1963" spans="1:15">
      <c r="A1963" s="45"/>
      <c r="B1963" s="44"/>
      <c r="C1963" s="46"/>
      <c r="D1963" s="46"/>
      <c r="E1963" s="46"/>
      <c r="F1963" s="46"/>
      <c r="G1963" s="46"/>
      <c r="H1963" s="46"/>
      <c r="I1963" s="46"/>
      <c r="J1963" s="46"/>
      <c r="K1963" s="46"/>
      <c r="L1963" s="46"/>
      <c r="M1963" s="46"/>
      <c r="N1963" s="46"/>
      <c r="O1963" s="46"/>
    </row>
    <row r="1964" spans="1:15">
      <c r="A1964" s="45"/>
      <c r="B1964" s="44"/>
      <c r="C1964" s="4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</row>
    <row r="1965" spans="1:15">
      <c r="A1965" s="45"/>
      <c r="B1965" s="44"/>
      <c r="C1965" s="46"/>
      <c r="D1965" s="46"/>
      <c r="E1965" s="46"/>
      <c r="F1965" s="46"/>
      <c r="G1965" s="46"/>
      <c r="H1965" s="46"/>
      <c r="I1965" s="46"/>
      <c r="J1965" s="46"/>
      <c r="K1965" s="46"/>
      <c r="L1965" s="46"/>
      <c r="M1965" s="46"/>
      <c r="N1965" s="46"/>
      <c r="O1965" s="46"/>
    </row>
    <row r="1966" spans="1:15">
      <c r="A1966" s="45"/>
      <c r="B1966" s="44"/>
      <c r="C1966" s="46"/>
      <c r="D1966" s="46"/>
      <c r="E1966" s="46"/>
      <c r="F1966" s="46"/>
      <c r="G1966" s="46"/>
      <c r="H1966" s="46"/>
      <c r="I1966" s="46"/>
      <c r="J1966" s="46"/>
      <c r="K1966" s="46"/>
      <c r="L1966" s="46"/>
      <c r="M1966" s="46"/>
      <c r="N1966" s="46"/>
      <c r="O1966" s="46"/>
    </row>
    <row r="1967" spans="1:15">
      <c r="A1967" s="45"/>
      <c r="B1967" s="44"/>
      <c r="C1967" s="46"/>
      <c r="D1967" s="46"/>
      <c r="E1967" s="46"/>
      <c r="F1967" s="46"/>
      <c r="G1967" s="46"/>
      <c r="H1967" s="46"/>
      <c r="I1967" s="46"/>
      <c r="J1967" s="46"/>
      <c r="K1967" s="46"/>
      <c r="L1967" s="46"/>
      <c r="M1967" s="46"/>
      <c r="N1967" s="46"/>
      <c r="O1967" s="46"/>
    </row>
    <row r="1968" spans="1:15">
      <c r="A1968" s="45"/>
      <c r="B1968" s="44"/>
      <c r="C1968" s="4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</row>
    <row r="1969" spans="1:15">
      <c r="A1969" s="45"/>
      <c r="B1969" s="44"/>
      <c r="C1969" s="46"/>
      <c r="D1969" s="46"/>
      <c r="E1969" s="46"/>
      <c r="F1969" s="46"/>
      <c r="G1969" s="46"/>
      <c r="H1969" s="46"/>
      <c r="I1969" s="46"/>
      <c r="J1969" s="46"/>
      <c r="K1969" s="46"/>
      <c r="L1969" s="46"/>
      <c r="M1969" s="46"/>
      <c r="N1969" s="46"/>
      <c r="O1969" s="46"/>
    </row>
    <row r="1970" spans="1:15">
      <c r="A1970" s="45"/>
      <c r="B1970" s="44"/>
      <c r="C1970" s="46"/>
      <c r="D1970" s="46"/>
      <c r="E1970" s="46"/>
      <c r="F1970" s="46"/>
      <c r="G1970" s="46"/>
      <c r="H1970" s="46"/>
      <c r="I1970" s="46"/>
      <c r="J1970" s="46"/>
      <c r="K1970" s="46"/>
      <c r="L1970" s="46"/>
      <c r="M1970" s="46"/>
      <c r="N1970" s="46"/>
      <c r="O1970" s="46"/>
    </row>
    <row r="1971" spans="1:15">
      <c r="A1971" s="45"/>
      <c r="B1971" s="44"/>
      <c r="C1971" s="46"/>
      <c r="D1971" s="46"/>
      <c r="E1971" s="46"/>
      <c r="F1971" s="46"/>
      <c r="G1971" s="46"/>
      <c r="H1971" s="46"/>
      <c r="I1971" s="46"/>
      <c r="J1971" s="46"/>
      <c r="K1971" s="46"/>
      <c r="L1971" s="46"/>
      <c r="M1971" s="46"/>
      <c r="N1971" s="46"/>
      <c r="O1971" s="46"/>
    </row>
    <row r="1972" spans="1:15">
      <c r="A1972" s="45"/>
      <c r="B1972" s="44"/>
      <c r="C1972" s="4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</row>
    <row r="1973" spans="1:15">
      <c r="A1973" s="45"/>
      <c r="B1973" s="44"/>
      <c r="C1973" s="46"/>
      <c r="D1973" s="46"/>
      <c r="E1973" s="46"/>
      <c r="F1973" s="46"/>
      <c r="G1973" s="46"/>
      <c r="H1973" s="46"/>
      <c r="I1973" s="46"/>
      <c r="J1973" s="46"/>
      <c r="K1973" s="46"/>
      <c r="L1973" s="46"/>
      <c r="M1973" s="46"/>
      <c r="N1973" s="46"/>
      <c r="O1973" s="46"/>
    </row>
    <row r="1974" spans="1:15">
      <c r="A1974" s="45"/>
      <c r="B1974" s="44"/>
      <c r="C1974" s="46"/>
      <c r="D1974" s="46"/>
      <c r="E1974" s="46"/>
      <c r="F1974" s="46"/>
      <c r="G1974" s="46"/>
      <c r="H1974" s="46"/>
      <c r="I1974" s="46"/>
      <c r="J1974" s="46"/>
      <c r="K1974" s="46"/>
      <c r="L1974" s="46"/>
      <c r="M1974" s="46"/>
      <c r="N1974" s="46"/>
      <c r="O1974" s="46"/>
    </row>
    <row r="1975" spans="1:15">
      <c r="A1975" s="45"/>
      <c r="B1975" s="44"/>
      <c r="C1975" s="46"/>
      <c r="D1975" s="46"/>
      <c r="E1975" s="46"/>
      <c r="F1975" s="46"/>
      <c r="G1975" s="46"/>
      <c r="H1975" s="46"/>
      <c r="I1975" s="46"/>
      <c r="J1975" s="46"/>
      <c r="K1975" s="46"/>
      <c r="L1975" s="46"/>
      <c r="M1975" s="46"/>
      <c r="N1975" s="46"/>
      <c r="O1975" s="46"/>
    </row>
    <row r="1976" spans="1:15">
      <c r="A1976" s="45"/>
      <c r="B1976" s="44"/>
      <c r="C1976" s="4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</row>
    <row r="1977" spans="1:15">
      <c r="A1977" s="45"/>
      <c r="B1977" s="44"/>
      <c r="C1977" s="46"/>
      <c r="D1977" s="46"/>
      <c r="E1977" s="46"/>
      <c r="F1977" s="46"/>
      <c r="G1977" s="46"/>
      <c r="H1977" s="46"/>
      <c r="I1977" s="46"/>
      <c r="J1977" s="46"/>
      <c r="K1977" s="46"/>
      <c r="L1977" s="46"/>
      <c r="M1977" s="46"/>
      <c r="N1977" s="46"/>
      <c r="O1977" s="46"/>
    </row>
    <row r="1978" spans="1:15">
      <c r="A1978" s="45"/>
      <c r="B1978" s="44"/>
      <c r="C1978" s="46"/>
      <c r="D1978" s="46"/>
      <c r="E1978" s="46"/>
      <c r="F1978" s="46"/>
      <c r="G1978" s="46"/>
      <c r="H1978" s="46"/>
      <c r="I1978" s="46"/>
      <c r="J1978" s="46"/>
      <c r="K1978" s="46"/>
      <c r="L1978" s="46"/>
      <c r="M1978" s="46"/>
      <c r="N1978" s="46"/>
      <c r="O1978" s="46"/>
    </row>
    <row r="1979" spans="1:15">
      <c r="A1979" s="45"/>
      <c r="B1979" s="44"/>
      <c r="C1979" s="46"/>
      <c r="D1979" s="46"/>
      <c r="E1979" s="46"/>
      <c r="F1979" s="46"/>
      <c r="G1979" s="46"/>
      <c r="H1979" s="46"/>
      <c r="I1979" s="46"/>
      <c r="J1979" s="46"/>
      <c r="K1979" s="46"/>
      <c r="L1979" s="46"/>
      <c r="M1979" s="46"/>
      <c r="N1979" s="46"/>
      <c r="O1979" s="46"/>
    </row>
    <row r="1980" spans="1:15">
      <c r="A1980" s="45"/>
      <c r="B1980" s="44"/>
      <c r="C1980" s="4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</row>
    <row r="1981" spans="1:15">
      <c r="A1981" s="45"/>
      <c r="B1981" s="44"/>
      <c r="C1981" s="46"/>
      <c r="D1981" s="46"/>
      <c r="E1981" s="46"/>
      <c r="F1981" s="46"/>
      <c r="G1981" s="46"/>
      <c r="H1981" s="46"/>
      <c r="I1981" s="46"/>
      <c r="J1981" s="46"/>
      <c r="K1981" s="46"/>
      <c r="L1981" s="46"/>
      <c r="M1981" s="46"/>
      <c r="N1981" s="46"/>
      <c r="O1981" s="46"/>
    </row>
    <row r="1982" spans="1:15">
      <c r="A1982" s="45"/>
      <c r="B1982" s="44"/>
      <c r="C1982" s="46"/>
      <c r="D1982" s="46"/>
      <c r="E1982" s="46"/>
      <c r="F1982" s="46"/>
      <c r="G1982" s="46"/>
      <c r="H1982" s="46"/>
      <c r="I1982" s="46"/>
      <c r="J1982" s="46"/>
      <c r="K1982" s="46"/>
      <c r="L1982" s="46"/>
      <c r="M1982" s="46"/>
      <c r="N1982" s="46"/>
      <c r="O1982" s="46"/>
    </row>
    <row r="1983" spans="1:15">
      <c r="A1983" s="45"/>
      <c r="B1983" s="44"/>
      <c r="C1983" s="46"/>
      <c r="D1983" s="46"/>
      <c r="E1983" s="46"/>
      <c r="F1983" s="46"/>
      <c r="G1983" s="46"/>
      <c r="H1983" s="46"/>
      <c r="I1983" s="46"/>
      <c r="J1983" s="46"/>
      <c r="K1983" s="46"/>
      <c r="L1983" s="46"/>
      <c r="M1983" s="46"/>
      <c r="N1983" s="46"/>
      <c r="O1983" s="46"/>
    </row>
    <row r="1984" spans="1:15">
      <c r="A1984" s="45"/>
      <c r="B1984" s="44"/>
      <c r="C1984" s="4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</row>
    <row r="1985" spans="1:15">
      <c r="A1985" s="45"/>
      <c r="B1985" s="44"/>
      <c r="C1985" s="46"/>
      <c r="D1985" s="46"/>
      <c r="E1985" s="46"/>
      <c r="F1985" s="46"/>
      <c r="G1985" s="46"/>
      <c r="H1985" s="46"/>
      <c r="I1985" s="46"/>
      <c r="J1985" s="46"/>
      <c r="K1985" s="46"/>
      <c r="L1985" s="46"/>
      <c r="M1985" s="46"/>
      <c r="N1985" s="46"/>
      <c r="O1985" s="46"/>
    </row>
    <row r="1986" spans="1:15">
      <c r="A1986" s="45"/>
      <c r="B1986" s="44"/>
      <c r="C1986" s="46"/>
      <c r="D1986" s="46"/>
      <c r="E1986" s="46"/>
      <c r="F1986" s="46"/>
      <c r="G1986" s="46"/>
      <c r="H1986" s="46"/>
      <c r="I1986" s="46"/>
      <c r="J1986" s="46"/>
      <c r="K1986" s="46"/>
      <c r="L1986" s="46"/>
      <c r="M1986" s="46"/>
      <c r="N1986" s="46"/>
      <c r="O1986" s="46"/>
    </row>
    <row r="1987" spans="1:15">
      <c r="A1987" s="45"/>
      <c r="B1987" s="44"/>
      <c r="C1987" s="46"/>
      <c r="D1987" s="46"/>
      <c r="E1987" s="46"/>
      <c r="F1987" s="46"/>
      <c r="G1987" s="46"/>
      <c r="H1987" s="46"/>
      <c r="I1987" s="46"/>
      <c r="J1987" s="46"/>
      <c r="K1987" s="46"/>
      <c r="L1987" s="46"/>
      <c r="M1987" s="46"/>
      <c r="N1987" s="46"/>
      <c r="O1987" s="46"/>
    </row>
    <row r="1988" spans="1:15">
      <c r="A1988" s="45"/>
      <c r="B1988" s="44"/>
      <c r="C1988" s="4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</row>
    <row r="1989" spans="1:15">
      <c r="A1989" s="45"/>
      <c r="B1989" s="44"/>
      <c r="C1989" s="46"/>
      <c r="D1989" s="46"/>
      <c r="E1989" s="46"/>
      <c r="F1989" s="46"/>
      <c r="G1989" s="46"/>
      <c r="H1989" s="46"/>
      <c r="I1989" s="46"/>
      <c r="J1989" s="46"/>
      <c r="K1989" s="46"/>
      <c r="L1989" s="46"/>
      <c r="M1989" s="46"/>
      <c r="N1989" s="46"/>
      <c r="O1989" s="46"/>
    </row>
    <row r="1990" spans="1:15">
      <c r="A1990" s="45"/>
      <c r="B1990" s="44"/>
      <c r="C1990" s="46"/>
      <c r="D1990" s="46"/>
      <c r="E1990" s="46"/>
      <c r="F1990" s="46"/>
      <c r="G1990" s="46"/>
      <c r="H1990" s="46"/>
      <c r="I1990" s="46"/>
      <c r="J1990" s="46"/>
      <c r="K1990" s="46"/>
      <c r="L1990" s="46"/>
      <c r="M1990" s="46"/>
      <c r="N1990" s="46"/>
      <c r="O1990" s="46"/>
    </row>
    <row r="1991" spans="1:15">
      <c r="A1991" s="45"/>
      <c r="B1991" s="44"/>
      <c r="C1991" s="46"/>
      <c r="D1991" s="46"/>
      <c r="E1991" s="46"/>
      <c r="F1991" s="46"/>
      <c r="G1991" s="46"/>
      <c r="H1991" s="46"/>
      <c r="I1991" s="46"/>
      <c r="J1991" s="46"/>
      <c r="K1991" s="46"/>
      <c r="L1991" s="46"/>
      <c r="M1991" s="46"/>
      <c r="N1991" s="46"/>
      <c r="O1991" s="46"/>
    </row>
    <row r="1992" spans="1:15">
      <c r="A1992" s="45"/>
      <c r="B1992" s="44"/>
      <c r="C1992" s="4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</row>
    <row r="1993" spans="1:15">
      <c r="A1993" s="45"/>
      <c r="B1993" s="44"/>
      <c r="C1993" s="46"/>
      <c r="D1993" s="46"/>
      <c r="E1993" s="46"/>
      <c r="F1993" s="46"/>
      <c r="G1993" s="46"/>
      <c r="H1993" s="46"/>
      <c r="I1993" s="46"/>
      <c r="J1993" s="46"/>
      <c r="K1993" s="46"/>
      <c r="L1993" s="46"/>
      <c r="M1993" s="46"/>
      <c r="N1993" s="46"/>
      <c r="O1993" s="46"/>
    </row>
    <row r="1994" spans="1:15">
      <c r="A1994" s="45"/>
      <c r="B1994" s="44"/>
      <c r="C1994" s="46"/>
      <c r="D1994" s="46"/>
      <c r="E1994" s="46"/>
      <c r="F1994" s="46"/>
      <c r="G1994" s="46"/>
      <c r="H1994" s="46"/>
      <c r="I1994" s="46"/>
      <c r="J1994" s="46"/>
      <c r="K1994" s="46"/>
      <c r="L1994" s="46"/>
      <c r="M1994" s="46"/>
      <c r="N1994" s="46"/>
      <c r="O1994" s="46"/>
    </row>
    <row r="1995" spans="1:15">
      <c r="A1995" s="45"/>
      <c r="B1995" s="44"/>
      <c r="C1995" s="46"/>
      <c r="D1995" s="46"/>
      <c r="E1995" s="46"/>
      <c r="F1995" s="46"/>
      <c r="G1995" s="46"/>
      <c r="H1995" s="46"/>
      <c r="I1995" s="46"/>
      <c r="J1995" s="46"/>
      <c r="K1995" s="46"/>
      <c r="L1995" s="46"/>
      <c r="M1995" s="46"/>
      <c r="N1995" s="46"/>
      <c r="O1995" s="46"/>
    </row>
    <row r="1996" spans="1:15">
      <c r="A1996" s="45"/>
      <c r="B1996" s="44"/>
      <c r="C1996" s="4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</row>
    <row r="1997" spans="1:15">
      <c r="A1997" s="45"/>
      <c r="B1997" s="44"/>
      <c r="C1997" s="46"/>
      <c r="D1997" s="46"/>
      <c r="E1997" s="46"/>
      <c r="F1997" s="46"/>
      <c r="G1997" s="46"/>
      <c r="H1997" s="46"/>
      <c r="I1997" s="46"/>
      <c r="J1997" s="46"/>
      <c r="K1997" s="46"/>
      <c r="L1997" s="46"/>
      <c r="M1997" s="46"/>
      <c r="N1997" s="46"/>
      <c r="O1997" s="46"/>
    </row>
    <row r="1998" spans="1:15">
      <c r="A1998" s="45"/>
      <c r="B1998" s="44"/>
      <c r="C1998" s="46"/>
      <c r="D1998" s="46"/>
      <c r="E1998" s="46"/>
      <c r="F1998" s="46"/>
      <c r="G1998" s="46"/>
      <c r="H1998" s="46"/>
      <c r="I1998" s="46"/>
      <c r="J1998" s="46"/>
      <c r="K1998" s="46"/>
      <c r="L1998" s="46"/>
      <c r="M1998" s="46"/>
      <c r="N1998" s="46"/>
      <c r="O1998" s="46"/>
    </row>
    <row r="1999" spans="1:15">
      <c r="A1999" s="45"/>
      <c r="B1999" s="44"/>
      <c r="C1999" s="46"/>
      <c r="D1999" s="46"/>
      <c r="E1999" s="46"/>
      <c r="F1999" s="46"/>
      <c r="G1999" s="46"/>
      <c r="H1999" s="46"/>
      <c r="I1999" s="46"/>
      <c r="J1999" s="46"/>
      <c r="K1999" s="46"/>
      <c r="L1999" s="46"/>
      <c r="M1999" s="46"/>
      <c r="N1999" s="46"/>
      <c r="O1999" s="46"/>
    </row>
    <row r="2000" spans="1:15">
      <c r="A2000" s="45"/>
      <c r="B2000" s="44"/>
      <c r="C2000" s="4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</row>
    <row r="2001" spans="1:15">
      <c r="A2001" s="45"/>
      <c r="B2001" s="44"/>
      <c r="C2001" s="46"/>
      <c r="D2001" s="46"/>
      <c r="E2001" s="46"/>
      <c r="F2001" s="46"/>
      <c r="G2001" s="46"/>
      <c r="H2001" s="46"/>
      <c r="I2001" s="46"/>
      <c r="J2001" s="46"/>
      <c r="K2001" s="46"/>
      <c r="L2001" s="46"/>
      <c r="M2001" s="46"/>
      <c r="N2001" s="46"/>
      <c r="O2001" s="46"/>
    </row>
    <row r="2002" spans="1:15">
      <c r="A2002" s="45"/>
      <c r="B2002" s="44"/>
      <c r="C2002" s="46"/>
      <c r="D2002" s="46"/>
      <c r="E2002" s="46"/>
      <c r="F2002" s="46"/>
      <c r="G2002" s="46"/>
      <c r="H2002" s="46"/>
      <c r="I2002" s="46"/>
      <c r="J2002" s="46"/>
      <c r="K2002" s="46"/>
      <c r="L2002" s="46"/>
      <c r="M2002" s="46"/>
      <c r="N2002" s="46"/>
      <c r="O2002" s="46"/>
    </row>
    <row r="2003" spans="1:15">
      <c r="A2003" s="45"/>
      <c r="B2003" s="44"/>
      <c r="C2003" s="46"/>
      <c r="D2003" s="46"/>
      <c r="E2003" s="46"/>
      <c r="F2003" s="46"/>
      <c r="G2003" s="46"/>
      <c r="H2003" s="46"/>
      <c r="I2003" s="46"/>
      <c r="J2003" s="46"/>
      <c r="K2003" s="46"/>
      <c r="L2003" s="46"/>
      <c r="M2003" s="46"/>
      <c r="N2003" s="46"/>
      <c r="O2003" s="46"/>
    </row>
    <row r="2004" spans="1:15">
      <c r="A2004" s="45"/>
      <c r="B2004" s="44"/>
      <c r="C2004" s="4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</row>
    <row r="2005" spans="1:15">
      <c r="A2005" s="45"/>
      <c r="B2005" s="44"/>
      <c r="C2005" s="46"/>
      <c r="D2005" s="46"/>
      <c r="E2005" s="46"/>
      <c r="F2005" s="46"/>
      <c r="G2005" s="46"/>
      <c r="H2005" s="46"/>
      <c r="I2005" s="46"/>
      <c r="J2005" s="46"/>
      <c r="K2005" s="46"/>
      <c r="L2005" s="46"/>
      <c r="M2005" s="46"/>
      <c r="N2005" s="46"/>
      <c r="O2005" s="46"/>
    </row>
    <row r="2006" spans="1:15">
      <c r="A2006" s="45"/>
      <c r="B2006" s="44"/>
      <c r="C2006" s="46"/>
      <c r="D2006" s="46"/>
      <c r="E2006" s="46"/>
      <c r="F2006" s="46"/>
      <c r="G2006" s="46"/>
      <c r="H2006" s="46"/>
      <c r="I2006" s="46"/>
      <c r="J2006" s="46"/>
      <c r="K2006" s="46"/>
      <c r="L2006" s="46"/>
      <c r="M2006" s="46"/>
      <c r="N2006" s="46"/>
      <c r="O2006" s="46"/>
    </row>
    <row r="2007" spans="1:15">
      <c r="A2007" s="45"/>
      <c r="B2007" s="44"/>
      <c r="C2007" s="46"/>
      <c r="D2007" s="46"/>
      <c r="E2007" s="46"/>
      <c r="F2007" s="46"/>
      <c r="G2007" s="46"/>
      <c r="H2007" s="46"/>
      <c r="I2007" s="46"/>
      <c r="J2007" s="46"/>
      <c r="K2007" s="46"/>
      <c r="L2007" s="46"/>
      <c r="M2007" s="46"/>
      <c r="N2007" s="46"/>
      <c r="O2007" s="46"/>
    </row>
    <row r="2008" spans="1:15">
      <c r="A2008" s="45"/>
      <c r="B2008" s="44"/>
      <c r="C2008" s="4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</row>
    <row r="2009" spans="1:15">
      <c r="A2009" s="45"/>
      <c r="B2009" s="44"/>
      <c r="C2009" s="46"/>
      <c r="D2009" s="46"/>
      <c r="E2009" s="46"/>
      <c r="F2009" s="46"/>
      <c r="G2009" s="46"/>
      <c r="H2009" s="46"/>
      <c r="I2009" s="46"/>
      <c r="J2009" s="46"/>
      <c r="K2009" s="46"/>
      <c r="L2009" s="46"/>
      <c r="M2009" s="46"/>
      <c r="N2009" s="46"/>
      <c r="O2009" s="46"/>
    </row>
    <row r="2010" spans="1:15">
      <c r="A2010" s="45"/>
      <c r="B2010" s="44"/>
      <c r="C2010" s="46"/>
      <c r="D2010" s="46"/>
      <c r="E2010" s="46"/>
      <c r="F2010" s="46"/>
      <c r="G2010" s="46"/>
      <c r="H2010" s="46"/>
      <c r="I2010" s="46"/>
      <c r="J2010" s="46"/>
      <c r="K2010" s="46"/>
      <c r="L2010" s="46"/>
      <c r="M2010" s="46"/>
      <c r="N2010" s="46"/>
      <c r="O2010" s="46"/>
    </row>
    <row r="2011" spans="1:15">
      <c r="A2011" s="45"/>
      <c r="B2011" s="44"/>
      <c r="C2011" s="46"/>
      <c r="D2011" s="46"/>
      <c r="E2011" s="46"/>
      <c r="F2011" s="46"/>
      <c r="G2011" s="46"/>
      <c r="H2011" s="46"/>
      <c r="I2011" s="46"/>
      <c r="J2011" s="46"/>
      <c r="K2011" s="46"/>
      <c r="L2011" s="46"/>
      <c r="M2011" s="46"/>
      <c r="N2011" s="46"/>
      <c r="O2011" s="46"/>
    </row>
    <row r="2012" spans="1:15">
      <c r="A2012" s="45"/>
      <c r="B2012" s="44"/>
      <c r="C2012" s="4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</row>
    <row r="2013" spans="1:15">
      <c r="A2013" s="45"/>
      <c r="B2013" s="44"/>
      <c r="C2013" s="46"/>
      <c r="D2013" s="46"/>
      <c r="E2013" s="46"/>
      <c r="F2013" s="46"/>
      <c r="G2013" s="46"/>
      <c r="H2013" s="46"/>
      <c r="I2013" s="46"/>
      <c r="J2013" s="46"/>
      <c r="K2013" s="46"/>
      <c r="L2013" s="46"/>
      <c r="M2013" s="46"/>
      <c r="N2013" s="46"/>
      <c r="O2013" s="46"/>
    </row>
    <row r="2014" spans="1:15">
      <c r="A2014" s="45"/>
      <c r="B2014" s="44"/>
      <c r="C2014" s="46"/>
      <c r="D2014" s="46"/>
      <c r="E2014" s="46"/>
      <c r="F2014" s="46"/>
      <c r="G2014" s="46"/>
      <c r="H2014" s="46"/>
      <c r="I2014" s="46"/>
      <c r="J2014" s="46"/>
      <c r="K2014" s="46"/>
      <c r="L2014" s="46"/>
      <c r="M2014" s="46"/>
      <c r="N2014" s="46"/>
      <c r="O2014" s="46"/>
    </row>
    <row r="2015" spans="1:15">
      <c r="A2015" s="45"/>
      <c r="B2015" s="44"/>
      <c r="C2015" s="46"/>
      <c r="D2015" s="46"/>
      <c r="E2015" s="46"/>
      <c r="F2015" s="46"/>
      <c r="G2015" s="46"/>
      <c r="H2015" s="46"/>
      <c r="I2015" s="46"/>
      <c r="J2015" s="46"/>
      <c r="K2015" s="46"/>
      <c r="L2015" s="46"/>
      <c r="M2015" s="46"/>
      <c r="N2015" s="46"/>
      <c r="O2015" s="46"/>
    </row>
    <row r="2016" spans="1:15">
      <c r="A2016" s="45"/>
      <c r="B2016" s="44"/>
      <c r="C2016" s="4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</row>
    <row r="2017" spans="1:15">
      <c r="A2017" s="45"/>
      <c r="B2017" s="44"/>
      <c r="C2017" s="46"/>
      <c r="D2017" s="46"/>
      <c r="E2017" s="46"/>
      <c r="F2017" s="46"/>
      <c r="G2017" s="46"/>
      <c r="H2017" s="46"/>
      <c r="I2017" s="46"/>
      <c r="J2017" s="46"/>
      <c r="K2017" s="46"/>
      <c r="L2017" s="46"/>
      <c r="M2017" s="46"/>
      <c r="N2017" s="46"/>
      <c r="O2017" s="46"/>
    </row>
    <row r="2018" spans="1:15">
      <c r="A2018" s="45"/>
      <c r="B2018" s="44"/>
      <c r="C2018" s="46"/>
      <c r="D2018" s="46"/>
      <c r="E2018" s="46"/>
      <c r="F2018" s="46"/>
      <c r="G2018" s="46"/>
      <c r="H2018" s="46"/>
      <c r="I2018" s="46"/>
      <c r="J2018" s="46"/>
      <c r="K2018" s="46"/>
      <c r="L2018" s="46"/>
      <c r="M2018" s="46"/>
      <c r="N2018" s="46"/>
      <c r="O2018" s="46"/>
    </row>
    <row r="2019" spans="1:15">
      <c r="A2019" s="45"/>
      <c r="B2019" s="44"/>
      <c r="C2019" s="46"/>
      <c r="D2019" s="46"/>
      <c r="E2019" s="46"/>
      <c r="F2019" s="46"/>
      <c r="G2019" s="46"/>
      <c r="H2019" s="46"/>
      <c r="I2019" s="46"/>
      <c r="J2019" s="46"/>
      <c r="K2019" s="46"/>
      <c r="L2019" s="46"/>
      <c r="M2019" s="46"/>
      <c r="N2019" s="46"/>
      <c r="O2019" s="46"/>
    </row>
    <row r="2020" spans="1:15">
      <c r="A2020" s="45"/>
      <c r="B2020" s="44"/>
      <c r="C2020" s="4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</row>
    <row r="2021" spans="1:15">
      <c r="A2021" s="45"/>
      <c r="B2021" s="44"/>
      <c r="C2021" s="46"/>
      <c r="D2021" s="46"/>
      <c r="E2021" s="46"/>
      <c r="F2021" s="46"/>
      <c r="G2021" s="46"/>
      <c r="H2021" s="46"/>
      <c r="I2021" s="46"/>
      <c r="J2021" s="46"/>
      <c r="K2021" s="46"/>
      <c r="L2021" s="46"/>
      <c r="M2021" s="46"/>
      <c r="N2021" s="46"/>
      <c r="O2021" s="46"/>
    </row>
    <row r="2022" spans="1:15">
      <c r="A2022" s="45"/>
      <c r="B2022" s="44"/>
      <c r="C2022" s="46"/>
      <c r="D2022" s="46"/>
      <c r="E2022" s="46"/>
      <c r="F2022" s="46"/>
      <c r="G2022" s="46"/>
      <c r="H2022" s="46"/>
      <c r="I2022" s="46"/>
      <c r="J2022" s="46"/>
      <c r="K2022" s="46"/>
      <c r="L2022" s="46"/>
      <c r="M2022" s="46"/>
      <c r="N2022" s="46"/>
      <c r="O2022" s="46"/>
    </row>
    <row r="2023" spans="1:15">
      <c r="A2023" s="45"/>
      <c r="B2023" s="44"/>
      <c r="C2023" s="46"/>
      <c r="D2023" s="46"/>
      <c r="E2023" s="46"/>
      <c r="F2023" s="46"/>
      <c r="G2023" s="46"/>
      <c r="H2023" s="46"/>
      <c r="I2023" s="46"/>
      <c r="J2023" s="46"/>
      <c r="K2023" s="46"/>
      <c r="L2023" s="46"/>
      <c r="M2023" s="46"/>
      <c r="N2023" s="46"/>
      <c r="O2023" s="46"/>
    </row>
    <row r="2024" spans="1:15">
      <c r="A2024" s="45"/>
      <c r="B2024" s="44"/>
      <c r="C2024" s="4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</row>
    <row r="2025" spans="1:15">
      <c r="A2025" s="45"/>
      <c r="B2025" s="44"/>
      <c r="C2025" s="46"/>
      <c r="D2025" s="46"/>
      <c r="E2025" s="46"/>
      <c r="F2025" s="46"/>
      <c r="G2025" s="46"/>
      <c r="H2025" s="46"/>
      <c r="I2025" s="46"/>
      <c r="J2025" s="46"/>
      <c r="K2025" s="46"/>
      <c r="L2025" s="46"/>
      <c r="M2025" s="46"/>
      <c r="N2025" s="46"/>
      <c r="O2025" s="46"/>
    </row>
    <row r="2026" spans="1:15">
      <c r="A2026" s="45"/>
      <c r="B2026" s="44"/>
      <c r="C2026" s="46"/>
      <c r="D2026" s="46"/>
      <c r="E2026" s="46"/>
      <c r="F2026" s="46"/>
      <c r="G2026" s="46"/>
      <c r="H2026" s="46"/>
      <c r="I2026" s="46"/>
      <c r="J2026" s="46"/>
      <c r="K2026" s="46"/>
      <c r="L2026" s="46"/>
      <c r="M2026" s="46"/>
      <c r="N2026" s="46"/>
      <c r="O2026" s="46"/>
    </row>
    <row r="2027" spans="1:15">
      <c r="A2027" s="45"/>
      <c r="B2027" s="44"/>
      <c r="C2027" s="46"/>
      <c r="D2027" s="46"/>
      <c r="E2027" s="46"/>
      <c r="F2027" s="46"/>
      <c r="G2027" s="46"/>
      <c r="H2027" s="46"/>
      <c r="I2027" s="46"/>
      <c r="J2027" s="46"/>
      <c r="K2027" s="46"/>
      <c r="L2027" s="46"/>
      <c r="M2027" s="46"/>
      <c r="N2027" s="46"/>
      <c r="O2027" s="46"/>
    </row>
    <row r="2028" spans="1:15">
      <c r="A2028" s="45"/>
      <c r="B2028" s="44"/>
      <c r="C2028" s="4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</row>
    <row r="2029" spans="1:15">
      <c r="A2029" s="45"/>
      <c r="B2029" s="44"/>
      <c r="C2029" s="46"/>
      <c r="D2029" s="46"/>
      <c r="E2029" s="46"/>
      <c r="F2029" s="46"/>
      <c r="G2029" s="46"/>
      <c r="H2029" s="46"/>
      <c r="I2029" s="46"/>
      <c r="J2029" s="46"/>
      <c r="K2029" s="46"/>
      <c r="L2029" s="46"/>
      <c r="M2029" s="46"/>
      <c r="N2029" s="46"/>
      <c r="O2029" s="46"/>
    </row>
    <row r="2030" spans="1:15">
      <c r="A2030" s="45"/>
      <c r="B2030" s="44"/>
      <c r="C2030" s="46"/>
      <c r="D2030" s="46"/>
      <c r="E2030" s="46"/>
      <c r="F2030" s="46"/>
      <c r="G2030" s="46"/>
      <c r="H2030" s="46"/>
      <c r="I2030" s="46"/>
      <c r="J2030" s="46"/>
      <c r="K2030" s="46"/>
      <c r="L2030" s="46"/>
      <c r="M2030" s="46"/>
      <c r="N2030" s="46"/>
      <c r="O2030" s="46"/>
    </row>
    <row r="2031" spans="1:15">
      <c r="A2031" s="45"/>
      <c r="B2031" s="44"/>
      <c r="C2031" s="46"/>
      <c r="D2031" s="46"/>
      <c r="E2031" s="46"/>
      <c r="F2031" s="46"/>
      <c r="G2031" s="46"/>
      <c r="H2031" s="46"/>
      <c r="I2031" s="46"/>
      <c r="J2031" s="46"/>
      <c r="K2031" s="46"/>
      <c r="L2031" s="46"/>
      <c r="M2031" s="46"/>
      <c r="N2031" s="46"/>
      <c r="O2031" s="46"/>
    </row>
    <row r="2032" spans="1:15">
      <c r="A2032" s="45"/>
      <c r="B2032" s="44"/>
      <c r="C2032" s="4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</row>
    <row r="2033" spans="1:15">
      <c r="A2033" s="45"/>
      <c r="B2033" s="44"/>
      <c r="C2033" s="46"/>
      <c r="D2033" s="46"/>
      <c r="E2033" s="46"/>
      <c r="F2033" s="46"/>
      <c r="G2033" s="46"/>
      <c r="H2033" s="46"/>
      <c r="I2033" s="46"/>
      <c r="J2033" s="46"/>
      <c r="K2033" s="46"/>
      <c r="L2033" s="46"/>
      <c r="M2033" s="46"/>
      <c r="N2033" s="46"/>
      <c r="O2033" s="46"/>
    </row>
    <row r="2034" spans="1:15">
      <c r="A2034" s="45"/>
      <c r="B2034" s="44"/>
      <c r="C2034" s="46"/>
      <c r="D2034" s="46"/>
      <c r="E2034" s="46"/>
      <c r="F2034" s="46"/>
      <c r="G2034" s="46"/>
      <c r="H2034" s="46"/>
      <c r="I2034" s="46"/>
      <c r="J2034" s="46"/>
      <c r="K2034" s="46"/>
      <c r="L2034" s="46"/>
      <c r="M2034" s="46"/>
      <c r="N2034" s="46"/>
      <c r="O2034" s="46"/>
    </row>
    <row r="2035" spans="1:15">
      <c r="A2035" s="45"/>
      <c r="B2035" s="44"/>
      <c r="C2035" s="46"/>
      <c r="D2035" s="46"/>
      <c r="E2035" s="46"/>
      <c r="F2035" s="46"/>
      <c r="G2035" s="46"/>
      <c r="H2035" s="46"/>
      <c r="I2035" s="46"/>
      <c r="J2035" s="46"/>
      <c r="K2035" s="46"/>
      <c r="L2035" s="46"/>
      <c r="M2035" s="46"/>
      <c r="N2035" s="46"/>
      <c r="O2035" s="46"/>
    </row>
    <row r="2036" spans="1:15">
      <c r="A2036" s="45"/>
      <c r="B2036" s="44"/>
      <c r="C2036" s="4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</row>
    <row r="2037" spans="1:15">
      <c r="A2037" s="45"/>
      <c r="B2037" s="44"/>
      <c r="C2037" s="46"/>
      <c r="D2037" s="46"/>
      <c r="E2037" s="46"/>
      <c r="F2037" s="46"/>
      <c r="G2037" s="46"/>
      <c r="H2037" s="46"/>
      <c r="I2037" s="46"/>
      <c r="J2037" s="46"/>
      <c r="K2037" s="46"/>
      <c r="L2037" s="46"/>
      <c r="M2037" s="46"/>
      <c r="N2037" s="46"/>
      <c r="O2037" s="46"/>
    </row>
    <row r="2038" spans="1:15">
      <c r="A2038" s="45"/>
      <c r="B2038" s="44"/>
      <c r="C2038" s="46"/>
      <c r="D2038" s="46"/>
      <c r="E2038" s="46"/>
      <c r="F2038" s="46"/>
      <c r="G2038" s="46"/>
      <c r="H2038" s="46"/>
      <c r="I2038" s="46"/>
      <c r="J2038" s="46"/>
      <c r="K2038" s="46"/>
      <c r="L2038" s="46"/>
      <c r="M2038" s="46"/>
      <c r="N2038" s="46"/>
      <c r="O2038" s="46"/>
    </row>
    <row r="2039" spans="1:15">
      <c r="A2039" s="45"/>
      <c r="B2039" s="44"/>
      <c r="C2039" s="46"/>
      <c r="D2039" s="46"/>
      <c r="E2039" s="46"/>
      <c r="F2039" s="46"/>
      <c r="G2039" s="46"/>
      <c r="H2039" s="46"/>
      <c r="I2039" s="46"/>
      <c r="J2039" s="46"/>
      <c r="K2039" s="46"/>
      <c r="L2039" s="46"/>
      <c r="M2039" s="46"/>
      <c r="N2039" s="46"/>
      <c r="O2039" s="46"/>
    </row>
    <row r="2040" spans="1:15">
      <c r="A2040" s="45"/>
      <c r="B2040" s="44"/>
      <c r="C2040" s="4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</row>
    <row r="2041" spans="1:15">
      <c r="A2041" s="45"/>
      <c r="B2041" s="44"/>
      <c r="C2041" s="46"/>
      <c r="D2041" s="46"/>
      <c r="E2041" s="46"/>
      <c r="F2041" s="46"/>
      <c r="G2041" s="46"/>
      <c r="H2041" s="46"/>
      <c r="I2041" s="46"/>
      <c r="J2041" s="46"/>
      <c r="K2041" s="46"/>
      <c r="L2041" s="46"/>
      <c r="M2041" s="46"/>
      <c r="N2041" s="46"/>
      <c r="O2041" s="46"/>
    </row>
    <row r="2042" spans="1:15">
      <c r="A2042" s="45"/>
      <c r="B2042" s="44"/>
      <c r="C2042" s="46"/>
      <c r="D2042" s="46"/>
      <c r="E2042" s="46"/>
      <c r="F2042" s="46"/>
      <c r="G2042" s="46"/>
      <c r="H2042" s="46"/>
      <c r="I2042" s="46"/>
      <c r="J2042" s="46"/>
      <c r="K2042" s="46"/>
      <c r="L2042" s="46"/>
      <c r="M2042" s="46"/>
      <c r="N2042" s="46"/>
      <c r="O2042" s="46"/>
    </row>
    <row r="2043" spans="1:15">
      <c r="A2043" s="45"/>
      <c r="B2043" s="44"/>
      <c r="C2043" s="46"/>
      <c r="D2043" s="46"/>
      <c r="E2043" s="46"/>
      <c r="F2043" s="46"/>
      <c r="G2043" s="46"/>
      <c r="H2043" s="46"/>
      <c r="I2043" s="46"/>
      <c r="J2043" s="46"/>
      <c r="K2043" s="46"/>
      <c r="L2043" s="46"/>
      <c r="M2043" s="46"/>
      <c r="N2043" s="46"/>
      <c r="O2043" s="46"/>
    </row>
    <row r="2044" spans="1:15">
      <c r="A2044" s="45"/>
      <c r="B2044" s="44"/>
      <c r="C2044" s="4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</row>
    <row r="2045" spans="1:15">
      <c r="A2045" s="45"/>
      <c r="B2045" s="44"/>
      <c r="C2045" s="46"/>
      <c r="D2045" s="46"/>
      <c r="E2045" s="46"/>
      <c r="F2045" s="46"/>
      <c r="G2045" s="46"/>
      <c r="H2045" s="46"/>
      <c r="I2045" s="46"/>
      <c r="J2045" s="46"/>
      <c r="K2045" s="46"/>
      <c r="L2045" s="46"/>
      <c r="M2045" s="46"/>
      <c r="N2045" s="46"/>
      <c r="O2045" s="46"/>
    </row>
    <row r="2046" spans="1:15">
      <c r="A2046" s="45"/>
      <c r="B2046" s="44"/>
      <c r="C2046" s="46"/>
      <c r="D2046" s="46"/>
      <c r="E2046" s="46"/>
      <c r="F2046" s="46"/>
      <c r="G2046" s="46"/>
      <c r="H2046" s="46"/>
      <c r="I2046" s="46"/>
      <c r="J2046" s="46"/>
      <c r="K2046" s="46"/>
      <c r="L2046" s="46"/>
      <c r="M2046" s="46"/>
      <c r="N2046" s="46"/>
      <c r="O2046" s="46"/>
    </row>
    <row r="2047" spans="1:15">
      <c r="A2047" s="45"/>
      <c r="B2047" s="44"/>
      <c r="C2047" s="46"/>
      <c r="D2047" s="46"/>
      <c r="E2047" s="46"/>
      <c r="F2047" s="46"/>
      <c r="G2047" s="46"/>
      <c r="H2047" s="46"/>
      <c r="I2047" s="46"/>
      <c r="J2047" s="46"/>
      <c r="K2047" s="46"/>
      <c r="L2047" s="46"/>
      <c r="M2047" s="46"/>
      <c r="N2047" s="46"/>
      <c r="O2047" s="46"/>
    </row>
    <row r="2048" spans="1:15">
      <c r="A2048" s="45"/>
      <c r="B2048" s="44"/>
      <c r="C2048" s="4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</row>
    <row r="2049" spans="1:15">
      <c r="A2049" s="45"/>
      <c r="B2049" s="44"/>
      <c r="C2049" s="46"/>
      <c r="D2049" s="46"/>
      <c r="E2049" s="46"/>
      <c r="F2049" s="46"/>
      <c r="G2049" s="46"/>
      <c r="H2049" s="46"/>
      <c r="I2049" s="46"/>
      <c r="J2049" s="46"/>
      <c r="K2049" s="46"/>
      <c r="L2049" s="46"/>
      <c r="M2049" s="46"/>
      <c r="N2049" s="46"/>
      <c r="O2049" s="46"/>
    </row>
    <row r="2050" spans="1:15">
      <c r="A2050" s="45"/>
      <c r="B2050" s="44"/>
      <c r="C2050" s="46"/>
      <c r="D2050" s="46"/>
      <c r="E2050" s="46"/>
      <c r="F2050" s="46"/>
      <c r="G2050" s="46"/>
      <c r="H2050" s="46"/>
      <c r="I2050" s="46"/>
      <c r="J2050" s="46"/>
      <c r="K2050" s="46"/>
      <c r="L2050" s="46"/>
      <c r="M2050" s="46"/>
      <c r="N2050" s="46"/>
      <c r="O2050" s="46"/>
    </row>
    <row r="2051" spans="1:15">
      <c r="A2051" s="45"/>
      <c r="B2051" s="44"/>
      <c r="C2051" s="46"/>
      <c r="D2051" s="46"/>
      <c r="E2051" s="46"/>
      <c r="F2051" s="46"/>
      <c r="G2051" s="46"/>
      <c r="H2051" s="46"/>
      <c r="I2051" s="46"/>
      <c r="J2051" s="46"/>
      <c r="K2051" s="46"/>
      <c r="L2051" s="46"/>
      <c r="M2051" s="46"/>
      <c r="N2051" s="46"/>
      <c r="O2051" s="46"/>
    </row>
    <row r="2052" spans="1:15">
      <c r="A2052" s="45"/>
      <c r="B2052" s="44"/>
      <c r="C2052" s="4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</row>
    <row r="2053" spans="1:15">
      <c r="A2053" s="45"/>
      <c r="B2053" s="44"/>
      <c r="C2053" s="46"/>
      <c r="D2053" s="46"/>
      <c r="E2053" s="46"/>
      <c r="F2053" s="46"/>
      <c r="G2053" s="46"/>
      <c r="H2053" s="46"/>
      <c r="I2053" s="46"/>
      <c r="J2053" s="46"/>
      <c r="K2053" s="46"/>
      <c r="L2053" s="46"/>
      <c r="M2053" s="46"/>
      <c r="N2053" s="46"/>
      <c r="O2053" s="46"/>
    </row>
    <row r="2054" spans="1:15">
      <c r="A2054" s="45"/>
      <c r="B2054" s="44"/>
      <c r="C2054" s="46"/>
      <c r="D2054" s="46"/>
      <c r="E2054" s="46"/>
      <c r="F2054" s="46"/>
      <c r="G2054" s="46"/>
      <c r="H2054" s="46"/>
      <c r="I2054" s="46"/>
      <c r="J2054" s="46"/>
      <c r="K2054" s="46"/>
      <c r="L2054" s="46"/>
      <c r="M2054" s="46"/>
      <c r="N2054" s="46"/>
      <c r="O2054" s="46"/>
    </row>
    <row r="2055" spans="1:15">
      <c r="A2055" s="45"/>
      <c r="B2055" s="44"/>
      <c r="C2055" s="46"/>
      <c r="D2055" s="46"/>
      <c r="E2055" s="46"/>
      <c r="F2055" s="46"/>
      <c r="G2055" s="46"/>
      <c r="H2055" s="46"/>
      <c r="I2055" s="46"/>
      <c r="J2055" s="46"/>
      <c r="K2055" s="46"/>
      <c r="L2055" s="46"/>
      <c r="M2055" s="46"/>
      <c r="N2055" s="46"/>
      <c r="O2055" s="46"/>
    </row>
    <row r="2056" spans="1:15">
      <c r="A2056" s="45"/>
      <c r="B2056" s="44"/>
      <c r="C2056" s="4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</row>
    <row r="2057" spans="1:15">
      <c r="A2057" s="45"/>
      <c r="B2057" s="44"/>
      <c r="C2057" s="46"/>
      <c r="D2057" s="46"/>
      <c r="E2057" s="46"/>
      <c r="F2057" s="46"/>
      <c r="G2057" s="46"/>
      <c r="H2057" s="46"/>
      <c r="I2057" s="46"/>
      <c r="J2057" s="46"/>
      <c r="K2057" s="46"/>
      <c r="L2057" s="46"/>
      <c r="M2057" s="46"/>
      <c r="N2057" s="46"/>
      <c r="O2057" s="46"/>
    </row>
    <row r="2058" spans="1:15">
      <c r="A2058" s="45"/>
      <c r="B2058" s="44"/>
      <c r="C2058" s="46"/>
      <c r="D2058" s="46"/>
      <c r="E2058" s="46"/>
      <c r="F2058" s="46"/>
      <c r="G2058" s="46"/>
      <c r="H2058" s="46"/>
      <c r="I2058" s="46"/>
      <c r="J2058" s="46"/>
      <c r="K2058" s="46"/>
      <c r="L2058" s="46"/>
      <c r="M2058" s="46"/>
      <c r="N2058" s="46"/>
      <c r="O2058" s="46"/>
    </row>
    <row r="2059" spans="1:15">
      <c r="A2059" s="45"/>
      <c r="B2059" s="44"/>
      <c r="C2059" s="46"/>
      <c r="D2059" s="46"/>
      <c r="E2059" s="46"/>
      <c r="F2059" s="46"/>
      <c r="G2059" s="46"/>
      <c r="H2059" s="46"/>
      <c r="I2059" s="46"/>
      <c r="J2059" s="46"/>
      <c r="K2059" s="46"/>
      <c r="L2059" s="46"/>
      <c r="M2059" s="46"/>
      <c r="N2059" s="46"/>
      <c r="O2059" s="46"/>
    </row>
    <row r="2060" spans="1:15">
      <c r="A2060" s="45"/>
      <c r="B2060" s="44"/>
      <c r="C2060" s="4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</row>
    <row r="2061" spans="1:15">
      <c r="A2061" s="45"/>
      <c r="B2061" s="44"/>
      <c r="C2061" s="46"/>
      <c r="D2061" s="46"/>
      <c r="E2061" s="46"/>
      <c r="F2061" s="46"/>
      <c r="G2061" s="46"/>
      <c r="H2061" s="46"/>
      <c r="I2061" s="46"/>
      <c r="J2061" s="46"/>
      <c r="K2061" s="46"/>
      <c r="L2061" s="46"/>
      <c r="M2061" s="46"/>
      <c r="N2061" s="46"/>
      <c r="O2061" s="46"/>
    </row>
    <row r="2062" spans="1:15">
      <c r="A2062" s="45"/>
      <c r="B2062" s="44"/>
      <c r="C2062" s="46"/>
      <c r="D2062" s="46"/>
      <c r="E2062" s="46"/>
      <c r="F2062" s="46"/>
      <c r="G2062" s="46"/>
      <c r="H2062" s="46"/>
      <c r="I2062" s="46"/>
      <c r="J2062" s="46"/>
      <c r="K2062" s="46"/>
      <c r="L2062" s="46"/>
      <c r="M2062" s="46"/>
      <c r="N2062" s="46"/>
      <c r="O2062" s="46"/>
    </row>
    <row r="2063" spans="1:15">
      <c r="A2063" s="45"/>
      <c r="B2063" s="44"/>
      <c r="C2063" s="46"/>
      <c r="D2063" s="46"/>
      <c r="E2063" s="46"/>
      <c r="F2063" s="46"/>
      <c r="G2063" s="46"/>
      <c r="H2063" s="46"/>
      <c r="I2063" s="46"/>
      <c r="J2063" s="46"/>
      <c r="K2063" s="46"/>
      <c r="L2063" s="46"/>
      <c r="M2063" s="46"/>
      <c r="N2063" s="46"/>
      <c r="O2063" s="46"/>
    </row>
    <row r="2064" spans="1:15">
      <c r="A2064" s="45"/>
      <c r="B2064" s="44"/>
      <c r="C2064" s="4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</row>
    <row r="2065" spans="1:15">
      <c r="A2065" s="45"/>
      <c r="B2065" s="44"/>
      <c r="C2065" s="46"/>
      <c r="D2065" s="46"/>
      <c r="E2065" s="46"/>
      <c r="F2065" s="46"/>
      <c r="G2065" s="46"/>
      <c r="H2065" s="46"/>
      <c r="I2065" s="46"/>
      <c r="J2065" s="46"/>
      <c r="K2065" s="46"/>
      <c r="L2065" s="46"/>
      <c r="M2065" s="46"/>
      <c r="N2065" s="46"/>
      <c r="O2065" s="46"/>
    </row>
    <row r="2066" spans="1:15">
      <c r="A2066" s="45"/>
      <c r="B2066" s="44"/>
      <c r="C2066" s="46"/>
      <c r="D2066" s="46"/>
      <c r="E2066" s="46"/>
      <c r="F2066" s="46"/>
      <c r="G2066" s="46"/>
      <c r="H2066" s="46"/>
      <c r="I2066" s="46"/>
      <c r="J2066" s="46"/>
      <c r="K2066" s="46"/>
      <c r="L2066" s="46"/>
      <c r="M2066" s="46"/>
      <c r="N2066" s="46"/>
      <c r="O2066" s="46"/>
    </row>
    <row r="2067" spans="1:15">
      <c r="A2067" s="45"/>
      <c r="B2067" s="44"/>
      <c r="C2067" s="46"/>
      <c r="D2067" s="46"/>
      <c r="E2067" s="46"/>
      <c r="F2067" s="46"/>
      <c r="G2067" s="46"/>
      <c r="H2067" s="46"/>
      <c r="I2067" s="46"/>
      <c r="J2067" s="46"/>
      <c r="K2067" s="46"/>
      <c r="L2067" s="46"/>
      <c r="M2067" s="46"/>
      <c r="N2067" s="46"/>
      <c r="O2067" s="46"/>
    </row>
    <row r="2068" spans="1:15">
      <c r="A2068" s="45"/>
      <c r="B2068" s="44"/>
      <c r="C2068" s="4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</row>
    <row r="2069" spans="1:15">
      <c r="A2069" s="45"/>
      <c r="B2069" s="44"/>
      <c r="C2069" s="46"/>
      <c r="D2069" s="46"/>
      <c r="E2069" s="46"/>
      <c r="F2069" s="46"/>
      <c r="G2069" s="46"/>
      <c r="H2069" s="46"/>
      <c r="I2069" s="46"/>
      <c r="J2069" s="46"/>
      <c r="K2069" s="46"/>
      <c r="L2069" s="46"/>
      <c r="M2069" s="46"/>
      <c r="N2069" s="46"/>
      <c r="O2069" s="46"/>
    </row>
    <row r="2070" spans="1:15">
      <c r="A2070" s="45"/>
      <c r="B2070" s="44"/>
      <c r="C2070" s="46"/>
      <c r="D2070" s="46"/>
      <c r="E2070" s="46"/>
      <c r="F2070" s="46"/>
      <c r="G2070" s="46"/>
      <c r="H2070" s="46"/>
      <c r="I2070" s="46"/>
      <c r="J2070" s="46"/>
      <c r="K2070" s="46"/>
      <c r="L2070" s="46"/>
      <c r="M2070" s="46"/>
      <c r="N2070" s="46"/>
      <c r="O2070" s="46"/>
    </row>
    <row r="2071" spans="1:15">
      <c r="A2071" s="45"/>
      <c r="B2071" s="44"/>
      <c r="C2071" s="46"/>
      <c r="D2071" s="46"/>
      <c r="E2071" s="46"/>
      <c r="F2071" s="46"/>
      <c r="G2071" s="46"/>
      <c r="H2071" s="46"/>
      <c r="I2071" s="46"/>
      <c r="J2071" s="46"/>
      <c r="K2071" s="46"/>
      <c r="L2071" s="46"/>
      <c r="M2071" s="46"/>
      <c r="N2071" s="46"/>
      <c r="O2071" s="46"/>
    </row>
    <row r="2072" spans="1:15">
      <c r="A2072" s="45"/>
      <c r="B2072" s="44"/>
      <c r="C2072" s="4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</row>
    <row r="2073" spans="1:15">
      <c r="A2073" s="45"/>
      <c r="B2073" s="44"/>
      <c r="C2073" s="46"/>
      <c r="D2073" s="46"/>
      <c r="E2073" s="46"/>
      <c r="F2073" s="46"/>
      <c r="G2073" s="46"/>
      <c r="H2073" s="46"/>
      <c r="I2073" s="46"/>
      <c r="J2073" s="46"/>
      <c r="K2073" s="46"/>
      <c r="L2073" s="46"/>
      <c r="M2073" s="46"/>
      <c r="N2073" s="46"/>
      <c r="O2073" s="46"/>
    </row>
    <row r="2074" spans="1:15">
      <c r="A2074" s="45"/>
      <c r="B2074" s="44"/>
      <c r="C2074" s="46"/>
      <c r="D2074" s="46"/>
      <c r="E2074" s="46"/>
      <c r="F2074" s="46"/>
      <c r="G2074" s="46"/>
      <c r="H2074" s="46"/>
      <c r="I2074" s="46"/>
      <c r="J2074" s="46"/>
      <c r="K2074" s="46"/>
      <c r="L2074" s="46"/>
      <c r="M2074" s="46"/>
      <c r="N2074" s="46"/>
      <c r="O2074" s="46"/>
    </row>
    <row r="2075" spans="1:15">
      <c r="A2075" s="45"/>
      <c r="B2075" s="44"/>
      <c r="C2075" s="46"/>
      <c r="D2075" s="46"/>
      <c r="E2075" s="46"/>
      <c r="F2075" s="46"/>
      <c r="G2075" s="46"/>
      <c r="H2075" s="46"/>
      <c r="I2075" s="46"/>
      <c r="J2075" s="46"/>
      <c r="K2075" s="46"/>
      <c r="L2075" s="46"/>
      <c r="M2075" s="46"/>
      <c r="N2075" s="46"/>
      <c r="O2075" s="46"/>
    </row>
    <row r="2076" spans="1:15">
      <c r="A2076" s="45"/>
      <c r="B2076" s="44"/>
      <c r="C2076" s="4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</row>
    <row r="2077" spans="1:15">
      <c r="A2077" s="45"/>
      <c r="B2077" s="44"/>
      <c r="C2077" s="46"/>
      <c r="D2077" s="46"/>
      <c r="E2077" s="46"/>
      <c r="F2077" s="46"/>
      <c r="G2077" s="46"/>
      <c r="H2077" s="46"/>
      <c r="I2077" s="46"/>
      <c r="J2077" s="46"/>
      <c r="K2077" s="46"/>
      <c r="L2077" s="46"/>
      <c r="M2077" s="46"/>
      <c r="N2077" s="46"/>
      <c r="O2077" s="46"/>
    </row>
    <row r="2078" spans="1:15">
      <c r="A2078" s="45"/>
      <c r="B2078" s="44"/>
      <c r="C2078" s="46"/>
      <c r="D2078" s="46"/>
      <c r="E2078" s="46"/>
      <c r="F2078" s="46"/>
      <c r="G2078" s="46"/>
      <c r="H2078" s="46"/>
      <c r="I2078" s="46"/>
      <c r="J2078" s="46"/>
      <c r="K2078" s="46"/>
      <c r="L2078" s="46"/>
      <c r="M2078" s="46"/>
      <c r="N2078" s="46"/>
      <c r="O2078" s="46"/>
    </row>
    <row r="2079" spans="1:15">
      <c r="A2079" s="45"/>
      <c r="B2079" s="44"/>
      <c r="C2079" s="46"/>
      <c r="D2079" s="46"/>
      <c r="E2079" s="46"/>
      <c r="F2079" s="46"/>
      <c r="G2079" s="46"/>
      <c r="H2079" s="46"/>
      <c r="I2079" s="46"/>
      <c r="J2079" s="46"/>
      <c r="K2079" s="46"/>
      <c r="L2079" s="46"/>
      <c r="M2079" s="46"/>
      <c r="N2079" s="46"/>
      <c r="O2079" s="46"/>
    </row>
    <row r="2080" spans="1:15">
      <c r="A2080" s="45"/>
      <c r="B2080" s="44"/>
      <c r="C2080" s="4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</row>
    <row r="2081" spans="1:15">
      <c r="A2081" s="45"/>
      <c r="B2081" s="44"/>
      <c r="C2081" s="46"/>
      <c r="D2081" s="46"/>
      <c r="E2081" s="46"/>
      <c r="F2081" s="46"/>
      <c r="G2081" s="46"/>
      <c r="H2081" s="46"/>
      <c r="I2081" s="46"/>
      <c r="J2081" s="46"/>
      <c r="K2081" s="46"/>
      <c r="L2081" s="46"/>
      <c r="M2081" s="46"/>
      <c r="N2081" s="46"/>
      <c r="O2081" s="46"/>
    </row>
    <row r="2082" spans="1:15">
      <c r="A2082" s="45"/>
      <c r="B2082" s="44"/>
      <c r="C2082" s="46"/>
      <c r="D2082" s="46"/>
      <c r="E2082" s="46"/>
      <c r="F2082" s="46"/>
      <c r="G2082" s="46"/>
      <c r="H2082" s="46"/>
      <c r="I2082" s="46"/>
      <c r="J2082" s="46"/>
      <c r="K2082" s="46"/>
      <c r="L2082" s="46"/>
      <c r="M2082" s="46"/>
      <c r="N2082" s="46"/>
      <c r="O2082" s="46"/>
    </row>
    <row r="2083" spans="1:15">
      <c r="A2083" s="45"/>
      <c r="B2083" s="44"/>
      <c r="C2083" s="46"/>
      <c r="D2083" s="46"/>
      <c r="E2083" s="46"/>
      <c r="F2083" s="46"/>
      <c r="G2083" s="46"/>
      <c r="H2083" s="46"/>
      <c r="I2083" s="46"/>
      <c r="J2083" s="46"/>
      <c r="K2083" s="46"/>
      <c r="L2083" s="46"/>
      <c r="M2083" s="46"/>
      <c r="N2083" s="46"/>
      <c r="O2083" s="46"/>
    </row>
    <row r="2084" spans="1:15">
      <c r="A2084" s="45"/>
      <c r="B2084" s="44"/>
      <c r="C2084" s="4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</row>
    <row r="2085" spans="1:15">
      <c r="A2085" s="45"/>
      <c r="B2085" s="44"/>
      <c r="C2085" s="46"/>
      <c r="D2085" s="46"/>
      <c r="E2085" s="46"/>
      <c r="F2085" s="46"/>
      <c r="G2085" s="46"/>
      <c r="H2085" s="46"/>
      <c r="I2085" s="46"/>
      <c r="J2085" s="46"/>
      <c r="K2085" s="46"/>
      <c r="L2085" s="46"/>
      <c r="M2085" s="46"/>
      <c r="N2085" s="46"/>
      <c r="O2085" s="46"/>
    </row>
    <row r="2086" spans="1:15">
      <c r="A2086" s="45"/>
      <c r="B2086" s="44"/>
      <c r="C2086" s="46"/>
      <c r="D2086" s="46"/>
      <c r="E2086" s="46"/>
      <c r="F2086" s="46"/>
      <c r="G2086" s="46"/>
      <c r="H2086" s="46"/>
      <c r="I2086" s="46"/>
      <c r="J2086" s="46"/>
      <c r="K2086" s="46"/>
      <c r="L2086" s="46"/>
      <c r="M2086" s="46"/>
      <c r="N2086" s="46"/>
      <c r="O2086" s="46"/>
    </row>
    <row r="2087" spans="1:15">
      <c r="A2087" s="45"/>
      <c r="B2087" s="44"/>
      <c r="C2087" s="46"/>
      <c r="D2087" s="46"/>
      <c r="E2087" s="46"/>
      <c r="F2087" s="46"/>
      <c r="G2087" s="46"/>
      <c r="H2087" s="46"/>
      <c r="I2087" s="46"/>
      <c r="J2087" s="46"/>
      <c r="K2087" s="46"/>
      <c r="L2087" s="46"/>
      <c r="M2087" s="46"/>
      <c r="N2087" s="46"/>
      <c r="O2087" s="46"/>
    </row>
    <row r="2088" spans="1:15">
      <c r="A2088" s="45"/>
      <c r="B2088" s="44"/>
      <c r="C2088" s="4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</row>
    <row r="2089" spans="1:15">
      <c r="A2089" s="45"/>
      <c r="B2089" s="44"/>
      <c r="C2089" s="46"/>
      <c r="D2089" s="46"/>
      <c r="E2089" s="46"/>
      <c r="F2089" s="46"/>
      <c r="G2089" s="46"/>
      <c r="H2089" s="46"/>
      <c r="I2089" s="46"/>
      <c r="J2089" s="46"/>
      <c r="K2089" s="46"/>
      <c r="L2089" s="46"/>
      <c r="M2089" s="46"/>
      <c r="N2089" s="46"/>
      <c r="O2089" s="46"/>
    </row>
    <row r="2090" spans="1:15">
      <c r="A2090" s="45"/>
      <c r="B2090" s="44"/>
      <c r="C2090" s="46"/>
      <c r="D2090" s="46"/>
      <c r="E2090" s="46"/>
      <c r="F2090" s="46"/>
      <c r="G2090" s="46"/>
      <c r="H2090" s="46"/>
      <c r="I2090" s="46"/>
      <c r="J2090" s="46"/>
      <c r="K2090" s="46"/>
      <c r="L2090" s="46"/>
      <c r="M2090" s="46"/>
      <c r="N2090" s="46"/>
      <c r="O2090" s="46"/>
    </row>
    <row r="2091" spans="1:15">
      <c r="A2091" s="45"/>
      <c r="B2091" s="44"/>
      <c r="C2091" s="46"/>
      <c r="D2091" s="46"/>
      <c r="E2091" s="46"/>
      <c r="F2091" s="46"/>
      <c r="G2091" s="46"/>
      <c r="H2091" s="46"/>
      <c r="I2091" s="46"/>
      <c r="J2091" s="46"/>
      <c r="K2091" s="46"/>
      <c r="L2091" s="46"/>
      <c r="M2091" s="46"/>
      <c r="N2091" s="46"/>
      <c r="O2091" s="46"/>
    </row>
    <row r="2092" spans="1:15">
      <c r="A2092" s="45"/>
      <c r="B2092" s="44"/>
      <c r="C2092" s="4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</row>
    <row r="2093" spans="1:15">
      <c r="A2093" s="45"/>
      <c r="B2093" s="44"/>
      <c r="C2093" s="46"/>
      <c r="D2093" s="46"/>
      <c r="E2093" s="46"/>
      <c r="F2093" s="46"/>
      <c r="G2093" s="46"/>
      <c r="H2093" s="46"/>
      <c r="I2093" s="46"/>
      <c r="J2093" s="46"/>
      <c r="K2093" s="46"/>
      <c r="L2093" s="46"/>
      <c r="M2093" s="46"/>
      <c r="N2093" s="46"/>
      <c r="O2093" s="46"/>
    </row>
    <row r="2094" spans="1:15">
      <c r="A2094" s="45"/>
      <c r="B2094" s="44"/>
      <c r="C2094" s="46"/>
      <c r="D2094" s="46"/>
      <c r="E2094" s="46"/>
      <c r="F2094" s="46"/>
      <c r="G2094" s="46"/>
      <c r="H2094" s="46"/>
      <c r="I2094" s="46"/>
      <c r="J2094" s="46"/>
      <c r="K2094" s="46"/>
      <c r="L2094" s="46"/>
      <c r="M2094" s="46"/>
      <c r="N2094" s="46"/>
      <c r="O2094" s="46"/>
    </row>
    <row r="2095" spans="1:15">
      <c r="A2095" s="45"/>
      <c r="B2095" s="44"/>
      <c r="C2095" s="46"/>
      <c r="D2095" s="46"/>
      <c r="E2095" s="46"/>
      <c r="F2095" s="46"/>
      <c r="G2095" s="46"/>
      <c r="H2095" s="46"/>
      <c r="I2095" s="46"/>
      <c r="J2095" s="46"/>
      <c r="K2095" s="46"/>
      <c r="L2095" s="46"/>
      <c r="M2095" s="46"/>
      <c r="N2095" s="46"/>
      <c r="O2095" s="46"/>
    </row>
    <row r="2096" spans="1:15">
      <c r="A2096" s="45"/>
      <c r="B2096" s="44"/>
      <c r="C2096" s="4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</row>
    <row r="2097" spans="1:15">
      <c r="A2097" s="45"/>
      <c r="B2097" s="44"/>
      <c r="C2097" s="46"/>
      <c r="D2097" s="46"/>
      <c r="E2097" s="46"/>
      <c r="F2097" s="46"/>
      <c r="G2097" s="46"/>
      <c r="H2097" s="46"/>
      <c r="I2097" s="46"/>
      <c r="J2097" s="46"/>
      <c r="K2097" s="46"/>
      <c r="L2097" s="46"/>
      <c r="M2097" s="46"/>
      <c r="N2097" s="46"/>
      <c r="O2097" s="46"/>
    </row>
    <row r="2098" spans="1:15">
      <c r="A2098" s="45"/>
      <c r="B2098" s="44"/>
      <c r="C2098" s="46"/>
      <c r="D2098" s="46"/>
      <c r="E2098" s="46"/>
      <c r="F2098" s="46"/>
      <c r="G2098" s="46"/>
      <c r="H2098" s="46"/>
      <c r="I2098" s="46"/>
      <c r="J2098" s="46"/>
      <c r="K2098" s="46"/>
      <c r="L2098" s="46"/>
      <c r="M2098" s="46"/>
      <c r="N2098" s="46"/>
      <c r="O2098" s="46"/>
    </row>
    <row r="2099" spans="1:15">
      <c r="A2099" s="45"/>
      <c r="B2099" s="44"/>
      <c r="C2099" s="46"/>
      <c r="D2099" s="46"/>
      <c r="E2099" s="46"/>
      <c r="F2099" s="46"/>
      <c r="G2099" s="46"/>
      <c r="H2099" s="46"/>
      <c r="I2099" s="46"/>
      <c r="J2099" s="46"/>
      <c r="K2099" s="46"/>
      <c r="L2099" s="46"/>
      <c r="M2099" s="46"/>
      <c r="N2099" s="46"/>
      <c r="O2099" s="46"/>
    </row>
    <row r="2100" spans="1:15">
      <c r="A2100" s="45"/>
      <c r="B2100" s="44"/>
      <c r="C2100" s="4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</row>
    <row r="2101" spans="1:15">
      <c r="A2101" s="45"/>
      <c r="B2101" s="44"/>
      <c r="C2101" s="46"/>
      <c r="D2101" s="46"/>
      <c r="E2101" s="46"/>
      <c r="F2101" s="46"/>
      <c r="G2101" s="46"/>
      <c r="H2101" s="46"/>
      <c r="I2101" s="46"/>
      <c r="J2101" s="46"/>
      <c r="K2101" s="46"/>
      <c r="L2101" s="46"/>
      <c r="M2101" s="46"/>
      <c r="N2101" s="46"/>
      <c r="O2101" s="46"/>
    </row>
    <row r="2102" spans="1:15">
      <c r="A2102" s="45"/>
      <c r="B2102" s="44"/>
      <c r="C2102" s="46"/>
      <c r="D2102" s="46"/>
      <c r="E2102" s="46"/>
      <c r="F2102" s="46"/>
      <c r="G2102" s="46"/>
      <c r="H2102" s="46"/>
      <c r="I2102" s="46"/>
      <c r="J2102" s="46"/>
      <c r="K2102" s="46"/>
      <c r="L2102" s="46"/>
      <c r="M2102" s="46"/>
      <c r="N2102" s="46"/>
      <c r="O2102" s="46"/>
    </row>
    <row r="2103" spans="1:15">
      <c r="A2103" s="45"/>
      <c r="B2103" s="44"/>
      <c r="C2103" s="46"/>
      <c r="D2103" s="46"/>
      <c r="E2103" s="46"/>
      <c r="F2103" s="46"/>
      <c r="G2103" s="46"/>
      <c r="H2103" s="46"/>
      <c r="I2103" s="46"/>
      <c r="J2103" s="46"/>
      <c r="K2103" s="46"/>
      <c r="L2103" s="46"/>
      <c r="M2103" s="46"/>
      <c r="N2103" s="46"/>
      <c r="O2103" s="46"/>
    </row>
    <row r="2104" spans="1:15">
      <c r="A2104" s="45"/>
      <c r="B2104" s="44"/>
      <c r="C2104" s="4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</row>
    <row r="2105" spans="1:15">
      <c r="A2105" s="45"/>
      <c r="B2105" s="44"/>
      <c r="C2105" s="46"/>
      <c r="D2105" s="46"/>
      <c r="E2105" s="46"/>
      <c r="F2105" s="46"/>
      <c r="G2105" s="46"/>
      <c r="H2105" s="46"/>
      <c r="I2105" s="46"/>
      <c r="J2105" s="46"/>
      <c r="K2105" s="46"/>
      <c r="L2105" s="46"/>
      <c r="M2105" s="46"/>
      <c r="N2105" s="46"/>
      <c r="O2105" s="46"/>
    </row>
    <row r="2106" spans="1:15">
      <c r="A2106" s="45"/>
      <c r="B2106" s="44"/>
      <c r="C2106" s="46"/>
      <c r="D2106" s="46"/>
      <c r="E2106" s="46"/>
      <c r="F2106" s="46"/>
      <c r="G2106" s="46"/>
      <c r="H2106" s="46"/>
      <c r="I2106" s="46"/>
      <c r="J2106" s="46"/>
      <c r="K2106" s="46"/>
      <c r="L2106" s="46"/>
      <c r="M2106" s="46"/>
      <c r="N2106" s="46"/>
      <c r="O2106" s="46"/>
    </row>
    <row r="2107" spans="1:15">
      <c r="A2107" s="45"/>
      <c r="B2107" s="44"/>
      <c r="C2107" s="46"/>
      <c r="D2107" s="46"/>
      <c r="E2107" s="46"/>
      <c r="F2107" s="46"/>
      <c r="G2107" s="46"/>
      <c r="H2107" s="46"/>
      <c r="I2107" s="46"/>
      <c r="J2107" s="46"/>
      <c r="K2107" s="46"/>
      <c r="L2107" s="46"/>
      <c r="M2107" s="46"/>
      <c r="N2107" s="46"/>
      <c r="O2107" s="46"/>
    </row>
    <row r="2108" spans="1:15">
      <c r="A2108" s="45"/>
      <c r="B2108" s="44"/>
      <c r="C2108" s="4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</row>
    <row r="2109" spans="1:15">
      <c r="A2109" s="45"/>
      <c r="B2109" s="44"/>
      <c r="C2109" s="46"/>
      <c r="D2109" s="46"/>
      <c r="E2109" s="46"/>
      <c r="F2109" s="46"/>
      <c r="G2109" s="46"/>
      <c r="H2109" s="46"/>
      <c r="I2109" s="46"/>
      <c r="J2109" s="46"/>
      <c r="K2109" s="46"/>
      <c r="L2109" s="46"/>
      <c r="M2109" s="46"/>
      <c r="N2109" s="46"/>
      <c r="O2109" s="46"/>
    </row>
    <row r="2110" spans="1:15">
      <c r="A2110" s="45"/>
      <c r="B2110" s="44"/>
      <c r="C2110" s="46"/>
      <c r="D2110" s="46"/>
      <c r="E2110" s="46"/>
      <c r="F2110" s="46"/>
      <c r="G2110" s="46"/>
      <c r="H2110" s="46"/>
      <c r="I2110" s="46"/>
      <c r="J2110" s="46"/>
      <c r="K2110" s="46"/>
      <c r="L2110" s="46"/>
      <c r="M2110" s="46"/>
      <c r="N2110" s="46"/>
      <c r="O2110" s="46"/>
    </row>
    <row r="2111" spans="1:15">
      <c r="A2111" s="45"/>
      <c r="B2111" s="44"/>
      <c r="C2111" s="46"/>
      <c r="D2111" s="46"/>
      <c r="E2111" s="46"/>
      <c r="F2111" s="46"/>
      <c r="G2111" s="46"/>
      <c r="H2111" s="46"/>
      <c r="I2111" s="46"/>
      <c r="J2111" s="46"/>
      <c r="K2111" s="46"/>
      <c r="L2111" s="46"/>
      <c r="M2111" s="46"/>
      <c r="N2111" s="46"/>
      <c r="O2111" s="46"/>
    </row>
    <row r="2112" spans="1:15">
      <c r="A2112" s="45"/>
      <c r="B2112" s="44"/>
      <c r="C2112" s="4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</row>
    <row r="2113" spans="1:15">
      <c r="A2113" s="45"/>
      <c r="B2113" s="44"/>
      <c r="C2113" s="46"/>
      <c r="D2113" s="46"/>
      <c r="E2113" s="46"/>
      <c r="F2113" s="46"/>
      <c r="G2113" s="46"/>
      <c r="H2113" s="46"/>
      <c r="I2113" s="46"/>
      <c r="J2113" s="46"/>
      <c r="K2113" s="46"/>
      <c r="L2113" s="46"/>
      <c r="M2113" s="46"/>
      <c r="N2113" s="46"/>
      <c r="O2113" s="46"/>
    </row>
    <row r="2114" spans="1:15">
      <c r="A2114" s="45"/>
      <c r="B2114" s="44"/>
      <c r="C2114" s="46"/>
      <c r="D2114" s="46"/>
      <c r="E2114" s="46"/>
      <c r="F2114" s="46"/>
      <c r="G2114" s="46"/>
      <c r="H2114" s="46"/>
      <c r="I2114" s="46"/>
      <c r="J2114" s="46"/>
      <c r="K2114" s="46"/>
      <c r="L2114" s="46"/>
      <c r="M2114" s="46"/>
      <c r="N2114" s="46"/>
      <c r="O2114" s="46"/>
    </row>
    <row r="2115" spans="1:15">
      <c r="A2115" s="45"/>
      <c r="B2115" s="44"/>
      <c r="C2115" s="46"/>
      <c r="D2115" s="46"/>
      <c r="E2115" s="46"/>
      <c r="F2115" s="46"/>
      <c r="G2115" s="46"/>
      <c r="H2115" s="46"/>
      <c r="I2115" s="46"/>
      <c r="J2115" s="46"/>
      <c r="K2115" s="46"/>
      <c r="L2115" s="46"/>
      <c r="M2115" s="46"/>
      <c r="N2115" s="46"/>
      <c r="O2115" s="46"/>
    </row>
    <row r="2116" spans="1:15">
      <c r="A2116" s="45"/>
      <c r="B2116" s="44"/>
      <c r="C2116" s="4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</row>
    <row r="2117" spans="1:15">
      <c r="A2117" s="45"/>
      <c r="B2117" s="44"/>
      <c r="C2117" s="46"/>
      <c r="D2117" s="46"/>
      <c r="E2117" s="46"/>
      <c r="F2117" s="46"/>
      <c r="G2117" s="46"/>
      <c r="H2117" s="46"/>
      <c r="I2117" s="46"/>
      <c r="J2117" s="46"/>
      <c r="K2117" s="46"/>
      <c r="L2117" s="46"/>
      <c r="M2117" s="46"/>
      <c r="N2117" s="46"/>
      <c r="O2117" s="46"/>
    </row>
    <row r="2118" spans="1:15">
      <c r="A2118" s="45"/>
      <c r="B2118" s="44"/>
      <c r="C2118" s="46"/>
      <c r="D2118" s="46"/>
      <c r="E2118" s="46"/>
      <c r="F2118" s="46"/>
      <c r="G2118" s="46"/>
      <c r="H2118" s="46"/>
      <c r="I2118" s="46"/>
      <c r="J2118" s="46"/>
      <c r="K2118" s="46"/>
      <c r="L2118" s="46"/>
      <c r="M2118" s="46"/>
      <c r="N2118" s="46"/>
      <c r="O2118" s="46"/>
    </row>
    <row r="2119" spans="1:15">
      <c r="A2119" s="45"/>
      <c r="B2119" s="44"/>
      <c r="C2119" s="46"/>
      <c r="D2119" s="46"/>
      <c r="E2119" s="46"/>
      <c r="F2119" s="46"/>
      <c r="G2119" s="46"/>
      <c r="H2119" s="46"/>
      <c r="I2119" s="46"/>
      <c r="J2119" s="46"/>
      <c r="K2119" s="46"/>
      <c r="L2119" s="46"/>
      <c r="M2119" s="46"/>
      <c r="N2119" s="46"/>
      <c r="O2119" s="46"/>
    </row>
    <row r="2120" spans="1:15">
      <c r="A2120" s="45"/>
      <c r="B2120" s="44"/>
      <c r="C2120" s="4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</row>
    <row r="2121" spans="1:15">
      <c r="A2121" s="45"/>
      <c r="B2121" s="44"/>
      <c r="C2121" s="46"/>
      <c r="D2121" s="46"/>
      <c r="E2121" s="46"/>
      <c r="F2121" s="46"/>
      <c r="G2121" s="46"/>
      <c r="H2121" s="46"/>
      <c r="I2121" s="46"/>
      <c r="J2121" s="46"/>
      <c r="K2121" s="46"/>
      <c r="L2121" s="46"/>
      <c r="M2121" s="46"/>
      <c r="N2121" s="46"/>
      <c r="O2121" s="46"/>
    </row>
    <row r="2122" spans="1:15">
      <c r="A2122" s="45"/>
      <c r="B2122" s="44"/>
      <c r="C2122" s="46"/>
      <c r="D2122" s="46"/>
      <c r="E2122" s="46"/>
      <c r="F2122" s="46"/>
      <c r="G2122" s="46"/>
      <c r="H2122" s="46"/>
      <c r="I2122" s="46"/>
      <c r="J2122" s="46"/>
      <c r="K2122" s="46"/>
      <c r="L2122" s="46"/>
      <c r="M2122" s="46"/>
      <c r="N2122" s="46"/>
      <c r="O2122" s="46"/>
    </row>
    <row r="2123" spans="1:15">
      <c r="A2123" s="45"/>
      <c r="B2123" s="44"/>
      <c r="C2123" s="46"/>
      <c r="D2123" s="46"/>
      <c r="E2123" s="46"/>
      <c r="F2123" s="46"/>
      <c r="G2123" s="46"/>
      <c r="H2123" s="46"/>
      <c r="I2123" s="46"/>
      <c r="J2123" s="46"/>
      <c r="K2123" s="46"/>
      <c r="L2123" s="46"/>
      <c r="M2123" s="46"/>
      <c r="N2123" s="46"/>
      <c r="O2123" s="46"/>
    </row>
    <row r="2124" spans="1:15">
      <c r="A2124" s="45"/>
      <c r="B2124" s="44"/>
      <c r="C2124" s="4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</row>
    <row r="2125" spans="1:15">
      <c r="A2125" s="45"/>
      <c r="B2125" s="44"/>
      <c r="C2125" s="46"/>
      <c r="D2125" s="46"/>
      <c r="E2125" s="46"/>
      <c r="F2125" s="46"/>
      <c r="G2125" s="46"/>
      <c r="H2125" s="46"/>
      <c r="I2125" s="46"/>
      <c r="J2125" s="46"/>
      <c r="K2125" s="46"/>
      <c r="L2125" s="46"/>
      <c r="M2125" s="46"/>
      <c r="N2125" s="46"/>
      <c r="O2125" s="46"/>
    </row>
    <row r="2126" spans="1:15">
      <c r="A2126" s="45"/>
      <c r="B2126" s="44"/>
      <c r="C2126" s="46"/>
      <c r="D2126" s="46"/>
      <c r="E2126" s="46"/>
      <c r="F2126" s="46"/>
      <c r="G2126" s="46"/>
      <c r="H2126" s="46"/>
      <c r="I2126" s="46"/>
      <c r="J2126" s="46"/>
      <c r="K2126" s="46"/>
      <c r="L2126" s="46"/>
      <c r="M2126" s="46"/>
      <c r="N2126" s="46"/>
      <c r="O2126" s="46"/>
    </row>
    <row r="2127" spans="1:15">
      <c r="A2127" s="45"/>
      <c r="B2127" s="44"/>
      <c r="C2127" s="46"/>
      <c r="D2127" s="46"/>
      <c r="E2127" s="46"/>
      <c r="F2127" s="46"/>
      <c r="G2127" s="46"/>
      <c r="H2127" s="46"/>
      <c r="I2127" s="46"/>
      <c r="J2127" s="46"/>
      <c r="K2127" s="46"/>
      <c r="L2127" s="46"/>
      <c r="M2127" s="46"/>
      <c r="N2127" s="46"/>
      <c r="O2127" s="46"/>
    </row>
    <row r="2128" spans="1:15">
      <c r="A2128" s="45"/>
      <c r="B2128" s="44"/>
      <c r="C2128" s="4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</row>
    <row r="2129" spans="1:15">
      <c r="A2129" s="45"/>
      <c r="B2129" s="44"/>
      <c r="C2129" s="46"/>
      <c r="D2129" s="46"/>
      <c r="E2129" s="46"/>
      <c r="F2129" s="46"/>
      <c r="G2129" s="46"/>
      <c r="H2129" s="46"/>
      <c r="I2129" s="46"/>
      <c r="J2129" s="46"/>
      <c r="K2129" s="46"/>
      <c r="L2129" s="46"/>
      <c r="M2129" s="46"/>
      <c r="N2129" s="46"/>
      <c r="O2129" s="46"/>
    </row>
    <row r="2130" spans="1:15">
      <c r="A2130" s="45"/>
      <c r="B2130" s="44"/>
      <c r="C2130" s="46"/>
      <c r="D2130" s="46"/>
      <c r="E2130" s="46"/>
      <c r="F2130" s="46"/>
      <c r="G2130" s="46"/>
      <c r="H2130" s="46"/>
      <c r="I2130" s="46"/>
      <c r="J2130" s="46"/>
      <c r="K2130" s="46"/>
      <c r="L2130" s="46"/>
      <c r="M2130" s="46"/>
      <c r="N2130" s="46"/>
      <c r="O2130" s="46"/>
    </row>
    <row r="2131" spans="1:15">
      <c r="A2131" s="45"/>
      <c r="B2131" s="44"/>
      <c r="C2131" s="46"/>
      <c r="D2131" s="46"/>
      <c r="E2131" s="46"/>
      <c r="F2131" s="46"/>
      <c r="G2131" s="46"/>
      <c r="H2131" s="46"/>
      <c r="I2131" s="46"/>
      <c r="J2131" s="46"/>
      <c r="K2131" s="46"/>
      <c r="L2131" s="46"/>
      <c r="M2131" s="46"/>
      <c r="N2131" s="46"/>
      <c r="O2131" s="46"/>
    </row>
    <row r="2132" spans="1:15">
      <c r="A2132" s="45"/>
      <c r="B2132" s="44"/>
      <c r="C2132" s="4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</row>
    <row r="2133" spans="1:15">
      <c r="A2133" s="45"/>
      <c r="B2133" s="44"/>
      <c r="C2133" s="46"/>
      <c r="D2133" s="46"/>
      <c r="E2133" s="46"/>
      <c r="F2133" s="46"/>
      <c r="G2133" s="46"/>
      <c r="H2133" s="46"/>
      <c r="I2133" s="46"/>
      <c r="J2133" s="46"/>
      <c r="K2133" s="46"/>
      <c r="L2133" s="46"/>
      <c r="M2133" s="46"/>
      <c r="N2133" s="46"/>
      <c r="O2133" s="46"/>
    </row>
    <row r="2134" spans="1:15">
      <c r="A2134" s="45"/>
      <c r="B2134" s="44"/>
      <c r="C2134" s="46"/>
      <c r="D2134" s="46"/>
      <c r="E2134" s="46"/>
      <c r="F2134" s="46"/>
      <c r="G2134" s="46"/>
      <c r="H2134" s="46"/>
      <c r="I2134" s="46"/>
      <c r="J2134" s="46"/>
      <c r="K2134" s="46"/>
      <c r="L2134" s="46"/>
      <c r="M2134" s="46"/>
      <c r="N2134" s="46"/>
      <c r="O2134" s="46"/>
    </row>
    <row r="2135" spans="1:15">
      <c r="A2135" s="45"/>
      <c r="B2135" s="44"/>
      <c r="C2135" s="46"/>
      <c r="D2135" s="46"/>
      <c r="E2135" s="46"/>
      <c r="F2135" s="46"/>
      <c r="G2135" s="46"/>
      <c r="H2135" s="46"/>
      <c r="I2135" s="46"/>
      <c r="J2135" s="46"/>
      <c r="K2135" s="46"/>
      <c r="L2135" s="46"/>
      <c r="M2135" s="46"/>
      <c r="N2135" s="46"/>
      <c r="O2135" s="46"/>
    </row>
    <row r="2136" spans="1:15">
      <c r="A2136" s="45"/>
      <c r="B2136" s="44"/>
      <c r="C2136" s="4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</row>
    <row r="2137" spans="1:15">
      <c r="A2137" s="45"/>
      <c r="B2137" s="44"/>
      <c r="C2137" s="46"/>
      <c r="D2137" s="46"/>
      <c r="E2137" s="46"/>
      <c r="F2137" s="46"/>
      <c r="G2137" s="46"/>
      <c r="H2137" s="46"/>
      <c r="I2137" s="46"/>
      <c r="J2137" s="46"/>
      <c r="K2137" s="46"/>
      <c r="L2137" s="46"/>
      <c r="M2137" s="46"/>
      <c r="N2137" s="46"/>
      <c r="O2137" s="46"/>
    </row>
    <row r="2138" spans="1:15">
      <c r="A2138" s="45"/>
      <c r="B2138" s="44"/>
      <c r="C2138" s="46"/>
      <c r="D2138" s="46"/>
      <c r="E2138" s="46"/>
      <c r="F2138" s="46"/>
      <c r="G2138" s="46"/>
      <c r="H2138" s="46"/>
      <c r="I2138" s="46"/>
      <c r="J2138" s="46"/>
      <c r="K2138" s="46"/>
      <c r="L2138" s="46"/>
      <c r="M2138" s="46"/>
      <c r="N2138" s="46"/>
      <c r="O2138" s="46"/>
    </row>
    <row r="2139" spans="1:15">
      <c r="A2139" s="45"/>
      <c r="B2139" s="44"/>
      <c r="C2139" s="46"/>
      <c r="D2139" s="46"/>
      <c r="E2139" s="46"/>
      <c r="F2139" s="46"/>
      <c r="G2139" s="46"/>
      <c r="H2139" s="46"/>
      <c r="I2139" s="46"/>
      <c r="J2139" s="46"/>
      <c r="K2139" s="46"/>
      <c r="L2139" s="46"/>
      <c r="M2139" s="46"/>
      <c r="N2139" s="46"/>
      <c r="O2139" s="46"/>
    </row>
    <row r="2140" spans="1:15">
      <c r="A2140" s="45"/>
      <c r="B2140" s="44"/>
      <c r="C2140" s="4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</row>
    <row r="2141" spans="1:15">
      <c r="A2141" s="45"/>
      <c r="B2141" s="44"/>
      <c r="C2141" s="46"/>
      <c r="D2141" s="46"/>
      <c r="E2141" s="46"/>
      <c r="F2141" s="46"/>
      <c r="G2141" s="46"/>
      <c r="H2141" s="46"/>
      <c r="I2141" s="46"/>
      <c r="J2141" s="46"/>
      <c r="K2141" s="46"/>
      <c r="L2141" s="46"/>
      <c r="M2141" s="46"/>
      <c r="N2141" s="46"/>
      <c r="O2141" s="46"/>
    </row>
    <row r="2142" spans="1:15">
      <c r="A2142" s="45"/>
      <c r="B2142" s="44"/>
      <c r="C2142" s="46"/>
      <c r="D2142" s="46"/>
      <c r="E2142" s="46"/>
      <c r="F2142" s="46"/>
      <c r="G2142" s="46"/>
      <c r="H2142" s="46"/>
      <c r="I2142" s="46"/>
      <c r="J2142" s="46"/>
      <c r="K2142" s="46"/>
      <c r="L2142" s="46"/>
      <c r="M2142" s="46"/>
      <c r="N2142" s="46"/>
      <c r="O2142" s="46"/>
    </row>
    <row r="2143" spans="1:15">
      <c r="A2143" s="45"/>
      <c r="B2143" s="44"/>
      <c r="C2143" s="46"/>
      <c r="D2143" s="46"/>
      <c r="E2143" s="46"/>
      <c r="F2143" s="46"/>
      <c r="G2143" s="46"/>
      <c r="H2143" s="46"/>
      <c r="I2143" s="46"/>
      <c r="J2143" s="46"/>
      <c r="K2143" s="46"/>
      <c r="L2143" s="46"/>
      <c r="M2143" s="46"/>
      <c r="N2143" s="46"/>
      <c r="O2143" s="46"/>
    </row>
    <row r="2144" spans="1:15">
      <c r="A2144" s="45"/>
      <c r="B2144" s="44"/>
      <c r="C2144" s="4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</row>
    <row r="2145" spans="1:15">
      <c r="A2145" s="45"/>
      <c r="B2145" s="44"/>
      <c r="C2145" s="46"/>
      <c r="D2145" s="46"/>
      <c r="E2145" s="46"/>
      <c r="F2145" s="46"/>
      <c r="G2145" s="46"/>
      <c r="H2145" s="46"/>
      <c r="I2145" s="46"/>
      <c r="J2145" s="46"/>
      <c r="K2145" s="46"/>
      <c r="L2145" s="46"/>
      <c r="M2145" s="46"/>
      <c r="N2145" s="46"/>
      <c r="O2145" s="46"/>
    </row>
    <row r="2146" spans="1:15">
      <c r="A2146" s="45"/>
      <c r="B2146" s="44"/>
      <c r="C2146" s="46"/>
      <c r="D2146" s="46"/>
      <c r="E2146" s="46"/>
      <c r="F2146" s="46"/>
      <c r="G2146" s="46"/>
      <c r="H2146" s="46"/>
      <c r="I2146" s="46"/>
      <c r="J2146" s="46"/>
      <c r="K2146" s="46"/>
      <c r="L2146" s="46"/>
      <c r="M2146" s="46"/>
      <c r="N2146" s="46"/>
      <c r="O2146" s="46"/>
    </row>
    <row r="2147" spans="1:15">
      <c r="A2147" s="45"/>
      <c r="B2147" s="44"/>
      <c r="C2147" s="46"/>
      <c r="D2147" s="46"/>
      <c r="E2147" s="46"/>
      <c r="F2147" s="46"/>
      <c r="G2147" s="46"/>
      <c r="H2147" s="46"/>
      <c r="I2147" s="46"/>
      <c r="J2147" s="46"/>
      <c r="K2147" s="46"/>
      <c r="L2147" s="46"/>
      <c r="M2147" s="46"/>
      <c r="N2147" s="46"/>
      <c r="O2147" s="46"/>
    </row>
    <row r="2148" spans="1:15">
      <c r="A2148" s="45"/>
      <c r="B2148" s="44"/>
      <c r="C2148" s="4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</row>
    <row r="2149" spans="1:15">
      <c r="A2149" s="45"/>
      <c r="B2149" s="44"/>
      <c r="C2149" s="46"/>
      <c r="D2149" s="46"/>
      <c r="E2149" s="46"/>
      <c r="F2149" s="46"/>
      <c r="G2149" s="46"/>
      <c r="H2149" s="46"/>
      <c r="I2149" s="46"/>
      <c r="J2149" s="46"/>
      <c r="K2149" s="46"/>
      <c r="L2149" s="46"/>
      <c r="M2149" s="46"/>
      <c r="N2149" s="46"/>
      <c r="O2149" s="46"/>
    </row>
    <row r="2150" spans="1:15">
      <c r="A2150" s="45"/>
      <c r="B2150" s="44"/>
      <c r="C2150" s="46"/>
      <c r="D2150" s="46"/>
      <c r="E2150" s="46"/>
      <c r="F2150" s="46"/>
      <c r="G2150" s="46"/>
      <c r="H2150" s="46"/>
      <c r="I2150" s="46"/>
      <c r="J2150" s="46"/>
      <c r="K2150" s="46"/>
      <c r="L2150" s="46"/>
      <c r="M2150" s="46"/>
      <c r="N2150" s="46"/>
      <c r="O2150" s="46"/>
    </row>
    <row r="2151" spans="1:15">
      <c r="A2151" s="45"/>
      <c r="B2151" s="44"/>
      <c r="C2151" s="46"/>
      <c r="D2151" s="46"/>
      <c r="E2151" s="46"/>
      <c r="F2151" s="46"/>
      <c r="G2151" s="46"/>
      <c r="H2151" s="46"/>
      <c r="I2151" s="46"/>
      <c r="J2151" s="46"/>
      <c r="K2151" s="46"/>
      <c r="L2151" s="46"/>
      <c r="M2151" s="46"/>
      <c r="N2151" s="46"/>
      <c r="O2151" s="46"/>
    </row>
    <row r="2152" spans="1:15">
      <c r="A2152" s="45"/>
      <c r="B2152" s="44"/>
      <c r="C2152" s="4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</row>
    <row r="2153" spans="1:15">
      <c r="A2153" s="45"/>
      <c r="B2153" s="44"/>
      <c r="C2153" s="46"/>
      <c r="D2153" s="46"/>
      <c r="E2153" s="46"/>
      <c r="F2153" s="46"/>
      <c r="G2153" s="46"/>
      <c r="H2153" s="46"/>
      <c r="I2153" s="46"/>
      <c r="J2153" s="46"/>
      <c r="K2153" s="46"/>
      <c r="L2153" s="46"/>
      <c r="M2153" s="46"/>
      <c r="N2153" s="46"/>
      <c r="O2153" s="46"/>
    </row>
    <row r="2154" spans="1:15">
      <c r="A2154" s="45"/>
      <c r="B2154" s="44"/>
      <c r="C2154" s="46"/>
      <c r="D2154" s="46"/>
      <c r="E2154" s="46"/>
      <c r="F2154" s="46"/>
      <c r="G2154" s="46"/>
      <c r="H2154" s="46"/>
      <c r="I2154" s="46"/>
      <c r="J2154" s="46"/>
      <c r="K2154" s="46"/>
      <c r="L2154" s="46"/>
      <c r="M2154" s="46"/>
      <c r="N2154" s="46"/>
      <c r="O2154" s="46"/>
    </row>
    <row r="2155" spans="1:15">
      <c r="A2155" s="45"/>
      <c r="B2155" s="44"/>
      <c r="C2155" s="46"/>
      <c r="D2155" s="46"/>
      <c r="E2155" s="46"/>
      <c r="F2155" s="46"/>
      <c r="G2155" s="46"/>
      <c r="H2155" s="46"/>
      <c r="I2155" s="46"/>
      <c r="J2155" s="46"/>
      <c r="K2155" s="46"/>
      <c r="L2155" s="46"/>
      <c r="M2155" s="46"/>
      <c r="N2155" s="46"/>
      <c r="O2155" s="46"/>
    </row>
    <row r="2156" spans="1:15">
      <c r="A2156" s="45"/>
      <c r="B2156" s="44"/>
      <c r="C2156" s="4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</row>
    <row r="2157" spans="1:15">
      <c r="A2157" s="45"/>
      <c r="B2157" s="44"/>
      <c r="C2157" s="46"/>
      <c r="D2157" s="46"/>
      <c r="E2157" s="46"/>
      <c r="F2157" s="46"/>
      <c r="G2157" s="46"/>
      <c r="H2157" s="46"/>
      <c r="I2157" s="46"/>
      <c r="J2157" s="46"/>
      <c r="K2157" s="46"/>
      <c r="L2157" s="46"/>
      <c r="M2157" s="46"/>
      <c r="N2157" s="46"/>
      <c r="O2157" s="46"/>
    </row>
    <row r="2158" spans="1:15">
      <c r="A2158" s="45"/>
      <c r="B2158" s="44"/>
      <c r="C2158" s="46"/>
      <c r="D2158" s="46"/>
      <c r="E2158" s="46"/>
      <c r="F2158" s="46"/>
      <c r="G2158" s="46"/>
      <c r="H2158" s="46"/>
      <c r="I2158" s="46"/>
      <c r="J2158" s="46"/>
      <c r="K2158" s="46"/>
      <c r="L2158" s="46"/>
      <c r="M2158" s="46"/>
      <c r="N2158" s="46"/>
      <c r="O2158" s="46"/>
    </row>
    <row r="2159" spans="1:15">
      <c r="A2159" s="45"/>
      <c r="B2159" s="44"/>
      <c r="C2159" s="46"/>
      <c r="D2159" s="46"/>
      <c r="E2159" s="46"/>
      <c r="F2159" s="46"/>
      <c r="G2159" s="46"/>
      <c r="H2159" s="46"/>
      <c r="I2159" s="46"/>
      <c r="J2159" s="46"/>
      <c r="K2159" s="46"/>
      <c r="L2159" s="46"/>
      <c r="M2159" s="46"/>
      <c r="N2159" s="46"/>
      <c r="O2159" s="46"/>
    </row>
    <row r="2160" spans="1:15">
      <c r="A2160" s="45"/>
      <c r="B2160" s="44"/>
      <c r="C2160" s="4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</row>
    <row r="2161" spans="1:15">
      <c r="A2161" s="45"/>
      <c r="B2161" s="44"/>
      <c r="C2161" s="46"/>
      <c r="D2161" s="46"/>
      <c r="E2161" s="46"/>
      <c r="F2161" s="46"/>
      <c r="G2161" s="46"/>
      <c r="H2161" s="46"/>
      <c r="I2161" s="46"/>
      <c r="J2161" s="46"/>
      <c r="K2161" s="46"/>
      <c r="L2161" s="46"/>
      <c r="M2161" s="46"/>
      <c r="N2161" s="46"/>
      <c r="O2161" s="46"/>
    </row>
    <row r="2162" spans="1:15">
      <c r="A2162" s="45"/>
      <c r="B2162" s="44"/>
      <c r="C2162" s="46"/>
      <c r="D2162" s="46"/>
      <c r="E2162" s="46"/>
      <c r="F2162" s="46"/>
      <c r="G2162" s="46"/>
      <c r="H2162" s="46"/>
      <c r="I2162" s="46"/>
      <c r="J2162" s="46"/>
      <c r="K2162" s="46"/>
      <c r="L2162" s="46"/>
      <c r="M2162" s="46"/>
      <c r="N2162" s="46"/>
      <c r="O2162" s="46"/>
    </row>
    <row r="2163" spans="1:15">
      <c r="A2163" s="45"/>
      <c r="B2163" s="44"/>
      <c r="C2163" s="46"/>
      <c r="D2163" s="46"/>
      <c r="E2163" s="46"/>
      <c r="F2163" s="46"/>
      <c r="G2163" s="46"/>
      <c r="H2163" s="46"/>
      <c r="I2163" s="46"/>
      <c r="J2163" s="46"/>
      <c r="K2163" s="46"/>
      <c r="L2163" s="46"/>
      <c r="M2163" s="46"/>
      <c r="N2163" s="46"/>
      <c r="O2163" s="46"/>
    </row>
    <row r="2164" spans="1:15">
      <c r="A2164" s="45"/>
      <c r="B2164" s="44"/>
      <c r="C2164" s="4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</row>
    <row r="2165" spans="1:15">
      <c r="A2165" s="45"/>
      <c r="B2165" s="44"/>
      <c r="C2165" s="46"/>
      <c r="D2165" s="46"/>
      <c r="E2165" s="46"/>
      <c r="F2165" s="46"/>
      <c r="G2165" s="46"/>
      <c r="H2165" s="46"/>
      <c r="I2165" s="46"/>
      <c r="J2165" s="46"/>
      <c r="K2165" s="46"/>
      <c r="L2165" s="46"/>
      <c r="M2165" s="46"/>
      <c r="N2165" s="46"/>
      <c r="O2165" s="46"/>
    </row>
    <row r="2166" spans="1:15">
      <c r="A2166" s="45"/>
      <c r="B2166" s="44"/>
      <c r="C2166" s="46"/>
      <c r="D2166" s="46"/>
      <c r="E2166" s="46"/>
      <c r="F2166" s="46"/>
      <c r="G2166" s="46"/>
      <c r="H2166" s="46"/>
      <c r="I2166" s="46"/>
      <c r="J2166" s="46"/>
      <c r="K2166" s="46"/>
      <c r="L2166" s="46"/>
      <c r="M2166" s="46"/>
      <c r="N2166" s="46"/>
      <c r="O2166" s="46"/>
    </row>
    <row r="2167" spans="1:15">
      <c r="A2167" s="45"/>
      <c r="B2167" s="44"/>
      <c r="C2167" s="46"/>
      <c r="D2167" s="46"/>
      <c r="E2167" s="46"/>
      <c r="F2167" s="46"/>
      <c r="G2167" s="46"/>
      <c r="H2167" s="46"/>
      <c r="I2167" s="46"/>
      <c r="J2167" s="46"/>
      <c r="K2167" s="46"/>
      <c r="L2167" s="46"/>
      <c r="M2167" s="46"/>
      <c r="N2167" s="46"/>
      <c r="O2167" s="46"/>
    </row>
    <row r="2168" spans="1:15">
      <c r="A2168" s="45"/>
      <c r="B2168" s="44"/>
      <c r="C2168" s="4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</row>
    <row r="2169" spans="1:15">
      <c r="A2169" s="45"/>
      <c r="B2169" s="44"/>
      <c r="C2169" s="46"/>
      <c r="D2169" s="46"/>
      <c r="E2169" s="46"/>
      <c r="F2169" s="46"/>
      <c r="G2169" s="46"/>
      <c r="H2169" s="46"/>
      <c r="I2169" s="46"/>
      <c r="J2169" s="46"/>
      <c r="K2169" s="46"/>
      <c r="L2169" s="46"/>
      <c r="M2169" s="46"/>
      <c r="N2169" s="46"/>
      <c r="O2169" s="46"/>
    </row>
    <row r="2170" spans="1:15">
      <c r="A2170" s="45"/>
      <c r="B2170" s="44"/>
      <c r="C2170" s="46"/>
      <c r="D2170" s="46"/>
      <c r="E2170" s="46"/>
      <c r="F2170" s="46"/>
      <c r="G2170" s="46"/>
      <c r="H2170" s="46"/>
      <c r="I2170" s="46"/>
      <c r="J2170" s="46"/>
      <c r="K2170" s="46"/>
      <c r="L2170" s="46"/>
      <c r="M2170" s="46"/>
      <c r="N2170" s="46"/>
      <c r="O2170" s="46"/>
    </row>
    <row r="2171" spans="1:15">
      <c r="A2171" s="45"/>
      <c r="B2171" s="44"/>
      <c r="C2171" s="46"/>
      <c r="D2171" s="46"/>
      <c r="E2171" s="46"/>
      <c r="F2171" s="46"/>
      <c r="G2171" s="46"/>
      <c r="H2171" s="46"/>
      <c r="I2171" s="46"/>
      <c r="J2171" s="46"/>
      <c r="K2171" s="46"/>
      <c r="L2171" s="46"/>
      <c r="M2171" s="46"/>
      <c r="N2171" s="46"/>
      <c r="O2171" s="46"/>
    </row>
    <row r="2172" spans="1:15">
      <c r="A2172" s="45"/>
      <c r="B2172" s="44"/>
      <c r="C2172" s="4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</row>
    <row r="2173" spans="1:15">
      <c r="A2173" s="45"/>
      <c r="B2173" s="44"/>
      <c r="C2173" s="46"/>
      <c r="D2173" s="46"/>
      <c r="E2173" s="46"/>
      <c r="F2173" s="46"/>
      <c r="G2173" s="46"/>
      <c r="H2173" s="46"/>
      <c r="I2173" s="46"/>
      <c r="J2173" s="46"/>
      <c r="K2173" s="46"/>
      <c r="L2173" s="46"/>
      <c r="M2173" s="46"/>
      <c r="N2173" s="46"/>
      <c r="O2173" s="46"/>
    </row>
    <row r="2174" spans="1:15">
      <c r="A2174" s="45"/>
      <c r="B2174" s="44"/>
      <c r="C2174" s="46"/>
      <c r="D2174" s="46"/>
      <c r="E2174" s="46"/>
      <c r="F2174" s="46"/>
      <c r="G2174" s="46"/>
      <c r="H2174" s="46"/>
      <c r="I2174" s="46"/>
      <c r="J2174" s="46"/>
      <c r="K2174" s="46"/>
      <c r="L2174" s="46"/>
      <c r="M2174" s="46"/>
      <c r="N2174" s="46"/>
      <c r="O2174" s="46"/>
    </row>
    <row r="2175" spans="1:15">
      <c r="A2175" s="45"/>
      <c r="B2175" s="44"/>
      <c r="C2175" s="46"/>
      <c r="D2175" s="46"/>
      <c r="E2175" s="46"/>
      <c r="F2175" s="46"/>
      <c r="G2175" s="46"/>
      <c r="H2175" s="46"/>
      <c r="I2175" s="46"/>
      <c r="J2175" s="46"/>
      <c r="K2175" s="46"/>
      <c r="L2175" s="46"/>
      <c r="M2175" s="46"/>
      <c r="N2175" s="46"/>
      <c r="O2175" s="46"/>
    </row>
    <row r="2176" spans="1:15">
      <c r="A2176" s="45"/>
      <c r="B2176" s="44"/>
      <c r="C2176" s="4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</row>
    <row r="2177" spans="1:15">
      <c r="A2177" s="45"/>
      <c r="B2177" s="44"/>
      <c r="C2177" s="46"/>
      <c r="D2177" s="46"/>
      <c r="E2177" s="46"/>
      <c r="F2177" s="46"/>
      <c r="G2177" s="46"/>
      <c r="H2177" s="46"/>
      <c r="I2177" s="46"/>
      <c r="J2177" s="46"/>
      <c r="K2177" s="46"/>
      <c r="L2177" s="46"/>
      <c r="M2177" s="46"/>
      <c r="N2177" s="46"/>
      <c r="O2177" s="46"/>
    </row>
    <row r="2178" spans="1:15">
      <c r="A2178" s="45"/>
      <c r="B2178" s="44"/>
      <c r="C2178" s="46"/>
      <c r="D2178" s="46"/>
      <c r="E2178" s="46"/>
      <c r="F2178" s="46"/>
      <c r="G2178" s="46"/>
      <c r="H2178" s="46"/>
      <c r="I2178" s="46"/>
      <c r="J2178" s="46"/>
      <c r="K2178" s="46"/>
      <c r="L2178" s="46"/>
      <c r="M2178" s="46"/>
      <c r="N2178" s="46"/>
      <c r="O2178" s="46"/>
    </row>
    <row r="2179" spans="1:15">
      <c r="A2179" s="45"/>
      <c r="B2179" s="44"/>
      <c r="C2179" s="46"/>
      <c r="D2179" s="46"/>
      <c r="E2179" s="46"/>
      <c r="F2179" s="46"/>
      <c r="G2179" s="46"/>
      <c r="H2179" s="46"/>
      <c r="I2179" s="46"/>
      <c r="J2179" s="46"/>
      <c r="K2179" s="46"/>
      <c r="L2179" s="46"/>
      <c r="M2179" s="46"/>
      <c r="N2179" s="46"/>
      <c r="O2179" s="46"/>
    </row>
    <row r="2180" spans="1:15">
      <c r="A2180" s="45"/>
      <c r="B2180" s="44"/>
      <c r="C2180" s="4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</row>
    <row r="2181" spans="1:15">
      <c r="A2181" s="45"/>
      <c r="B2181" s="44"/>
      <c r="C2181" s="46"/>
      <c r="D2181" s="46"/>
      <c r="E2181" s="46"/>
      <c r="F2181" s="46"/>
      <c r="G2181" s="46"/>
      <c r="H2181" s="46"/>
      <c r="I2181" s="46"/>
      <c r="J2181" s="46"/>
      <c r="K2181" s="46"/>
      <c r="L2181" s="46"/>
      <c r="M2181" s="46"/>
      <c r="N2181" s="46"/>
      <c r="O2181" s="46"/>
    </row>
    <row r="2182" spans="1:15">
      <c r="A2182" s="45"/>
      <c r="B2182" s="44"/>
      <c r="C2182" s="46"/>
      <c r="D2182" s="46"/>
      <c r="E2182" s="46"/>
      <c r="F2182" s="46"/>
      <c r="G2182" s="46"/>
      <c r="H2182" s="46"/>
      <c r="I2182" s="46"/>
      <c r="J2182" s="46"/>
      <c r="K2182" s="46"/>
      <c r="L2182" s="46"/>
      <c r="M2182" s="46"/>
      <c r="N2182" s="46"/>
      <c r="O2182" s="46"/>
    </row>
    <row r="2183" spans="1:15">
      <c r="A2183" s="45"/>
      <c r="B2183" s="44"/>
      <c r="C2183" s="46"/>
      <c r="D2183" s="46"/>
      <c r="E2183" s="46"/>
      <c r="F2183" s="46"/>
      <c r="G2183" s="46"/>
      <c r="H2183" s="46"/>
      <c r="I2183" s="46"/>
      <c r="J2183" s="46"/>
      <c r="K2183" s="46"/>
      <c r="L2183" s="46"/>
      <c r="M2183" s="46"/>
      <c r="N2183" s="46"/>
      <c r="O2183" s="46"/>
    </row>
    <row r="2184" spans="1:15">
      <c r="A2184" s="45"/>
      <c r="B2184" s="44"/>
      <c r="C2184" s="4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</row>
    <row r="2185" spans="1:15">
      <c r="A2185" s="45"/>
      <c r="B2185" s="44"/>
      <c r="C2185" s="46"/>
      <c r="D2185" s="46"/>
      <c r="E2185" s="46"/>
      <c r="F2185" s="46"/>
      <c r="G2185" s="46"/>
      <c r="H2185" s="46"/>
      <c r="I2185" s="46"/>
      <c r="J2185" s="46"/>
      <c r="K2185" s="46"/>
      <c r="L2185" s="46"/>
      <c r="M2185" s="46"/>
      <c r="N2185" s="46"/>
      <c r="O2185" s="46"/>
    </row>
    <row r="2186" spans="1:15">
      <c r="A2186" s="45"/>
      <c r="B2186" s="44"/>
      <c r="C2186" s="46"/>
      <c r="D2186" s="46"/>
      <c r="E2186" s="46"/>
      <c r="F2186" s="46"/>
      <c r="G2186" s="46"/>
      <c r="H2186" s="46"/>
      <c r="I2186" s="46"/>
      <c r="J2186" s="46"/>
      <c r="K2186" s="46"/>
      <c r="L2186" s="46"/>
      <c r="M2186" s="46"/>
      <c r="N2186" s="46"/>
      <c r="O2186" s="46"/>
    </row>
    <row r="2187" spans="1:15">
      <c r="A2187" s="45"/>
      <c r="B2187" s="44"/>
      <c r="C2187" s="46"/>
      <c r="D2187" s="46"/>
      <c r="E2187" s="46"/>
      <c r="F2187" s="46"/>
      <c r="G2187" s="46"/>
      <c r="H2187" s="46"/>
      <c r="I2187" s="46"/>
      <c r="J2187" s="46"/>
      <c r="K2187" s="46"/>
      <c r="L2187" s="46"/>
      <c r="M2187" s="46"/>
      <c r="N2187" s="46"/>
      <c r="O2187" s="46"/>
    </row>
    <row r="2188" spans="1:15">
      <c r="A2188" s="45"/>
      <c r="B2188" s="44"/>
      <c r="C2188" s="4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</row>
    <row r="2189" spans="1:15">
      <c r="A2189" s="45"/>
      <c r="B2189" s="44"/>
      <c r="C2189" s="46"/>
      <c r="D2189" s="46"/>
      <c r="E2189" s="46"/>
      <c r="F2189" s="46"/>
      <c r="G2189" s="46"/>
      <c r="H2189" s="46"/>
      <c r="I2189" s="46"/>
      <c r="J2189" s="46"/>
      <c r="K2189" s="46"/>
      <c r="L2189" s="46"/>
      <c r="M2189" s="46"/>
      <c r="N2189" s="46"/>
      <c r="O2189" s="46"/>
    </row>
    <row r="2190" spans="1:15">
      <c r="A2190" s="45"/>
      <c r="B2190" s="44"/>
      <c r="C2190" s="46"/>
      <c r="D2190" s="46"/>
      <c r="E2190" s="46"/>
      <c r="F2190" s="46"/>
      <c r="G2190" s="46"/>
      <c r="H2190" s="46"/>
      <c r="I2190" s="46"/>
      <c r="J2190" s="46"/>
      <c r="K2190" s="46"/>
      <c r="L2190" s="46"/>
      <c r="M2190" s="46"/>
      <c r="N2190" s="46"/>
      <c r="O2190" s="46"/>
    </row>
    <row r="2191" spans="1:15">
      <c r="A2191" s="45"/>
      <c r="B2191" s="44"/>
      <c r="C2191" s="46"/>
      <c r="D2191" s="46"/>
      <c r="E2191" s="46"/>
      <c r="F2191" s="46"/>
      <c r="G2191" s="46"/>
      <c r="H2191" s="46"/>
      <c r="I2191" s="46"/>
      <c r="J2191" s="46"/>
      <c r="K2191" s="46"/>
      <c r="L2191" s="46"/>
      <c r="M2191" s="46"/>
      <c r="N2191" s="46"/>
      <c r="O2191" s="46"/>
    </row>
    <row r="2192" spans="1:15">
      <c r="A2192" s="45"/>
      <c r="B2192" s="44"/>
      <c r="C2192" s="4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</row>
    <row r="2193" spans="1:15">
      <c r="A2193" s="45"/>
      <c r="B2193" s="44"/>
      <c r="C2193" s="46"/>
      <c r="D2193" s="46"/>
      <c r="E2193" s="46"/>
      <c r="F2193" s="46"/>
      <c r="G2193" s="46"/>
      <c r="H2193" s="46"/>
      <c r="I2193" s="46"/>
      <c r="J2193" s="46"/>
      <c r="K2193" s="46"/>
      <c r="L2193" s="46"/>
      <c r="M2193" s="46"/>
      <c r="N2193" s="46"/>
      <c r="O2193" s="46"/>
    </row>
    <row r="2194" spans="1:15">
      <c r="A2194" s="45"/>
      <c r="B2194" s="44"/>
      <c r="C2194" s="46"/>
      <c r="D2194" s="46"/>
      <c r="E2194" s="46"/>
      <c r="F2194" s="46"/>
      <c r="G2194" s="46"/>
      <c r="H2194" s="46"/>
      <c r="I2194" s="46"/>
      <c r="J2194" s="46"/>
      <c r="K2194" s="46"/>
      <c r="L2194" s="46"/>
      <c r="M2194" s="46"/>
      <c r="N2194" s="46"/>
      <c r="O2194" s="46"/>
    </row>
    <row r="2195" spans="1:15">
      <c r="A2195" s="45"/>
      <c r="B2195" s="44"/>
      <c r="C2195" s="46"/>
      <c r="D2195" s="46"/>
      <c r="E2195" s="46"/>
      <c r="F2195" s="46"/>
      <c r="G2195" s="46"/>
      <c r="H2195" s="46"/>
      <c r="I2195" s="46"/>
      <c r="J2195" s="46"/>
      <c r="K2195" s="46"/>
      <c r="L2195" s="46"/>
      <c r="M2195" s="46"/>
      <c r="N2195" s="46"/>
      <c r="O2195" s="46"/>
    </row>
    <row r="2196" spans="1:15">
      <c r="A2196" s="45"/>
      <c r="B2196" s="44"/>
      <c r="C2196" s="4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</row>
    <row r="2197" spans="1:15">
      <c r="A2197" s="45"/>
      <c r="B2197" s="44"/>
      <c r="C2197" s="46"/>
      <c r="D2197" s="46"/>
      <c r="E2197" s="46"/>
      <c r="F2197" s="46"/>
      <c r="G2197" s="46"/>
      <c r="H2197" s="46"/>
      <c r="I2197" s="46"/>
      <c r="J2197" s="46"/>
      <c r="K2197" s="46"/>
      <c r="L2197" s="46"/>
      <c r="M2197" s="46"/>
      <c r="N2197" s="46"/>
      <c r="O2197" s="46"/>
    </row>
    <row r="2198" spans="1:15">
      <c r="A2198" s="45"/>
      <c r="B2198" s="44"/>
      <c r="C2198" s="46"/>
      <c r="D2198" s="46"/>
      <c r="E2198" s="46"/>
      <c r="F2198" s="46"/>
      <c r="G2198" s="46"/>
      <c r="H2198" s="46"/>
      <c r="I2198" s="46"/>
      <c r="J2198" s="46"/>
      <c r="K2198" s="46"/>
      <c r="L2198" s="46"/>
      <c r="M2198" s="46"/>
      <c r="N2198" s="46"/>
      <c r="O2198" s="46"/>
    </row>
    <row r="2199" spans="1:15">
      <c r="A2199" s="45"/>
      <c r="B2199" s="44"/>
      <c r="C2199" s="46"/>
      <c r="D2199" s="46"/>
      <c r="E2199" s="46"/>
      <c r="F2199" s="46"/>
      <c r="G2199" s="46"/>
      <c r="H2199" s="46"/>
      <c r="I2199" s="46"/>
      <c r="J2199" s="46"/>
      <c r="K2199" s="46"/>
      <c r="L2199" s="46"/>
      <c r="M2199" s="46"/>
      <c r="N2199" s="46"/>
      <c r="O2199" s="46"/>
    </row>
    <row r="2200" spans="1:15">
      <c r="A2200" s="45"/>
      <c r="B2200" s="44"/>
      <c r="C2200" s="4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</row>
    <row r="2201" spans="1:15">
      <c r="A2201" s="45"/>
      <c r="B2201" s="44"/>
      <c r="C2201" s="46"/>
      <c r="D2201" s="46"/>
      <c r="E2201" s="46"/>
      <c r="F2201" s="46"/>
      <c r="G2201" s="46"/>
      <c r="H2201" s="46"/>
      <c r="I2201" s="46"/>
      <c r="J2201" s="46"/>
      <c r="K2201" s="46"/>
      <c r="L2201" s="46"/>
      <c r="M2201" s="46"/>
      <c r="N2201" s="46"/>
      <c r="O2201" s="46"/>
    </row>
    <row r="2202" spans="1:15">
      <c r="A2202" s="45"/>
      <c r="B2202" s="44"/>
      <c r="C2202" s="46"/>
      <c r="D2202" s="46"/>
      <c r="E2202" s="46"/>
      <c r="F2202" s="46"/>
      <c r="G2202" s="46"/>
      <c r="H2202" s="46"/>
      <c r="I2202" s="46"/>
      <c r="J2202" s="46"/>
      <c r="K2202" s="46"/>
      <c r="L2202" s="46"/>
      <c r="M2202" s="46"/>
      <c r="N2202" s="46"/>
      <c r="O2202" s="46"/>
    </row>
    <row r="2203" spans="1:15">
      <c r="A2203" s="45"/>
      <c r="B2203" s="44"/>
      <c r="C2203" s="46"/>
      <c r="D2203" s="46"/>
      <c r="E2203" s="46"/>
      <c r="F2203" s="46"/>
      <c r="G2203" s="46"/>
      <c r="H2203" s="46"/>
      <c r="I2203" s="46"/>
      <c r="J2203" s="46"/>
      <c r="K2203" s="46"/>
      <c r="L2203" s="46"/>
      <c r="M2203" s="46"/>
      <c r="N2203" s="46"/>
      <c r="O2203" s="46"/>
    </row>
    <row r="2204" spans="1:15">
      <c r="A2204" s="45"/>
      <c r="B2204" s="44"/>
      <c r="C2204" s="4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</row>
    <row r="2205" spans="1:15">
      <c r="A2205" s="45"/>
      <c r="B2205" s="44"/>
      <c r="C2205" s="46"/>
      <c r="D2205" s="46"/>
      <c r="E2205" s="46"/>
      <c r="F2205" s="46"/>
      <c r="G2205" s="46"/>
      <c r="H2205" s="46"/>
      <c r="I2205" s="46"/>
      <c r="J2205" s="46"/>
      <c r="K2205" s="46"/>
      <c r="L2205" s="46"/>
      <c r="M2205" s="46"/>
      <c r="N2205" s="46"/>
      <c r="O2205" s="46"/>
    </row>
    <row r="2206" spans="1:15">
      <c r="A2206" s="45"/>
      <c r="B2206" s="44"/>
      <c r="C2206" s="46"/>
      <c r="D2206" s="46"/>
      <c r="E2206" s="46"/>
      <c r="F2206" s="46"/>
      <c r="G2206" s="46"/>
      <c r="H2206" s="46"/>
      <c r="I2206" s="46"/>
      <c r="J2206" s="46"/>
      <c r="K2206" s="46"/>
      <c r="L2206" s="46"/>
      <c r="M2206" s="46"/>
      <c r="N2206" s="46"/>
      <c r="O2206" s="46"/>
    </row>
    <row r="2207" spans="1:15">
      <c r="A2207" s="45"/>
      <c r="B2207" s="44"/>
      <c r="C2207" s="46"/>
      <c r="D2207" s="46"/>
      <c r="E2207" s="46"/>
      <c r="F2207" s="46"/>
      <c r="G2207" s="46"/>
      <c r="H2207" s="46"/>
      <c r="I2207" s="46"/>
      <c r="J2207" s="46"/>
      <c r="K2207" s="46"/>
      <c r="L2207" s="46"/>
      <c r="M2207" s="46"/>
      <c r="N2207" s="46"/>
      <c r="O2207" s="46"/>
    </row>
    <row r="2208" spans="1:15">
      <c r="A2208" s="45"/>
      <c r="B2208" s="44"/>
      <c r="C2208" s="4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</row>
    <row r="2209" spans="1:15">
      <c r="A2209" s="45"/>
      <c r="B2209" s="44"/>
      <c r="C2209" s="46"/>
      <c r="D2209" s="46"/>
      <c r="E2209" s="46"/>
      <c r="F2209" s="46"/>
      <c r="G2209" s="46"/>
      <c r="H2209" s="46"/>
      <c r="I2209" s="46"/>
      <c r="J2209" s="46"/>
      <c r="K2209" s="46"/>
      <c r="L2209" s="46"/>
      <c r="M2209" s="46"/>
      <c r="N2209" s="46"/>
      <c r="O2209" s="46"/>
    </row>
    <row r="2210" spans="1:15">
      <c r="A2210" s="45"/>
      <c r="B2210" s="44"/>
      <c r="C2210" s="46"/>
      <c r="D2210" s="46"/>
      <c r="E2210" s="46"/>
      <c r="F2210" s="46"/>
      <c r="G2210" s="46"/>
      <c r="H2210" s="46"/>
      <c r="I2210" s="46"/>
      <c r="J2210" s="46"/>
      <c r="K2210" s="46"/>
      <c r="L2210" s="46"/>
      <c r="M2210" s="46"/>
      <c r="N2210" s="46"/>
      <c r="O2210" s="46"/>
    </row>
    <row r="2211" spans="1:15">
      <c r="A2211" s="45"/>
      <c r="B2211" s="44"/>
      <c r="C2211" s="46"/>
      <c r="D2211" s="46"/>
      <c r="E2211" s="46"/>
      <c r="F2211" s="46"/>
      <c r="G2211" s="46"/>
      <c r="H2211" s="46"/>
      <c r="I2211" s="46"/>
      <c r="J2211" s="46"/>
      <c r="K2211" s="46"/>
      <c r="L2211" s="46"/>
      <c r="M2211" s="46"/>
      <c r="N2211" s="46"/>
      <c r="O2211" s="46"/>
    </row>
    <row r="2212" spans="1:15">
      <c r="A2212" s="45"/>
      <c r="B2212" s="44"/>
      <c r="C2212" s="4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</row>
    <row r="2213" spans="1:15">
      <c r="A2213" s="45"/>
      <c r="B2213" s="44"/>
      <c r="C2213" s="46"/>
      <c r="D2213" s="46"/>
      <c r="E2213" s="46"/>
      <c r="F2213" s="46"/>
      <c r="G2213" s="46"/>
      <c r="H2213" s="46"/>
      <c r="I2213" s="46"/>
      <c r="J2213" s="46"/>
      <c r="K2213" s="46"/>
      <c r="L2213" s="46"/>
      <c r="M2213" s="46"/>
      <c r="N2213" s="46"/>
      <c r="O2213" s="46"/>
    </row>
    <row r="2214" spans="1:15">
      <c r="A2214" s="45"/>
      <c r="B2214" s="44"/>
      <c r="C2214" s="46"/>
      <c r="D2214" s="46"/>
      <c r="E2214" s="46"/>
      <c r="F2214" s="46"/>
      <c r="G2214" s="46"/>
      <c r="H2214" s="46"/>
      <c r="I2214" s="46"/>
      <c r="J2214" s="46"/>
      <c r="K2214" s="46"/>
      <c r="L2214" s="46"/>
      <c r="M2214" s="46"/>
      <c r="N2214" s="46"/>
      <c r="O2214" s="46"/>
    </row>
    <row r="2215" spans="1:15">
      <c r="A2215" s="45"/>
      <c r="B2215" s="44"/>
      <c r="C2215" s="46"/>
      <c r="D2215" s="46"/>
      <c r="E2215" s="46"/>
      <c r="F2215" s="46"/>
      <c r="G2215" s="46"/>
      <c r="H2215" s="46"/>
      <c r="I2215" s="46"/>
      <c r="J2215" s="46"/>
      <c r="K2215" s="46"/>
      <c r="L2215" s="46"/>
      <c r="M2215" s="46"/>
      <c r="N2215" s="46"/>
      <c r="O2215" s="46"/>
    </row>
    <row r="2216" spans="1:15">
      <c r="A2216" s="45"/>
      <c r="B2216" s="44"/>
      <c r="C2216" s="4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</row>
    <row r="2217" spans="1:15">
      <c r="A2217" s="45"/>
      <c r="B2217" s="44"/>
      <c r="C2217" s="46"/>
      <c r="D2217" s="46"/>
      <c r="E2217" s="46"/>
      <c r="F2217" s="46"/>
      <c r="G2217" s="46"/>
      <c r="H2217" s="46"/>
      <c r="I2217" s="46"/>
      <c r="J2217" s="46"/>
      <c r="K2217" s="46"/>
      <c r="L2217" s="46"/>
      <c r="M2217" s="46"/>
      <c r="N2217" s="46"/>
      <c r="O2217" s="46"/>
    </row>
    <row r="2218" spans="1:15">
      <c r="A2218" s="45"/>
      <c r="B2218" s="44"/>
      <c r="C2218" s="46"/>
      <c r="D2218" s="46"/>
      <c r="E2218" s="46"/>
      <c r="F2218" s="46"/>
      <c r="G2218" s="46"/>
      <c r="H2218" s="46"/>
      <c r="I2218" s="46"/>
      <c r="J2218" s="46"/>
      <c r="K2218" s="46"/>
      <c r="L2218" s="46"/>
      <c r="M2218" s="46"/>
      <c r="N2218" s="46"/>
      <c r="O2218" s="46"/>
    </row>
    <row r="2219" spans="1:15">
      <c r="A2219" s="45"/>
      <c r="B2219" s="44"/>
      <c r="C2219" s="46"/>
      <c r="D2219" s="46"/>
      <c r="E2219" s="46"/>
      <c r="F2219" s="46"/>
      <c r="G2219" s="46"/>
      <c r="H2219" s="46"/>
      <c r="I2219" s="46"/>
      <c r="J2219" s="46"/>
      <c r="K2219" s="46"/>
      <c r="L2219" s="46"/>
      <c r="M2219" s="46"/>
      <c r="N2219" s="46"/>
      <c r="O2219" s="46"/>
    </row>
    <row r="2220" spans="1:15">
      <c r="A2220" s="45"/>
      <c r="B2220" s="44"/>
      <c r="C2220" s="4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</row>
    <row r="2221" spans="1:15">
      <c r="A2221" s="45"/>
      <c r="B2221" s="44"/>
      <c r="C2221" s="46"/>
      <c r="D2221" s="46"/>
      <c r="E2221" s="46"/>
      <c r="F2221" s="46"/>
      <c r="G2221" s="46"/>
      <c r="H2221" s="46"/>
      <c r="I2221" s="46"/>
      <c r="J2221" s="46"/>
      <c r="K2221" s="46"/>
      <c r="L2221" s="46"/>
      <c r="M2221" s="46"/>
      <c r="N2221" s="46"/>
      <c r="O2221" s="46"/>
    </row>
    <row r="2222" spans="1:15">
      <c r="A2222" s="45"/>
      <c r="B2222" s="44"/>
      <c r="C2222" s="46"/>
      <c r="D2222" s="46"/>
      <c r="E2222" s="46"/>
      <c r="F2222" s="46"/>
      <c r="G2222" s="46"/>
      <c r="H2222" s="46"/>
      <c r="I2222" s="46"/>
      <c r="J2222" s="46"/>
      <c r="K2222" s="46"/>
      <c r="L2222" s="46"/>
      <c r="M2222" s="46"/>
      <c r="N2222" s="46"/>
      <c r="O2222" s="46"/>
    </row>
    <row r="2223" spans="1:15">
      <c r="A2223" s="45"/>
      <c r="B2223" s="44"/>
      <c r="C2223" s="46"/>
      <c r="D2223" s="46"/>
      <c r="E2223" s="46"/>
      <c r="F2223" s="46"/>
      <c r="G2223" s="46"/>
      <c r="H2223" s="46"/>
      <c r="I2223" s="46"/>
      <c r="J2223" s="46"/>
      <c r="K2223" s="46"/>
      <c r="L2223" s="46"/>
      <c r="M2223" s="46"/>
      <c r="N2223" s="46"/>
      <c r="O2223" s="46"/>
    </row>
    <row r="2224" spans="1:15">
      <c r="A2224" s="45"/>
      <c r="B2224" s="44"/>
      <c r="C2224" s="4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</row>
    <row r="2225" spans="1:15">
      <c r="A2225" s="45"/>
      <c r="B2225" s="44"/>
      <c r="C2225" s="46"/>
      <c r="D2225" s="46"/>
      <c r="E2225" s="46"/>
      <c r="F2225" s="46"/>
      <c r="G2225" s="46"/>
      <c r="H2225" s="46"/>
      <c r="I2225" s="46"/>
      <c r="J2225" s="46"/>
      <c r="K2225" s="46"/>
      <c r="L2225" s="46"/>
      <c r="M2225" s="46"/>
      <c r="N2225" s="46"/>
      <c r="O2225" s="46"/>
    </row>
    <row r="2226" spans="1:15">
      <c r="A2226" s="45"/>
      <c r="B2226" s="44"/>
      <c r="C2226" s="46"/>
      <c r="D2226" s="46"/>
      <c r="E2226" s="46"/>
      <c r="F2226" s="46"/>
      <c r="G2226" s="46"/>
      <c r="H2226" s="46"/>
      <c r="I2226" s="46"/>
      <c r="J2226" s="46"/>
      <c r="K2226" s="46"/>
      <c r="L2226" s="46"/>
      <c r="M2226" s="46"/>
      <c r="N2226" s="46"/>
      <c r="O2226" s="46"/>
    </row>
    <row r="2227" spans="1:15">
      <c r="A2227" s="45"/>
      <c r="B2227" s="44"/>
      <c r="C2227" s="46"/>
      <c r="D2227" s="46"/>
      <c r="E2227" s="46"/>
      <c r="F2227" s="46"/>
      <c r="G2227" s="46"/>
      <c r="H2227" s="46"/>
      <c r="I2227" s="46"/>
      <c r="J2227" s="46"/>
      <c r="K2227" s="46"/>
      <c r="L2227" s="46"/>
      <c r="M2227" s="46"/>
      <c r="N2227" s="46"/>
      <c r="O2227" s="46"/>
    </row>
    <row r="2228" spans="1:15">
      <c r="A2228" s="45"/>
      <c r="B2228" s="44"/>
      <c r="C2228" s="4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</row>
    <row r="2229" spans="1:15">
      <c r="A2229" s="45"/>
      <c r="B2229" s="44"/>
      <c r="C2229" s="46"/>
      <c r="D2229" s="46"/>
      <c r="E2229" s="46"/>
      <c r="F2229" s="46"/>
      <c r="G2229" s="46"/>
      <c r="H2229" s="46"/>
      <c r="I2229" s="46"/>
      <c r="J2229" s="46"/>
      <c r="K2229" s="46"/>
      <c r="L2229" s="46"/>
      <c r="M2229" s="46"/>
      <c r="N2229" s="46"/>
      <c r="O2229" s="46"/>
    </row>
    <row r="2230" spans="1:15">
      <c r="A2230" s="45"/>
      <c r="B2230" s="44"/>
      <c r="C2230" s="46"/>
      <c r="D2230" s="46"/>
      <c r="E2230" s="46"/>
      <c r="F2230" s="46"/>
      <c r="G2230" s="46"/>
      <c r="H2230" s="46"/>
      <c r="I2230" s="46"/>
      <c r="J2230" s="46"/>
      <c r="K2230" s="46"/>
      <c r="L2230" s="46"/>
      <c r="M2230" s="46"/>
      <c r="N2230" s="46"/>
      <c r="O2230" s="46"/>
    </row>
    <row r="2231" spans="1:15">
      <c r="A2231" s="45"/>
      <c r="B2231" s="44"/>
      <c r="C2231" s="46"/>
      <c r="D2231" s="46"/>
      <c r="E2231" s="46"/>
      <c r="F2231" s="46"/>
      <c r="G2231" s="46"/>
      <c r="H2231" s="46"/>
      <c r="I2231" s="46"/>
      <c r="J2231" s="46"/>
      <c r="K2231" s="46"/>
      <c r="L2231" s="46"/>
      <c r="M2231" s="46"/>
      <c r="N2231" s="46"/>
      <c r="O2231" s="46"/>
    </row>
    <row r="2232" spans="1:15">
      <c r="A2232" s="45"/>
      <c r="B2232" s="44"/>
      <c r="C2232" s="4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</row>
    <row r="2233" spans="1:15">
      <c r="A2233" s="45"/>
      <c r="B2233" s="44"/>
      <c r="C2233" s="46"/>
      <c r="D2233" s="46"/>
      <c r="E2233" s="46"/>
      <c r="F2233" s="46"/>
      <c r="G2233" s="46"/>
      <c r="H2233" s="46"/>
      <c r="I2233" s="46"/>
      <c r="J2233" s="46"/>
      <c r="K2233" s="46"/>
      <c r="L2233" s="46"/>
      <c r="M2233" s="46"/>
      <c r="N2233" s="46"/>
      <c r="O2233" s="46"/>
    </row>
    <row r="2234" spans="1:15">
      <c r="A2234" s="45"/>
      <c r="B2234" s="44"/>
      <c r="C2234" s="46"/>
      <c r="D2234" s="46"/>
      <c r="E2234" s="46"/>
      <c r="F2234" s="46"/>
      <c r="G2234" s="46"/>
      <c r="H2234" s="46"/>
      <c r="I2234" s="46"/>
      <c r="J2234" s="46"/>
      <c r="K2234" s="46"/>
      <c r="L2234" s="46"/>
      <c r="M2234" s="46"/>
      <c r="N2234" s="46"/>
      <c r="O2234" s="46"/>
    </row>
    <row r="2235" spans="1:15">
      <c r="A2235" s="45"/>
      <c r="B2235" s="44"/>
      <c r="C2235" s="46"/>
      <c r="D2235" s="46"/>
      <c r="E2235" s="46"/>
      <c r="F2235" s="46"/>
      <c r="G2235" s="46"/>
      <c r="H2235" s="46"/>
      <c r="I2235" s="46"/>
      <c r="J2235" s="46"/>
      <c r="K2235" s="46"/>
      <c r="L2235" s="46"/>
      <c r="M2235" s="46"/>
      <c r="N2235" s="46"/>
      <c r="O2235" s="46"/>
    </row>
    <row r="2236" spans="1:15">
      <c r="A2236" s="45"/>
      <c r="B2236" s="44"/>
      <c r="C2236" s="4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</row>
    <row r="2237" spans="1:15">
      <c r="A2237" s="45"/>
      <c r="B2237" s="44"/>
      <c r="C2237" s="46"/>
      <c r="D2237" s="46"/>
      <c r="E2237" s="46"/>
      <c r="F2237" s="46"/>
      <c r="G2237" s="46"/>
      <c r="H2237" s="46"/>
      <c r="I2237" s="46"/>
      <c r="J2237" s="46"/>
      <c r="K2237" s="46"/>
      <c r="L2237" s="46"/>
      <c r="M2237" s="46"/>
      <c r="N2237" s="46"/>
      <c r="O2237" s="46"/>
    </row>
    <row r="2238" spans="1:15">
      <c r="A2238" s="45"/>
      <c r="B2238" s="44"/>
      <c r="C2238" s="46"/>
      <c r="D2238" s="46"/>
      <c r="E2238" s="46"/>
      <c r="F2238" s="46"/>
      <c r="G2238" s="46"/>
      <c r="H2238" s="46"/>
      <c r="I2238" s="46"/>
      <c r="J2238" s="46"/>
      <c r="K2238" s="46"/>
      <c r="L2238" s="46"/>
      <c r="M2238" s="46"/>
      <c r="N2238" s="46"/>
      <c r="O2238" s="46"/>
    </row>
    <row r="2239" spans="1:15">
      <c r="A2239" s="45"/>
      <c r="B2239" s="44"/>
      <c r="C2239" s="46"/>
      <c r="D2239" s="46"/>
      <c r="E2239" s="46"/>
      <c r="F2239" s="46"/>
      <c r="G2239" s="46"/>
      <c r="H2239" s="46"/>
      <c r="I2239" s="46"/>
      <c r="J2239" s="46"/>
      <c r="K2239" s="46"/>
      <c r="L2239" s="46"/>
      <c r="M2239" s="46"/>
      <c r="N2239" s="46"/>
      <c r="O2239" s="46"/>
    </row>
    <row r="2240" spans="1:15">
      <c r="A2240" s="45"/>
      <c r="B2240" s="44"/>
      <c r="C2240" s="4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</row>
    <row r="2241" spans="1:15">
      <c r="A2241" s="45"/>
      <c r="B2241" s="44"/>
      <c r="C2241" s="46"/>
      <c r="D2241" s="46"/>
      <c r="E2241" s="46"/>
      <c r="F2241" s="46"/>
      <c r="G2241" s="46"/>
      <c r="H2241" s="46"/>
      <c r="I2241" s="46"/>
      <c r="J2241" s="46"/>
      <c r="K2241" s="46"/>
      <c r="L2241" s="46"/>
      <c r="M2241" s="46"/>
      <c r="N2241" s="46"/>
      <c r="O2241" s="46"/>
    </row>
    <row r="2242" spans="1:15">
      <c r="A2242" s="45"/>
      <c r="B2242" s="44"/>
      <c r="C2242" s="46"/>
      <c r="D2242" s="46"/>
      <c r="E2242" s="46"/>
      <c r="F2242" s="46"/>
      <c r="G2242" s="46"/>
      <c r="H2242" s="46"/>
      <c r="I2242" s="46"/>
      <c r="J2242" s="46"/>
      <c r="K2242" s="46"/>
      <c r="L2242" s="46"/>
      <c r="M2242" s="46"/>
      <c r="N2242" s="46"/>
      <c r="O2242" s="46"/>
    </row>
    <row r="2243" spans="1:15">
      <c r="A2243" s="45"/>
      <c r="B2243" s="44"/>
      <c r="C2243" s="46"/>
      <c r="D2243" s="46"/>
      <c r="E2243" s="46"/>
      <c r="F2243" s="46"/>
      <c r="G2243" s="46"/>
      <c r="H2243" s="46"/>
      <c r="I2243" s="46"/>
      <c r="J2243" s="46"/>
      <c r="K2243" s="46"/>
      <c r="L2243" s="46"/>
      <c r="M2243" s="46"/>
      <c r="N2243" s="46"/>
      <c r="O2243" s="46"/>
    </row>
    <row r="2244" spans="1:15">
      <c r="A2244" s="45"/>
      <c r="B2244" s="44"/>
      <c r="C2244" s="4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</row>
    <row r="2245" spans="1:15">
      <c r="A2245" s="45"/>
      <c r="B2245" s="44"/>
      <c r="C2245" s="46"/>
      <c r="D2245" s="46"/>
      <c r="E2245" s="46"/>
      <c r="F2245" s="46"/>
      <c r="G2245" s="46"/>
      <c r="H2245" s="46"/>
      <c r="I2245" s="46"/>
      <c r="J2245" s="46"/>
      <c r="K2245" s="46"/>
      <c r="L2245" s="46"/>
      <c r="M2245" s="46"/>
      <c r="N2245" s="46"/>
      <c r="O2245" s="46"/>
    </row>
    <row r="2246" spans="1:15">
      <c r="A2246" s="45"/>
      <c r="B2246" s="44"/>
      <c r="C2246" s="46"/>
      <c r="D2246" s="46"/>
      <c r="E2246" s="46"/>
      <c r="F2246" s="46"/>
      <c r="G2246" s="46"/>
      <c r="H2246" s="46"/>
      <c r="I2246" s="46"/>
      <c r="J2246" s="46"/>
      <c r="K2246" s="46"/>
      <c r="L2246" s="46"/>
      <c r="M2246" s="46"/>
      <c r="N2246" s="46"/>
      <c r="O2246" s="46"/>
    </row>
    <row r="2247" spans="1:15">
      <c r="A2247" s="45"/>
      <c r="B2247" s="44"/>
      <c r="C2247" s="46"/>
      <c r="D2247" s="46"/>
      <c r="E2247" s="46"/>
      <c r="F2247" s="46"/>
      <c r="G2247" s="46"/>
      <c r="H2247" s="46"/>
      <c r="I2247" s="46"/>
      <c r="J2247" s="46"/>
      <c r="K2247" s="46"/>
      <c r="L2247" s="46"/>
      <c r="M2247" s="46"/>
      <c r="N2247" s="46"/>
      <c r="O2247" s="46"/>
    </row>
    <row r="2248" spans="1:15">
      <c r="A2248" s="45"/>
      <c r="B2248" s="44"/>
      <c r="C2248" s="4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</row>
    <row r="2249" spans="1:15">
      <c r="A2249" s="45"/>
      <c r="B2249" s="44"/>
      <c r="C2249" s="46"/>
      <c r="D2249" s="46"/>
      <c r="E2249" s="46"/>
      <c r="F2249" s="46"/>
      <c r="G2249" s="46"/>
      <c r="H2249" s="46"/>
      <c r="I2249" s="46"/>
      <c r="J2249" s="46"/>
      <c r="K2249" s="46"/>
      <c r="L2249" s="46"/>
      <c r="M2249" s="46"/>
      <c r="N2249" s="46"/>
      <c r="O2249" s="46"/>
    </row>
    <row r="2250" spans="1:15">
      <c r="A2250" s="45"/>
      <c r="B2250" s="44"/>
      <c r="C2250" s="46"/>
      <c r="D2250" s="46"/>
      <c r="E2250" s="46"/>
      <c r="F2250" s="46"/>
      <c r="G2250" s="46"/>
      <c r="H2250" s="46"/>
      <c r="I2250" s="46"/>
      <c r="J2250" s="46"/>
      <c r="K2250" s="46"/>
      <c r="L2250" s="46"/>
      <c r="M2250" s="46"/>
      <c r="N2250" s="46"/>
      <c r="O2250" s="46"/>
    </row>
    <row r="2251" spans="1:15">
      <c r="A2251" s="45"/>
      <c r="B2251" s="44"/>
      <c r="C2251" s="46"/>
      <c r="D2251" s="46"/>
      <c r="E2251" s="46"/>
      <c r="F2251" s="46"/>
      <c r="G2251" s="46"/>
      <c r="H2251" s="46"/>
      <c r="I2251" s="46"/>
      <c r="J2251" s="46"/>
      <c r="K2251" s="46"/>
      <c r="L2251" s="46"/>
      <c r="M2251" s="46"/>
      <c r="N2251" s="46"/>
      <c r="O2251" s="46"/>
    </row>
    <row r="2252" spans="1:15">
      <c r="A2252" s="45"/>
      <c r="B2252" s="44"/>
      <c r="C2252" s="4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</row>
    <row r="2253" spans="1:15">
      <c r="A2253" s="45"/>
      <c r="B2253" s="44"/>
      <c r="C2253" s="46"/>
      <c r="D2253" s="46"/>
      <c r="E2253" s="46"/>
      <c r="F2253" s="46"/>
      <c r="G2253" s="46"/>
      <c r="H2253" s="46"/>
      <c r="I2253" s="46"/>
      <c r="J2253" s="46"/>
      <c r="K2253" s="46"/>
      <c r="L2253" s="46"/>
      <c r="M2253" s="46"/>
      <c r="N2253" s="46"/>
      <c r="O2253" s="46"/>
    </row>
    <row r="2254" spans="1:15">
      <c r="A2254" s="45"/>
      <c r="B2254" s="44"/>
      <c r="C2254" s="46"/>
      <c r="D2254" s="46"/>
      <c r="E2254" s="46"/>
      <c r="F2254" s="46"/>
      <c r="G2254" s="46"/>
      <c r="H2254" s="46"/>
      <c r="I2254" s="46"/>
      <c r="J2254" s="46"/>
      <c r="K2254" s="46"/>
      <c r="L2254" s="46"/>
      <c r="M2254" s="46"/>
      <c r="N2254" s="46"/>
      <c r="O2254" s="46"/>
    </row>
    <row r="2255" spans="1:15">
      <c r="A2255" s="45"/>
      <c r="B2255" s="44"/>
      <c r="C2255" s="46"/>
      <c r="D2255" s="46"/>
      <c r="E2255" s="46"/>
      <c r="F2255" s="46"/>
      <c r="G2255" s="46"/>
      <c r="H2255" s="46"/>
      <c r="I2255" s="46"/>
      <c r="J2255" s="46"/>
      <c r="K2255" s="46"/>
      <c r="L2255" s="46"/>
      <c r="M2255" s="46"/>
      <c r="N2255" s="46"/>
      <c r="O2255" s="46"/>
    </row>
    <row r="2256" spans="1:15">
      <c r="A2256" s="45"/>
      <c r="B2256" s="44"/>
      <c r="C2256" s="4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</row>
    <row r="2257" spans="1:15">
      <c r="A2257" s="45"/>
      <c r="B2257" s="44"/>
      <c r="C2257" s="46"/>
      <c r="D2257" s="46"/>
      <c r="E2257" s="46"/>
      <c r="F2257" s="46"/>
      <c r="G2257" s="46"/>
      <c r="H2257" s="46"/>
      <c r="I2257" s="46"/>
      <c r="J2257" s="46"/>
      <c r="K2257" s="46"/>
      <c r="L2257" s="46"/>
      <c r="M2257" s="46"/>
      <c r="N2257" s="46"/>
      <c r="O2257" s="46"/>
    </row>
    <row r="2258" spans="1:15">
      <c r="A2258" s="45"/>
      <c r="B2258" s="44"/>
      <c r="C2258" s="46"/>
      <c r="D2258" s="46"/>
      <c r="E2258" s="46"/>
      <c r="F2258" s="46"/>
      <c r="G2258" s="46"/>
      <c r="H2258" s="46"/>
      <c r="I2258" s="46"/>
      <c r="J2258" s="46"/>
      <c r="K2258" s="46"/>
      <c r="L2258" s="46"/>
      <c r="M2258" s="46"/>
      <c r="N2258" s="46"/>
      <c r="O2258" s="46"/>
    </row>
    <row r="2259" spans="1:15">
      <c r="A2259" s="45"/>
      <c r="B2259" s="44"/>
      <c r="C2259" s="46"/>
      <c r="D2259" s="46"/>
      <c r="E2259" s="46"/>
      <c r="F2259" s="46"/>
      <c r="G2259" s="46"/>
      <c r="H2259" s="46"/>
      <c r="I2259" s="46"/>
      <c r="J2259" s="46"/>
      <c r="K2259" s="46"/>
      <c r="L2259" s="46"/>
      <c r="M2259" s="46"/>
      <c r="N2259" s="46"/>
      <c r="O2259" s="46"/>
    </row>
    <row r="2260" spans="1:15">
      <c r="A2260" s="45"/>
      <c r="B2260" s="44"/>
      <c r="C2260" s="4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</row>
    <row r="2261" spans="1:15">
      <c r="A2261" s="45"/>
      <c r="B2261" s="44"/>
      <c r="C2261" s="46"/>
      <c r="D2261" s="46"/>
      <c r="E2261" s="46"/>
      <c r="F2261" s="46"/>
      <c r="G2261" s="46"/>
      <c r="H2261" s="46"/>
      <c r="I2261" s="46"/>
      <c r="J2261" s="46"/>
      <c r="K2261" s="46"/>
      <c r="L2261" s="46"/>
      <c r="M2261" s="46"/>
      <c r="N2261" s="46"/>
      <c r="O2261" s="46"/>
    </row>
    <row r="2262" spans="1:15">
      <c r="A2262" s="45"/>
      <c r="B2262" s="44"/>
      <c r="C2262" s="46"/>
      <c r="D2262" s="46"/>
      <c r="E2262" s="46"/>
      <c r="F2262" s="46"/>
      <c r="G2262" s="46"/>
      <c r="H2262" s="46"/>
      <c r="I2262" s="46"/>
      <c r="J2262" s="46"/>
      <c r="K2262" s="46"/>
      <c r="L2262" s="46"/>
      <c r="M2262" s="46"/>
      <c r="N2262" s="46"/>
      <c r="O2262" s="46"/>
    </row>
    <row r="2263" spans="1:15">
      <c r="A2263" s="45"/>
      <c r="B2263" s="44"/>
      <c r="C2263" s="46"/>
      <c r="D2263" s="46"/>
      <c r="E2263" s="46"/>
      <c r="F2263" s="46"/>
      <c r="G2263" s="46"/>
      <c r="H2263" s="46"/>
      <c r="I2263" s="46"/>
      <c r="J2263" s="46"/>
      <c r="K2263" s="46"/>
      <c r="L2263" s="46"/>
      <c r="M2263" s="46"/>
      <c r="N2263" s="46"/>
      <c r="O2263" s="46"/>
    </row>
    <row r="2264" spans="1:15">
      <c r="A2264" s="45"/>
      <c r="B2264" s="44"/>
      <c r="C2264" s="4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</row>
    <row r="2265" spans="1:15">
      <c r="A2265" s="45"/>
      <c r="B2265" s="44"/>
      <c r="C2265" s="46"/>
      <c r="D2265" s="46"/>
      <c r="E2265" s="46"/>
      <c r="F2265" s="46"/>
      <c r="G2265" s="46"/>
      <c r="H2265" s="46"/>
      <c r="I2265" s="46"/>
      <c r="J2265" s="46"/>
      <c r="K2265" s="46"/>
      <c r="L2265" s="46"/>
      <c r="M2265" s="46"/>
      <c r="N2265" s="46"/>
      <c r="O2265" s="46"/>
    </row>
    <row r="2266" spans="1:15">
      <c r="A2266" s="45"/>
      <c r="B2266" s="44"/>
      <c r="C2266" s="46"/>
      <c r="D2266" s="46"/>
      <c r="E2266" s="46"/>
      <c r="F2266" s="46"/>
      <c r="G2266" s="46"/>
      <c r="H2266" s="46"/>
      <c r="I2266" s="46"/>
      <c r="J2266" s="46"/>
      <c r="K2266" s="46"/>
      <c r="L2266" s="46"/>
      <c r="M2266" s="46"/>
      <c r="N2266" s="46"/>
      <c r="O2266" s="46"/>
    </row>
    <row r="2267" spans="1:15">
      <c r="A2267" s="45"/>
      <c r="B2267" s="44"/>
      <c r="C2267" s="46"/>
      <c r="D2267" s="46"/>
      <c r="E2267" s="46"/>
      <c r="F2267" s="46"/>
      <c r="G2267" s="46"/>
      <c r="H2267" s="46"/>
      <c r="I2267" s="46"/>
      <c r="J2267" s="46"/>
      <c r="K2267" s="46"/>
      <c r="L2267" s="46"/>
      <c r="M2267" s="46"/>
      <c r="N2267" s="46"/>
      <c r="O2267" s="46"/>
    </row>
    <row r="2268" spans="1:15">
      <c r="A2268" s="45"/>
      <c r="B2268" s="44"/>
      <c r="C2268" s="46"/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</row>
    <row r="2269" spans="1:15">
      <c r="A2269" s="45"/>
      <c r="B2269" s="44"/>
      <c r="C2269" s="46"/>
      <c r="D2269" s="46"/>
      <c r="E2269" s="46"/>
      <c r="F2269" s="46"/>
      <c r="G2269" s="46"/>
      <c r="H2269" s="46"/>
      <c r="I2269" s="46"/>
      <c r="J2269" s="46"/>
      <c r="K2269" s="46"/>
      <c r="L2269" s="46"/>
      <c r="M2269" s="46"/>
      <c r="N2269" s="46"/>
      <c r="O2269" s="46"/>
    </row>
    <row r="2270" spans="1:15">
      <c r="A2270" s="45"/>
      <c r="B2270" s="44"/>
      <c r="C2270" s="46"/>
      <c r="D2270" s="46"/>
      <c r="E2270" s="46"/>
      <c r="F2270" s="46"/>
      <c r="G2270" s="46"/>
      <c r="H2270" s="46"/>
      <c r="I2270" s="46"/>
      <c r="J2270" s="46"/>
      <c r="K2270" s="46"/>
      <c r="L2270" s="46"/>
      <c r="M2270" s="46"/>
      <c r="N2270" s="46"/>
      <c r="O2270" s="46"/>
    </row>
    <row r="2271" spans="1:15">
      <c r="A2271" s="45"/>
      <c r="B2271" s="44"/>
      <c r="C2271" s="46"/>
      <c r="D2271" s="46"/>
      <c r="E2271" s="46"/>
      <c r="F2271" s="46"/>
      <c r="G2271" s="46"/>
      <c r="H2271" s="46"/>
      <c r="I2271" s="46"/>
      <c r="J2271" s="46"/>
      <c r="K2271" s="46"/>
      <c r="L2271" s="46"/>
      <c r="M2271" s="46"/>
      <c r="N2271" s="46"/>
      <c r="O2271" s="46"/>
    </row>
    <row r="2272" spans="1:15">
      <c r="A2272" s="45"/>
      <c r="B2272" s="44"/>
      <c r="C2272" s="46"/>
      <c r="D2272" s="46"/>
      <c r="E2272" s="46"/>
      <c r="F2272" s="46"/>
      <c r="G2272" s="46"/>
      <c r="H2272" s="46"/>
      <c r="I2272" s="46"/>
      <c r="J2272" s="46"/>
      <c r="K2272" s="46"/>
      <c r="L2272" s="46"/>
      <c r="M2272" s="46"/>
      <c r="N2272" s="46"/>
      <c r="O2272" s="46"/>
    </row>
    <row r="2273" spans="1:15">
      <c r="A2273" s="45"/>
      <c r="B2273" s="44"/>
      <c r="C2273" s="46"/>
      <c r="D2273" s="46"/>
      <c r="E2273" s="46"/>
      <c r="F2273" s="46"/>
      <c r="G2273" s="46"/>
      <c r="H2273" s="46"/>
      <c r="I2273" s="46"/>
      <c r="J2273" s="46"/>
      <c r="K2273" s="46"/>
      <c r="L2273" s="46"/>
      <c r="M2273" s="46"/>
      <c r="N2273" s="46"/>
      <c r="O2273" s="46"/>
    </row>
    <row r="2274" spans="1:15">
      <c r="A2274" s="45"/>
      <c r="B2274" s="44"/>
      <c r="C2274" s="46"/>
      <c r="D2274" s="46"/>
      <c r="E2274" s="46"/>
      <c r="F2274" s="46"/>
      <c r="G2274" s="46"/>
      <c r="H2274" s="46"/>
      <c r="I2274" s="46"/>
      <c r="J2274" s="46"/>
      <c r="K2274" s="46"/>
      <c r="L2274" s="46"/>
      <c r="M2274" s="46"/>
      <c r="N2274" s="46"/>
      <c r="O2274" s="46"/>
    </row>
    <row r="2275" spans="1:15">
      <c r="A2275" s="45"/>
      <c r="B2275" s="44"/>
      <c r="C2275" s="46"/>
      <c r="D2275" s="46"/>
      <c r="E2275" s="46"/>
      <c r="F2275" s="46"/>
      <c r="G2275" s="46"/>
      <c r="H2275" s="46"/>
      <c r="I2275" s="46"/>
      <c r="J2275" s="46"/>
      <c r="K2275" s="46"/>
      <c r="L2275" s="46"/>
      <c r="M2275" s="46"/>
      <c r="N2275" s="46"/>
      <c r="O2275" s="46"/>
    </row>
    <row r="2276" spans="1:15">
      <c r="A2276" s="45"/>
      <c r="B2276" s="44"/>
      <c r="C2276" s="46"/>
      <c r="D2276" s="46"/>
      <c r="E2276" s="46"/>
      <c r="F2276" s="46"/>
      <c r="G2276" s="46"/>
      <c r="H2276" s="46"/>
      <c r="I2276" s="46"/>
      <c r="J2276" s="46"/>
      <c r="K2276" s="46"/>
      <c r="L2276" s="46"/>
      <c r="M2276" s="46"/>
      <c r="N2276" s="46"/>
      <c r="O2276" s="46"/>
    </row>
    <row r="2277" spans="1:15">
      <c r="A2277" s="45"/>
      <c r="B2277" s="44"/>
      <c r="C2277" s="46"/>
      <c r="D2277" s="46"/>
      <c r="E2277" s="46"/>
      <c r="F2277" s="46"/>
      <c r="G2277" s="46"/>
      <c r="H2277" s="46"/>
      <c r="I2277" s="46"/>
      <c r="J2277" s="46"/>
      <c r="K2277" s="46"/>
      <c r="L2277" s="46"/>
      <c r="M2277" s="46"/>
      <c r="N2277" s="46"/>
      <c r="O2277" s="46"/>
    </row>
    <row r="2278" spans="1:15">
      <c r="A2278" s="45"/>
      <c r="B2278" s="44"/>
      <c r="C2278" s="46"/>
      <c r="D2278" s="46"/>
      <c r="E2278" s="46"/>
      <c r="F2278" s="46"/>
      <c r="G2278" s="46"/>
      <c r="H2278" s="46"/>
      <c r="I2278" s="46"/>
      <c r="J2278" s="46"/>
      <c r="K2278" s="46"/>
      <c r="L2278" s="46"/>
      <c r="M2278" s="46"/>
      <c r="N2278" s="46"/>
      <c r="O2278" s="46"/>
    </row>
    <row r="2279" spans="1:15">
      <c r="A2279" s="45"/>
      <c r="B2279" s="44"/>
      <c r="C2279" s="46"/>
      <c r="D2279" s="46"/>
      <c r="E2279" s="46"/>
      <c r="F2279" s="46"/>
      <c r="G2279" s="46"/>
      <c r="H2279" s="46"/>
      <c r="I2279" s="46"/>
      <c r="J2279" s="46"/>
      <c r="K2279" s="46"/>
      <c r="L2279" s="46"/>
      <c r="M2279" s="46"/>
      <c r="N2279" s="46"/>
      <c r="O2279" s="46"/>
    </row>
    <row r="2280" spans="1:15">
      <c r="A2280" s="45"/>
      <c r="B2280" s="44"/>
      <c r="C2280" s="46"/>
      <c r="D2280" s="46"/>
      <c r="E2280" s="46"/>
      <c r="F2280" s="46"/>
      <c r="G2280" s="46"/>
      <c r="H2280" s="46"/>
      <c r="I2280" s="46"/>
      <c r="J2280" s="46"/>
      <c r="K2280" s="46"/>
      <c r="L2280" s="46"/>
      <c r="M2280" s="46"/>
      <c r="N2280" s="46"/>
      <c r="O2280" s="46"/>
    </row>
    <row r="2281" spans="1:15">
      <c r="A2281" s="45"/>
      <c r="B2281" s="44"/>
      <c r="C2281" s="46"/>
      <c r="D2281" s="46"/>
      <c r="E2281" s="46"/>
      <c r="F2281" s="46"/>
      <c r="G2281" s="46"/>
      <c r="H2281" s="46"/>
      <c r="I2281" s="46"/>
      <c r="J2281" s="46"/>
      <c r="K2281" s="46"/>
      <c r="L2281" s="46"/>
      <c r="M2281" s="46"/>
      <c r="N2281" s="46"/>
      <c r="O2281" s="46"/>
    </row>
    <row r="2282" spans="1:15">
      <c r="A2282" s="45"/>
      <c r="B2282" s="44"/>
      <c r="C2282" s="46"/>
      <c r="D2282" s="46"/>
      <c r="E2282" s="46"/>
      <c r="F2282" s="46"/>
      <c r="G2282" s="46"/>
      <c r="H2282" s="46"/>
      <c r="I2282" s="46"/>
      <c r="J2282" s="46"/>
      <c r="K2282" s="46"/>
      <c r="L2282" s="46"/>
      <c r="M2282" s="46"/>
      <c r="N2282" s="46"/>
      <c r="O2282" s="46"/>
    </row>
    <row r="2283" spans="1:15">
      <c r="A2283" s="45"/>
      <c r="B2283" s="44"/>
      <c r="C2283" s="46"/>
      <c r="D2283" s="46"/>
      <c r="E2283" s="46"/>
      <c r="F2283" s="46"/>
      <c r="G2283" s="46"/>
      <c r="H2283" s="46"/>
      <c r="I2283" s="46"/>
      <c r="J2283" s="46"/>
      <c r="K2283" s="46"/>
      <c r="L2283" s="46"/>
      <c r="M2283" s="46"/>
      <c r="N2283" s="46"/>
      <c r="O2283" s="46"/>
    </row>
    <row r="2284" spans="1:15">
      <c r="A2284" s="45"/>
      <c r="B2284" s="44"/>
      <c r="C2284" s="46"/>
      <c r="D2284" s="46"/>
      <c r="E2284" s="46"/>
      <c r="F2284" s="46"/>
      <c r="G2284" s="46"/>
      <c r="H2284" s="46"/>
      <c r="I2284" s="46"/>
      <c r="J2284" s="46"/>
      <c r="K2284" s="46"/>
      <c r="L2284" s="46"/>
      <c r="M2284" s="46"/>
      <c r="N2284" s="46"/>
      <c r="O2284" s="46"/>
    </row>
    <row r="2285" spans="1:15">
      <c r="A2285" s="45"/>
      <c r="B2285" s="44"/>
      <c r="C2285" s="46"/>
      <c r="D2285" s="46"/>
      <c r="E2285" s="46"/>
      <c r="F2285" s="46"/>
      <c r="G2285" s="46"/>
      <c r="H2285" s="46"/>
      <c r="I2285" s="46"/>
      <c r="J2285" s="46"/>
      <c r="K2285" s="46"/>
      <c r="L2285" s="46"/>
      <c r="M2285" s="46"/>
      <c r="N2285" s="46"/>
      <c r="O2285" s="46"/>
    </row>
    <row r="2286" spans="1:15">
      <c r="A2286" s="45"/>
      <c r="B2286" s="44"/>
      <c r="C2286" s="46"/>
      <c r="D2286" s="46"/>
      <c r="E2286" s="46"/>
      <c r="F2286" s="46"/>
      <c r="G2286" s="46"/>
      <c r="H2286" s="46"/>
      <c r="I2286" s="46"/>
      <c r="J2286" s="46"/>
      <c r="K2286" s="46"/>
      <c r="L2286" s="46"/>
      <c r="M2286" s="46"/>
      <c r="N2286" s="46"/>
      <c r="O2286" s="46"/>
    </row>
    <row r="2287" spans="1:15">
      <c r="A2287" s="45"/>
      <c r="B2287" s="44"/>
      <c r="C2287" s="46"/>
      <c r="D2287" s="46"/>
      <c r="E2287" s="46"/>
      <c r="F2287" s="46"/>
      <c r="G2287" s="46"/>
      <c r="H2287" s="46"/>
      <c r="I2287" s="46"/>
      <c r="J2287" s="46"/>
      <c r="K2287" s="46"/>
      <c r="L2287" s="46"/>
      <c r="M2287" s="46"/>
      <c r="N2287" s="46"/>
      <c r="O2287" s="46"/>
    </row>
    <row r="2288" spans="1:15">
      <c r="A2288" s="45"/>
      <c r="B2288" s="44"/>
      <c r="C2288" s="46"/>
      <c r="D2288" s="46"/>
      <c r="E2288" s="46"/>
      <c r="F2288" s="46"/>
      <c r="G2288" s="46"/>
      <c r="H2288" s="46"/>
      <c r="I2288" s="46"/>
      <c r="J2288" s="46"/>
      <c r="K2288" s="46"/>
      <c r="L2288" s="46"/>
      <c r="M2288" s="46"/>
      <c r="N2288" s="46"/>
      <c r="O2288" s="46"/>
    </row>
    <row r="2289" spans="1:15">
      <c r="A2289" s="45"/>
      <c r="B2289" s="44"/>
      <c r="C2289" s="46"/>
      <c r="D2289" s="46"/>
      <c r="E2289" s="46"/>
      <c r="F2289" s="46"/>
      <c r="G2289" s="46"/>
      <c r="H2289" s="46"/>
      <c r="I2289" s="46"/>
      <c r="J2289" s="46"/>
      <c r="K2289" s="46"/>
      <c r="L2289" s="46"/>
      <c r="M2289" s="46"/>
      <c r="N2289" s="46"/>
      <c r="O2289" s="46"/>
    </row>
    <row r="2290" spans="1:15">
      <c r="A2290" s="45"/>
      <c r="B2290" s="44"/>
      <c r="C2290" s="46"/>
      <c r="D2290" s="46"/>
      <c r="E2290" s="46"/>
      <c r="F2290" s="46"/>
      <c r="G2290" s="46"/>
      <c r="H2290" s="46"/>
      <c r="I2290" s="46"/>
      <c r="J2290" s="46"/>
      <c r="K2290" s="46"/>
      <c r="L2290" s="46"/>
      <c r="M2290" s="46"/>
      <c r="N2290" s="46"/>
      <c r="O2290" s="46"/>
    </row>
    <row r="2291" spans="1:15">
      <c r="A2291" s="45"/>
      <c r="B2291" s="44"/>
      <c r="C2291" s="46"/>
      <c r="D2291" s="46"/>
      <c r="E2291" s="46"/>
      <c r="F2291" s="46"/>
      <c r="G2291" s="46"/>
      <c r="H2291" s="46"/>
      <c r="I2291" s="46"/>
      <c r="J2291" s="46"/>
      <c r="K2291" s="46"/>
      <c r="L2291" s="46"/>
      <c r="M2291" s="46"/>
      <c r="N2291" s="46"/>
      <c r="O2291" s="46"/>
    </row>
    <row r="2292" spans="1:15">
      <c r="A2292" s="45"/>
      <c r="B2292" s="44"/>
      <c r="C2292" s="46"/>
      <c r="D2292" s="46"/>
      <c r="E2292" s="46"/>
      <c r="F2292" s="46"/>
      <c r="G2292" s="46"/>
      <c r="H2292" s="46"/>
      <c r="I2292" s="46"/>
      <c r="J2292" s="46"/>
      <c r="K2292" s="46"/>
      <c r="L2292" s="46"/>
      <c r="M2292" s="46"/>
      <c r="N2292" s="46"/>
      <c r="O2292" s="46"/>
    </row>
    <row r="2293" spans="1:15">
      <c r="A2293" s="45"/>
      <c r="B2293" s="44"/>
      <c r="C2293" s="46"/>
      <c r="D2293" s="46"/>
      <c r="E2293" s="46"/>
      <c r="F2293" s="46"/>
      <c r="G2293" s="46"/>
      <c r="H2293" s="46"/>
      <c r="I2293" s="46"/>
      <c r="J2293" s="46"/>
      <c r="K2293" s="46"/>
      <c r="L2293" s="46"/>
      <c r="M2293" s="46"/>
      <c r="N2293" s="46"/>
      <c r="O2293" s="46"/>
    </row>
    <row r="2294" spans="1:15">
      <c r="A2294" s="45"/>
      <c r="B2294" s="44"/>
      <c r="C2294" s="46"/>
      <c r="D2294" s="46"/>
      <c r="E2294" s="46"/>
      <c r="F2294" s="46"/>
      <c r="G2294" s="46"/>
      <c r="H2294" s="46"/>
      <c r="I2294" s="46"/>
      <c r="J2294" s="46"/>
      <c r="K2294" s="46"/>
      <c r="L2294" s="46"/>
      <c r="M2294" s="46"/>
      <c r="N2294" s="46"/>
      <c r="O2294" s="46"/>
    </row>
    <row r="2295" spans="1:15">
      <c r="A2295" s="45"/>
      <c r="B2295" s="44"/>
      <c r="C2295" s="46"/>
      <c r="D2295" s="46"/>
      <c r="E2295" s="46"/>
      <c r="F2295" s="46"/>
      <c r="G2295" s="46"/>
      <c r="H2295" s="46"/>
      <c r="I2295" s="46"/>
      <c r="J2295" s="46"/>
      <c r="K2295" s="46"/>
      <c r="L2295" s="46"/>
      <c r="M2295" s="46"/>
      <c r="N2295" s="46"/>
      <c r="O2295" s="46"/>
    </row>
    <row r="2296" spans="1:15">
      <c r="A2296" s="45"/>
      <c r="B2296" s="44"/>
      <c r="C2296" s="46"/>
      <c r="D2296" s="46"/>
      <c r="E2296" s="46"/>
      <c r="F2296" s="46"/>
      <c r="G2296" s="46"/>
      <c r="H2296" s="46"/>
      <c r="I2296" s="46"/>
      <c r="J2296" s="46"/>
      <c r="K2296" s="46"/>
      <c r="L2296" s="46"/>
      <c r="M2296" s="46"/>
      <c r="N2296" s="46"/>
      <c r="O2296" s="46"/>
    </row>
    <row r="2297" spans="1:15">
      <c r="A2297" s="45"/>
      <c r="B2297" s="44"/>
      <c r="C2297" s="46"/>
      <c r="D2297" s="46"/>
      <c r="E2297" s="46"/>
      <c r="F2297" s="46"/>
      <c r="G2297" s="46"/>
      <c r="H2297" s="46"/>
      <c r="I2297" s="46"/>
      <c r="J2297" s="46"/>
      <c r="K2297" s="46"/>
      <c r="L2297" s="46"/>
      <c r="M2297" s="46"/>
      <c r="N2297" s="46"/>
      <c r="O2297" s="46"/>
    </row>
    <row r="2298" spans="1:15">
      <c r="A2298" s="45"/>
      <c r="B2298" s="44"/>
      <c r="C2298" s="46"/>
      <c r="D2298" s="46"/>
      <c r="E2298" s="46"/>
      <c r="F2298" s="46"/>
      <c r="G2298" s="46"/>
      <c r="H2298" s="46"/>
      <c r="I2298" s="46"/>
      <c r="J2298" s="46"/>
      <c r="K2298" s="46"/>
      <c r="L2298" s="46"/>
      <c r="M2298" s="46"/>
      <c r="N2298" s="46"/>
      <c r="O2298" s="46"/>
    </row>
    <row r="2299" spans="1:15">
      <c r="A2299" s="45"/>
      <c r="B2299" s="44"/>
      <c r="C2299" s="46"/>
      <c r="D2299" s="46"/>
      <c r="E2299" s="46"/>
      <c r="F2299" s="46"/>
      <c r="G2299" s="46"/>
      <c r="H2299" s="46"/>
      <c r="I2299" s="46"/>
      <c r="J2299" s="46"/>
      <c r="K2299" s="46"/>
      <c r="L2299" s="46"/>
      <c r="M2299" s="46"/>
      <c r="N2299" s="46"/>
      <c r="O2299" s="46"/>
    </row>
    <row r="2300" spans="1:15">
      <c r="A2300" s="45"/>
      <c r="B2300" s="44"/>
      <c r="C2300" s="46"/>
      <c r="D2300" s="46"/>
      <c r="E2300" s="46"/>
      <c r="F2300" s="46"/>
      <c r="G2300" s="46"/>
      <c r="H2300" s="46"/>
      <c r="I2300" s="46"/>
      <c r="J2300" s="46"/>
      <c r="K2300" s="46"/>
      <c r="L2300" s="46"/>
      <c r="M2300" s="46"/>
      <c r="N2300" s="46"/>
      <c r="O2300" s="46"/>
    </row>
    <row r="2301" spans="1:15">
      <c r="A2301" s="45"/>
      <c r="B2301" s="44"/>
      <c r="C2301" s="46"/>
      <c r="D2301" s="46"/>
      <c r="E2301" s="46"/>
      <c r="F2301" s="46"/>
      <c r="G2301" s="46"/>
      <c r="H2301" s="46"/>
      <c r="I2301" s="46"/>
      <c r="J2301" s="46"/>
      <c r="K2301" s="46"/>
      <c r="L2301" s="46"/>
      <c r="M2301" s="46"/>
      <c r="N2301" s="46"/>
      <c r="O2301" s="46"/>
    </row>
    <row r="2302" spans="1:15">
      <c r="A2302" s="45"/>
      <c r="B2302" s="44"/>
      <c r="C2302" s="46"/>
      <c r="D2302" s="46"/>
      <c r="E2302" s="46"/>
      <c r="F2302" s="46"/>
      <c r="G2302" s="46"/>
      <c r="H2302" s="46"/>
      <c r="I2302" s="46"/>
      <c r="J2302" s="46"/>
      <c r="K2302" s="46"/>
      <c r="L2302" s="46"/>
      <c r="M2302" s="46"/>
      <c r="N2302" s="46"/>
      <c r="O2302" s="46"/>
    </row>
    <row r="2303" spans="1:15">
      <c r="A2303" s="45"/>
      <c r="B2303" s="44"/>
      <c r="C2303" s="46"/>
      <c r="D2303" s="46"/>
      <c r="E2303" s="46"/>
      <c r="F2303" s="46"/>
      <c r="G2303" s="46"/>
      <c r="H2303" s="46"/>
      <c r="I2303" s="46"/>
      <c r="J2303" s="46"/>
      <c r="K2303" s="46"/>
      <c r="L2303" s="46"/>
      <c r="M2303" s="46"/>
      <c r="N2303" s="46"/>
      <c r="O2303" s="46"/>
    </row>
    <row r="2304" spans="1:15">
      <c r="A2304" s="45"/>
      <c r="B2304" s="44"/>
      <c r="C2304" s="46"/>
      <c r="D2304" s="46"/>
      <c r="E2304" s="46"/>
      <c r="F2304" s="46"/>
      <c r="G2304" s="46"/>
      <c r="H2304" s="46"/>
      <c r="I2304" s="46"/>
      <c r="J2304" s="46"/>
      <c r="K2304" s="46"/>
      <c r="L2304" s="46"/>
      <c r="M2304" s="46"/>
      <c r="N2304" s="46"/>
      <c r="O2304" s="46"/>
    </row>
    <row r="2305" spans="1:15">
      <c r="A2305" s="45"/>
      <c r="B2305" s="44"/>
      <c r="C2305" s="46"/>
      <c r="D2305" s="46"/>
      <c r="E2305" s="46"/>
      <c r="F2305" s="46"/>
      <c r="G2305" s="46"/>
      <c r="H2305" s="46"/>
      <c r="I2305" s="46"/>
      <c r="J2305" s="46"/>
      <c r="K2305" s="46"/>
      <c r="L2305" s="46"/>
      <c r="M2305" s="46"/>
      <c r="N2305" s="46"/>
      <c r="O2305" s="46"/>
    </row>
    <row r="2306" spans="1:15">
      <c r="A2306" s="45"/>
      <c r="B2306" s="44"/>
      <c r="C2306" s="46"/>
      <c r="D2306" s="46"/>
      <c r="E2306" s="46"/>
      <c r="F2306" s="46"/>
      <c r="G2306" s="46"/>
      <c r="H2306" s="46"/>
      <c r="I2306" s="46"/>
      <c r="J2306" s="46"/>
      <c r="K2306" s="46"/>
      <c r="L2306" s="46"/>
      <c r="M2306" s="46"/>
      <c r="N2306" s="46"/>
      <c r="O2306" s="46"/>
    </row>
    <row r="2307" spans="1:15">
      <c r="A2307" s="45"/>
      <c r="B2307" s="44"/>
      <c r="C2307" s="46"/>
      <c r="D2307" s="46"/>
      <c r="E2307" s="46"/>
      <c r="F2307" s="46"/>
      <c r="G2307" s="46"/>
      <c r="H2307" s="46"/>
      <c r="I2307" s="46"/>
      <c r="J2307" s="46"/>
      <c r="K2307" s="46"/>
      <c r="L2307" s="46"/>
      <c r="M2307" s="46"/>
      <c r="N2307" s="46"/>
      <c r="O2307" s="46"/>
    </row>
    <row r="2308" spans="1:15">
      <c r="A2308" s="45"/>
      <c r="B2308" s="44"/>
      <c r="C2308" s="46"/>
      <c r="D2308" s="46"/>
      <c r="E2308" s="46"/>
      <c r="F2308" s="46"/>
      <c r="G2308" s="46"/>
      <c r="H2308" s="46"/>
      <c r="I2308" s="46"/>
      <c r="J2308" s="46"/>
      <c r="K2308" s="46"/>
      <c r="L2308" s="46"/>
      <c r="M2308" s="46"/>
      <c r="N2308" s="46"/>
      <c r="O2308" s="46"/>
    </row>
    <row r="2309" spans="1:15">
      <c r="A2309" s="45"/>
      <c r="B2309" s="44"/>
      <c r="C2309" s="46"/>
      <c r="D2309" s="46"/>
      <c r="E2309" s="46"/>
      <c r="F2309" s="46"/>
      <c r="G2309" s="46"/>
      <c r="H2309" s="46"/>
      <c r="I2309" s="46"/>
      <c r="J2309" s="46"/>
      <c r="K2309" s="46"/>
      <c r="L2309" s="46"/>
      <c r="M2309" s="46"/>
      <c r="N2309" s="46"/>
      <c r="O2309" s="46"/>
    </row>
    <row r="2310" spans="1:15">
      <c r="A2310" s="45"/>
      <c r="B2310" s="44"/>
      <c r="C2310" s="46"/>
      <c r="D2310" s="46"/>
      <c r="E2310" s="46"/>
      <c r="F2310" s="46"/>
      <c r="G2310" s="46"/>
      <c r="H2310" s="46"/>
      <c r="I2310" s="46"/>
      <c r="J2310" s="46"/>
      <c r="K2310" s="46"/>
      <c r="L2310" s="46"/>
      <c r="M2310" s="46"/>
      <c r="N2310" s="46"/>
      <c r="O2310" s="46"/>
    </row>
    <row r="2311" spans="1:15">
      <c r="A2311" s="45"/>
      <c r="B2311" s="44"/>
      <c r="C2311" s="46"/>
      <c r="D2311" s="46"/>
      <c r="E2311" s="46"/>
      <c r="F2311" s="46"/>
      <c r="G2311" s="46"/>
      <c r="H2311" s="46"/>
      <c r="I2311" s="46"/>
      <c r="J2311" s="46"/>
      <c r="K2311" s="46"/>
      <c r="L2311" s="46"/>
      <c r="M2311" s="46"/>
      <c r="N2311" s="46"/>
      <c r="O2311" s="46"/>
    </row>
    <row r="2312" spans="1:15">
      <c r="A2312" s="45"/>
      <c r="B2312" s="44"/>
      <c r="C2312" s="46"/>
      <c r="D2312" s="46"/>
      <c r="E2312" s="46"/>
      <c r="F2312" s="46"/>
      <c r="G2312" s="46"/>
      <c r="H2312" s="46"/>
      <c r="I2312" s="46"/>
      <c r="J2312" s="46"/>
      <c r="K2312" s="46"/>
      <c r="L2312" s="46"/>
      <c r="M2312" s="46"/>
      <c r="N2312" s="46"/>
      <c r="O2312" s="46"/>
    </row>
    <row r="2313" spans="1:15">
      <c r="A2313" s="45"/>
      <c r="B2313" s="44"/>
      <c r="C2313" s="46"/>
      <c r="D2313" s="46"/>
      <c r="E2313" s="46"/>
      <c r="F2313" s="46"/>
      <c r="G2313" s="46"/>
      <c r="H2313" s="46"/>
      <c r="I2313" s="46"/>
      <c r="J2313" s="46"/>
      <c r="K2313" s="46"/>
      <c r="L2313" s="46"/>
      <c r="M2313" s="46"/>
      <c r="N2313" s="46"/>
      <c r="O2313" s="46"/>
    </row>
    <row r="2314" spans="1:15">
      <c r="A2314" s="45"/>
      <c r="B2314" s="44"/>
      <c r="C2314" s="46"/>
      <c r="D2314" s="46"/>
      <c r="E2314" s="46"/>
      <c r="F2314" s="46"/>
      <c r="G2314" s="46"/>
      <c r="H2314" s="46"/>
      <c r="I2314" s="46"/>
      <c r="J2314" s="46"/>
      <c r="K2314" s="46"/>
      <c r="L2314" s="46"/>
      <c r="M2314" s="46"/>
      <c r="N2314" s="46"/>
      <c r="O2314" s="46"/>
    </row>
    <row r="2315" spans="1:15">
      <c r="A2315" s="45"/>
      <c r="B2315" s="44"/>
      <c r="C2315" s="46"/>
      <c r="D2315" s="46"/>
      <c r="E2315" s="46"/>
      <c r="F2315" s="46"/>
      <c r="G2315" s="46"/>
      <c r="H2315" s="46"/>
      <c r="I2315" s="46"/>
      <c r="J2315" s="46"/>
      <c r="K2315" s="46"/>
      <c r="L2315" s="46"/>
      <c r="M2315" s="46"/>
      <c r="N2315" s="46"/>
      <c r="O2315" s="46"/>
    </row>
    <row r="2316" spans="1:15">
      <c r="A2316" s="45"/>
      <c r="B2316" s="44"/>
      <c r="C2316" s="46"/>
      <c r="D2316" s="46"/>
      <c r="E2316" s="46"/>
      <c r="F2316" s="46"/>
      <c r="G2316" s="46"/>
      <c r="H2316" s="46"/>
      <c r="I2316" s="46"/>
      <c r="J2316" s="46"/>
      <c r="K2316" s="46"/>
      <c r="L2316" s="46"/>
      <c r="M2316" s="46"/>
      <c r="N2316" s="46"/>
      <c r="O2316" s="46"/>
    </row>
    <row r="2317" spans="1:15">
      <c r="A2317" s="45"/>
      <c r="B2317" s="44"/>
      <c r="C2317" s="46"/>
      <c r="D2317" s="46"/>
      <c r="E2317" s="46"/>
      <c r="F2317" s="46"/>
      <c r="G2317" s="46"/>
      <c r="H2317" s="46"/>
      <c r="I2317" s="46"/>
      <c r="J2317" s="46"/>
      <c r="K2317" s="46"/>
      <c r="L2317" s="46"/>
      <c r="M2317" s="46"/>
      <c r="N2317" s="46"/>
      <c r="O2317" s="46"/>
    </row>
    <row r="2318" spans="1:15">
      <c r="A2318" s="45"/>
      <c r="B2318" s="44"/>
      <c r="C2318" s="46"/>
      <c r="D2318" s="46"/>
      <c r="E2318" s="46"/>
      <c r="F2318" s="46"/>
      <c r="G2318" s="46"/>
      <c r="H2318" s="46"/>
      <c r="I2318" s="46"/>
      <c r="J2318" s="46"/>
      <c r="K2318" s="46"/>
      <c r="L2318" s="46"/>
      <c r="M2318" s="46"/>
      <c r="N2318" s="46"/>
      <c r="O2318" s="46"/>
    </row>
    <row r="2319" spans="1:15">
      <c r="A2319" s="45"/>
      <c r="B2319" s="44"/>
      <c r="C2319" s="46"/>
      <c r="D2319" s="46"/>
      <c r="E2319" s="46"/>
      <c r="F2319" s="46"/>
      <c r="G2319" s="46"/>
      <c r="H2319" s="46"/>
      <c r="I2319" s="46"/>
      <c r="J2319" s="46"/>
      <c r="K2319" s="46"/>
      <c r="L2319" s="46"/>
      <c r="M2319" s="46"/>
      <c r="N2319" s="46"/>
      <c r="O2319" s="46"/>
    </row>
    <row r="2320" spans="1:15">
      <c r="A2320" s="45"/>
      <c r="B2320" s="44"/>
      <c r="C2320" s="46"/>
      <c r="D2320" s="46"/>
      <c r="E2320" s="46"/>
      <c r="F2320" s="46"/>
      <c r="G2320" s="46"/>
      <c r="H2320" s="46"/>
      <c r="I2320" s="46"/>
      <c r="J2320" s="46"/>
      <c r="K2320" s="46"/>
      <c r="L2320" s="46"/>
      <c r="M2320" s="46"/>
      <c r="N2320" s="46"/>
      <c r="O2320" s="46"/>
    </row>
    <row r="2321" spans="1:15">
      <c r="A2321" s="45"/>
      <c r="B2321" s="44"/>
      <c r="C2321" s="46"/>
      <c r="D2321" s="46"/>
      <c r="E2321" s="46"/>
      <c r="F2321" s="46"/>
      <c r="G2321" s="46"/>
      <c r="H2321" s="46"/>
      <c r="I2321" s="46"/>
      <c r="J2321" s="46"/>
      <c r="K2321" s="46"/>
      <c r="L2321" s="46"/>
      <c r="M2321" s="46"/>
      <c r="N2321" s="46"/>
      <c r="O2321" s="46"/>
    </row>
    <row r="2322" spans="1:15">
      <c r="A2322" s="45"/>
      <c r="B2322" s="44"/>
      <c r="C2322" s="46"/>
      <c r="D2322" s="46"/>
      <c r="E2322" s="46"/>
      <c r="F2322" s="46"/>
      <c r="G2322" s="46"/>
      <c r="H2322" s="46"/>
      <c r="I2322" s="46"/>
      <c r="J2322" s="46"/>
      <c r="K2322" s="46"/>
      <c r="L2322" s="46"/>
      <c r="M2322" s="46"/>
      <c r="N2322" s="46"/>
      <c r="O2322" s="46"/>
    </row>
    <row r="2323" spans="1:15">
      <c r="A2323" s="45"/>
      <c r="B2323" s="44"/>
      <c r="C2323" s="46"/>
      <c r="D2323" s="46"/>
      <c r="E2323" s="46"/>
      <c r="F2323" s="46"/>
      <c r="G2323" s="46"/>
      <c r="H2323" s="46"/>
      <c r="I2323" s="46"/>
      <c r="J2323" s="46"/>
      <c r="K2323" s="46"/>
      <c r="L2323" s="46"/>
      <c r="M2323" s="46"/>
      <c r="N2323" s="46"/>
      <c r="O2323" s="46"/>
    </row>
    <row r="2324" spans="1:15">
      <c r="A2324" s="45"/>
      <c r="B2324" s="44"/>
      <c r="C2324" s="46"/>
      <c r="D2324" s="46"/>
      <c r="E2324" s="46"/>
      <c r="F2324" s="46"/>
      <c r="G2324" s="46"/>
      <c r="H2324" s="46"/>
      <c r="I2324" s="46"/>
      <c r="J2324" s="46"/>
      <c r="K2324" s="46"/>
      <c r="L2324" s="46"/>
      <c r="M2324" s="46"/>
      <c r="N2324" s="46"/>
      <c r="O2324" s="46"/>
    </row>
    <row r="2325" spans="1:15">
      <c r="A2325" s="45"/>
      <c r="B2325" s="44"/>
      <c r="C2325" s="46"/>
      <c r="D2325" s="46"/>
      <c r="E2325" s="46"/>
      <c r="F2325" s="46"/>
      <c r="G2325" s="46"/>
      <c r="H2325" s="46"/>
      <c r="I2325" s="46"/>
      <c r="J2325" s="46"/>
      <c r="K2325" s="46"/>
      <c r="L2325" s="46"/>
      <c r="M2325" s="46"/>
      <c r="N2325" s="46"/>
      <c r="O2325" s="46"/>
    </row>
    <row r="2326" spans="1:15">
      <c r="A2326" s="45"/>
      <c r="B2326" s="44"/>
      <c r="C2326" s="46"/>
      <c r="D2326" s="46"/>
      <c r="E2326" s="46"/>
      <c r="F2326" s="46"/>
      <c r="G2326" s="46"/>
      <c r="H2326" s="46"/>
      <c r="I2326" s="46"/>
      <c r="J2326" s="46"/>
      <c r="K2326" s="46"/>
      <c r="L2326" s="46"/>
      <c r="M2326" s="46"/>
      <c r="N2326" s="46"/>
      <c r="O2326" s="46"/>
    </row>
    <row r="2327" spans="1:15">
      <c r="A2327" s="45"/>
      <c r="B2327" s="44"/>
      <c r="C2327" s="46"/>
      <c r="D2327" s="46"/>
      <c r="E2327" s="46"/>
      <c r="F2327" s="46"/>
      <c r="G2327" s="46"/>
      <c r="H2327" s="46"/>
      <c r="I2327" s="46"/>
      <c r="J2327" s="46"/>
      <c r="K2327" s="46"/>
      <c r="L2327" s="46"/>
      <c r="M2327" s="46"/>
      <c r="N2327" s="46"/>
      <c r="O2327" s="46"/>
    </row>
    <row r="2328" spans="1:15">
      <c r="A2328" s="45"/>
      <c r="B2328" s="44"/>
      <c r="C2328" s="46"/>
      <c r="D2328" s="46"/>
      <c r="E2328" s="46"/>
      <c r="F2328" s="46"/>
      <c r="G2328" s="46"/>
      <c r="H2328" s="46"/>
      <c r="I2328" s="46"/>
      <c r="J2328" s="46"/>
      <c r="K2328" s="46"/>
      <c r="L2328" s="46"/>
      <c r="M2328" s="46"/>
      <c r="N2328" s="46"/>
      <c r="O2328" s="46"/>
    </row>
    <row r="2329" spans="1:15">
      <c r="A2329" s="45"/>
      <c r="B2329" s="44"/>
      <c r="C2329" s="46"/>
      <c r="D2329" s="46"/>
      <c r="E2329" s="46"/>
      <c r="F2329" s="46"/>
      <c r="G2329" s="46"/>
      <c r="H2329" s="46"/>
      <c r="I2329" s="46"/>
      <c r="J2329" s="46"/>
      <c r="K2329" s="46"/>
      <c r="L2329" s="46"/>
      <c r="M2329" s="46"/>
      <c r="N2329" s="46"/>
      <c r="O2329" s="46"/>
    </row>
    <row r="2330" spans="1:15">
      <c r="A2330" s="45"/>
      <c r="B2330" s="44"/>
      <c r="C2330" s="46"/>
      <c r="D2330" s="46"/>
      <c r="E2330" s="46"/>
      <c r="F2330" s="46"/>
      <c r="G2330" s="46"/>
      <c r="H2330" s="46"/>
      <c r="I2330" s="46"/>
      <c r="J2330" s="46"/>
      <c r="K2330" s="46"/>
      <c r="L2330" s="46"/>
      <c r="M2330" s="46"/>
      <c r="N2330" s="46"/>
      <c r="O2330" s="46"/>
    </row>
    <row r="2331" spans="1:15">
      <c r="A2331" s="45"/>
      <c r="B2331" s="44"/>
      <c r="C2331" s="46"/>
      <c r="D2331" s="46"/>
      <c r="E2331" s="46"/>
      <c r="F2331" s="46"/>
      <c r="G2331" s="46"/>
      <c r="H2331" s="46"/>
      <c r="I2331" s="46"/>
      <c r="J2331" s="46"/>
      <c r="K2331" s="46"/>
      <c r="L2331" s="46"/>
      <c r="M2331" s="46"/>
      <c r="N2331" s="46"/>
      <c r="O2331" s="46"/>
    </row>
    <row r="2332" spans="1:15">
      <c r="A2332" s="45"/>
      <c r="B2332" s="44"/>
      <c r="C2332" s="46"/>
      <c r="D2332" s="46"/>
      <c r="E2332" s="46"/>
      <c r="F2332" s="46"/>
      <c r="G2332" s="46"/>
      <c r="H2332" s="46"/>
      <c r="I2332" s="46"/>
      <c r="J2332" s="46"/>
      <c r="K2332" s="46"/>
      <c r="L2332" s="46"/>
      <c r="M2332" s="46"/>
      <c r="N2332" s="46"/>
      <c r="O2332" s="46"/>
    </row>
    <row r="2333" spans="1:15">
      <c r="A2333" s="45"/>
      <c r="B2333" s="44"/>
      <c r="C2333" s="46"/>
      <c r="D2333" s="46"/>
      <c r="E2333" s="46"/>
      <c r="F2333" s="46"/>
      <c r="G2333" s="46"/>
      <c r="H2333" s="46"/>
      <c r="I2333" s="46"/>
      <c r="J2333" s="46"/>
      <c r="K2333" s="46"/>
      <c r="L2333" s="46"/>
      <c r="M2333" s="46"/>
      <c r="N2333" s="46"/>
      <c r="O2333" s="46"/>
    </row>
    <row r="2334" spans="1:15">
      <c r="A2334" s="45"/>
      <c r="B2334" s="44"/>
      <c r="C2334" s="46"/>
      <c r="D2334" s="46"/>
      <c r="E2334" s="46"/>
      <c r="F2334" s="46"/>
      <c r="G2334" s="46"/>
      <c r="H2334" s="46"/>
      <c r="I2334" s="46"/>
      <c r="J2334" s="46"/>
      <c r="K2334" s="46"/>
      <c r="L2334" s="46"/>
      <c r="M2334" s="46"/>
      <c r="N2334" s="46"/>
      <c r="O2334" s="46"/>
    </row>
    <row r="2335" spans="1:15">
      <c r="A2335" s="45"/>
      <c r="B2335" s="44"/>
      <c r="C2335" s="46"/>
      <c r="D2335" s="46"/>
      <c r="E2335" s="46"/>
      <c r="F2335" s="46"/>
      <c r="G2335" s="46"/>
      <c r="H2335" s="46"/>
      <c r="I2335" s="46"/>
      <c r="J2335" s="46"/>
      <c r="K2335" s="46"/>
      <c r="L2335" s="46"/>
      <c r="M2335" s="46"/>
      <c r="N2335" s="46"/>
      <c r="O2335" s="46"/>
    </row>
    <row r="2336" spans="1:15">
      <c r="A2336" s="45"/>
      <c r="B2336" s="44"/>
      <c r="C2336" s="46"/>
      <c r="D2336" s="46"/>
      <c r="E2336" s="46"/>
      <c r="F2336" s="46"/>
      <c r="G2336" s="46"/>
      <c r="H2336" s="46"/>
      <c r="I2336" s="46"/>
      <c r="J2336" s="46"/>
      <c r="K2336" s="46"/>
      <c r="L2336" s="46"/>
      <c r="M2336" s="46"/>
      <c r="N2336" s="46"/>
      <c r="O2336" s="46"/>
    </row>
    <row r="2337" spans="1:15">
      <c r="A2337" s="45"/>
      <c r="B2337" s="44"/>
      <c r="C2337" s="46"/>
      <c r="D2337" s="46"/>
      <c r="E2337" s="46"/>
      <c r="F2337" s="46"/>
      <c r="G2337" s="46"/>
      <c r="H2337" s="46"/>
      <c r="I2337" s="46"/>
      <c r="J2337" s="46"/>
      <c r="K2337" s="46"/>
      <c r="L2337" s="46"/>
      <c r="M2337" s="46"/>
      <c r="N2337" s="46"/>
      <c r="O2337" s="46"/>
    </row>
    <row r="2338" spans="1:15">
      <c r="A2338" s="45"/>
      <c r="B2338" s="44"/>
      <c r="C2338" s="46"/>
      <c r="D2338" s="46"/>
      <c r="E2338" s="46"/>
      <c r="F2338" s="46"/>
      <c r="G2338" s="46"/>
      <c r="H2338" s="46"/>
      <c r="I2338" s="46"/>
      <c r="J2338" s="46"/>
      <c r="K2338" s="46"/>
      <c r="L2338" s="46"/>
      <c r="M2338" s="46"/>
      <c r="N2338" s="46"/>
      <c r="O2338" s="46"/>
    </row>
    <row r="2339" spans="1:15">
      <c r="A2339" s="45"/>
      <c r="B2339" s="44"/>
      <c r="C2339" s="46"/>
      <c r="D2339" s="46"/>
      <c r="E2339" s="46"/>
      <c r="F2339" s="46"/>
      <c r="G2339" s="46"/>
      <c r="H2339" s="46"/>
      <c r="I2339" s="46"/>
      <c r="J2339" s="46"/>
      <c r="K2339" s="46"/>
      <c r="L2339" s="46"/>
      <c r="M2339" s="46"/>
      <c r="N2339" s="46"/>
      <c r="O2339" s="46"/>
    </row>
    <row r="2340" spans="1:15">
      <c r="A2340" s="45"/>
      <c r="B2340" s="44"/>
      <c r="C2340" s="46"/>
      <c r="D2340" s="46"/>
      <c r="E2340" s="46"/>
      <c r="F2340" s="46"/>
      <c r="G2340" s="46"/>
      <c r="H2340" s="46"/>
      <c r="I2340" s="46"/>
      <c r="J2340" s="46"/>
      <c r="K2340" s="46"/>
      <c r="L2340" s="46"/>
      <c r="M2340" s="46"/>
      <c r="N2340" s="46"/>
      <c r="O2340" s="46"/>
    </row>
    <row r="2341" spans="1:15">
      <c r="A2341" s="45"/>
      <c r="B2341" s="44"/>
      <c r="C2341" s="46"/>
      <c r="D2341" s="46"/>
      <c r="E2341" s="46"/>
      <c r="F2341" s="46"/>
      <c r="G2341" s="46"/>
      <c r="H2341" s="46"/>
      <c r="I2341" s="46"/>
      <c r="J2341" s="46"/>
      <c r="K2341" s="46"/>
      <c r="L2341" s="46"/>
      <c r="M2341" s="46"/>
      <c r="N2341" s="46"/>
      <c r="O2341" s="46"/>
    </row>
    <row r="2342" spans="1:15">
      <c r="A2342" s="45"/>
      <c r="B2342" s="44"/>
      <c r="C2342" s="46"/>
      <c r="D2342" s="46"/>
      <c r="E2342" s="46"/>
      <c r="F2342" s="46"/>
      <c r="G2342" s="46"/>
      <c r="H2342" s="46"/>
      <c r="I2342" s="46"/>
      <c r="J2342" s="46"/>
      <c r="K2342" s="46"/>
      <c r="L2342" s="46"/>
      <c r="M2342" s="46"/>
      <c r="N2342" s="46"/>
      <c r="O2342" s="46"/>
    </row>
    <row r="2343" spans="1:15">
      <c r="A2343" s="45"/>
      <c r="B2343" s="44"/>
      <c r="C2343" s="46"/>
      <c r="D2343" s="46"/>
      <c r="E2343" s="46"/>
      <c r="F2343" s="46"/>
      <c r="G2343" s="46"/>
      <c r="H2343" s="46"/>
      <c r="I2343" s="46"/>
      <c r="J2343" s="46"/>
      <c r="K2343" s="46"/>
      <c r="L2343" s="46"/>
      <c r="M2343" s="46"/>
      <c r="N2343" s="46"/>
      <c r="O2343" s="46"/>
    </row>
    <row r="2344" spans="1:15">
      <c r="A2344" s="45"/>
      <c r="B2344" s="44"/>
      <c r="C2344" s="46"/>
      <c r="D2344" s="46"/>
      <c r="E2344" s="46"/>
      <c r="F2344" s="46"/>
      <c r="G2344" s="46"/>
      <c r="H2344" s="46"/>
      <c r="I2344" s="46"/>
      <c r="J2344" s="46"/>
      <c r="K2344" s="46"/>
      <c r="L2344" s="46"/>
      <c r="M2344" s="46"/>
      <c r="N2344" s="46"/>
      <c r="O2344" s="46"/>
    </row>
    <row r="2345" spans="1:15">
      <c r="A2345" s="45"/>
      <c r="B2345" s="44"/>
      <c r="C2345" s="46"/>
      <c r="D2345" s="46"/>
      <c r="E2345" s="46"/>
      <c r="F2345" s="46"/>
      <c r="G2345" s="46"/>
      <c r="H2345" s="46"/>
      <c r="I2345" s="46"/>
      <c r="J2345" s="46"/>
      <c r="K2345" s="46"/>
      <c r="L2345" s="46"/>
      <c r="M2345" s="46"/>
      <c r="N2345" s="46"/>
      <c r="O2345" s="46"/>
    </row>
    <row r="2346" spans="1:15">
      <c r="A2346" s="45"/>
      <c r="B2346" s="44"/>
      <c r="C2346" s="46"/>
      <c r="D2346" s="46"/>
      <c r="E2346" s="46"/>
      <c r="F2346" s="46"/>
      <c r="G2346" s="46"/>
      <c r="H2346" s="46"/>
      <c r="I2346" s="46"/>
      <c r="J2346" s="46"/>
      <c r="K2346" s="46"/>
      <c r="L2346" s="46"/>
      <c r="M2346" s="46"/>
      <c r="N2346" s="46"/>
      <c r="O2346" s="46"/>
    </row>
    <row r="2347" spans="1:15">
      <c r="A2347" s="45"/>
      <c r="B2347" s="44"/>
      <c r="C2347" s="46"/>
      <c r="D2347" s="46"/>
      <c r="E2347" s="46"/>
      <c r="F2347" s="46"/>
      <c r="G2347" s="46"/>
      <c r="H2347" s="46"/>
      <c r="I2347" s="46"/>
      <c r="J2347" s="46"/>
      <c r="K2347" s="46"/>
      <c r="L2347" s="46"/>
      <c r="M2347" s="46"/>
      <c r="N2347" s="46"/>
      <c r="O2347" s="46"/>
    </row>
    <row r="2348" spans="1:15">
      <c r="A2348" s="45"/>
      <c r="B2348" s="44"/>
      <c r="C2348" s="46"/>
      <c r="D2348" s="46"/>
      <c r="E2348" s="46"/>
      <c r="F2348" s="46"/>
      <c r="G2348" s="46"/>
      <c r="H2348" s="46"/>
      <c r="I2348" s="46"/>
      <c r="J2348" s="46"/>
      <c r="K2348" s="46"/>
      <c r="L2348" s="46"/>
      <c r="M2348" s="46"/>
      <c r="N2348" s="46"/>
      <c r="O2348" s="46"/>
    </row>
    <row r="2349" spans="1:15">
      <c r="A2349" s="45"/>
      <c r="B2349" s="44"/>
      <c r="C2349" s="46"/>
      <c r="D2349" s="46"/>
      <c r="E2349" s="46"/>
      <c r="F2349" s="46"/>
      <c r="G2349" s="46"/>
      <c r="H2349" s="46"/>
      <c r="I2349" s="46"/>
      <c r="J2349" s="46"/>
      <c r="K2349" s="46"/>
      <c r="L2349" s="46"/>
      <c r="M2349" s="46"/>
      <c r="N2349" s="46"/>
      <c r="O2349" s="46"/>
    </row>
    <row r="2350" spans="1:15">
      <c r="A2350" s="45"/>
      <c r="B2350" s="44"/>
      <c r="C2350" s="46"/>
      <c r="D2350" s="46"/>
      <c r="E2350" s="46"/>
      <c r="F2350" s="46"/>
      <c r="G2350" s="46"/>
      <c r="H2350" s="46"/>
      <c r="I2350" s="46"/>
      <c r="J2350" s="46"/>
      <c r="K2350" s="46"/>
      <c r="L2350" s="46"/>
      <c r="M2350" s="46"/>
      <c r="N2350" s="46"/>
      <c r="O2350" s="46"/>
    </row>
    <row r="2351" spans="1:15">
      <c r="A2351" s="45"/>
      <c r="B2351" s="44"/>
      <c r="C2351" s="46"/>
      <c r="D2351" s="46"/>
      <c r="E2351" s="46"/>
      <c r="F2351" s="46"/>
      <c r="G2351" s="46"/>
      <c r="H2351" s="46"/>
      <c r="I2351" s="46"/>
      <c r="J2351" s="46"/>
      <c r="K2351" s="46"/>
      <c r="L2351" s="46"/>
      <c r="M2351" s="46"/>
      <c r="N2351" s="46"/>
      <c r="O2351" s="46"/>
    </row>
    <row r="2352" spans="1:15">
      <c r="A2352" s="45"/>
      <c r="B2352" s="44"/>
      <c r="C2352" s="46"/>
      <c r="D2352" s="46"/>
      <c r="E2352" s="46"/>
      <c r="F2352" s="46"/>
      <c r="G2352" s="46"/>
      <c r="H2352" s="46"/>
      <c r="I2352" s="46"/>
      <c r="J2352" s="46"/>
      <c r="K2352" s="46"/>
      <c r="L2352" s="46"/>
      <c r="M2352" s="46"/>
      <c r="N2352" s="46"/>
      <c r="O2352" s="46"/>
    </row>
    <row r="2353" spans="1:15">
      <c r="A2353" s="45"/>
      <c r="B2353" s="44"/>
      <c r="C2353" s="46"/>
      <c r="D2353" s="46"/>
      <c r="E2353" s="46"/>
      <c r="F2353" s="46"/>
      <c r="G2353" s="46"/>
      <c r="H2353" s="46"/>
      <c r="I2353" s="46"/>
      <c r="J2353" s="46"/>
      <c r="K2353" s="46"/>
      <c r="L2353" s="46"/>
      <c r="M2353" s="46"/>
      <c r="N2353" s="46"/>
      <c r="O2353" s="46"/>
    </row>
    <row r="2354" spans="1:15">
      <c r="A2354" s="45"/>
      <c r="B2354" s="44"/>
      <c r="C2354" s="46"/>
      <c r="D2354" s="46"/>
      <c r="E2354" s="46"/>
      <c r="F2354" s="46"/>
      <c r="G2354" s="46"/>
      <c r="H2354" s="46"/>
      <c r="I2354" s="46"/>
      <c r="J2354" s="46"/>
      <c r="K2354" s="46"/>
      <c r="L2354" s="46"/>
      <c r="M2354" s="46"/>
      <c r="N2354" s="46"/>
      <c r="O2354" s="46"/>
    </row>
    <row r="2355" spans="1:15">
      <c r="A2355" s="45"/>
      <c r="B2355" s="44"/>
      <c r="C2355" s="46"/>
      <c r="D2355" s="46"/>
      <c r="E2355" s="46"/>
      <c r="F2355" s="46"/>
      <c r="G2355" s="46"/>
      <c r="H2355" s="46"/>
      <c r="I2355" s="46"/>
      <c r="J2355" s="46"/>
      <c r="K2355" s="46"/>
      <c r="L2355" s="46"/>
      <c r="M2355" s="46"/>
      <c r="N2355" s="46"/>
      <c r="O2355" s="46"/>
    </row>
    <row r="2356" spans="1:15">
      <c r="A2356" s="45"/>
      <c r="B2356" s="44"/>
      <c r="C2356" s="46"/>
      <c r="D2356" s="46"/>
      <c r="E2356" s="46"/>
      <c r="F2356" s="46"/>
      <c r="G2356" s="46"/>
      <c r="H2356" s="46"/>
      <c r="I2356" s="46"/>
      <c r="J2356" s="46"/>
      <c r="K2356" s="46"/>
      <c r="L2356" s="46"/>
      <c r="M2356" s="46"/>
      <c r="N2356" s="46"/>
      <c r="O2356" s="46"/>
    </row>
    <row r="2357" spans="1:15">
      <c r="A2357" s="45"/>
      <c r="B2357" s="44"/>
      <c r="C2357" s="46"/>
      <c r="D2357" s="46"/>
      <c r="E2357" s="46"/>
      <c r="F2357" s="46"/>
      <c r="G2357" s="46"/>
      <c r="H2357" s="46"/>
      <c r="I2357" s="46"/>
      <c r="J2357" s="46"/>
      <c r="K2357" s="46"/>
      <c r="L2357" s="46"/>
      <c r="M2357" s="46"/>
      <c r="N2357" s="46"/>
      <c r="O2357" s="46"/>
    </row>
    <row r="2358" spans="1:15">
      <c r="A2358" s="45"/>
      <c r="B2358" s="44"/>
      <c r="C2358" s="46"/>
      <c r="D2358" s="46"/>
      <c r="E2358" s="46"/>
      <c r="F2358" s="46"/>
      <c r="G2358" s="46"/>
      <c r="H2358" s="46"/>
      <c r="I2358" s="46"/>
      <c r="J2358" s="46"/>
      <c r="K2358" s="46"/>
      <c r="L2358" s="46"/>
      <c r="M2358" s="46"/>
      <c r="N2358" s="46"/>
      <c r="O2358" s="46"/>
    </row>
    <row r="2359" spans="1:15">
      <c r="A2359" s="45"/>
      <c r="B2359" s="44"/>
      <c r="C2359" s="46"/>
      <c r="D2359" s="46"/>
      <c r="E2359" s="46"/>
      <c r="F2359" s="46"/>
      <c r="G2359" s="46"/>
      <c r="H2359" s="46"/>
      <c r="I2359" s="46"/>
      <c r="J2359" s="46"/>
      <c r="K2359" s="46"/>
      <c r="L2359" s="46"/>
      <c r="M2359" s="46"/>
      <c r="N2359" s="46"/>
      <c r="O2359" s="46"/>
    </row>
    <row r="2360" spans="1:15">
      <c r="A2360" s="45"/>
      <c r="B2360" s="44"/>
      <c r="C2360" s="46"/>
      <c r="D2360" s="46"/>
      <c r="E2360" s="46"/>
      <c r="F2360" s="46"/>
      <c r="G2360" s="46"/>
      <c r="H2360" s="46"/>
      <c r="I2360" s="46"/>
      <c r="J2360" s="46"/>
      <c r="K2360" s="46"/>
      <c r="L2360" s="46"/>
      <c r="M2360" s="46"/>
      <c r="N2360" s="46"/>
      <c r="O2360" s="46"/>
    </row>
    <row r="2361" spans="1:15">
      <c r="A2361" s="45"/>
      <c r="B2361" s="44"/>
      <c r="C2361" s="46"/>
      <c r="D2361" s="46"/>
      <c r="E2361" s="46"/>
      <c r="F2361" s="46"/>
      <c r="G2361" s="46"/>
      <c r="H2361" s="46"/>
      <c r="I2361" s="46"/>
      <c r="J2361" s="46"/>
      <c r="K2361" s="46"/>
      <c r="L2361" s="46"/>
      <c r="M2361" s="46"/>
      <c r="N2361" s="46"/>
      <c r="O2361" s="46"/>
    </row>
    <row r="2362" spans="1:15">
      <c r="A2362" s="45"/>
      <c r="B2362" s="44"/>
      <c r="C2362" s="46"/>
      <c r="D2362" s="46"/>
      <c r="E2362" s="46"/>
      <c r="F2362" s="46"/>
      <c r="G2362" s="46"/>
      <c r="H2362" s="46"/>
      <c r="I2362" s="46"/>
      <c r="J2362" s="46"/>
      <c r="K2362" s="46"/>
      <c r="L2362" s="46"/>
      <c r="M2362" s="46"/>
      <c r="N2362" s="46"/>
      <c r="O2362" s="46"/>
    </row>
    <row r="2363" spans="1:15">
      <c r="A2363" s="45"/>
      <c r="B2363" s="44"/>
      <c r="C2363" s="46"/>
      <c r="D2363" s="46"/>
      <c r="E2363" s="46"/>
      <c r="F2363" s="46"/>
      <c r="G2363" s="46"/>
      <c r="H2363" s="46"/>
      <c r="I2363" s="46"/>
      <c r="J2363" s="46"/>
      <c r="K2363" s="46"/>
      <c r="L2363" s="46"/>
      <c r="M2363" s="46"/>
      <c r="N2363" s="46"/>
      <c r="O2363" s="46"/>
    </row>
    <row r="2364" spans="1:15">
      <c r="A2364" s="45"/>
      <c r="B2364" s="44"/>
      <c r="C2364" s="46"/>
      <c r="D2364" s="46"/>
      <c r="E2364" s="46"/>
      <c r="F2364" s="46"/>
      <c r="G2364" s="46"/>
      <c r="H2364" s="46"/>
      <c r="I2364" s="46"/>
      <c r="J2364" s="46"/>
      <c r="K2364" s="46"/>
      <c r="L2364" s="46"/>
      <c r="M2364" s="46"/>
      <c r="N2364" s="46"/>
      <c r="O2364" s="46"/>
    </row>
    <row r="2365" spans="1:15">
      <c r="A2365" s="45"/>
      <c r="B2365" s="44"/>
      <c r="C2365" s="46"/>
      <c r="D2365" s="46"/>
      <c r="E2365" s="46"/>
      <c r="F2365" s="46"/>
      <c r="G2365" s="46"/>
      <c r="H2365" s="46"/>
      <c r="I2365" s="46"/>
      <c r="J2365" s="46"/>
      <c r="K2365" s="46"/>
      <c r="L2365" s="46"/>
      <c r="M2365" s="46"/>
      <c r="N2365" s="46"/>
      <c r="O2365" s="46"/>
    </row>
    <row r="2366" spans="1:15">
      <c r="A2366" s="45"/>
      <c r="B2366" s="44"/>
      <c r="C2366" s="46"/>
      <c r="D2366" s="46"/>
      <c r="E2366" s="46"/>
      <c r="F2366" s="46"/>
      <c r="G2366" s="46"/>
      <c r="H2366" s="46"/>
      <c r="I2366" s="46"/>
      <c r="J2366" s="46"/>
      <c r="K2366" s="46"/>
      <c r="L2366" s="46"/>
      <c r="M2366" s="46"/>
      <c r="N2366" s="46"/>
      <c r="O2366" s="46"/>
    </row>
    <row r="2367" spans="1:15">
      <c r="A2367" s="45"/>
      <c r="B2367" s="44"/>
      <c r="C2367" s="46"/>
      <c r="D2367" s="46"/>
      <c r="E2367" s="46"/>
      <c r="F2367" s="46"/>
      <c r="G2367" s="46"/>
      <c r="H2367" s="46"/>
      <c r="I2367" s="46"/>
      <c r="J2367" s="46"/>
      <c r="K2367" s="46"/>
      <c r="L2367" s="46"/>
      <c r="M2367" s="46"/>
      <c r="N2367" s="46"/>
      <c r="O2367" s="46"/>
    </row>
    <row r="2368" spans="1:15">
      <c r="A2368" s="45"/>
      <c r="B2368" s="44"/>
      <c r="C2368" s="46"/>
      <c r="D2368" s="46"/>
      <c r="E2368" s="46"/>
      <c r="F2368" s="46"/>
      <c r="G2368" s="46"/>
      <c r="H2368" s="46"/>
      <c r="I2368" s="46"/>
      <c r="J2368" s="46"/>
      <c r="K2368" s="46"/>
      <c r="L2368" s="46"/>
      <c r="M2368" s="46"/>
      <c r="N2368" s="46"/>
      <c r="O2368" s="46"/>
    </row>
    <row r="2369" spans="1:15">
      <c r="A2369" s="45"/>
      <c r="B2369" s="44"/>
      <c r="C2369" s="46"/>
      <c r="D2369" s="46"/>
      <c r="E2369" s="46"/>
      <c r="F2369" s="46"/>
      <c r="G2369" s="46"/>
      <c r="H2369" s="46"/>
      <c r="I2369" s="46"/>
      <c r="J2369" s="46"/>
      <c r="K2369" s="46"/>
      <c r="L2369" s="46"/>
      <c r="M2369" s="46"/>
      <c r="N2369" s="46"/>
      <c r="O2369" s="46"/>
    </row>
    <row r="2370" spans="1:15">
      <c r="A2370" s="45"/>
      <c r="B2370" s="44"/>
      <c r="C2370" s="46"/>
      <c r="D2370" s="46"/>
      <c r="E2370" s="46"/>
      <c r="F2370" s="46"/>
      <c r="G2370" s="46"/>
      <c r="H2370" s="46"/>
      <c r="I2370" s="46"/>
      <c r="J2370" s="46"/>
      <c r="K2370" s="46"/>
      <c r="L2370" s="46"/>
      <c r="M2370" s="46"/>
      <c r="N2370" s="46"/>
      <c r="O2370" s="46"/>
    </row>
    <row r="2371" spans="1:15">
      <c r="A2371" s="45"/>
      <c r="B2371" s="44"/>
      <c r="C2371" s="46"/>
      <c r="D2371" s="46"/>
      <c r="E2371" s="46"/>
      <c r="F2371" s="46"/>
      <c r="G2371" s="46"/>
      <c r="H2371" s="46"/>
      <c r="I2371" s="46"/>
      <c r="J2371" s="46"/>
      <c r="K2371" s="46"/>
      <c r="L2371" s="46"/>
      <c r="M2371" s="46"/>
      <c r="N2371" s="46"/>
      <c r="O2371" s="46"/>
    </row>
    <row r="2372" spans="1:15">
      <c r="A2372" s="45"/>
      <c r="B2372" s="44"/>
      <c r="C2372" s="46"/>
      <c r="D2372" s="46"/>
      <c r="E2372" s="46"/>
      <c r="F2372" s="46"/>
      <c r="G2372" s="46"/>
      <c r="H2372" s="46"/>
      <c r="I2372" s="46"/>
      <c r="J2372" s="46"/>
      <c r="K2372" s="46"/>
      <c r="L2372" s="46"/>
      <c r="M2372" s="46"/>
      <c r="N2372" s="46"/>
      <c r="O2372" s="46"/>
    </row>
    <row r="2373" spans="1:15">
      <c r="A2373" s="45"/>
      <c r="B2373" s="44"/>
      <c r="C2373" s="46"/>
      <c r="D2373" s="46"/>
      <c r="E2373" s="46"/>
      <c r="F2373" s="46"/>
      <c r="G2373" s="46"/>
      <c r="H2373" s="46"/>
      <c r="I2373" s="46"/>
      <c r="J2373" s="46"/>
      <c r="K2373" s="46"/>
      <c r="L2373" s="46"/>
      <c r="M2373" s="46"/>
      <c r="N2373" s="46"/>
      <c r="O2373" s="46"/>
    </row>
    <row r="2374" spans="1:15">
      <c r="A2374" s="45"/>
      <c r="B2374" s="44"/>
      <c r="C2374" s="46"/>
      <c r="D2374" s="46"/>
      <c r="E2374" s="46"/>
      <c r="F2374" s="46"/>
      <c r="G2374" s="46"/>
      <c r="H2374" s="46"/>
      <c r="I2374" s="46"/>
      <c r="J2374" s="46"/>
      <c r="K2374" s="46"/>
      <c r="L2374" s="46"/>
      <c r="M2374" s="46"/>
      <c r="N2374" s="46"/>
      <c r="O2374" s="46"/>
    </row>
    <row r="2375" spans="1:15">
      <c r="A2375" s="45"/>
      <c r="B2375" s="44"/>
      <c r="C2375" s="46"/>
      <c r="D2375" s="46"/>
      <c r="E2375" s="46"/>
      <c r="F2375" s="46"/>
      <c r="G2375" s="46"/>
      <c r="H2375" s="46"/>
      <c r="I2375" s="46"/>
      <c r="J2375" s="46"/>
      <c r="K2375" s="46"/>
      <c r="L2375" s="46"/>
      <c r="M2375" s="46"/>
      <c r="N2375" s="46"/>
      <c r="O2375" s="46"/>
    </row>
    <row r="2376" spans="1:15">
      <c r="A2376" s="45"/>
      <c r="B2376" s="44"/>
      <c r="C2376" s="46"/>
      <c r="D2376" s="46"/>
      <c r="E2376" s="46"/>
      <c r="F2376" s="46"/>
      <c r="G2376" s="46"/>
      <c r="H2376" s="46"/>
      <c r="I2376" s="46"/>
      <c r="J2376" s="46"/>
      <c r="K2376" s="46"/>
      <c r="L2376" s="46"/>
      <c r="M2376" s="46"/>
      <c r="N2376" s="46"/>
      <c r="O2376" s="46"/>
    </row>
    <row r="2377" spans="1:15">
      <c r="A2377" s="45"/>
      <c r="B2377" s="44"/>
      <c r="C2377" s="46"/>
      <c r="D2377" s="46"/>
      <c r="E2377" s="46"/>
      <c r="F2377" s="46"/>
      <c r="G2377" s="46"/>
      <c r="H2377" s="46"/>
      <c r="I2377" s="46"/>
      <c r="J2377" s="46"/>
      <c r="K2377" s="46"/>
      <c r="L2377" s="46"/>
      <c r="M2377" s="46"/>
      <c r="N2377" s="46"/>
      <c r="O2377" s="46"/>
    </row>
    <row r="2378" spans="1:15">
      <c r="A2378" s="45"/>
      <c r="B2378" s="44"/>
      <c r="C2378" s="46"/>
      <c r="D2378" s="46"/>
      <c r="E2378" s="46"/>
      <c r="F2378" s="46"/>
      <c r="G2378" s="46"/>
      <c r="H2378" s="46"/>
      <c r="I2378" s="46"/>
      <c r="J2378" s="46"/>
      <c r="K2378" s="46"/>
      <c r="L2378" s="46"/>
      <c r="M2378" s="46"/>
      <c r="N2378" s="46"/>
      <c r="O2378" s="46"/>
    </row>
    <row r="2379" spans="1:15">
      <c r="A2379" s="45"/>
      <c r="B2379" s="44"/>
      <c r="C2379" s="46"/>
      <c r="D2379" s="46"/>
      <c r="E2379" s="46"/>
      <c r="F2379" s="46"/>
      <c r="G2379" s="46"/>
      <c r="H2379" s="46"/>
      <c r="I2379" s="46"/>
      <c r="J2379" s="46"/>
      <c r="K2379" s="46"/>
      <c r="L2379" s="46"/>
      <c r="M2379" s="46"/>
      <c r="N2379" s="46"/>
      <c r="O2379" s="46"/>
    </row>
    <row r="2380" spans="1:15">
      <c r="A2380" s="45"/>
      <c r="B2380" s="44"/>
      <c r="C2380" s="46"/>
      <c r="D2380" s="46"/>
      <c r="E2380" s="46"/>
      <c r="F2380" s="46"/>
      <c r="G2380" s="46"/>
      <c r="H2380" s="46"/>
      <c r="I2380" s="46"/>
      <c r="J2380" s="46"/>
      <c r="K2380" s="46"/>
      <c r="L2380" s="46"/>
      <c r="M2380" s="46"/>
      <c r="N2380" s="46"/>
      <c r="O2380" s="46"/>
    </row>
    <row r="2381" spans="1:15">
      <c r="A2381" s="45"/>
      <c r="B2381" s="44"/>
      <c r="C2381" s="46"/>
      <c r="D2381" s="46"/>
      <c r="E2381" s="46"/>
      <c r="F2381" s="46"/>
      <c r="G2381" s="46"/>
      <c r="H2381" s="46"/>
      <c r="I2381" s="46"/>
      <c r="J2381" s="46"/>
      <c r="K2381" s="46"/>
      <c r="L2381" s="46"/>
      <c r="M2381" s="46"/>
      <c r="N2381" s="46"/>
      <c r="O2381" s="46"/>
    </row>
    <row r="2382" spans="1:15">
      <c r="A2382" s="45"/>
      <c r="B2382" s="44"/>
      <c r="C2382" s="46"/>
      <c r="D2382" s="46"/>
      <c r="E2382" s="46"/>
      <c r="F2382" s="46"/>
      <c r="G2382" s="46"/>
      <c r="H2382" s="46"/>
      <c r="I2382" s="46"/>
      <c r="J2382" s="46"/>
      <c r="K2382" s="46"/>
      <c r="L2382" s="46"/>
      <c r="M2382" s="46"/>
      <c r="N2382" s="46"/>
      <c r="O2382" s="46"/>
    </row>
    <row r="2383" spans="1:15">
      <c r="A2383" s="45"/>
      <c r="B2383" s="44"/>
      <c r="C2383" s="46"/>
      <c r="D2383" s="46"/>
      <c r="E2383" s="46"/>
      <c r="F2383" s="46"/>
      <c r="G2383" s="46"/>
      <c r="H2383" s="46"/>
      <c r="I2383" s="46"/>
      <c r="J2383" s="46"/>
      <c r="K2383" s="46"/>
      <c r="L2383" s="46"/>
      <c r="M2383" s="46"/>
      <c r="N2383" s="46"/>
      <c r="O2383" s="46"/>
    </row>
    <row r="2384" spans="1:15">
      <c r="A2384" s="45"/>
      <c r="B2384" s="44"/>
      <c r="C2384" s="46"/>
      <c r="D2384" s="46"/>
      <c r="E2384" s="46"/>
      <c r="F2384" s="46"/>
      <c r="G2384" s="46"/>
      <c r="H2384" s="46"/>
      <c r="I2384" s="46"/>
      <c r="J2384" s="46"/>
      <c r="K2384" s="46"/>
      <c r="L2384" s="46"/>
      <c r="M2384" s="46"/>
      <c r="N2384" s="46"/>
      <c r="O2384" s="46"/>
    </row>
    <row r="2385" spans="1:15">
      <c r="A2385" s="45"/>
      <c r="B2385" s="44"/>
      <c r="C2385" s="46"/>
      <c r="D2385" s="46"/>
      <c r="E2385" s="46"/>
      <c r="F2385" s="46"/>
      <c r="G2385" s="46"/>
      <c r="H2385" s="46"/>
      <c r="I2385" s="46"/>
      <c r="J2385" s="46"/>
      <c r="K2385" s="46"/>
      <c r="L2385" s="46"/>
      <c r="M2385" s="46"/>
      <c r="N2385" s="46"/>
      <c r="O2385" s="46"/>
    </row>
    <row r="2386" spans="1:15">
      <c r="A2386" s="45"/>
      <c r="B2386" s="44"/>
      <c r="C2386" s="46"/>
      <c r="D2386" s="46"/>
      <c r="E2386" s="46"/>
      <c r="F2386" s="46"/>
      <c r="G2386" s="46"/>
      <c r="H2386" s="46"/>
      <c r="I2386" s="46"/>
      <c r="J2386" s="46"/>
      <c r="K2386" s="46"/>
      <c r="L2386" s="46"/>
      <c r="M2386" s="46"/>
      <c r="N2386" s="46"/>
      <c r="O2386" s="46"/>
    </row>
    <row r="2387" spans="1:15">
      <c r="A2387" s="45"/>
      <c r="B2387" s="44"/>
      <c r="C2387" s="46"/>
      <c r="D2387" s="46"/>
      <c r="E2387" s="46"/>
      <c r="F2387" s="46"/>
      <c r="G2387" s="46"/>
      <c r="H2387" s="46"/>
      <c r="I2387" s="46"/>
      <c r="J2387" s="46"/>
      <c r="K2387" s="46"/>
      <c r="L2387" s="46"/>
      <c r="M2387" s="46"/>
      <c r="N2387" s="46"/>
      <c r="O2387" s="46"/>
    </row>
    <row r="2388" spans="1:15">
      <c r="A2388" s="45"/>
      <c r="B2388" s="44"/>
      <c r="C2388" s="46"/>
      <c r="D2388" s="46"/>
      <c r="E2388" s="46"/>
      <c r="F2388" s="46"/>
      <c r="G2388" s="46"/>
      <c r="H2388" s="46"/>
      <c r="I2388" s="46"/>
      <c r="J2388" s="46"/>
      <c r="K2388" s="46"/>
      <c r="L2388" s="46"/>
      <c r="M2388" s="46"/>
      <c r="N2388" s="46"/>
      <c r="O2388" s="46"/>
    </row>
    <row r="2389" spans="1:15">
      <c r="A2389" s="45"/>
      <c r="B2389" s="44"/>
      <c r="C2389" s="46"/>
      <c r="D2389" s="46"/>
      <c r="E2389" s="46"/>
      <c r="F2389" s="46"/>
      <c r="G2389" s="46"/>
      <c r="H2389" s="46"/>
      <c r="I2389" s="46"/>
      <c r="J2389" s="46"/>
      <c r="K2389" s="46"/>
      <c r="L2389" s="46"/>
      <c r="M2389" s="46"/>
      <c r="N2389" s="46"/>
      <c r="O2389" s="46"/>
    </row>
    <row r="2390" spans="1:15">
      <c r="A2390" s="45"/>
      <c r="B2390" s="44"/>
      <c r="C2390" s="46"/>
      <c r="D2390" s="46"/>
      <c r="E2390" s="46"/>
      <c r="F2390" s="46"/>
      <c r="G2390" s="46"/>
      <c r="H2390" s="46"/>
      <c r="I2390" s="46"/>
      <c r="J2390" s="46"/>
      <c r="K2390" s="46"/>
      <c r="L2390" s="46"/>
      <c r="M2390" s="46"/>
      <c r="N2390" s="46"/>
      <c r="O2390" s="46"/>
    </row>
    <row r="2391" spans="1:15">
      <c r="A2391" s="45"/>
      <c r="B2391" s="44"/>
      <c r="C2391" s="46"/>
      <c r="D2391" s="46"/>
      <c r="E2391" s="46"/>
      <c r="F2391" s="46"/>
      <c r="G2391" s="46"/>
      <c r="H2391" s="46"/>
      <c r="I2391" s="46"/>
      <c r="J2391" s="46"/>
      <c r="K2391" s="46"/>
      <c r="L2391" s="46"/>
      <c r="M2391" s="46"/>
      <c r="N2391" s="46"/>
      <c r="O2391" s="46"/>
    </row>
    <row r="2392" spans="1:15">
      <c r="A2392" s="45"/>
      <c r="B2392" s="44"/>
      <c r="C2392" s="46"/>
      <c r="D2392" s="46"/>
      <c r="E2392" s="46"/>
      <c r="F2392" s="46"/>
      <c r="G2392" s="46"/>
      <c r="H2392" s="46"/>
      <c r="I2392" s="46"/>
      <c r="J2392" s="46"/>
      <c r="K2392" s="46"/>
      <c r="L2392" s="46"/>
      <c r="M2392" s="46"/>
      <c r="N2392" s="46"/>
      <c r="O2392" s="46"/>
    </row>
    <row r="2393" spans="1:15">
      <c r="A2393" s="45"/>
      <c r="B2393" s="44"/>
      <c r="C2393" s="46"/>
      <c r="D2393" s="46"/>
      <c r="E2393" s="46"/>
      <c r="F2393" s="46"/>
      <c r="G2393" s="46"/>
      <c r="H2393" s="46"/>
      <c r="I2393" s="46"/>
      <c r="J2393" s="46"/>
      <c r="K2393" s="46"/>
      <c r="L2393" s="46"/>
      <c r="M2393" s="46"/>
      <c r="N2393" s="46"/>
      <c r="O2393" s="46"/>
    </row>
    <row r="2394" spans="1:15">
      <c r="A2394" s="45"/>
      <c r="B2394" s="44"/>
      <c r="C2394" s="46"/>
      <c r="D2394" s="46"/>
      <c r="E2394" s="46"/>
      <c r="F2394" s="46"/>
      <c r="G2394" s="46"/>
      <c r="H2394" s="46"/>
      <c r="I2394" s="46"/>
      <c r="J2394" s="46"/>
      <c r="K2394" s="46"/>
      <c r="L2394" s="46"/>
      <c r="M2394" s="46"/>
      <c r="N2394" s="46"/>
      <c r="O2394" s="46"/>
    </row>
    <row r="2395" spans="1:15">
      <c r="A2395" s="45"/>
      <c r="B2395" s="44"/>
      <c r="C2395" s="46"/>
      <c r="D2395" s="46"/>
      <c r="E2395" s="46"/>
      <c r="F2395" s="46"/>
      <c r="G2395" s="46"/>
      <c r="H2395" s="46"/>
      <c r="I2395" s="46"/>
      <c r="J2395" s="46"/>
      <c r="K2395" s="46"/>
      <c r="L2395" s="46"/>
      <c r="M2395" s="46"/>
      <c r="N2395" s="46"/>
      <c r="O2395" s="46"/>
    </row>
    <row r="2396" spans="1:15">
      <c r="A2396" s="45"/>
      <c r="B2396" s="44"/>
      <c r="C2396" s="46"/>
      <c r="D2396" s="46"/>
      <c r="E2396" s="46"/>
      <c r="F2396" s="46"/>
      <c r="G2396" s="46"/>
      <c r="H2396" s="46"/>
      <c r="I2396" s="46"/>
      <c r="J2396" s="46"/>
      <c r="K2396" s="46"/>
      <c r="L2396" s="46"/>
      <c r="M2396" s="46"/>
      <c r="N2396" s="46"/>
      <c r="O2396" s="46"/>
    </row>
    <row r="2397" spans="1:15">
      <c r="A2397" s="45"/>
      <c r="B2397" s="44"/>
      <c r="C2397" s="46"/>
      <c r="D2397" s="46"/>
      <c r="E2397" s="46"/>
      <c r="F2397" s="46"/>
      <c r="G2397" s="46"/>
      <c r="H2397" s="46"/>
      <c r="I2397" s="46"/>
      <c r="J2397" s="46"/>
      <c r="K2397" s="46"/>
      <c r="L2397" s="46"/>
      <c r="M2397" s="46"/>
      <c r="N2397" s="46"/>
      <c r="O2397" s="46"/>
    </row>
    <row r="2398" spans="1:15">
      <c r="A2398" s="45"/>
      <c r="B2398" s="44"/>
      <c r="C2398" s="46"/>
      <c r="D2398" s="46"/>
      <c r="E2398" s="46"/>
      <c r="F2398" s="46"/>
      <c r="G2398" s="46"/>
      <c r="H2398" s="46"/>
      <c r="I2398" s="46"/>
      <c r="J2398" s="46"/>
      <c r="K2398" s="46"/>
      <c r="L2398" s="46"/>
      <c r="M2398" s="46"/>
      <c r="N2398" s="46"/>
      <c r="O2398" s="46"/>
    </row>
    <row r="2399" spans="1:15">
      <c r="A2399" s="45"/>
      <c r="B2399" s="44"/>
      <c r="C2399" s="46"/>
      <c r="D2399" s="46"/>
      <c r="E2399" s="46"/>
      <c r="F2399" s="46"/>
      <c r="G2399" s="46"/>
      <c r="H2399" s="46"/>
      <c r="I2399" s="46"/>
      <c r="J2399" s="46"/>
      <c r="K2399" s="46"/>
      <c r="L2399" s="46"/>
      <c r="M2399" s="46"/>
      <c r="N2399" s="46"/>
      <c r="O2399" s="46"/>
    </row>
    <row r="2400" spans="1:15">
      <c r="A2400" s="45"/>
      <c r="B2400" s="44"/>
      <c r="C2400" s="46"/>
      <c r="D2400" s="46"/>
      <c r="E2400" s="46"/>
      <c r="F2400" s="46"/>
      <c r="G2400" s="46"/>
      <c r="H2400" s="46"/>
      <c r="I2400" s="46"/>
      <c r="J2400" s="46"/>
      <c r="K2400" s="46"/>
      <c r="L2400" s="46"/>
      <c r="M2400" s="46"/>
      <c r="N2400" s="46"/>
      <c r="O2400" s="46"/>
    </row>
    <row r="2401" spans="1:15">
      <c r="A2401" s="45"/>
      <c r="B2401" s="44"/>
      <c r="C2401" s="46"/>
      <c r="D2401" s="46"/>
      <c r="E2401" s="46"/>
      <c r="F2401" s="46"/>
      <c r="G2401" s="46"/>
      <c r="H2401" s="46"/>
      <c r="I2401" s="46"/>
      <c r="J2401" s="46"/>
      <c r="K2401" s="46"/>
      <c r="L2401" s="46"/>
      <c r="M2401" s="46"/>
      <c r="N2401" s="46"/>
      <c r="O2401" s="46"/>
    </row>
    <row r="2402" spans="1:15">
      <c r="A2402" s="45"/>
      <c r="B2402" s="44"/>
      <c r="C2402" s="46"/>
      <c r="D2402" s="46"/>
      <c r="E2402" s="46"/>
      <c r="F2402" s="46"/>
      <c r="G2402" s="46"/>
      <c r="H2402" s="46"/>
      <c r="I2402" s="46"/>
      <c r="J2402" s="46"/>
      <c r="K2402" s="46"/>
      <c r="L2402" s="46"/>
      <c r="M2402" s="46"/>
      <c r="N2402" s="46"/>
      <c r="O2402" s="46"/>
    </row>
    <row r="2403" spans="1:15">
      <c r="A2403" s="45"/>
      <c r="B2403" s="44"/>
      <c r="C2403" s="46"/>
      <c r="D2403" s="46"/>
      <c r="E2403" s="46"/>
      <c r="F2403" s="46"/>
      <c r="G2403" s="46"/>
      <c r="H2403" s="46"/>
      <c r="I2403" s="46"/>
      <c r="J2403" s="46"/>
      <c r="K2403" s="46"/>
      <c r="L2403" s="46"/>
      <c r="M2403" s="46"/>
      <c r="N2403" s="46"/>
      <c r="O2403" s="46"/>
    </row>
    <row r="2404" spans="1:15">
      <c r="A2404" s="45"/>
      <c r="B2404" s="44"/>
      <c r="C2404" s="46"/>
      <c r="D2404" s="46"/>
      <c r="E2404" s="46"/>
      <c r="F2404" s="46"/>
      <c r="G2404" s="46"/>
      <c r="H2404" s="46"/>
      <c r="I2404" s="46"/>
      <c r="J2404" s="46"/>
      <c r="K2404" s="46"/>
      <c r="L2404" s="46"/>
      <c r="M2404" s="46"/>
      <c r="N2404" s="46"/>
      <c r="O2404" s="46"/>
    </row>
    <row r="2405" spans="1:15">
      <c r="A2405" s="45"/>
      <c r="B2405" s="44"/>
      <c r="C2405" s="46"/>
      <c r="D2405" s="46"/>
      <c r="E2405" s="46"/>
      <c r="F2405" s="46"/>
      <c r="G2405" s="46"/>
      <c r="H2405" s="46"/>
      <c r="I2405" s="46"/>
      <c r="J2405" s="46"/>
      <c r="K2405" s="46"/>
      <c r="L2405" s="46"/>
      <c r="M2405" s="46"/>
      <c r="N2405" s="46"/>
      <c r="O2405" s="46"/>
    </row>
    <row r="2406" spans="1:15">
      <c r="A2406" s="45"/>
      <c r="B2406" s="44"/>
      <c r="C2406" s="46"/>
      <c r="D2406" s="46"/>
      <c r="E2406" s="46"/>
      <c r="F2406" s="46"/>
      <c r="G2406" s="46"/>
      <c r="H2406" s="46"/>
      <c r="I2406" s="46"/>
      <c r="J2406" s="46"/>
      <c r="K2406" s="46"/>
      <c r="L2406" s="46"/>
      <c r="M2406" s="46"/>
      <c r="N2406" s="46"/>
      <c r="O2406" s="46"/>
    </row>
    <row r="2407" spans="1:15">
      <c r="A2407" s="45"/>
      <c r="B2407" s="44"/>
      <c r="C2407" s="46"/>
      <c r="D2407" s="46"/>
      <c r="E2407" s="46"/>
      <c r="F2407" s="46"/>
      <c r="G2407" s="46"/>
      <c r="H2407" s="46"/>
      <c r="I2407" s="46"/>
      <c r="J2407" s="46"/>
      <c r="K2407" s="46"/>
      <c r="L2407" s="46"/>
      <c r="M2407" s="46"/>
      <c r="N2407" s="46"/>
      <c r="O2407" s="46"/>
    </row>
    <row r="2408" spans="1:15">
      <c r="A2408" s="45"/>
      <c r="B2408" s="44"/>
      <c r="C2408" s="46"/>
      <c r="D2408" s="46"/>
      <c r="E2408" s="46"/>
      <c r="F2408" s="46"/>
      <c r="G2408" s="46"/>
      <c r="H2408" s="46"/>
      <c r="I2408" s="46"/>
      <c r="J2408" s="46"/>
      <c r="K2408" s="46"/>
      <c r="L2408" s="46"/>
      <c r="M2408" s="46"/>
      <c r="N2408" s="46"/>
      <c r="O2408" s="46"/>
    </row>
    <row r="2409" spans="1:15">
      <c r="A2409" s="45"/>
      <c r="B2409" s="44"/>
      <c r="C2409" s="46"/>
      <c r="D2409" s="46"/>
      <c r="E2409" s="46"/>
      <c r="F2409" s="46"/>
      <c r="G2409" s="46"/>
      <c r="H2409" s="46"/>
      <c r="I2409" s="46"/>
      <c r="J2409" s="46"/>
      <c r="K2409" s="46"/>
      <c r="L2409" s="46"/>
      <c r="M2409" s="46"/>
      <c r="N2409" s="46"/>
      <c r="O2409" s="46"/>
    </row>
    <row r="2410" spans="1:15">
      <c r="A2410" s="45"/>
      <c r="B2410" s="44"/>
      <c r="C2410" s="46"/>
      <c r="D2410" s="46"/>
      <c r="E2410" s="46"/>
      <c r="F2410" s="46"/>
      <c r="G2410" s="46"/>
      <c r="H2410" s="46"/>
      <c r="I2410" s="46"/>
      <c r="J2410" s="46"/>
      <c r="K2410" s="46"/>
      <c r="L2410" s="46"/>
      <c r="M2410" s="46"/>
      <c r="N2410" s="46"/>
      <c r="O2410" s="46"/>
    </row>
    <row r="2411" spans="1:15">
      <c r="A2411" s="45"/>
      <c r="B2411" s="44"/>
      <c r="C2411" s="46"/>
      <c r="D2411" s="46"/>
      <c r="E2411" s="46"/>
      <c r="F2411" s="46"/>
      <c r="G2411" s="46"/>
      <c r="H2411" s="46"/>
      <c r="I2411" s="46"/>
      <c r="J2411" s="46"/>
      <c r="K2411" s="46"/>
      <c r="L2411" s="46"/>
      <c r="M2411" s="46"/>
      <c r="N2411" s="46"/>
      <c r="O2411" s="46"/>
    </row>
    <row r="2412" spans="1:15">
      <c r="A2412" s="45"/>
      <c r="B2412" s="44"/>
      <c r="C2412" s="46"/>
      <c r="D2412" s="46"/>
      <c r="E2412" s="46"/>
      <c r="F2412" s="46"/>
      <c r="G2412" s="46"/>
      <c r="H2412" s="46"/>
      <c r="I2412" s="46"/>
      <c r="J2412" s="46"/>
      <c r="K2412" s="46"/>
      <c r="L2412" s="46"/>
      <c r="M2412" s="46"/>
      <c r="N2412" s="46"/>
      <c r="O2412" s="46"/>
    </row>
    <row r="2413" spans="1:15">
      <c r="A2413" s="45"/>
      <c r="B2413" s="44"/>
      <c r="C2413" s="46"/>
      <c r="D2413" s="46"/>
      <c r="E2413" s="46"/>
      <c r="F2413" s="46"/>
      <c r="G2413" s="46"/>
      <c r="H2413" s="46"/>
      <c r="I2413" s="46"/>
      <c r="J2413" s="46"/>
      <c r="K2413" s="46"/>
      <c r="L2413" s="46"/>
      <c r="M2413" s="46"/>
      <c r="N2413" s="46"/>
      <c r="O2413" s="46"/>
    </row>
    <row r="2414" spans="1:15">
      <c r="A2414" s="45"/>
      <c r="B2414" s="44"/>
      <c r="C2414" s="46"/>
      <c r="D2414" s="46"/>
      <c r="E2414" s="46"/>
      <c r="F2414" s="46"/>
      <c r="G2414" s="46"/>
      <c r="H2414" s="46"/>
      <c r="I2414" s="46"/>
      <c r="J2414" s="46"/>
      <c r="K2414" s="46"/>
      <c r="L2414" s="46"/>
      <c r="M2414" s="46"/>
      <c r="N2414" s="46"/>
      <c r="O2414" s="46"/>
    </row>
    <row r="2415" spans="1:15">
      <c r="A2415" s="45"/>
      <c r="B2415" s="44"/>
      <c r="C2415" s="46"/>
      <c r="D2415" s="46"/>
      <c r="E2415" s="46"/>
      <c r="F2415" s="46"/>
      <c r="G2415" s="46"/>
      <c r="H2415" s="46"/>
      <c r="I2415" s="46"/>
      <c r="J2415" s="46"/>
      <c r="K2415" s="46"/>
      <c r="L2415" s="46"/>
      <c r="M2415" s="46"/>
      <c r="N2415" s="46"/>
      <c r="O2415" s="46"/>
    </row>
    <row r="2416" spans="1:15">
      <c r="A2416" s="45"/>
      <c r="B2416" s="44"/>
      <c r="C2416" s="46"/>
      <c r="D2416" s="46"/>
      <c r="E2416" s="46"/>
      <c r="F2416" s="46"/>
      <c r="G2416" s="46"/>
      <c r="H2416" s="46"/>
      <c r="I2416" s="46"/>
      <c r="J2416" s="46"/>
      <c r="K2416" s="46"/>
      <c r="L2416" s="46"/>
      <c r="M2416" s="46"/>
      <c r="N2416" s="46"/>
      <c r="O2416" s="46"/>
    </row>
    <row r="2417" spans="1:15">
      <c r="A2417" s="45"/>
      <c r="B2417" s="44"/>
      <c r="C2417" s="46"/>
      <c r="D2417" s="46"/>
      <c r="E2417" s="46"/>
      <c r="F2417" s="46"/>
      <c r="G2417" s="46"/>
      <c r="H2417" s="46"/>
      <c r="I2417" s="46"/>
      <c r="J2417" s="46"/>
      <c r="K2417" s="46"/>
      <c r="L2417" s="46"/>
      <c r="M2417" s="46"/>
      <c r="N2417" s="46"/>
      <c r="O2417" s="46"/>
    </row>
    <row r="2418" spans="1:15">
      <c r="A2418" s="45"/>
      <c r="B2418" s="44"/>
      <c r="C2418" s="46"/>
      <c r="D2418" s="46"/>
      <c r="E2418" s="46"/>
      <c r="F2418" s="46"/>
      <c r="G2418" s="46"/>
      <c r="H2418" s="46"/>
      <c r="I2418" s="46"/>
      <c r="J2418" s="46"/>
      <c r="K2418" s="46"/>
      <c r="L2418" s="46"/>
      <c r="M2418" s="46"/>
      <c r="N2418" s="46"/>
      <c r="O2418" s="46"/>
    </row>
    <row r="2419" spans="1:15">
      <c r="A2419" s="45"/>
      <c r="B2419" s="44"/>
      <c r="C2419" s="46"/>
      <c r="D2419" s="46"/>
      <c r="E2419" s="46"/>
      <c r="F2419" s="46"/>
      <c r="G2419" s="46"/>
      <c r="H2419" s="46"/>
      <c r="I2419" s="46"/>
      <c r="J2419" s="46"/>
      <c r="K2419" s="46"/>
      <c r="L2419" s="46"/>
      <c r="M2419" s="46"/>
      <c r="N2419" s="46"/>
      <c r="O2419" s="46"/>
    </row>
    <row r="2420" spans="1:15">
      <c r="A2420" s="45"/>
      <c r="B2420" s="44"/>
      <c r="C2420" s="46"/>
      <c r="D2420" s="46"/>
      <c r="E2420" s="46"/>
      <c r="F2420" s="46"/>
      <c r="G2420" s="46"/>
      <c r="H2420" s="46"/>
      <c r="I2420" s="46"/>
      <c r="J2420" s="46"/>
      <c r="K2420" s="46"/>
      <c r="L2420" s="46"/>
      <c r="M2420" s="46"/>
      <c r="N2420" s="46"/>
      <c r="O2420" s="46"/>
    </row>
    <row r="2421" spans="1:15">
      <c r="A2421" s="45"/>
      <c r="B2421" s="44"/>
      <c r="C2421" s="46"/>
      <c r="D2421" s="46"/>
      <c r="E2421" s="46"/>
      <c r="F2421" s="46"/>
      <c r="G2421" s="46"/>
      <c r="H2421" s="46"/>
      <c r="I2421" s="46"/>
      <c r="J2421" s="46"/>
      <c r="K2421" s="46"/>
      <c r="L2421" s="46"/>
      <c r="M2421" s="46"/>
      <c r="N2421" s="46"/>
      <c r="O2421" s="46"/>
    </row>
    <row r="2422" spans="1:15">
      <c r="A2422" s="45"/>
      <c r="B2422" s="44"/>
      <c r="C2422" s="46"/>
      <c r="D2422" s="46"/>
      <c r="E2422" s="46"/>
      <c r="F2422" s="46"/>
      <c r="G2422" s="46"/>
      <c r="H2422" s="46"/>
      <c r="I2422" s="46"/>
      <c r="J2422" s="46"/>
      <c r="K2422" s="46"/>
      <c r="L2422" s="46"/>
      <c r="M2422" s="46"/>
      <c r="N2422" s="46"/>
      <c r="O2422" s="46"/>
    </row>
    <row r="2423" spans="1:15">
      <c r="A2423" s="45"/>
      <c r="B2423" s="44"/>
      <c r="C2423" s="46"/>
      <c r="D2423" s="46"/>
      <c r="E2423" s="46"/>
      <c r="F2423" s="46"/>
      <c r="G2423" s="46"/>
      <c r="H2423" s="46"/>
      <c r="I2423" s="46"/>
      <c r="J2423" s="46"/>
      <c r="K2423" s="46"/>
      <c r="L2423" s="46"/>
      <c r="M2423" s="46"/>
      <c r="N2423" s="46"/>
      <c r="O2423" s="46"/>
    </row>
    <row r="2424" spans="1:15">
      <c r="A2424" s="45"/>
      <c r="B2424" s="44"/>
      <c r="C2424" s="46"/>
      <c r="D2424" s="46"/>
      <c r="E2424" s="46"/>
      <c r="F2424" s="46"/>
      <c r="G2424" s="46"/>
      <c r="H2424" s="46"/>
      <c r="I2424" s="46"/>
      <c r="J2424" s="46"/>
      <c r="K2424" s="46"/>
      <c r="L2424" s="46"/>
      <c r="M2424" s="46"/>
      <c r="N2424" s="46"/>
      <c r="O2424" s="46"/>
    </row>
    <row r="2425" spans="1:15">
      <c r="A2425" s="45"/>
      <c r="B2425" s="44"/>
      <c r="C2425" s="46"/>
      <c r="D2425" s="46"/>
      <c r="E2425" s="46"/>
      <c r="F2425" s="46"/>
      <c r="G2425" s="46"/>
      <c r="H2425" s="46"/>
      <c r="I2425" s="46"/>
      <c r="J2425" s="46"/>
      <c r="K2425" s="46"/>
      <c r="L2425" s="46"/>
      <c r="M2425" s="46"/>
      <c r="N2425" s="46"/>
      <c r="O2425" s="46"/>
    </row>
    <row r="2426" spans="1:15">
      <c r="A2426" s="45"/>
      <c r="B2426" s="44"/>
      <c r="C2426" s="46"/>
      <c r="D2426" s="46"/>
      <c r="E2426" s="46"/>
      <c r="F2426" s="46"/>
      <c r="G2426" s="46"/>
      <c r="H2426" s="46"/>
      <c r="I2426" s="46"/>
      <c r="J2426" s="46"/>
      <c r="K2426" s="46"/>
      <c r="L2426" s="46"/>
      <c r="M2426" s="46"/>
      <c r="N2426" s="46"/>
      <c r="O2426" s="46"/>
    </row>
    <row r="2427" spans="1:15">
      <c r="A2427" s="45"/>
      <c r="B2427" s="44"/>
      <c r="C2427" s="46"/>
      <c r="D2427" s="46"/>
      <c r="E2427" s="46"/>
      <c r="F2427" s="46"/>
      <c r="G2427" s="46"/>
      <c r="H2427" s="46"/>
      <c r="I2427" s="46"/>
      <c r="J2427" s="46"/>
      <c r="K2427" s="46"/>
      <c r="L2427" s="46"/>
      <c r="M2427" s="46"/>
      <c r="N2427" s="46"/>
      <c r="O2427" s="46"/>
    </row>
    <row r="2428" spans="1:15">
      <c r="A2428" s="45"/>
      <c r="B2428" s="44"/>
      <c r="C2428" s="46"/>
      <c r="D2428" s="46"/>
      <c r="E2428" s="46"/>
      <c r="F2428" s="46"/>
      <c r="G2428" s="46"/>
      <c r="H2428" s="46"/>
      <c r="I2428" s="46"/>
      <c r="J2428" s="46"/>
      <c r="K2428" s="46"/>
      <c r="L2428" s="46"/>
      <c r="M2428" s="46"/>
      <c r="N2428" s="46"/>
      <c r="O2428" s="46"/>
    </row>
    <row r="2429" spans="1:15">
      <c r="A2429" s="45"/>
      <c r="B2429" s="44"/>
      <c r="C2429" s="46"/>
      <c r="D2429" s="46"/>
      <c r="E2429" s="46"/>
      <c r="F2429" s="46"/>
      <c r="G2429" s="46"/>
      <c r="H2429" s="46"/>
      <c r="I2429" s="46"/>
      <c r="J2429" s="46"/>
      <c r="K2429" s="46"/>
      <c r="L2429" s="46"/>
      <c r="M2429" s="46"/>
      <c r="N2429" s="46"/>
      <c r="O2429" s="46"/>
    </row>
    <row r="2430" spans="1:15">
      <c r="A2430" s="45"/>
      <c r="B2430" s="44"/>
      <c r="C2430" s="46"/>
      <c r="D2430" s="46"/>
      <c r="E2430" s="46"/>
      <c r="F2430" s="46"/>
      <c r="G2430" s="46"/>
      <c r="H2430" s="46"/>
      <c r="I2430" s="46"/>
      <c r="J2430" s="46"/>
      <c r="K2430" s="46"/>
      <c r="L2430" s="46"/>
      <c r="M2430" s="46"/>
      <c r="N2430" s="46"/>
      <c r="O2430" s="46"/>
    </row>
    <row r="2431" spans="1:15">
      <c r="A2431" s="45"/>
      <c r="B2431" s="44"/>
      <c r="C2431" s="46"/>
      <c r="D2431" s="46"/>
      <c r="E2431" s="46"/>
      <c r="F2431" s="46"/>
      <c r="G2431" s="46"/>
      <c r="H2431" s="46"/>
      <c r="I2431" s="46"/>
      <c r="J2431" s="46"/>
      <c r="K2431" s="46"/>
      <c r="L2431" s="46"/>
      <c r="M2431" s="46"/>
      <c r="N2431" s="46"/>
      <c r="O2431" s="46"/>
    </row>
    <row r="2432" spans="1:15">
      <c r="A2432" s="45"/>
      <c r="B2432" s="44"/>
      <c r="C2432" s="46"/>
      <c r="D2432" s="46"/>
      <c r="E2432" s="46"/>
      <c r="F2432" s="46"/>
      <c r="G2432" s="46"/>
      <c r="H2432" s="46"/>
      <c r="I2432" s="46"/>
      <c r="J2432" s="46"/>
      <c r="K2432" s="46"/>
      <c r="L2432" s="46"/>
      <c r="M2432" s="46"/>
      <c r="N2432" s="46"/>
      <c r="O2432" s="46"/>
    </row>
    <row r="2433" spans="1:15">
      <c r="A2433" s="45"/>
      <c r="B2433" s="44"/>
      <c r="C2433" s="46"/>
      <c r="D2433" s="46"/>
      <c r="E2433" s="46"/>
      <c r="F2433" s="46"/>
      <c r="G2433" s="46"/>
      <c r="H2433" s="46"/>
      <c r="I2433" s="46"/>
      <c r="J2433" s="46"/>
      <c r="K2433" s="46"/>
      <c r="L2433" s="46"/>
      <c r="M2433" s="46"/>
      <c r="N2433" s="46"/>
      <c r="O2433" s="46"/>
    </row>
    <row r="2434" spans="1:15">
      <c r="A2434" s="45"/>
      <c r="B2434" s="44"/>
      <c r="C2434" s="46"/>
      <c r="D2434" s="46"/>
      <c r="E2434" s="46"/>
      <c r="F2434" s="46"/>
      <c r="G2434" s="46"/>
      <c r="H2434" s="46"/>
      <c r="I2434" s="46"/>
      <c r="J2434" s="46"/>
      <c r="K2434" s="46"/>
      <c r="L2434" s="46"/>
      <c r="M2434" s="46"/>
      <c r="N2434" s="46"/>
      <c r="O2434" s="46"/>
    </row>
    <row r="2435" spans="1:15">
      <c r="A2435" s="45"/>
      <c r="B2435" s="44"/>
      <c r="C2435" s="46"/>
      <c r="D2435" s="46"/>
      <c r="E2435" s="46"/>
      <c r="F2435" s="46"/>
      <c r="G2435" s="46"/>
      <c r="H2435" s="46"/>
      <c r="I2435" s="46"/>
      <c r="J2435" s="46"/>
      <c r="K2435" s="46"/>
      <c r="L2435" s="46"/>
      <c r="M2435" s="46"/>
      <c r="N2435" s="46"/>
      <c r="O2435" s="46"/>
    </row>
    <row r="2436" spans="1:15">
      <c r="A2436" s="45"/>
      <c r="B2436" s="44"/>
      <c r="C2436" s="46"/>
      <c r="D2436" s="46"/>
      <c r="E2436" s="46"/>
      <c r="F2436" s="46"/>
      <c r="G2436" s="46"/>
      <c r="H2436" s="46"/>
      <c r="I2436" s="46"/>
      <c r="J2436" s="46"/>
      <c r="K2436" s="46"/>
      <c r="L2436" s="46"/>
      <c r="M2436" s="46"/>
      <c r="N2436" s="46"/>
      <c r="O2436" s="46"/>
    </row>
    <row r="2437" spans="1:15">
      <c r="A2437" s="45"/>
      <c r="B2437" s="44"/>
      <c r="C2437" s="46"/>
      <c r="D2437" s="46"/>
      <c r="E2437" s="46"/>
      <c r="F2437" s="46"/>
      <c r="G2437" s="46"/>
      <c r="H2437" s="46"/>
      <c r="I2437" s="46"/>
      <c r="J2437" s="46"/>
      <c r="K2437" s="46"/>
      <c r="L2437" s="46"/>
      <c r="M2437" s="46"/>
      <c r="N2437" s="46"/>
      <c r="O2437" s="46"/>
    </row>
    <row r="2438" spans="1:15">
      <c r="A2438" s="45"/>
      <c r="B2438" s="44"/>
      <c r="C2438" s="46"/>
      <c r="D2438" s="46"/>
      <c r="E2438" s="46"/>
      <c r="F2438" s="46"/>
      <c r="G2438" s="46"/>
      <c r="H2438" s="46"/>
      <c r="I2438" s="46"/>
      <c r="J2438" s="46"/>
      <c r="K2438" s="46"/>
      <c r="L2438" s="46"/>
      <c r="M2438" s="46"/>
      <c r="N2438" s="46"/>
      <c r="O2438" s="46"/>
    </row>
    <row r="2439" spans="1:15">
      <c r="A2439" s="45"/>
      <c r="B2439" s="44"/>
      <c r="C2439" s="46"/>
      <c r="D2439" s="46"/>
      <c r="E2439" s="46"/>
      <c r="F2439" s="46"/>
      <c r="G2439" s="46"/>
      <c r="H2439" s="46"/>
      <c r="I2439" s="46"/>
      <c r="J2439" s="46"/>
      <c r="K2439" s="46"/>
      <c r="L2439" s="46"/>
      <c r="M2439" s="46"/>
      <c r="N2439" s="46"/>
      <c r="O2439" s="46"/>
    </row>
    <row r="2440" spans="1:15">
      <c r="A2440" s="45"/>
      <c r="B2440" s="44"/>
      <c r="C2440" s="46"/>
      <c r="D2440" s="46"/>
      <c r="E2440" s="46"/>
      <c r="F2440" s="46"/>
      <c r="G2440" s="46"/>
      <c r="H2440" s="46"/>
      <c r="I2440" s="46"/>
      <c r="J2440" s="46"/>
      <c r="K2440" s="46"/>
      <c r="L2440" s="46"/>
      <c r="M2440" s="46"/>
      <c r="N2440" s="46"/>
      <c r="O2440" s="46"/>
    </row>
    <row r="2441" spans="1:15">
      <c r="A2441" s="45"/>
      <c r="B2441" s="44"/>
      <c r="C2441" s="46"/>
      <c r="D2441" s="46"/>
      <c r="E2441" s="46"/>
      <c r="F2441" s="46"/>
      <c r="G2441" s="46"/>
      <c r="H2441" s="46"/>
      <c r="I2441" s="46"/>
      <c r="J2441" s="46"/>
      <c r="K2441" s="46"/>
      <c r="L2441" s="46"/>
      <c r="M2441" s="46"/>
      <c r="N2441" s="46"/>
      <c r="O2441" s="46"/>
    </row>
    <row r="2442" spans="1:15">
      <c r="A2442" s="45"/>
      <c r="B2442" s="44"/>
      <c r="C2442" s="46"/>
      <c r="D2442" s="46"/>
      <c r="E2442" s="46"/>
      <c r="F2442" s="46"/>
      <c r="G2442" s="46"/>
      <c r="H2442" s="46"/>
      <c r="I2442" s="46"/>
      <c r="J2442" s="46"/>
      <c r="K2442" s="46"/>
      <c r="L2442" s="46"/>
      <c r="M2442" s="46"/>
      <c r="N2442" s="46"/>
      <c r="O2442" s="46"/>
    </row>
    <row r="2443" spans="1:15">
      <c r="A2443" s="45"/>
      <c r="B2443" s="44"/>
      <c r="C2443" s="46"/>
      <c r="D2443" s="46"/>
      <c r="E2443" s="46"/>
      <c r="F2443" s="46"/>
      <c r="G2443" s="46"/>
      <c r="H2443" s="46"/>
      <c r="I2443" s="46"/>
      <c r="J2443" s="46"/>
      <c r="K2443" s="46"/>
      <c r="L2443" s="46"/>
      <c r="M2443" s="46"/>
      <c r="N2443" s="46"/>
      <c r="O2443" s="46"/>
    </row>
    <row r="2444" spans="1:15">
      <c r="A2444" s="45"/>
      <c r="B2444" s="44"/>
      <c r="C2444" s="46"/>
      <c r="D2444" s="46"/>
      <c r="E2444" s="46"/>
      <c r="F2444" s="46"/>
      <c r="G2444" s="46"/>
      <c r="H2444" s="46"/>
      <c r="I2444" s="46"/>
      <c r="J2444" s="46"/>
      <c r="K2444" s="46"/>
      <c r="L2444" s="46"/>
      <c r="M2444" s="46"/>
      <c r="N2444" s="46"/>
      <c r="O2444" s="46"/>
    </row>
    <row r="2445" spans="1:15">
      <c r="A2445" s="45"/>
      <c r="B2445" s="44"/>
      <c r="C2445" s="46"/>
      <c r="D2445" s="46"/>
      <c r="E2445" s="46"/>
      <c r="F2445" s="46"/>
      <c r="G2445" s="46"/>
      <c r="H2445" s="46"/>
      <c r="I2445" s="46"/>
      <c r="J2445" s="46"/>
      <c r="K2445" s="46"/>
      <c r="L2445" s="46"/>
      <c r="M2445" s="46"/>
      <c r="N2445" s="46"/>
      <c r="O2445" s="46"/>
    </row>
    <row r="2446" spans="1:15">
      <c r="A2446" s="45"/>
      <c r="B2446" s="44"/>
      <c r="C2446" s="46"/>
      <c r="D2446" s="46"/>
      <c r="E2446" s="46"/>
      <c r="F2446" s="46"/>
      <c r="G2446" s="46"/>
      <c r="H2446" s="46"/>
      <c r="I2446" s="46"/>
      <c r="J2446" s="46"/>
      <c r="K2446" s="46"/>
      <c r="L2446" s="46"/>
      <c r="M2446" s="46"/>
      <c r="N2446" s="46"/>
      <c r="O2446" s="46"/>
    </row>
    <row r="2447" spans="1:15">
      <c r="A2447" s="45"/>
      <c r="B2447" s="44"/>
      <c r="C2447" s="46"/>
      <c r="D2447" s="46"/>
      <c r="E2447" s="46"/>
      <c r="F2447" s="46"/>
      <c r="G2447" s="46"/>
      <c r="H2447" s="46"/>
      <c r="I2447" s="46"/>
      <c r="J2447" s="46"/>
      <c r="K2447" s="46"/>
      <c r="L2447" s="46"/>
      <c r="M2447" s="46"/>
      <c r="N2447" s="46"/>
      <c r="O2447" s="46"/>
    </row>
    <row r="2448" spans="1:15">
      <c r="A2448" s="45"/>
      <c r="B2448" s="44"/>
      <c r="C2448" s="46"/>
      <c r="D2448" s="46"/>
      <c r="E2448" s="46"/>
      <c r="F2448" s="46"/>
      <c r="G2448" s="46"/>
      <c r="H2448" s="46"/>
      <c r="I2448" s="46"/>
      <c r="J2448" s="46"/>
      <c r="K2448" s="46"/>
      <c r="L2448" s="46"/>
      <c r="M2448" s="46"/>
      <c r="N2448" s="46"/>
      <c r="O2448" s="46"/>
    </row>
    <row r="2449" spans="1:15">
      <c r="A2449" s="45"/>
      <c r="B2449" s="44"/>
      <c r="C2449" s="46"/>
      <c r="D2449" s="46"/>
      <c r="E2449" s="46"/>
      <c r="F2449" s="46"/>
      <c r="G2449" s="46"/>
      <c r="H2449" s="46"/>
      <c r="I2449" s="46"/>
      <c r="J2449" s="46"/>
      <c r="K2449" s="46"/>
      <c r="L2449" s="46"/>
      <c r="M2449" s="46"/>
      <c r="N2449" s="46"/>
      <c r="O2449" s="46"/>
    </row>
    <row r="2450" spans="1:15">
      <c r="A2450" s="45"/>
      <c r="B2450" s="44"/>
      <c r="C2450" s="46"/>
      <c r="D2450" s="46"/>
      <c r="E2450" s="46"/>
      <c r="F2450" s="46"/>
      <c r="G2450" s="46"/>
      <c r="H2450" s="46"/>
      <c r="I2450" s="46"/>
      <c r="J2450" s="46"/>
      <c r="K2450" s="46"/>
      <c r="L2450" s="46"/>
      <c r="M2450" s="46"/>
      <c r="N2450" s="46"/>
      <c r="O2450" s="46"/>
    </row>
    <row r="2451" spans="1:15">
      <c r="A2451" s="45"/>
      <c r="B2451" s="44"/>
      <c r="C2451" s="46"/>
      <c r="D2451" s="46"/>
      <c r="E2451" s="46"/>
      <c r="F2451" s="46"/>
      <c r="G2451" s="46"/>
      <c r="H2451" s="46"/>
      <c r="I2451" s="46"/>
      <c r="J2451" s="46"/>
      <c r="K2451" s="46"/>
      <c r="L2451" s="46"/>
      <c r="M2451" s="46"/>
      <c r="N2451" s="46"/>
      <c r="O2451" s="46"/>
    </row>
    <row r="2452" spans="1:15">
      <c r="A2452" s="45"/>
      <c r="B2452" s="44"/>
      <c r="C2452" s="46"/>
      <c r="D2452" s="46"/>
      <c r="E2452" s="46"/>
      <c r="F2452" s="46"/>
      <c r="G2452" s="46"/>
      <c r="H2452" s="46"/>
      <c r="I2452" s="46"/>
      <c r="J2452" s="46"/>
      <c r="K2452" s="46"/>
      <c r="L2452" s="46"/>
      <c r="M2452" s="46"/>
      <c r="N2452" s="46"/>
      <c r="O2452" s="46"/>
    </row>
    <row r="2453" spans="1:15">
      <c r="A2453" s="45"/>
      <c r="B2453" s="44"/>
      <c r="C2453" s="46"/>
      <c r="D2453" s="46"/>
      <c r="E2453" s="46"/>
      <c r="F2453" s="46"/>
      <c r="G2453" s="46"/>
      <c r="H2453" s="46"/>
      <c r="I2453" s="46"/>
      <c r="J2453" s="46"/>
      <c r="K2453" s="46"/>
      <c r="L2453" s="46"/>
      <c r="M2453" s="46"/>
      <c r="N2453" s="46"/>
      <c r="O2453" s="46"/>
    </row>
    <row r="2454" spans="1:15">
      <c r="A2454" s="45"/>
      <c r="B2454" s="44"/>
      <c r="C2454" s="46"/>
      <c r="D2454" s="46"/>
      <c r="E2454" s="46"/>
      <c r="F2454" s="46"/>
      <c r="G2454" s="46"/>
      <c r="H2454" s="46"/>
      <c r="I2454" s="46"/>
      <c r="J2454" s="46"/>
      <c r="K2454" s="46"/>
      <c r="L2454" s="46"/>
      <c r="M2454" s="46"/>
      <c r="N2454" s="46"/>
      <c r="O2454" s="46"/>
    </row>
    <row r="2455" spans="1:15">
      <c r="A2455" s="45"/>
      <c r="B2455" s="44"/>
      <c r="C2455" s="46"/>
      <c r="D2455" s="46"/>
      <c r="E2455" s="46"/>
      <c r="F2455" s="46"/>
      <c r="G2455" s="46"/>
      <c r="H2455" s="46"/>
      <c r="I2455" s="46"/>
      <c r="J2455" s="46"/>
      <c r="K2455" s="46"/>
      <c r="L2455" s="46"/>
      <c r="M2455" s="46"/>
      <c r="N2455" s="46"/>
      <c r="O2455" s="46"/>
    </row>
    <row r="2456" spans="1:15">
      <c r="A2456" s="45"/>
      <c r="B2456" s="44"/>
      <c r="C2456" s="46"/>
      <c r="D2456" s="46"/>
      <c r="E2456" s="46"/>
      <c r="F2456" s="46"/>
      <c r="G2456" s="46"/>
      <c r="H2456" s="46"/>
      <c r="I2456" s="46"/>
      <c r="J2456" s="46"/>
      <c r="K2456" s="46"/>
      <c r="L2456" s="46"/>
      <c r="M2456" s="46"/>
      <c r="N2456" s="46"/>
      <c r="O2456" s="46"/>
    </row>
    <row r="2457" spans="1:15">
      <c r="A2457" s="45"/>
      <c r="B2457" s="44"/>
      <c r="C2457" s="46"/>
      <c r="D2457" s="46"/>
      <c r="E2457" s="46"/>
      <c r="F2457" s="46"/>
      <c r="G2457" s="46"/>
      <c r="H2457" s="46"/>
      <c r="I2457" s="46"/>
      <c r="J2457" s="46"/>
      <c r="K2457" s="46"/>
      <c r="L2457" s="46"/>
      <c r="M2457" s="46"/>
      <c r="N2457" s="46"/>
      <c r="O2457" s="46"/>
    </row>
    <row r="2458" spans="1:15">
      <c r="A2458" s="45"/>
      <c r="B2458" s="44"/>
      <c r="C2458" s="46"/>
      <c r="D2458" s="46"/>
      <c r="E2458" s="46"/>
      <c r="F2458" s="46"/>
      <c r="G2458" s="46"/>
      <c r="H2458" s="46"/>
      <c r="I2458" s="46"/>
      <c r="J2458" s="46"/>
      <c r="K2458" s="46"/>
      <c r="L2458" s="46"/>
      <c r="M2458" s="46"/>
      <c r="N2458" s="46"/>
      <c r="O2458" s="46"/>
    </row>
    <row r="2459" spans="1:15">
      <c r="A2459" s="45"/>
      <c r="B2459" s="44"/>
      <c r="C2459" s="46"/>
      <c r="D2459" s="46"/>
      <c r="E2459" s="46"/>
      <c r="F2459" s="46"/>
      <c r="G2459" s="46"/>
      <c r="H2459" s="46"/>
      <c r="I2459" s="46"/>
      <c r="J2459" s="46"/>
      <c r="K2459" s="46"/>
      <c r="L2459" s="46"/>
      <c r="M2459" s="46"/>
      <c r="N2459" s="46"/>
      <c r="O2459" s="46"/>
    </row>
    <row r="2460" spans="1:15">
      <c r="A2460" s="45"/>
      <c r="B2460" s="44"/>
      <c r="C2460" s="46"/>
      <c r="D2460" s="46"/>
      <c r="E2460" s="46"/>
      <c r="F2460" s="46"/>
      <c r="G2460" s="46"/>
      <c r="H2460" s="46"/>
      <c r="I2460" s="46"/>
      <c r="J2460" s="46"/>
      <c r="K2460" s="46"/>
      <c r="L2460" s="46"/>
      <c r="M2460" s="46"/>
      <c r="N2460" s="46"/>
      <c r="O2460" s="46"/>
    </row>
    <row r="2461" spans="1:15">
      <c r="A2461" s="45"/>
      <c r="B2461" s="44"/>
      <c r="C2461" s="46"/>
      <c r="D2461" s="46"/>
      <c r="E2461" s="46"/>
      <c r="F2461" s="46"/>
      <c r="G2461" s="46"/>
      <c r="H2461" s="46"/>
      <c r="I2461" s="46"/>
      <c r="J2461" s="46"/>
      <c r="K2461" s="46"/>
      <c r="L2461" s="46"/>
      <c r="M2461" s="46"/>
      <c r="N2461" s="46"/>
      <c r="O2461" s="46"/>
    </row>
    <row r="2462" spans="1:15">
      <c r="A2462" s="45"/>
      <c r="B2462" s="44"/>
      <c r="C2462" s="46"/>
      <c r="D2462" s="46"/>
      <c r="E2462" s="46"/>
      <c r="F2462" s="46"/>
      <c r="G2462" s="46"/>
      <c r="H2462" s="46"/>
      <c r="I2462" s="46"/>
      <c r="J2462" s="46"/>
      <c r="K2462" s="46"/>
      <c r="L2462" s="46"/>
      <c r="M2462" s="46"/>
      <c r="N2462" s="46"/>
      <c r="O2462" s="46"/>
    </row>
    <row r="2463" spans="1:15">
      <c r="A2463" s="45"/>
      <c r="B2463" s="44"/>
      <c r="C2463" s="46"/>
      <c r="D2463" s="46"/>
      <c r="E2463" s="46"/>
      <c r="F2463" s="46"/>
      <c r="G2463" s="46"/>
      <c r="H2463" s="46"/>
      <c r="I2463" s="46"/>
      <c r="J2463" s="46"/>
      <c r="K2463" s="46"/>
      <c r="L2463" s="46"/>
      <c r="M2463" s="46"/>
      <c r="N2463" s="46"/>
      <c r="O2463" s="46"/>
    </row>
    <row r="2464" spans="1:15">
      <c r="A2464" s="45"/>
      <c r="B2464" s="44"/>
      <c r="C2464" s="46"/>
      <c r="D2464" s="46"/>
      <c r="E2464" s="46"/>
      <c r="F2464" s="46"/>
      <c r="G2464" s="46"/>
      <c r="H2464" s="46"/>
      <c r="I2464" s="46"/>
      <c r="J2464" s="46"/>
      <c r="K2464" s="46"/>
      <c r="L2464" s="46"/>
      <c r="M2464" s="46"/>
      <c r="N2464" s="46"/>
      <c r="O2464" s="46"/>
    </row>
    <row r="2465" spans="1:15">
      <c r="A2465" s="45"/>
      <c r="B2465" s="44"/>
      <c r="C2465" s="46"/>
      <c r="D2465" s="46"/>
      <c r="E2465" s="46"/>
      <c r="F2465" s="46"/>
      <c r="G2465" s="46"/>
      <c r="H2465" s="46"/>
      <c r="I2465" s="46"/>
      <c r="J2465" s="46"/>
      <c r="K2465" s="46"/>
      <c r="L2465" s="46"/>
      <c r="M2465" s="46"/>
      <c r="N2465" s="46"/>
      <c r="O2465" s="46"/>
    </row>
    <row r="2466" spans="1:15">
      <c r="A2466" s="45"/>
      <c r="B2466" s="44"/>
      <c r="C2466" s="46"/>
      <c r="D2466" s="46"/>
      <c r="E2466" s="46"/>
      <c r="F2466" s="46"/>
      <c r="G2466" s="46"/>
      <c r="H2466" s="46"/>
      <c r="I2466" s="46"/>
      <c r="J2466" s="46"/>
      <c r="K2466" s="46"/>
      <c r="L2466" s="46"/>
      <c r="M2466" s="46"/>
      <c r="N2466" s="46"/>
      <c r="O2466" s="46"/>
    </row>
    <row r="2467" spans="1:15">
      <c r="A2467" s="45"/>
      <c r="B2467" s="44"/>
      <c r="C2467" s="46"/>
      <c r="D2467" s="46"/>
      <c r="E2467" s="46"/>
      <c r="F2467" s="46"/>
      <c r="G2467" s="46"/>
      <c r="H2467" s="46"/>
      <c r="I2467" s="46"/>
      <c r="J2467" s="46"/>
      <c r="K2467" s="46"/>
      <c r="L2467" s="46"/>
      <c r="M2467" s="46"/>
      <c r="N2467" s="46"/>
      <c r="O2467" s="46"/>
    </row>
    <row r="2468" spans="1:15">
      <c r="A2468" s="45"/>
      <c r="B2468" s="44"/>
      <c r="C2468" s="46"/>
      <c r="D2468" s="46"/>
      <c r="E2468" s="46"/>
      <c r="F2468" s="46"/>
      <c r="G2468" s="46"/>
      <c r="H2468" s="46"/>
      <c r="I2468" s="46"/>
      <c r="J2468" s="46"/>
      <c r="K2468" s="46"/>
      <c r="L2468" s="46"/>
      <c r="M2468" s="46"/>
      <c r="N2468" s="46"/>
      <c r="O2468" s="46"/>
    </row>
    <row r="2469" spans="1:15">
      <c r="A2469" s="45"/>
      <c r="B2469" s="44"/>
      <c r="C2469" s="46"/>
      <c r="D2469" s="46"/>
      <c r="E2469" s="46"/>
      <c r="F2469" s="46"/>
      <c r="G2469" s="46"/>
      <c r="H2469" s="46"/>
      <c r="I2469" s="46"/>
      <c r="J2469" s="46"/>
      <c r="K2469" s="46"/>
      <c r="L2469" s="46"/>
      <c r="M2469" s="46"/>
      <c r="N2469" s="46"/>
      <c r="O2469" s="46"/>
    </row>
    <row r="2470" spans="1:15">
      <c r="A2470" s="45"/>
      <c r="B2470" s="44"/>
      <c r="C2470" s="46"/>
      <c r="D2470" s="46"/>
      <c r="E2470" s="46"/>
      <c r="F2470" s="46"/>
      <c r="G2470" s="46"/>
      <c r="H2470" s="46"/>
      <c r="I2470" s="46"/>
      <c r="J2470" s="46"/>
      <c r="K2470" s="46"/>
      <c r="L2470" s="46"/>
      <c r="M2470" s="46"/>
      <c r="N2470" s="46"/>
      <c r="O2470" s="46"/>
    </row>
    <row r="2471" spans="1:15">
      <c r="A2471" s="45"/>
      <c r="B2471" s="44"/>
      <c r="C2471" s="46"/>
      <c r="D2471" s="46"/>
      <c r="E2471" s="46"/>
      <c r="F2471" s="46"/>
      <c r="G2471" s="46"/>
      <c r="H2471" s="46"/>
      <c r="I2471" s="46"/>
      <c r="J2471" s="46"/>
      <c r="K2471" s="46"/>
      <c r="L2471" s="46"/>
      <c r="M2471" s="46"/>
      <c r="N2471" s="46"/>
      <c r="O2471" s="46"/>
    </row>
    <row r="2472" spans="1:15">
      <c r="A2472" s="45"/>
      <c r="B2472" s="44"/>
      <c r="C2472" s="46"/>
      <c r="D2472" s="46"/>
      <c r="E2472" s="46"/>
      <c r="F2472" s="46"/>
      <c r="G2472" s="46"/>
      <c r="H2472" s="46"/>
      <c r="I2472" s="46"/>
      <c r="J2472" s="46"/>
      <c r="K2472" s="46"/>
      <c r="L2472" s="46"/>
      <c r="M2472" s="46"/>
      <c r="N2472" s="46"/>
      <c r="O2472" s="46"/>
    </row>
    <row r="2473" spans="1:15">
      <c r="A2473" s="45"/>
      <c r="B2473" s="44"/>
      <c r="C2473" s="46"/>
      <c r="D2473" s="46"/>
      <c r="E2473" s="46"/>
      <c r="F2473" s="46"/>
      <c r="G2473" s="46"/>
      <c r="H2473" s="46"/>
      <c r="I2473" s="46"/>
      <c r="J2473" s="46"/>
      <c r="K2473" s="46"/>
      <c r="L2473" s="46"/>
      <c r="M2473" s="46"/>
      <c r="N2473" s="46"/>
      <c r="O2473" s="46"/>
    </row>
    <row r="2474" spans="1:15">
      <c r="A2474" s="45"/>
      <c r="B2474" s="44"/>
      <c r="C2474" s="46"/>
      <c r="D2474" s="46"/>
      <c r="E2474" s="46"/>
      <c r="F2474" s="46"/>
      <c r="G2474" s="46"/>
      <c r="H2474" s="46"/>
      <c r="I2474" s="46"/>
      <c r="J2474" s="46"/>
      <c r="K2474" s="46"/>
      <c r="L2474" s="46"/>
      <c r="M2474" s="46"/>
      <c r="N2474" s="46"/>
      <c r="O2474" s="46"/>
    </row>
    <row r="2475" spans="1:15">
      <c r="A2475" s="45"/>
      <c r="B2475" s="44"/>
      <c r="C2475" s="46"/>
      <c r="D2475" s="46"/>
      <c r="E2475" s="46"/>
      <c r="F2475" s="46"/>
      <c r="G2475" s="46"/>
      <c r="H2475" s="46"/>
      <c r="I2475" s="46"/>
      <c r="J2475" s="46"/>
      <c r="K2475" s="46"/>
      <c r="L2475" s="46"/>
      <c r="M2475" s="46"/>
      <c r="N2475" s="46"/>
      <c r="O2475" s="46"/>
    </row>
    <row r="2476" spans="1:15">
      <c r="A2476" s="45"/>
      <c r="B2476" s="44"/>
      <c r="C2476" s="46"/>
      <c r="D2476" s="46"/>
      <c r="E2476" s="46"/>
      <c r="F2476" s="46"/>
      <c r="G2476" s="46"/>
      <c r="H2476" s="46"/>
      <c r="I2476" s="46"/>
      <c r="J2476" s="46"/>
      <c r="K2476" s="46"/>
      <c r="L2476" s="46"/>
      <c r="M2476" s="46"/>
      <c r="N2476" s="46"/>
      <c r="O2476" s="46"/>
    </row>
    <row r="2477" spans="1:15">
      <c r="A2477" s="45"/>
      <c r="B2477" s="44"/>
      <c r="C2477" s="46"/>
      <c r="D2477" s="46"/>
      <c r="E2477" s="46"/>
      <c r="F2477" s="46"/>
      <c r="G2477" s="46"/>
      <c r="H2477" s="46"/>
      <c r="I2477" s="46"/>
      <c r="J2477" s="46"/>
      <c r="K2477" s="46"/>
      <c r="L2477" s="46"/>
      <c r="M2477" s="46"/>
      <c r="N2477" s="46"/>
      <c r="O2477" s="46"/>
    </row>
    <row r="2478" spans="1:15">
      <c r="A2478" s="45"/>
      <c r="B2478" s="44"/>
      <c r="C2478" s="46"/>
      <c r="D2478" s="46"/>
      <c r="E2478" s="46"/>
      <c r="F2478" s="46"/>
      <c r="G2478" s="46"/>
      <c r="H2478" s="46"/>
      <c r="I2478" s="46"/>
      <c r="J2478" s="46"/>
      <c r="K2478" s="46"/>
      <c r="L2478" s="46"/>
      <c r="M2478" s="46"/>
      <c r="N2478" s="46"/>
      <c r="O2478" s="46"/>
    </row>
    <row r="2479" spans="1:15">
      <c r="A2479" s="45"/>
      <c r="B2479" s="44"/>
      <c r="C2479" s="46"/>
      <c r="D2479" s="46"/>
      <c r="E2479" s="46"/>
      <c r="F2479" s="46"/>
      <c r="G2479" s="46"/>
      <c r="H2479" s="46"/>
      <c r="I2479" s="46"/>
      <c r="J2479" s="46"/>
      <c r="K2479" s="46"/>
      <c r="L2479" s="46"/>
      <c r="M2479" s="46"/>
      <c r="N2479" s="46"/>
      <c r="O2479" s="46"/>
    </row>
    <row r="2480" spans="1:15">
      <c r="A2480" s="45"/>
      <c r="B2480" s="44"/>
      <c r="C2480" s="46"/>
      <c r="D2480" s="46"/>
      <c r="E2480" s="46"/>
      <c r="F2480" s="46"/>
      <c r="G2480" s="46"/>
      <c r="H2480" s="46"/>
      <c r="I2480" s="46"/>
      <c r="J2480" s="46"/>
      <c r="K2480" s="46"/>
      <c r="L2480" s="46"/>
      <c r="M2480" s="46"/>
      <c r="N2480" s="46"/>
      <c r="O2480" s="46"/>
    </row>
    <row r="2481" spans="1:15">
      <c r="A2481" s="45"/>
      <c r="B2481" s="44"/>
      <c r="C2481" s="46"/>
      <c r="D2481" s="46"/>
      <c r="E2481" s="46"/>
      <c r="F2481" s="46"/>
      <c r="G2481" s="46"/>
      <c r="H2481" s="46"/>
      <c r="I2481" s="46"/>
      <c r="J2481" s="46"/>
      <c r="K2481" s="46"/>
      <c r="L2481" s="46"/>
      <c r="M2481" s="46"/>
      <c r="N2481" s="46"/>
      <c r="O2481" s="46"/>
    </row>
    <row r="2482" spans="1:15">
      <c r="A2482" s="45"/>
      <c r="B2482" s="44"/>
      <c r="C2482" s="46"/>
      <c r="D2482" s="46"/>
      <c r="E2482" s="46"/>
      <c r="F2482" s="46"/>
      <c r="G2482" s="46"/>
      <c r="H2482" s="46"/>
      <c r="I2482" s="46"/>
      <c r="J2482" s="46"/>
      <c r="K2482" s="46"/>
      <c r="L2482" s="46"/>
      <c r="M2482" s="46"/>
      <c r="N2482" s="46"/>
      <c r="O2482" s="46"/>
    </row>
    <row r="2483" spans="1:15">
      <c r="A2483" s="45"/>
      <c r="B2483" s="44"/>
      <c r="C2483" s="46"/>
      <c r="D2483" s="46"/>
      <c r="E2483" s="46"/>
      <c r="F2483" s="46"/>
      <c r="G2483" s="46"/>
      <c r="H2483" s="46"/>
      <c r="I2483" s="46"/>
      <c r="J2483" s="46"/>
      <c r="K2483" s="46"/>
      <c r="L2483" s="46"/>
      <c r="M2483" s="46"/>
      <c r="N2483" s="46"/>
      <c r="O2483" s="46"/>
    </row>
    <row r="2484" spans="1:15">
      <c r="A2484" s="45"/>
      <c r="B2484" s="44"/>
      <c r="C2484" s="46"/>
      <c r="D2484" s="46"/>
      <c r="E2484" s="46"/>
      <c r="F2484" s="46"/>
      <c r="G2484" s="46"/>
      <c r="H2484" s="46"/>
      <c r="I2484" s="46"/>
      <c r="J2484" s="46"/>
      <c r="K2484" s="46"/>
      <c r="L2484" s="46"/>
      <c r="M2484" s="46"/>
      <c r="N2484" s="46"/>
      <c r="O2484" s="46"/>
    </row>
    <row r="2485" spans="1:15">
      <c r="A2485" s="45"/>
      <c r="B2485" s="44"/>
      <c r="C2485" s="46"/>
      <c r="D2485" s="46"/>
      <c r="E2485" s="46"/>
      <c r="F2485" s="46"/>
      <c r="G2485" s="46"/>
      <c r="H2485" s="46"/>
      <c r="I2485" s="46"/>
      <c r="J2485" s="46"/>
      <c r="K2485" s="46"/>
      <c r="L2485" s="46"/>
      <c r="M2485" s="46"/>
      <c r="N2485" s="46"/>
      <c r="O2485" s="46"/>
    </row>
    <row r="2486" spans="1:15">
      <c r="A2486" s="45"/>
      <c r="B2486" s="44"/>
      <c r="C2486" s="46"/>
      <c r="D2486" s="46"/>
      <c r="E2486" s="46"/>
      <c r="F2486" s="46"/>
      <c r="G2486" s="46"/>
      <c r="H2486" s="46"/>
      <c r="I2486" s="46"/>
      <c r="J2486" s="46"/>
      <c r="K2486" s="46"/>
      <c r="L2486" s="46"/>
      <c r="M2486" s="46"/>
      <c r="N2486" s="46"/>
      <c r="O2486" s="46"/>
    </row>
    <row r="2487" spans="1:15">
      <c r="A2487" s="45"/>
      <c r="B2487" s="44"/>
      <c r="C2487" s="46"/>
      <c r="D2487" s="46"/>
      <c r="E2487" s="46"/>
      <c r="F2487" s="46"/>
      <c r="G2487" s="46"/>
      <c r="H2487" s="46"/>
      <c r="I2487" s="46"/>
      <c r="J2487" s="46"/>
      <c r="K2487" s="46"/>
      <c r="L2487" s="46"/>
      <c r="M2487" s="46"/>
      <c r="N2487" s="46"/>
      <c r="O2487" s="46"/>
    </row>
    <row r="2488" spans="1:15">
      <c r="A2488" s="45"/>
      <c r="B2488" s="44"/>
      <c r="C2488" s="46"/>
      <c r="D2488" s="46"/>
      <c r="E2488" s="46"/>
      <c r="F2488" s="46"/>
      <c r="G2488" s="46"/>
      <c r="H2488" s="46"/>
      <c r="I2488" s="46"/>
      <c r="J2488" s="46"/>
      <c r="K2488" s="46"/>
      <c r="L2488" s="46"/>
      <c r="M2488" s="46"/>
      <c r="N2488" s="46"/>
      <c r="O2488" s="46"/>
    </row>
    <row r="2489" spans="1:15">
      <c r="A2489" s="45"/>
      <c r="B2489" s="44"/>
      <c r="C2489" s="46"/>
      <c r="D2489" s="46"/>
      <c r="E2489" s="46"/>
      <c r="F2489" s="46"/>
      <c r="G2489" s="46"/>
      <c r="H2489" s="46"/>
      <c r="I2489" s="46"/>
      <c r="J2489" s="46"/>
      <c r="K2489" s="46"/>
      <c r="L2489" s="46"/>
      <c r="M2489" s="46"/>
      <c r="N2489" s="46"/>
      <c r="O2489" s="46"/>
    </row>
    <row r="2490" spans="1:15">
      <c r="A2490" s="45"/>
      <c r="B2490" s="44"/>
      <c r="C2490" s="46"/>
      <c r="D2490" s="46"/>
      <c r="E2490" s="46"/>
      <c r="F2490" s="46"/>
      <c r="G2490" s="46"/>
      <c r="H2490" s="46"/>
      <c r="I2490" s="46"/>
      <c r="J2490" s="46"/>
      <c r="K2490" s="46"/>
      <c r="L2490" s="46"/>
      <c r="M2490" s="46"/>
      <c r="N2490" s="46"/>
      <c r="O2490" s="46"/>
    </row>
    <row r="2491" spans="1:15">
      <c r="A2491" s="45"/>
      <c r="B2491" s="44"/>
      <c r="C2491" s="46"/>
      <c r="D2491" s="46"/>
      <c r="E2491" s="46"/>
      <c r="F2491" s="46"/>
      <c r="G2491" s="46"/>
      <c r="H2491" s="46"/>
      <c r="I2491" s="46"/>
      <c r="J2491" s="46"/>
      <c r="K2491" s="46"/>
      <c r="L2491" s="46"/>
      <c r="M2491" s="46"/>
      <c r="N2491" s="46"/>
      <c r="O2491" s="46"/>
    </row>
    <row r="2492" spans="1:15">
      <c r="A2492" s="45"/>
      <c r="B2492" s="44"/>
      <c r="C2492" s="46"/>
      <c r="D2492" s="46"/>
      <c r="E2492" s="46"/>
      <c r="F2492" s="46"/>
      <c r="G2492" s="46"/>
      <c r="H2492" s="46"/>
      <c r="I2492" s="46"/>
      <c r="J2492" s="46"/>
      <c r="K2492" s="46"/>
      <c r="L2492" s="46"/>
      <c r="M2492" s="46"/>
      <c r="N2492" s="46"/>
      <c r="O2492" s="46"/>
    </row>
    <row r="2493" spans="1:15">
      <c r="A2493" s="45"/>
      <c r="B2493" s="44"/>
      <c r="C2493" s="46"/>
      <c r="D2493" s="46"/>
      <c r="E2493" s="46"/>
      <c r="F2493" s="46"/>
      <c r="G2493" s="46"/>
      <c r="H2493" s="46"/>
      <c r="I2493" s="46"/>
      <c r="J2493" s="46"/>
      <c r="K2493" s="46"/>
      <c r="L2493" s="46"/>
      <c r="M2493" s="46"/>
      <c r="N2493" s="46"/>
      <c r="O2493" s="46"/>
    </row>
    <row r="2494" spans="1:15">
      <c r="A2494" s="45"/>
      <c r="B2494" s="44"/>
      <c r="C2494" s="46"/>
      <c r="D2494" s="46"/>
      <c r="E2494" s="46"/>
      <c r="F2494" s="46"/>
      <c r="G2494" s="46"/>
      <c r="H2494" s="46"/>
      <c r="I2494" s="46"/>
      <c r="J2494" s="46"/>
      <c r="K2494" s="46"/>
      <c r="L2494" s="46"/>
      <c r="M2494" s="46"/>
      <c r="N2494" s="46"/>
      <c r="O2494" s="46"/>
    </row>
    <row r="2495" spans="1:15">
      <c r="A2495" s="45"/>
      <c r="B2495" s="44"/>
      <c r="C2495" s="46"/>
      <c r="D2495" s="46"/>
      <c r="E2495" s="46"/>
      <c r="F2495" s="46"/>
      <c r="G2495" s="46"/>
      <c r="H2495" s="46"/>
      <c r="I2495" s="46"/>
      <c r="J2495" s="46"/>
      <c r="K2495" s="46"/>
      <c r="L2495" s="46"/>
      <c r="M2495" s="46"/>
      <c r="N2495" s="46"/>
      <c r="O2495" s="46"/>
    </row>
    <row r="2496" spans="1:15">
      <c r="A2496" s="45"/>
      <c r="B2496" s="44"/>
      <c r="C2496" s="46"/>
      <c r="D2496" s="46"/>
      <c r="E2496" s="46"/>
      <c r="F2496" s="46"/>
      <c r="G2496" s="46"/>
      <c r="H2496" s="46"/>
      <c r="I2496" s="46"/>
      <c r="J2496" s="46"/>
      <c r="K2496" s="46"/>
      <c r="L2496" s="46"/>
      <c r="M2496" s="46"/>
      <c r="N2496" s="46"/>
      <c r="O2496" s="46"/>
    </row>
    <row r="2497" spans="1:15">
      <c r="A2497" s="45"/>
      <c r="B2497" s="44"/>
      <c r="C2497" s="46"/>
      <c r="D2497" s="46"/>
      <c r="E2497" s="46"/>
      <c r="F2497" s="46"/>
      <c r="G2497" s="46"/>
      <c r="H2497" s="46"/>
      <c r="I2497" s="46"/>
      <c r="J2497" s="46"/>
      <c r="K2497" s="46"/>
      <c r="L2497" s="46"/>
      <c r="M2497" s="46"/>
      <c r="N2497" s="46"/>
      <c r="O2497" s="46"/>
    </row>
    <row r="2498" spans="1:15">
      <c r="A2498" s="45"/>
      <c r="B2498" s="44"/>
      <c r="C2498" s="46"/>
      <c r="D2498" s="46"/>
      <c r="E2498" s="46"/>
      <c r="F2498" s="46"/>
      <c r="G2498" s="46"/>
      <c r="H2498" s="46"/>
      <c r="I2498" s="46"/>
      <c r="J2498" s="46"/>
      <c r="K2498" s="46"/>
      <c r="L2498" s="46"/>
      <c r="M2498" s="46"/>
      <c r="N2498" s="46"/>
      <c r="O2498" s="46"/>
    </row>
    <row r="2499" spans="1:15">
      <c r="A2499" s="45"/>
      <c r="B2499" s="44"/>
      <c r="C2499" s="46"/>
      <c r="D2499" s="46"/>
      <c r="E2499" s="46"/>
      <c r="F2499" s="46"/>
      <c r="G2499" s="46"/>
      <c r="H2499" s="46"/>
      <c r="I2499" s="46"/>
      <c r="J2499" s="46"/>
      <c r="K2499" s="46"/>
      <c r="L2499" s="46"/>
      <c r="M2499" s="46"/>
      <c r="N2499" s="46"/>
      <c r="O2499" s="46"/>
    </row>
    <row r="2500" spans="1:15">
      <c r="A2500" s="45"/>
      <c r="B2500" s="44"/>
      <c r="C2500" s="46"/>
      <c r="D2500" s="46"/>
      <c r="E2500" s="46"/>
      <c r="F2500" s="46"/>
      <c r="G2500" s="46"/>
      <c r="H2500" s="46"/>
      <c r="I2500" s="46"/>
      <c r="J2500" s="46"/>
      <c r="K2500" s="46"/>
      <c r="L2500" s="46"/>
      <c r="M2500" s="46"/>
      <c r="N2500" s="46"/>
      <c r="O2500" s="46"/>
    </row>
    <row r="2501" spans="1:15">
      <c r="A2501" s="45"/>
      <c r="B2501" s="44"/>
      <c r="C2501" s="46"/>
      <c r="D2501" s="46"/>
      <c r="E2501" s="46"/>
      <c r="F2501" s="46"/>
      <c r="G2501" s="46"/>
      <c r="H2501" s="46"/>
      <c r="I2501" s="46"/>
      <c r="J2501" s="46"/>
      <c r="K2501" s="46"/>
      <c r="L2501" s="46"/>
      <c r="M2501" s="46"/>
      <c r="N2501" s="46"/>
      <c r="O2501" s="46"/>
    </row>
    <row r="2502" spans="1:15">
      <c r="A2502" s="45"/>
      <c r="B2502" s="44"/>
      <c r="C2502" s="46"/>
      <c r="D2502" s="46"/>
      <c r="E2502" s="46"/>
      <c r="F2502" s="46"/>
      <c r="G2502" s="46"/>
      <c r="H2502" s="46"/>
      <c r="I2502" s="46"/>
      <c r="J2502" s="46"/>
      <c r="K2502" s="46"/>
      <c r="L2502" s="46"/>
      <c r="M2502" s="46"/>
      <c r="N2502" s="46"/>
      <c r="O2502" s="46"/>
    </row>
    <row r="2503" spans="1:15">
      <c r="A2503" s="45"/>
      <c r="B2503" s="44"/>
      <c r="C2503" s="46"/>
      <c r="D2503" s="46"/>
      <c r="E2503" s="46"/>
      <c r="F2503" s="46"/>
      <c r="G2503" s="46"/>
      <c r="H2503" s="46"/>
      <c r="I2503" s="46"/>
      <c r="J2503" s="46"/>
      <c r="K2503" s="46"/>
      <c r="L2503" s="46"/>
      <c r="M2503" s="46"/>
      <c r="N2503" s="46"/>
      <c r="O2503" s="46"/>
    </row>
    <row r="2504" spans="1:15">
      <c r="A2504" s="45"/>
      <c r="B2504" s="44"/>
      <c r="C2504" s="46"/>
      <c r="D2504" s="46"/>
      <c r="E2504" s="46"/>
      <c r="F2504" s="46"/>
      <c r="G2504" s="46"/>
      <c r="H2504" s="46"/>
      <c r="I2504" s="46"/>
      <c r="J2504" s="46"/>
      <c r="K2504" s="46"/>
      <c r="L2504" s="46"/>
      <c r="M2504" s="46"/>
      <c r="N2504" s="46"/>
      <c r="O2504" s="46"/>
    </row>
    <row r="2505" spans="1:15">
      <c r="A2505" s="45"/>
      <c r="B2505" s="44"/>
      <c r="C2505" s="46"/>
      <c r="D2505" s="46"/>
      <c r="E2505" s="46"/>
      <c r="F2505" s="46"/>
      <c r="G2505" s="46"/>
      <c r="H2505" s="46"/>
      <c r="I2505" s="46"/>
      <c r="J2505" s="46"/>
      <c r="K2505" s="46"/>
      <c r="L2505" s="46"/>
      <c r="M2505" s="46"/>
      <c r="N2505" s="46"/>
      <c r="O2505" s="46"/>
    </row>
    <row r="2506" spans="1:15">
      <c r="A2506" s="45"/>
      <c r="B2506" s="44"/>
      <c r="C2506" s="46"/>
      <c r="D2506" s="46"/>
      <c r="E2506" s="46"/>
      <c r="F2506" s="46"/>
      <c r="G2506" s="46"/>
      <c r="H2506" s="46"/>
      <c r="I2506" s="46"/>
      <c r="J2506" s="46"/>
      <c r="K2506" s="46"/>
      <c r="L2506" s="46"/>
      <c r="M2506" s="46"/>
      <c r="N2506" s="46"/>
      <c r="O2506" s="46"/>
    </row>
    <row r="2507" spans="1:15">
      <c r="A2507" s="45"/>
      <c r="B2507" s="44"/>
      <c r="C2507" s="46"/>
      <c r="D2507" s="46"/>
      <c r="E2507" s="46"/>
      <c r="F2507" s="46"/>
      <c r="G2507" s="46"/>
      <c r="H2507" s="46"/>
      <c r="I2507" s="46"/>
      <c r="J2507" s="46"/>
      <c r="K2507" s="46"/>
      <c r="L2507" s="46"/>
      <c r="M2507" s="46"/>
      <c r="N2507" s="46"/>
      <c r="O2507" s="46"/>
    </row>
    <row r="2508" spans="1:15">
      <c r="A2508" s="45"/>
      <c r="B2508" s="44"/>
      <c r="C2508" s="46"/>
      <c r="D2508" s="46"/>
      <c r="E2508" s="46"/>
      <c r="F2508" s="46"/>
      <c r="G2508" s="46"/>
      <c r="H2508" s="46"/>
      <c r="I2508" s="46"/>
      <c r="J2508" s="46"/>
      <c r="K2508" s="46"/>
      <c r="L2508" s="46"/>
      <c r="M2508" s="46"/>
      <c r="N2508" s="46"/>
      <c r="O2508" s="46"/>
    </row>
    <row r="2509" spans="1:15">
      <c r="A2509" s="45"/>
      <c r="B2509" s="44"/>
      <c r="C2509" s="46"/>
      <c r="D2509" s="46"/>
      <c r="E2509" s="46"/>
      <c r="F2509" s="46"/>
      <c r="G2509" s="46"/>
      <c r="H2509" s="46"/>
      <c r="I2509" s="46"/>
      <c r="J2509" s="46"/>
      <c r="K2509" s="46"/>
      <c r="L2509" s="46"/>
      <c r="M2509" s="46"/>
      <c r="N2509" s="46"/>
      <c r="O2509" s="46"/>
    </row>
    <row r="2510" spans="1:15">
      <c r="A2510" s="45"/>
      <c r="B2510" s="44"/>
      <c r="C2510" s="46"/>
      <c r="D2510" s="46"/>
      <c r="E2510" s="46"/>
      <c r="F2510" s="46"/>
      <c r="G2510" s="46"/>
      <c r="H2510" s="46"/>
      <c r="I2510" s="46"/>
      <c r="J2510" s="46"/>
      <c r="K2510" s="46"/>
      <c r="L2510" s="46"/>
      <c r="M2510" s="46"/>
      <c r="N2510" s="46"/>
      <c r="O2510" s="46"/>
    </row>
    <row r="2511" spans="1:15">
      <c r="A2511" s="45"/>
      <c r="B2511" s="44"/>
      <c r="C2511" s="46"/>
      <c r="D2511" s="46"/>
      <c r="E2511" s="46"/>
      <c r="F2511" s="46"/>
      <c r="G2511" s="46"/>
      <c r="H2511" s="46"/>
      <c r="I2511" s="46"/>
      <c r="J2511" s="46"/>
      <c r="K2511" s="46"/>
      <c r="L2511" s="46"/>
      <c r="M2511" s="46"/>
      <c r="N2511" s="46"/>
      <c r="O2511" s="46"/>
    </row>
    <row r="2512" spans="1:15">
      <c r="A2512" s="45"/>
      <c r="B2512" s="44"/>
      <c r="C2512" s="46"/>
      <c r="D2512" s="46"/>
      <c r="E2512" s="46"/>
      <c r="F2512" s="46"/>
      <c r="G2512" s="46"/>
      <c r="H2512" s="46"/>
      <c r="I2512" s="46"/>
      <c r="J2512" s="46"/>
      <c r="K2512" s="46"/>
      <c r="L2512" s="46"/>
      <c r="M2512" s="46"/>
      <c r="N2512" s="46"/>
      <c r="O2512" s="46"/>
    </row>
    <row r="2513" spans="1:15">
      <c r="A2513" s="45"/>
      <c r="B2513" s="44"/>
      <c r="C2513" s="46"/>
      <c r="D2513" s="46"/>
      <c r="E2513" s="46"/>
      <c r="F2513" s="46"/>
      <c r="G2513" s="46"/>
      <c r="H2513" s="46"/>
      <c r="I2513" s="46"/>
      <c r="J2513" s="46"/>
      <c r="K2513" s="46"/>
      <c r="L2513" s="46"/>
      <c r="M2513" s="46"/>
      <c r="N2513" s="46"/>
      <c r="O2513" s="46"/>
    </row>
    <row r="2514" spans="1:15">
      <c r="A2514" s="45"/>
      <c r="B2514" s="44"/>
      <c r="C2514" s="46"/>
      <c r="D2514" s="46"/>
      <c r="E2514" s="46"/>
      <c r="F2514" s="46"/>
      <c r="G2514" s="46"/>
      <c r="H2514" s="46"/>
      <c r="I2514" s="46"/>
      <c r="J2514" s="46"/>
      <c r="K2514" s="46"/>
      <c r="L2514" s="46"/>
      <c r="M2514" s="46"/>
      <c r="N2514" s="46"/>
      <c r="O2514" s="46"/>
    </row>
    <row r="2515" spans="1:15">
      <c r="A2515" s="45"/>
      <c r="B2515" s="44"/>
      <c r="C2515" s="46"/>
      <c r="D2515" s="46"/>
      <c r="E2515" s="46"/>
      <c r="F2515" s="46"/>
      <c r="G2515" s="46"/>
      <c r="H2515" s="46"/>
      <c r="I2515" s="46"/>
      <c r="J2515" s="46"/>
      <c r="K2515" s="46"/>
      <c r="L2515" s="46"/>
      <c r="M2515" s="46"/>
      <c r="N2515" s="46"/>
      <c r="O2515" s="46"/>
    </row>
    <row r="2516" spans="1:15">
      <c r="A2516" s="45"/>
      <c r="B2516" s="44"/>
      <c r="C2516" s="46"/>
      <c r="D2516" s="46"/>
      <c r="E2516" s="46"/>
      <c r="F2516" s="46"/>
      <c r="G2516" s="46"/>
      <c r="H2516" s="46"/>
      <c r="I2516" s="46"/>
      <c r="J2516" s="46"/>
      <c r="K2516" s="46"/>
      <c r="L2516" s="46"/>
      <c r="M2516" s="46"/>
      <c r="N2516" s="46"/>
      <c r="O2516" s="46"/>
    </row>
    <row r="2517" spans="1:15">
      <c r="A2517" s="45"/>
      <c r="B2517" s="44"/>
      <c r="C2517" s="46"/>
      <c r="D2517" s="46"/>
      <c r="E2517" s="46"/>
      <c r="F2517" s="46"/>
      <c r="G2517" s="46"/>
      <c r="H2517" s="46"/>
      <c r="I2517" s="46"/>
      <c r="J2517" s="46"/>
      <c r="K2517" s="46"/>
      <c r="L2517" s="46"/>
      <c r="M2517" s="46"/>
      <c r="N2517" s="46"/>
      <c r="O2517" s="46"/>
    </row>
    <row r="2518" spans="1:15">
      <c r="A2518" s="45"/>
      <c r="B2518" s="44"/>
      <c r="C2518" s="46"/>
      <c r="D2518" s="46"/>
      <c r="E2518" s="46"/>
      <c r="F2518" s="46"/>
      <c r="G2518" s="46"/>
      <c r="H2518" s="46"/>
      <c r="I2518" s="46"/>
      <c r="J2518" s="46"/>
      <c r="K2518" s="46"/>
      <c r="L2518" s="46"/>
      <c r="M2518" s="46"/>
      <c r="N2518" s="46"/>
      <c r="O2518" s="46"/>
    </row>
    <row r="2519" spans="1:15">
      <c r="A2519" s="45"/>
      <c r="B2519" s="44"/>
      <c r="C2519" s="46"/>
      <c r="D2519" s="46"/>
      <c r="E2519" s="46"/>
      <c r="F2519" s="46"/>
      <c r="G2519" s="46"/>
      <c r="H2519" s="46"/>
      <c r="I2519" s="46"/>
      <c r="J2519" s="46"/>
      <c r="K2519" s="46"/>
      <c r="L2519" s="46"/>
      <c r="M2519" s="46"/>
      <c r="N2519" s="46"/>
      <c r="O2519" s="46"/>
    </row>
    <row r="2520" spans="1:15">
      <c r="A2520" s="45"/>
      <c r="B2520" s="44"/>
      <c r="C2520" s="46"/>
      <c r="D2520" s="46"/>
      <c r="E2520" s="46"/>
      <c r="F2520" s="46"/>
      <c r="G2520" s="46"/>
      <c r="H2520" s="46"/>
      <c r="I2520" s="46"/>
      <c r="J2520" s="46"/>
      <c r="K2520" s="46"/>
      <c r="L2520" s="46"/>
      <c r="M2520" s="46"/>
      <c r="N2520" s="46"/>
      <c r="O2520" s="46"/>
    </row>
    <row r="2521" spans="1:15">
      <c r="A2521" s="45"/>
      <c r="B2521" s="44"/>
      <c r="C2521" s="46"/>
      <c r="D2521" s="46"/>
      <c r="E2521" s="46"/>
      <c r="F2521" s="46"/>
      <c r="G2521" s="46"/>
      <c r="H2521" s="46"/>
      <c r="I2521" s="46"/>
      <c r="J2521" s="46"/>
      <c r="K2521" s="46"/>
      <c r="L2521" s="46"/>
      <c r="M2521" s="46"/>
      <c r="N2521" s="46"/>
      <c r="O2521" s="46"/>
    </row>
    <row r="2522" spans="1:15">
      <c r="A2522" s="45"/>
      <c r="B2522" s="44"/>
      <c r="C2522" s="46"/>
      <c r="D2522" s="46"/>
      <c r="E2522" s="46"/>
      <c r="F2522" s="46"/>
      <c r="G2522" s="46"/>
      <c r="H2522" s="46"/>
      <c r="I2522" s="46"/>
      <c r="J2522" s="46"/>
      <c r="K2522" s="46"/>
      <c r="L2522" s="46"/>
      <c r="M2522" s="46"/>
      <c r="N2522" s="46"/>
      <c r="O2522" s="46"/>
    </row>
    <row r="2523" spans="1:15">
      <c r="A2523" s="45"/>
      <c r="B2523" s="44"/>
      <c r="C2523" s="46"/>
      <c r="D2523" s="46"/>
      <c r="E2523" s="46"/>
      <c r="F2523" s="46"/>
      <c r="G2523" s="46"/>
      <c r="H2523" s="46"/>
      <c r="I2523" s="46"/>
      <c r="J2523" s="46"/>
      <c r="K2523" s="46"/>
      <c r="L2523" s="46"/>
      <c r="M2523" s="46"/>
      <c r="N2523" s="46"/>
      <c r="O2523" s="46"/>
    </row>
    <row r="2524" spans="1:15">
      <c r="A2524" s="45"/>
      <c r="B2524" s="44"/>
      <c r="C2524" s="46"/>
      <c r="D2524" s="46"/>
      <c r="E2524" s="46"/>
      <c r="F2524" s="46"/>
      <c r="G2524" s="46"/>
      <c r="H2524" s="46"/>
      <c r="I2524" s="46"/>
      <c r="J2524" s="46"/>
      <c r="K2524" s="46"/>
      <c r="L2524" s="46"/>
      <c r="M2524" s="46"/>
      <c r="N2524" s="46"/>
      <c r="O2524" s="46"/>
    </row>
    <row r="2525" spans="1:15">
      <c r="A2525" s="45"/>
      <c r="B2525" s="44"/>
      <c r="C2525" s="46"/>
      <c r="D2525" s="46"/>
      <c r="E2525" s="46"/>
      <c r="F2525" s="46"/>
      <c r="G2525" s="46"/>
      <c r="H2525" s="46"/>
      <c r="I2525" s="46"/>
      <c r="J2525" s="46"/>
      <c r="K2525" s="46"/>
      <c r="L2525" s="46"/>
      <c r="M2525" s="46"/>
      <c r="N2525" s="46"/>
      <c r="O2525" s="46"/>
    </row>
    <row r="2526" spans="1:15">
      <c r="A2526" s="45"/>
      <c r="B2526" s="44"/>
      <c r="C2526" s="46"/>
      <c r="D2526" s="46"/>
      <c r="E2526" s="46"/>
      <c r="F2526" s="46"/>
      <c r="G2526" s="46"/>
      <c r="H2526" s="46"/>
      <c r="I2526" s="46"/>
      <c r="J2526" s="46"/>
      <c r="K2526" s="46"/>
      <c r="L2526" s="46"/>
      <c r="M2526" s="46"/>
      <c r="N2526" s="46"/>
      <c r="O2526" s="46"/>
    </row>
    <row r="2527" spans="1:15">
      <c r="A2527" s="45"/>
      <c r="B2527" s="44"/>
      <c r="C2527" s="46"/>
      <c r="D2527" s="46"/>
      <c r="E2527" s="46"/>
      <c r="F2527" s="46"/>
      <c r="G2527" s="46"/>
      <c r="H2527" s="46"/>
      <c r="I2527" s="46"/>
      <c r="J2527" s="46"/>
      <c r="K2527" s="46"/>
      <c r="L2527" s="46"/>
      <c r="M2527" s="46"/>
      <c r="N2527" s="46"/>
      <c r="O2527" s="46"/>
    </row>
    <row r="2528" spans="1:15">
      <c r="A2528" s="45"/>
      <c r="B2528" s="44"/>
      <c r="C2528" s="46"/>
      <c r="D2528" s="46"/>
      <c r="E2528" s="46"/>
      <c r="F2528" s="46"/>
      <c r="G2528" s="46"/>
      <c r="H2528" s="46"/>
      <c r="I2528" s="46"/>
      <c r="J2528" s="46"/>
      <c r="K2528" s="46"/>
      <c r="L2528" s="46"/>
      <c r="M2528" s="46"/>
      <c r="N2528" s="46"/>
      <c r="O2528" s="46"/>
    </row>
    <row r="2529" spans="1:15">
      <c r="A2529" s="45"/>
      <c r="B2529" s="44"/>
      <c r="C2529" s="46"/>
      <c r="D2529" s="46"/>
      <c r="E2529" s="46"/>
      <c r="F2529" s="46"/>
      <c r="G2529" s="46"/>
      <c r="H2529" s="46"/>
      <c r="I2529" s="46"/>
      <c r="J2529" s="46"/>
      <c r="K2529" s="46"/>
      <c r="L2529" s="46"/>
      <c r="M2529" s="46"/>
      <c r="N2529" s="46"/>
      <c r="O2529" s="46"/>
    </row>
    <row r="2530" spans="1:15">
      <c r="A2530" s="45"/>
      <c r="B2530" s="44"/>
      <c r="C2530" s="46"/>
      <c r="D2530" s="46"/>
      <c r="E2530" s="46"/>
      <c r="F2530" s="46"/>
      <c r="G2530" s="46"/>
      <c r="H2530" s="46"/>
      <c r="I2530" s="46"/>
      <c r="J2530" s="46"/>
      <c r="K2530" s="46"/>
      <c r="L2530" s="46"/>
      <c r="M2530" s="46"/>
      <c r="N2530" s="46"/>
      <c r="O2530" s="46"/>
    </row>
    <row r="2531" spans="1:15">
      <c r="A2531" s="45"/>
      <c r="B2531" s="44"/>
      <c r="C2531" s="46"/>
      <c r="D2531" s="46"/>
      <c r="E2531" s="46"/>
      <c r="F2531" s="46"/>
      <c r="G2531" s="46"/>
      <c r="H2531" s="46"/>
      <c r="I2531" s="46"/>
      <c r="J2531" s="46"/>
      <c r="K2531" s="46"/>
      <c r="L2531" s="46"/>
      <c r="M2531" s="46"/>
      <c r="N2531" s="46"/>
      <c r="O2531" s="46"/>
    </row>
    <row r="2532" spans="1:15">
      <c r="A2532" s="45"/>
      <c r="B2532" s="44"/>
      <c r="C2532" s="46"/>
      <c r="D2532" s="46"/>
      <c r="E2532" s="46"/>
      <c r="F2532" s="46"/>
      <c r="G2532" s="46"/>
      <c r="H2532" s="46"/>
      <c r="I2532" s="46"/>
      <c r="J2532" s="46"/>
      <c r="K2532" s="46"/>
      <c r="L2532" s="46"/>
      <c r="M2532" s="46"/>
      <c r="N2532" s="46"/>
      <c r="O2532" s="46"/>
    </row>
    <row r="2533" spans="1:15">
      <c r="A2533" s="45"/>
      <c r="B2533" s="44"/>
      <c r="C2533" s="46"/>
      <c r="D2533" s="46"/>
      <c r="E2533" s="46"/>
      <c r="F2533" s="46"/>
      <c r="G2533" s="46"/>
      <c r="H2533" s="46"/>
      <c r="I2533" s="46"/>
      <c r="J2533" s="46"/>
      <c r="K2533" s="46"/>
      <c r="L2533" s="46"/>
      <c r="M2533" s="46"/>
      <c r="N2533" s="46"/>
      <c r="O2533" s="46"/>
    </row>
    <row r="2534" spans="1:15">
      <c r="A2534" s="45"/>
      <c r="B2534" s="44"/>
      <c r="C2534" s="46"/>
      <c r="D2534" s="46"/>
      <c r="E2534" s="46"/>
      <c r="F2534" s="46"/>
      <c r="G2534" s="46"/>
      <c r="H2534" s="46"/>
      <c r="I2534" s="46"/>
      <c r="J2534" s="46"/>
      <c r="K2534" s="46"/>
      <c r="L2534" s="46"/>
      <c r="M2534" s="46"/>
      <c r="N2534" s="46"/>
      <c r="O2534" s="46"/>
    </row>
    <row r="2535" spans="1:15">
      <c r="A2535" s="45"/>
      <c r="B2535" s="44"/>
      <c r="C2535" s="46"/>
      <c r="D2535" s="46"/>
      <c r="E2535" s="46"/>
      <c r="F2535" s="46"/>
      <c r="G2535" s="46"/>
      <c r="H2535" s="46"/>
      <c r="I2535" s="46"/>
      <c r="J2535" s="46"/>
      <c r="K2535" s="46"/>
      <c r="L2535" s="46"/>
      <c r="M2535" s="46"/>
      <c r="N2535" s="46"/>
      <c r="O2535" s="46"/>
    </row>
    <row r="2536" spans="1:15">
      <c r="A2536" s="45"/>
      <c r="B2536" s="44"/>
      <c r="C2536" s="46"/>
      <c r="D2536" s="46"/>
      <c r="E2536" s="46"/>
      <c r="F2536" s="46"/>
      <c r="G2536" s="46"/>
      <c r="H2536" s="46"/>
      <c r="I2536" s="46"/>
      <c r="J2536" s="46"/>
      <c r="K2536" s="46"/>
      <c r="L2536" s="46"/>
      <c r="M2536" s="46"/>
      <c r="N2536" s="46"/>
      <c r="O2536" s="46"/>
    </row>
    <row r="2537" spans="1:15">
      <c r="A2537" s="45"/>
      <c r="B2537" s="44"/>
      <c r="C2537" s="46"/>
      <c r="D2537" s="46"/>
      <c r="E2537" s="46"/>
      <c r="F2537" s="46"/>
      <c r="G2537" s="46"/>
      <c r="H2537" s="46"/>
      <c r="I2537" s="46"/>
      <c r="J2537" s="46"/>
      <c r="K2537" s="46"/>
      <c r="L2537" s="46"/>
      <c r="M2537" s="46"/>
      <c r="N2537" s="46"/>
      <c r="O2537" s="46"/>
    </row>
    <row r="2538" spans="1:15">
      <c r="A2538" s="45"/>
      <c r="B2538" s="44"/>
      <c r="C2538" s="46"/>
      <c r="D2538" s="46"/>
      <c r="E2538" s="46"/>
      <c r="F2538" s="46"/>
      <c r="G2538" s="46"/>
      <c r="H2538" s="46"/>
      <c r="I2538" s="46"/>
      <c r="J2538" s="46"/>
      <c r="K2538" s="46"/>
      <c r="L2538" s="46"/>
      <c r="M2538" s="46"/>
      <c r="N2538" s="46"/>
      <c r="O2538" s="46"/>
    </row>
    <row r="2539" spans="1:15">
      <c r="A2539" s="45"/>
      <c r="B2539" s="44"/>
      <c r="C2539" s="46"/>
      <c r="D2539" s="46"/>
      <c r="E2539" s="46"/>
      <c r="F2539" s="46"/>
      <c r="G2539" s="46"/>
      <c r="H2539" s="46"/>
      <c r="I2539" s="46"/>
      <c r="J2539" s="46"/>
      <c r="K2539" s="46"/>
      <c r="L2539" s="46"/>
      <c r="M2539" s="46"/>
      <c r="N2539" s="46"/>
      <c r="O2539" s="46"/>
    </row>
    <row r="2540" spans="1:15">
      <c r="A2540" s="45"/>
      <c r="B2540" s="44"/>
      <c r="C2540" s="46"/>
      <c r="D2540" s="46"/>
      <c r="E2540" s="46"/>
      <c r="F2540" s="46"/>
      <c r="G2540" s="46"/>
      <c r="H2540" s="46"/>
      <c r="I2540" s="46"/>
      <c r="J2540" s="46"/>
      <c r="K2540" s="46"/>
      <c r="L2540" s="46"/>
      <c r="M2540" s="46"/>
      <c r="N2540" s="46"/>
      <c r="O2540" s="46"/>
    </row>
    <row r="2541" spans="1:15">
      <c r="A2541" s="45"/>
      <c r="B2541" s="44"/>
      <c r="C2541" s="46"/>
      <c r="D2541" s="46"/>
      <c r="E2541" s="46"/>
      <c r="F2541" s="46"/>
      <c r="G2541" s="46"/>
      <c r="H2541" s="46"/>
      <c r="I2541" s="46"/>
      <c r="J2541" s="46"/>
      <c r="K2541" s="46"/>
      <c r="L2541" s="46"/>
      <c r="M2541" s="46"/>
      <c r="N2541" s="46"/>
      <c r="O2541" s="46"/>
    </row>
    <row r="2542" spans="1:15">
      <c r="A2542" s="45"/>
      <c r="B2542" s="44"/>
      <c r="C2542" s="46"/>
      <c r="D2542" s="46"/>
      <c r="E2542" s="46"/>
      <c r="F2542" s="46"/>
      <c r="G2542" s="46"/>
      <c r="H2542" s="46"/>
      <c r="I2542" s="46"/>
      <c r="J2542" s="46"/>
      <c r="K2542" s="46"/>
      <c r="L2542" s="46"/>
      <c r="M2542" s="46"/>
      <c r="N2542" s="46"/>
      <c r="O2542" s="46"/>
    </row>
    <row r="2543" spans="1:15">
      <c r="A2543" s="45"/>
      <c r="B2543" s="44"/>
      <c r="C2543" s="46"/>
      <c r="D2543" s="46"/>
      <c r="E2543" s="46"/>
      <c r="F2543" s="46"/>
      <c r="G2543" s="46"/>
      <c r="H2543" s="46"/>
      <c r="I2543" s="46"/>
      <c r="J2543" s="46"/>
      <c r="K2543" s="46"/>
      <c r="L2543" s="46"/>
      <c r="M2543" s="46"/>
      <c r="N2543" s="46"/>
      <c r="O2543" s="46"/>
    </row>
    <row r="2544" spans="1:15">
      <c r="A2544" s="45"/>
      <c r="B2544" s="44"/>
      <c r="C2544" s="46"/>
      <c r="D2544" s="46"/>
      <c r="E2544" s="46"/>
      <c r="F2544" s="46"/>
      <c r="G2544" s="46"/>
      <c r="H2544" s="46"/>
      <c r="I2544" s="46"/>
      <c r="J2544" s="46"/>
      <c r="K2544" s="46"/>
      <c r="L2544" s="46"/>
      <c r="M2544" s="46"/>
      <c r="N2544" s="46"/>
      <c r="O2544" s="46"/>
    </row>
    <row r="2545" spans="1:15">
      <c r="A2545" s="45"/>
      <c r="B2545" s="44"/>
      <c r="C2545" s="46"/>
      <c r="D2545" s="46"/>
      <c r="E2545" s="46"/>
      <c r="F2545" s="46"/>
      <c r="G2545" s="46"/>
      <c r="H2545" s="46"/>
      <c r="I2545" s="46"/>
      <c r="J2545" s="46"/>
      <c r="K2545" s="46"/>
      <c r="L2545" s="46"/>
      <c r="M2545" s="46"/>
      <c r="N2545" s="46"/>
      <c r="O2545" s="46"/>
    </row>
    <row r="2546" spans="1:15">
      <c r="A2546" s="45"/>
      <c r="B2546" s="44"/>
      <c r="C2546" s="46"/>
      <c r="D2546" s="46"/>
      <c r="E2546" s="46"/>
      <c r="F2546" s="46"/>
      <c r="G2546" s="46"/>
      <c r="H2546" s="46"/>
      <c r="I2546" s="46"/>
      <c r="J2546" s="46"/>
      <c r="K2546" s="46"/>
      <c r="L2546" s="46"/>
      <c r="M2546" s="46"/>
      <c r="N2546" s="46"/>
      <c r="O2546" s="46"/>
    </row>
    <row r="2547" spans="1:15">
      <c r="A2547" s="45"/>
      <c r="B2547" s="44"/>
      <c r="C2547" s="46"/>
      <c r="D2547" s="46"/>
      <c r="E2547" s="46"/>
      <c r="F2547" s="46"/>
      <c r="G2547" s="46"/>
      <c r="H2547" s="46"/>
      <c r="I2547" s="46"/>
      <c r="J2547" s="46"/>
      <c r="K2547" s="46"/>
      <c r="L2547" s="46"/>
      <c r="M2547" s="46"/>
      <c r="N2547" s="46"/>
      <c r="O2547" s="46"/>
    </row>
    <row r="2548" spans="1:15">
      <c r="A2548" s="45"/>
      <c r="B2548" s="44"/>
      <c r="C2548" s="46"/>
      <c r="D2548" s="46"/>
      <c r="E2548" s="46"/>
      <c r="F2548" s="46"/>
      <c r="G2548" s="46"/>
      <c r="H2548" s="46"/>
      <c r="I2548" s="46"/>
      <c r="J2548" s="46"/>
      <c r="K2548" s="46"/>
      <c r="L2548" s="46"/>
      <c r="M2548" s="46"/>
      <c r="N2548" s="46"/>
      <c r="O2548" s="46"/>
    </row>
    <row r="2549" spans="1:15">
      <c r="A2549" s="45"/>
      <c r="B2549" s="44"/>
      <c r="C2549" s="46"/>
      <c r="D2549" s="46"/>
      <c r="E2549" s="46"/>
      <c r="F2549" s="46"/>
      <c r="G2549" s="46"/>
      <c r="H2549" s="46"/>
      <c r="I2549" s="46"/>
      <c r="J2549" s="46"/>
      <c r="K2549" s="46"/>
      <c r="L2549" s="46"/>
      <c r="M2549" s="46"/>
      <c r="N2549" s="46"/>
      <c r="O2549" s="46"/>
    </row>
    <row r="2550" spans="1:15">
      <c r="A2550" s="45"/>
      <c r="B2550" s="44"/>
      <c r="C2550" s="46"/>
      <c r="D2550" s="46"/>
      <c r="E2550" s="46"/>
      <c r="F2550" s="46"/>
      <c r="G2550" s="46"/>
      <c r="H2550" s="46"/>
      <c r="I2550" s="46"/>
      <c r="J2550" s="46"/>
      <c r="K2550" s="46"/>
      <c r="L2550" s="46"/>
      <c r="M2550" s="46"/>
      <c r="N2550" s="46"/>
      <c r="O2550" s="46"/>
    </row>
    <row r="2551" spans="1:15">
      <c r="A2551" s="45"/>
      <c r="B2551" s="44"/>
      <c r="C2551" s="46"/>
      <c r="D2551" s="46"/>
      <c r="E2551" s="46"/>
      <c r="F2551" s="46"/>
      <c r="G2551" s="46"/>
      <c r="H2551" s="46"/>
      <c r="I2551" s="46"/>
      <c r="J2551" s="46"/>
      <c r="K2551" s="46"/>
      <c r="L2551" s="46"/>
      <c r="M2551" s="46"/>
      <c r="N2551" s="46"/>
      <c r="O2551" s="46"/>
    </row>
    <row r="2552" spans="1:15">
      <c r="A2552" s="45"/>
      <c r="B2552" s="44"/>
      <c r="C2552" s="46"/>
      <c r="D2552" s="46"/>
      <c r="E2552" s="46"/>
      <c r="F2552" s="46"/>
      <c r="G2552" s="46"/>
      <c r="H2552" s="46"/>
      <c r="I2552" s="46"/>
      <c r="J2552" s="46"/>
      <c r="K2552" s="46"/>
      <c r="L2552" s="46"/>
      <c r="M2552" s="46"/>
      <c r="N2552" s="46"/>
      <c r="O2552" s="46"/>
    </row>
    <row r="2553" spans="1:15">
      <c r="A2553" s="45"/>
      <c r="B2553" s="44"/>
      <c r="C2553" s="46"/>
      <c r="D2553" s="46"/>
      <c r="E2553" s="46"/>
      <c r="F2553" s="46"/>
      <c r="G2553" s="46"/>
      <c r="H2553" s="46"/>
      <c r="I2553" s="46"/>
      <c r="J2553" s="46"/>
      <c r="K2553" s="46"/>
      <c r="L2553" s="46"/>
      <c r="M2553" s="46"/>
      <c r="N2553" s="46"/>
      <c r="O2553" s="46"/>
    </row>
    <row r="2554" spans="1:15">
      <c r="A2554" s="45"/>
      <c r="B2554" s="44"/>
      <c r="C2554" s="46"/>
      <c r="D2554" s="46"/>
      <c r="E2554" s="46"/>
      <c r="F2554" s="46"/>
      <c r="G2554" s="46"/>
      <c r="H2554" s="46"/>
      <c r="I2554" s="46"/>
      <c r="J2554" s="46"/>
      <c r="K2554" s="46"/>
      <c r="L2554" s="46"/>
      <c r="M2554" s="46"/>
      <c r="N2554" s="46"/>
      <c r="O2554" s="46"/>
    </row>
    <row r="2555" spans="1:15">
      <c r="A2555" s="45"/>
      <c r="B2555" s="44"/>
      <c r="C2555" s="46"/>
      <c r="D2555" s="46"/>
      <c r="E2555" s="46"/>
      <c r="F2555" s="46"/>
      <c r="G2555" s="46"/>
      <c r="H2555" s="46"/>
      <c r="I2555" s="46"/>
      <c r="J2555" s="46"/>
      <c r="K2555" s="46"/>
      <c r="L2555" s="46"/>
      <c r="M2555" s="46"/>
      <c r="N2555" s="46"/>
      <c r="O2555" s="46"/>
    </row>
    <row r="2556" spans="1:15">
      <c r="A2556" s="45"/>
      <c r="B2556" s="44"/>
      <c r="C2556" s="46"/>
      <c r="D2556" s="46"/>
      <c r="E2556" s="46"/>
      <c r="F2556" s="46"/>
      <c r="G2556" s="46"/>
      <c r="H2556" s="46"/>
      <c r="I2556" s="46"/>
      <c r="J2556" s="46"/>
      <c r="K2556" s="46"/>
      <c r="L2556" s="46"/>
      <c r="M2556" s="46"/>
      <c r="N2556" s="46"/>
      <c r="O2556" s="46"/>
    </row>
    <row r="2557" spans="1:15">
      <c r="A2557" s="45"/>
      <c r="B2557" s="44"/>
      <c r="C2557" s="46"/>
      <c r="D2557" s="46"/>
      <c r="E2557" s="46"/>
      <c r="F2557" s="46"/>
      <c r="G2557" s="46"/>
      <c r="H2557" s="46"/>
      <c r="I2557" s="46"/>
      <c r="J2557" s="46"/>
      <c r="K2557" s="46"/>
      <c r="L2557" s="46"/>
      <c r="M2557" s="46"/>
      <c r="N2557" s="46"/>
      <c r="O2557" s="46"/>
    </row>
    <row r="2558" spans="1:15">
      <c r="A2558" s="45"/>
      <c r="B2558" s="44"/>
      <c r="C2558" s="46"/>
      <c r="D2558" s="46"/>
      <c r="E2558" s="46"/>
      <c r="F2558" s="46"/>
      <c r="G2558" s="46"/>
      <c r="H2558" s="46"/>
      <c r="I2558" s="46"/>
      <c r="J2558" s="46"/>
      <c r="K2558" s="46"/>
      <c r="L2558" s="46"/>
      <c r="M2558" s="46"/>
      <c r="N2558" s="46"/>
      <c r="O2558" s="46"/>
    </row>
    <row r="2559" spans="1:15">
      <c r="A2559" s="45"/>
      <c r="B2559" s="44"/>
      <c r="C2559" s="46"/>
      <c r="D2559" s="46"/>
      <c r="E2559" s="46"/>
      <c r="F2559" s="46"/>
      <c r="G2559" s="46"/>
      <c r="H2559" s="46"/>
      <c r="I2559" s="46"/>
      <c r="J2559" s="46"/>
      <c r="K2559" s="46"/>
      <c r="L2559" s="46"/>
      <c r="M2559" s="46"/>
      <c r="N2559" s="46"/>
      <c r="O2559" s="46"/>
    </row>
    <row r="2560" spans="1:15">
      <c r="A2560" s="45"/>
      <c r="B2560" s="44"/>
      <c r="C2560" s="46"/>
      <c r="D2560" s="46"/>
      <c r="E2560" s="46"/>
      <c r="F2560" s="46"/>
      <c r="G2560" s="46"/>
      <c r="H2560" s="46"/>
      <c r="I2560" s="46"/>
      <c r="J2560" s="46"/>
      <c r="K2560" s="46"/>
      <c r="L2560" s="46"/>
      <c r="M2560" s="46"/>
      <c r="N2560" s="46"/>
      <c r="O2560" s="46"/>
    </row>
    <row r="2561" spans="1:15">
      <c r="A2561" s="45"/>
      <c r="B2561" s="44"/>
      <c r="C2561" s="46"/>
      <c r="D2561" s="46"/>
      <c r="E2561" s="46"/>
      <c r="F2561" s="46"/>
      <c r="G2561" s="46"/>
      <c r="H2561" s="46"/>
      <c r="I2561" s="46"/>
      <c r="J2561" s="46"/>
      <c r="K2561" s="46"/>
      <c r="L2561" s="46"/>
      <c r="M2561" s="46"/>
      <c r="N2561" s="46"/>
      <c r="O2561" s="46"/>
    </row>
    <row r="2562" spans="1:15">
      <c r="A2562" s="45"/>
      <c r="B2562" s="44"/>
      <c r="C2562" s="46"/>
      <c r="D2562" s="46"/>
      <c r="E2562" s="46"/>
      <c r="F2562" s="46"/>
      <c r="G2562" s="46"/>
      <c r="H2562" s="46"/>
      <c r="I2562" s="46"/>
      <c r="J2562" s="46"/>
      <c r="K2562" s="46"/>
      <c r="L2562" s="46"/>
      <c r="M2562" s="46"/>
      <c r="N2562" s="46"/>
      <c r="O2562" s="46"/>
    </row>
    <row r="2563" spans="1:15">
      <c r="A2563" s="45"/>
      <c r="B2563" s="44"/>
      <c r="C2563" s="46"/>
      <c r="D2563" s="46"/>
      <c r="E2563" s="46"/>
      <c r="F2563" s="46"/>
      <c r="G2563" s="46"/>
      <c r="H2563" s="46"/>
      <c r="I2563" s="46"/>
      <c r="J2563" s="46"/>
      <c r="K2563" s="46"/>
      <c r="L2563" s="46"/>
      <c r="M2563" s="46"/>
      <c r="N2563" s="46"/>
      <c r="O2563" s="46"/>
    </row>
    <row r="2564" spans="1:15">
      <c r="A2564" s="45"/>
      <c r="B2564" s="44"/>
      <c r="C2564" s="46"/>
      <c r="D2564" s="46"/>
      <c r="E2564" s="46"/>
      <c r="F2564" s="46"/>
      <c r="G2564" s="46"/>
      <c r="H2564" s="46"/>
      <c r="I2564" s="46"/>
      <c r="J2564" s="46"/>
      <c r="K2564" s="46"/>
      <c r="L2564" s="46"/>
      <c r="M2564" s="46"/>
      <c r="N2564" s="46"/>
      <c r="O2564" s="46"/>
    </row>
    <row r="2565" spans="1:15">
      <c r="A2565" s="45"/>
      <c r="B2565" s="44"/>
      <c r="C2565" s="46"/>
      <c r="D2565" s="46"/>
      <c r="E2565" s="46"/>
      <c r="F2565" s="46"/>
      <c r="G2565" s="46"/>
      <c r="H2565" s="46"/>
      <c r="I2565" s="46"/>
      <c r="J2565" s="46"/>
      <c r="K2565" s="46"/>
      <c r="L2565" s="46"/>
      <c r="M2565" s="46"/>
      <c r="N2565" s="46"/>
      <c r="O2565" s="46"/>
    </row>
    <row r="2566" spans="1:15">
      <c r="A2566" s="45"/>
      <c r="B2566" s="44"/>
      <c r="C2566" s="46"/>
      <c r="D2566" s="46"/>
      <c r="E2566" s="46"/>
      <c r="F2566" s="46"/>
      <c r="G2566" s="46"/>
      <c r="H2566" s="46"/>
      <c r="I2566" s="46"/>
      <c r="J2566" s="46"/>
      <c r="K2566" s="46"/>
      <c r="L2566" s="46"/>
      <c r="M2566" s="46"/>
      <c r="N2566" s="46"/>
      <c r="O2566" s="46"/>
    </row>
    <row r="2567" spans="1:15">
      <c r="A2567" s="45"/>
      <c r="B2567" s="44"/>
      <c r="C2567" s="46"/>
      <c r="D2567" s="46"/>
      <c r="E2567" s="46"/>
      <c r="F2567" s="46"/>
      <c r="G2567" s="46"/>
      <c r="H2567" s="46"/>
      <c r="I2567" s="46"/>
      <c r="J2567" s="46"/>
      <c r="K2567" s="46"/>
      <c r="L2567" s="46"/>
      <c r="M2567" s="46"/>
      <c r="N2567" s="46"/>
      <c r="O2567" s="46"/>
    </row>
    <row r="2568" spans="1:15">
      <c r="A2568" s="45"/>
      <c r="B2568" s="44"/>
      <c r="C2568" s="46"/>
      <c r="D2568" s="46"/>
      <c r="E2568" s="46"/>
      <c r="F2568" s="46"/>
      <c r="G2568" s="46"/>
      <c r="H2568" s="46"/>
      <c r="I2568" s="46"/>
      <c r="J2568" s="46"/>
      <c r="K2568" s="46"/>
      <c r="L2568" s="46"/>
      <c r="M2568" s="46"/>
      <c r="N2568" s="46"/>
      <c r="O2568" s="46"/>
    </row>
    <row r="2569" spans="1:15">
      <c r="A2569" s="45"/>
      <c r="B2569" s="44"/>
      <c r="C2569" s="46"/>
      <c r="D2569" s="46"/>
      <c r="E2569" s="46"/>
      <c r="F2569" s="46"/>
      <c r="G2569" s="46"/>
      <c r="H2569" s="46"/>
      <c r="I2569" s="46"/>
      <c r="J2569" s="46"/>
      <c r="K2569" s="46"/>
      <c r="L2569" s="46"/>
      <c r="M2569" s="46"/>
      <c r="N2569" s="46"/>
      <c r="O2569" s="46"/>
    </row>
    <row r="2570" spans="1:15">
      <c r="A2570" s="45"/>
      <c r="B2570" s="44"/>
      <c r="C2570" s="46"/>
      <c r="D2570" s="46"/>
      <c r="E2570" s="46"/>
      <c r="F2570" s="46"/>
      <c r="G2570" s="46"/>
      <c r="H2570" s="46"/>
      <c r="I2570" s="46"/>
      <c r="J2570" s="46"/>
      <c r="K2570" s="46"/>
      <c r="L2570" s="46"/>
      <c r="M2570" s="46"/>
      <c r="N2570" s="46"/>
      <c r="O2570" s="46"/>
    </row>
    <row r="2571" spans="1:15">
      <c r="A2571" s="45"/>
      <c r="B2571" s="44"/>
      <c r="C2571" s="46"/>
      <c r="D2571" s="46"/>
      <c r="E2571" s="46"/>
      <c r="F2571" s="46"/>
      <c r="G2571" s="46"/>
      <c r="H2571" s="46"/>
      <c r="I2571" s="46"/>
      <c r="J2571" s="46"/>
      <c r="K2571" s="46"/>
      <c r="L2571" s="46"/>
      <c r="M2571" s="46"/>
      <c r="N2571" s="46"/>
      <c r="O2571" s="46"/>
    </row>
    <row r="2572" spans="1:15">
      <c r="A2572" s="45"/>
      <c r="B2572" s="44"/>
      <c r="C2572" s="46"/>
      <c r="D2572" s="46"/>
      <c r="E2572" s="46"/>
      <c r="F2572" s="46"/>
      <c r="G2572" s="46"/>
      <c r="H2572" s="46"/>
      <c r="I2572" s="46"/>
      <c r="J2572" s="46"/>
      <c r="K2572" s="46"/>
      <c r="L2572" s="46"/>
      <c r="M2572" s="46"/>
      <c r="N2572" s="46"/>
      <c r="O2572" s="46"/>
    </row>
    <row r="2573" spans="1:15">
      <c r="A2573" s="45"/>
      <c r="B2573" s="44"/>
      <c r="C2573" s="46"/>
      <c r="D2573" s="46"/>
      <c r="E2573" s="46"/>
      <c r="F2573" s="46"/>
      <c r="G2573" s="46"/>
      <c r="H2573" s="46"/>
      <c r="I2573" s="46"/>
      <c r="J2573" s="46"/>
      <c r="K2573" s="46"/>
      <c r="L2573" s="46"/>
      <c r="M2573" s="46"/>
      <c r="N2573" s="46"/>
      <c r="O2573" s="46"/>
    </row>
    <row r="2574" spans="1:15">
      <c r="A2574" s="45"/>
      <c r="B2574" s="44"/>
      <c r="C2574" s="46"/>
      <c r="D2574" s="46"/>
      <c r="E2574" s="46"/>
      <c r="F2574" s="46"/>
      <c r="G2574" s="46"/>
      <c r="H2574" s="46"/>
      <c r="I2574" s="46"/>
      <c r="J2574" s="46"/>
      <c r="K2574" s="46"/>
      <c r="L2574" s="46"/>
      <c r="M2574" s="46"/>
      <c r="N2574" s="46"/>
      <c r="O2574" s="46"/>
    </row>
    <row r="2575" spans="1:15">
      <c r="A2575" s="45"/>
      <c r="B2575" s="44"/>
      <c r="C2575" s="46"/>
      <c r="D2575" s="46"/>
      <c r="E2575" s="46"/>
      <c r="F2575" s="46"/>
      <c r="G2575" s="46"/>
      <c r="H2575" s="46"/>
      <c r="I2575" s="46"/>
      <c r="J2575" s="46"/>
      <c r="K2575" s="46"/>
      <c r="L2575" s="46"/>
      <c r="M2575" s="46"/>
      <c r="N2575" s="46"/>
      <c r="O2575" s="46"/>
    </row>
    <row r="2576" spans="1:15">
      <c r="A2576" s="45"/>
      <c r="B2576" s="44"/>
      <c r="C2576" s="46"/>
      <c r="D2576" s="46"/>
      <c r="E2576" s="46"/>
      <c r="F2576" s="46"/>
      <c r="G2576" s="46"/>
      <c r="H2576" s="46"/>
      <c r="I2576" s="46"/>
      <c r="J2576" s="46"/>
      <c r="K2576" s="46"/>
      <c r="L2576" s="46"/>
      <c r="M2576" s="46"/>
      <c r="N2576" s="46"/>
      <c r="O2576" s="46"/>
    </row>
    <row r="2577" spans="1:15">
      <c r="A2577" s="45"/>
      <c r="B2577" s="44"/>
      <c r="C2577" s="46"/>
      <c r="D2577" s="46"/>
      <c r="E2577" s="46"/>
      <c r="F2577" s="46"/>
      <c r="G2577" s="46"/>
      <c r="H2577" s="46"/>
      <c r="I2577" s="46"/>
      <c r="J2577" s="46"/>
      <c r="K2577" s="46"/>
      <c r="L2577" s="46"/>
      <c r="M2577" s="46"/>
      <c r="N2577" s="46"/>
      <c r="O2577" s="46"/>
    </row>
    <row r="2578" spans="1:15">
      <c r="A2578" s="45"/>
      <c r="B2578" s="44"/>
      <c r="C2578" s="46"/>
      <c r="D2578" s="46"/>
      <c r="E2578" s="46"/>
      <c r="F2578" s="46"/>
      <c r="G2578" s="46"/>
      <c r="H2578" s="46"/>
      <c r="I2578" s="46"/>
      <c r="J2578" s="46"/>
      <c r="K2578" s="46"/>
      <c r="L2578" s="46"/>
      <c r="M2578" s="46"/>
      <c r="N2578" s="46"/>
      <c r="O2578" s="46"/>
    </row>
    <row r="2579" spans="1:15">
      <c r="A2579" s="45"/>
      <c r="B2579" s="44"/>
      <c r="C2579" s="46"/>
      <c r="D2579" s="46"/>
      <c r="E2579" s="46"/>
      <c r="F2579" s="46"/>
      <c r="G2579" s="46"/>
      <c r="H2579" s="46"/>
      <c r="I2579" s="46"/>
      <c r="J2579" s="46"/>
      <c r="K2579" s="46"/>
      <c r="L2579" s="46"/>
      <c r="M2579" s="46"/>
      <c r="N2579" s="46"/>
      <c r="O2579" s="46"/>
    </row>
    <row r="2580" spans="1:15">
      <c r="A2580" s="45"/>
      <c r="B2580" s="44"/>
      <c r="C2580" s="46"/>
      <c r="D2580" s="46"/>
      <c r="E2580" s="46"/>
      <c r="F2580" s="46"/>
      <c r="G2580" s="46"/>
      <c r="H2580" s="46"/>
      <c r="I2580" s="46"/>
      <c r="J2580" s="46"/>
      <c r="K2580" s="46"/>
      <c r="L2580" s="46"/>
      <c r="M2580" s="46"/>
      <c r="N2580" s="46"/>
      <c r="O2580" s="46"/>
    </row>
    <row r="2581" spans="1:15">
      <c r="A2581" s="45"/>
      <c r="B2581" s="44"/>
      <c r="C2581" s="46"/>
      <c r="D2581" s="46"/>
      <c r="E2581" s="46"/>
      <c r="F2581" s="46"/>
      <c r="G2581" s="46"/>
      <c r="H2581" s="46"/>
      <c r="I2581" s="46"/>
      <c r="J2581" s="46"/>
      <c r="K2581" s="46"/>
      <c r="L2581" s="46"/>
      <c r="M2581" s="46"/>
      <c r="N2581" s="46"/>
      <c r="O2581" s="46"/>
    </row>
    <row r="2582" spans="1:15">
      <c r="A2582" s="45"/>
      <c r="B2582" s="44"/>
      <c r="C2582" s="46"/>
      <c r="D2582" s="46"/>
      <c r="E2582" s="46"/>
      <c r="F2582" s="46"/>
      <c r="G2582" s="46"/>
      <c r="H2582" s="46"/>
      <c r="I2582" s="46"/>
      <c r="J2582" s="46"/>
      <c r="K2582" s="46"/>
      <c r="L2582" s="46"/>
      <c r="M2582" s="46"/>
      <c r="N2582" s="46"/>
      <c r="O2582" s="46"/>
    </row>
    <row r="2583" spans="1:15">
      <c r="A2583" s="45"/>
      <c r="B2583" s="44"/>
      <c r="C2583" s="46"/>
      <c r="D2583" s="46"/>
      <c r="E2583" s="46"/>
      <c r="F2583" s="46"/>
      <c r="G2583" s="46"/>
      <c r="H2583" s="46"/>
      <c r="I2583" s="46"/>
      <c r="J2583" s="46"/>
      <c r="K2583" s="46"/>
      <c r="L2583" s="46"/>
      <c r="M2583" s="46"/>
      <c r="N2583" s="46"/>
      <c r="O2583" s="46"/>
    </row>
    <row r="2584" spans="1:15">
      <c r="A2584" s="45"/>
      <c r="B2584" s="44"/>
      <c r="C2584" s="46"/>
      <c r="D2584" s="46"/>
      <c r="E2584" s="46"/>
      <c r="F2584" s="46"/>
      <c r="G2584" s="46"/>
      <c r="H2584" s="46"/>
      <c r="I2584" s="46"/>
      <c r="J2584" s="46"/>
      <c r="K2584" s="46"/>
      <c r="L2584" s="46"/>
      <c r="M2584" s="46"/>
      <c r="N2584" s="46"/>
      <c r="O2584" s="46"/>
    </row>
    <row r="2585" spans="1:15">
      <c r="A2585" s="45"/>
      <c r="B2585" s="44"/>
      <c r="C2585" s="46"/>
      <c r="D2585" s="46"/>
      <c r="E2585" s="46"/>
      <c r="F2585" s="46"/>
      <c r="G2585" s="46"/>
      <c r="H2585" s="46"/>
      <c r="I2585" s="46"/>
      <c r="J2585" s="46"/>
      <c r="K2585" s="46"/>
      <c r="L2585" s="46"/>
      <c r="M2585" s="46"/>
      <c r="N2585" s="46"/>
      <c r="O2585" s="46"/>
    </row>
    <row r="2586" spans="1:15">
      <c r="A2586" s="45"/>
      <c r="B2586" s="44"/>
      <c r="C2586" s="46"/>
      <c r="D2586" s="46"/>
      <c r="E2586" s="46"/>
      <c r="F2586" s="46"/>
      <c r="G2586" s="46"/>
      <c r="H2586" s="46"/>
      <c r="I2586" s="46"/>
      <c r="J2586" s="46"/>
      <c r="K2586" s="46"/>
      <c r="L2586" s="46"/>
      <c r="M2586" s="46"/>
      <c r="N2586" s="46"/>
      <c r="O2586" s="46"/>
    </row>
    <row r="2587" spans="1:15">
      <c r="A2587" s="45"/>
      <c r="B2587" s="44"/>
      <c r="C2587" s="46"/>
      <c r="D2587" s="46"/>
      <c r="E2587" s="46"/>
      <c r="F2587" s="46"/>
      <c r="G2587" s="46"/>
      <c r="H2587" s="46"/>
      <c r="I2587" s="46"/>
      <c r="J2587" s="46"/>
      <c r="K2587" s="46"/>
      <c r="L2587" s="46"/>
      <c r="M2587" s="46"/>
      <c r="N2587" s="46"/>
      <c r="O2587" s="46"/>
    </row>
    <row r="2588" spans="1:15">
      <c r="A2588" s="45"/>
      <c r="B2588" s="44"/>
      <c r="C2588" s="46"/>
      <c r="D2588" s="46"/>
      <c r="E2588" s="46"/>
      <c r="F2588" s="46"/>
      <c r="G2588" s="46"/>
      <c r="H2588" s="46"/>
      <c r="I2588" s="46"/>
      <c r="J2588" s="46"/>
      <c r="K2588" s="46"/>
      <c r="L2588" s="46"/>
      <c r="M2588" s="46"/>
      <c r="N2588" s="46"/>
      <c r="O2588" s="46"/>
    </row>
    <row r="2589" spans="1:15">
      <c r="A2589" s="45"/>
      <c r="B2589" s="44"/>
      <c r="C2589" s="46"/>
      <c r="D2589" s="46"/>
      <c r="E2589" s="46"/>
      <c r="F2589" s="46"/>
      <c r="G2589" s="46"/>
      <c r="H2589" s="46"/>
      <c r="I2589" s="46"/>
      <c r="J2589" s="46"/>
      <c r="K2589" s="46"/>
      <c r="L2589" s="46"/>
      <c r="M2589" s="46"/>
      <c r="N2589" s="46"/>
      <c r="O2589" s="46"/>
    </row>
    <row r="2590" spans="1:15">
      <c r="A2590" s="45"/>
      <c r="B2590" s="44"/>
      <c r="C2590" s="46"/>
      <c r="D2590" s="46"/>
      <c r="E2590" s="46"/>
      <c r="F2590" s="46"/>
      <c r="G2590" s="46"/>
      <c r="H2590" s="46"/>
      <c r="I2590" s="46"/>
      <c r="J2590" s="46"/>
      <c r="K2590" s="46"/>
      <c r="L2590" s="46"/>
      <c r="M2590" s="46"/>
      <c r="N2590" s="46"/>
      <c r="O2590" s="46"/>
    </row>
    <row r="2591" spans="1:15">
      <c r="A2591" s="45"/>
      <c r="B2591" s="44"/>
      <c r="C2591" s="46"/>
      <c r="D2591" s="46"/>
      <c r="E2591" s="46"/>
      <c r="F2591" s="46"/>
      <c r="G2591" s="46"/>
      <c r="H2591" s="46"/>
      <c r="I2591" s="46"/>
      <c r="J2591" s="46"/>
      <c r="K2591" s="46"/>
      <c r="L2591" s="46"/>
      <c r="M2591" s="46"/>
      <c r="N2591" s="46"/>
      <c r="O2591" s="46"/>
    </row>
    <row r="2592" spans="1:15">
      <c r="A2592" s="45"/>
      <c r="B2592" s="44"/>
      <c r="C2592" s="46"/>
      <c r="D2592" s="46"/>
      <c r="E2592" s="46"/>
      <c r="F2592" s="46"/>
      <c r="G2592" s="46"/>
      <c r="H2592" s="46"/>
      <c r="I2592" s="46"/>
      <c r="J2592" s="46"/>
      <c r="K2592" s="46"/>
      <c r="L2592" s="46"/>
      <c r="M2592" s="46"/>
      <c r="N2592" s="46"/>
      <c r="O2592" s="46"/>
    </row>
    <row r="2593" spans="1:15">
      <c r="A2593" s="45"/>
      <c r="B2593" s="44"/>
      <c r="C2593" s="46"/>
      <c r="D2593" s="46"/>
      <c r="E2593" s="46"/>
      <c r="F2593" s="46"/>
      <c r="G2593" s="46"/>
      <c r="H2593" s="46"/>
      <c r="I2593" s="46"/>
      <c r="J2593" s="46"/>
      <c r="K2593" s="46"/>
      <c r="L2593" s="46"/>
      <c r="M2593" s="46"/>
      <c r="N2593" s="46"/>
      <c r="O2593" s="46"/>
    </row>
    <row r="2594" spans="1:15">
      <c r="A2594" s="45"/>
      <c r="B2594" s="44"/>
      <c r="C2594" s="46"/>
      <c r="D2594" s="46"/>
      <c r="E2594" s="46"/>
      <c r="F2594" s="46"/>
      <c r="G2594" s="46"/>
      <c r="H2594" s="46"/>
      <c r="I2594" s="46"/>
      <c r="J2594" s="46"/>
      <c r="K2594" s="46"/>
      <c r="L2594" s="46"/>
      <c r="M2594" s="46"/>
      <c r="N2594" s="46"/>
      <c r="O2594" s="46"/>
    </row>
    <row r="2595" spans="1:15">
      <c r="A2595" s="45"/>
      <c r="B2595" s="44"/>
      <c r="C2595" s="46"/>
      <c r="D2595" s="46"/>
      <c r="E2595" s="46"/>
      <c r="F2595" s="46"/>
      <c r="G2595" s="46"/>
      <c r="H2595" s="46"/>
      <c r="I2595" s="46"/>
      <c r="J2595" s="46"/>
      <c r="K2595" s="46"/>
      <c r="L2595" s="46"/>
      <c r="M2595" s="46"/>
      <c r="N2595" s="46"/>
      <c r="O2595" s="46"/>
    </row>
    <row r="2596" spans="1:15">
      <c r="A2596" s="45"/>
      <c r="B2596" s="44"/>
      <c r="C2596" s="46"/>
      <c r="D2596" s="46"/>
      <c r="E2596" s="46"/>
      <c r="F2596" s="46"/>
      <c r="G2596" s="46"/>
      <c r="H2596" s="46"/>
      <c r="I2596" s="46"/>
      <c r="J2596" s="46"/>
      <c r="K2596" s="46"/>
      <c r="L2596" s="46"/>
      <c r="M2596" s="46"/>
      <c r="N2596" s="46"/>
      <c r="O2596" s="46"/>
    </row>
    <row r="2597" spans="1:15">
      <c r="A2597" s="45"/>
      <c r="B2597" s="44"/>
      <c r="C2597" s="46"/>
      <c r="D2597" s="46"/>
      <c r="E2597" s="46"/>
      <c r="F2597" s="46"/>
      <c r="G2597" s="46"/>
      <c r="H2597" s="46"/>
      <c r="I2597" s="46"/>
      <c r="J2597" s="46"/>
      <c r="K2597" s="46"/>
      <c r="L2597" s="46"/>
      <c r="M2597" s="46"/>
      <c r="N2597" s="46"/>
      <c r="O2597" s="46"/>
    </row>
    <row r="2598" spans="1:15">
      <c r="A2598" s="45"/>
      <c r="B2598" s="44"/>
      <c r="C2598" s="46"/>
      <c r="D2598" s="46"/>
      <c r="E2598" s="46"/>
      <c r="F2598" s="46"/>
      <c r="G2598" s="46"/>
      <c r="H2598" s="46"/>
      <c r="I2598" s="46"/>
      <c r="J2598" s="46"/>
      <c r="K2598" s="46"/>
      <c r="L2598" s="46"/>
      <c r="M2598" s="46"/>
      <c r="N2598" s="46"/>
      <c r="O2598" s="46"/>
    </row>
    <row r="2599" spans="1:15">
      <c r="A2599" s="45"/>
      <c r="B2599" s="44"/>
      <c r="C2599" s="46"/>
      <c r="D2599" s="46"/>
      <c r="E2599" s="46"/>
      <c r="F2599" s="46"/>
      <c r="G2599" s="46"/>
      <c r="H2599" s="46"/>
      <c r="I2599" s="46"/>
      <c r="J2599" s="46"/>
      <c r="K2599" s="46"/>
      <c r="L2599" s="46"/>
      <c r="M2599" s="46"/>
      <c r="N2599" s="46"/>
      <c r="O2599" s="46"/>
    </row>
    <row r="2600" spans="1:15">
      <c r="A2600" s="45"/>
      <c r="B2600" s="44"/>
      <c r="C2600" s="46"/>
      <c r="D2600" s="46"/>
      <c r="E2600" s="46"/>
      <c r="F2600" s="46"/>
      <c r="G2600" s="46"/>
      <c r="H2600" s="46"/>
      <c r="I2600" s="46"/>
      <c r="J2600" s="46"/>
      <c r="K2600" s="46"/>
      <c r="L2600" s="46"/>
      <c r="M2600" s="46"/>
      <c r="N2600" s="46"/>
      <c r="O2600" s="46"/>
    </row>
    <row r="2601" spans="1:15">
      <c r="A2601" s="45"/>
      <c r="B2601" s="44"/>
      <c r="C2601" s="46"/>
      <c r="D2601" s="46"/>
      <c r="E2601" s="46"/>
      <c r="F2601" s="46"/>
      <c r="G2601" s="46"/>
      <c r="H2601" s="46"/>
      <c r="I2601" s="46"/>
      <c r="J2601" s="46"/>
      <c r="K2601" s="46"/>
      <c r="L2601" s="46"/>
      <c r="M2601" s="46"/>
      <c r="N2601" s="46"/>
      <c r="O2601" s="46"/>
    </row>
    <row r="2602" spans="1:15">
      <c r="A2602" s="45"/>
      <c r="B2602" s="44"/>
      <c r="C2602" s="46"/>
      <c r="D2602" s="46"/>
      <c r="E2602" s="46"/>
      <c r="F2602" s="46"/>
      <c r="G2602" s="46"/>
      <c r="H2602" s="46"/>
      <c r="I2602" s="46"/>
      <c r="J2602" s="46"/>
      <c r="K2602" s="46"/>
      <c r="L2602" s="46"/>
      <c r="M2602" s="46"/>
      <c r="N2602" s="46"/>
      <c r="O2602" s="46"/>
    </row>
    <row r="2603" spans="1:15">
      <c r="A2603" s="45"/>
      <c r="B2603" s="44"/>
      <c r="C2603" s="46"/>
      <c r="D2603" s="46"/>
      <c r="E2603" s="46"/>
      <c r="F2603" s="46"/>
      <c r="G2603" s="46"/>
      <c r="H2603" s="46"/>
      <c r="I2603" s="46"/>
      <c r="J2603" s="46"/>
      <c r="K2603" s="46"/>
      <c r="L2603" s="46"/>
      <c r="M2603" s="46"/>
      <c r="N2603" s="46"/>
      <c r="O2603" s="46"/>
    </row>
    <row r="2604" spans="1:15">
      <c r="A2604" s="45"/>
      <c r="B2604" s="44"/>
      <c r="C2604" s="46"/>
      <c r="D2604" s="46"/>
      <c r="E2604" s="46"/>
      <c r="F2604" s="46"/>
      <c r="G2604" s="46"/>
      <c r="H2604" s="46"/>
      <c r="I2604" s="46"/>
      <c r="J2604" s="46"/>
      <c r="K2604" s="46"/>
      <c r="L2604" s="46"/>
      <c r="M2604" s="46"/>
      <c r="N2604" s="46"/>
      <c r="O2604" s="46"/>
    </row>
    <row r="2605" spans="1:15">
      <c r="A2605" s="45"/>
      <c r="B2605" s="44"/>
      <c r="C2605" s="46"/>
      <c r="D2605" s="46"/>
      <c r="E2605" s="46"/>
      <c r="F2605" s="46"/>
      <c r="G2605" s="46"/>
      <c r="H2605" s="46"/>
      <c r="I2605" s="46"/>
      <c r="J2605" s="46"/>
      <c r="K2605" s="46"/>
      <c r="L2605" s="46"/>
      <c r="M2605" s="46"/>
      <c r="N2605" s="46"/>
      <c r="O2605" s="46"/>
    </row>
    <row r="2606" spans="1:15">
      <c r="A2606" s="45"/>
      <c r="B2606" s="44"/>
      <c r="C2606" s="46"/>
      <c r="D2606" s="46"/>
      <c r="E2606" s="46"/>
      <c r="F2606" s="46"/>
      <c r="G2606" s="46"/>
      <c r="H2606" s="46"/>
      <c r="I2606" s="46"/>
      <c r="J2606" s="46"/>
      <c r="K2606" s="46"/>
      <c r="L2606" s="46"/>
      <c r="M2606" s="46"/>
      <c r="N2606" s="46"/>
      <c r="O2606" s="46"/>
    </row>
    <row r="2607" spans="1:15">
      <c r="A2607" s="45"/>
      <c r="B2607" s="44"/>
      <c r="C2607" s="46"/>
      <c r="D2607" s="46"/>
      <c r="E2607" s="46"/>
      <c r="F2607" s="46"/>
      <c r="G2607" s="46"/>
      <c r="H2607" s="46"/>
      <c r="I2607" s="46"/>
      <c r="J2607" s="46"/>
      <c r="K2607" s="46"/>
      <c r="L2607" s="46"/>
      <c r="M2607" s="46"/>
      <c r="N2607" s="46"/>
      <c r="O2607" s="46"/>
    </row>
    <row r="2608" spans="1:15">
      <c r="A2608" s="45"/>
      <c r="B2608" s="44"/>
      <c r="C2608" s="46"/>
      <c r="D2608" s="46"/>
      <c r="E2608" s="46"/>
      <c r="F2608" s="46"/>
      <c r="G2608" s="46"/>
      <c r="H2608" s="46"/>
      <c r="I2608" s="46"/>
      <c r="J2608" s="46"/>
      <c r="K2608" s="46"/>
      <c r="L2608" s="46"/>
      <c r="M2608" s="46"/>
      <c r="N2608" s="46"/>
      <c r="O2608" s="46"/>
    </row>
    <row r="2609" spans="1:15">
      <c r="A2609" s="45"/>
      <c r="B2609" s="44"/>
      <c r="C2609" s="46"/>
      <c r="D2609" s="46"/>
      <c r="E2609" s="46"/>
      <c r="F2609" s="46"/>
      <c r="G2609" s="46"/>
      <c r="H2609" s="46"/>
      <c r="I2609" s="46"/>
      <c r="J2609" s="46"/>
      <c r="K2609" s="46"/>
      <c r="L2609" s="46"/>
      <c r="M2609" s="46"/>
      <c r="N2609" s="46"/>
      <c r="O2609" s="46"/>
    </row>
    <row r="2610" spans="1:15">
      <c r="A2610" s="45"/>
      <c r="B2610" s="44"/>
      <c r="C2610" s="46"/>
      <c r="D2610" s="46"/>
      <c r="E2610" s="46"/>
      <c r="F2610" s="46"/>
      <c r="G2610" s="46"/>
      <c r="H2610" s="46"/>
      <c r="I2610" s="46"/>
      <c r="J2610" s="46"/>
      <c r="K2610" s="46"/>
      <c r="L2610" s="46"/>
      <c r="M2610" s="46"/>
      <c r="N2610" s="46"/>
      <c r="O2610" s="46"/>
    </row>
    <row r="2611" spans="1:15">
      <c r="A2611" s="45"/>
      <c r="B2611" s="44"/>
      <c r="C2611" s="46"/>
      <c r="D2611" s="46"/>
      <c r="E2611" s="46"/>
      <c r="F2611" s="46"/>
      <c r="G2611" s="46"/>
      <c r="H2611" s="46"/>
      <c r="I2611" s="46"/>
      <c r="J2611" s="46"/>
      <c r="K2611" s="46"/>
      <c r="L2611" s="46"/>
      <c r="M2611" s="46"/>
      <c r="N2611" s="46"/>
      <c r="O2611" s="46"/>
    </row>
    <row r="2612" spans="1:15">
      <c r="A2612" s="45"/>
      <c r="B2612" s="44"/>
      <c r="C2612" s="46"/>
      <c r="D2612" s="46"/>
      <c r="E2612" s="46"/>
      <c r="F2612" s="46"/>
      <c r="G2612" s="46"/>
      <c r="H2612" s="46"/>
      <c r="I2612" s="46"/>
      <c r="J2612" s="46"/>
      <c r="K2612" s="46"/>
      <c r="L2612" s="46"/>
      <c r="M2612" s="46"/>
      <c r="N2612" s="46"/>
      <c r="O2612" s="46"/>
    </row>
    <row r="2613" spans="1:15">
      <c r="A2613" s="45"/>
      <c r="B2613" s="44"/>
      <c r="C2613" s="46"/>
      <c r="D2613" s="46"/>
      <c r="E2613" s="46"/>
      <c r="F2613" s="46"/>
      <c r="G2613" s="46"/>
      <c r="H2613" s="46"/>
      <c r="I2613" s="46"/>
      <c r="J2613" s="46"/>
      <c r="K2613" s="46"/>
      <c r="L2613" s="46"/>
      <c r="M2613" s="46"/>
      <c r="N2613" s="46"/>
      <c r="O2613" s="46"/>
    </row>
    <row r="2614" spans="1:15">
      <c r="A2614" s="45"/>
      <c r="B2614" s="44"/>
      <c r="C2614" s="46"/>
      <c r="D2614" s="46"/>
      <c r="E2614" s="46"/>
      <c r="F2614" s="46"/>
      <c r="G2614" s="46"/>
      <c r="H2614" s="46"/>
      <c r="I2614" s="46"/>
      <c r="J2614" s="46"/>
      <c r="K2614" s="46"/>
      <c r="L2614" s="46"/>
      <c r="M2614" s="46"/>
      <c r="N2614" s="46"/>
      <c r="O2614" s="46"/>
    </row>
    <row r="2615" spans="1:15">
      <c r="A2615" s="45"/>
      <c r="B2615" s="44"/>
      <c r="C2615" s="46"/>
      <c r="D2615" s="46"/>
      <c r="E2615" s="46"/>
      <c r="F2615" s="46"/>
      <c r="G2615" s="46"/>
      <c r="H2615" s="46"/>
      <c r="I2615" s="46"/>
      <c r="J2615" s="46"/>
      <c r="K2615" s="46"/>
      <c r="L2615" s="46"/>
      <c r="M2615" s="46"/>
      <c r="N2615" s="46"/>
      <c r="O2615" s="46"/>
    </row>
    <row r="2616" spans="1:15">
      <c r="A2616" s="45"/>
      <c r="B2616" s="44"/>
      <c r="C2616" s="46"/>
      <c r="D2616" s="46"/>
      <c r="E2616" s="46"/>
      <c r="F2616" s="46"/>
      <c r="G2616" s="46"/>
      <c r="H2616" s="46"/>
      <c r="I2616" s="46"/>
      <c r="J2616" s="46"/>
      <c r="K2616" s="46"/>
      <c r="L2616" s="46"/>
      <c r="M2616" s="46"/>
      <c r="N2616" s="46"/>
      <c r="O2616" s="46"/>
    </row>
    <row r="2617" spans="1:15">
      <c r="A2617" s="45"/>
      <c r="B2617" s="44"/>
      <c r="C2617" s="46"/>
      <c r="D2617" s="46"/>
      <c r="E2617" s="46"/>
      <c r="F2617" s="46"/>
      <c r="G2617" s="46"/>
      <c r="H2617" s="46"/>
      <c r="I2617" s="46"/>
      <c r="J2617" s="46"/>
      <c r="K2617" s="46"/>
      <c r="L2617" s="46"/>
      <c r="M2617" s="46"/>
      <c r="N2617" s="46"/>
      <c r="O2617" s="46"/>
    </row>
    <row r="2618" spans="1:15">
      <c r="A2618" s="45"/>
      <c r="B2618" s="44"/>
      <c r="C2618" s="46"/>
      <c r="D2618" s="46"/>
      <c r="E2618" s="46"/>
      <c r="F2618" s="46"/>
      <c r="G2618" s="46"/>
      <c r="H2618" s="46"/>
      <c r="I2618" s="46"/>
      <c r="J2618" s="46"/>
      <c r="K2618" s="46"/>
      <c r="L2618" s="46"/>
      <c r="M2618" s="46"/>
      <c r="N2618" s="46"/>
      <c r="O2618" s="46"/>
    </row>
    <row r="2619" spans="1:15">
      <c r="A2619" s="45"/>
      <c r="B2619" s="44"/>
      <c r="C2619" s="46"/>
      <c r="D2619" s="46"/>
      <c r="E2619" s="46"/>
      <c r="F2619" s="46"/>
      <c r="G2619" s="46"/>
      <c r="H2619" s="46"/>
      <c r="I2619" s="46"/>
      <c r="J2619" s="46"/>
      <c r="K2619" s="46"/>
      <c r="L2619" s="46"/>
      <c r="M2619" s="46"/>
      <c r="N2619" s="46"/>
      <c r="O2619" s="46"/>
    </row>
    <row r="2620" spans="1:15">
      <c r="A2620" s="45"/>
      <c r="B2620" s="44"/>
      <c r="C2620" s="46"/>
      <c r="D2620" s="46"/>
      <c r="E2620" s="46"/>
      <c r="F2620" s="46"/>
      <c r="G2620" s="46"/>
      <c r="H2620" s="46"/>
      <c r="I2620" s="46"/>
      <c r="J2620" s="46"/>
      <c r="K2620" s="46"/>
      <c r="L2620" s="46"/>
      <c r="M2620" s="46"/>
      <c r="N2620" s="46"/>
      <c r="O2620" s="46"/>
    </row>
    <row r="2621" spans="1:15">
      <c r="A2621" s="45"/>
      <c r="B2621" s="44"/>
      <c r="C2621" s="46"/>
      <c r="D2621" s="46"/>
      <c r="E2621" s="46"/>
      <c r="F2621" s="46"/>
      <c r="G2621" s="46"/>
      <c r="H2621" s="46"/>
      <c r="I2621" s="46"/>
      <c r="J2621" s="46"/>
      <c r="K2621" s="46"/>
      <c r="L2621" s="46"/>
      <c r="M2621" s="46"/>
      <c r="N2621" s="46"/>
      <c r="O2621" s="46"/>
    </row>
    <row r="2622" spans="1:15">
      <c r="A2622" s="45"/>
      <c r="B2622" s="44"/>
      <c r="C2622" s="46"/>
      <c r="D2622" s="46"/>
      <c r="E2622" s="46"/>
      <c r="F2622" s="46"/>
      <c r="G2622" s="46"/>
      <c r="H2622" s="46"/>
      <c r="I2622" s="46"/>
      <c r="J2622" s="46"/>
      <c r="K2622" s="46"/>
      <c r="L2622" s="46"/>
      <c r="M2622" s="46"/>
      <c r="N2622" s="46"/>
      <c r="O2622" s="46"/>
    </row>
    <row r="2623" spans="1:15">
      <c r="A2623" s="45"/>
      <c r="B2623" s="44"/>
      <c r="C2623" s="46"/>
      <c r="D2623" s="46"/>
      <c r="E2623" s="46"/>
      <c r="F2623" s="46"/>
      <c r="G2623" s="46"/>
      <c r="H2623" s="46"/>
      <c r="I2623" s="46"/>
      <c r="J2623" s="46"/>
      <c r="K2623" s="46"/>
      <c r="L2623" s="46"/>
      <c r="M2623" s="46"/>
      <c r="N2623" s="46"/>
      <c r="O2623" s="46"/>
    </row>
    <row r="2624" spans="1:15">
      <c r="A2624" s="45"/>
      <c r="B2624" s="44"/>
      <c r="C2624" s="46"/>
      <c r="D2624" s="46"/>
      <c r="E2624" s="46"/>
      <c r="F2624" s="46"/>
      <c r="G2624" s="46"/>
      <c r="H2624" s="46"/>
      <c r="I2624" s="46"/>
      <c r="J2624" s="46"/>
      <c r="K2624" s="46"/>
      <c r="L2624" s="46"/>
      <c r="M2624" s="46"/>
      <c r="N2624" s="46"/>
      <c r="O2624" s="46"/>
    </row>
    <row r="2625" spans="1:15">
      <c r="A2625" s="45"/>
      <c r="B2625" s="44"/>
      <c r="C2625" s="46"/>
      <c r="D2625" s="46"/>
      <c r="E2625" s="46"/>
      <c r="F2625" s="46"/>
      <c r="G2625" s="46"/>
      <c r="H2625" s="46"/>
      <c r="I2625" s="46"/>
      <c r="J2625" s="46"/>
      <c r="K2625" s="46"/>
      <c r="L2625" s="46"/>
      <c r="M2625" s="46"/>
      <c r="N2625" s="46"/>
      <c r="O2625" s="46"/>
    </row>
    <row r="2626" spans="1:15">
      <c r="A2626" s="45"/>
      <c r="B2626" s="44"/>
      <c r="C2626" s="46"/>
      <c r="D2626" s="46"/>
      <c r="E2626" s="46"/>
      <c r="F2626" s="46"/>
      <c r="G2626" s="46"/>
      <c r="H2626" s="46"/>
      <c r="I2626" s="46"/>
      <c r="J2626" s="46"/>
      <c r="K2626" s="46"/>
      <c r="L2626" s="46"/>
      <c r="M2626" s="46"/>
      <c r="N2626" s="46"/>
      <c r="O2626" s="46"/>
    </row>
    <row r="2627" spans="1:15">
      <c r="A2627" s="45"/>
      <c r="B2627" s="44"/>
      <c r="C2627" s="46"/>
      <c r="D2627" s="46"/>
      <c r="E2627" s="46"/>
      <c r="F2627" s="46"/>
      <c r="G2627" s="46"/>
      <c r="H2627" s="46"/>
      <c r="I2627" s="46"/>
      <c r="J2627" s="46"/>
      <c r="K2627" s="46"/>
      <c r="L2627" s="46"/>
      <c r="M2627" s="46"/>
      <c r="N2627" s="46"/>
      <c r="O2627" s="46"/>
    </row>
    <row r="2628" spans="1:15">
      <c r="A2628" s="45"/>
      <c r="B2628" s="44"/>
      <c r="C2628" s="46"/>
      <c r="D2628" s="46"/>
      <c r="E2628" s="46"/>
      <c r="F2628" s="46"/>
      <c r="G2628" s="46"/>
      <c r="H2628" s="46"/>
      <c r="I2628" s="46"/>
      <c r="J2628" s="46"/>
      <c r="K2628" s="46"/>
      <c r="L2628" s="46"/>
      <c r="M2628" s="46"/>
      <c r="N2628" s="46"/>
      <c r="O2628" s="46"/>
    </row>
    <row r="2629" spans="1:15">
      <c r="A2629" s="45"/>
      <c r="B2629" s="44"/>
      <c r="C2629" s="46"/>
      <c r="D2629" s="46"/>
      <c r="E2629" s="46"/>
      <c r="F2629" s="46"/>
      <c r="G2629" s="46"/>
      <c r="H2629" s="46"/>
      <c r="I2629" s="46"/>
      <c r="J2629" s="46"/>
      <c r="K2629" s="46"/>
      <c r="L2629" s="46"/>
      <c r="M2629" s="46"/>
      <c r="N2629" s="46"/>
      <c r="O2629" s="46"/>
    </row>
    <row r="2630" spans="1:15">
      <c r="A2630" s="45"/>
      <c r="B2630" s="44"/>
      <c r="C2630" s="46"/>
      <c r="D2630" s="46"/>
      <c r="E2630" s="46"/>
      <c r="F2630" s="46"/>
      <c r="G2630" s="46"/>
      <c r="H2630" s="46"/>
      <c r="I2630" s="46"/>
      <c r="J2630" s="46"/>
      <c r="K2630" s="46"/>
      <c r="L2630" s="46"/>
      <c r="M2630" s="46"/>
      <c r="N2630" s="46"/>
      <c r="O2630" s="46"/>
    </row>
    <row r="2631" spans="1:15">
      <c r="A2631" s="45"/>
      <c r="B2631" s="44"/>
      <c r="C2631" s="46"/>
      <c r="D2631" s="46"/>
      <c r="E2631" s="46"/>
      <c r="F2631" s="46"/>
      <c r="G2631" s="46"/>
      <c r="H2631" s="46"/>
      <c r="I2631" s="46"/>
      <c r="J2631" s="46"/>
      <c r="K2631" s="46"/>
      <c r="L2631" s="46"/>
      <c r="M2631" s="46"/>
      <c r="N2631" s="46"/>
      <c r="O2631" s="46"/>
    </row>
    <row r="2632" spans="1:15">
      <c r="A2632" s="45"/>
      <c r="B2632" s="44"/>
      <c r="C2632" s="46"/>
      <c r="D2632" s="46"/>
      <c r="E2632" s="46"/>
      <c r="F2632" s="46"/>
      <c r="G2632" s="46"/>
      <c r="H2632" s="46"/>
      <c r="I2632" s="46"/>
      <c r="J2632" s="46"/>
      <c r="K2632" s="46"/>
      <c r="L2632" s="46"/>
      <c r="M2632" s="46"/>
      <c r="N2632" s="46"/>
      <c r="O2632" s="46"/>
    </row>
    <row r="2633" spans="1:15">
      <c r="A2633" s="45"/>
      <c r="B2633" s="44"/>
      <c r="C2633" s="46"/>
      <c r="D2633" s="46"/>
      <c r="E2633" s="46"/>
      <c r="F2633" s="46"/>
      <c r="G2633" s="46"/>
      <c r="H2633" s="46"/>
      <c r="I2633" s="46"/>
      <c r="J2633" s="46"/>
      <c r="K2633" s="46"/>
      <c r="L2633" s="46"/>
      <c r="M2633" s="46"/>
      <c r="N2633" s="46"/>
      <c r="O2633" s="46"/>
    </row>
    <row r="2634" spans="1:15">
      <c r="A2634" s="45"/>
      <c r="B2634" s="44"/>
      <c r="C2634" s="46"/>
      <c r="D2634" s="46"/>
      <c r="E2634" s="46"/>
      <c r="F2634" s="46"/>
      <c r="G2634" s="46"/>
      <c r="H2634" s="46"/>
      <c r="I2634" s="46"/>
      <c r="J2634" s="46"/>
      <c r="K2634" s="46"/>
      <c r="L2634" s="46"/>
      <c r="M2634" s="46"/>
      <c r="N2634" s="46"/>
      <c r="O2634" s="46"/>
    </row>
    <row r="2635" spans="1:15">
      <c r="A2635" s="45"/>
      <c r="B2635" s="44"/>
      <c r="C2635" s="46"/>
      <c r="D2635" s="46"/>
      <c r="E2635" s="46"/>
      <c r="F2635" s="46"/>
      <c r="G2635" s="46"/>
      <c r="H2635" s="46"/>
      <c r="I2635" s="46"/>
      <c r="J2635" s="46"/>
      <c r="K2635" s="46"/>
      <c r="L2635" s="46"/>
      <c r="M2635" s="46"/>
      <c r="N2635" s="46"/>
      <c r="O2635" s="46"/>
    </row>
    <row r="2636" spans="1:15">
      <c r="A2636" s="45"/>
      <c r="B2636" s="44"/>
      <c r="C2636" s="46"/>
      <c r="D2636" s="46"/>
      <c r="E2636" s="46"/>
      <c r="F2636" s="46"/>
      <c r="G2636" s="46"/>
      <c r="H2636" s="46"/>
      <c r="I2636" s="46"/>
      <c r="J2636" s="46"/>
      <c r="K2636" s="46"/>
      <c r="L2636" s="46"/>
      <c r="M2636" s="46"/>
      <c r="N2636" s="46"/>
      <c r="O2636" s="46"/>
    </row>
    <row r="2637" spans="1:15">
      <c r="A2637" s="45"/>
      <c r="B2637" s="44"/>
      <c r="C2637" s="46"/>
      <c r="D2637" s="46"/>
      <c r="E2637" s="46"/>
      <c r="F2637" s="46"/>
      <c r="G2637" s="46"/>
      <c r="H2637" s="46"/>
      <c r="I2637" s="46"/>
      <c r="J2637" s="46"/>
      <c r="K2637" s="46"/>
      <c r="L2637" s="46"/>
      <c r="M2637" s="46"/>
      <c r="N2637" s="46"/>
      <c r="O2637" s="46"/>
    </row>
    <row r="2638" spans="1:15">
      <c r="A2638" s="45"/>
      <c r="B2638" s="44"/>
      <c r="C2638" s="46"/>
      <c r="D2638" s="46"/>
      <c r="E2638" s="46"/>
      <c r="F2638" s="46"/>
      <c r="G2638" s="46"/>
      <c r="H2638" s="46"/>
      <c r="I2638" s="46"/>
      <c r="J2638" s="46"/>
      <c r="K2638" s="46"/>
      <c r="L2638" s="46"/>
      <c r="M2638" s="46"/>
      <c r="N2638" s="46"/>
      <c r="O2638" s="46"/>
    </row>
    <row r="2639" spans="1:15">
      <c r="A2639" s="45"/>
      <c r="B2639" s="44"/>
      <c r="C2639" s="46"/>
      <c r="D2639" s="46"/>
      <c r="E2639" s="46"/>
      <c r="F2639" s="46"/>
      <c r="G2639" s="46"/>
      <c r="H2639" s="46"/>
      <c r="I2639" s="46"/>
      <c r="J2639" s="46"/>
      <c r="K2639" s="46"/>
      <c r="L2639" s="46"/>
      <c r="M2639" s="46"/>
      <c r="N2639" s="46"/>
      <c r="O2639" s="46"/>
    </row>
    <row r="2640" spans="1:15">
      <c r="A2640" s="45"/>
      <c r="B2640" s="44"/>
      <c r="C2640" s="46"/>
      <c r="D2640" s="46"/>
      <c r="E2640" s="46"/>
      <c r="F2640" s="46"/>
      <c r="G2640" s="46"/>
      <c r="H2640" s="46"/>
      <c r="I2640" s="46"/>
      <c r="J2640" s="46"/>
      <c r="K2640" s="46"/>
      <c r="L2640" s="46"/>
      <c r="M2640" s="46"/>
      <c r="N2640" s="46"/>
      <c r="O2640" s="46"/>
    </row>
    <row r="2641" spans="1:15">
      <c r="A2641" s="45"/>
      <c r="B2641" s="44"/>
      <c r="C2641" s="46"/>
      <c r="D2641" s="46"/>
      <c r="E2641" s="46"/>
      <c r="F2641" s="46"/>
      <c r="G2641" s="46"/>
      <c r="H2641" s="46"/>
      <c r="I2641" s="46"/>
      <c r="J2641" s="46"/>
      <c r="K2641" s="46"/>
      <c r="L2641" s="46"/>
      <c r="M2641" s="46"/>
      <c r="N2641" s="46"/>
      <c r="O2641" s="46"/>
    </row>
    <row r="2642" spans="1:15">
      <c r="A2642" s="45"/>
      <c r="B2642" s="44"/>
      <c r="C2642" s="46"/>
      <c r="D2642" s="46"/>
      <c r="E2642" s="46"/>
      <c r="F2642" s="46"/>
      <c r="G2642" s="46"/>
      <c r="H2642" s="46"/>
      <c r="I2642" s="46"/>
      <c r="J2642" s="46"/>
      <c r="K2642" s="46"/>
      <c r="L2642" s="46"/>
      <c r="M2642" s="46"/>
      <c r="N2642" s="46"/>
      <c r="O2642" s="46"/>
    </row>
    <row r="2643" spans="1:15">
      <c r="A2643" s="45"/>
      <c r="B2643" s="44"/>
      <c r="C2643" s="46"/>
      <c r="D2643" s="46"/>
      <c r="E2643" s="46"/>
      <c r="F2643" s="46"/>
      <c r="G2643" s="46"/>
      <c r="H2643" s="46"/>
      <c r="I2643" s="46"/>
      <c r="J2643" s="46"/>
      <c r="K2643" s="46"/>
      <c r="L2643" s="46"/>
      <c r="M2643" s="46"/>
      <c r="N2643" s="46"/>
      <c r="O2643" s="46"/>
    </row>
    <row r="2644" spans="1:15">
      <c r="A2644" s="45"/>
      <c r="B2644" s="44"/>
      <c r="C2644" s="46"/>
      <c r="D2644" s="46"/>
      <c r="E2644" s="46"/>
      <c r="F2644" s="46"/>
      <c r="G2644" s="46"/>
      <c r="H2644" s="46"/>
      <c r="I2644" s="46"/>
      <c r="J2644" s="46"/>
      <c r="K2644" s="46"/>
      <c r="L2644" s="46"/>
      <c r="M2644" s="46"/>
      <c r="N2644" s="46"/>
      <c r="O2644" s="46"/>
    </row>
    <row r="2645" spans="1:15">
      <c r="A2645" s="45"/>
      <c r="B2645" s="44"/>
      <c r="C2645" s="46"/>
      <c r="D2645" s="46"/>
      <c r="E2645" s="46"/>
      <c r="F2645" s="46"/>
      <c r="G2645" s="46"/>
      <c r="H2645" s="46"/>
      <c r="I2645" s="46"/>
      <c r="J2645" s="46"/>
      <c r="K2645" s="46"/>
      <c r="L2645" s="46"/>
      <c r="M2645" s="46"/>
      <c r="N2645" s="46"/>
      <c r="O2645" s="46"/>
    </row>
    <row r="2646" spans="1:15">
      <c r="A2646" s="45"/>
      <c r="B2646" s="44"/>
      <c r="C2646" s="46"/>
      <c r="D2646" s="46"/>
      <c r="E2646" s="46"/>
      <c r="F2646" s="46"/>
      <c r="G2646" s="46"/>
      <c r="H2646" s="46"/>
      <c r="I2646" s="46"/>
      <c r="J2646" s="46"/>
      <c r="K2646" s="46"/>
      <c r="L2646" s="46"/>
      <c r="M2646" s="46"/>
      <c r="N2646" s="46"/>
      <c r="O2646" s="46"/>
    </row>
    <row r="2647" spans="1:15">
      <c r="A2647" s="45"/>
      <c r="B2647" s="44"/>
      <c r="C2647" s="46"/>
      <c r="D2647" s="46"/>
      <c r="E2647" s="46"/>
      <c r="F2647" s="46"/>
      <c r="G2647" s="46"/>
      <c r="H2647" s="46"/>
      <c r="I2647" s="46"/>
      <c r="J2647" s="46"/>
      <c r="K2647" s="46"/>
      <c r="L2647" s="46"/>
      <c r="M2647" s="46"/>
      <c r="N2647" s="46"/>
      <c r="O2647" s="46"/>
    </row>
    <row r="2648" spans="1:15">
      <c r="A2648" s="45"/>
      <c r="B2648" s="44"/>
      <c r="C2648" s="46"/>
      <c r="D2648" s="46"/>
      <c r="E2648" s="46"/>
      <c r="F2648" s="46"/>
      <c r="G2648" s="46"/>
      <c r="H2648" s="46"/>
      <c r="I2648" s="46"/>
      <c r="J2648" s="46"/>
      <c r="K2648" s="46"/>
      <c r="L2648" s="46"/>
      <c r="M2648" s="46"/>
      <c r="N2648" s="46"/>
      <c r="O2648" s="46"/>
    </row>
    <row r="2649" spans="1:15">
      <c r="A2649" s="45"/>
      <c r="B2649" s="44"/>
      <c r="C2649" s="46"/>
      <c r="D2649" s="46"/>
      <c r="E2649" s="46"/>
      <c r="F2649" s="46"/>
      <c r="G2649" s="46"/>
      <c r="H2649" s="46"/>
      <c r="I2649" s="46"/>
      <c r="J2649" s="46"/>
      <c r="K2649" s="46"/>
      <c r="L2649" s="46"/>
      <c r="M2649" s="46"/>
      <c r="N2649" s="46"/>
      <c r="O2649" s="46"/>
    </row>
    <row r="2650" spans="1:15">
      <c r="A2650" s="45"/>
      <c r="B2650" s="44"/>
      <c r="C2650" s="46"/>
      <c r="D2650" s="46"/>
      <c r="E2650" s="46"/>
      <c r="F2650" s="46"/>
      <c r="G2650" s="46"/>
      <c r="H2650" s="46"/>
      <c r="I2650" s="46"/>
      <c r="J2650" s="46"/>
      <c r="K2650" s="46"/>
      <c r="L2650" s="46"/>
      <c r="M2650" s="46"/>
      <c r="N2650" s="46"/>
      <c r="O2650" s="46"/>
    </row>
    <row r="2651" spans="1:15">
      <c r="A2651" s="45"/>
      <c r="B2651" s="44"/>
      <c r="C2651" s="46"/>
      <c r="D2651" s="46"/>
      <c r="E2651" s="46"/>
      <c r="F2651" s="46"/>
      <c r="G2651" s="46"/>
      <c r="H2651" s="46"/>
      <c r="I2651" s="46"/>
      <c r="J2651" s="46"/>
      <c r="K2651" s="46"/>
      <c r="L2651" s="46"/>
      <c r="M2651" s="46"/>
      <c r="N2651" s="46"/>
      <c r="O2651" s="46"/>
    </row>
    <row r="2652" spans="1:15">
      <c r="A2652" s="45"/>
      <c r="B2652" s="44"/>
      <c r="C2652" s="46"/>
      <c r="D2652" s="46"/>
      <c r="E2652" s="46"/>
      <c r="F2652" s="46"/>
      <c r="G2652" s="46"/>
      <c r="H2652" s="46"/>
      <c r="I2652" s="46"/>
      <c r="J2652" s="46"/>
      <c r="K2652" s="46"/>
      <c r="L2652" s="46"/>
      <c r="M2652" s="46"/>
      <c r="N2652" s="46"/>
      <c r="O2652" s="46"/>
    </row>
    <row r="2653" spans="1:15">
      <c r="A2653" s="45"/>
      <c r="B2653" s="44"/>
      <c r="C2653" s="46"/>
      <c r="D2653" s="46"/>
      <c r="E2653" s="46"/>
      <c r="F2653" s="46"/>
      <c r="G2653" s="46"/>
      <c r="H2653" s="46"/>
      <c r="I2653" s="46"/>
      <c r="J2653" s="46"/>
      <c r="K2653" s="46"/>
      <c r="L2653" s="46"/>
      <c r="M2653" s="46"/>
      <c r="N2653" s="46"/>
      <c r="O2653" s="46"/>
    </row>
    <row r="2654" spans="1:15">
      <c r="A2654" s="45"/>
      <c r="B2654" s="44"/>
      <c r="C2654" s="46"/>
      <c r="D2654" s="46"/>
      <c r="E2654" s="46"/>
      <c r="F2654" s="46"/>
      <c r="G2654" s="46"/>
      <c r="H2654" s="46"/>
      <c r="I2654" s="46"/>
      <c r="J2654" s="46"/>
      <c r="K2654" s="46"/>
      <c r="L2654" s="46"/>
      <c r="M2654" s="46"/>
      <c r="N2654" s="46"/>
      <c r="O2654" s="46"/>
    </row>
    <row r="2655" spans="1:15">
      <c r="A2655" s="45"/>
      <c r="B2655" s="44"/>
      <c r="C2655" s="46"/>
      <c r="D2655" s="46"/>
      <c r="E2655" s="46"/>
      <c r="F2655" s="46"/>
      <c r="G2655" s="46"/>
      <c r="H2655" s="46"/>
      <c r="I2655" s="46"/>
      <c r="J2655" s="46"/>
      <c r="K2655" s="46"/>
      <c r="L2655" s="46"/>
      <c r="M2655" s="46"/>
      <c r="N2655" s="46"/>
      <c r="O2655" s="46"/>
    </row>
    <row r="2656" spans="1:15">
      <c r="A2656" s="45"/>
      <c r="B2656" s="44"/>
      <c r="C2656" s="46"/>
      <c r="D2656" s="46"/>
      <c r="E2656" s="46"/>
      <c r="F2656" s="46"/>
      <c r="G2656" s="46"/>
      <c r="H2656" s="46"/>
      <c r="I2656" s="46"/>
      <c r="J2656" s="46"/>
      <c r="K2656" s="46"/>
      <c r="L2656" s="46"/>
      <c r="M2656" s="46"/>
      <c r="N2656" s="46"/>
      <c r="O2656" s="46"/>
    </row>
    <row r="2657" spans="1:15">
      <c r="A2657" s="45"/>
      <c r="B2657" s="44"/>
      <c r="C2657" s="46"/>
      <c r="D2657" s="46"/>
      <c r="E2657" s="46"/>
      <c r="F2657" s="46"/>
      <c r="G2657" s="46"/>
      <c r="H2657" s="46"/>
      <c r="I2657" s="46"/>
      <c r="J2657" s="46"/>
      <c r="K2657" s="46"/>
      <c r="L2657" s="46"/>
      <c r="M2657" s="46"/>
      <c r="N2657" s="46"/>
      <c r="O2657" s="46"/>
    </row>
    <row r="2658" spans="1:15">
      <c r="A2658" s="45"/>
      <c r="B2658" s="44"/>
      <c r="C2658" s="46"/>
      <c r="D2658" s="46"/>
      <c r="E2658" s="46"/>
      <c r="F2658" s="46"/>
      <c r="G2658" s="46"/>
      <c r="H2658" s="46"/>
      <c r="I2658" s="46"/>
      <c r="J2658" s="46"/>
      <c r="K2658" s="46"/>
      <c r="L2658" s="46"/>
      <c r="M2658" s="46"/>
      <c r="N2658" s="46"/>
      <c r="O2658" s="46"/>
    </row>
    <row r="2659" spans="1:15">
      <c r="A2659" s="45"/>
      <c r="B2659" s="44"/>
      <c r="C2659" s="46"/>
      <c r="D2659" s="46"/>
      <c r="E2659" s="46"/>
      <c r="F2659" s="46"/>
      <c r="G2659" s="46"/>
      <c r="H2659" s="46"/>
      <c r="I2659" s="46"/>
      <c r="J2659" s="46"/>
      <c r="K2659" s="46"/>
      <c r="L2659" s="46"/>
      <c r="M2659" s="46"/>
      <c r="N2659" s="46"/>
      <c r="O2659" s="46"/>
    </row>
    <row r="2660" spans="1:15">
      <c r="A2660" s="45"/>
      <c r="B2660" s="44"/>
      <c r="C2660" s="46"/>
      <c r="D2660" s="46"/>
      <c r="E2660" s="46"/>
      <c r="F2660" s="46"/>
      <c r="G2660" s="46"/>
      <c r="H2660" s="46"/>
      <c r="I2660" s="46"/>
      <c r="J2660" s="46"/>
      <c r="K2660" s="46"/>
      <c r="L2660" s="46"/>
      <c r="M2660" s="46"/>
      <c r="N2660" s="46"/>
      <c r="O2660" s="46"/>
    </row>
    <row r="2661" spans="1:15">
      <c r="A2661" s="45"/>
      <c r="B2661" s="44"/>
      <c r="C2661" s="46"/>
      <c r="D2661" s="46"/>
      <c r="E2661" s="46"/>
      <c r="F2661" s="46"/>
      <c r="G2661" s="46"/>
      <c r="H2661" s="46"/>
      <c r="I2661" s="46"/>
      <c r="J2661" s="46"/>
      <c r="K2661" s="46"/>
      <c r="L2661" s="46"/>
      <c r="M2661" s="46"/>
      <c r="N2661" s="46"/>
      <c r="O2661" s="46"/>
    </row>
    <row r="2662" spans="1:15">
      <c r="A2662" s="45"/>
      <c r="B2662" s="44"/>
      <c r="C2662" s="46"/>
      <c r="D2662" s="46"/>
      <c r="E2662" s="46"/>
      <c r="F2662" s="46"/>
      <c r="G2662" s="46"/>
      <c r="H2662" s="46"/>
      <c r="I2662" s="46"/>
      <c r="J2662" s="46"/>
      <c r="K2662" s="46"/>
      <c r="L2662" s="46"/>
      <c r="M2662" s="46"/>
      <c r="N2662" s="46"/>
      <c r="O2662" s="46"/>
    </row>
    <row r="2663" spans="1:15">
      <c r="A2663" s="45"/>
      <c r="B2663" s="44"/>
      <c r="C2663" s="46"/>
      <c r="D2663" s="46"/>
      <c r="E2663" s="46"/>
      <c r="F2663" s="46"/>
      <c r="G2663" s="46"/>
      <c r="H2663" s="46"/>
      <c r="I2663" s="46"/>
      <c r="J2663" s="46"/>
      <c r="K2663" s="46"/>
      <c r="L2663" s="46"/>
      <c r="M2663" s="46"/>
      <c r="N2663" s="46"/>
      <c r="O2663" s="46"/>
    </row>
    <row r="2664" spans="1:15">
      <c r="A2664" s="45"/>
      <c r="B2664" s="44"/>
      <c r="C2664" s="46"/>
      <c r="D2664" s="46"/>
      <c r="E2664" s="46"/>
      <c r="F2664" s="46"/>
      <c r="G2664" s="46"/>
      <c r="H2664" s="46"/>
      <c r="I2664" s="46"/>
      <c r="J2664" s="46"/>
      <c r="K2664" s="46"/>
      <c r="L2664" s="46"/>
      <c r="M2664" s="46"/>
      <c r="N2664" s="46"/>
      <c r="O2664" s="46"/>
    </row>
    <row r="2665" spans="1:15">
      <c r="A2665" s="45"/>
      <c r="B2665" s="44"/>
      <c r="C2665" s="46"/>
      <c r="D2665" s="46"/>
      <c r="E2665" s="46"/>
      <c r="F2665" s="46"/>
      <c r="G2665" s="46"/>
      <c r="H2665" s="46"/>
      <c r="I2665" s="46"/>
      <c r="J2665" s="46"/>
      <c r="K2665" s="46"/>
      <c r="L2665" s="46"/>
      <c r="M2665" s="46"/>
      <c r="N2665" s="46"/>
      <c r="O2665" s="46"/>
    </row>
    <row r="2666" spans="1:15">
      <c r="A2666" s="45"/>
      <c r="B2666" s="44"/>
      <c r="C2666" s="46"/>
      <c r="D2666" s="46"/>
      <c r="E2666" s="46"/>
      <c r="F2666" s="46"/>
      <c r="G2666" s="46"/>
      <c r="H2666" s="46"/>
      <c r="I2666" s="46"/>
      <c r="J2666" s="46"/>
      <c r="K2666" s="46"/>
      <c r="L2666" s="46"/>
      <c r="M2666" s="46"/>
      <c r="N2666" s="46"/>
      <c r="O2666" s="46"/>
    </row>
    <row r="2667" spans="1:15">
      <c r="A2667" s="45"/>
      <c r="B2667" s="44"/>
      <c r="C2667" s="46"/>
      <c r="D2667" s="46"/>
      <c r="E2667" s="46"/>
      <c r="F2667" s="46"/>
      <c r="G2667" s="46"/>
      <c r="H2667" s="46"/>
      <c r="I2667" s="46"/>
      <c r="J2667" s="46"/>
      <c r="K2667" s="46"/>
      <c r="L2667" s="46"/>
      <c r="M2667" s="46"/>
      <c r="N2667" s="46"/>
      <c r="O2667" s="46"/>
    </row>
    <row r="2668" spans="1:15">
      <c r="A2668" s="45"/>
      <c r="B2668" s="44"/>
      <c r="C2668" s="46"/>
      <c r="D2668" s="46"/>
      <c r="E2668" s="46"/>
      <c r="F2668" s="46"/>
      <c r="G2668" s="46"/>
      <c r="H2668" s="46"/>
      <c r="I2668" s="46"/>
      <c r="J2668" s="46"/>
      <c r="K2668" s="46"/>
      <c r="L2668" s="46"/>
      <c r="M2668" s="46"/>
      <c r="N2668" s="46"/>
      <c r="O2668" s="46"/>
    </row>
    <row r="2669" spans="1:15">
      <c r="A2669" s="45"/>
      <c r="B2669" s="44"/>
      <c r="C2669" s="46"/>
      <c r="D2669" s="46"/>
      <c r="E2669" s="46"/>
      <c r="F2669" s="46"/>
      <c r="G2669" s="46"/>
      <c r="H2669" s="46"/>
      <c r="I2669" s="46"/>
      <c r="J2669" s="46"/>
      <c r="K2669" s="46"/>
      <c r="L2669" s="46"/>
      <c r="M2669" s="46"/>
      <c r="N2669" s="46"/>
      <c r="O2669" s="46"/>
    </row>
    <row r="2670" spans="1:15">
      <c r="A2670" s="45"/>
      <c r="B2670" s="44"/>
      <c r="C2670" s="46"/>
      <c r="D2670" s="46"/>
      <c r="E2670" s="46"/>
      <c r="F2670" s="46"/>
      <c r="G2670" s="46"/>
      <c r="H2670" s="46"/>
      <c r="I2670" s="46"/>
      <c r="J2670" s="46"/>
      <c r="K2670" s="46"/>
      <c r="L2670" s="46"/>
      <c r="M2670" s="46"/>
      <c r="N2670" s="46"/>
      <c r="O2670" s="46"/>
    </row>
    <row r="2671" spans="1:15">
      <c r="A2671" s="45"/>
      <c r="B2671" s="44"/>
      <c r="C2671" s="46"/>
      <c r="D2671" s="46"/>
      <c r="E2671" s="46"/>
      <c r="F2671" s="46"/>
      <c r="G2671" s="46"/>
      <c r="H2671" s="46"/>
      <c r="I2671" s="46"/>
      <c r="J2671" s="46"/>
      <c r="K2671" s="46"/>
      <c r="L2671" s="46"/>
      <c r="M2671" s="46"/>
      <c r="N2671" s="46"/>
      <c r="O2671" s="46"/>
    </row>
    <row r="2672" spans="1:15">
      <c r="A2672" s="45"/>
      <c r="B2672" s="44"/>
      <c r="C2672" s="46"/>
      <c r="D2672" s="46"/>
      <c r="E2672" s="46"/>
      <c r="F2672" s="46"/>
      <c r="G2672" s="46"/>
      <c r="H2672" s="46"/>
      <c r="I2672" s="46"/>
      <c r="J2672" s="46"/>
      <c r="K2672" s="46"/>
      <c r="L2672" s="46"/>
      <c r="M2672" s="46"/>
      <c r="N2672" s="46"/>
      <c r="O2672" s="46"/>
    </row>
    <row r="2673" spans="1:15">
      <c r="A2673" s="45"/>
      <c r="B2673" s="44"/>
      <c r="C2673" s="46"/>
      <c r="D2673" s="46"/>
      <c r="E2673" s="46"/>
      <c r="F2673" s="46"/>
      <c r="G2673" s="46"/>
      <c r="H2673" s="46"/>
      <c r="I2673" s="46"/>
      <c r="J2673" s="46"/>
      <c r="K2673" s="46"/>
      <c r="L2673" s="46"/>
      <c r="M2673" s="46"/>
      <c r="N2673" s="46"/>
      <c r="O2673" s="46"/>
    </row>
    <row r="2674" spans="1:15">
      <c r="A2674" s="45"/>
      <c r="B2674" s="44"/>
      <c r="C2674" s="46"/>
      <c r="D2674" s="46"/>
      <c r="E2674" s="46"/>
      <c r="F2674" s="46"/>
      <c r="G2674" s="46"/>
      <c r="H2674" s="46"/>
      <c r="I2674" s="46"/>
      <c r="J2674" s="46"/>
      <c r="K2674" s="46"/>
      <c r="L2674" s="46"/>
      <c r="M2674" s="46"/>
      <c r="N2674" s="46"/>
      <c r="O2674" s="46"/>
    </row>
    <row r="2675" spans="1:15">
      <c r="A2675" s="45"/>
      <c r="B2675" s="44"/>
      <c r="C2675" s="46"/>
      <c r="D2675" s="46"/>
      <c r="E2675" s="46"/>
      <c r="F2675" s="46"/>
      <c r="G2675" s="46"/>
      <c r="H2675" s="46"/>
      <c r="I2675" s="46"/>
      <c r="J2675" s="46"/>
      <c r="K2675" s="46"/>
      <c r="L2675" s="46"/>
      <c r="M2675" s="46"/>
      <c r="N2675" s="46"/>
      <c r="O2675" s="46"/>
    </row>
    <row r="2676" spans="1:15">
      <c r="A2676" s="45"/>
      <c r="B2676" s="44"/>
      <c r="C2676" s="46"/>
      <c r="D2676" s="46"/>
      <c r="E2676" s="46"/>
      <c r="F2676" s="46"/>
      <c r="G2676" s="46"/>
      <c r="H2676" s="46"/>
      <c r="I2676" s="46"/>
      <c r="J2676" s="46"/>
      <c r="K2676" s="46"/>
      <c r="L2676" s="46"/>
      <c r="M2676" s="46"/>
      <c r="N2676" s="46"/>
      <c r="O2676" s="46"/>
    </row>
    <row r="2677" spans="1:15">
      <c r="A2677" s="45"/>
      <c r="B2677" s="44"/>
      <c r="C2677" s="46"/>
      <c r="D2677" s="46"/>
      <c r="E2677" s="46"/>
      <c r="F2677" s="46"/>
      <c r="G2677" s="46"/>
      <c r="H2677" s="46"/>
      <c r="I2677" s="46"/>
      <c r="J2677" s="46"/>
      <c r="K2677" s="46"/>
      <c r="L2677" s="46"/>
      <c r="M2677" s="46"/>
      <c r="N2677" s="46"/>
      <c r="O2677" s="46"/>
    </row>
    <row r="2678" spans="1:15">
      <c r="A2678" s="45"/>
      <c r="B2678" s="44"/>
      <c r="C2678" s="46"/>
      <c r="D2678" s="46"/>
      <c r="E2678" s="46"/>
      <c r="F2678" s="46"/>
      <c r="G2678" s="46"/>
      <c r="H2678" s="46"/>
      <c r="I2678" s="46"/>
      <c r="J2678" s="46"/>
      <c r="K2678" s="46"/>
      <c r="L2678" s="46"/>
      <c r="M2678" s="46"/>
      <c r="N2678" s="46"/>
      <c r="O2678" s="46"/>
    </row>
    <row r="2679" spans="1:15">
      <c r="A2679" s="45"/>
      <c r="B2679" s="44"/>
      <c r="C2679" s="46"/>
      <c r="D2679" s="46"/>
      <c r="E2679" s="46"/>
      <c r="F2679" s="46"/>
      <c r="G2679" s="46"/>
      <c r="H2679" s="46"/>
      <c r="I2679" s="46"/>
      <c r="J2679" s="46"/>
      <c r="K2679" s="46"/>
      <c r="L2679" s="46"/>
      <c r="M2679" s="46"/>
      <c r="N2679" s="46"/>
      <c r="O2679" s="46"/>
    </row>
    <row r="2680" spans="1:15">
      <c r="A2680" s="45"/>
      <c r="B2680" s="44"/>
      <c r="C2680" s="46"/>
      <c r="D2680" s="46"/>
      <c r="E2680" s="46"/>
      <c r="F2680" s="46"/>
      <c r="G2680" s="46"/>
      <c r="H2680" s="46"/>
      <c r="I2680" s="46"/>
      <c r="J2680" s="46"/>
      <c r="K2680" s="46"/>
      <c r="L2680" s="46"/>
      <c r="M2680" s="46"/>
      <c r="N2680" s="46"/>
      <c r="O2680" s="46"/>
    </row>
    <row r="2681" spans="1:15">
      <c r="A2681" s="45"/>
      <c r="B2681" s="44"/>
      <c r="C2681" s="46"/>
      <c r="D2681" s="46"/>
      <c r="E2681" s="46"/>
      <c r="F2681" s="46"/>
      <c r="G2681" s="46"/>
      <c r="H2681" s="46"/>
      <c r="I2681" s="46"/>
      <c r="J2681" s="46"/>
      <c r="K2681" s="46"/>
      <c r="L2681" s="46"/>
      <c r="M2681" s="46"/>
      <c r="N2681" s="46"/>
      <c r="O2681" s="46"/>
    </row>
    <row r="2682" spans="1:15">
      <c r="A2682" s="45"/>
      <c r="B2682" s="44"/>
      <c r="C2682" s="46"/>
      <c r="D2682" s="46"/>
      <c r="E2682" s="46"/>
      <c r="F2682" s="46"/>
      <c r="G2682" s="46"/>
      <c r="H2682" s="46"/>
      <c r="I2682" s="46"/>
      <c r="J2682" s="46"/>
      <c r="K2682" s="46"/>
      <c r="L2682" s="46"/>
      <c r="M2682" s="46"/>
      <c r="N2682" s="46"/>
      <c r="O2682" s="46"/>
    </row>
    <row r="2683" spans="1:15">
      <c r="A2683" s="45"/>
      <c r="B2683" s="44"/>
      <c r="C2683" s="46"/>
      <c r="D2683" s="46"/>
      <c r="E2683" s="46"/>
      <c r="F2683" s="46"/>
      <c r="G2683" s="46"/>
      <c r="H2683" s="46"/>
      <c r="I2683" s="46"/>
      <c r="J2683" s="46"/>
      <c r="K2683" s="46"/>
      <c r="L2683" s="46"/>
      <c r="M2683" s="46"/>
      <c r="N2683" s="46"/>
      <c r="O2683" s="46"/>
    </row>
    <row r="2684" spans="1:15">
      <c r="A2684" s="45"/>
      <c r="B2684" s="44"/>
      <c r="C2684" s="46"/>
      <c r="D2684" s="46"/>
      <c r="E2684" s="46"/>
      <c r="F2684" s="46"/>
      <c r="G2684" s="46"/>
      <c r="H2684" s="46"/>
      <c r="I2684" s="46"/>
      <c r="J2684" s="46"/>
      <c r="K2684" s="46"/>
      <c r="L2684" s="46"/>
      <c r="M2684" s="46"/>
      <c r="N2684" s="46"/>
      <c r="O2684" s="46"/>
    </row>
    <row r="2685" spans="1:15">
      <c r="A2685" s="45"/>
      <c r="B2685" s="44"/>
      <c r="C2685" s="46"/>
      <c r="D2685" s="46"/>
      <c r="E2685" s="46"/>
      <c r="F2685" s="46"/>
      <c r="G2685" s="46"/>
      <c r="H2685" s="46"/>
      <c r="I2685" s="46"/>
      <c r="J2685" s="46"/>
      <c r="K2685" s="46"/>
      <c r="L2685" s="46"/>
      <c r="M2685" s="46"/>
      <c r="N2685" s="46"/>
      <c r="O2685" s="46"/>
    </row>
    <row r="2686" spans="1:15">
      <c r="A2686" s="45"/>
      <c r="B2686" s="44"/>
      <c r="C2686" s="46"/>
      <c r="D2686" s="46"/>
      <c r="E2686" s="46"/>
      <c r="F2686" s="46"/>
      <c r="G2686" s="46"/>
      <c r="H2686" s="46"/>
      <c r="I2686" s="46"/>
      <c r="J2686" s="46"/>
      <c r="K2686" s="46"/>
      <c r="L2686" s="46"/>
      <c r="M2686" s="46"/>
      <c r="N2686" s="46"/>
      <c r="O2686" s="46"/>
    </row>
    <row r="2687" spans="1:15">
      <c r="A2687" s="45"/>
      <c r="B2687" s="44"/>
      <c r="C2687" s="46"/>
      <c r="D2687" s="46"/>
      <c r="E2687" s="46"/>
      <c r="F2687" s="46"/>
      <c r="G2687" s="46"/>
      <c r="H2687" s="46"/>
      <c r="I2687" s="46"/>
      <c r="J2687" s="46"/>
      <c r="K2687" s="46"/>
      <c r="L2687" s="46"/>
      <c r="M2687" s="46"/>
      <c r="N2687" s="46"/>
      <c r="O2687" s="46"/>
    </row>
    <row r="2688" spans="1:15">
      <c r="A2688" s="45"/>
      <c r="B2688" s="44"/>
      <c r="C2688" s="46"/>
      <c r="D2688" s="46"/>
      <c r="E2688" s="46"/>
      <c r="F2688" s="46"/>
      <c r="G2688" s="46"/>
      <c r="H2688" s="46"/>
      <c r="I2688" s="46"/>
      <c r="J2688" s="46"/>
      <c r="K2688" s="46"/>
      <c r="L2688" s="46"/>
      <c r="M2688" s="46"/>
      <c r="N2688" s="46"/>
      <c r="O2688" s="46"/>
    </row>
    <row r="2689" spans="1:15">
      <c r="A2689" s="45"/>
      <c r="B2689" s="44"/>
      <c r="C2689" s="46"/>
      <c r="D2689" s="46"/>
      <c r="E2689" s="46"/>
      <c r="F2689" s="46"/>
      <c r="G2689" s="46"/>
      <c r="H2689" s="46"/>
      <c r="I2689" s="46"/>
      <c r="J2689" s="46"/>
      <c r="K2689" s="46"/>
      <c r="L2689" s="46"/>
      <c r="M2689" s="46"/>
      <c r="N2689" s="46"/>
      <c r="O2689" s="46"/>
    </row>
    <row r="2690" spans="1:15">
      <c r="A2690" s="45"/>
      <c r="B2690" s="44"/>
      <c r="C2690" s="46"/>
      <c r="D2690" s="46"/>
      <c r="E2690" s="46"/>
      <c r="F2690" s="46"/>
      <c r="G2690" s="46"/>
      <c r="H2690" s="46"/>
      <c r="I2690" s="46"/>
      <c r="J2690" s="46"/>
      <c r="K2690" s="46"/>
      <c r="L2690" s="46"/>
      <c r="M2690" s="46"/>
      <c r="N2690" s="46"/>
      <c r="O2690" s="46"/>
    </row>
    <row r="2691" spans="1:15">
      <c r="A2691" s="45"/>
      <c r="B2691" s="44"/>
      <c r="C2691" s="46"/>
      <c r="D2691" s="46"/>
      <c r="E2691" s="46"/>
      <c r="F2691" s="46"/>
      <c r="G2691" s="46"/>
      <c r="H2691" s="46"/>
      <c r="I2691" s="46"/>
      <c r="J2691" s="46"/>
      <c r="K2691" s="46"/>
      <c r="L2691" s="46"/>
      <c r="M2691" s="46"/>
      <c r="N2691" s="46"/>
      <c r="O2691" s="46"/>
    </row>
    <row r="2692" spans="1:15">
      <c r="A2692" s="45"/>
      <c r="B2692" s="44"/>
      <c r="C2692" s="46"/>
      <c r="D2692" s="46"/>
      <c r="E2692" s="46"/>
      <c r="F2692" s="46"/>
      <c r="G2692" s="46"/>
      <c r="H2692" s="46"/>
      <c r="I2692" s="46"/>
      <c r="J2692" s="46"/>
      <c r="K2692" s="46"/>
      <c r="L2692" s="46"/>
      <c r="M2692" s="46"/>
      <c r="N2692" s="46"/>
      <c r="O2692" s="46"/>
    </row>
    <row r="2693" spans="1:15">
      <c r="A2693" s="45"/>
      <c r="B2693" s="44"/>
      <c r="C2693" s="46"/>
      <c r="D2693" s="46"/>
      <c r="E2693" s="46"/>
      <c r="F2693" s="46"/>
      <c r="G2693" s="46"/>
      <c r="H2693" s="46"/>
      <c r="I2693" s="46"/>
      <c r="J2693" s="46"/>
      <c r="K2693" s="46"/>
      <c r="L2693" s="46"/>
      <c r="M2693" s="46"/>
      <c r="N2693" s="46"/>
      <c r="O2693" s="46"/>
    </row>
    <row r="2694" spans="1:15">
      <c r="A2694" s="45"/>
      <c r="B2694" s="44"/>
      <c r="C2694" s="46"/>
      <c r="D2694" s="46"/>
      <c r="E2694" s="46"/>
      <c r="F2694" s="46"/>
      <c r="G2694" s="46"/>
      <c r="H2694" s="46"/>
      <c r="I2694" s="46"/>
      <c r="J2694" s="46"/>
      <c r="K2694" s="46"/>
      <c r="L2694" s="46"/>
      <c r="M2694" s="46"/>
      <c r="N2694" s="46"/>
      <c r="O2694" s="46"/>
    </row>
    <row r="2695" spans="1:15">
      <c r="A2695" s="45"/>
      <c r="B2695" s="44"/>
      <c r="C2695" s="46"/>
      <c r="D2695" s="46"/>
      <c r="E2695" s="46"/>
      <c r="F2695" s="46"/>
      <c r="G2695" s="46"/>
      <c r="H2695" s="46"/>
      <c r="I2695" s="46"/>
      <c r="J2695" s="46"/>
      <c r="K2695" s="46"/>
      <c r="L2695" s="46"/>
      <c r="M2695" s="46"/>
      <c r="N2695" s="46"/>
      <c r="O2695" s="46"/>
    </row>
    <row r="2696" spans="1:15">
      <c r="A2696" s="45"/>
      <c r="B2696" s="44"/>
      <c r="C2696" s="46"/>
      <c r="D2696" s="46"/>
      <c r="E2696" s="46"/>
      <c r="F2696" s="46"/>
      <c r="G2696" s="46"/>
      <c r="H2696" s="46"/>
      <c r="I2696" s="46"/>
      <c r="J2696" s="46"/>
      <c r="K2696" s="46"/>
      <c r="L2696" s="46"/>
      <c r="M2696" s="46"/>
      <c r="N2696" s="46"/>
      <c r="O2696" s="46"/>
    </row>
    <row r="2697" spans="1:15">
      <c r="A2697" s="45"/>
      <c r="B2697" s="44"/>
      <c r="C2697" s="46"/>
      <c r="D2697" s="46"/>
      <c r="E2697" s="46"/>
      <c r="F2697" s="46"/>
      <c r="G2697" s="46"/>
      <c r="H2697" s="46"/>
      <c r="I2697" s="46"/>
      <c r="J2697" s="46"/>
      <c r="K2697" s="46"/>
      <c r="L2697" s="46"/>
      <c r="M2697" s="46"/>
      <c r="N2697" s="46"/>
      <c r="O2697" s="46"/>
    </row>
    <row r="2698" spans="1:15">
      <c r="A2698" s="45"/>
      <c r="B2698" s="44"/>
      <c r="C2698" s="46"/>
      <c r="D2698" s="46"/>
      <c r="E2698" s="46"/>
      <c r="F2698" s="46"/>
      <c r="G2698" s="46"/>
      <c r="H2698" s="46"/>
      <c r="I2698" s="46"/>
      <c r="J2698" s="46"/>
      <c r="K2698" s="46"/>
      <c r="L2698" s="46"/>
      <c r="M2698" s="46"/>
      <c r="N2698" s="46"/>
      <c r="O2698" s="46"/>
    </row>
    <row r="2699" spans="1:15">
      <c r="A2699" s="45"/>
      <c r="B2699" s="44"/>
      <c r="C2699" s="46"/>
      <c r="D2699" s="46"/>
      <c r="E2699" s="46"/>
      <c r="F2699" s="46"/>
      <c r="G2699" s="46"/>
      <c r="H2699" s="46"/>
      <c r="I2699" s="46"/>
      <c r="J2699" s="46"/>
      <c r="K2699" s="46"/>
      <c r="L2699" s="46"/>
      <c r="M2699" s="46"/>
      <c r="N2699" s="46"/>
      <c r="O2699" s="46"/>
    </row>
    <row r="2700" spans="1:15">
      <c r="A2700" s="45"/>
      <c r="B2700" s="44"/>
      <c r="C2700" s="46"/>
      <c r="D2700" s="46"/>
      <c r="E2700" s="46"/>
      <c r="F2700" s="46"/>
      <c r="G2700" s="46"/>
      <c r="H2700" s="46"/>
      <c r="I2700" s="46"/>
      <c r="J2700" s="46"/>
      <c r="K2700" s="46"/>
      <c r="L2700" s="46"/>
      <c r="M2700" s="46"/>
      <c r="N2700" s="46"/>
      <c r="O2700" s="46"/>
    </row>
    <row r="2701" spans="1:15">
      <c r="A2701" s="45"/>
      <c r="B2701" s="44"/>
      <c r="C2701" s="46"/>
      <c r="D2701" s="46"/>
      <c r="E2701" s="46"/>
      <c r="F2701" s="46"/>
      <c r="G2701" s="46"/>
      <c r="H2701" s="46"/>
      <c r="I2701" s="46"/>
      <c r="J2701" s="46"/>
      <c r="K2701" s="46"/>
      <c r="L2701" s="46"/>
      <c r="M2701" s="46"/>
      <c r="N2701" s="46"/>
      <c r="O2701" s="46"/>
    </row>
    <row r="2702" spans="1:15">
      <c r="A2702" s="45"/>
      <c r="B2702" s="44"/>
      <c r="C2702" s="46"/>
      <c r="D2702" s="46"/>
      <c r="E2702" s="46"/>
      <c r="F2702" s="46"/>
      <c r="G2702" s="46"/>
      <c r="H2702" s="46"/>
      <c r="I2702" s="46"/>
      <c r="J2702" s="46"/>
      <c r="K2702" s="46"/>
      <c r="L2702" s="46"/>
      <c r="M2702" s="46"/>
      <c r="N2702" s="46"/>
      <c r="O2702" s="46"/>
    </row>
    <row r="2703" spans="1:15">
      <c r="A2703" s="45"/>
      <c r="B2703" s="44"/>
      <c r="C2703" s="46"/>
      <c r="D2703" s="46"/>
      <c r="E2703" s="46"/>
      <c r="F2703" s="46"/>
      <c r="G2703" s="46"/>
      <c r="H2703" s="46"/>
      <c r="I2703" s="46"/>
      <c r="J2703" s="46"/>
      <c r="K2703" s="46"/>
      <c r="L2703" s="46"/>
      <c r="M2703" s="46"/>
      <c r="N2703" s="46"/>
      <c r="O2703" s="46"/>
    </row>
    <row r="2704" spans="1:15">
      <c r="A2704" s="45"/>
      <c r="B2704" s="44"/>
      <c r="C2704" s="46"/>
      <c r="D2704" s="46"/>
      <c r="E2704" s="46"/>
      <c r="F2704" s="46"/>
      <c r="G2704" s="46"/>
      <c r="H2704" s="46"/>
      <c r="I2704" s="46"/>
      <c r="J2704" s="46"/>
      <c r="K2704" s="46"/>
      <c r="L2704" s="46"/>
      <c r="M2704" s="46"/>
      <c r="N2704" s="46"/>
      <c r="O2704" s="46"/>
    </row>
    <row r="2705" spans="1:15">
      <c r="A2705" s="45"/>
      <c r="B2705" s="44"/>
      <c r="C2705" s="46"/>
      <c r="D2705" s="46"/>
      <c r="E2705" s="46"/>
      <c r="F2705" s="46"/>
      <c r="G2705" s="46"/>
      <c r="H2705" s="46"/>
      <c r="I2705" s="46"/>
      <c r="J2705" s="46"/>
      <c r="K2705" s="46"/>
      <c r="L2705" s="46"/>
      <c r="M2705" s="46"/>
      <c r="N2705" s="46"/>
      <c r="O2705" s="46"/>
    </row>
    <row r="2706" spans="1:15">
      <c r="A2706" s="45"/>
      <c r="B2706" s="44"/>
      <c r="C2706" s="46"/>
      <c r="D2706" s="46"/>
      <c r="E2706" s="46"/>
      <c r="F2706" s="46"/>
      <c r="G2706" s="46"/>
      <c r="H2706" s="46"/>
      <c r="I2706" s="46"/>
      <c r="J2706" s="46"/>
      <c r="K2706" s="46"/>
      <c r="L2706" s="46"/>
      <c r="M2706" s="46"/>
      <c r="N2706" s="46"/>
      <c r="O2706" s="46"/>
    </row>
    <row r="2707" spans="1:15">
      <c r="A2707" s="45"/>
      <c r="B2707" s="44"/>
      <c r="C2707" s="46"/>
      <c r="D2707" s="46"/>
      <c r="E2707" s="46"/>
      <c r="F2707" s="46"/>
      <c r="G2707" s="46"/>
      <c r="H2707" s="46"/>
      <c r="I2707" s="46"/>
      <c r="J2707" s="46"/>
      <c r="K2707" s="46"/>
      <c r="L2707" s="46"/>
      <c r="M2707" s="46"/>
      <c r="N2707" s="46"/>
      <c r="O2707" s="46"/>
    </row>
    <row r="2708" spans="1:15">
      <c r="A2708" s="45"/>
      <c r="B2708" s="44"/>
      <c r="C2708" s="46"/>
      <c r="D2708" s="46"/>
      <c r="E2708" s="46"/>
      <c r="F2708" s="46"/>
      <c r="G2708" s="46"/>
      <c r="H2708" s="46"/>
      <c r="I2708" s="46"/>
      <c r="J2708" s="46"/>
      <c r="K2708" s="46"/>
      <c r="L2708" s="46"/>
      <c r="M2708" s="46"/>
      <c r="N2708" s="46"/>
      <c r="O2708" s="46"/>
    </row>
    <row r="2709" spans="1:15">
      <c r="A2709" s="45"/>
      <c r="B2709" s="44"/>
      <c r="C2709" s="46"/>
      <c r="D2709" s="46"/>
      <c r="E2709" s="46"/>
      <c r="F2709" s="46"/>
      <c r="G2709" s="46"/>
      <c r="H2709" s="46"/>
      <c r="I2709" s="46"/>
      <c r="J2709" s="46"/>
      <c r="K2709" s="46"/>
      <c r="L2709" s="46"/>
      <c r="M2709" s="46"/>
      <c r="N2709" s="46"/>
      <c r="O2709" s="46"/>
    </row>
    <row r="2710" spans="1:15">
      <c r="A2710" s="45"/>
      <c r="B2710" s="44"/>
      <c r="C2710" s="46"/>
      <c r="D2710" s="46"/>
      <c r="E2710" s="46"/>
      <c r="F2710" s="46"/>
      <c r="G2710" s="46"/>
      <c r="H2710" s="46"/>
      <c r="I2710" s="46"/>
      <c r="J2710" s="46"/>
      <c r="K2710" s="46"/>
      <c r="L2710" s="46"/>
      <c r="M2710" s="46"/>
      <c r="N2710" s="46"/>
      <c r="O2710" s="46"/>
    </row>
    <row r="2711" spans="1:15">
      <c r="A2711" s="45"/>
      <c r="B2711" s="44"/>
      <c r="C2711" s="46"/>
      <c r="D2711" s="46"/>
      <c r="E2711" s="46"/>
      <c r="F2711" s="46"/>
      <c r="G2711" s="46"/>
      <c r="H2711" s="46"/>
      <c r="I2711" s="46"/>
      <c r="J2711" s="46"/>
      <c r="K2711" s="46"/>
      <c r="L2711" s="46"/>
      <c r="M2711" s="46"/>
      <c r="N2711" s="46"/>
      <c r="O2711" s="46"/>
    </row>
    <row r="2712" spans="1:15">
      <c r="A2712" s="45"/>
      <c r="B2712" s="44"/>
      <c r="C2712" s="46"/>
      <c r="D2712" s="46"/>
      <c r="E2712" s="46"/>
      <c r="F2712" s="46"/>
      <c r="G2712" s="46"/>
      <c r="H2712" s="46"/>
      <c r="I2712" s="46"/>
      <c r="J2712" s="46"/>
      <c r="K2712" s="46"/>
      <c r="L2712" s="46"/>
      <c r="M2712" s="46"/>
      <c r="N2712" s="46"/>
      <c r="O2712" s="46"/>
    </row>
    <row r="2713" spans="1:15">
      <c r="A2713" s="45"/>
      <c r="B2713" s="44"/>
      <c r="C2713" s="46"/>
      <c r="D2713" s="46"/>
      <c r="E2713" s="46"/>
      <c r="F2713" s="46"/>
      <c r="G2713" s="46"/>
      <c r="H2713" s="46"/>
      <c r="I2713" s="46"/>
      <c r="J2713" s="46"/>
      <c r="K2713" s="46"/>
      <c r="L2713" s="46"/>
      <c r="M2713" s="46"/>
      <c r="N2713" s="46"/>
      <c r="O2713" s="46"/>
    </row>
    <row r="2714" spans="1:15">
      <c r="A2714" s="45"/>
      <c r="B2714" s="44"/>
      <c r="C2714" s="46"/>
      <c r="D2714" s="46"/>
      <c r="E2714" s="46"/>
      <c r="F2714" s="46"/>
      <c r="G2714" s="46"/>
      <c r="H2714" s="46"/>
      <c r="I2714" s="46"/>
      <c r="J2714" s="46"/>
      <c r="K2714" s="46"/>
      <c r="L2714" s="46"/>
      <c r="M2714" s="46"/>
      <c r="N2714" s="46"/>
      <c r="O2714" s="46"/>
    </row>
    <row r="2715" spans="1:15">
      <c r="A2715" s="45"/>
      <c r="B2715" s="44"/>
      <c r="C2715" s="46"/>
      <c r="D2715" s="46"/>
      <c r="E2715" s="46"/>
      <c r="F2715" s="46"/>
      <c r="G2715" s="46"/>
      <c r="H2715" s="46"/>
      <c r="I2715" s="46"/>
      <c r="J2715" s="46"/>
      <c r="K2715" s="46"/>
      <c r="L2715" s="46"/>
      <c r="M2715" s="46"/>
      <c r="N2715" s="46"/>
      <c r="O2715" s="46"/>
    </row>
    <row r="2716" spans="1:15">
      <c r="A2716" s="45"/>
      <c r="B2716" s="44"/>
      <c r="C2716" s="46"/>
      <c r="D2716" s="46"/>
      <c r="E2716" s="46"/>
      <c r="F2716" s="46"/>
      <c r="G2716" s="46"/>
      <c r="H2716" s="46"/>
      <c r="I2716" s="46"/>
      <c r="J2716" s="46"/>
      <c r="K2716" s="46"/>
      <c r="L2716" s="46"/>
      <c r="M2716" s="46"/>
      <c r="N2716" s="46"/>
      <c r="O2716" s="46"/>
    </row>
    <row r="2717" spans="1:15">
      <c r="A2717" s="45"/>
      <c r="B2717" s="44"/>
      <c r="C2717" s="46"/>
      <c r="D2717" s="46"/>
      <c r="E2717" s="46"/>
      <c r="F2717" s="46"/>
      <c r="G2717" s="46"/>
      <c r="H2717" s="46"/>
      <c r="I2717" s="46"/>
      <c r="J2717" s="46"/>
      <c r="K2717" s="46"/>
      <c r="L2717" s="46"/>
      <c r="M2717" s="46"/>
      <c r="N2717" s="46"/>
      <c r="O2717" s="46"/>
    </row>
    <row r="2718" spans="1:15">
      <c r="A2718" s="45"/>
      <c r="B2718" s="44"/>
      <c r="C2718" s="46"/>
      <c r="D2718" s="46"/>
      <c r="E2718" s="46"/>
      <c r="F2718" s="46"/>
      <c r="G2718" s="46"/>
      <c r="H2718" s="46"/>
      <c r="I2718" s="46"/>
      <c r="J2718" s="46"/>
      <c r="K2718" s="46"/>
      <c r="L2718" s="46"/>
      <c r="M2718" s="46"/>
      <c r="N2718" s="46"/>
      <c r="O2718" s="46"/>
    </row>
    <row r="2719" spans="1:15">
      <c r="A2719" s="45"/>
      <c r="B2719" s="44"/>
      <c r="C2719" s="46"/>
      <c r="D2719" s="46"/>
      <c r="E2719" s="46"/>
      <c r="F2719" s="46"/>
      <c r="G2719" s="46"/>
      <c r="H2719" s="46"/>
      <c r="I2719" s="46"/>
      <c r="J2719" s="46"/>
      <c r="K2719" s="46"/>
      <c r="L2719" s="46"/>
      <c r="M2719" s="46"/>
      <c r="N2719" s="46"/>
      <c r="O2719" s="46"/>
    </row>
    <row r="2720" spans="1:15">
      <c r="A2720" s="45"/>
      <c r="B2720" s="44"/>
      <c r="C2720" s="46"/>
      <c r="D2720" s="46"/>
      <c r="E2720" s="46"/>
      <c r="F2720" s="46"/>
      <c r="G2720" s="46"/>
      <c r="H2720" s="46"/>
      <c r="I2720" s="46"/>
      <c r="J2720" s="46"/>
      <c r="K2720" s="46"/>
      <c r="L2720" s="46"/>
      <c r="M2720" s="46"/>
      <c r="N2720" s="46"/>
      <c r="O2720" s="46"/>
    </row>
    <row r="2721" spans="1:15">
      <c r="A2721" s="45"/>
      <c r="B2721" s="44"/>
      <c r="C2721" s="46"/>
      <c r="D2721" s="46"/>
      <c r="E2721" s="46"/>
      <c r="F2721" s="46"/>
      <c r="G2721" s="46"/>
      <c r="H2721" s="46"/>
      <c r="I2721" s="46"/>
      <c r="J2721" s="46"/>
      <c r="K2721" s="46"/>
      <c r="L2721" s="46"/>
      <c r="M2721" s="46"/>
      <c r="N2721" s="46"/>
      <c r="O2721" s="46"/>
    </row>
    <row r="2722" spans="1:15">
      <c r="A2722" s="45"/>
      <c r="B2722" s="44"/>
      <c r="C2722" s="46"/>
      <c r="D2722" s="46"/>
      <c r="E2722" s="46"/>
      <c r="F2722" s="46"/>
      <c r="G2722" s="46"/>
      <c r="H2722" s="46"/>
      <c r="I2722" s="46"/>
      <c r="J2722" s="46"/>
      <c r="K2722" s="46"/>
      <c r="L2722" s="46"/>
      <c r="M2722" s="46"/>
      <c r="N2722" s="46"/>
      <c r="O2722" s="46"/>
    </row>
    <row r="2723" spans="1:15">
      <c r="A2723" s="45"/>
      <c r="B2723" s="44"/>
      <c r="C2723" s="46"/>
      <c r="D2723" s="46"/>
      <c r="E2723" s="46"/>
      <c r="F2723" s="46"/>
      <c r="G2723" s="46"/>
      <c r="H2723" s="46"/>
      <c r="I2723" s="46"/>
      <c r="J2723" s="46"/>
      <c r="K2723" s="46"/>
      <c r="L2723" s="46"/>
      <c r="M2723" s="46"/>
      <c r="N2723" s="46"/>
      <c r="O2723" s="46"/>
    </row>
    <row r="2724" spans="1:15">
      <c r="A2724" s="45"/>
      <c r="B2724" s="44"/>
      <c r="C2724" s="46"/>
      <c r="D2724" s="46"/>
      <c r="E2724" s="46"/>
      <c r="F2724" s="46"/>
      <c r="G2724" s="46"/>
      <c r="H2724" s="46"/>
      <c r="I2724" s="46"/>
      <c r="J2724" s="46"/>
      <c r="K2724" s="46"/>
      <c r="L2724" s="46"/>
      <c r="M2724" s="46"/>
      <c r="N2724" s="46"/>
      <c r="O2724" s="46"/>
    </row>
    <row r="2725" spans="1:15">
      <c r="A2725" s="45"/>
      <c r="B2725" s="44"/>
      <c r="C2725" s="46"/>
      <c r="D2725" s="46"/>
      <c r="E2725" s="46"/>
      <c r="F2725" s="46"/>
      <c r="G2725" s="46"/>
      <c r="H2725" s="46"/>
      <c r="I2725" s="46"/>
      <c r="J2725" s="46"/>
      <c r="K2725" s="46"/>
      <c r="L2725" s="46"/>
      <c r="M2725" s="46"/>
      <c r="N2725" s="46"/>
      <c r="O2725" s="46"/>
    </row>
    <row r="2726" spans="1:15">
      <c r="A2726" s="45"/>
      <c r="B2726" s="44"/>
      <c r="C2726" s="46"/>
      <c r="D2726" s="46"/>
      <c r="E2726" s="46"/>
      <c r="F2726" s="46"/>
      <c r="G2726" s="46"/>
      <c r="H2726" s="46"/>
      <c r="I2726" s="46"/>
      <c r="J2726" s="46"/>
      <c r="K2726" s="46"/>
      <c r="L2726" s="46"/>
      <c r="M2726" s="46"/>
      <c r="N2726" s="46"/>
      <c r="O2726" s="46"/>
    </row>
    <row r="2727" spans="1:15">
      <c r="A2727" s="45"/>
      <c r="B2727" s="44"/>
      <c r="C2727" s="46"/>
      <c r="D2727" s="46"/>
      <c r="E2727" s="46"/>
      <c r="F2727" s="46"/>
      <c r="G2727" s="46"/>
      <c r="H2727" s="46"/>
      <c r="I2727" s="46"/>
      <c r="J2727" s="46"/>
      <c r="K2727" s="46"/>
      <c r="L2727" s="46"/>
      <c r="M2727" s="46"/>
      <c r="N2727" s="46"/>
      <c r="O2727" s="46"/>
    </row>
    <row r="2728" spans="1:15">
      <c r="A2728" s="45"/>
      <c r="B2728" s="44"/>
      <c r="C2728" s="46"/>
      <c r="D2728" s="46"/>
      <c r="E2728" s="46"/>
      <c r="F2728" s="46"/>
      <c r="G2728" s="46"/>
      <c r="H2728" s="46"/>
      <c r="I2728" s="46"/>
      <c r="J2728" s="46"/>
      <c r="K2728" s="46"/>
      <c r="L2728" s="46"/>
      <c r="M2728" s="46"/>
      <c r="N2728" s="46"/>
      <c r="O2728" s="46"/>
    </row>
    <row r="2729" spans="1:15">
      <c r="A2729" s="45"/>
      <c r="B2729" s="44"/>
      <c r="C2729" s="46"/>
      <c r="D2729" s="46"/>
      <c r="E2729" s="46"/>
      <c r="F2729" s="46"/>
      <c r="G2729" s="46"/>
      <c r="H2729" s="46"/>
      <c r="I2729" s="46"/>
      <c r="J2729" s="46"/>
      <c r="K2729" s="46"/>
      <c r="L2729" s="46"/>
      <c r="M2729" s="46"/>
      <c r="N2729" s="46"/>
      <c r="O2729" s="46"/>
    </row>
    <row r="2730" spans="1:15">
      <c r="A2730" s="45"/>
      <c r="B2730" s="44"/>
      <c r="C2730" s="46"/>
      <c r="D2730" s="46"/>
      <c r="E2730" s="46"/>
      <c r="F2730" s="46"/>
      <c r="G2730" s="46"/>
      <c r="H2730" s="46"/>
      <c r="I2730" s="46"/>
      <c r="J2730" s="46"/>
      <c r="K2730" s="46"/>
      <c r="L2730" s="46"/>
      <c r="M2730" s="46"/>
      <c r="N2730" s="46"/>
      <c r="O2730" s="46"/>
    </row>
    <row r="2731" spans="1:15">
      <c r="A2731" s="45"/>
      <c r="B2731" s="44"/>
      <c r="C2731" s="46"/>
      <c r="D2731" s="46"/>
      <c r="E2731" s="46"/>
      <c r="F2731" s="46"/>
      <c r="G2731" s="46"/>
      <c r="H2731" s="46"/>
      <c r="I2731" s="46"/>
      <c r="J2731" s="46"/>
      <c r="K2731" s="46"/>
      <c r="L2731" s="46"/>
      <c r="M2731" s="46"/>
      <c r="N2731" s="46"/>
      <c r="O2731" s="46"/>
    </row>
    <row r="2732" spans="1:15">
      <c r="A2732" s="45"/>
      <c r="B2732" s="44"/>
      <c r="C2732" s="46"/>
      <c r="D2732" s="46"/>
      <c r="E2732" s="46"/>
      <c r="F2732" s="46"/>
      <c r="G2732" s="46"/>
      <c r="H2732" s="46"/>
      <c r="I2732" s="46"/>
      <c r="J2732" s="46"/>
      <c r="K2732" s="46"/>
      <c r="L2732" s="46"/>
      <c r="M2732" s="46"/>
      <c r="N2732" s="46"/>
      <c r="O2732" s="46"/>
    </row>
    <row r="2733" spans="1:15">
      <c r="A2733" s="45"/>
      <c r="B2733" s="44"/>
      <c r="C2733" s="46"/>
      <c r="D2733" s="46"/>
      <c r="E2733" s="46"/>
      <c r="F2733" s="46"/>
      <c r="G2733" s="46"/>
      <c r="H2733" s="46"/>
      <c r="I2733" s="46"/>
      <c r="J2733" s="46"/>
      <c r="K2733" s="46"/>
      <c r="L2733" s="46"/>
      <c r="M2733" s="46"/>
      <c r="N2733" s="46"/>
      <c r="O2733" s="46"/>
    </row>
    <row r="2734" spans="1:15">
      <c r="A2734" s="45"/>
      <c r="B2734" s="44"/>
      <c r="C2734" s="46"/>
      <c r="D2734" s="46"/>
      <c r="E2734" s="46"/>
      <c r="F2734" s="46"/>
      <c r="G2734" s="46"/>
      <c r="H2734" s="46"/>
      <c r="I2734" s="46"/>
      <c r="J2734" s="46"/>
      <c r="K2734" s="46"/>
      <c r="L2734" s="46"/>
      <c r="M2734" s="46"/>
      <c r="N2734" s="46"/>
      <c r="O2734" s="46"/>
    </row>
    <row r="2735" spans="1:15">
      <c r="A2735" s="45"/>
      <c r="B2735" s="44"/>
      <c r="C2735" s="46"/>
      <c r="D2735" s="46"/>
      <c r="E2735" s="46"/>
      <c r="F2735" s="46"/>
      <c r="G2735" s="46"/>
      <c r="H2735" s="46"/>
      <c r="I2735" s="46"/>
      <c r="J2735" s="46"/>
      <c r="K2735" s="46"/>
      <c r="L2735" s="46"/>
      <c r="M2735" s="46"/>
      <c r="N2735" s="46"/>
      <c r="O2735" s="46"/>
    </row>
    <row r="2736" spans="1:15">
      <c r="A2736" s="45"/>
      <c r="B2736" s="44"/>
      <c r="C2736" s="46"/>
      <c r="D2736" s="46"/>
      <c r="E2736" s="46"/>
      <c r="F2736" s="46"/>
      <c r="G2736" s="46"/>
      <c r="H2736" s="46"/>
      <c r="I2736" s="46"/>
      <c r="J2736" s="46"/>
      <c r="K2736" s="46"/>
      <c r="L2736" s="46"/>
      <c r="M2736" s="46"/>
      <c r="N2736" s="46"/>
      <c r="O2736" s="46"/>
    </row>
    <row r="2737" spans="1:15">
      <c r="A2737" s="45"/>
      <c r="B2737" s="44"/>
      <c r="C2737" s="46"/>
      <c r="D2737" s="46"/>
      <c r="E2737" s="46"/>
      <c r="F2737" s="46"/>
      <c r="G2737" s="46"/>
      <c r="H2737" s="46"/>
      <c r="I2737" s="46"/>
      <c r="J2737" s="46"/>
      <c r="K2737" s="46"/>
      <c r="L2737" s="46"/>
      <c r="M2737" s="46"/>
      <c r="N2737" s="46"/>
      <c r="O2737" s="46"/>
    </row>
    <row r="2738" spans="1:15">
      <c r="A2738" s="45"/>
      <c r="B2738" s="44"/>
      <c r="C2738" s="46"/>
      <c r="D2738" s="46"/>
      <c r="E2738" s="46"/>
      <c r="F2738" s="46"/>
      <c r="G2738" s="46"/>
      <c r="H2738" s="46"/>
      <c r="I2738" s="46"/>
      <c r="J2738" s="46"/>
      <c r="K2738" s="46"/>
      <c r="L2738" s="46"/>
      <c r="M2738" s="46"/>
      <c r="N2738" s="46"/>
      <c r="O2738" s="46"/>
    </row>
    <row r="2739" spans="1:15">
      <c r="A2739" s="45"/>
      <c r="B2739" s="44"/>
      <c r="C2739" s="46"/>
      <c r="D2739" s="46"/>
      <c r="E2739" s="46"/>
      <c r="F2739" s="46"/>
      <c r="G2739" s="46"/>
      <c r="H2739" s="46"/>
      <c r="I2739" s="46"/>
      <c r="J2739" s="46"/>
      <c r="K2739" s="46"/>
      <c r="L2739" s="46"/>
      <c r="M2739" s="46"/>
      <c r="N2739" s="46"/>
      <c r="O2739" s="46"/>
    </row>
    <row r="2740" spans="1:15">
      <c r="A2740" s="45"/>
      <c r="B2740" s="44"/>
      <c r="C2740" s="46"/>
      <c r="D2740" s="46"/>
      <c r="E2740" s="46"/>
      <c r="F2740" s="46"/>
      <c r="G2740" s="46"/>
      <c r="H2740" s="46"/>
      <c r="I2740" s="46"/>
      <c r="J2740" s="46"/>
      <c r="K2740" s="46"/>
      <c r="L2740" s="46"/>
      <c r="M2740" s="46"/>
      <c r="N2740" s="46"/>
      <c r="O2740" s="46"/>
    </row>
    <row r="2741" spans="1:15">
      <c r="A2741" s="45"/>
      <c r="B2741" s="44"/>
      <c r="C2741" s="46"/>
      <c r="D2741" s="46"/>
      <c r="E2741" s="46"/>
      <c r="F2741" s="46"/>
      <c r="G2741" s="46"/>
      <c r="H2741" s="46"/>
      <c r="I2741" s="46"/>
      <c r="J2741" s="46"/>
      <c r="K2741" s="46"/>
      <c r="L2741" s="46"/>
      <c r="M2741" s="46"/>
      <c r="N2741" s="46"/>
      <c r="O2741" s="46"/>
    </row>
    <row r="2742" spans="1:15">
      <c r="A2742" s="45"/>
      <c r="B2742" s="44"/>
      <c r="C2742" s="46"/>
      <c r="D2742" s="46"/>
      <c r="E2742" s="46"/>
      <c r="F2742" s="46"/>
      <c r="G2742" s="46"/>
      <c r="H2742" s="46"/>
      <c r="I2742" s="46"/>
      <c r="J2742" s="46"/>
      <c r="K2742" s="46"/>
      <c r="L2742" s="46"/>
      <c r="M2742" s="46"/>
      <c r="N2742" s="46"/>
      <c r="O2742" s="46"/>
    </row>
    <row r="2743" spans="1:15">
      <c r="A2743" s="45"/>
      <c r="B2743" s="44"/>
      <c r="C2743" s="46"/>
      <c r="D2743" s="46"/>
      <c r="E2743" s="46"/>
      <c r="F2743" s="46"/>
      <c r="G2743" s="46"/>
      <c r="H2743" s="46"/>
      <c r="I2743" s="46"/>
      <c r="J2743" s="46"/>
      <c r="K2743" s="46"/>
      <c r="L2743" s="46"/>
      <c r="M2743" s="46"/>
      <c r="N2743" s="46"/>
      <c r="O2743" s="46"/>
    </row>
    <row r="2744" spans="1:15">
      <c r="A2744" s="45"/>
      <c r="B2744" s="44"/>
      <c r="C2744" s="46"/>
      <c r="D2744" s="46"/>
      <c r="E2744" s="46"/>
      <c r="F2744" s="46"/>
      <c r="G2744" s="46"/>
      <c r="H2744" s="46"/>
      <c r="I2744" s="46"/>
      <c r="J2744" s="46"/>
      <c r="K2744" s="46"/>
      <c r="L2744" s="46"/>
      <c r="M2744" s="46"/>
      <c r="N2744" s="46"/>
      <c r="O2744" s="46"/>
    </row>
    <row r="2745" spans="1:15">
      <c r="A2745" s="45"/>
      <c r="B2745" s="44"/>
      <c r="C2745" s="46"/>
      <c r="D2745" s="46"/>
      <c r="E2745" s="46"/>
      <c r="F2745" s="46"/>
      <c r="G2745" s="46"/>
      <c r="H2745" s="46"/>
      <c r="I2745" s="46"/>
      <c r="J2745" s="46"/>
      <c r="K2745" s="46"/>
      <c r="L2745" s="46"/>
      <c r="M2745" s="46"/>
      <c r="N2745" s="46"/>
      <c r="O2745" s="46"/>
    </row>
    <row r="2746" spans="1:15">
      <c r="A2746" s="45"/>
      <c r="B2746" s="44"/>
      <c r="C2746" s="46"/>
      <c r="D2746" s="46"/>
      <c r="E2746" s="46"/>
      <c r="F2746" s="46"/>
      <c r="G2746" s="46"/>
      <c r="H2746" s="46"/>
      <c r="I2746" s="46"/>
      <c r="J2746" s="46"/>
      <c r="K2746" s="46"/>
      <c r="L2746" s="46"/>
      <c r="M2746" s="46"/>
      <c r="N2746" s="46"/>
      <c r="O2746" s="46"/>
    </row>
    <row r="2747" spans="1:15">
      <c r="A2747" s="45"/>
      <c r="B2747" s="44"/>
      <c r="C2747" s="46"/>
      <c r="D2747" s="46"/>
      <c r="E2747" s="46"/>
      <c r="F2747" s="46"/>
      <c r="G2747" s="46"/>
      <c r="H2747" s="46"/>
      <c r="I2747" s="46"/>
      <c r="J2747" s="46"/>
      <c r="K2747" s="46"/>
      <c r="L2747" s="46"/>
      <c r="M2747" s="46"/>
      <c r="N2747" s="46"/>
      <c r="O2747" s="46"/>
    </row>
    <row r="2748" spans="1:15">
      <c r="A2748" s="45"/>
      <c r="B2748" s="44"/>
      <c r="C2748" s="46"/>
      <c r="D2748" s="46"/>
      <c r="E2748" s="46"/>
      <c r="F2748" s="46"/>
      <c r="G2748" s="46"/>
      <c r="H2748" s="46"/>
      <c r="I2748" s="46"/>
      <c r="J2748" s="46"/>
      <c r="K2748" s="46"/>
      <c r="L2748" s="46"/>
      <c r="M2748" s="46"/>
      <c r="N2748" s="46"/>
      <c r="O2748" s="46"/>
    </row>
    <row r="2749" spans="1:15">
      <c r="A2749" s="45"/>
      <c r="B2749" s="44"/>
      <c r="C2749" s="46"/>
      <c r="D2749" s="46"/>
      <c r="E2749" s="46"/>
      <c r="F2749" s="46"/>
      <c r="G2749" s="46"/>
      <c r="H2749" s="46"/>
      <c r="I2749" s="46"/>
      <c r="J2749" s="46"/>
      <c r="K2749" s="46"/>
      <c r="L2749" s="46"/>
      <c r="M2749" s="46"/>
      <c r="N2749" s="46"/>
      <c r="O2749" s="46"/>
    </row>
    <row r="2750" spans="1:15">
      <c r="A2750" s="45"/>
      <c r="B2750" s="44"/>
      <c r="C2750" s="46"/>
      <c r="D2750" s="46"/>
      <c r="E2750" s="46"/>
      <c r="F2750" s="46"/>
      <c r="G2750" s="46"/>
      <c r="H2750" s="46"/>
      <c r="I2750" s="46"/>
      <c r="J2750" s="46"/>
      <c r="K2750" s="46"/>
      <c r="L2750" s="46"/>
      <c r="M2750" s="46"/>
      <c r="N2750" s="46"/>
      <c r="O2750" s="46"/>
    </row>
    <row r="2751" spans="1:15">
      <c r="A2751" s="45"/>
      <c r="B2751" s="44"/>
      <c r="C2751" s="46"/>
      <c r="D2751" s="46"/>
      <c r="E2751" s="46"/>
      <c r="F2751" s="46"/>
      <c r="G2751" s="46"/>
      <c r="H2751" s="46"/>
      <c r="I2751" s="46"/>
      <c r="J2751" s="46"/>
      <c r="K2751" s="46"/>
      <c r="L2751" s="46"/>
      <c r="M2751" s="46"/>
      <c r="N2751" s="46"/>
      <c r="O2751" s="46"/>
    </row>
    <row r="2752" spans="1:15">
      <c r="A2752" s="45"/>
      <c r="B2752" s="44"/>
      <c r="C2752" s="46"/>
      <c r="D2752" s="46"/>
      <c r="E2752" s="46"/>
      <c r="F2752" s="46"/>
      <c r="G2752" s="46"/>
      <c r="H2752" s="46"/>
      <c r="I2752" s="46"/>
      <c r="J2752" s="46"/>
      <c r="K2752" s="46"/>
      <c r="L2752" s="46"/>
      <c r="M2752" s="46"/>
      <c r="N2752" s="46"/>
      <c r="O2752" s="46"/>
    </row>
    <row r="2753" spans="1:15">
      <c r="A2753" s="45"/>
      <c r="B2753" s="44"/>
      <c r="C2753" s="46"/>
      <c r="D2753" s="46"/>
      <c r="E2753" s="46"/>
      <c r="F2753" s="46"/>
      <c r="G2753" s="46"/>
      <c r="H2753" s="46"/>
      <c r="I2753" s="46"/>
      <c r="J2753" s="46"/>
      <c r="K2753" s="46"/>
      <c r="L2753" s="46"/>
      <c r="M2753" s="46"/>
      <c r="N2753" s="46"/>
      <c r="O2753" s="46"/>
    </row>
    <row r="2754" spans="1:15">
      <c r="A2754" s="45"/>
      <c r="B2754" s="44"/>
      <c r="C2754" s="46"/>
      <c r="D2754" s="46"/>
      <c r="E2754" s="46"/>
      <c r="F2754" s="46"/>
      <c r="G2754" s="46"/>
      <c r="H2754" s="46"/>
      <c r="I2754" s="46"/>
      <c r="J2754" s="46"/>
      <c r="K2754" s="46"/>
      <c r="L2754" s="46"/>
      <c r="M2754" s="46"/>
      <c r="N2754" s="46"/>
      <c r="O2754" s="46"/>
    </row>
    <row r="2755" spans="1:15">
      <c r="A2755" s="45"/>
      <c r="B2755" s="44"/>
      <c r="C2755" s="46"/>
      <c r="D2755" s="46"/>
      <c r="E2755" s="46"/>
      <c r="F2755" s="46"/>
      <c r="G2755" s="46"/>
      <c r="H2755" s="46"/>
      <c r="I2755" s="46"/>
      <c r="J2755" s="46"/>
      <c r="K2755" s="46"/>
      <c r="L2755" s="46"/>
      <c r="M2755" s="46"/>
      <c r="N2755" s="46"/>
      <c r="O2755" s="46"/>
    </row>
    <row r="2756" spans="1:15">
      <c r="A2756" s="45"/>
      <c r="B2756" s="44"/>
      <c r="C2756" s="46"/>
      <c r="D2756" s="46"/>
      <c r="E2756" s="46"/>
      <c r="F2756" s="46"/>
      <c r="G2756" s="46"/>
      <c r="H2756" s="46"/>
      <c r="I2756" s="46"/>
      <c r="J2756" s="46"/>
      <c r="K2756" s="46"/>
      <c r="L2756" s="46"/>
      <c r="M2756" s="46"/>
      <c r="N2756" s="46"/>
      <c r="O2756" s="46"/>
    </row>
    <row r="2757" spans="1:15">
      <c r="A2757" s="45"/>
      <c r="B2757" s="44"/>
      <c r="C2757" s="46"/>
      <c r="D2757" s="46"/>
      <c r="E2757" s="46"/>
      <c r="F2757" s="46"/>
      <c r="G2757" s="46"/>
      <c r="H2757" s="46"/>
      <c r="I2757" s="46"/>
      <c r="J2757" s="46"/>
      <c r="K2757" s="46"/>
      <c r="L2757" s="46"/>
      <c r="M2757" s="46"/>
      <c r="N2757" s="46"/>
      <c r="O2757" s="46"/>
    </row>
    <row r="2758" spans="1:15">
      <c r="A2758" s="45"/>
      <c r="B2758" s="44"/>
      <c r="C2758" s="46"/>
      <c r="D2758" s="46"/>
      <c r="E2758" s="46"/>
      <c r="F2758" s="46"/>
      <c r="G2758" s="46"/>
      <c r="H2758" s="46"/>
      <c r="I2758" s="46"/>
      <c r="J2758" s="46"/>
      <c r="K2758" s="46"/>
      <c r="L2758" s="46"/>
      <c r="M2758" s="46"/>
      <c r="N2758" s="46"/>
      <c r="O2758" s="46"/>
    </row>
    <row r="2759" spans="1:15">
      <c r="A2759" s="45"/>
      <c r="B2759" s="44"/>
      <c r="C2759" s="46"/>
      <c r="D2759" s="46"/>
      <c r="E2759" s="46"/>
      <c r="F2759" s="46"/>
      <c r="G2759" s="46"/>
      <c r="H2759" s="46"/>
      <c r="I2759" s="46"/>
      <c r="J2759" s="46"/>
      <c r="K2759" s="46"/>
      <c r="L2759" s="46"/>
      <c r="M2759" s="46"/>
      <c r="N2759" s="46"/>
      <c r="O2759" s="46"/>
    </row>
    <row r="2760" spans="1:15">
      <c r="A2760" s="45"/>
      <c r="B2760" s="44"/>
      <c r="C2760" s="46"/>
      <c r="D2760" s="46"/>
      <c r="E2760" s="46"/>
      <c r="F2760" s="46"/>
      <c r="G2760" s="46"/>
      <c r="H2760" s="46"/>
      <c r="I2760" s="46"/>
      <c r="J2760" s="46"/>
      <c r="K2760" s="46"/>
      <c r="L2760" s="46"/>
      <c r="M2760" s="46"/>
      <c r="N2760" s="46"/>
      <c r="O2760" s="46"/>
    </row>
    <row r="2761" spans="1:15">
      <c r="A2761" s="45"/>
      <c r="B2761" s="44"/>
      <c r="C2761" s="46"/>
      <c r="D2761" s="46"/>
      <c r="E2761" s="46"/>
      <c r="F2761" s="46"/>
      <c r="G2761" s="46"/>
      <c r="H2761" s="46"/>
      <c r="I2761" s="46"/>
      <c r="J2761" s="46"/>
      <c r="K2761" s="46"/>
      <c r="L2761" s="46"/>
      <c r="M2761" s="46"/>
      <c r="N2761" s="46"/>
      <c r="O2761" s="46"/>
    </row>
    <row r="2762" spans="1:15">
      <c r="A2762" s="45"/>
      <c r="B2762" s="44"/>
      <c r="C2762" s="46"/>
      <c r="D2762" s="46"/>
      <c r="E2762" s="46"/>
      <c r="F2762" s="46"/>
      <c r="G2762" s="46"/>
      <c r="H2762" s="46"/>
      <c r="I2762" s="46"/>
      <c r="J2762" s="46"/>
      <c r="K2762" s="46"/>
      <c r="L2762" s="46"/>
      <c r="M2762" s="46"/>
      <c r="N2762" s="46"/>
      <c r="O2762" s="46"/>
    </row>
    <row r="2763" spans="1:15">
      <c r="A2763" s="45"/>
      <c r="B2763" s="44"/>
      <c r="C2763" s="46"/>
      <c r="D2763" s="46"/>
      <c r="E2763" s="46"/>
      <c r="F2763" s="46"/>
      <c r="G2763" s="46"/>
      <c r="H2763" s="46"/>
      <c r="I2763" s="46"/>
      <c r="J2763" s="46"/>
      <c r="K2763" s="46"/>
      <c r="L2763" s="46"/>
      <c r="M2763" s="46"/>
      <c r="N2763" s="46"/>
      <c r="O2763" s="46"/>
    </row>
    <row r="2764" spans="1:15">
      <c r="A2764" s="45"/>
      <c r="B2764" s="44"/>
      <c r="C2764" s="46"/>
      <c r="D2764" s="46"/>
      <c r="E2764" s="46"/>
      <c r="F2764" s="46"/>
      <c r="G2764" s="46"/>
      <c r="H2764" s="46"/>
      <c r="I2764" s="46"/>
      <c r="J2764" s="46"/>
      <c r="K2764" s="46"/>
      <c r="L2764" s="46"/>
      <c r="M2764" s="46"/>
      <c r="N2764" s="46"/>
      <c r="O2764" s="46"/>
    </row>
    <row r="2765" spans="1:15">
      <c r="A2765" s="45"/>
      <c r="B2765" s="44"/>
      <c r="C2765" s="46"/>
      <c r="D2765" s="46"/>
      <c r="E2765" s="46"/>
      <c r="F2765" s="46"/>
      <c r="G2765" s="46"/>
      <c r="H2765" s="46"/>
      <c r="I2765" s="46"/>
      <c r="J2765" s="46"/>
      <c r="K2765" s="46"/>
      <c r="L2765" s="46"/>
      <c r="M2765" s="46"/>
      <c r="N2765" s="46"/>
      <c r="O2765" s="46"/>
    </row>
    <row r="2766" spans="1:15">
      <c r="A2766" s="45"/>
      <c r="B2766" s="44"/>
      <c r="C2766" s="46"/>
      <c r="D2766" s="46"/>
      <c r="E2766" s="46"/>
      <c r="F2766" s="46"/>
      <c r="G2766" s="46"/>
      <c r="H2766" s="46"/>
      <c r="I2766" s="46"/>
      <c r="J2766" s="46"/>
      <c r="K2766" s="46"/>
      <c r="L2766" s="46"/>
      <c r="M2766" s="46"/>
      <c r="N2766" s="46"/>
      <c r="O2766" s="46"/>
    </row>
    <row r="2767" spans="1:15">
      <c r="A2767" s="45"/>
      <c r="B2767" s="44"/>
      <c r="C2767" s="46"/>
      <c r="D2767" s="46"/>
      <c r="E2767" s="46"/>
      <c r="F2767" s="46"/>
      <c r="G2767" s="46"/>
      <c r="H2767" s="46"/>
      <c r="I2767" s="46"/>
      <c r="J2767" s="46"/>
      <c r="K2767" s="46"/>
      <c r="L2767" s="46"/>
      <c r="M2767" s="46"/>
      <c r="N2767" s="46"/>
      <c r="O2767" s="46"/>
    </row>
    <row r="2768" spans="1:15">
      <c r="A2768" s="45"/>
      <c r="B2768" s="44"/>
      <c r="C2768" s="46"/>
      <c r="D2768" s="46"/>
      <c r="E2768" s="46"/>
      <c r="F2768" s="46"/>
      <c r="G2768" s="46"/>
      <c r="H2768" s="46"/>
      <c r="I2768" s="46"/>
      <c r="J2768" s="46"/>
      <c r="K2768" s="46"/>
      <c r="L2768" s="46"/>
      <c r="M2768" s="46"/>
      <c r="N2768" s="46"/>
      <c r="O2768" s="46"/>
    </row>
    <row r="2769" spans="1:15">
      <c r="A2769" s="45"/>
      <c r="B2769" s="44"/>
      <c r="C2769" s="46"/>
      <c r="D2769" s="46"/>
      <c r="E2769" s="46"/>
      <c r="F2769" s="46"/>
      <c r="G2769" s="46"/>
      <c r="H2769" s="46"/>
      <c r="I2769" s="46"/>
      <c r="J2769" s="46"/>
      <c r="K2769" s="46"/>
      <c r="L2769" s="46"/>
      <c r="M2769" s="46"/>
      <c r="N2769" s="46"/>
      <c r="O2769" s="46"/>
    </row>
    <row r="2770" spans="1:15">
      <c r="A2770" s="45"/>
      <c r="B2770" s="44"/>
      <c r="C2770" s="46"/>
      <c r="D2770" s="46"/>
      <c r="E2770" s="46"/>
      <c r="F2770" s="46"/>
      <c r="G2770" s="46"/>
      <c r="H2770" s="46"/>
      <c r="I2770" s="46"/>
      <c r="J2770" s="46"/>
      <c r="K2770" s="46"/>
      <c r="L2770" s="46"/>
      <c r="M2770" s="46"/>
      <c r="N2770" s="46"/>
      <c r="O2770" s="46"/>
    </row>
    <row r="2771" spans="1:15">
      <c r="A2771" s="45"/>
      <c r="B2771" s="44"/>
      <c r="C2771" s="46"/>
      <c r="D2771" s="46"/>
      <c r="E2771" s="46"/>
      <c r="F2771" s="46"/>
      <c r="G2771" s="46"/>
      <c r="H2771" s="46"/>
      <c r="I2771" s="46"/>
      <c r="J2771" s="46"/>
      <c r="K2771" s="46"/>
      <c r="L2771" s="46"/>
      <c r="M2771" s="46"/>
      <c r="N2771" s="46"/>
      <c r="O2771" s="46"/>
    </row>
    <row r="2772" spans="1:15">
      <c r="A2772" s="45"/>
      <c r="B2772" s="44"/>
      <c r="C2772" s="46"/>
      <c r="D2772" s="46"/>
      <c r="E2772" s="46"/>
      <c r="F2772" s="46"/>
      <c r="G2772" s="46"/>
      <c r="H2772" s="46"/>
      <c r="I2772" s="46"/>
      <c r="J2772" s="46"/>
      <c r="K2772" s="46"/>
      <c r="L2772" s="46"/>
      <c r="M2772" s="46"/>
      <c r="N2772" s="46"/>
      <c r="O2772" s="46"/>
    </row>
    <row r="2773" spans="1:15">
      <c r="A2773" s="45"/>
      <c r="B2773" s="44"/>
      <c r="C2773" s="46"/>
      <c r="D2773" s="46"/>
      <c r="E2773" s="46"/>
      <c r="F2773" s="46"/>
      <c r="G2773" s="46"/>
      <c r="H2773" s="46"/>
      <c r="I2773" s="46"/>
      <c r="J2773" s="46"/>
      <c r="K2773" s="46"/>
      <c r="L2773" s="46"/>
      <c r="M2773" s="46"/>
      <c r="N2773" s="46"/>
      <c r="O2773" s="46"/>
    </row>
    <row r="2774" spans="1:15">
      <c r="A2774" s="45"/>
      <c r="B2774" s="44"/>
      <c r="C2774" s="46"/>
      <c r="D2774" s="46"/>
      <c r="E2774" s="46"/>
      <c r="F2774" s="46"/>
      <c r="G2774" s="46"/>
      <c r="H2774" s="46"/>
      <c r="I2774" s="46"/>
      <c r="J2774" s="46"/>
      <c r="K2774" s="46"/>
      <c r="L2774" s="46"/>
      <c r="M2774" s="46"/>
      <c r="N2774" s="46"/>
      <c r="O2774" s="46"/>
    </row>
    <row r="2775" spans="1:15">
      <c r="A2775" s="45"/>
      <c r="B2775" s="44"/>
      <c r="C2775" s="46"/>
      <c r="D2775" s="46"/>
      <c r="E2775" s="46"/>
      <c r="F2775" s="46"/>
      <c r="G2775" s="46"/>
      <c r="H2775" s="46"/>
      <c r="I2775" s="46"/>
      <c r="J2775" s="46"/>
      <c r="K2775" s="46"/>
      <c r="L2775" s="46"/>
      <c r="M2775" s="46"/>
      <c r="N2775" s="46"/>
      <c r="O2775" s="46"/>
    </row>
    <row r="2776" spans="1:15">
      <c r="A2776" s="45"/>
      <c r="B2776" s="44"/>
      <c r="C2776" s="46"/>
      <c r="D2776" s="46"/>
      <c r="E2776" s="46"/>
      <c r="F2776" s="46"/>
      <c r="G2776" s="46"/>
      <c r="H2776" s="46"/>
      <c r="I2776" s="46"/>
      <c r="J2776" s="46"/>
      <c r="K2776" s="46"/>
      <c r="L2776" s="46"/>
      <c r="M2776" s="46"/>
      <c r="N2776" s="46"/>
      <c r="O2776" s="46"/>
    </row>
    <row r="2777" spans="1:15">
      <c r="A2777" s="45"/>
      <c r="B2777" s="44"/>
      <c r="C2777" s="46"/>
      <c r="D2777" s="46"/>
      <c r="E2777" s="46"/>
      <c r="F2777" s="46"/>
      <c r="G2777" s="46"/>
      <c r="H2777" s="46"/>
      <c r="I2777" s="46"/>
      <c r="J2777" s="46"/>
      <c r="K2777" s="46"/>
      <c r="L2777" s="46"/>
      <c r="M2777" s="46"/>
      <c r="N2777" s="46"/>
      <c r="O2777" s="46"/>
    </row>
    <row r="2778" spans="1:15">
      <c r="A2778" s="45"/>
      <c r="B2778" s="44"/>
      <c r="C2778" s="46"/>
      <c r="D2778" s="46"/>
      <c r="E2778" s="46"/>
      <c r="F2778" s="46"/>
      <c r="G2778" s="46"/>
      <c r="H2778" s="46"/>
      <c r="I2778" s="46"/>
      <c r="J2778" s="46"/>
      <c r="K2778" s="46"/>
      <c r="L2778" s="46"/>
      <c r="M2778" s="46"/>
      <c r="N2778" s="46"/>
      <c r="O2778" s="46"/>
    </row>
    <row r="2779" spans="1:15">
      <c r="A2779" s="45"/>
      <c r="B2779" s="44"/>
      <c r="C2779" s="46"/>
      <c r="D2779" s="46"/>
      <c r="E2779" s="46"/>
      <c r="F2779" s="46"/>
      <c r="G2779" s="46"/>
      <c r="H2779" s="46"/>
      <c r="I2779" s="46"/>
      <c r="J2779" s="46"/>
      <c r="K2779" s="46"/>
      <c r="L2779" s="46"/>
      <c r="M2779" s="46"/>
      <c r="N2779" s="46"/>
      <c r="O2779" s="46"/>
    </row>
    <row r="2780" spans="1:15">
      <c r="A2780" s="45"/>
      <c r="B2780" s="44"/>
      <c r="C2780" s="46"/>
      <c r="D2780" s="46"/>
      <c r="E2780" s="46"/>
      <c r="F2780" s="46"/>
      <c r="G2780" s="46"/>
      <c r="H2780" s="46"/>
      <c r="I2780" s="46"/>
      <c r="J2780" s="46"/>
      <c r="K2780" s="46"/>
      <c r="L2780" s="46"/>
      <c r="M2780" s="46"/>
      <c r="N2780" s="46"/>
      <c r="O2780" s="46"/>
    </row>
    <row r="2781" spans="1:15">
      <c r="A2781" s="45"/>
      <c r="B2781" s="44"/>
      <c r="C2781" s="46"/>
      <c r="D2781" s="46"/>
      <c r="E2781" s="46"/>
      <c r="F2781" s="46"/>
      <c r="G2781" s="46"/>
      <c r="H2781" s="46"/>
      <c r="I2781" s="46"/>
      <c r="J2781" s="46"/>
      <c r="K2781" s="46"/>
      <c r="L2781" s="46"/>
      <c r="M2781" s="46"/>
      <c r="N2781" s="46"/>
      <c r="O2781" s="46"/>
    </row>
    <row r="2782" spans="1:15">
      <c r="A2782" s="45"/>
      <c r="B2782" s="44"/>
      <c r="C2782" s="46"/>
      <c r="D2782" s="46"/>
      <c r="E2782" s="46"/>
      <c r="F2782" s="46"/>
      <c r="G2782" s="46"/>
      <c r="H2782" s="46"/>
      <c r="I2782" s="46"/>
      <c r="J2782" s="46"/>
      <c r="K2782" s="46"/>
      <c r="L2782" s="46"/>
      <c r="M2782" s="46"/>
      <c r="N2782" s="46"/>
      <c r="O2782" s="46"/>
    </row>
    <row r="2783" spans="1:15">
      <c r="A2783" s="45"/>
      <c r="B2783" s="44"/>
      <c r="C2783" s="46"/>
      <c r="D2783" s="46"/>
      <c r="E2783" s="46"/>
      <c r="F2783" s="46"/>
      <c r="G2783" s="46"/>
      <c r="H2783" s="46"/>
      <c r="I2783" s="46"/>
      <c r="J2783" s="46"/>
      <c r="K2783" s="46"/>
      <c r="L2783" s="46"/>
      <c r="M2783" s="46"/>
      <c r="N2783" s="46"/>
      <c r="O2783" s="46"/>
    </row>
    <row r="2784" spans="1:15">
      <c r="A2784" s="45"/>
      <c r="B2784" s="44"/>
      <c r="C2784" s="46"/>
      <c r="D2784" s="46"/>
      <c r="E2784" s="46"/>
      <c r="F2784" s="46"/>
      <c r="G2784" s="46"/>
      <c r="H2784" s="46"/>
      <c r="I2784" s="46"/>
      <c r="J2784" s="46"/>
      <c r="K2784" s="46"/>
      <c r="L2784" s="46"/>
      <c r="M2784" s="46"/>
      <c r="N2784" s="46"/>
      <c r="O2784" s="46"/>
    </row>
    <row r="2785" spans="1:15">
      <c r="A2785" s="45"/>
      <c r="B2785" s="44"/>
      <c r="C2785" s="46"/>
      <c r="D2785" s="46"/>
      <c r="E2785" s="46"/>
      <c r="F2785" s="46"/>
      <c r="G2785" s="46"/>
      <c r="H2785" s="46"/>
      <c r="I2785" s="46"/>
      <c r="J2785" s="46"/>
      <c r="K2785" s="46"/>
      <c r="L2785" s="46"/>
      <c r="M2785" s="46"/>
      <c r="N2785" s="46"/>
      <c r="O2785" s="46"/>
    </row>
    <row r="2786" spans="1:15">
      <c r="A2786" s="45"/>
      <c r="B2786" s="44"/>
      <c r="C2786" s="46"/>
      <c r="D2786" s="46"/>
      <c r="E2786" s="46"/>
      <c r="F2786" s="46"/>
      <c r="G2786" s="46"/>
      <c r="H2786" s="46"/>
      <c r="I2786" s="46"/>
      <c r="J2786" s="46"/>
      <c r="K2786" s="46"/>
      <c r="L2786" s="46"/>
      <c r="M2786" s="46"/>
      <c r="N2786" s="46"/>
      <c r="O2786" s="46"/>
    </row>
    <row r="2787" spans="1:15">
      <c r="A2787" s="45"/>
      <c r="B2787" s="44"/>
      <c r="C2787" s="46"/>
      <c r="D2787" s="46"/>
      <c r="E2787" s="46"/>
      <c r="F2787" s="46"/>
      <c r="G2787" s="46"/>
      <c r="H2787" s="46"/>
      <c r="I2787" s="46"/>
      <c r="J2787" s="46"/>
      <c r="K2787" s="46"/>
      <c r="L2787" s="46"/>
      <c r="M2787" s="46"/>
      <c r="N2787" s="46"/>
      <c r="O2787" s="46"/>
    </row>
    <row r="2788" spans="1:15">
      <c r="A2788" s="45"/>
      <c r="B2788" s="44"/>
      <c r="C2788" s="46"/>
      <c r="D2788" s="46"/>
      <c r="E2788" s="46"/>
      <c r="F2788" s="46"/>
      <c r="G2788" s="46"/>
      <c r="H2788" s="46"/>
      <c r="I2788" s="46"/>
      <c r="J2788" s="46"/>
      <c r="K2788" s="46"/>
      <c r="L2788" s="46"/>
      <c r="M2788" s="46"/>
      <c r="N2788" s="46"/>
      <c r="O2788" s="46"/>
    </row>
    <row r="2789" spans="1:15">
      <c r="A2789" s="45"/>
      <c r="B2789" s="44"/>
      <c r="C2789" s="46"/>
      <c r="D2789" s="46"/>
      <c r="E2789" s="46"/>
      <c r="F2789" s="46"/>
      <c r="G2789" s="46"/>
      <c r="H2789" s="46"/>
      <c r="I2789" s="46"/>
      <c r="J2789" s="46"/>
      <c r="K2789" s="46"/>
      <c r="L2789" s="46"/>
      <c r="M2789" s="46"/>
      <c r="N2789" s="46"/>
      <c r="O2789" s="46"/>
    </row>
    <row r="2790" spans="1:15">
      <c r="A2790" s="45"/>
      <c r="B2790" s="44"/>
      <c r="C2790" s="46"/>
      <c r="D2790" s="46"/>
      <c r="E2790" s="46"/>
      <c r="F2790" s="46"/>
      <c r="G2790" s="46"/>
      <c r="H2790" s="46"/>
      <c r="I2790" s="46"/>
      <c r="J2790" s="46"/>
      <c r="K2790" s="46"/>
      <c r="L2790" s="46"/>
      <c r="M2790" s="46"/>
      <c r="N2790" s="46"/>
      <c r="O2790" s="46"/>
    </row>
    <row r="2791" spans="1:15">
      <c r="A2791" s="45"/>
      <c r="B2791" s="44"/>
      <c r="C2791" s="46"/>
      <c r="D2791" s="46"/>
      <c r="E2791" s="46"/>
      <c r="F2791" s="46"/>
      <c r="G2791" s="46"/>
      <c r="H2791" s="46"/>
      <c r="I2791" s="46"/>
      <c r="J2791" s="46"/>
      <c r="K2791" s="46"/>
      <c r="L2791" s="46"/>
      <c r="M2791" s="46"/>
      <c r="N2791" s="46"/>
      <c r="O2791" s="46"/>
    </row>
    <row r="2792" spans="1:15">
      <c r="A2792" s="45"/>
      <c r="B2792" s="44"/>
      <c r="C2792" s="46"/>
      <c r="D2792" s="46"/>
      <c r="E2792" s="46"/>
      <c r="F2792" s="46"/>
      <c r="G2792" s="46"/>
      <c r="H2792" s="46"/>
      <c r="I2792" s="46"/>
      <c r="J2792" s="46"/>
      <c r="K2792" s="46"/>
      <c r="L2792" s="46"/>
      <c r="M2792" s="46"/>
      <c r="N2792" s="46"/>
      <c r="O2792" s="46"/>
    </row>
    <row r="2793" spans="1:15">
      <c r="A2793" s="45"/>
      <c r="B2793" s="44"/>
      <c r="C2793" s="46"/>
      <c r="D2793" s="46"/>
      <c r="E2793" s="46"/>
      <c r="F2793" s="46"/>
      <c r="G2793" s="46"/>
      <c r="H2793" s="46"/>
      <c r="I2793" s="46"/>
      <c r="J2793" s="46"/>
      <c r="K2793" s="46"/>
      <c r="L2793" s="46"/>
      <c r="M2793" s="46"/>
      <c r="N2793" s="46"/>
      <c r="O2793" s="46"/>
    </row>
    <row r="2794" spans="1:15">
      <c r="A2794" s="45"/>
      <c r="B2794" s="44"/>
      <c r="C2794" s="46"/>
      <c r="D2794" s="46"/>
      <c r="E2794" s="46"/>
      <c r="F2794" s="46"/>
      <c r="G2794" s="46"/>
      <c r="H2794" s="46"/>
      <c r="I2794" s="46"/>
      <c r="J2794" s="46"/>
      <c r="K2794" s="46"/>
      <c r="L2794" s="46"/>
      <c r="M2794" s="46"/>
      <c r="N2794" s="46"/>
      <c r="O2794" s="46"/>
    </row>
    <row r="2795" spans="1:15">
      <c r="A2795" s="45"/>
      <c r="B2795" s="44"/>
      <c r="C2795" s="46"/>
      <c r="D2795" s="46"/>
      <c r="E2795" s="46"/>
      <c r="F2795" s="46"/>
      <c r="G2795" s="46"/>
      <c r="H2795" s="46"/>
      <c r="I2795" s="46"/>
      <c r="J2795" s="46"/>
      <c r="K2795" s="46"/>
      <c r="L2795" s="46"/>
      <c r="M2795" s="46"/>
      <c r="N2795" s="46"/>
      <c r="O2795" s="46"/>
    </row>
    <row r="2796" spans="1:15">
      <c r="A2796" s="45"/>
      <c r="B2796" s="44"/>
      <c r="C2796" s="46"/>
      <c r="D2796" s="46"/>
      <c r="E2796" s="46"/>
      <c r="F2796" s="46"/>
      <c r="G2796" s="46"/>
      <c r="H2796" s="46"/>
      <c r="I2796" s="46"/>
      <c r="J2796" s="46"/>
      <c r="K2796" s="46"/>
      <c r="L2796" s="46"/>
      <c r="M2796" s="46"/>
      <c r="N2796" s="46"/>
      <c r="O2796" s="46"/>
    </row>
    <row r="2797" spans="1:15">
      <c r="A2797" s="45"/>
      <c r="B2797" s="44"/>
      <c r="C2797" s="46"/>
      <c r="D2797" s="46"/>
      <c r="E2797" s="46"/>
      <c r="F2797" s="46"/>
      <c r="G2797" s="46"/>
      <c r="H2797" s="46"/>
      <c r="I2797" s="46"/>
      <c r="J2797" s="46"/>
      <c r="K2797" s="46"/>
      <c r="L2797" s="46"/>
      <c r="M2797" s="46"/>
      <c r="N2797" s="46"/>
      <c r="O2797" s="46"/>
    </row>
    <row r="2798" spans="1:15">
      <c r="A2798" s="45"/>
      <c r="B2798" s="44"/>
      <c r="C2798" s="46"/>
      <c r="D2798" s="46"/>
      <c r="E2798" s="46"/>
      <c r="F2798" s="46"/>
      <c r="G2798" s="46"/>
      <c r="H2798" s="46"/>
      <c r="I2798" s="46"/>
      <c r="J2798" s="46"/>
      <c r="K2798" s="46"/>
      <c r="L2798" s="46"/>
      <c r="M2798" s="46"/>
      <c r="N2798" s="46"/>
      <c r="O2798" s="46"/>
    </row>
    <row r="2799" spans="1:15">
      <c r="A2799" s="45"/>
      <c r="B2799" s="44"/>
      <c r="C2799" s="46"/>
      <c r="D2799" s="46"/>
      <c r="E2799" s="46"/>
      <c r="F2799" s="46"/>
      <c r="G2799" s="46"/>
      <c r="H2799" s="46"/>
      <c r="I2799" s="46"/>
      <c r="J2799" s="46"/>
      <c r="K2799" s="46"/>
      <c r="L2799" s="46"/>
      <c r="M2799" s="46"/>
      <c r="N2799" s="46"/>
      <c r="O2799" s="46"/>
    </row>
    <row r="2800" spans="1:15">
      <c r="A2800" s="45"/>
      <c r="B2800" s="44"/>
      <c r="C2800" s="46"/>
      <c r="D2800" s="46"/>
      <c r="E2800" s="46"/>
      <c r="F2800" s="46"/>
      <c r="G2800" s="46"/>
      <c r="H2800" s="46"/>
      <c r="I2800" s="46"/>
      <c r="J2800" s="46"/>
      <c r="K2800" s="46"/>
      <c r="L2800" s="46"/>
      <c r="M2800" s="46"/>
      <c r="N2800" s="46"/>
      <c r="O2800" s="46"/>
    </row>
    <row r="2801" spans="1:15">
      <c r="A2801" s="45"/>
      <c r="B2801" s="44"/>
      <c r="C2801" s="46"/>
      <c r="D2801" s="46"/>
      <c r="E2801" s="46"/>
      <c r="F2801" s="46"/>
      <c r="G2801" s="46"/>
      <c r="H2801" s="46"/>
      <c r="I2801" s="46"/>
      <c r="J2801" s="46"/>
      <c r="K2801" s="46"/>
      <c r="L2801" s="46"/>
      <c r="M2801" s="46"/>
      <c r="N2801" s="46"/>
      <c r="O2801" s="46"/>
    </row>
    <row r="2802" spans="1:15">
      <c r="A2802" s="45"/>
      <c r="B2802" s="44"/>
      <c r="C2802" s="46"/>
      <c r="D2802" s="46"/>
      <c r="E2802" s="46"/>
      <c r="F2802" s="46"/>
      <c r="G2802" s="46"/>
      <c r="H2802" s="46"/>
      <c r="I2802" s="46"/>
      <c r="J2802" s="46"/>
      <c r="K2802" s="46"/>
      <c r="L2802" s="46"/>
      <c r="M2802" s="46"/>
      <c r="N2802" s="46"/>
      <c r="O2802" s="46"/>
    </row>
    <row r="2803" spans="1:15">
      <c r="A2803" s="45"/>
      <c r="B2803" s="44"/>
      <c r="C2803" s="46"/>
      <c r="D2803" s="46"/>
      <c r="E2803" s="46"/>
      <c r="F2803" s="46"/>
      <c r="G2803" s="46"/>
      <c r="H2803" s="46"/>
      <c r="I2803" s="46"/>
      <c r="J2803" s="46"/>
      <c r="K2803" s="46"/>
      <c r="L2803" s="46"/>
      <c r="M2803" s="46"/>
      <c r="N2803" s="46"/>
      <c r="O2803" s="46"/>
    </row>
    <row r="2804" spans="1:15">
      <c r="A2804" s="45"/>
      <c r="B2804" s="44"/>
      <c r="C2804" s="46"/>
      <c r="D2804" s="46"/>
      <c r="E2804" s="46"/>
      <c r="F2804" s="46"/>
      <c r="G2804" s="46"/>
      <c r="H2804" s="46"/>
      <c r="I2804" s="46"/>
      <c r="J2804" s="46"/>
      <c r="K2804" s="46"/>
      <c r="L2804" s="46"/>
      <c r="M2804" s="46"/>
      <c r="N2804" s="46"/>
      <c r="O2804" s="46"/>
    </row>
    <row r="2805" spans="1:15">
      <c r="A2805" s="45"/>
      <c r="B2805" s="44"/>
      <c r="C2805" s="46"/>
      <c r="D2805" s="46"/>
      <c r="E2805" s="46"/>
      <c r="F2805" s="46"/>
      <c r="G2805" s="46"/>
      <c r="H2805" s="46"/>
      <c r="I2805" s="46"/>
      <c r="J2805" s="46"/>
      <c r="K2805" s="46"/>
      <c r="L2805" s="46"/>
      <c r="M2805" s="46"/>
      <c r="N2805" s="46"/>
      <c r="O2805" s="46"/>
    </row>
    <row r="2806" spans="1:15">
      <c r="A2806" s="45"/>
      <c r="B2806" s="44"/>
      <c r="C2806" s="46"/>
      <c r="D2806" s="46"/>
      <c r="E2806" s="46"/>
      <c r="F2806" s="46"/>
      <c r="G2806" s="46"/>
      <c r="H2806" s="46"/>
      <c r="I2806" s="46"/>
      <c r="J2806" s="46"/>
      <c r="K2806" s="46"/>
      <c r="L2806" s="46"/>
      <c r="M2806" s="46"/>
      <c r="N2806" s="46"/>
      <c r="O2806" s="46"/>
    </row>
    <row r="2807" spans="1:15">
      <c r="A2807" s="45"/>
      <c r="B2807" s="44"/>
      <c r="C2807" s="46"/>
      <c r="D2807" s="46"/>
      <c r="E2807" s="46"/>
      <c r="F2807" s="46"/>
      <c r="G2807" s="46"/>
      <c r="H2807" s="46"/>
      <c r="I2807" s="46"/>
      <c r="J2807" s="46"/>
      <c r="K2807" s="46"/>
      <c r="L2807" s="46"/>
      <c r="M2807" s="46"/>
      <c r="N2807" s="46"/>
      <c r="O2807" s="46"/>
    </row>
    <row r="2808" spans="1:15">
      <c r="A2808" s="45"/>
      <c r="B2808" s="44"/>
      <c r="C2808" s="46"/>
      <c r="D2808" s="46"/>
      <c r="E2808" s="46"/>
      <c r="F2808" s="46"/>
      <c r="G2808" s="46"/>
      <c r="H2808" s="46"/>
      <c r="I2808" s="46"/>
      <c r="J2808" s="46"/>
      <c r="K2808" s="46"/>
      <c r="L2808" s="46"/>
      <c r="M2808" s="46"/>
      <c r="N2808" s="46"/>
      <c r="O2808" s="46"/>
    </row>
    <row r="2809" spans="1:15">
      <c r="A2809" s="45"/>
      <c r="B2809" s="44"/>
      <c r="C2809" s="46"/>
      <c r="D2809" s="46"/>
      <c r="E2809" s="46"/>
      <c r="F2809" s="46"/>
      <c r="G2809" s="46"/>
      <c r="H2809" s="46"/>
      <c r="I2809" s="46"/>
      <c r="J2809" s="46"/>
      <c r="K2809" s="46"/>
      <c r="L2809" s="46"/>
      <c r="M2809" s="46"/>
      <c r="N2809" s="46"/>
      <c r="O2809" s="46"/>
    </row>
    <row r="2810" spans="1:15">
      <c r="A2810" s="45"/>
      <c r="B2810" s="44"/>
      <c r="C2810" s="46"/>
      <c r="D2810" s="46"/>
      <c r="E2810" s="46"/>
      <c r="F2810" s="46"/>
      <c r="G2810" s="46"/>
      <c r="H2810" s="46"/>
      <c r="I2810" s="46"/>
      <c r="J2810" s="46"/>
      <c r="K2810" s="46"/>
      <c r="L2810" s="46"/>
      <c r="M2810" s="46"/>
      <c r="N2810" s="46"/>
      <c r="O2810" s="46"/>
    </row>
    <row r="2811" spans="1:15">
      <c r="A2811" s="45"/>
      <c r="B2811" s="44"/>
      <c r="C2811" s="46"/>
      <c r="D2811" s="46"/>
      <c r="E2811" s="46"/>
      <c r="F2811" s="46"/>
      <c r="G2811" s="46"/>
      <c r="H2811" s="46"/>
      <c r="I2811" s="46"/>
      <c r="J2811" s="46"/>
      <c r="K2811" s="46"/>
      <c r="L2811" s="46"/>
      <c r="M2811" s="46"/>
      <c r="N2811" s="46"/>
      <c r="O2811" s="46"/>
    </row>
    <row r="2812" spans="1:15">
      <c r="A2812" s="45"/>
      <c r="B2812" s="44"/>
      <c r="C2812" s="46"/>
      <c r="D2812" s="46"/>
      <c r="E2812" s="46"/>
      <c r="F2812" s="46"/>
      <c r="G2812" s="46"/>
      <c r="H2812" s="46"/>
      <c r="I2812" s="46"/>
      <c r="J2812" s="46"/>
      <c r="K2812" s="46"/>
      <c r="L2812" s="46"/>
      <c r="M2812" s="46"/>
      <c r="N2812" s="46"/>
      <c r="O2812" s="46"/>
    </row>
    <row r="2813" spans="1:15">
      <c r="A2813" s="45"/>
      <c r="B2813" s="44"/>
      <c r="C2813" s="46"/>
      <c r="D2813" s="46"/>
      <c r="E2813" s="46"/>
      <c r="F2813" s="46"/>
      <c r="G2813" s="46"/>
      <c r="H2813" s="46"/>
      <c r="I2813" s="46"/>
      <c r="J2813" s="46"/>
      <c r="K2813" s="46"/>
      <c r="L2813" s="46"/>
      <c r="M2813" s="46"/>
      <c r="N2813" s="46"/>
      <c r="O2813" s="46"/>
    </row>
    <row r="2814" spans="1:15">
      <c r="A2814" s="45"/>
      <c r="B2814" s="44"/>
      <c r="C2814" s="46"/>
      <c r="D2814" s="46"/>
      <c r="E2814" s="46"/>
      <c r="F2814" s="46"/>
      <c r="G2814" s="46"/>
      <c r="H2814" s="46"/>
      <c r="I2814" s="46"/>
      <c r="J2814" s="46"/>
      <c r="K2814" s="46"/>
      <c r="L2814" s="46"/>
      <c r="M2814" s="46"/>
      <c r="N2814" s="46"/>
      <c r="O2814" s="46"/>
    </row>
    <row r="2815" spans="1:15">
      <c r="A2815" s="45"/>
      <c r="B2815" s="44"/>
      <c r="C2815" s="46"/>
      <c r="D2815" s="46"/>
      <c r="E2815" s="46"/>
      <c r="F2815" s="46"/>
      <c r="G2815" s="46"/>
      <c r="H2815" s="46"/>
      <c r="I2815" s="46"/>
      <c r="J2815" s="46"/>
      <c r="K2815" s="46"/>
      <c r="L2815" s="46"/>
      <c r="M2815" s="46"/>
      <c r="N2815" s="46"/>
      <c r="O2815" s="46"/>
    </row>
    <row r="2816" spans="1:15">
      <c r="A2816" s="45"/>
      <c r="B2816" s="44"/>
      <c r="C2816" s="46"/>
      <c r="D2816" s="46"/>
      <c r="E2816" s="46"/>
      <c r="F2816" s="46"/>
      <c r="G2816" s="46"/>
      <c r="H2816" s="46"/>
      <c r="I2816" s="46"/>
      <c r="J2816" s="46"/>
      <c r="K2816" s="46"/>
      <c r="L2816" s="46"/>
      <c r="M2816" s="46"/>
      <c r="N2816" s="46"/>
      <c r="O2816" s="46"/>
    </row>
    <row r="2817" spans="1:15">
      <c r="A2817" s="45"/>
      <c r="B2817" s="44"/>
      <c r="C2817" s="46"/>
      <c r="D2817" s="46"/>
      <c r="E2817" s="46"/>
      <c r="F2817" s="46"/>
      <c r="G2817" s="46"/>
      <c r="H2817" s="46"/>
      <c r="I2817" s="46"/>
      <c r="J2817" s="46"/>
      <c r="K2817" s="46"/>
      <c r="L2817" s="46"/>
      <c r="M2817" s="46"/>
      <c r="N2817" s="46"/>
      <c r="O2817" s="46"/>
    </row>
    <row r="2818" spans="1:15">
      <c r="A2818" s="45"/>
      <c r="B2818" s="44"/>
      <c r="C2818" s="46"/>
      <c r="D2818" s="46"/>
      <c r="E2818" s="46"/>
      <c r="F2818" s="46"/>
      <c r="G2818" s="46"/>
      <c r="H2818" s="46"/>
      <c r="I2818" s="46"/>
      <c r="J2818" s="46"/>
      <c r="K2818" s="46"/>
      <c r="L2818" s="46"/>
      <c r="M2818" s="46"/>
      <c r="N2818" s="46"/>
      <c r="O2818" s="46"/>
    </row>
    <row r="2819" spans="1:15">
      <c r="A2819" s="45"/>
      <c r="B2819" s="44"/>
      <c r="C2819" s="46"/>
      <c r="D2819" s="46"/>
      <c r="E2819" s="46"/>
      <c r="F2819" s="46"/>
      <c r="G2819" s="46"/>
      <c r="H2819" s="46"/>
      <c r="I2819" s="46"/>
      <c r="J2819" s="46"/>
      <c r="K2819" s="46"/>
      <c r="L2819" s="46"/>
      <c r="M2819" s="46"/>
      <c r="N2819" s="46"/>
      <c r="O2819" s="46"/>
    </row>
    <row r="2820" spans="1:15">
      <c r="A2820" s="45"/>
      <c r="B2820" s="44"/>
      <c r="C2820" s="46"/>
      <c r="D2820" s="46"/>
      <c r="E2820" s="46"/>
      <c r="F2820" s="46"/>
      <c r="G2820" s="46"/>
      <c r="H2820" s="46"/>
      <c r="I2820" s="46"/>
      <c r="J2820" s="46"/>
      <c r="K2820" s="46"/>
      <c r="L2820" s="46"/>
      <c r="M2820" s="46"/>
      <c r="N2820" s="46"/>
      <c r="O2820" s="46"/>
    </row>
    <row r="2821" spans="1:15">
      <c r="A2821" s="45"/>
      <c r="B2821" s="44"/>
      <c r="C2821" s="46"/>
      <c r="D2821" s="46"/>
      <c r="E2821" s="46"/>
      <c r="F2821" s="46"/>
      <c r="G2821" s="46"/>
      <c r="H2821" s="46"/>
      <c r="I2821" s="46"/>
      <c r="J2821" s="46"/>
      <c r="K2821" s="46"/>
      <c r="L2821" s="46"/>
      <c r="M2821" s="46"/>
      <c r="N2821" s="46"/>
      <c r="O2821" s="46"/>
    </row>
    <row r="2822" spans="1:15">
      <c r="A2822" s="45"/>
      <c r="B2822" s="44"/>
      <c r="C2822" s="46"/>
      <c r="D2822" s="46"/>
      <c r="E2822" s="46"/>
      <c r="F2822" s="46"/>
      <c r="G2822" s="46"/>
      <c r="H2822" s="46"/>
      <c r="I2822" s="46"/>
      <c r="J2822" s="46"/>
      <c r="K2822" s="46"/>
      <c r="L2822" s="46"/>
      <c r="M2822" s="46"/>
      <c r="N2822" s="46"/>
      <c r="O2822" s="46"/>
    </row>
    <row r="2823" spans="1:15">
      <c r="A2823" s="45"/>
      <c r="B2823" s="44"/>
      <c r="C2823" s="46"/>
      <c r="D2823" s="46"/>
      <c r="E2823" s="46"/>
      <c r="F2823" s="46"/>
      <c r="G2823" s="46"/>
      <c r="H2823" s="46"/>
      <c r="I2823" s="46"/>
      <c r="J2823" s="46"/>
      <c r="K2823" s="46"/>
      <c r="L2823" s="46"/>
      <c r="M2823" s="46"/>
      <c r="N2823" s="46"/>
      <c r="O2823" s="46"/>
    </row>
    <row r="2824" spans="1:15">
      <c r="A2824" s="45"/>
      <c r="B2824" s="44"/>
      <c r="C2824" s="46"/>
      <c r="D2824" s="46"/>
      <c r="E2824" s="46"/>
      <c r="F2824" s="46"/>
      <c r="G2824" s="46"/>
      <c r="H2824" s="46"/>
      <c r="I2824" s="46"/>
      <c r="J2824" s="46"/>
      <c r="K2824" s="46"/>
      <c r="L2824" s="46"/>
      <c r="M2824" s="46"/>
      <c r="N2824" s="46"/>
      <c r="O2824" s="46"/>
    </row>
    <row r="2825" spans="1:15">
      <c r="A2825" s="45"/>
      <c r="B2825" s="44"/>
      <c r="C2825" s="46"/>
      <c r="D2825" s="46"/>
      <c r="E2825" s="46"/>
      <c r="F2825" s="46"/>
      <c r="G2825" s="46"/>
      <c r="H2825" s="46"/>
      <c r="I2825" s="46"/>
      <c r="J2825" s="46"/>
      <c r="K2825" s="46"/>
      <c r="L2825" s="46"/>
      <c r="M2825" s="46"/>
      <c r="N2825" s="46"/>
      <c r="O2825" s="46"/>
    </row>
    <row r="2826" spans="1:15">
      <c r="A2826" s="45"/>
      <c r="B2826" s="44"/>
      <c r="C2826" s="46"/>
      <c r="D2826" s="46"/>
      <c r="E2826" s="46"/>
      <c r="F2826" s="46"/>
      <c r="G2826" s="46"/>
      <c r="H2826" s="46"/>
      <c r="I2826" s="46"/>
      <c r="J2826" s="46"/>
      <c r="K2826" s="46"/>
      <c r="L2826" s="46"/>
      <c r="M2826" s="46"/>
      <c r="N2826" s="46"/>
      <c r="O2826" s="46"/>
    </row>
    <row r="2827" spans="1:15">
      <c r="A2827" s="45"/>
      <c r="B2827" s="44"/>
      <c r="C2827" s="46"/>
      <c r="D2827" s="46"/>
      <c r="E2827" s="46"/>
      <c r="F2827" s="46"/>
      <c r="G2827" s="46"/>
      <c r="H2827" s="46"/>
      <c r="I2827" s="46"/>
      <c r="J2827" s="46"/>
      <c r="K2827" s="46"/>
      <c r="L2827" s="46"/>
      <c r="M2827" s="46"/>
      <c r="N2827" s="46"/>
      <c r="O2827" s="46"/>
    </row>
    <row r="2828" spans="1:15">
      <c r="A2828" s="45"/>
      <c r="B2828" s="44"/>
      <c r="C2828" s="46"/>
      <c r="D2828" s="46"/>
      <c r="E2828" s="46"/>
      <c r="F2828" s="46"/>
      <c r="G2828" s="46"/>
      <c r="H2828" s="46"/>
      <c r="I2828" s="46"/>
      <c r="J2828" s="46"/>
      <c r="K2828" s="46"/>
      <c r="L2828" s="46"/>
      <c r="M2828" s="46"/>
      <c r="N2828" s="46"/>
      <c r="O2828" s="46"/>
    </row>
    <row r="2829" spans="1:15">
      <c r="A2829" s="45"/>
      <c r="B2829" s="44"/>
      <c r="C2829" s="46"/>
      <c r="D2829" s="46"/>
      <c r="E2829" s="46"/>
      <c r="F2829" s="46"/>
      <c r="G2829" s="46"/>
      <c r="H2829" s="46"/>
      <c r="I2829" s="46"/>
      <c r="J2829" s="46"/>
      <c r="K2829" s="46"/>
      <c r="L2829" s="46"/>
      <c r="M2829" s="46"/>
      <c r="N2829" s="46"/>
      <c r="O2829" s="46"/>
    </row>
    <row r="2830" spans="1:15">
      <c r="A2830" s="45"/>
      <c r="B2830" s="44"/>
      <c r="C2830" s="46"/>
      <c r="D2830" s="46"/>
      <c r="E2830" s="46"/>
      <c r="F2830" s="46"/>
      <c r="G2830" s="46"/>
      <c r="H2830" s="46"/>
      <c r="I2830" s="46"/>
      <c r="J2830" s="46"/>
      <c r="K2830" s="46"/>
      <c r="L2830" s="46"/>
      <c r="M2830" s="46"/>
      <c r="N2830" s="46"/>
      <c r="O2830" s="46"/>
    </row>
    <row r="2831" spans="1:15">
      <c r="A2831" s="45"/>
      <c r="B2831" s="44"/>
      <c r="C2831" s="46"/>
      <c r="D2831" s="46"/>
      <c r="E2831" s="46"/>
      <c r="F2831" s="46"/>
      <c r="G2831" s="46"/>
      <c r="H2831" s="46"/>
      <c r="I2831" s="46"/>
      <c r="J2831" s="46"/>
      <c r="K2831" s="46"/>
      <c r="L2831" s="46"/>
      <c r="M2831" s="46"/>
      <c r="N2831" s="46"/>
      <c r="O2831" s="46"/>
    </row>
    <row r="2832" spans="1:15">
      <c r="A2832" s="45"/>
      <c r="B2832" s="44"/>
      <c r="C2832" s="46"/>
      <c r="D2832" s="46"/>
      <c r="E2832" s="46"/>
      <c r="F2832" s="46"/>
      <c r="G2832" s="46"/>
      <c r="H2832" s="46"/>
      <c r="I2832" s="46"/>
      <c r="J2832" s="46"/>
      <c r="K2832" s="46"/>
      <c r="L2832" s="46"/>
      <c r="M2832" s="46"/>
      <c r="N2832" s="46"/>
      <c r="O2832" s="46"/>
    </row>
    <row r="2833" spans="1:15">
      <c r="A2833" s="45"/>
      <c r="B2833" s="44"/>
      <c r="C2833" s="46"/>
      <c r="D2833" s="46"/>
      <c r="E2833" s="46"/>
      <c r="F2833" s="46"/>
      <c r="G2833" s="46"/>
      <c r="H2833" s="46"/>
      <c r="I2833" s="46"/>
      <c r="J2833" s="46"/>
      <c r="K2833" s="46"/>
      <c r="L2833" s="46"/>
      <c r="M2833" s="46"/>
      <c r="N2833" s="46"/>
      <c r="O2833" s="46"/>
    </row>
    <row r="2834" spans="1:15">
      <c r="A2834" s="45"/>
      <c r="B2834" s="44"/>
      <c r="C2834" s="46"/>
      <c r="D2834" s="46"/>
      <c r="E2834" s="46"/>
      <c r="F2834" s="46"/>
      <c r="G2834" s="46"/>
      <c r="H2834" s="46"/>
      <c r="I2834" s="46"/>
      <c r="J2834" s="46"/>
      <c r="K2834" s="46"/>
      <c r="L2834" s="46"/>
      <c r="M2834" s="46"/>
      <c r="N2834" s="46"/>
      <c r="O2834" s="46"/>
    </row>
    <row r="2835" spans="1:15">
      <c r="A2835" s="45"/>
      <c r="B2835" s="44"/>
      <c r="C2835" s="46"/>
      <c r="D2835" s="46"/>
      <c r="E2835" s="46"/>
      <c r="F2835" s="46"/>
      <c r="G2835" s="46"/>
      <c r="H2835" s="46"/>
      <c r="I2835" s="46"/>
      <c r="J2835" s="46"/>
      <c r="K2835" s="46"/>
      <c r="L2835" s="46"/>
      <c r="M2835" s="46"/>
      <c r="N2835" s="46"/>
      <c r="O2835" s="46"/>
    </row>
    <row r="2836" spans="1:15">
      <c r="A2836" s="45"/>
      <c r="B2836" s="44"/>
      <c r="C2836" s="46"/>
      <c r="D2836" s="46"/>
      <c r="E2836" s="46"/>
      <c r="F2836" s="46"/>
      <c r="G2836" s="46"/>
      <c r="H2836" s="46"/>
      <c r="I2836" s="46"/>
      <c r="J2836" s="46"/>
      <c r="K2836" s="46"/>
      <c r="L2836" s="46"/>
      <c r="M2836" s="46"/>
      <c r="N2836" s="46"/>
      <c r="O2836" s="46"/>
    </row>
    <row r="2837" spans="1:15">
      <c r="A2837" s="45"/>
      <c r="B2837" s="44"/>
      <c r="C2837" s="46"/>
      <c r="D2837" s="46"/>
      <c r="E2837" s="46"/>
      <c r="F2837" s="46"/>
      <c r="G2837" s="46"/>
      <c r="H2837" s="46"/>
      <c r="I2837" s="46"/>
      <c r="J2837" s="46"/>
      <c r="K2837" s="46"/>
      <c r="L2837" s="46"/>
      <c r="M2837" s="46"/>
      <c r="N2837" s="46"/>
      <c r="O2837" s="46"/>
    </row>
    <row r="2838" spans="1:15">
      <c r="A2838" s="45"/>
      <c r="B2838" s="44"/>
      <c r="C2838" s="46"/>
      <c r="D2838" s="46"/>
      <c r="E2838" s="46"/>
      <c r="F2838" s="46"/>
      <c r="G2838" s="46"/>
      <c r="H2838" s="46"/>
      <c r="I2838" s="46"/>
      <c r="J2838" s="46"/>
      <c r="K2838" s="46"/>
      <c r="L2838" s="46"/>
      <c r="M2838" s="46"/>
      <c r="N2838" s="46"/>
      <c r="O2838" s="46"/>
    </row>
    <row r="2839" spans="1:15">
      <c r="A2839" s="45"/>
      <c r="B2839" s="44"/>
      <c r="C2839" s="46"/>
      <c r="D2839" s="46"/>
      <c r="E2839" s="46"/>
      <c r="F2839" s="46"/>
      <c r="G2839" s="46"/>
      <c r="H2839" s="46"/>
      <c r="I2839" s="46"/>
      <c r="J2839" s="46"/>
      <c r="K2839" s="46"/>
      <c r="L2839" s="46"/>
      <c r="M2839" s="46"/>
      <c r="N2839" s="46"/>
      <c r="O2839" s="46"/>
    </row>
    <row r="2840" spans="1:15">
      <c r="A2840" s="45"/>
      <c r="B2840" s="44"/>
      <c r="C2840" s="46"/>
      <c r="D2840" s="46"/>
      <c r="E2840" s="46"/>
      <c r="F2840" s="46"/>
      <c r="G2840" s="46"/>
      <c r="H2840" s="46"/>
      <c r="I2840" s="46"/>
      <c r="J2840" s="46"/>
      <c r="K2840" s="46"/>
      <c r="L2840" s="46"/>
      <c r="M2840" s="46"/>
      <c r="N2840" s="46"/>
      <c r="O2840" s="46"/>
    </row>
    <row r="2841" spans="1:15">
      <c r="A2841" s="45"/>
      <c r="B2841" s="44"/>
      <c r="C2841" s="46"/>
      <c r="D2841" s="46"/>
      <c r="E2841" s="46"/>
      <c r="F2841" s="46"/>
      <c r="G2841" s="46"/>
      <c r="H2841" s="46"/>
      <c r="I2841" s="46"/>
      <c r="J2841" s="46"/>
      <c r="K2841" s="46"/>
      <c r="L2841" s="46"/>
      <c r="M2841" s="46"/>
      <c r="N2841" s="46"/>
      <c r="O2841" s="46"/>
    </row>
    <row r="2842" spans="1:15">
      <c r="A2842" s="45"/>
      <c r="B2842" s="44"/>
      <c r="C2842" s="46"/>
      <c r="D2842" s="46"/>
      <c r="E2842" s="46"/>
      <c r="F2842" s="46"/>
      <c r="G2842" s="46"/>
      <c r="H2842" s="46"/>
      <c r="I2842" s="46"/>
      <c r="J2842" s="46"/>
      <c r="K2842" s="46"/>
      <c r="L2842" s="46"/>
      <c r="M2842" s="46"/>
      <c r="N2842" s="46"/>
      <c r="O2842" s="46"/>
    </row>
    <row r="2843" spans="1:15">
      <c r="A2843" s="45"/>
      <c r="B2843" s="44"/>
      <c r="C2843" s="46"/>
      <c r="D2843" s="46"/>
      <c r="E2843" s="46"/>
      <c r="F2843" s="46"/>
      <c r="G2843" s="46"/>
      <c r="H2843" s="46"/>
      <c r="I2843" s="46"/>
      <c r="J2843" s="46"/>
      <c r="K2843" s="46"/>
      <c r="L2843" s="46"/>
      <c r="M2843" s="46"/>
      <c r="N2843" s="46"/>
      <c r="O2843" s="46"/>
    </row>
    <row r="2844" spans="1:15">
      <c r="A2844" s="45"/>
      <c r="B2844" s="44"/>
      <c r="C2844" s="46"/>
      <c r="D2844" s="46"/>
      <c r="E2844" s="46"/>
      <c r="F2844" s="46"/>
      <c r="G2844" s="46"/>
      <c r="H2844" s="46"/>
      <c r="I2844" s="46"/>
      <c r="J2844" s="46"/>
      <c r="K2844" s="46"/>
      <c r="L2844" s="46"/>
      <c r="M2844" s="46"/>
      <c r="N2844" s="46"/>
      <c r="O2844" s="46"/>
    </row>
    <row r="2845" spans="1:15">
      <c r="A2845" s="45"/>
      <c r="B2845" s="44"/>
      <c r="C2845" s="46"/>
      <c r="D2845" s="46"/>
      <c r="E2845" s="46"/>
      <c r="F2845" s="46"/>
      <c r="G2845" s="46"/>
      <c r="H2845" s="46"/>
      <c r="I2845" s="46"/>
      <c r="J2845" s="46"/>
      <c r="K2845" s="46"/>
      <c r="L2845" s="46"/>
      <c r="M2845" s="46"/>
      <c r="N2845" s="46"/>
      <c r="O2845" s="46"/>
    </row>
    <row r="2846" spans="1:15">
      <c r="A2846" s="45"/>
      <c r="B2846" s="44"/>
      <c r="C2846" s="46"/>
      <c r="D2846" s="46"/>
      <c r="E2846" s="46"/>
      <c r="F2846" s="46"/>
      <c r="G2846" s="46"/>
      <c r="H2846" s="46"/>
      <c r="I2846" s="46"/>
      <c r="J2846" s="46"/>
      <c r="K2846" s="46"/>
      <c r="L2846" s="46"/>
      <c r="M2846" s="46"/>
      <c r="N2846" s="46"/>
      <c r="O2846" s="46"/>
    </row>
    <row r="2847" spans="1:15">
      <c r="A2847" s="45"/>
      <c r="B2847" s="44"/>
      <c r="C2847" s="46"/>
      <c r="D2847" s="46"/>
      <c r="E2847" s="46"/>
      <c r="F2847" s="46"/>
      <c r="G2847" s="46"/>
      <c r="H2847" s="46"/>
      <c r="I2847" s="46"/>
      <c r="J2847" s="46"/>
      <c r="K2847" s="46"/>
      <c r="L2847" s="46"/>
      <c r="M2847" s="46"/>
      <c r="N2847" s="46"/>
      <c r="O2847" s="46"/>
    </row>
    <row r="2848" spans="1:15">
      <c r="A2848" s="45"/>
      <c r="B2848" s="44"/>
      <c r="C2848" s="46"/>
      <c r="D2848" s="46"/>
      <c r="E2848" s="46"/>
      <c r="F2848" s="46"/>
      <c r="G2848" s="46"/>
      <c r="H2848" s="46"/>
      <c r="I2848" s="46"/>
      <c r="J2848" s="46"/>
      <c r="K2848" s="46"/>
      <c r="L2848" s="46"/>
      <c r="M2848" s="46"/>
      <c r="N2848" s="46"/>
      <c r="O2848" s="46"/>
    </row>
    <row r="2849" spans="1:15">
      <c r="A2849" s="45"/>
      <c r="B2849" s="44"/>
      <c r="C2849" s="46"/>
      <c r="D2849" s="46"/>
      <c r="E2849" s="46"/>
      <c r="F2849" s="46"/>
      <c r="G2849" s="46"/>
      <c r="H2849" s="46"/>
      <c r="I2849" s="46"/>
      <c r="J2849" s="46"/>
      <c r="K2849" s="46"/>
      <c r="L2849" s="46"/>
      <c r="M2849" s="46"/>
      <c r="N2849" s="46"/>
      <c r="O2849" s="46"/>
    </row>
    <row r="2850" spans="1:15">
      <c r="A2850" s="45"/>
      <c r="B2850" s="44"/>
      <c r="C2850" s="46"/>
      <c r="D2850" s="46"/>
      <c r="E2850" s="46"/>
      <c r="F2850" s="46"/>
      <c r="G2850" s="46"/>
      <c r="H2850" s="46"/>
      <c r="I2850" s="46"/>
      <c r="J2850" s="46"/>
      <c r="K2850" s="46"/>
      <c r="L2850" s="46"/>
      <c r="M2850" s="46"/>
      <c r="N2850" s="46"/>
      <c r="O2850" s="46"/>
    </row>
    <row r="2851" spans="1:15">
      <c r="A2851" s="45"/>
      <c r="B2851" s="44"/>
      <c r="C2851" s="46"/>
      <c r="D2851" s="46"/>
      <c r="E2851" s="46"/>
      <c r="F2851" s="46"/>
      <c r="G2851" s="46"/>
      <c r="H2851" s="46"/>
      <c r="I2851" s="46"/>
      <c r="J2851" s="46"/>
      <c r="K2851" s="46"/>
      <c r="L2851" s="46"/>
      <c r="M2851" s="46"/>
      <c r="N2851" s="46"/>
      <c r="O2851" s="46"/>
    </row>
    <row r="2852" spans="1:15">
      <c r="A2852" s="45"/>
      <c r="B2852" s="44"/>
      <c r="C2852" s="46"/>
      <c r="D2852" s="46"/>
      <c r="E2852" s="46"/>
      <c r="F2852" s="46"/>
      <c r="G2852" s="46"/>
      <c r="H2852" s="46"/>
      <c r="I2852" s="46"/>
      <c r="J2852" s="46"/>
      <c r="K2852" s="46"/>
      <c r="L2852" s="46"/>
      <c r="M2852" s="46"/>
      <c r="N2852" s="46"/>
      <c r="O2852" s="46"/>
    </row>
    <row r="2853" spans="1:15">
      <c r="A2853" s="45"/>
      <c r="B2853" s="44"/>
      <c r="C2853" s="46"/>
      <c r="D2853" s="46"/>
      <c r="E2853" s="46"/>
      <c r="F2853" s="46"/>
      <c r="G2853" s="46"/>
      <c r="H2853" s="46"/>
      <c r="I2853" s="46"/>
      <c r="J2853" s="46"/>
      <c r="K2853" s="46"/>
      <c r="L2853" s="46"/>
      <c r="M2853" s="46"/>
      <c r="N2853" s="46"/>
      <c r="O2853" s="46"/>
    </row>
    <row r="2854" spans="1:15">
      <c r="A2854" s="45"/>
      <c r="B2854" s="44"/>
      <c r="C2854" s="46"/>
      <c r="D2854" s="46"/>
      <c r="E2854" s="46"/>
      <c r="F2854" s="46"/>
      <c r="G2854" s="46"/>
      <c r="H2854" s="46"/>
      <c r="I2854" s="46"/>
      <c r="J2854" s="46"/>
      <c r="K2854" s="46"/>
      <c r="L2854" s="46"/>
      <c r="M2854" s="46"/>
      <c r="N2854" s="46"/>
      <c r="O2854" s="46"/>
    </row>
    <row r="2855" spans="1:15">
      <c r="A2855" s="45"/>
      <c r="B2855" s="44"/>
      <c r="C2855" s="46"/>
      <c r="D2855" s="46"/>
      <c r="E2855" s="46"/>
      <c r="F2855" s="46"/>
      <c r="G2855" s="46"/>
      <c r="H2855" s="46"/>
      <c r="I2855" s="46"/>
      <c r="J2855" s="46"/>
      <c r="K2855" s="46"/>
      <c r="L2855" s="46"/>
      <c r="M2855" s="46"/>
      <c r="N2855" s="46"/>
      <c r="O2855" s="46"/>
    </row>
    <row r="2856" spans="1:15">
      <c r="A2856" s="45"/>
      <c r="B2856" s="44"/>
      <c r="C2856" s="46"/>
      <c r="D2856" s="46"/>
      <c r="E2856" s="46"/>
      <c r="F2856" s="46"/>
      <c r="G2856" s="46"/>
      <c r="H2856" s="46"/>
      <c r="I2856" s="46"/>
      <c r="J2856" s="46"/>
      <c r="K2856" s="46"/>
      <c r="L2856" s="46"/>
      <c r="M2856" s="46"/>
      <c r="N2856" s="46"/>
      <c r="O2856" s="46"/>
    </row>
    <row r="2857" spans="1:15">
      <c r="A2857" s="45"/>
      <c r="B2857" s="44"/>
      <c r="C2857" s="46"/>
      <c r="D2857" s="46"/>
      <c r="E2857" s="46"/>
      <c r="F2857" s="46"/>
      <c r="G2857" s="46"/>
      <c r="H2857" s="46"/>
      <c r="I2857" s="46"/>
      <c r="J2857" s="46"/>
      <c r="K2857" s="46"/>
      <c r="L2857" s="46"/>
      <c r="M2857" s="46"/>
      <c r="N2857" s="46"/>
      <c r="O2857" s="46"/>
    </row>
    <row r="2858" spans="1:15">
      <c r="A2858" s="45"/>
      <c r="B2858" s="44"/>
      <c r="C2858" s="46"/>
      <c r="D2858" s="46"/>
      <c r="E2858" s="46"/>
      <c r="F2858" s="46"/>
      <c r="G2858" s="46"/>
      <c r="H2858" s="46"/>
      <c r="I2858" s="46"/>
      <c r="J2858" s="46"/>
      <c r="K2858" s="46"/>
      <c r="L2858" s="46"/>
      <c r="M2858" s="46"/>
      <c r="N2858" s="46"/>
      <c r="O2858" s="46"/>
    </row>
    <row r="2859" spans="1:15">
      <c r="A2859" s="45"/>
      <c r="B2859" s="44"/>
      <c r="C2859" s="46"/>
      <c r="D2859" s="46"/>
      <c r="E2859" s="46"/>
      <c r="F2859" s="46"/>
      <c r="G2859" s="46"/>
      <c r="H2859" s="46"/>
      <c r="I2859" s="46"/>
      <c r="J2859" s="46"/>
      <c r="K2859" s="46"/>
      <c r="L2859" s="46"/>
      <c r="M2859" s="46"/>
      <c r="N2859" s="46"/>
      <c r="O2859" s="46"/>
    </row>
    <row r="2860" spans="1:15">
      <c r="A2860" s="45"/>
      <c r="B2860" s="44"/>
      <c r="C2860" s="46"/>
      <c r="D2860" s="46"/>
      <c r="E2860" s="46"/>
      <c r="F2860" s="46"/>
      <c r="G2860" s="46"/>
      <c r="H2860" s="46"/>
      <c r="I2860" s="46"/>
      <c r="J2860" s="46"/>
      <c r="K2860" s="46"/>
      <c r="L2860" s="46"/>
      <c r="M2860" s="46"/>
      <c r="N2860" s="46"/>
      <c r="O2860" s="46"/>
    </row>
    <row r="2861" spans="1:15">
      <c r="A2861" s="45"/>
      <c r="B2861" s="44"/>
      <c r="C2861" s="46"/>
      <c r="D2861" s="46"/>
      <c r="E2861" s="46"/>
      <c r="F2861" s="46"/>
      <c r="G2861" s="46"/>
      <c r="H2861" s="46"/>
      <c r="I2861" s="46"/>
      <c r="J2861" s="46"/>
      <c r="K2861" s="46"/>
      <c r="L2861" s="46"/>
      <c r="M2861" s="46"/>
      <c r="N2861" s="46"/>
      <c r="O2861" s="46"/>
    </row>
    <row r="2862" spans="1:15">
      <c r="A2862" s="45"/>
      <c r="B2862" s="44"/>
      <c r="C2862" s="46"/>
      <c r="D2862" s="46"/>
      <c r="E2862" s="46"/>
      <c r="F2862" s="46"/>
      <c r="G2862" s="46"/>
      <c r="H2862" s="46"/>
      <c r="I2862" s="46"/>
      <c r="J2862" s="46"/>
      <c r="K2862" s="46"/>
      <c r="L2862" s="46"/>
      <c r="M2862" s="46"/>
      <c r="N2862" s="46"/>
      <c r="O2862" s="46"/>
    </row>
    <row r="2863" spans="1:15">
      <c r="A2863" s="45"/>
      <c r="B2863" s="44"/>
      <c r="C2863" s="46"/>
      <c r="D2863" s="46"/>
      <c r="E2863" s="46"/>
      <c r="F2863" s="46"/>
      <c r="G2863" s="46"/>
      <c r="H2863" s="46"/>
      <c r="I2863" s="46"/>
      <c r="J2863" s="46"/>
      <c r="K2863" s="46"/>
      <c r="L2863" s="46"/>
      <c r="M2863" s="46"/>
      <c r="N2863" s="46"/>
      <c r="O2863" s="46"/>
    </row>
    <row r="2864" spans="1:15">
      <c r="A2864" s="45"/>
      <c r="B2864" s="44"/>
      <c r="C2864" s="46"/>
      <c r="D2864" s="46"/>
      <c r="E2864" s="46"/>
      <c r="F2864" s="46"/>
      <c r="G2864" s="46"/>
      <c r="H2864" s="46"/>
      <c r="I2864" s="46"/>
      <c r="J2864" s="46"/>
      <c r="K2864" s="46"/>
      <c r="L2864" s="46"/>
      <c r="M2864" s="46"/>
      <c r="N2864" s="46"/>
      <c r="O2864" s="46"/>
    </row>
    <row r="2865" spans="1:15">
      <c r="A2865" s="45"/>
      <c r="B2865" s="44"/>
      <c r="C2865" s="46"/>
      <c r="D2865" s="46"/>
      <c r="E2865" s="46"/>
      <c r="F2865" s="46"/>
      <c r="G2865" s="46"/>
      <c r="H2865" s="46"/>
      <c r="I2865" s="46"/>
      <c r="J2865" s="46"/>
      <c r="K2865" s="46"/>
      <c r="L2865" s="46"/>
      <c r="M2865" s="46"/>
      <c r="N2865" s="46"/>
      <c r="O2865" s="46"/>
    </row>
    <row r="2866" spans="1:15">
      <c r="A2866" s="45"/>
      <c r="B2866" s="44"/>
      <c r="C2866" s="46"/>
      <c r="D2866" s="46"/>
      <c r="E2866" s="46"/>
      <c r="F2866" s="46"/>
      <c r="G2866" s="46"/>
      <c r="H2866" s="46"/>
      <c r="I2866" s="46"/>
      <c r="J2866" s="46"/>
      <c r="K2866" s="46"/>
      <c r="L2866" s="46"/>
      <c r="M2866" s="46"/>
      <c r="N2866" s="46"/>
      <c r="O2866" s="46"/>
    </row>
    <row r="2867" spans="1:15">
      <c r="A2867" s="45"/>
      <c r="B2867" s="44"/>
      <c r="C2867" s="46"/>
      <c r="D2867" s="46"/>
      <c r="E2867" s="46"/>
      <c r="F2867" s="46"/>
      <c r="G2867" s="46"/>
      <c r="H2867" s="46"/>
      <c r="I2867" s="46"/>
      <c r="J2867" s="46"/>
      <c r="K2867" s="46"/>
      <c r="L2867" s="46"/>
      <c r="M2867" s="46"/>
      <c r="N2867" s="46"/>
      <c r="O2867" s="46"/>
    </row>
    <row r="2868" spans="1:15">
      <c r="A2868" s="45"/>
      <c r="B2868" s="44"/>
      <c r="C2868" s="46"/>
      <c r="D2868" s="46"/>
      <c r="E2868" s="46"/>
      <c r="F2868" s="46"/>
      <c r="G2868" s="46"/>
      <c r="H2868" s="46"/>
      <c r="I2868" s="46"/>
      <c r="J2868" s="46"/>
      <c r="K2868" s="46"/>
      <c r="L2868" s="46"/>
      <c r="M2868" s="46"/>
      <c r="N2868" s="46"/>
      <c r="O2868" s="46"/>
    </row>
    <row r="2869" spans="1:15">
      <c r="A2869" s="45"/>
      <c r="B2869" s="44"/>
      <c r="C2869" s="46"/>
      <c r="D2869" s="46"/>
      <c r="E2869" s="46"/>
      <c r="F2869" s="46"/>
      <c r="G2869" s="46"/>
      <c r="H2869" s="46"/>
      <c r="I2869" s="46"/>
      <c r="J2869" s="46"/>
      <c r="K2869" s="46"/>
      <c r="L2869" s="46"/>
      <c r="M2869" s="46"/>
      <c r="N2869" s="46"/>
      <c r="O2869" s="46"/>
    </row>
    <row r="2870" spans="1:15">
      <c r="A2870" s="45"/>
      <c r="B2870" s="44"/>
      <c r="C2870" s="46"/>
      <c r="D2870" s="46"/>
      <c r="E2870" s="46"/>
      <c r="F2870" s="46"/>
      <c r="G2870" s="46"/>
      <c r="H2870" s="46"/>
      <c r="I2870" s="46"/>
      <c r="J2870" s="46"/>
      <c r="K2870" s="46"/>
      <c r="L2870" s="46"/>
      <c r="M2870" s="46"/>
      <c r="N2870" s="46"/>
      <c r="O2870" s="46"/>
    </row>
    <row r="2871" spans="1:15">
      <c r="A2871" s="45"/>
      <c r="B2871" s="44"/>
      <c r="C2871" s="46"/>
      <c r="D2871" s="46"/>
      <c r="E2871" s="46"/>
      <c r="F2871" s="46"/>
      <c r="G2871" s="46"/>
      <c r="H2871" s="46"/>
      <c r="I2871" s="46"/>
      <c r="J2871" s="46"/>
      <c r="K2871" s="46"/>
      <c r="L2871" s="46"/>
      <c r="M2871" s="46"/>
      <c r="N2871" s="46"/>
      <c r="O2871" s="46"/>
    </row>
    <row r="2872" spans="1:15">
      <c r="A2872" s="45"/>
      <c r="B2872" s="44"/>
      <c r="C2872" s="46"/>
      <c r="D2872" s="46"/>
      <c r="E2872" s="46"/>
      <c r="F2872" s="46"/>
      <c r="G2872" s="46"/>
      <c r="H2872" s="46"/>
      <c r="I2872" s="46"/>
      <c r="J2872" s="46"/>
      <c r="K2872" s="46"/>
      <c r="L2872" s="46"/>
      <c r="M2872" s="46"/>
      <c r="N2872" s="46"/>
      <c r="O2872" s="46"/>
    </row>
    <row r="2873" spans="1:15">
      <c r="A2873" s="45"/>
      <c r="B2873" s="44"/>
      <c r="C2873" s="46"/>
      <c r="D2873" s="46"/>
      <c r="E2873" s="46"/>
      <c r="F2873" s="46"/>
      <c r="G2873" s="46"/>
      <c r="H2873" s="46"/>
      <c r="I2873" s="46"/>
      <c r="J2873" s="46"/>
      <c r="K2873" s="46"/>
      <c r="L2873" s="46"/>
      <c r="M2873" s="46"/>
      <c r="N2873" s="46"/>
      <c r="O2873" s="46"/>
    </row>
    <row r="2874" spans="1:15">
      <c r="A2874" s="45"/>
      <c r="B2874" s="44"/>
      <c r="C2874" s="46"/>
      <c r="D2874" s="46"/>
      <c r="E2874" s="46"/>
      <c r="F2874" s="46"/>
      <c r="G2874" s="46"/>
      <c r="H2874" s="46"/>
      <c r="I2874" s="46"/>
      <c r="J2874" s="46"/>
      <c r="K2874" s="46"/>
      <c r="L2874" s="46"/>
      <c r="M2874" s="46"/>
      <c r="N2874" s="46"/>
      <c r="O2874" s="46"/>
    </row>
    <row r="2875" spans="1:15">
      <c r="A2875" s="45"/>
      <c r="B2875" s="44"/>
      <c r="C2875" s="46"/>
      <c r="D2875" s="46"/>
      <c r="E2875" s="46"/>
      <c r="F2875" s="46"/>
      <c r="G2875" s="46"/>
      <c r="H2875" s="46"/>
      <c r="I2875" s="46"/>
      <c r="J2875" s="46"/>
      <c r="K2875" s="46"/>
      <c r="L2875" s="46"/>
      <c r="M2875" s="46"/>
      <c r="N2875" s="46"/>
      <c r="O2875" s="46"/>
    </row>
    <row r="2876" spans="1:15">
      <c r="A2876" s="45"/>
      <c r="B2876" s="44"/>
      <c r="C2876" s="46"/>
      <c r="D2876" s="46"/>
      <c r="E2876" s="46"/>
      <c r="F2876" s="46"/>
      <c r="G2876" s="46"/>
      <c r="H2876" s="46"/>
      <c r="I2876" s="46"/>
      <c r="J2876" s="46"/>
      <c r="K2876" s="46"/>
      <c r="L2876" s="46"/>
      <c r="M2876" s="46"/>
      <c r="N2876" s="46"/>
      <c r="O2876" s="46"/>
    </row>
    <row r="2877" spans="1:15">
      <c r="A2877" s="45"/>
      <c r="B2877" s="44"/>
      <c r="C2877" s="46"/>
      <c r="D2877" s="46"/>
      <c r="E2877" s="46"/>
      <c r="F2877" s="46"/>
      <c r="G2877" s="46"/>
      <c r="H2877" s="46"/>
      <c r="I2877" s="46"/>
      <c r="J2877" s="46"/>
      <c r="K2877" s="46"/>
      <c r="L2877" s="46"/>
      <c r="M2877" s="46"/>
      <c r="N2877" s="46"/>
      <c r="O2877" s="46"/>
    </row>
    <row r="2878" spans="1:15">
      <c r="A2878" s="45"/>
      <c r="B2878" s="44"/>
      <c r="C2878" s="46"/>
      <c r="D2878" s="46"/>
      <c r="E2878" s="46"/>
      <c r="F2878" s="46"/>
      <c r="G2878" s="46"/>
      <c r="H2878" s="46"/>
      <c r="I2878" s="46"/>
      <c r="J2878" s="46"/>
      <c r="K2878" s="46"/>
      <c r="L2878" s="46"/>
      <c r="M2878" s="46"/>
      <c r="N2878" s="46"/>
      <c r="O2878" s="46"/>
    </row>
    <row r="2879" spans="1:15">
      <c r="A2879" s="45"/>
      <c r="B2879" s="44"/>
      <c r="C2879" s="46"/>
      <c r="D2879" s="46"/>
      <c r="E2879" s="46"/>
      <c r="F2879" s="46"/>
      <c r="G2879" s="46"/>
      <c r="H2879" s="46"/>
      <c r="I2879" s="46"/>
      <c r="J2879" s="46"/>
      <c r="K2879" s="46"/>
      <c r="L2879" s="46"/>
      <c r="M2879" s="46"/>
      <c r="N2879" s="46"/>
      <c r="O2879" s="46"/>
    </row>
    <row r="2880" spans="1:15">
      <c r="A2880" s="45"/>
      <c r="B2880" s="44"/>
      <c r="C2880" s="46"/>
      <c r="D2880" s="46"/>
      <c r="E2880" s="46"/>
      <c r="F2880" s="46"/>
      <c r="G2880" s="46"/>
      <c r="H2880" s="46"/>
      <c r="I2880" s="46"/>
      <c r="J2880" s="46"/>
      <c r="K2880" s="46"/>
      <c r="L2880" s="46"/>
      <c r="M2880" s="46"/>
      <c r="N2880" s="46"/>
      <c r="O2880" s="46"/>
    </row>
    <row r="2881" spans="1:15">
      <c r="A2881" s="45"/>
      <c r="B2881" s="44"/>
      <c r="C2881" s="46"/>
      <c r="D2881" s="46"/>
      <c r="E2881" s="46"/>
      <c r="F2881" s="46"/>
      <c r="G2881" s="46"/>
      <c r="H2881" s="46"/>
      <c r="I2881" s="46"/>
      <c r="J2881" s="46"/>
      <c r="K2881" s="46"/>
      <c r="L2881" s="46"/>
      <c r="M2881" s="46"/>
      <c r="N2881" s="46"/>
      <c r="O2881" s="46"/>
    </row>
    <row r="2882" spans="1:15">
      <c r="A2882" s="45"/>
      <c r="B2882" s="44"/>
      <c r="C2882" s="46"/>
      <c r="D2882" s="46"/>
      <c r="E2882" s="46"/>
      <c r="F2882" s="46"/>
      <c r="G2882" s="46"/>
      <c r="H2882" s="46"/>
      <c r="I2882" s="46"/>
      <c r="J2882" s="46"/>
      <c r="K2882" s="46"/>
      <c r="L2882" s="46"/>
      <c r="M2882" s="46"/>
      <c r="N2882" s="46"/>
      <c r="O2882" s="46"/>
    </row>
    <row r="2883" spans="1:15">
      <c r="A2883" s="45"/>
      <c r="B2883" s="44"/>
      <c r="C2883" s="46"/>
      <c r="D2883" s="46"/>
      <c r="E2883" s="46"/>
      <c r="F2883" s="46"/>
      <c r="G2883" s="46"/>
      <c r="H2883" s="46"/>
      <c r="I2883" s="46"/>
      <c r="J2883" s="46"/>
      <c r="K2883" s="46"/>
      <c r="L2883" s="46"/>
      <c r="M2883" s="46"/>
      <c r="N2883" s="46"/>
      <c r="O2883" s="46"/>
    </row>
    <row r="2884" spans="1:15">
      <c r="A2884" s="45"/>
      <c r="B2884" s="44"/>
      <c r="C2884" s="46"/>
      <c r="D2884" s="46"/>
      <c r="E2884" s="46"/>
      <c r="F2884" s="46"/>
      <c r="G2884" s="46"/>
      <c r="H2884" s="46"/>
      <c r="I2884" s="46"/>
      <c r="J2884" s="46"/>
      <c r="K2884" s="46"/>
      <c r="L2884" s="46"/>
      <c r="M2884" s="46"/>
      <c r="N2884" s="46"/>
      <c r="O2884" s="46"/>
    </row>
    <row r="2885" spans="1:15">
      <c r="A2885" s="45"/>
      <c r="B2885" s="44"/>
      <c r="C2885" s="46"/>
      <c r="D2885" s="46"/>
      <c r="E2885" s="46"/>
      <c r="F2885" s="46"/>
      <c r="G2885" s="46"/>
      <c r="H2885" s="46"/>
      <c r="I2885" s="46"/>
      <c r="J2885" s="46"/>
      <c r="K2885" s="46"/>
      <c r="L2885" s="46"/>
      <c r="M2885" s="46"/>
      <c r="N2885" s="46"/>
      <c r="O2885" s="46"/>
    </row>
    <row r="2886" spans="1:15">
      <c r="A2886" s="45"/>
      <c r="B2886" s="44"/>
      <c r="C2886" s="46"/>
      <c r="D2886" s="46"/>
      <c r="E2886" s="46"/>
      <c r="F2886" s="46"/>
      <c r="G2886" s="46"/>
      <c r="H2886" s="46"/>
      <c r="I2886" s="46"/>
      <c r="J2886" s="46"/>
      <c r="K2886" s="46"/>
      <c r="L2886" s="46"/>
      <c r="M2886" s="46"/>
      <c r="N2886" s="46"/>
      <c r="O2886" s="46"/>
    </row>
    <row r="2887" spans="1:15">
      <c r="A2887" s="45"/>
      <c r="B2887" s="44"/>
      <c r="C2887" s="46"/>
      <c r="D2887" s="46"/>
      <c r="E2887" s="46"/>
      <c r="F2887" s="46"/>
      <c r="G2887" s="46"/>
      <c r="H2887" s="46"/>
      <c r="I2887" s="46"/>
      <c r="J2887" s="46"/>
      <c r="K2887" s="46"/>
      <c r="L2887" s="46"/>
      <c r="M2887" s="46"/>
      <c r="N2887" s="46"/>
      <c r="O2887" s="46"/>
    </row>
    <row r="2888" spans="1:15">
      <c r="A2888" s="45"/>
      <c r="B2888" s="44"/>
      <c r="C2888" s="46"/>
      <c r="D2888" s="46"/>
      <c r="E2888" s="46"/>
      <c r="F2888" s="46"/>
      <c r="G2888" s="46"/>
      <c r="H2888" s="46"/>
      <c r="I2888" s="46"/>
      <c r="J2888" s="46"/>
      <c r="K2888" s="46"/>
      <c r="L2888" s="46"/>
      <c r="M2888" s="46"/>
      <c r="N2888" s="46"/>
      <c r="O2888" s="46"/>
    </row>
    <row r="2889" spans="1:15">
      <c r="A2889" s="45"/>
      <c r="B2889" s="44"/>
      <c r="C2889" s="46"/>
      <c r="D2889" s="46"/>
      <c r="E2889" s="46"/>
      <c r="F2889" s="46"/>
      <c r="G2889" s="46"/>
      <c r="H2889" s="46"/>
      <c r="I2889" s="46"/>
      <c r="J2889" s="46"/>
      <c r="K2889" s="46"/>
      <c r="L2889" s="46"/>
      <c r="M2889" s="46"/>
      <c r="N2889" s="46"/>
      <c r="O2889" s="46"/>
    </row>
    <row r="2890" spans="1:15">
      <c r="A2890" s="45"/>
      <c r="B2890" s="44"/>
      <c r="C2890" s="46"/>
      <c r="D2890" s="46"/>
      <c r="E2890" s="46"/>
      <c r="F2890" s="46"/>
      <c r="G2890" s="46"/>
      <c r="H2890" s="46"/>
      <c r="I2890" s="46"/>
      <c r="J2890" s="46"/>
      <c r="K2890" s="46"/>
      <c r="L2890" s="46"/>
      <c r="M2890" s="46"/>
      <c r="N2890" s="46"/>
      <c r="O2890" s="46"/>
    </row>
    <row r="2891" spans="1:15">
      <c r="A2891" s="45"/>
      <c r="B2891" s="44"/>
      <c r="C2891" s="46"/>
      <c r="D2891" s="46"/>
      <c r="E2891" s="46"/>
      <c r="F2891" s="46"/>
      <c r="G2891" s="46"/>
      <c r="H2891" s="46"/>
      <c r="I2891" s="46"/>
      <c r="J2891" s="46"/>
      <c r="K2891" s="46"/>
      <c r="L2891" s="46"/>
      <c r="M2891" s="46"/>
      <c r="N2891" s="46"/>
      <c r="O2891" s="46"/>
    </row>
    <row r="2892" spans="1:15">
      <c r="A2892" s="45"/>
      <c r="B2892" s="44"/>
      <c r="C2892" s="46"/>
      <c r="D2892" s="46"/>
      <c r="E2892" s="46"/>
      <c r="F2892" s="46"/>
      <c r="G2892" s="46"/>
      <c r="H2892" s="46"/>
      <c r="I2892" s="46"/>
      <c r="J2892" s="46"/>
      <c r="K2892" s="46"/>
      <c r="L2892" s="46"/>
      <c r="M2892" s="46"/>
      <c r="N2892" s="46"/>
      <c r="O2892" s="46"/>
    </row>
    <row r="2893" spans="1:15">
      <c r="A2893" s="45"/>
      <c r="B2893" s="44"/>
      <c r="C2893" s="46"/>
      <c r="D2893" s="46"/>
      <c r="E2893" s="46"/>
      <c r="F2893" s="46"/>
      <c r="G2893" s="46"/>
      <c r="H2893" s="46"/>
      <c r="I2893" s="46"/>
      <c r="J2893" s="46"/>
      <c r="K2893" s="46"/>
      <c r="L2893" s="46"/>
      <c r="M2893" s="46"/>
      <c r="N2893" s="46"/>
      <c r="O2893" s="46"/>
    </row>
    <row r="2894" spans="1:15">
      <c r="A2894" s="45"/>
      <c r="B2894" s="44"/>
      <c r="C2894" s="46"/>
      <c r="D2894" s="46"/>
      <c r="E2894" s="46"/>
      <c r="F2894" s="46"/>
      <c r="G2894" s="46"/>
      <c r="H2894" s="46"/>
      <c r="I2894" s="46"/>
      <c r="J2894" s="46"/>
      <c r="K2894" s="46"/>
      <c r="L2894" s="46"/>
      <c r="M2894" s="46"/>
      <c r="N2894" s="46"/>
      <c r="O2894" s="46"/>
    </row>
    <row r="2895" spans="1:15">
      <c r="A2895" s="45"/>
      <c r="B2895" s="44"/>
      <c r="C2895" s="46"/>
      <c r="D2895" s="46"/>
      <c r="E2895" s="46"/>
      <c r="F2895" s="46"/>
      <c r="G2895" s="46"/>
      <c r="H2895" s="46"/>
      <c r="I2895" s="46"/>
      <c r="J2895" s="46"/>
      <c r="K2895" s="46"/>
      <c r="L2895" s="46"/>
      <c r="M2895" s="46"/>
      <c r="N2895" s="46"/>
      <c r="O2895" s="46"/>
    </row>
    <row r="2896" spans="1:15">
      <c r="A2896" s="45"/>
      <c r="B2896" s="44"/>
      <c r="C2896" s="46"/>
      <c r="D2896" s="46"/>
      <c r="E2896" s="46"/>
      <c r="F2896" s="46"/>
      <c r="G2896" s="46"/>
      <c r="H2896" s="46"/>
      <c r="I2896" s="46"/>
      <c r="J2896" s="46"/>
      <c r="K2896" s="46"/>
      <c r="L2896" s="46"/>
      <c r="M2896" s="46"/>
      <c r="N2896" s="46"/>
      <c r="O2896" s="46"/>
    </row>
    <row r="2897" spans="1:15">
      <c r="A2897" s="45"/>
      <c r="B2897" s="44"/>
      <c r="C2897" s="46"/>
      <c r="D2897" s="46"/>
      <c r="E2897" s="46"/>
      <c r="F2897" s="46"/>
      <c r="G2897" s="46"/>
      <c r="H2897" s="46"/>
      <c r="I2897" s="46"/>
      <c r="J2897" s="46"/>
      <c r="K2897" s="46"/>
      <c r="L2897" s="46"/>
      <c r="M2897" s="46"/>
      <c r="N2897" s="46"/>
      <c r="O2897" s="46"/>
    </row>
    <row r="2898" spans="1:15">
      <c r="A2898" s="45"/>
      <c r="B2898" s="44"/>
      <c r="C2898" s="46"/>
      <c r="D2898" s="46"/>
      <c r="E2898" s="46"/>
      <c r="F2898" s="46"/>
      <c r="G2898" s="46"/>
      <c r="H2898" s="46"/>
      <c r="I2898" s="46"/>
      <c r="J2898" s="46"/>
      <c r="K2898" s="46"/>
      <c r="L2898" s="46"/>
      <c r="M2898" s="46"/>
      <c r="N2898" s="46"/>
      <c r="O2898" s="46"/>
    </row>
    <row r="2899" spans="1:15">
      <c r="A2899" s="45"/>
      <c r="B2899" s="44"/>
      <c r="C2899" s="46"/>
      <c r="D2899" s="46"/>
      <c r="E2899" s="46"/>
      <c r="F2899" s="46"/>
      <c r="G2899" s="46"/>
      <c r="H2899" s="46"/>
      <c r="I2899" s="46"/>
      <c r="J2899" s="46"/>
      <c r="K2899" s="46"/>
      <c r="L2899" s="46"/>
      <c r="M2899" s="46"/>
      <c r="N2899" s="46"/>
      <c r="O2899" s="46"/>
    </row>
    <row r="2900" spans="1:15">
      <c r="A2900" s="45"/>
      <c r="B2900" s="44"/>
      <c r="C2900" s="46"/>
      <c r="D2900" s="46"/>
      <c r="E2900" s="46"/>
      <c r="F2900" s="46"/>
      <c r="G2900" s="46"/>
      <c r="H2900" s="46"/>
      <c r="I2900" s="46"/>
      <c r="J2900" s="46"/>
      <c r="K2900" s="46"/>
      <c r="L2900" s="46"/>
      <c r="M2900" s="46"/>
      <c r="N2900" s="46"/>
      <c r="O2900" s="46"/>
    </row>
    <row r="2901" spans="1:15">
      <c r="A2901" s="45"/>
      <c r="B2901" s="44"/>
      <c r="C2901" s="46"/>
      <c r="D2901" s="46"/>
      <c r="E2901" s="46"/>
      <c r="F2901" s="46"/>
      <c r="G2901" s="46"/>
      <c r="H2901" s="46"/>
      <c r="I2901" s="46"/>
      <c r="J2901" s="46"/>
      <c r="K2901" s="46"/>
      <c r="L2901" s="46"/>
      <c r="M2901" s="46"/>
      <c r="N2901" s="46"/>
      <c r="O2901" s="46"/>
    </row>
    <row r="2902" spans="1:15">
      <c r="A2902" s="45"/>
      <c r="B2902" s="44"/>
      <c r="C2902" s="46"/>
      <c r="D2902" s="46"/>
      <c r="E2902" s="46"/>
      <c r="F2902" s="46"/>
      <c r="G2902" s="46"/>
      <c r="H2902" s="46"/>
      <c r="I2902" s="46"/>
      <c r="J2902" s="46"/>
      <c r="K2902" s="46"/>
      <c r="L2902" s="46"/>
      <c r="M2902" s="46"/>
      <c r="N2902" s="46"/>
      <c r="O2902" s="46"/>
    </row>
    <row r="2903" spans="1:15">
      <c r="A2903" s="45"/>
      <c r="B2903" s="44"/>
      <c r="C2903" s="46"/>
      <c r="D2903" s="46"/>
      <c r="E2903" s="46"/>
      <c r="F2903" s="46"/>
      <c r="G2903" s="46"/>
      <c r="H2903" s="46"/>
      <c r="I2903" s="46"/>
      <c r="J2903" s="46"/>
      <c r="K2903" s="46"/>
      <c r="L2903" s="46"/>
      <c r="M2903" s="46"/>
      <c r="N2903" s="46"/>
      <c r="O2903" s="46"/>
    </row>
    <row r="2904" spans="1:15">
      <c r="A2904" s="45"/>
      <c r="B2904" s="44"/>
      <c r="C2904" s="46"/>
      <c r="D2904" s="46"/>
      <c r="E2904" s="46"/>
      <c r="F2904" s="46"/>
      <c r="G2904" s="46"/>
      <c r="H2904" s="46"/>
      <c r="I2904" s="46"/>
      <c r="J2904" s="46"/>
      <c r="K2904" s="46"/>
      <c r="L2904" s="46"/>
      <c r="M2904" s="46"/>
      <c r="N2904" s="46"/>
      <c r="O2904" s="46"/>
    </row>
    <row r="2905" spans="1:15">
      <c r="A2905" s="45"/>
      <c r="B2905" s="44"/>
      <c r="C2905" s="46"/>
      <c r="D2905" s="46"/>
      <c r="E2905" s="46"/>
      <c r="F2905" s="46"/>
      <c r="G2905" s="46"/>
      <c r="H2905" s="46"/>
      <c r="I2905" s="46"/>
      <c r="J2905" s="46"/>
      <c r="K2905" s="46"/>
      <c r="L2905" s="46"/>
      <c r="M2905" s="46"/>
      <c r="N2905" s="46"/>
      <c r="O2905" s="46"/>
    </row>
    <row r="2906" spans="1:15">
      <c r="A2906" s="45"/>
      <c r="B2906" s="44"/>
      <c r="C2906" s="46"/>
      <c r="D2906" s="46"/>
      <c r="E2906" s="46"/>
      <c r="F2906" s="46"/>
      <c r="G2906" s="46"/>
      <c r="H2906" s="46"/>
      <c r="I2906" s="46"/>
      <c r="J2906" s="46"/>
      <c r="K2906" s="46"/>
      <c r="L2906" s="46"/>
      <c r="M2906" s="46"/>
      <c r="N2906" s="46"/>
      <c r="O2906" s="46"/>
    </row>
    <row r="2907" spans="1:15">
      <c r="A2907" s="45"/>
      <c r="B2907" s="44"/>
      <c r="C2907" s="46"/>
      <c r="D2907" s="46"/>
      <c r="E2907" s="46"/>
      <c r="F2907" s="46"/>
      <c r="G2907" s="46"/>
      <c r="H2907" s="46"/>
      <c r="I2907" s="46"/>
      <c r="J2907" s="46"/>
      <c r="K2907" s="46"/>
      <c r="L2907" s="46"/>
      <c r="M2907" s="46"/>
      <c r="N2907" s="46"/>
      <c r="O2907" s="46"/>
    </row>
    <row r="2908" spans="1:15">
      <c r="A2908" s="45"/>
      <c r="B2908" s="44"/>
      <c r="C2908" s="46"/>
      <c r="D2908" s="46"/>
      <c r="E2908" s="46"/>
      <c r="F2908" s="46"/>
      <c r="G2908" s="46"/>
      <c r="H2908" s="46"/>
      <c r="I2908" s="46"/>
      <c r="J2908" s="46"/>
      <c r="K2908" s="46"/>
      <c r="L2908" s="46"/>
      <c r="M2908" s="46"/>
      <c r="N2908" s="46"/>
      <c r="O2908" s="46"/>
    </row>
    <row r="2909" spans="1:15">
      <c r="A2909" s="45"/>
      <c r="B2909" s="44"/>
      <c r="C2909" s="46"/>
      <c r="D2909" s="46"/>
      <c r="E2909" s="46"/>
      <c r="F2909" s="46"/>
      <c r="G2909" s="46"/>
      <c r="H2909" s="46"/>
      <c r="I2909" s="46"/>
      <c r="J2909" s="46"/>
      <c r="K2909" s="46"/>
      <c r="L2909" s="46"/>
      <c r="M2909" s="46"/>
      <c r="N2909" s="46"/>
      <c r="O2909" s="46"/>
    </row>
    <row r="2910" spans="1:15">
      <c r="A2910" s="45"/>
      <c r="B2910" s="44"/>
      <c r="C2910" s="46"/>
      <c r="D2910" s="46"/>
      <c r="E2910" s="46"/>
      <c r="F2910" s="46"/>
      <c r="G2910" s="46"/>
      <c r="H2910" s="46"/>
      <c r="I2910" s="46"/>
      <c r="J2910" s="46"/>
      <c r="K2910" s="46"/>
      <c r="L2910" s="46"/>
      <c r="M2910" s="46"/>
      <c r="N2910" s="46"/>
      <c r="O2910" s="46"/>
    </row>
    <row r="2911" spans="1:15">
      <c r="A2911" s="45"/>
      <c r="B2911" s="44"/>
      <c r="C2911" s="46"/>
      <c r="D2911" s="46"/>
      <c r="E2911" s="46"/>
      <c r="F2911" s="46"/>
      <c r="G2911" s="46"/>
      <c r="H2911" s="46"/>
      <c r="I2911" s="46"/>
      <c r="J2911" s="46"/>
      <c r="K2911" s="46"/>
      <c r="L2911" s="46"/>
      <c r="M2911" s="46"/>
      <c r="N2911" s="46"/>
      <c r="O2911" s="46"/>
    </row>
    <row r="2912" spans="1:15">
      <c r="A2912" s="45"/>
      <c r="B2912" s="44"/>
      <c r="C2912" s="46"/>
      <c r="D2912" s="46"/>
      <c r="E2912" s="46"/>
      <c r="F2912" s="46"/>
      <c r="G2912" s="46"/>
      <c r="H2912" s="46"/>
      <c r="I2912" s="46"/>
      <c r="J2912" s="46"/>
      <c r="K2912" s="46"/>
      <c r="L2912" s="46"/>
      <c r="M2912" s="46"/>
      <c r="N2912" s="46"/>
      <c r="O2912" s="46"/>
    </row>
    <row r="2913" spans="1:15">
      <c r="A2913" s="45"/>
      <c r="B2913" s="44"/>
      <c r="C2913" s="46"/>
      <c r="D2913" s="46"/>
      <c r="E2913" s="46"/>
      <c r="F2913" s="46"/>
      <c r="G2913" s="46"/>
      <c r="H2913" s="46"/>
      <c r="I2913" s="46"/>
      <c r="J2913" s="46"/>
      <c r="K2913" s="46"/>
      <c r="L2913" s="46"/>
      <c r="M2913" s="46"/>
      <c r="N2913" s="46"/>
      <c r="O2913" s="46"/>
    </row>
    <row r="2914" spans="1:15">
      <c r="A2914" s="45"/>
      <c r="B2914" s="44"/>
      <c r="C2914" s="46"/>
      <c r="D2914" s="46"/>
      <c r="E2914" s="46"/>
      <c r="F2914" s="46"/>
      <c r="G2914" s="46"/>
      <c r="H2914" s="46"/>
      <c r="I2914" s="46"/>
      <c r="J2914" s="46"/>
      <c r="K2914" s="46"/>
      <c r="L2914" s="46"/>
      <c r="M2914" s="46"/>
      <c r="N2914" s="46"/>
      <c r="O2914" s="46"/>
    </row>
    <row r="2915" spans="1:15">
      <c r="A2915" s="45"/>
      <c r="B2915" s="44"/>
      <c r="C2915" s="46"/>
      <c r="D2915" s="46"/>
      <c r="E2915" s="46"/>
      <c r="F2915" s="46"/>
      <c r="G2915" s="46"/>
      <c r="H2915" s="46"/>
      <c r="I2915" s="46"/>
      <c r="J2915" s="46"/>
      <c r="K2915" s="46"/>
      <c r="L2915" s="46"/>
      <c r="M2915" s="46"/>
      <c r="N2915" s="46"/>
      <c r="O2915" s="46"/>
    </row>
    <row r="2916" spans="1:15">
      <c r="A2916" s="45"/>
      <c r="B2916" s="44"/>
      <c r="C2916" s="46"/>
      <c r="D2916" s="46"/>
      <c r="E2916" s="46"/>
      <c r="F2916" s="46"/>
      <c r="G2916" s="46"/>
      <c r="H2916" s="46"/>
      <c r="I2916" s="46"/>
      <c r="J2916" s="46"/>
      <c r="K2916" s="46"/>
      <c r="L2916" s="46"/>
      <c r="M2916" s="46"/>
      <c r="N2916" s="46"/>
      <c r="O2916" s="46"/>
    </row>
    <row r="2917" spans="1:15">
      <c r="A2917" s="45"/>
      <c r="B2917" s="44"/>
      <c r="C2917" s="46"/>
      <c r="D2917" s="46"/>
      <c r="E2917" s="46"/>
      <c r="F2917" s="46"/>
      <c r="G2917" s="46"/>
      <c r="H2917" s="46"/>
      <c r="I2917" s="46"/>
      <c r="J2917" s="46"/>
      <c r="K2917" s="46"/>
      <c r="L2917" s="46"/>
      <c r="M2917" s="46"/>
      <c r="N2917" s="46"/>
      <c r="O2917" s="46"/>
    </row>
    <row r="2918" spans="1:15">
      <c r="A2918" s="45"/>
      <c r="B2918" s="44"/>
      <c r="C2918" s="46"/>
      <c r="D2918" s="46"/>
      <c r="E2918" s="46"/>
      <c r="F2918" s="46"/>
      <c r="G2918" s="46"/>
      <c r="H2918" s="46"/>
      <c r="I2918" s="46"/>
      <c r="J2918" s="46"/>
      <c r="K2918" s="46"/>
      <c r="L2918" s="46"/>
      <c r="M2918" s="46"/>
      <c r="N2918" s="46"/>
      <c r="O2918" s="46"/>
    </row>
    <row r="2919" spans="1:15">
      <c r="A2919" s="45"/>
      <c r="B2919" s="44"/>
      <c r="C2919" s="46"/>
      <c r="D2919" s="46"/>
      <c r="E2919" s="46"/>
      <c r="F2919" s="46"/>
      <c r="G2919" s="46"/>
      <c r="H2919" s="46"/>
      <c r="I2919" s="46"/>
      <c r="J2919" s="46"/>
      <c r="K2919" s="46"/>
      <c r="L2919" s="46"/>
      <c r="M2919" s="46"/>
      <c r="N2919" s="46"/>
      <c r="O2919" s="46"/>
    </row>
    <row r="2920" spans="1:15">
      <c r="A2920" s="45"/>
      <c r="B2920" s="44"/>
      <c r="C2920" s="46"/>
      <c r="D2920" s="46"/>
      <c r="E2920" s="46"/>
      <c r="F2920" s="46"/>
      <c r="G2920" s="46"/>
      <c r="H2920" s="46"/>
      <c r="I2920" s="46"/>
      <c r="J2920" s="46"/>
      <c r="K2920" s="46"/>
      <c r="L2920" s="46"/>
      <c r="M2920" s="46"/>
      <c r="N2920" s="46"/>
      <c r="O2920" s="46"/>
    </row>
    <row r="2921" spans="1:15">
      <c r="A2921" s="45"/>
      <c r="B2921" s="44"/>
      <c r="C2921" s="46"/>
      <c r="D2921" s="46"/>
      <c r="E2921" s="46"/>
      <c r="F2921" s="46"/>
      <c r="G2921" s="46"/>
      <c r="H2921" s="46"/>
      <c r="I2921" s="46"/>
      <c r="J2921" s="46"/>
      <c r="K2921" s="46"/>
      <c r="L2921" s="46"/>
      <c r="M2921" s="46"/>
      <c r="N2921" s="46"/>
      <c r="O2921" s="46"/>
    </row>
    <row r="2922" spans="1:15">
      <c r="A2922" s="45"/>
      <c r="B2922" s="44"/>
      <c r="C2922" s="46"/>
      <c r="D2922" s="46"/>
      <c r="E2922" s="46"/>
      <c r="F2922" s="46"/>
      <c r="G2922" s="46"/>
      <c r="H2922" s="46"/>
      <c r="I2922" s="46"/>
      <c r="J2922" s="46"/>
      <c r="K2922" s="46"/>
      <c r="L2922" s="46"/>
      <c r="M2922" s="46"/>
      <c r="N2922" s="46"/>
      <c r="O2922" s="46"/>
    </row>
    <row r="2923" spans="1:15">
      <c r="A2923" s="45"/>
      <c r="B2923" s="44"/>
      <c r="C2923" s="46"/>
      <c r="D2923" s="46"/>
      <c r="E2923" s="46"/>
      <c r="F2923" s="46"/>
      <c r="G2923" s="46"/>
      <c r="H2923" s="46"/>
      <c r="I2923" s="46"/>
      <c r="J2923" s="46"/>
      <c r="K2923" s="46"/>
      <c r="L2923" s="46"/>
      <c r="M2923" s="46"/>
      <c r="N2923" s="46"/>
      <c r="O2923" s="46"/>
    </row>
    <row r="2924" spans="1:15">
      <c r="A2924" s="45"/>
      <c r="B2924" s="44"/>
      <c r="C2924" s="46"/>
      <c r="D2924" s="46"/>
      <c r="E2924" s="46"/>
      <c r="F2924" s="46"/>
      <c r="G2924" s="46"/>
      <c r="H2924" s="46"/>
      <c r="I2924" s="46"/>
      <c r="J2924" s="46"/>
      <c r="K2924" s="46"/>
      <c r="L2924" s="46"/>
      <c r="M2924" s="46"/>
      <c r="N2924" s="46"/>
      <c r="O2924" s="46"/>
    </row>
    <row r="2925" spans="1:15">
      <c r="A2925" s="45"/>
      <c r="B2925" s="44"/>
      <c r="C2925" s="46"/>
      <c r="D2925" s="46"/>
      <c r="E2925" s="46"/>
      <c r="F2925" s="46"/>
      <c r="G2925" s="46"/>
      <c r="H2925" s="46"/>
      <c r="I2925" s="46"/>
      <c r="J2925" s="46"/>
      <c r="K2925" s="46"/>
      <c r="L2925" s="46"/>
      <c r="M2925" s="46"/>
      <c r="N2925" s="46"/>
      <c r="O2925" s="46"/>
    </row>
    <row r="2926" spans="1:15">
      <c r="A2926" s="45"/>
      <c r="B2926" s="44"/>
      <c r="C2926" s="46"/>
      <c r="D2926" s="46"/>
      <c r="E2926" s="46"/>
      <c r="F2926" s="46"/>
      <c r="G2926" s="46"/>
      <c r="H2926" s="46"/>
      <c r="I2926" s="46"/>
      <c r="J2926" s="46"/>
      <c r="K2926" s="46"/>
      <c r="L2926" s="46"/>
      <c r="M2926" s="46"/>
      <c r="N2926" s="46"/>
      <c r="O2926" s="46"/>
    </row>
    <row r="2927" spans="1:15">
      <c r="A2927" s="45"/>
      <c r="B2927" s="44"/>
      <c r="C2927" s="46"/>
      <c r="D2927" s="46"/>
      <c r="E2927" s="46"/>
      <c r="F2927" s="46"/>
      <c r="G2927" s="46"/>
      <c r="H2927" s="46"/>
      <c r="I2927" s="46"/>
      <c r="J2927" s="46"/>
      <c r="K2927" s="46"/>
      <c r="L2927" s="46"/>
      <c r="M2927" s="46"/>
      <c r="N2927" s="46"/>
      <c r="O2927" s="46"/>
    </row>
    <row r="2928" spans="1:15">
      <c r="A2928" s="45"/>
      <c r="B2928" s="44"/>
      <c r="C2928" s="46"/>
      <c r="D2928" s="46"/>
      <c r="E2928" s="46"/>
      <c r="F2928" s="46"/>
      <c r="G2928" s="46"/>
      <c r="H2928" s="46"/>
      <c r="I2928" s="46"/>
      <c r="J2928" s="46"/>
      <c r="K2928" s="46"/>
      <c r="L2928" s="46"/>
      <c r="M2928" s="46"/>
      <c r="N2928" s="46"/>
      <c r="O2928" s="46"/>
    </row>
    <row r="2929" spans="1:15">
      <c r="A2929" s="45"/>
      <c r="B2929" s="44"/>
      <c r="C2929" s="46"/>
      <c r="D2929" s="46"/>
      <c r="E2929" s="46"/>
      <c r="F2929" s="46"/>
      <c r="G2929" s="46"/>
      <c r="H2929" s="46"/>
      <c r="I2929" s="46"/>
      <c r="J2929" s="46"/>
      <c r="K2929" s="46"/>
      <c r="L2929" s="46"/>
      <c r="M2929" s="46"/>
      <c r="N2929" s="46"/>
      <c r="O2929" s="46"/>
    </row>
    <row r="2930" spans="1:15">
      <c r="A2930" s="45"/>
      <c r="B2930" s="44"/>
      <c r="C2930" s="46"/>
      <c r="D2930" s="46"/>
      <c r="E2930" s="46"/>
      <c r="F2930" s="46"/>
      <c r="G2930" s="46"/>
      <c r="H2930" s="46"/>
      <c r="I2930" s="46"/>
      <c r="J2930" s="46"/>
      <c r="K2930" s="46"/>
      <c r="L2930" s="46"/>
      <c r="M2930" s="46"/>
      <c r="N2930" s="46"/>
      <c r="O2930" s="46"/>
    </row>
    <row r="2931" spans="1:15">
      <c r="A2931" s="45"/>
      <c r="B2931" s="44"/>
      <c r="C2931" s="46"/>
      <c r="D2931" s="46"/>
      <c r="E2931" s="46"/>
      <c r="F2931" s="46"/>
      <c r="G2931" s="46"/>
      <c r="H2931" s="46"/>
      <c r="I2931" s="46"/>
      <c r="J2931" s="46"/>
      <c r="K2931" s="46"/>
      <c r="L2931" s="46"/>
      <c r="M2931" s="46"/>
      <c r="N2931" s="46"/>
      <c r="O2931" s="46"/>
    </row>
    <row r="2932" spans="1:15">
      <c r="A2932" s="45"/>
      <c r="B2932" s="44"/>
      <c r="C2932" s="46"/>
      <c r="D2932" s="46"/>
      <c r="E2932" s="46"/>
      <c r="F2932" s="46"/>
      <c r="G2932" s="46"/>
      <c r="H2932" s="46"/>
      <c r="I2932" s="46"/>
      <c r="J2932" s="46"/>
      <c r="K2932" s="46"/>
      <c r="L2932" s="46"/>
      <c r="M2932" s="46"/>
      <c r="N2932" s="46"/>
      <c r="O2932" s="46"/>
    </row>
    <row r="2933" spans="1:15">
      <c r="A2933" s="45"/>
      <c r="B2933" s="44"/>
      <c r="C2933" s="46"/>
      <c r="D2933" s="46"/>
      <c r="E2933" s="46"/>
      <c r="F2933" s="46"/>
      <c r="G2933" s="46"/>
      <c r="H2933" s="46"/>
      <c r="I2933" s="46"/>
      <c r="J2933" s="46"/>
      <c r="K2933" s="46"/>
      <c r="L2933" s="46"/>
      <c r="M2933" s="46"/>
      <c r="N2933" s="46"/>
      <c r="O2933" s="46"/>
    </row>
    <row r="2934" spans="1:15">
      <c r="A2934" s="45"/>
      <c r="B2934" s="44"/>
      <c r="C2934" s="46"/>
      <c r="D2934" s="46"/>
      <c r="E2934" s="46"/>
      <c r="F2934" s="46"/>
      <c r="G2934" s="46"/>
      <c r="H2934" s="46"/>
      <c r="I2934" s="46"/>
      <c r="J2934" s="46"/>
      <c r="K2934" s="46"/>
      <c r="L2934" s="46"/>
      <c r="M2934" s="46"/>
      <c r="N2934" s="46"/>
      <c r="O2934" s="46"/>
    </row>
    <row r="2935" spans="1:15">
      <c r="A2935" s="45"/>
      <c r="B2935" s="44"/>
      <c r="C2935" s="46"/>
      <c r="D2935" s="46"/>
      <c r="E2935" s="46"/>
      <c r="F2935" s="46"/>
      <c r="G2935" s="46"/>
      <c r="H2935" s="46"/>
      <c r="I2935" s="46"/>
      <c r="J2935" s="46"/>
      <c r="K2935" s="46"/>
      <c r="L2935" s="46"/>
      <c r="M2935" s="46"/>
      <c r="N2935" s="46"/>
      <c r="O2935" s="46"/>
    </row>
    <row r="2936" spans="1:15">
      <c r="A2936" s="45"/>
      <c r="B2936" s="44"/>
      <c r="C2936" s="46"/>
      <c r="D2936" s="46"/>
      <c r="E2936" s="46"/>
      <c r="F2936" s="46"/>
      <c r="G2936" s="46"/>
      <c r="H2936" s="46"/>
      <c r="I2936" s="46"/>
      <c r="J2936" s="46"/>
      <c r="K2936" s="46"/>
      <c r="L2936" s="46"/>
      <c r="M2936" s="46"/>
      <c r="N2936" s="46"/>
      <c r="O2936" s="46"/>
    </row>
    <row r="2937" spans="1:15">
      <c r="A2937" s="45"/>
      <c r="B2937" s="44"/>
      <c r="C2937" s="46"/>
      <c r="D2937" s="46"/>
      <c r="E2937" s="46"/>
      <c r="F2937" s="46"/>
      <c r="G2937" s="46"/>
      <c r="H2937" s="46"/>
      <c r="I2937" s="46"/>
      <c r="J2937" s="46"/>
      <c r="K2937" s="46"/>
      <c r="L2937" s="46"/>
      <c r="M2937" s="46"/>
      <c r="N2937" s="46"/>
      <c r="O2937" s="46"/>
    </row>
    <row r="2938" spans="1:15">
      <c r="A2938" s="45"/>
      <c r="B2938" s="44"/>
      <c r="C2938" s="46"/>
      <c r="D2938" s="46"/>
      <c r="E2938" s="46"/>
      <c r="F2938" s="46"/>
      <c r="G2938" s="46"/>
      <c r="H2938" s="46"/>
      <c r="I2938" s="46"/>
      <c r="J2938" s="46"/>
      <c r="K2938" s="46"/>
      <c r="L2938" s="46"/>
      <c r="M2938" s="46"/>
      <c r="N2938" s="46"/>
      <c r="O2938" s="46"/>
    </row>
    <row r="2939" spans="1:15">
      <c r="A2939" s="45"/>
      <c r="B2939" s="44"/>
      <c r="C2939" s="46"/>
      <c r="D2939" s="46"/>
      <c r="E2939" s="46"/>
      <c r="F2939" s="46"/>
      <c r="G2939" s="46"/>
      <c r="H2939" s="46"/>
      <c r="I2939" s="46"/>
      <c r="J2939" s="46"/>
      <c r="K2939" s="46"/>
      <c r="L2939" s="46"/>
      <c r="M2939" s="46"/>
      <c r="N2939" s="46"/>
      <c r="O2939" s="46"/>
    </row>
    <row r="2940" spans="1:15">
      <c r="A2940" s="45"/>
      <c r="B2940" s="44"/>
      <c r="C2940" s="46"/>
      <c r="D2940" s="46"/>
      <c r="E2940" s="46"/>
      <c r="F2940" s="46"/>
      <c r="G2940" s="46"/>
      <c r="H2940" s="46"/>
      <c r="I2940" s="46"/>
      <c r="J2940" s="46"/>
      <c r="K2940" s="46"/>
      <c r="L2940" s="46"/>
      <c r="M2940" s="46"/>
      <c r="N2940" s="46"/>
      <c r="O2940" s="46"/>
    </row>
    <row r="2941" spans="1:15">
      <c r="A2941" s="45"/>
      <c r="B2941" s="44"/>
      <c r="C2941" s="46"/>
      <c r="D2941" s="46"/>
      <c r="E2941" s="46"/>
      <c r="F2941" s="46"/>
      <c r="G2941" s="46"/>
      <c r="H2941" s="46"/>
      <c r="I2941" s="46"/>
      <c r="J2941" s="46"/>
      <c r="K2941" s="46"/>
      <c r="L2941" s="46"/>
      <c r="M2941" s="46"/>
      <c r="N2941" s="46"/>
      <c r="O2941" s="46"/>
    </row>
    <row r="2942" spans="1:15">
      <c r="A2942" s="45"/>
      <c r="B2942" s="44"/>
      <c r="C2942" s="46"/>
      <c r="D2942" s="46"/>
      <c r="E2942" s="46"/>
      <c r="F2942" s="46"/>
      <c r="G2942" s="46"/>
      <c r="H2942" s="46"/>
      <c r="I2942" s="46"/>
      <c r="J2942" s="46"/>
      <c r="K2942" s="46"/>
      <c r="L2942" s="46"/>
      <c r="M2942" s="46"/>
      <c r="N2942" s="46"/>
      <c r="O2942" s="46"/>
    </row>
    <row r="2943" spans="1:15">
      <c r="A2943" s="45"/>
      <c r="B2943" s="44"/>
      <c r="C2943" s="46"/>
      <c r="D2943" s="46"/>
      <c r="E2943" s="46"/>
      <c r="F2943" s="46"/>
      <c r="G2943" s="46"/>
      <c r="H2943" s="46"/>
      <c r="I2943" s="46"/>
      <c r="J2943" s="46"/>
      <c r="K2943" s="46"/>
      <c r="L2943" s="46"/>
      <c r="M2943" s="46"/>
      <c r="N2943" s="46"/>
      <c r="O2943" s="46"/>
    </row>
    <row r="2944" spans="1:15">
      <c r="A2944" s="45"/>
      <c r="B2944" s="44"/>
      <c r="C2944" s="46"/>
      <c r="D2944" s="46"/>
      <c r="E2944" s="46"/>
      <c r="F2944" s="46"/>
      <c r="G2944" s="46"/>
      <c r="H2944" s="46"/>
      <c r="I2944" s="46"/>
      <c r="J2944" s="46"/>
      <c r="K2944" s="46"/>
      <c r="L2944" s="46"/>
      <c r="M2944" s="46"/>
      <c r="N2944" s="46"/>
      <c r="O2944" s="46"/>
    </row>
    <row r="2945" spans="1:15">
      <c r="A2945" s="45"/>
      <c r="B2945" s="44"/>
      <c r="C2945" s="46"/>
      <c r="D2945" s="46"/>
      <c r="E2945" s="46"/>
      <c r="F2945" s="46"/>
      <c r="G2945" s="46"/>
      <c r="H2945" s="46"/>
      <c r="I2945" s="46"/>
      <c r="J2945" s="46"/>
      <c r="K2945" s="46"/>
      <c r="L2945" s="46"/>
      <c r="M2945" s="46"/>
      <c r="N2945" s="46"/>
      <c r="O2945" s="46"/>
    </row>
    <row r="2946" spans="1:15">
      <c r="A2946" s="45"/>
      <c r="B2946" s="44"/>
      <c r="C2946" s="46"/>
      <c r="D2946" s="46"/>
      <c r="E2946" s="46"/>
      <c r="F2946" s="46"/>
      <c r="G2946" s="46"/>
      <c r="H2946" s="46"/>
      <c r="I2946" s="46"/>
      <c r="J2946" s="46"/>
      <c r="K2946" s="46"/>
      <c r="L2946" s="46"/>
      <c r="M2946" s="46"/>
      <c r="N2946" s="46"/>
      <c r="O2946" s="46"/>
    </row>
    <row r="2947" spans="1:15">
      <c r="A2947" s="45"/>
      <c r="B2947" s="44"/>
      <c r="C2947" s="46"/>
      <c r="D2947" s="46"/>
      <c r="E2947" s="46"/>
      <c r="F2947" s="46"/>
      <c r="G2947" s="46"/>
      <c r="H2947" s="46"/>
      <c r="I2947" s="46"/>
      <c r="J2947" s="46"/>
      <c r="K2947" s="46"/>
      <c r="L2947" s="46"/>
      <c r="M2947" s="46"/>
      <c r="N2947" s="46"/>
      <c r="O2947" s="46"/>
    </row>
    <row r="2948" spans="1:15">
      <c r="A2948" s="45"/>
      <c r="B2948" s="44"/>
      <c r="C2948" s="46"/>
      <c r="D2948" s="46"/>
      <c r="E2948" s="46"/>
      <c r="F2948" s="46"/>
      <c r="G2948" s="46"/>
      <c r="H2948" s="46"/>
      <c r="I2948" s="46"/>
      <c r="J2948" s="46"/>
      <c r="K2948" s="46"/>
      <c r="L2948" s="46"/>
      <c r="M2948" s="46"/>
      <c r="N2948" s="46"/>
      <c r="O2948" s="46"/>
    </row>
    <row r="2949" spans="1:15">
      <c r="A2949" s="45"/>
      <c r="B2949" s="44"/>
      <c r="C2949" s="46"/>
      <c r="D2949" s="46"/>
      <c r="E2949" s="46"/>
      <c r="F2949" s="46"/>
      <c r="G2949" s="46"/>
      <c r="H2949" s="46"/>
      <c r="I2949" s="46"/>
      <c r="J2949" s="46"/>
      <c r="K2949" s="46"/>
      <c r="L2949" s="46"/>
      <c r="M2949" s="46"/>
      <c r="N2949" s="46"/>
      <c r="O2949" s="46"/>
    </row>
    <row r="2950" spans="1:15">
      <c r="A2950" s="45"/>
      <c r="B2950" s="44"/>
      <c r="C2950" s="46"/>
      <c r="D2950" s="46"/>
      <c r="E2950" s="46"/>
      <c r="F2950" s="46"/>
      <c r="G2950" s="46"/>
      <c r="H2950" s="46"/>
      <c r="I2950" s="46"/>
      <c r="J2950" s="46"/>
      <c r="K2950" s="46"/>
      <c r="L2950" s="46"/>
      <c r="M2950" s="46"/>
      <c r="N2950" s="46"/>
      <c r="O2950" s="46"/>
    </row>
    <row r="2951" spans="1:15">
      <c r="A2951" s="45"/>
      <c r="B2951" s="44"/>
      <c r="C2951" s="46"/>
      <c r="D2951" s="46"/>
      <c r="E2951" s="46"/>
      <c r="F2951" s="46"/>
      <c r="G2951" s="46"/>
      <c r="H2951" s="46"/>
      <c r="I2951" s="46"/>
      <c r="J2951" s="46"/>
      <c r="K2951" s="46"/>
      <c r="L2951" s="46"/>
      <c r="M2951" s="46"/>
      <c r="N2951" s="46"/>
      <c r="O2951" s="46"/>
    </row>
    <row r="2952" spans="1:15">
      <c r="A2952" s="45"/>
      <c r="B2952" s="44"/>
      <c r="C2952" s="46"/>
      <c r="D2952" s="46"/>
      <c r="E2952" s="46"/>
      <c r="F2952" s="46"/>
      <c r="G2952" s="46"/>
      <c r="H2952" s="46"/>
      <c r="I2952" s="46"/>
      <c r="J2952" s="46"/>
      <c r="K2952" s="46"/>
      <c r="L2952" s="46"/>
      <c r="M2952" s="46"/>
      <c r="N2952" s="46"/>
      <c r="O2952" s="46"/>
    </row>
    <row r="2953" spans="1:15">
      <c r="A2953" s="45"/>
      <c r="B2953" s="44"/>
      <c r="C2953" s="46"/>
      <c r="D2953" s="46"/>
      <c r="E2953" s="46"/>
      <c r="F2953" s="46"/>
      <c r="G2953" s="46"/>
      <c r="H2953" s="46"/>
      <c r="I2953" s="46"/>
      <c r="J2953" s="46"/>
      <c r="K2953" s="46"/>
      <c r="L2953" s="46"/>
      <c r="M2953" s="46"/>
      <c r="N2953" s="46"/>
      <c r="O2953" s="46"/>
    </row>
    <row r="2954" spans="1:15">
      <c r="A2954" s="45"/>
      <c r="B2954" s="44"/>
      <c r="C2954" s="46"/>
      <c r="D2954" s="46"/>
      <c r="E2954" s="46"/>
      <c r="F2954" s="46"/>
      <c r="G2954" s="46"/>
      <c r="H2954" s="46"/>
      <c r="I2954" s="46"/>
      <c r="J2954" s="46"/>
      <c r="K2954" s="46"/>
      <c r="L2954" s="46"/>
      <c r="M2954" s="46"/>
      <c r="N2954" s="46"/>
      <c r="O2954" s="46"/>
    </row>
    <row r="2955" spans="1:15">
      <c r="A2955" s="45"/>
      <c r="B2955" s="44"/>
      <c r="C2955" s="46"/>
      <c r="D2955" s="46"/>
      <c r="E2955" s="46"/>
      <c r="F2955" s="46"/>
      <c r="G2955" s="46"/>
      <c r="H2955" s="46"/>
      <c r="I2955" s="46"/>
      <c r="J2955" s="46"/>
      <c r="K2955" s="46"/>
      <c r="L2955" s="46"/>
      <c r="M2955" s="46"/>
      <c r="N2955" s="46"/>
      <c r="O2955" s="46"/>
    </row>
    <row r="2956" spans="1:15">
      <c r="A2956" s="45"/>
      <c r="B2956" s="44"/>
      <c r="C2956" s="46"/>
      <c r="D2956" s="46"/>
      <c r="E2956" s="46"/>
      <c r="F2956" s="46"/>
      <c r="G2956" s="46"/>
      <c r="H2956" s="46"/>
      <c r="I2956" s="46"/>
      <c r="J2956" s="46"/>
      <c r="K2956" s="46"/>
      <c r="L2956" s="46"/>
      <c r="M2956" s="46"/>
      <c r="N2956" s="46"/>
      <c r="O2956" s="46"/>
    </row>
    <row r="2957" spans="1:15">
      <c r="A2957" s="45"/>
      <c r="B2957" s="44"/>
      <c r="C2957" s="46"/>
      <c r="D2957" s="46"/>
      <c r="E2957" s="46"/>
      <c r="F2957" s="46"/>
      <c r="G2957" s="46"/>
      <c r="H2957" s="46"/>
      <c r="I2957" s="46"/>
      <c r="J2957" s="46"/>
      <c r="K2957" s="46"/>
      <c r="L2957" s="46"/>
      <c r="M2957" s="46"/>
      <c r="N2957" s="46"/>
      <c r="O2957" s="46"/>
    </row>
    <row r="2958" spans="1:15">
      <c r="A2958" s="45"/>
      <c r="B2958" s="44"/>
      <c r="C2958" s="46"/>
      <c r="D2958" s="46"/>
      <c r="E2958" s="46"/>
      <c r="F2958" s="46"/>
      <c r="G2958" s="46"/>
      <c r="H2958" s="46"/>
      <c r="I2958" s="46"/>
      <c r="J2958" s="46"/>
      <c r="K2958" s="46"/>
      <c r="L2958" s="46"/>
      <c r="M2958" s="46"/>
      <c r="N2958" s="46"/>
      <c r="O2958" s="46"/>
    </row>
    <row r="2959" spans="1:15">
      <c r="A2959" s="45"/>
      <c r="B2959" s="44"/>
      <c r="C2959" s="46"/>
      <c r="D2959" s="46"/>
      <c r="E2959" s="46"/>
      <c r="F2959" s="46"/>
      <c r="G2959" s="46"/>
      <c r="H2959" s="46"/>
      <c r="I2959" s="46"/>
      <c r="J2959" s="46"/>
      <c r="K2959" s="46"/>
      <c r="L2959" s="46"/>
      <c r="M2959" s="46"/>
      <c r="N2959" s="46"/>
      <c r="O2959" s="46"/>
    </row>
    <row r="2960" spans="1:15">
      <c r="A2960" s="45"/>
      <c r="B2960" s="44"/>
      <c r="C2960" s="46"/>
      <c r="D2960" s="46"/>
      <c r="E2960" s="46"/>
      <c r="F2960" s="46"/>
      <c r="G2960" s="46"/>
      <c r="H2960" s="46"/>
      <c r="I2960" s="46"/>
      <c r="J2960" s="46"/>
      <c r="K2960" s="46"/>
      <c r="L2960" s="46"/>
      <c r="M2960" s="46"/>
      <c r="N2960" s="46"/>
      <c r="O2960" s="46"/>
    </row>
    <row r="2961" spans="1:15">
      <c r="A2961" s="45"/>
      <c r="B2961" s="44"/>
      <c r="C2961" s="46"/>
      <c r="D2961" s="46"/>
      <c r="E2961" s="46"/>
      <c r="F2961" s="46"/>
      <c r="G2961" s="46"/>
      <c r="H2961" s="46"/>
      <c r="I2961" s="46"/>
      <c r="J2961" s="46"/>
      <c r="K2961" s="46"/>
      <c r="L2961" s="46"/>
      <c r="M2961" s="46"/>
      <c r="N2961" s="46"/>
      <c r="O2961" s="46"/>
    </row>
    <row r="2962" spans="1:15">
      <c r="A2962" s="45"/>
      <c r="B2962" s="44"/>
      <c r="C2962" s="46"/>
      <c r="D2962" s="46"/>
      <c r="E2962" s="46"/>
      <c r="F2962" s="46"/>
      <c r="G2962" s="46"/>
      <c r="H2962" s="46"/>
      <c r="I2962" s="46"/>
      <c r="J2962" s="46"/>
      <c r="K2962" s="46"/>
      <c r="L2962" s="46"/>
      <c r="M2962" s="46"/>
      <c r="N2962" s="46"/>
      <c r="O2962" s="46"/>
    </row>
    <row r="2963" spans="1:15">
      <c r="A2963" s="45"/>
      <c r="B2963" s="44"/>
      <c r="C2963" s="46"/>
      <c r="D2963" s="46"/>
      <c r="E2963" s="46"/>
      <c r="F2963" s="46"/>
      <c r="G2963" s="46"/>
      <c r="H2963" s="46"/>
      <c r="I2963" s="46"/>
      <c r="J2963" s="46"/>
      <c r="K2963" s="46"/>
      <c r="L2963" s="46"/>
      <c r="M2963" s="46"/>
      <c r="N2963" s="46"/>
      <c r="O2963" s="46"/>
    </row>
    <row r="2964" spans="1:15">
      <c r="A2964" s="45"/>
      <c r="B2964" s="44"/>
      <c r="C2964" s="46"/>
      <c r="D2964" s="46"/>
      <c r="E2964" s="46"/>
      <c r="F2964" s="46"/>
      <c r="G2964" s="46"/>
      <c r="H2964" s="46"/>
      <c r="I2964" s="46"/>
      <c r="J2964" s="46"/>
      <c r="K2964" s="46"/>
      <c r="L2964" s="46"/>
      <c r="M2964" s="46"/>
      <c r="N2964" s="46"/>
      <c r="O2964" s="46"/>
    </row>
    <row r="2965" spans="1:15">
      <c r="A2965" s="45"/>
      <c r="B2965" s="44"/>
      <c r="C2965" s="46"/>
      <c r="D2965" s="46"/>
      <c r="E2965" s="46"/>
      <c r="F2965" s="46"/>
      <c r="G2965" s="46"/>
      <c r="H2965" s="46"/>
      <c r="I2965" s="46"/>
      <c r="J2965" s="46"/>
      <c r="K2965" s="46"/>
      <c r="L2965" s="46"/>
      <c r="M2965" s="46"/>
      <c r="N2965" s="46"/>
      <c r="O2965" s="46"/>
    </row>
    <row r="2966" spans="1:15">
      <c r="A2966" s="45"/>
      <c r="B2966" s="44"/>
      <c r="C2966" s="46"/>
      <c r="D2966" s="46"/>
      <c r="E2966" s="46"/>
      <c r="F2966" s="46"/>
      <c r="G2966" s="46"/>
      <c r="H2966" s="46"/>
      <c r="I2966" s="46"/>
      <c r="J2966" s="46"/>
      <c r="K2966" s="46"/>
      <c r="L2966" s="46"/>
      <c r="M2966" s="46"/>
      <c r="N2966" s="46"/>
      <c r="O2966" s="46"/>
    </row>
    <row r="2967" spans="1:15">
      <c r="A2967" s="45"/>
      <c r="B2967" s="44"/>
      <c r="C2967" s="46"/>
      <c r="D2967" s="46"/>
      <c r="E2967" s="46"/>
      <c r="F2967" s="46"/>
      <c r="G2967" s="46"/>
      <c r="H2967" s="46"/>
      <c r="I2967" s="46"/>
      <c r="J2967" s="46"/>
      <c r="K2967" s="46"/>
      <c r="L2967" s="46"/>
      <c r="M2967" s="46"/>
      <c r="N2967" s="46"/>
      <c r="O2967" s="46"/>
    </row>
    <row r="2968" spans="1:15">
      <c r="A2968" s="45"/>
      <c r="B2968" s="44"/>
      <c r="C2968" s="46"/>
      <c r="D2968" s="46"/>
      <c r="E2968" s="46"/>
      <c r="F2968" s="46"/>
      <c r="G2968" s="46"/>
      <c r="H2968" s="46"/>
      <c r="I2968" s="46"/>
      <c r="J2968" s="46"/>
      <c r="K2968" s="46"/>
      <c r="L2968" s="46"/>
      <c r="M2968" s="46"/>
      <c r="N2968" s="46"/>
      <c r="O2968" s="46"/>
    </row>
    <row r="2969" spans="1:15">
      <c r="A2969" s="45"/>
      <c r="B2969" s="44"/>
      <c r="C2969" s="46"/>
      <c r="D2969" s="46"/>
      <c r="E2969" s="46"/>
      <c r="F2969" s="46"/>
      <c r="G2969" s="46"/>
      <c r="H2969" s="46"/>
      <c r="I2969" s="46"/>
      <c r="J2969" s="46"/>
      <c r="K2969" s="46"/>
      <c r="L2969" s="46"/>
      <c r="M2969" s="46"/>
      <c r="N2969" s="46"/>
      <c r="O2969" s="46"/>
    </row>
    <row r="2970" spans="1:15">
      <c r="A2970" s="45"/>
      <c r="B2970" s="44"/>
      <c r="C2970" s="46"/>
      <c r="D2970" s="46"/>
      <c r="E2970" s="46"/>
      <c r="F2970" s="46"/>
      <c r="G2970" s="46"/>
      <c r="H2970" s="46"/>
      <c r="I2970" s="46"/>
      <c r="J2970" s="46"/>
      <c r="K2970" s="46"/>
      <c r="L2970" s="46"/>
      <c r="M2970" s="46"/>
      <c r="N2970" s="46"/>
      <c r="O2970" s="46"/>
    </row>
    <row r="2971" spans="1:15">
      <c r="A2971" s="45"/>
      <c r="B2971" s="44"/>
      <c r="C2971" s="46"/>
      <c r="D2971" s="46"/>
      <c r="E2971" s="46"/>
      <c r="F2971" s="46"/>
      <c r="G2971" s="46"/>
      <c r="H2971" s="46"/>
      <c r="I2971" s="46"/>
      <c r="J2971" s="46"/>
      <c r="K2971" s="46"/>
      <c r="L2971" s="46"/>
      <c r="M2971" s="46"/>
      <c r="N2971" s="46"/>
      <c r="O2971" s="46"/>
    </row>
    <row r="2972" spans="1:15">
      <c r="A2972" s="45"/>
      <c r="B2972" s="44"/>
      <c r="C2972" s="46"/>
      <c r="D2972" s="46"/>
      <c r="E2972" s="46"/>
      <c r="F2972" s="46"/>
      <c r="G2972" s="46"/>
      <c r="H2972" s="46"/>
      <c r="I2972" s="46"/>
      <c r="J2972" s="46"/>
      <c r="K2972" s="46"/>
      <c r="L2972" s="46"/>
      <c r="M2972" s="46"/>
      <c r="N2972" s="46"/>
      <c r="O2972" s="46"/>
    </row>
    <row r="2973" spans="1:15">
      <c r="A2973" s="45"/>
      <c r="B2973" s="44"/>
      <c r="C2973" s="46"/>
      <c r="D2973" s="46"/>
      <c r="E2973" s="46"/>
      <c r="F2973" s="46"/>
      <c r="G2973" s="46"/>
      <c r="H2973" s="46"/>
      <c r="I2973" s="46"/>
      <c r="J2973" s="46"/>
      <c r="K2973" s="46"/>
      <c r="L2973" s="46"/>
      <c r="M2973" s="46"/>
      <c r="N2973" s="46"/>
      <c r="O2973" s="46"/>
    </row>
    <row r="2974" spans="1:15">
      <c r="A2974" s="45"/>
      <c r="B2974" s="44"/>
      <c r="C2974" s="46"/>
      <c r="D2974" s="46"/>
      <c r="E2974" s="46"/>
      <c r="F2974" s="46"/>
      <c r="G2974" s="46"/>
      <c r="H2974" s="46"/>
      <c r="I2974" s="46"/>
      <c r="J2974" s="46"/>
      <c r="K2974" s="46"/>
      <c r="L2974" s="46"/>
      <c r="M2974" s="46"/>
      <c r="N2974" s="46"/>
      <c r="O2974" s="46"/>
    </row>
    <row r="2975" spans="1:15">
      <c r="A2975" s="45"/>
      <c r="B2975" s="44"/>
      <c r="C2975" s="46"/>
      <c r="D2975" s="46"/>
      <c r="E2975" s="46"/>
      <c r="F2975" s="46"/>
      <c r="G2975" s="46"/>
      <c r="H2975" s="46"/>
      <c r="I2975" s="46"/>
      <c r="J2975" s="46"/>
      <c r="K2975" s="46"/>
      <c r="L2975" s="46"/>
      <c r="M2975" s="46"/>
      <c r="N2975" s="46"/>
      <c r="O2975" s="46"/>
    </row>
    <row r="2976" spans="1:15">
      <c r="A2976" s="45"/>
      <c r="B2976" s="44"/>
      <c r="C2976" s="46"/>
      <c r="D2976" s="46"/>
      <c r="E2976" s="46"/>
      <c r="F2976" s="46"/>
      <c r="G2976" s="46"/>
      <c r="H2976" s="46"/>
      <c r="I2976" s="46"/>
      <c r="J2976" s="46"/>
      <c r="K2976" s="46"/>
      <c r="L2976" s="46"/>
      <c r="M2976" s="46"/>
      <c r="N2976" s="46"/>
      <c r="O2976" s="46"/>
    </row>
    <row r="2977" spans="1:15">
      <c r="A2977" s="45"/>
      <c r="B2977" s="44"/>
      <c r="C2977" s="46"/>
      <c r="D2977" s="46"/>
      <c r="E2977" s="46"/>
      <c r="F2977" s="46"/>
      <c r="G2977" s="46"/>
      <c r="H2977" s="46"/>
      <c r="I2977" s="46"/>
      <c r="J2977" s="46"/>
      <c r="K2977" s="46"/>
      <c r="L2977" s="46"/>
      <c r="M2977" s="46"/>
      <c r="N2977" s="46"/>
      <c r="O2977" s="46"/>
    </row>
    <row r="2978" spans="1:15">
      <c r="A2978" s="45"/>
      <c r="B2978" s="44"/>
      <c r="C2978" s="46"/>
      <c r="D2978" s="46"/>
      <c r="E2978" s="46"/>
      <c r="F2978" s="46"/>
      <c r="G2978" s="46"/>
      <c r="H2978" s="46"/>
      <c r="I2978" s="46"/>
      <c r="J2978" s="46"/>
      <c r="K2978" s="46"/>
      <c r="L2978" s="46"/>
      <c r="M2978" s="46"/>
      <c r="N2978" s="46"/>
      <c r="O2978" s="46"/>
    </row>
    <row r="2979" spans="1:15">
      <c r="A2979" s="45"/>
      <c r="B2979" s="44"/>
      <c r="C2979" s="46"/>
      <c r="D2979" s="46"/>
      <c r="E2979" s="46"/>
      <c r="F2979" s="46"/>
      <c r="G2979" s="46"/>
      <c r="H2979" s="46"/>
      <c r="I2979" s="46"/>
      <c r="J2979" s="46"/>
      <c r="K2979" s="46"/>
      <c r="L2979" s="46"/>
      <c r="M2979" s="46"/>
      <c r="N2979" s="46"/>
      <c r="O2979" s="46"/>
    </row>
    <row r="2980" spans="1:15">
      <c r="A2980" s="45"/>
      <c r="B2980" s="44"/>
      <c r="C2980" s="46"/>
      <c r="D2980" s="46"/>
      <c r="E2980" s="46"/>
      <c r="F2980" s="46"/>
      <c r="G2980" s="46"/>
      <c r="H2980" s="46"/>
      <c r="I2980" s="46"/>
      <c r="J2980" s="46"/>
      <c r="K2980" s="46"/>
      <c r="L2980" s="46"/>
      <c r="M2980" s="46"/>
      <c r="N2980" s="46"/>
      <c r="O2980" s="46"/>
    </row>
    <row r="2981" spans="1:15">
      <c r="A2981" s="45"/>
      <c r="B2981" s="44"/>
      <c r="C2981" s="46"/>
      <c r="D2981" s="46"/>
      <c r="E2981" s="46"/>
      <c r="F2981" s="46"/>
      <c r="G2981" s="46"/>
      <c r="H2981" s="46"/>
      <c r="I2981" s="46"/>
      <c r="J2981" s="46"/>
      <c r="K2981" s="46"/>
      <c r="L2981" s="46"/>
      <c r="M2981" s="46"/>
      <c r="N2981" s="46"/>
      <c r="O2981" s="46"/>
    </row>
    <row r="2982" spans="1:15">
      <c r="A2982" s="45"/>
      <c r="B2982" s="44"/>
      <c r="C2982" s="46"/>
      <c r="D2982" s="46"/>
      <c r="E2982" s="46"/>
      <c r="F2982" s="46"/>
      <c r="G2982" s="46"/>
      <c r="H2982" s="46"/>
      <c r="I2982" s="46"/>
      <c r="J2982" s="46"/>
      <c r="K2982" s="46"/>
      <c r="L2982" s="46"/>
      <c r="M2982" s="46"/>
      <c r="N2982" s="46"/>
      <c r="O2982" s="46"/>
    </row>
    <row r="2983" spans="1:15">
      <c r="A2983" s="45"/>
      <c r="B2983" s="44"/>
      <c r="C2983" s="46"/>
      <c r="D2983" s="46"/>
      <c r="E2983" s="46"/>
      <c r="F2983" s="46"/>
      <c r="G2983" s="46"/>
      <c r="H2983" s="46"/>
      <c r="I2983" s="46"/>
      <c r="J2983" s="46"/>
      <c r="K2983" s="46"/>
      <c r="L2983" s="46"/>
      <c r="M2983" s="46"/>
      <c r="N2983" s="46"/>
      <c r="O2983" s="46"/>
    </row>
    <row r="2984" spans="1:15">
      <c r="A2984" s="45"/>
      <c r="B2984" s="44"/>
      <c r="C2984" s="46"/>
      <c r="D2984" s="46"/>
      <c r="E2984" s="46"/>
      <c r="F2984" s="46"/>
      <c r="G2984" s="46"/>
      <c r="H2984" s="46"/>
      <c r="I2984" s="46"/>
      <c r="J2984" s="46"/>
      <c r="K2984" s="46"/>
      <c r="L2984" s="46"/>
      <c r="M2984" s="46"/>
      <c r="N2984" s="46"/>
      <c r="O2984" s="46"/>
    </row>
    <row r="2985" spans="1:15">
      <c r="A2985" s="45"/>
      <c r="B2985" s="44"/>
      <c r="C2985" s="46"/>
      <c r="D2985" s="46"/>
      <c r="E2985" s="46"/>
      <c r="F2985" s="46"/>
      <c r="G2985" s="46"/>
      <c r="H2985" s="46"/>
      <c r="I2985" s="46"/>
      <c r="J2985" s="46"/>
      <c r="K2985" s="46"/>
      <c r="L2985" s="46"/>
      <c r="M2985" s="46"/>
      <c r="N2985" s="46"/>
      <c r="O2985" s="46"/>
    </row>
    <row r="2986" spans="1:15">
      <c r="A2986" s="45"/>
      <c r="B2986" s="44"/>
      <c r="C2986" s="46"/>
      <c r="D2986" s="46"/>
      <c r="E2986" s="46"/>
      <c r="F2986" s="46"/>
      <c r="G2986" s="46"/>
      <c r="H2986" s="46"/>
      <c r="I2986" s="46"/>
      <c r="J2986" s="46"/>
      <c r="K2986" s="46"/>
      <c r="L2986" s="46"/>
      <c r="M2986" s="46"/>
      <c r="N2986" s="46"/>
      <c r="O2986" s="46"/>
    </row>
    <row r="2987" spans="1:15">
      <c r="A2987" s="45"/>
      <c r="B2987" s="44"/>
      <c r="C2987" s="46"/>
      <c r="D2987" s="46"/>
      <c r="E2987" s="46"/>
      <c r="F2987" s="46"/>
      <c r="G2987" s="46"/>
      <c r="H2987" s="46"/>
      <c r="I2987" s="46"/>
      <c r="J2987" s="46"/>
      <c r="K2987" s="46"/>
      <c r="L2987" s="46"/>
      <c r="M2987" s="46"/>
      <c r="N2987" s="46"/>
      <c r="O2987" s="46"/>
    </row>
    <row r="2988" spans="1:15">
      <c r="A2988" s="45"/>
      <c r="B2988" s="44"/>
      <c r="C2988" s="46"/>
      <c r="D2988" s="46"/>
      <c r="E2988" s="46"/>
      <c r="F2988" s="46"/>
      <c r="G2988" s="46"/>
      <c r="H2988" s="46"/>
      <c r="I2988" s="46"/>
      <c r="J2988" s="46"/>
      <c r="K2988" s="46"/>
      <c r="L2988" s="46"/>
      <c r="M2988" s="46"/>
      <c r="N2988" s="46"/>
      <c r="O2988" s="46"/>
    </row>
    <row r="2989" spans="1:15">
      <c r="A2989" s="45"/>
      <c r="B2989" s="44"/>
      <c r="C2989" s="46"/>
      <c r="D2989" s="46"/>
      <c r="E2989" s="46"/>
      <c r="F2989" s="46"/>
      <c r="G2989" s="46"/>
      <c r="H2989" s="46"/>
      <c r="I2989" s="46"/>
      <c r="J2989" s="46"/>
      <c r="K2989" s="46"/>
      <c r="L2989" s="46"/>
      <c r="M2989" s="46"/>
      <c r="N2989" s="46"/>
      <c r="O2989" s="46"/>
    </row>
    <row r="2990" spans="1:15">
      <c r="A2990" s="45"/>
      <c r="B2990" s="44"/>
      <c r="C2990" s="46"/>
      <c r="D2990" s="46"/>
      <c r="E2990" s="46"/>
      <c r="F2990" s="46"/>
      <c r="G2990" s="46"/>
      <c r="H2990" s="46"/>
      <c r="I2990" s="46"/>
      <c r="J2990" s="46"/>
      <c r="K2990" s="46"/>
      <c r="L2990" s="46"/>
      <c r="M2990" s="46"/>
      <c r="N2990" s="46"/>
      <c r="O2990" s="46"/>
    </row>
    <row r="2991" spans="1:15">
      <c r="A2991" s="45"/>
      <c r="B2991" s="44"/>
      <c r="C2991" s="46"/>
      <c r="D2991" s="46"/>
      <c r="E2991" s="46"/>
      <c r="F2991" s="46"/>
      <c r="G2991" s="46"/>
      <c r="H2991" s="46"/>
      <c r="I2991" s="46"/>
      <c r="J2991" s="46"/>
      <c r="K2991" s="46"/>
      <c r="L2991" s="46"/>
      <c r="M2991" s="46"/>
      <c r="N2991" s="46"/>
      <c r="O2991" s="46"/>
    </row>
    <row r="2992" spans="1:15">
      <c r="A2992" s="45"/>
      <c r="B2992" s="44"/>
      <c r="C2992" s="46"/>
      <c r="D2992" s="46"/>
      <c r="E2992" s="46"/>
      <c r="F2992" s="46"/>
      <c r="G2992" s="46"/>
      <c r="H2992" s="46"/>
      <c r="I2992" s="46"/>
      <c r="J2992" s="46"/>
      <c r="K2992" s="46"/>
      <c r="L2992" s="46"/>
      <c r="M2992" s="46"/>
      <c r="N2992" s="46"/>
      <c r="O2992" s="46"/>
    </row>
    <row r="2993" spans="1:15">
      <c r="A2993" s="45"/>
      <c r="B2993" s="44"/>
      <c r="C2993" s="46"/>
      <c r="D2993" s="46"/>
      <c r="E2993" s="46"/>
      <c r="F2993" s="46"/>
      <c r="G2993" s="46"/>
      <c r="H2993" s="46"/>
      <c r="I2993" s="46"/>
      <c r="J2993" s="46"/>
      <c r="K2993" s="46"/>
      <c r="L2993" s="46"/>
      <c r="M2993" s="46"/>
      <c r="N2993" s="46"/>
      <c r="O2993" s="46"/>
    </row>
    <row r="2994" spans="1:15">
      <c r="A2994" s="45"/>
      <c r="B2994" s="44"/>
      <c r="C2994" s="46"/>
      <c r="D2994" s="46"/>
      <c r="E2994" s="46"/>
      <c r="F2994" s="46"/>
      <c r="G2994" s="46"/>
      <c r="H2994" s="46"/>
      <c r="I2994" s="46"/>
      <c r="J2994" s="46"/>
      <c r="K2994" s="46"/>
      <c r="L2994" s="46"/>
      <c r="M2994" s="46"/>
      <c r="N2994" s="46"/>
      <c r="O2994" s="46"/>
    </row>
    <row r="2995" spans="1:15">
      <c r="A2995" s="45"/>
      <c r="B2995" s="44"/>
      <c r="C2995" s="46"/>
      <c r="D2995" s="46"/>
      <c r="E2995" s="46"/>
      <c r="F2995" s="46"/>
      <c r="G2995" s="46"/>
      <c r="H2995" s="46"/>
      <c r="I2995" s="46"/>
      <c r="J2995" s="46"/>
      <c r="K2995" s="46"/>
      <c r="L2995" s="46"/>
      <c r="M2995" s="46"/>
      <c r="N2995" s="46"/>
      <c r="O2995" s="46"/>
    </row>
    <row r="2996" spans="1:15">
      <c r="A2996" s="45"/>
      <c r="B2996" s="44"/>
      <c r="C2996" s="46"/>
      <c r="D2996" s="46"/>
      <c r="E2996" s="46"/>
      <c r="F2996" s="46"/>
      <c r="G2996" s="46"/>
      <c r="H2996" s="46"/>
      <c r="I2996" s="46"/>
      <c r="J2996" s="46"/>
      <c r="K2996" s="46"/>
      <c r="L2996" s="46"/>
      <c r="M2996" s="46"/>
      <c r="N2996" s="46"/>
      <c r="O2996" s="46"/>
    </row>
    <row r="2997" spans="1:15">
      <c r="A2997" s="45"/>
      <c r="B2997" s="44"/>
      <c r="C2997" s="46"/>
      <c r="D2997" s="46"/>
      <c r="E2997" s="46"/>
      <c r="F2997" s="46"/>
      <c r="G2997" s="46"/>
      <c r="H2997" s="46"/>
      <c r="I2997" s="46"/>
      <c r="J2997" s="46"/>
      <c r="K2997" s="46"/>
      <c r="L2997" s="46"/>
      <c r="M2997" s="46"/>
      <c r="N2997" s="46"/>
      <c r="O2997" s="46"/>
    </row>
    <row r="2998" spans="1:15">
      <c r="A2998" s="45"/>
      <c r="B2998" s="44"/>
      <c r="C2998" s="46"/>
      <c r="D2998" s="46"/>
      <c r="E2998" s="46"/>
      <c r="F2998" s="46"/>
      <c r="G2998" s="46"/>
      <c r="H2998" s="46"/>
      <c r="I2998" s="46"/>
      <c r="J2998" s="46"/>
      <c r="K2998" s="46"/>
      <c r="L2998" s="46"/>
      <c r="M2998" s="46"/>
      <c r="N2998" s="46"/>
      <c r="O2998" s="46"/>
    </row>
    <row r="2999" spans="1:15">
      <c r="A2999" s="45"/>
      <c r="B2999" s="44"/>
      <c r="C2999" s="46"/>
      <c r="D2999" s="46"/>
      <c r="E2999" s="46"/>
      <c r="F2999" s="46"/>
      <c r="G2999" s="46"/>
      <c r="H2999" s="46"/>
      <c r="I2999" s="46"/>
      <c r="J2999" s="46"/>
      <c r="K2999" s="46"/>
      <c r="L2999" s="46"/>
      <c r="M2999" s="46"/>
      <c r="N2999" s="46"/>
      <c r="O2999" s="46"/>
    </row>
    <row r="3000" spans="1:15">
      <c r="A3000" s="45"/>
      <c r="B3000" s="44"/>
      <c r="C3000" s="46"/>
      <c r="D3000" s="46"/>
      <c r="E3000" s="46"/>
      <c r="F3000" s="46"/>
      <c r="G3000" s="46"/>
      <c r="H3000" s="46"/>
      <c r="I3000" s="46"/>
      <c r="J3000" s="46"/>
      <c r="K3000" s="46"/>
      <c r="L3000" s="46"/>
      <c r="M3000" s="46"/>
      <c r="N3000" s="46"/>
      <c r="O3000" s="46"/>
    </row>
    <row r="3001" spans="1:15">
      <c r="A3001" s="45"/>
      <c r="B3001" s="44"/>
      <c r="C3001" s="46"/>
      <c r="D3001" s="46"/>
      <c r="E3001" s="46"/>
      <c r="F3001" s="46"/>
      <c r="G3001" s="46"/>
      <c r="H3001" s="46"/>
      <c r="I3001" s="46"/>
      <c r="J3001" s="46"/>
      <c r="K3001" s="46"/>
      <c r="L3001" s="46"/>
      <c r="M3001" s="46"/>
      <c r="N3001" s="46"/>
      <c r="O3001" s="46"/>
    </row>
    <row r="3002" spans="1:15">
      <c r="A3002" s="45"/>
      <c r="B3002" s="44"/>
      <c r="C3002" s="46"/>
      <c r="D3002" s="46"/>
      <c r="E3002" s="46"/>
      <c r="F3002" s="46"/>
      <c r="G3002" s="46"/>
      <c r="H3002" s="46"/>
      <c r="I3002" s="46"/>
      <c r="J3002" s="46"/>
      <c r="K3002" s="46"/>
      <c r="L3002" s="46"/>
      <c r="M3002" s="46"/>
      <c r="N3002" s="46"/>
      <c r="O3002" s="46"/>
    </row>
    <row r="3003" spans="1:15">
      <c r="A3003" s="45"/>
      <c r="B3003" s="44"/>
      <c r="C3003" s="46"/>
      <c r="D3003" s="46"/>
      <c r="E3003" s="46"/>
      <c r="F3003" s="46"/>
      <c r="G3003" s="46"/>
      <c r="H3003" s="46"/>
      <c r="I3003" s="46"/>
      <c r="J3003" s="46"/>
      <c r="K3003" s="46"/>
      <c r="L3003" s="46"/>
      <c r="M3003" s="46"/>
      <c r="N3003" s="46"/>
      <c r="O3003" s="46"/>
    </row>
    <row r="3004" spans="1:15">
      <c r="A3004" s="45"/>
      <c r="B3004" s="44"/>
      <c r="C3004" s="46"/>
      <c r="D3004" s="46"/>
      <c r="E3004" s="46"/>
      <c r="F3004" s="46"/>
      <c r="G3004" s="46"/>
      <c r="H3004" s="46"/>
      <c r="I3004" s="46"/>
      <c r="J3004" s="46"/>
      <c r="K3004" s="46"/>
      <c r="L3004" s="46"/>
      <c r="M3004" s="46"/>
      <c r="N3004" s="46"/>
      <c r="O3004" s="46"/>
    </row>
    <row r="3005" spans="1:15">
      <c r="A3005" s="45"/>
      <c r="B3005" s="44"/>
      <c r="C3005" s="46"/>
      <c r="D3005" s="46"/>
      <c r="E3005" s="46"/>
      <c r="F3005" s="46"/>
      <c r="G3005" s="46"/>
      <c r="H3005" s="46"/>
      <c r="I3005" s="46"/>
      <c r="J3005" s="46"/>
      <c r="K3005" s="46"/>
      <c r="L3005" s="46"/>
      <c r="M3005" s="46"/>
      <c r="N3005" s="46"/>
      <c r="O3005" s="46"/>
    </row>
    <row r="3006" spans="1:15">
      <c r="A3006" s="45"/>
      <c r="B3006" s="44"/>
      <c r="C3006" s="46"/>
      <c r="D3006" s="46"/>
      <c r="E3006" s="46"/>
      <c r="F3006" s="46"/>
      <c r="G3006" s="46"/>
      <c r="H3006" s="46"/>
      <c r="I3006" s="46"/>
      <c r="J3006" s="46"/>
      <c r="K3006" s="46"/>
      <c r="L3006" s="46"/>
      <c r="M3006" s="46"/>
      <c r="N3006" s="46"/>
      <c r="O3006" s="46"/>
    </row>
    <row r="3007" spans="1:15">
      <c r="A3007" s="45"/>
      <c r="B3007" s="44"/>
      <c r="C3007" s="46"/>
      <c r="D3007" s="46"/>
      <c r="E3007" s="46"/>
      <c r="F3007" s="46"/>
      <c r="G3007" s="46"/>
      <c r="H3007" s="46"/>
      <c r="I3007" s="46"/>
      <c r="J3007" s="46"/>
      <c r="K3007" s="46"/>
      <c r="L3007" s="46"/>
      <c r="M3007" s="46"/>
      <c r="N3007" s="46"/>
      <c r="O3007" s="46"/>
    </row>
    <row r="3008" spans="1:15">
      <c r="A3008" s="45"/>
      <c r="B3008" s="44"/>
      <c r="C3008" s="46"/>
      <c r="D3008" s="46"/>
      <c r="E3008" s="46"/>
      <c r="F3008" s="46"/>
      <c r="G3008" s="46"/>
      <c r="H3008" s="46"/>
      <c r="I3008" s="46"/>
      <c r="J3008" s="46"/>
      <c r="K3008" s="46"/>
      <c r="L3008" s="46"/>
      <c r="M3008" s="46"/>
      <c r="N3008" s="46"/>
      <c r="O3008" s="46"/>
    </row>
    <row r="3009" spans="1:15">
      <c r="A3009" s="45"/>
      <c r="B3009" s="44"/>
      <c r="C3009" s="46"/>
      <c r="D3009" s="46"/>
      <c r="E3009" s="46"/>
      <c r="F3009" s="46"/>
      <c r="G3009" s="46"/>
      <c r="H3009" s="46"/>
      <c r="I3009" s="46"/>
      <c r="J3009" s="46"/>
      <c r="K3009" s="46"/>
      <c r="L3009" s="46"/>
      <c r="M3009" s="46"/>
      <c r="N3009" s="46"/>
      <c r="O3009" s="46"/>
    </row>
    <row r="3010" spans="1:15">
      <c r="A3010" s="45"/>
      <c r="B3010" s="44"/>
      <c r="C3010" s="46"/>
      <c r="D3010" s="46"/>
      <c r="E3010" s="46"/>
      <c r="F3010" s="46"/>
      <c r="G3010" s="46"/>
      <c r="H3010" s="46"/>
      <c r="I3010" s="46"/>
      <c r="J3010" s="46"/>
      <c r="K3010" s="46"/>
      <c r="L3010" s="46"/>
      <c r="M3010" s="46"/>
      <c r="N3010" s="46"/>
      <c r="O3010" s="46"/>
    </row>
    <row r="3011" spans="1:15">
      <c r="A3011" s="45"/>
      <c r="B3011" s="44"/>
      <c r="C3011" s="46"/>
      <c r="D3011" s="46"/>
      <c r="E3011" s="46"/>
      <c r="F3011" s="46"/>
      <c r="G3011" s="46"/>
      <c r="H3011" s="46"/>
      <c r="I3011" s="46"/>
      <c r="J3011" s="46"/>
      <c r="K3011" s="46"/>
      <c r="L3011" s="46"/>
      <c r="M3011" s="46"/>
      <c r="N3011" s="46"/>
      <c r="O3011" s="46"/>
    </row>
    <row r="3012" spans="1:15">
      <c r="A3012" s="45"/>
      <c r="B3012" s="44"/>
      <c r="C3012" s="46"/>
      <c r="D3012" s="46"/>
      <c r="E3012" s="46"/>
      <c r="F3012" s="46"/>
      <c r="G3012" s="46"/>
      <c r="H3012" s="46"/>
      <c r="I3012" s="46"/>
      <c r="J3012" s="46"/>
      <c r="K3012" s="46"/>
      <c r="L3012" s="46"/>
      <c r="M3012" s="46"/>
      <c r="N3012" s="46"/>
      <c r="O3012" s="46"/>
    </row>
    <row r="3013" spans="1:15">
      <c r="A3013" s="45"/>
      <c r="B3013" s="44"/>
      <c r="C3013" s="46"/>
      <c r="D3013" s="46"/>
      <c r="E3013" s="46"/>
      <c r="F3013" s="46"/>
      <c r="G3013" s="46"/>
      <c r="H3013" s="46"/>
      <c r="I3013" s="46"/>
      <c r="J3013" s="46"/>
      <c r="K3013" s="46"/>
      <c r="L3013" s="46"/>
      <c r="M3013" s="46"/>
      <c r="N3013" s="46"/>
      <c r="O3013" s="46"/>
    </row>
    <row r="3014" spans="1:15">
      <c r="A3014" s="45"/>
      <c r="B3014" s="44"/>
      <c r="C3014" s="46"/>
      <c r="D3014" s="46"/>
      <c r="E3014" s="46"/>
      <c r="F3014" s="46"/>
      <c r="G3014" s="46"/>
      <c r="H3014" s="46"/>
      <c r="I3014" s="46"/>
      <c r="J3014" s="46"/>
      <c r="K3014" s="46"/>
      <c r="L3014" s="46"/>
      <c r="M3014" s="46"/>
      <c r="N3014" s="46"/>
      <c r="O3014" s="46"/>
    </row>
    <row r="3015" spans="1:15">
      <c r="A3015" s="45"/>
      <c r="B3015" s="44"/>
      <c r="C3015" s="46"/>
      <c r="D3015" s="46"/>
      <c r="E3015" s="46"/>
      <c r="F3015" s="46"/>
      <c r="G3015" s="46"/>
      <c r="H3015" s="46"/>
      <c r="I3015" s="46"/>
      <c r="J3015" s="46"/>
      <c r="K3015" s="46"/>
      <c r="L3015" s="46"/>
      <c r="M3015" s="46"/>
      <c r="N3015" s="46"/>
      <c r="O3015" s="46"/>
    </row>
    <row r="3016" spans="1:15">
      <c r="A3016" s="45"/>
      <c r="B3016" s="44"/>
      <c r="C3016" s="46"/>
      <c r="D3016" s="46"/>
      <c r="E3016" s="46"/>
      <c r="F3016" s="46"/>
      <c r="G3016" s="46"/>
      <c r="H3016" s="46"/>
      <c r="I3016" s="46"/>
      <c r="J3016" s="46"/>
      <c r="K3016" s="46"/>
      <c r="L3016" s="46"/>
      <c r="M3016" s="46"/>
      <c r="N3016" s="46"/>
      <c r="O3016" s="46"/>
    </row>
    <row r="3017" spans="1:15">
      <c r="A3017" s="45"/>
      <c r="B3017" s="44"/>
      <c r="C3017" s="46"/>
      <c r="D3017" s="46"/>
      <c r="E3017" s="46"/>
      <c r="F3017" s="46"/>
      <c r="G3017" s="46"/>
      <c r="H3017" s="46"/>
      <c r="I3017" s="46"/>
      <c r="J3017" s="46"/>
      <c r="K3017" s="46"/>
      <c r="L3017" s="46"/>
      <c r="M3017" s="46"/>
      <c r="N3017" s="46"/>
      <c r="O3017" s="46"/>
    </row>
    <row r="3018" spans="1:15">
      <c r="A3018" s="45"/>
      <c r="B3018" s="44"/>
      <c r="C3018" s="46"/>
      <c r="D3018" s="46"/>
      <c r="E3018" s="46"/>
      <c r="F3018" s="46"/>
      <c r="G3018" s="46"/>
      <c r="H3018" s="46"/>
      <c r="I3018" s="46"/>
      <c r="J3018" s="46"/>
      <c r="K3018" s="46"/>
      <c r="L3018" s="46"/>
      <c r="M3018" s="46"/>
      <c r="N3018" s="46"/>
      <c r="O3018" s="46"/>
    </row>
    <row r="3019" spans="1:15">
      <c r="A3019" s="45"/>
      <c r="B3019" s="44"/>
      <c r="C3019" s="46"/>
      <c r="D3019" s="46"/>
      <c r="E3019" s="46"/>
      <c r="F3019" s="46"/>
      <c r="G3019" s="46"/>
      <c r="H3019" s="46"/>
      <c r="I3019" s="46"/>
      <c r="J3019" s="46"/>
      <c r="K3019" s="46"/>
      <c r="L3019" s="46"/>
      <c r="M3019" s="46"/>
      <c r="N3019" s="46"/>
      <c r="O3019" s="46"/>
    </row>
    <row r="3020" spans="1:15">
      <c r="A3020" s="45"/>
      <c r="B3020" s="44"/>
      <c r="C3020" s="46"/>
      <c r="D3020" s="46"/>
      <c r="E3020" s="46"/>
      <c r="F3020" s="46"/>
      <c r="G3020" s="46"/>
      <c r="H3020" s="46"/>
      <c r="I3020" s="46"/>
      <c r="J3020" s="46"/>
      <c r="K3020" s="46"/>
      <c r="L3020" s="46"/>
      <c r="M3020" s="46"/>
      <c r="N3020" s="46"/>
      <c r="O3020" s="46"/>
    </row>
    <row r="3021" spans="1:15">
      <c r="A3021" s="45"/>
      <c r="B3021" s="44"/>
      <c r="C3021" s="46"/>
      <c r="D3021" s="46"/>
      <c r="E3021" s="46"/>
      <c r="F3021" s="46"/>
      <c r="G3021" s="46"/>
      <c r="H3021" s="46"/>
      <c r="I3021" s="46"/>
      <c r="J3021" s="46"/>
      <c r="K3021" s="46"/>
      <c r="L3021" s="46"/>
      <c r="M3021" s="46"/>
      <c r="N3021" s="46"/>
      <c r="O3021" s="46"/>
    </row>
    <row r="3022" spans="1:15">
      <c r="A3022" s="45"/>
      <c r="B3022" s="44"/>
      <c r="C3022" s="46"/>
      <c r="D3022" s="46"/>
      <c r="E3022" s="46"/>
      <c r="F3022" s="46"/>
      <c r="G3022" s="46"/>
      <c r="H3022" s="46"/>
      <c r="I3022" s="46"/>
      <c r="J3022" s="46"/>
      <c r="K3022" s="46"/>
      <c r="L3022" s="46"/>
      <c r="M3022" s="46"/>
      <c r="N3022" s="46"/>
      <c r="O3022" s="46"/>
    </row>
    <row r="3023" spans="1:15">
      <c r="A3023" s="45"/>
      <c r="B3023" s="44"/>
      <c r="C3023" s="46"/>
      <c r="D3023" s="46"/>
      <c r="E3023" s="46"/>
      <c r="F3023" s="46"/>
      <c r="G3023" s="46"/>
      <c r="H3023" s="46"/>
      <c r="I3023" s="46"/>
      <c r="J3023" s="46"/>
      <c r="K3023" s="46"/>
      <c r="L3023" s="46"/>
      <c r="M3023" s="46"/>
      <c r="N3023" s="46"/>
      <c r="O3023" s="46"/>
    </row>
    <row r="3024" spans="1:15">
      <c r="A3024" s="45"/>
      <c r="B3024" s="44"/>
      <c r="C3024" s="46"/>
      <c r="D3024" s="46"/>
      <c r="E3024" s="46"/>
      <c r="F3024" s="46"/>
      <c r="G3024" s="46"/>
      <c r="H3024" s="46"/>
      <c r="I3024" s="46"/>
      <c r="J3024" s="46"/>
      <c r="K3024" s="46"/>
      <c r="L3024" s="46"/>
      <c r="M3024" s="46"/>
      <c r="N3024" s="46"/>
      <c r="O3024" s="46"/>
    </row>
    <row r="3025" spans="1:15">
      <c r="A3025" s="45"/>
      <c r="B3025" s="44"/>
      <c r="C3025" s="46"/>
      <c r="D3025" s="46"/>
      <c r="E3025" s="46"/>
      <c r="F3025" s="46"/>
      <c r="G3025" s="46"/>
      <c r="H3025" s="46"/>
      <c r="I3025" s="46"/>
      <c r="J3025" s="46"/>
      <c r="K3025" s="46"/>
      <c r="L3025" s="46"/>
      <c r="M3025" s="46"/>
      <c r="N3025" s="46"/>
      <c r="O3025" s="46"/>
    </row>
    <row r="3026" spans="1:15">
      <c r="A3026" s="45"/>
      <c r="B3026" s="44"/>
      <c r="C3026" s="46"/>
      <c r="D3026" s="46"/>
      <c r="E3026" s="46"/>
      <c r="F3026" s="46"/>
      <c r="G3026" s="46"/>
      <c r="H3026" s="46"/>
      <c r="I3026" s="46"/>
      <c r="J3026" s="46"/>
      <c r="K3026" s="46"/>
      <c r="L3026" s="46"/>
      <c r="M3026" s="46"/>
      <c r="N3026" s="46"/>
      <c r="O3026" s="46"/>
    </row>
    <row r="3027" spans="1:15">
      <c r="A3027" s="45"/>
      <c r="B3027" s="44"/>
      <c r="C3027" s="46"/>
      <c r="D3027" s="46"/>
      <c r="E3027" s="46"/>
      <c r="F3027" s="46"/>
      <c r="G3027" s="46"/>
      <c r="H3027" s="46"/>
      <c r="I3027" s="46"/>
      <c r="J3027" s="46"/>
      <c r="K3027" s="46"/>
      <c r="L3027" s="46"/>
      <c r="M3027" s="46"/>
      <c r="N3027" s="46"/>
      <c r="O3027" s="46"/>
    </row>
    <row r="3028" spans="1:15">
      <c r="A3028" s="45"/>
      <c r="B3028" s="44"/>
      <c r="C3028" s="46"/>
      <c r="D3028" s="46"/>
      <c r="E3028" s="46"/>
      <c r="F3028" s="46"/>
      <c r="G3028" s="46"/>
      <c r="H3028" s="46"/>
      <c r="I3028" s="46"/>
      <c r="J3028" s="46"/>
      <c r="K3028" s="46"/>
      <c r="L3028" s="46"/>
      <c r="M3028" s="46"/>
      <c r="N3028" s="46"/>
      <c r="O3028" s="46"/>
    </row>
    <row r="3029" spans="1:15">
      <c r="A3029" s="45"/>
      <c r="B3029" s="44"/>
      <c r="C3029" s="46"/>
      <c r="D3029" s="46"/>
      <c r="E3029" s="46"/>
      <c r="F3029" s="46"/>
      <c r="G3029" s="46"/>
      <c r="H3029" s="46"/>
      <c r="I3029" s="46"/>
      <c r="J3029" s="46"/>
      <c r="K3029" s="46"/>
      <c r="L3029" s="46"/>
      <c r="M3029" s="46"/>
      <c r="N3029" s="46"/>
      <c r="O3029" s="46"/>
    </row>
    <row r="3030" spans="1:15">
      <c r="A3030" s="45"/>
      <c r="B3030" s="44"/>
      <c r="C3030" s="46"/>
      <c r="D3030" s="46"/>
      <c r="E3030" s="46"/>
      <c r="F3030" s="46"/>
      <c r="G3030" s="46"/>
      <c r="H3030" s="46"/>
      <c r="I3030" s="46"/>
      <c r="J3030" s="46"/>
      <c r="K3030" s="46"/>
      <c r="L3030" s="46"/>
      <c r="M3030" s="46"/>
      <c r="N3030" s="46"/>
      <c r="O3030" s="46"/>
    </row>
    <row r="3031" spans="1:15">
      <c r="A3031" s="45"/>
      <c r="B3031" s="44"/>
      <c r="C3031" s="46"/>
      <c r="D3031" s="46"/>
      <c r="E3031" s="46"/>
      <c r="F3031" s="46"/>
      <c r="G3031" s="46"/>
      <c r="H3031" s="46"/>
      <c r="I3031" s="46"/>
      <c r="J3031" s="46"/>
      <c r="K3031" s="46"/>
      <c r="L3031" s="46"/>
      <c r="M3031" s="46"/>
      <c r="N3031" s="46"/>
      <c r="O3031" s="46"/>
    </row>
    <row r="3032" spans="1:15">
      <c r="A3032" s="45"/>
      <c r="B3032" s="44"/>
      <c r="C3032" s="46"/>
      <c r="D3032" s="46"/>
      <c r="E3032" s="46"/>
      <c r="F3032" s="46"/>
      <c r="G3032" s="46"/>
      <c r="H3032" s="46"/>
      <c r="I3032" s="46"/>
      <c r="J3032" s="46"/>
      <c r="K3032" s="46"/>
      <c r="L3032" s="46"/>
      <c r="M3032" s="46"/>
      <c r="N3032" s="46"/>
      <c r="O3032" s="46"/>
    </row>
    <row r="3033" spans="1:15">
      <c r="A3033" s="45"/>
      <c r="B3033" s="44"/>
      <c r="C3033" s="46"/>
      <c r="D3033" s="46"/>
      <c r="E3033" s="46"/>
      <c r="F3033" s="46"/>
      <c r="G3033" s="46"/>
      <c r="H3033" s="46"/>
      <c r="I3033" s="46"/>
      <c r="J3033" s="46"/>
      <c r="K3033" s="46"/>
      <c r="L3033" s="46"/>
      <c r="M3033" s="46"/>
      <c r="N3033" s="46"/>
      <c r="O3033" s="46"/>
    </row>
    <row r="3034" spans="1:15">
      <c r="A3034" s="45"/>
      <c r="B3034" s="44"/>
      <c r="C3034" s="46"/>
      <c r="D3034" s="46"/>
      <c r="E3034" s="46"/>
      <c r="F3034" s="46"/>
      <c r="G3034" s="46"/>
      <c r="H3034" s="46"/>
      <c r="I3034" s="46"/>
      <c r="J3034" s="46"/>
      <c r="K3034" s="46"/>
      <c r="L3034" s="46"/>
      <c r="M3034" s="46"/>
      <c r="N3034" s="46"/>
      <c r="O3034" s="46"/>
    </row>
    <row r="3035" spans="1:15">
      <c r="A3035" s="45"/>
      <c r="B3035" s="44"/>
      <c r="C3035" s="46"/>
      <c r="D3035" s="46"/>
      <c r="E3035" s="46"/>
      <c r="F3035" s="46"/>
      <c r="G3035" s="46"/>
      <c r="H3035" s="46"/>
      <c r="I3035" s="46"/>
      <c r="J3035" s="46"/>
      <c r="K3035" s="46"/>
      <c r="L3035" s="46"/>
      <c r="M3035" s="46"/>
      <c r="N3035" s="46"/>
      <c r="O3035" s="46"/>
    </row>
    <row r="3036" spans="1:15">
      <c r="A3036" s="45"/>
      <c r="B3036" s="44"/>
      <c r="C3036" s="46"/>
      <c r="D3036" s="46"/>
      <c r="E3036" s="46"/>
      <c r="F3036" s="46"/>
      <c r="G3036" s="46"/>
      <c r="H3036" s="46"/>
      <c r="I3036" s="46"/>
      <c r="J3036" s="46"/>
      <c r="K3036" s="46"/>
      <c r="L3036" s="46"/>
      <c r="M3036" s="46"/>
      <c r="N3036" s="46"/>
      <c r="O3036" s="46"/>
    </row>
    <row r="3037" spans="1:15">
      <c r="A3037" s="45"/>
      <c r="B3037" s="44"/>
      <c r="C3037" s="46"/>
      <c r="D3037" s="46"/>
      <c r="E3037" s="46"/>
      <c r="F3037" s="46"/>
      <c r="G3037" s="46"/>
      <c r="H3037" s="46"/>
      <c r="I3037" s="46"/>
      <c r="J3037" s="46"/>
      <c r="K3037" s="46"/>
      <c r="L3037" s="46"/>
      <c r="M3037" s="46"/>
      <c r="N3037" s="46"/>
      <c r="O3037" s="46"/>
    </row>
    <row r="3038" spans="1:15">
      <c r="A3038" s="45"/>
      <c r="B3038" s="44"/>
      <c r="C3038" s="46"/>
      <c r="D3038" s="46"/>
      <c r="E3038" s="46"/>
      <c r="F3038" s="46"/>
      <c r="G3038" s="46"/>
      <c r="H3038" s="46"/>
      <c r="I3038" s="46"/>
      <c r="J3038" s="46"/>
      <c r="K3038" s="46"/>
      <c r="L3038" s="46"/>
      <c r="M3038" s="46"/>
      <c r="N3038" s="46"/>
      <c r="O3038" s="46"/>
    </row>
    <row r="3039" spans="1:15">
      <c r="A3039" s="45"/>
      <c r="B3039" s="44"/>
      <c r="C3039" s="46"/>
      <c r="D3039" s="46"/>
      <c r="E3039" s="46"/>
      <c r="F3039" s="46"/>
      <c r="G3039" s="46"/>
      <c r="H3039" s="46"/>
      <c r="I3039" s="46"/>
      <c r="J3039" s="46"/>
      <c r="K3039" s="46"/>
      <c r="L3039" s="46"/>
      <c r="M3039" s="46"/>
      <c r="N3039" s="46"/>
      <c r="O3039" s="46"/>
    </row>
    <row r="3040" spans="1:15">
      <c r="A3040" s="45"/>
      <c r="B3040" s="44"/>
      <c r="C3040" s="46"/>
      <c r="D3040" s="46"/>
      <c r="E3040" s="46"/>
      <c r="F3040" s="46"/>
      <c r="G3040" s="46"/>
      <c r="H3040" s="46"/>
      <c r="I3040" s="46"/>
      <c r="J3040" s="46"/>
      <c r="K3040" s="46"/>
      <c r="L3040" s="46"/>
      <c r="M3040" s="46"/>
      <c r="N3040" s="46"/>
      <c r="O3040" s="46"/>
    </row>
    <row r="3041" spans="1:15">
      <c r="A3041" s="45"/>
      <c r="B3041" s="44"/>
      <c r="C3041" s="46"/>
      <c r="D3041" s="46"/>
      <c r="E3041" s="46"/>
      <c r="F3041" s="46"/>
      <c r="G3041" s="46"/>
      <c r="H3041" s="46"/>
      <c r="I3041" s="46"/>
      <c r="J3041" s="46"/>
      <c r="K3041" s="46"/>
      <c r="L3041" s="46"/>
      <c r="M3041" s="46"/>
      <c r="N3041" s="46"/>
      <c r="O3041" s="46"/>
    </row>
    <row r="3042" spans="1:15">
      <c r="A3042" s="45"/>
      <c r="B3042" s="44"/>
      <c r="C3042" s="46"/>
      <c r="D3042" s="46"/>
      <c r="E3042" s="46"/>
      <c r="F3042" s="46"/>
      <c r="G3042" s="46"/>
      <c r="H3042" s="46"/>
      <c r="I3042" s="46"/>
      <c r="J3042" s="46"/>
      <c r="K3042" s="46"/>
      <c r="L3042" s="46"/>
      <c r="M3042" s="46"/>
      <c r="N3042" s="46"/>
      <c r="O3042" s="46"/>
    </row>
    <row r="3043" spans="1:15">
      <c r="A3043" s="45"/>
      <c r="B3043" s="44"/>
      <c r="C3043" s="46"/>
      <c r="D3043" s="46"/>
      <c r="E3043" s="46"/>
      <c r="F3043" s="46"/>
      <c r="G3043" s="46"/>
      <c r="H3043" s="46"/>
      <c r="I3043" s="46"/>
      <c r="J3043" s="46"/>
      <c r="K3043" s="46"/>
      <c r="L3043" s="46"/>
      <c r="M3043" s="46"/>
      <c r="N3043" s="46"/>
      <c r="O3043" s="46"/>
    </row>
    <row r="3044" spans="1:15">
      <c r="A3044" s="45"/>
      <c r="B3044" s="44"/>
      <c r="C3044" s="46"/>
      <c r="D3044" s="46"/>
      <c r="E3044" s="46"/>
      <c r="F3044" s="46"/>
      <c r="G3044" s="46"/>
      <c r="H3044" s="46"/>
      <c r="I3044" s="46"/>
      <c r="J3044" s="46"/>
      <c r="K3044" s="46"/>
      <c r="L3044" s="46"/>
      <c r="M3044" s="46"/>
      <c r="N3044" s="46"/>
      <c r="O3044" s="46"/>
    </row>
    <row r="3045" spans="1:15">
      <c r="A3045" s="45"/>
      <c r="B3045" s="44"/>
      <c r="C3045" s="46"/>
      <c r="D3045" s="46"/>
      <c r="E3045" s="46"/>
      <c r="F3045" s="46"/>
      <c r="G3045" s="46"/>
      <c r="H3045" s="46"/>
      <c r="I3045" s="46"/>
      <c r="J3045" s="46"/>
      <c r="K3045" s="46"/>
      <c r="L3045" s="46"/>
      <c r="M3045" s="46"/>
      <c r="N3045" s="46"/>
      <c r="O3045" s="46"/>
    </row>
    <row r="3046" spans="1:15">
      <c r="A3046" s="45"/>
      <c r="B3046" s="44"/>
      <c r="C3046" s="46"/>
      <c r="D3046" s="46"/>
      <c r="E3046" s="46"/>
      <c r="F3046" s="46"/>
      <c r="G3046" s="46"/>
      <c r="H3046" s="46"/>
      <c r="I3046" s="46"/>
      <c r="J3046" s="46"/>
      <c r="K3046" s="46"/>
      <c r="L3046" s="46"/>
      <c r="M3046" s="46"/>
      <c r="N3046" s="46"/>
      <c r="O3046" s="46"/>
    </row>
    <row r="3047" spans="1:15">
      <c r="A3047" s="45"/>
      <c r="B3047" s="44"/>
      <c r="C3047" s="46"/>
      <c r="D3047" s="46"/>
      <c r="E3047" s="46"/>
      <c r="F3047" s="46"/>
      <c r="G3047" s="46"/>
      <c r="H3047" s="46"/>
      <c r="I3047" s="46"/>
      <c r="J3047" s="46"/>
      <c r="K3047" s="46"/>
      <c r="L3047" s="46"/>
      <c r="M3047" s="46"/>
      <c r="N3047" s="46"/>
      <c r="O3047" s="46"/>
    </row>
    <row r="3048" spans="1:15">
      <c r="A3048" s="45"/>
      <c r="B3048" s="44"/>
      <c r="C3048" s="46"/>
      <c r="D3048" s="46"/>
      <c r="E3048" s="46"/>
      <c r="F3048" s="46"/>
      <c r="G3048" s="46"/>
      <c r="H3048" s="46"/>
      <c r="I3048" s="46"/>
      <c r="J3048" s="46"/>
      <c r="K3048" s="46"/>
      <c r="L3048" s="46"/>
      <c r="M3048" s="46"/>
      <c r="N3048" s="46"/>
      <c r="O3048" s="46"/>
    </row>
    <row r="3049" spans="1:15">
      <c r="A3049" s="45"/>
      <c r="B3049" s="44"/>
      <c r="C3049" s="46"/>
      <c r="D3049" s="46"/>
      <c r="E3049" s="46"/>
      <c r="F3049" s="46"/>
      <c r="G3049" s="46"/>
      <c r="H3049" s="46"/>
      <c r="I3049" s="46"/>
      <c r="J3049" s="46"/>
      <c r="K3049" s="46"/>
      <c r="L3049" s="46"/>
      <c r="M3049" s="46"/>
      <c r="N3049" s="46"/>
      <c r="O3049" s="46"/>
    </row>
    <row r="3050" spans="1:15">
      <c r="A3050" s="45"/>
      <c r="B3050" s="44"/>
      <c r="C3050" s="46"/>
      <c r="D3050" s="46"/>
      <c r="E3050" s="46"/>
      <c r="F3050" s="46"/>
      <c r="G3050" s="46"/>
      <c r="H3050" s="46"/>
      <c r="I3050" s="46"/>
      <c r="J3050" s="46"/>
      <c r="K3050" s="46"/>
      <c r="L3050" s="46"/>
      <c r="M3050" s="46"/>
      <c r="N3050" s="46"/>
      <c r="O3050" s="46"/>
    </row>
    <row r="3051" spans="1:15">
      <c r="A3051" s="45"/>
      <c r="B3051" s="44"/>
      <c r="C3051" s="46"/>
      <c r="D3051" s="46"/>
      <c r="E3051" s="46"/>
      <c r="F3051" s="46"/>
      <c r="G3051" s="46"/>
      <c r="H3051" s="46"/>
      <c r="I3051" s="46"/>
      <c r="J3051" s="46"/>
      <c r="K3051" s="46"/>
      <c r="L3051" s="46"/>
      <c r="M3051" s="46"/>
      <c r="N3051" s="46"/>
      <c r="O3051" s="46"/>
    </row>
    <row r="3052" spans="1:15">
      <c r="A3052" s="45"/>
      <c r="B3052" s="44"/>
      <c r="C3052" s="46"/>
      <c r="D3052" s="46"/>
      <c r="E3052" s="46"/>
      <c r="F3052" s="46"/>
      <c r="G3052" s="46"/>
      <c r="H3052" s="46"/>
      <c r="I3052" s="46"/>
      <c r="J3052" s="46"/>
      <c r="K3052" s="46"/>
      <c r="L3052" s="46"/>
      <c r="M3052" s="46"/>
      <c r="N3052" s="46"/>
      <c r="O3052" s="46"/>
    </row>
    <row r="3053" spans="1:15">
      <c r="A3053" s="45"/>
      <c r="B3053" s="44"/>
      <c r="C3053" s="46"/>
      <c r="D3053" s="46"/>
      <c r="E3053" s="46"/>
      <c r="F3053" s="46"/>
      <c r="G3053" s="46"/>
      <c r="H3053" s="46"/>
      <c r="I3053" s="46"/>
      <c r="J3053" s="46"/>
      <c r="K3053" s="46"/>
      <c r="L3053" s="46"/>
      <c r="M3053" s="46"/>
      <c r="N3053" s="46"/>
      <c r="O3053" s="46"/>
    </row>
    <row r="3054" spans="1:15">
      <c r="A3054" s="45"/>
      <c r="B3054" s="44"/>
      <c r="C3054" s="46"/>
      <c r="D3054" s="46"/>
      <c r="E3054" s="46"/>
      <c r="F3054" s="46"/>
      <c r="G3054" s="46"/>
      <c r="H3054" s="46"/>
      <c r="I3054" s="46"/>
      <c r="J3054" s="46"/>
      <c r="K3054" s="46"/>
      <c r="L3054" s="46"/>
      <c r="M3054" s="46"/>
      <c r="N3054" s="46"/>
      <c r="O3054" s="46"/>
    </row>
    <row r="3055" spans="1:15">
      <c r="A3055" s="45"/>
      <c r="B3055" s="44"/>
      <c r="C3055" s="46"/>
      <c r="D3055" s="46"/>
      <c r="E3055" s="46"/>
      <c r="F3055" s="46"/>
      <c r="G3055" s="46"/>
      <c r="H3055" s="46"/>
      <c r="I3055" s="46"/>
      <c r="J3055" s="46"/>
      <c r="K3055" s="46"/>
      <c r="L3055" s="46"/>
      <c r="M3055" s="46"/>
      <c r="N3055" s="46"/>
      <c r="O3055" s="46"/>
    </row>
    <row r="3056" spans="1:15">
      <c r="A3056" s="45"/>
      <c r="B3056" s="44"/>
      <c r="C3056" s="46"/>
      <c r="D3056" s="46"/>
      <c r="E3056" s="46"/>
      <c r="F3056" s="46"/>
      <c r="G3056" s="46"/>
      <c r="H3056" s="46"/>
      <c r="I3056" s="46"/>
      <c r="J3056" s="46"/>
      <c r="K3056" s="46"/>
      <c r="L3056" s="46"/>
      <c r="M3056" s="46"/>
      <c r="N3056" s="46"/>
      <c r="O3056" s="46"/>
    </row>
    <row r="3057" spans="1:15">
      <c r="A3057" s="45"/>
      <c r="B3057" s="44"/>
      <c r="C3057" s="46"/>
      <c r="D3057" s="46"/>
      <c r="E3057" s="46"/>
      <c r="F3057" s="46"/>
      <c r="G3057" s="46"/>
      <c r="H3057" s="46"/>
      <c r="I3057" s="46"/>
      <c r="J3057" s="46"/>
      <c r="K3057" s="46"/>
      <c r="L3057" s="46"/>
      <c r="M3057" s="46"/>
      <c r="N3057" s="46"/>
      <c r="O3057" s="46"/>
    </row>
    <row r="3058" spans="1:15">
      <c r="A3058" s="45"/>
      <c r="B3058" s="44"/>
      <c r="C3058" s="46"/>
      <c r="D3058" s="46"/>
      <c r="E3058" s="46"/>
      <c r="F3058" s="46"/>
      <c r="G3058" s="46"/>
      <c r="H3058" s="46"/>
      <c r="I3058" s="46"/>
      <c r="J3058" s="46"/>
      <c r="K3058" s="46"/>
      <c r="L3058" s="46"/>
      <c r="M3058" s="46"/>
      <c r="N3058" s="46"/>
      <c r="O3058" s="46"/>
    </row>
    <row r="3059" spans="1:15">
      <c r="A3059" s="45"/>
      <c r="B3059" s="44"/>
      <c r="C3059" s="46"/>
      <c r="D3059" s="46"/>
      <c r="E3059" s="46"/>
      <c r="F3059" s="46"/>
      <c r="G3059" s="46"/>
      <c r="H3059" s="46"/>
      <c r="I3059" s="46"/>
      <c r="J3059" s="46"/>
      <c r="K3059" s="46"/>
      <c r="L3059" s="46"/>
      <c r="M3059" s="46"/>
      <c r="N3059" s="46"/>
      <c r="O3059" s="46"/>
    </row>
    <row r="3060" spans="1:15">
      <c r="A3060" s="45"/>
      <c r="B3060" s="44"/>
      <c r="C3060" s="46"/>
      <c r="D3060" s="46"/>
      <c r="E3060" s="46"/>
      <c r="F3060" s="46"/>
      <c r="G3060" s="46"/>
      <c r="H3060" s="46"/>
      <c r="I3060" s="46"/>
      <c r="J3060" s="46"/>
      <c r="K3060" s="46"/>
      <c r="L3060" s="46"/>
      <c r="M3060" s="46"/>
      <c r="N3060" s="46"/>
      <c r="O3060" s="46"/>
    </row>
    <row r="3061" spans="1:15">
      <c r="A3061" s="45"/>
      <c r="B3061" s="44"/>
      <c r="C3061" s="46"/>
      <c r="D3061" s="46"/>
      <c r="E3061" s="46"/>
      <c r="F3061" s="46"/>
      <c r="G3061" s="46"/>
      <c r="H3061" s="46"/>
      <c r="I3061" s="46"/>
      <c r="J3061" s="46"/>
      <c r="K3061" s="46"/>
      <c r="L3061" s="46"/>
      <c r="M3061" s="46"/>
      <c r="N3061" s="46"/>
      <c r="O3061" s="46"/>
    </row>
    <row r="3062" spans="1:15">
      <c r="A3062" s="45"/>
      <c r="B3062" s="44"/>
      <c r="C3062" s="46"/>
      <c r="D3062" s="46"/>
      <c r="E3062" s="46"/>
      <c r="F3062" s="46"/>
      <c r="G3062" s="46"/>
      <c r="H3062" s="46"/>
      <c r="I3062" s="46"/>
      <c r="J3062" s="46"/>
      <c r="K3062" s="46"/>
      <c r="L3062" s="46"/>
      <c r="M3062" s="46"/>
      <c r="N3062" s="46"/>
      <c r="O3062" s="46"/>
    </row>
    <row r="3063" spans="1:15">
      <c r="A3063" s="45"/>
      <c r="B3063" s="44"/>
      <c r="C3063" s="46"/>
      <c r="D3063" s="46"/>
      <c r="E3063" s="46"/>
      <c r="F3063" s="46"/>
      <c r="G3063" s="46"/>
      <c r="H3063" s="46"/>
      <c r="I3063" s="46"/>
      <c r="J3063" s="46"/>
      <c r="K3063" s="46"/>
      <c r="L3063" s="46"/>
      <c r="M3063" s="46"/>
      <c r="N3063" s="46"/>
      <c r="O3063" s="46"/>
    </row>
    <row r="3064" spans="1:15">
      <c r="A3064" s="45"/>
      <c r="B3064" s="44"/>
      <c r="C3064" s="46"/>
      <c r="D3064" s="46"/>
      <c r="E3064" s="46"/>
      <c r="F3064" s="46"/>
      <c r="G3064" s="46"/>
      <c r="H3064" s="46"/>
      <c r="I3064" s="46"/>
      <c r="J3064" s="46"/>
      <c r="K3064" s="46"/>
      <c r="L3064" s="46"/>
      <c r="M3064" s="46"/>
      <c r="N3064" s="46"/>
      <c r="O3064" s="46"/>
    </row>
    <row r="3065" spans="1:15">
      <c r="A3065" s="45"/>
      <c r="B3065" s="44"/>
      <c r="C3065" s="46"/>
      <c r="D3065" s="46"/>
      <c r="E3065" s="46"/>
      <c r="F3065" s="46"/>
      <c r="G3065" s="46"/>
      <c r="H3065" s="46"/>
      <c r="I3065" s="46"/>
      <c r="J3065" s="46"/>
      <c r="K3065" s="46"/>
      <c r="L3065" s="46"/>
      <c r="M3065" s="46"/>
      <c r="N3065" s="46"/>
      <c r="O3065" s="46"/>
    </row>
    <row r="3066" spans="1:15">
      <c r="A3066" s="45"/>
      <c r="B3066" s="44"/>
      <c r="C3066" s="46"/>
      <c r="D3066" s="46"/>
      <c r="E3066" s="46"/>
      <c r="F3066" s="46"/>
      <c r="G3066" s="46"/>
      <c r="H3066" s="46"/>
      <c r="I3066" s="46"/>
      <c r="J3066" s="46"/>
      <c r="K3066" s="46"/>
      <c r="L3066" s="46"/>
      <c r="M3066" s="46"/>
      <c r="N3066" s="46"/>
      <c r="O3066" s="46"/>
    </row>
    <row r="3067" spans="1:15">
      <c r="A3067" s="45"/>
      <c r="B3067" s="44"/>
      <c r="C3067" s="46"/>
      <c r="D3067" s="46"/>
      <c r="E3067" s="46"/>
      <c r="F3067" s="46"/>
      <c r="G3067" s="46"/>
      <c r="H3067" s="46"/>
      <c r="I3067" s="46"/>
      <c r="J3067" s="46"/>
      <c r="K3067" s="46"/>
      <c r="L3067" s="46"/>
      <c r="M3067" s="46"/>
      <c r="N3067" s="46"/>
      <c r="O3067" s="46"/>
    </row>
    <row r="3068" spans="1:15">
      <c r="A3068" s="45"/>
      <c r="B3068" s="44"/>
      <c r="C3068" s="46"/>
      <c r="D3068" s="46"/>
      <c r="E3068" s="46"/>
      <c r="F3068" s="46"/>
      <c r="G3068" s="46"/>
      <c r="H3068" s="46"/>
      <c r="I3068" s="46"/>
      <c r="J3068" s="46"/>
      <c r="K3068" s="46"/>
      <c r="L3068" s="46"/>
      <c r="M3068" s="46"/>
      <c r="N3068" s="46"/>
      <c r="O3068" s="46"/>
    </row>
    <row r="3069" spans="1:15">
      <c r="A3069" s="45"/>
      <c r="B3069" s="44"/>
      <c r="C3069" s="46"/>
      <c r="D3069" s="46"/>
      <c r="E3069" s="46"/>
      <c r="F3069" s="46"/>
      <c r="G3069" s="46"/>
      <c r="H3069" s="46"/>
      <c r="I3069" s="46"/>
      <c r="J3069" s="46"/>
      <c r="K3069" s="46"/>
      <c r="L3069" s="46"/>
      <c r="M3069" s="46"/>
      <c r="N3069" s="46"/>
      <c r="O3069" s="46"/>
    </row>
    <row r="3070" spans="1:15">
      <c r="A3070" s="45"/>
      <c r="B3070" s="44"/>
      <c r="C3070" s="46"/>
      <c r="D3070" s="46"/>
      <c r="E3070" s="46"/>
      <c r="F3070" s="46"/>
      <c r="G3070" s="46"/>
      <c r="H3070" s="46"/>
      <c r="I3070" s="46"/>
      <c r="J3070" s="46"/>
      <c r="K3070" s="46"/>
      <c r="L3070" s="46"/>
      <c r="M3070" s="46"/>
      <c r="N3070" s="46"/>
      <c r="O3070" s="46"/>
    </row>
    <row r="3071" spans="1:15">
      <c r="A3071" s="45"/>
      <c r="B3071" s="44"/>
      <c r="C3071" s="46"/>
      <c r="D3071" s="46"/>
      <c r="E3071" s="46"/>
      <c r="F3071" s="46"/>
      <c r="G3071" s="46"/>
      <c r="H3071" s="46"/>
      <c r="I3071" s="46"/>
      <c r="J3071" s="46"/>
      <c r="K3071" s="46"/>
      <c r="L3071" s="46"/>
      <c r="M3071" s="46"/>
      <c r="N3071" s="46"/>
      <c r="O3071" s="46"/>
    </row>
    <row r="3072" spans="1:15">
      <c r="A3072" s="45"/>
      <c r="B3072" s="44"/>
      <c r="C3072" s="46"/>
      <c r="D3072" s="46"/>
      <c r="E3072" s="46"/>
      <c r="F3072" s="46"/>
      <c r="G3072" s="46"/>
      <c r="H3072" s="46"/>
      <c r="I3072" s="46"/>
      <c r="J3072" s="46"/>
      <c r="K3072" s="46"/>
      <c r="L3072" s="46"/>
      <c r="M3072" s="46"/>
      <c r="N3072" s="46"/>
      <c r="O3072" s="46"/>
    </row>
    <row r="3073" spans="1:15">
      <c r="A3073" s="45"/>
      <c r="B3073" s="44"/>
      <c r="C3073" s="46"/>
      <c r="D3073" s="46"/>
      <c r="E3073" s="46"/>
      <c r="F3073" s="46"/>
      <c r="G3073" s="46"/>
      <c r="H3073" s="46"/>
      <c r="I3073" s="46"/>
      <c r="J3073" s="46"/>
      <c r="K3073" s="46"/>
      <c r="L3073" s="46"/>
      <c r="M3073" s="46"/>
      <c r="N3073" s="46"/>
      <c r="O3073" s="46"/>
    </row>
    <row r="3074" spans="1:15">
      <c r="A3074" s="45"/>
      <c r="B3074" s="44"/>
      <c r="C3074" s="46"/>
      <c r="D3074" s="46"/>
      <c r="E3074" s="46"/>
      <c r="F3074" s="46"/>
      <c r="G3074" s="46"/>
      <c r="H3074" s="46"/>
      <c r="I3074" s="46"/>
      <c r="J3074" s="46"/>
      <c r="K3074" s="46"/>
      <c r="L3074" s="46"/>
      <c r="M3074" s="46"/>
      <c r="N3074" s="46"/>
      <c r="O3074" s="46"/>
    </row>
    <row r="3075" spans="1:15">
      <c r="A3075" s="45"/>
      <c r="B3075" s="44"/>
      <c r="C3075" s="46"/>
      <c r="D3075" s="46"/>
      <c r="E3075" s="46"/>
      <c r="F3075" s="46"/>
      <c r="G3075" s="46"/>
      <c r="H3075" s="46"/>
      <c r="I3075" s="46"/>
      <c r="J3075" s="46"/>
      <c r="K3075" s="46"/>
      <c r="L3075" s="46"/>
      <c r="M3075" s="46"/>
      <c r="N3075" s="46"/>
      <c r="O3075" s="46"/>
    </row>
    <row r="3076" spans="1:15">
      <c r="A3076" s="45"/>
      <c r="B3076" s="44"/>
      <c r="C3076" s="46"/>
      <c r="D3076" s="46"/>
      <c r="E3076" s="46"/>
      <c r="F3076" s="46"/>
      <c r="G3076" s="46"/>
      <c r="H3076" s="46"/>
      <c r="I3076" s="46"/>
      <c r="J3076" s="46"/>
      <c r="K3076" s="46"/>
      <c r="L3076" s="46"/>
      <c r="M3076" s="46"/>
      <c r="N3076" s="46"/>
      <c r="O3076" s="46"/>
    </row>
    <row r="3077" spans="1:15">
      <c r="A3077" s="45"/>
      <c r="B3077" s="44"/>
      <c r="C3077" s="46"/>
      <c r="D3077" s="46"/>
      <c r="E3077" s="46"/>
      <c r="F3077" s="46"/>
      <c r="G3077" s="46"/>
      <c r="H3077" s="46"/>
      <c r="I3077" s="46"/>
      <c r="J3077" s="46"/>
      <c r="K3077" s="46"/>
      <c r="L3077" s="46"/>
      <c r="M3077" s="46"/>
      <c r="N3077" s="46"/>
      <c r="O3077" s="46"/>
    </row>
    <row r="3078" spans="1:15">
      <c r="A3078" s="45"/>
      <c r="B3078" s="44"/>
      <c r="C3078" s="46"/>
      <c r="D3078" s="46"/>
      <c r="E3078" s="46"/>
      <c r="F3078" s="46"/>
      <c r="G3078" s="46"/>
      <c r="H3078" s="46"/>
      <c r="I3078" s="46"/>
      <c r="J3078" s="46"/>
      <c r="K3078" s="46"/>
      <c r="L3078" s="46"/>
      <c r="M3078" s="46"/>
      <c r="N3078" s="46"/>
      <c r="O3078" s="46"/>
    </row>
    <row r="3079" spans="1:15">
      <c r="A3079" s="45"/>
      <c r="B3079" s="44"/>
      <c r="C3079" s="46"/>
      <c r="D3079" s="46"/>
      <c r="E3079" s="46"/>
      <c r="F3079" s="46"/>
      <c r="G3079" s="46"/>
      <c r="H3079" s="46"/>
      <c r="I3079" s="46"/>
      <c r="J3079" s="46"/>
      <c r="K3079" s="46"/>
      <c r="L3079" s="46"/>
      <c r="M3079" s="46"/>
      <c r="N3079" s="46"/>
      <c r="O3079" s="46"/>
    </row>
    <row r="3080" spans="1:15">
      <c r="A3080" s="45"/>
      <c r="B3080" s="44"/>
      <c r="C3080" s="46"/>
      <c r="D3080" s="46"/>
      <c r="E3080" s="46"/>
      <c r="F3080" s="46"/>
      <c r="G3080" s="46"/>
      <c r="H3080" s="46"/>
      <c r="I3080" s="46"/>
      <c r="J3080" s="46"/>
      <c r="K3080" s="46"/>
      <c r="L3080" s="46"/>
      <c r="M3080" s="46"/>
      <c r="N3080" s="46"/>
      <c r="O3080" s="46"/>
    </row>
    <row r="3081" spans="1:15">
      <c r="A3081" s="45"/>
      <c r="B3081" s="4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</row>
    <row r="3082" spans="1:15">
      <c r="A3082" s="45"/>
      <c r="B3082" s="44"/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</row>
    <row r="3083" spans="1:15">
      <c r="A3083" s="45"/>
      <c r="B3083" s="44"/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</row>
    <row r="3084" spans="1:15">
      <c r="A3084" s="45"/>
      <c r="B3084" s="44"/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</row>
    <row r="3085" spans="1:15">
      <c r="A3085" s="45"/>
      <c r="B3085" s="44"/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</row>
    <row r="3086" spans="1:15">
      <c r="A3086" s="45"/>
      <c r="B3086" s="44"/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</row>
    <row r="3087" spans="1:15">
      <c r="A3087" s="45"/>
      <c r="B3087" s="44"/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</row>
    <row r="3088" spans="1:15">
      <c r="A3088" s="45"/>
      <c r="B3088" s="44"/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</row>
    <row r="3089" spans="1:15">
      <c r="A3089" s="45"/>
      <c r="B3089" s="44"/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</row>
    <row r="3090" spans="1:15">
      <c r="A3090" s="45"/>
      <c r="B3090" s="44"/>
      <c r="C3090" s="46"/>
      <c r="D3090" s="46"/>
      <c r="E3090" s="46"/>
      <c r="F3090" s="46"/>
      <c r="G3090" s="46"/>
      <c r="H3090" s="46"/>
      <c r="I3090" s="46"/>
      <c r="J3090" s="46"/>
      <c r="K3090" s="46"/>
      <c r="L3090" s="46"/>
      <c r="M3090" s="46"/>
      <c r="N3090" s="46"/>
      <c r="O3090" s="46"/>
    </row>
    <row r="3091" spans="1:15">
      <c r="A3091" s="45"/>
      <c r="B3091" s="44"/>
      <c r="C3091" s="46"/>
      <c r="D3091" s="46"/>
      <c r="E3091" s="46"/>
      <c r="F3091" s="46"/>
      <c r="G3091" s="46"/>
      <c r="H3091" s="46"/>
      <c r="I3091" s="46"/>
      <c r="J3091" s="46"/>
      <c r="K3091" s="46"/>
      <c r="L3091" s="46"/>
      <c r="M3091" s="46"/>
      <c r="N3091" s="46"/>
      <c r="O3091" s="46"/>
    </row>
    <row r="3092" spans="1:15">
      <c r="A3092" s="45"/>
      <c r="B3092" s="44"/>
      <c r="C3092" s="46"/>
      <c r="D3092" s="46"/>
      <c r="E3092" s="46"/>
      <c r="F3092" s="46"/>
      <c r="G3092" s="46"/>
      <c r="H3092" s="46"/>
      <c r="I3092" s="46"/>
      <c r="J3092" s="46"/>
      <c r="K3092" s="46"/>
      <c r="L3092" s="46"/>
      <c r="M3092" s="46"/>
      <c r="N3092" s="46"/>
      <c r="O3092" s="46"/>
    </row>
    <row r="3093" spans="1:15">
      <c r="A3093" s="45"/>
      <c r="B3093" s="44"/>
      <c r="C3093" s="46"/>
      <c r="D3093" s="46"/>
      <c r="E3093" s="46"/>
      <c r="F3093" s="46"/>
      <c r="G3093" s="46"/>
      <c r="H3093" s="46"/>
      <c r="I3093" s="46"/>
      <c r="J3093" s="46"/>
      <c r="K3093" s="46"/>
      <c r="L3093" s="46"/>
      <c r="M3093" s="46"/>
      <c r="N3093" s="46"/>
      <c r="O3093" s="46"/>
    </row>
    <row r="3094" spans="1:15">
      <c r="A3094" s="45"/>
      <c r="B3094" s="44"/>
      <c r="C3094" s="46"/>
      <c r="D3094" s="46"/>
      <c r="E3094" s="46"/>
      <c r="F3094" s="46"/>
      <c r="G3094" s="46"/>
      <c r="H3094" s="46"/>
      <c r="I3094" s="46"/>
      <c r="J3094" s="46"/>
      <c r="K3094" s="46"/>
      <c r="L3094" s="46"/>
      <c r="M3094" s="46"/>
      <c r="N3094" s="46"/>
      <c r="O3094" s="46"/>
    </row>
    <row r="3095" spans="1:15">
      <c r="A3095" s="45"/>
      <c r="B3095" s="44"/>
      <c r="C3095" s="46"/>
      <c r="D3095" s="46"/>
      <c r="E3095" s="46"/>
      <c r="F3095" s="46"/>
      <c r="G3095" s="46"/>
      <c r="H3095" s="46"/>
      <c r="I3095" s="46"/>
      <c r="J3095" s="46"/>
      <c r="K3095" s="46"/>
      <c r="L3095" s="46"/>
      <c r="M3095" s="46"/>
      <c r="N3095" s="46"/>
      <c r="O3095" s="46"/>
    </row>
    <row r="3096" spans="1:15">
      <c r="A3096" s="45"/>
      <c r="B3096" s="44"/>
      <c r="C3096" s="46"/>
      <c r="D3096" s="46"/>
      <c r="E3096" s="46"/>
      <c r="F3096" s="46"/>
      <c r="G3096" s="46"/>
      <c r="H3096" s="46"/>
      <c r="I3096" s="46"/>
      <c r="J3096" s="46"/>
      <c r="K3096" s="46"/>
      <c r="L3096" s="46"/>
      <c r="M3096" s="46"/>
      <c r="N3096" s="46"/>
      <c r="O3096" s="46"/>
    </row>
    <row r="3097" spans="1:15">
      <c r="A3097" s="45"/>
      <c r="B3097" s="44"/>
      <c r="C3097" s="46"/>
      <c r="D3097" s="46"/>
      <c r="E3097" s="46"/>
      <c r="F3097" s="46"/>
      <c r="G3097" s="46"/>
      <c r="H3097" s="46"/>
      <c r="I3097" s="46"/>
      <c r="J3097" s="46"/>
      <c r="K3097" s="46"/>
      <c r="L3097" s="46"/>
      <c r="M3097" s="46"/>
      <c r="N3097" s="46"/>
      <c r="O3097" s="46"/>
    </row>
    <row r="3098" spans="1:15">
      <c r="A3098" s="45"/>
      <c r="B3098" s="44"/>
      <c r="C3098" s="46"/>
      <c r="D3098" s="46"/>
      <c r="E3098" s="46"/>
      <c r="F3098" s="46"/>
      <c r="G3098" s="46"/>
      <c r="H3098" s="46"/>
      <c r="I3098" s="46"/>
      <c r="J3098" s="46"/>
      <c r="K3098" s="46"/>
      <c r="L3098" s="46"/>
      <c r="M3098" s="46"/>
      <c r="N3098" s="46"/>
      <c r="O3098" s="46"/>
    </row>
    <row r="3099" spans="1:15">
      <c r="A3099" s="45"/>
      <c r="B3099" s="44"/>
      <c r="C3099" s="46"/>
      <c r="D3099" s="46"/>
      <c r="E3099" s="46"/>
      <c r="F3099" s="46"/>
      <c r="G3099" s="46"/>
      <c r="H3099" s="46"/>
      <c r="I3099" s="46"/>
      <c r="J3099" s="46"/>
      <c r="K3099" s="46"/>
      <c r="L3099" s="46"/>
      <c r="M3099" s="46"/>
      <c r="N3099" s="46"/>
      <c r="O3099" s="46"/>
    </row>
    <row r="3100" spans="1:15">
      <c r="A3100" s="45"/>
      <c r="B3100" s="44"/>
      <c r="C3100" s="46"/>
      <c r="D3100" s="46"/>
      <c r="E3100" s="46"/>
      <c r="F3100" s="46"/>
      <c r="G3100" s="46"/>
      <c r="H3100" s="46"/>
      <c r="I3100" s="46"/>
      <c r="J3100" s="46"/>
      <c r="K3100" s="46"/>
      <c r="L3100" s="46"/>
      <c r="M3100" s="46"/>
      <c r="N3100" s="46"/>
      <c r="O3100" s="46"/>
    </row>
    <row r="3101" spans="1:15">
      <c r="A3101" s="45"/>
      <c r="B3101" s="44"/>
      <c r="C3101" s="46"/>
      <c r="D3101" s="46"/>
      <c r="E3101" s="46"/>
      <c r="F3101" s="46"/>
      <c r="G3101" s="46"/>
      <c r="H3101" s="46"/>
      <c r="I3101" s="46"/>
      <c r="J3101" s="46"/>
      <c r="K3101" s="46"/>
      <c r="L3101" s="46"/>
      <c r="M3101" s="46"/>
      <c r="N3101" s="46"/>
      <c r="O3101" s="46"/>
    </row>
    <row r="3102" spans="1:15">
      <c r="A3102" s="45"/>
      <c r="B3102" s="44"/>
      <c r="C3102" s="46"/>
      <c r="D3102" s="46"/>
      <c r="E3102" s="46"/>
      <c r="F3102" s="46"/>
      <c r="G3102" s="46"/>
      <c r="H3102" s="46"/>
      <c r="I3102" s="46"/>
      <c r="J3102" s="46"/>
      <c r="K3102" s="46"/>
      <c r="L3102" s="46"/>
      <c r="M3102" s="46"/>
      <c r="N3102" s="46"/>
      <c r="O3102" s="46"/>
    </row>
    <row r="3103" spans="1:15">
      <c r="A3103" s="45"/>
      <c r="B3103" s="44"/>
      <c r="C3103" s="46"/>
      <c r="D3103" s="46"/>
      <c r="E3103" s="46"/>
      <c r="F3103" s="46"/>
      <c r="G3103" s="46"/>
      <c r="H3103" s="46"/>
      <c r="I3103" s="46"/>
      <c r="J3103" s="46"/>
      <c r="K3103" s="46"/>
      <c r="L3103" s="46"/>
      <c r="M3103" s="46"/>
      <c r="N3103" s="46"/>
      <c r="O3103" s="46"/>
    </row>
    <row r="3104" spans="1:15">
      <c r="A3104" s="45"/>
      <c r="B3104" s="44"/>
      <c r="C3104" s="46"/>
      <c r="D3104" s="46"/>
      <c r="E3104" s="46"/>
      <c r="F3104" s="46"/>
      <c r="G3104" s="46"/>
      <c r="H3104" s="46"/>
      <c r="I3104" s="46"/>
      <c r="J3104" s="46"/>
      <c r="K3104" s="46"/>
      <c r="L3104" s="46"/>
      <c r="M3104" s="46"/>
      <c r="N3104" s="46"/>
      <c r="O3104" s="46"/>
    </row>
    <row r="3105" spans="1:15">
      <c r="A3105" s="45"/>
      <c r="B3105" s="44"/>
      <c r="C3105" s="46"/>
      <c r="D3105" s="46"/>
      <c r="E3105" s="46"/>
      <c r="F3105" s="46"/>
      <c r="G3105" s="46"/>
      <c r="H3105" s="46"/>
      <c r="I3105" s="46"/>
      <c r="J3105" s="46"/>
      <c r="K3105" s="46"/>
      <c r="L3105" s="46"/>
      <c r="M3105" s="46"/>
      <c r="N3105" s="46"/>
      <c r="O3105" s="46"/>
    </row>
    <row r="3106" spans="1:15">
      <c r="A3106" s="45"/>
      <c r="B3106" s="44"/>
      <c r="C3106" s="46"/>
      <c r="D3106" s="46"/>
      <c r="E3106" s="46"/>
      <c r="F3106" s="46"/>
      <c r="G3106" s="46"/>
      <c r="H3106" s="46"/>
      <c r="I3106" s="46"/>
      <c r="J3106" s="46"/>
      <c r="K3106" s="46"/>
      <c r="L3106" s="46"/>
      <c r="M3106" s="46"/>
      <c r="N3106" s="46"/>
      <c r="O3106" s="46"/>
    </row>
    <row r="3107" spans="1:15">
      <c r="A3107" s="45"/>
      <c r="B3107" s="44"/>
      <c r="C3107" s="46"/>
      <c r="D3107" s="46"/>
      <c r="E3107" s="46"/>
      <c r="F3107" s="46"/>
      <c r="G3107" s="46"/>
      <c r="H3107" s="46"/>
      <c r="I3107" s="46"/>
      <c r="J3107" s="46"/>
      <c r="K3107" s="46"/>
      <c r="L3107" s="46"/>
      <c r="M3107" s="46"/>
      <c r="N3107" s="46"/>
      <c r="O3107" s="46"/>
    </row>
    <row r="3108" spans="1:15">
      <c r="A3108" s="45"/>
      <c r="B3108" s="44"/>
      <c r="C3108" s="46"/>
      <c r="D3108" s="46"/>
      <c r="E3108" s="46"/>
      <c r="F3108" s="46"/>
      <c r="G3108" s="46"/>
      <c r="H3108" s="46"/>
      <c r="I3108" s="46"/>
      <c r="J3108" s="46"/>
      <c r="K3108" s="46"/>
      <c r="L3108" s="46"/>
      <c r="M3108" s="46"/>
      <c r="N3108" s="46"/>
      <c r="O3108" s="46"/>
    </row>
    <row r="3109" spans="1:15">
      <c r="A3109" s="45"/>
      <c r="B3109" s="44"/>
      <c r="C3109" s="46"/>
      <c r="D3109" s="46"/>
      <c r="E3109" s="46"/>
      <c r="F3109" s="46"/>
      <c r="G3109" s="46"/>
      <c r="H3109" s="46"/>
      <c r="I3109" s="46"/>
      <c r="J3109" s="46"/>
      <c r="K3109" s="46"/>
      <c r="L3109" s="46"/>
      <c r="M3109" s="46"/>
      <c r="N3109" s="46"/>
      <c r="O3109" s="46"/>
    </row>
    <row r="3110" spans="1:15">
      <c r="A3110" s="45"/>
      <c r="B3110" s="44"/>
      <c r="C3110" s="46"/>
      <c r="D3110" s="46"/>
      <c r="E3110" s="46"/>
      <c r="F3110" s="46"/>
      <c r="G3110" s="46"/>
      <c r="H3110" s="46"/>
      <c r="I3110" s="46"/>
      <c r="J3110" s="46"/>
      <c r="K3110" s="46"/>
      <c r="L3110" s="46"/>
      <c r="M3110" s="46"/>
      <c r="N3110" s="46"/>
      <c r="O3110" s="46"/>
    </row>
    <row r="3111" spans="1:15">
      <c r="A3111" s="45"/>
      <c r="B3111" s="44"/>
      <c r="C3111" s="46"/>
      <c r="D3111" s="46"/>
      <c r="E3111" s="46"/>
      <c r="F3111" s="46"/>
      <c r="G3111" s="46"/>
      <c r="H3111" s="46"/>
      <c r="I3111" s="46"/>
      <c r="J3111" s="46"/>
      <c r="K3111" s="46"/>
      <c r="L3111" s="46"/>
      <c r="M3111" s="46"/>
      <c r="N3111" s="46"/>
      <c r="O3111" s="46"/>
    </row>
    <row r="3112" spans="1:15">
      <c r="A3112" s="45"/>
      <c r="B3112" s="44"/>
      <c r="C3112" s="46"/>
      <c r="D3112" s="46"/>
      <c r="E3112" s="46"/>
      <c r="F3112" s="46"/>
      <c r="G3112" s="46"/>
      <c r="H3112" s="46"/>
      <c r="I3112" s="46"/>
      <c r="J3112" s="46"/>
      <c r="K3112" s="46"/>
      <c r="L3112" s="46"/>
      <c r="M3112" s="46"/>
      <c r="N3112" s="46"/>
      <c r="O3112" s="46"/>
    </row>
    <row r="3113" spans="1:15">
      <c r="A3113" s="45"/>
      <c r="B3113" s="44"/>
      <c r="C3113" s="46"/>
      <c r="D3113" s="46"/>
      <c r="E3113" s="46"/>
      <c r="F3113" s="46"/>
      <c r="G3113" s="46"/>
      <c r="H3113" s="46"/>
      <c r="I3113" s="46"/>
      <c r="J3113" s="46"/>
      <c r="K3113" s="46"/>
      <c r="L3113" s="46"/>
      <c r="M3113" s="46"/>
      <c r="N3113" s="46"/>
      <c r="O3113" s="46"/>
    </row>
    <row r="3114" spans="1:15">
      <c r="A3114" s="45"/>
      <c r="B3114" s="44"/>
      <c r="C3114" s="46"/>
      <c r="D3114" s="46"/>
      <c r="E3114" s="46"/>
      <c r="F3114" s="46"/>
      <c r="G3114" s="46"/>
      <c r="H3114" s="46"/>
      <c r="I3114" s="46"/>
      <c r="J3114" s="46"/>
      <c r="K3114" s="46"/>
      <c r="L3114" s="46"/>
      <c r="M3114" s="46"/>
      <c r="N3114" s="46"/>
      <c r="O3114" s="46"/>
    </row>
    <row r="3115" spans="1:15">
      <c r="A3115" s="45"/>
      <c r="B3115" s="44"/>
      <c r="C3115" s="46"/>
      <c r="D3115" s="46"/>
      <c r="E3115" s="46"/>
      <c r="F3115" s="46"/>
      <c r="G3115" s="46"/>
      <c r="H3115" s="46"/>
      <c r="I3115" s="46"/>
      <c r="J3115" s="46"/>
      <c r="K3115" s="46"/>
      <c r="L3115" s="46"/>
      <c r="M3115" s="46"/>
      <c r="N3115" s="46"/>
      <c r="O3115" s="46"/>
    </row>
    <row r="3116" spans="1:15">
      <c r="A3116" s="45"/>
      <c r="B3116" s="44"/>
      <c r="C3116" s="46"/>
      <c r="D3116" s="46"/>
      <c r="E3116" s="46"/>
      <c r="F3116" s="46"/>
      <c r="G3116" s="46"/>
      <c r="H3116" s="46"/>
      <c r="I3116" s="46"/>
      <c r="J3116" s="46"/>
      <c r="K3116" s="46"/>
      <c r="L3116" s="46"/>
      <c r="M3116" s="46"/>
      <c r="N3116" s="46"/>
      <c r="O3116" s="46"/>
    </row>
    <row r="3117" spans="1:15">
      <c r="A3117" s="45"/>
      <c r="B3117" s="44"/>
      <c r="C3117" s="46"/>
      <c r="D3117" s="46"/>
      <c r="E3117" s="46"/>
      <c r="F3117" s="46"/>
      <c r="G3117" s="46"/>
      <c r="H3117" s="46"/>
      <c r="I3117" s="46"/>
      <c r="J3117" s="46"/>
      <c r="K3117" s="46"/>
      <c r="L3117" s="46"/>
      <c r="M3117" s="46"/>
      <c r="N3117" s="46"/>
      <c r="O3117" s="46"/>
    </row>
    <row r="3118" spans="1:15">
      <c r="A3118" s="45"/>
      <c r="B3118" s="44"/>
      <c r="C3118" s="46"/>
      <c r="D3118" s="46"/>
      <c r="E3118" s="46"/>
      <c r="F3118" s="46"/>
      <c r="G3118" s="46"/>
      <c r="H3118" s="46"/>
      <c r="I3118" s="46"/>
      <c r="J3118" s="46"/>
      <c r="K3118" s="46"/>
      <c r="L3118" s="46"/>
      <c r="M3118" s="46"/>
      <c r="N3118" s="46"/>
      <c r="O3118" s="46"/>
    </row>
    <row r="3119" spans="1:15">
      <c r="A3119" s="45"/>
      <c r="B3119" s="44"/>
      <c r="C3119" s="46"/>
      <c r="D3119" s="46"/>
      <c r="E3119" s="46"/>
      <c r="F3119" s="46"/>
      <c r="G3119" s="46"/>
      <c r="H3119" s="46"/>
      <c r="I3119" s="46"/>
      <c r="J3119" s="46"/>
      <c r="K3119" s="46"/>
      <c r="L3119" s="46"/>
      <c r="M3119" s="46"/>
      <c r="N3119" s="46"/>
      <c r="O3119" s="46"/>
    </row>
    <row r="3120" spans="1:15">
      <c r="A3120" s="45"/>
      <c r="B3120" s="44"/>
      <c r="C3120" s="46"/>
      <c r="D3120" s="46"/>
      <c r="E3120" s="46"/>
      <c r="F3120" s="46"/>
      <c r="G3120" s="46"/>
      <c r="H3120" s="46"/>
      <c r="I3120" s="46"/>
      <c r="J3120" s="46"/>
      <c r="K3120" s="46"/>
      <c r="L3120" s="46"/>
      <c r="M3120" s="46"/>
      <c r="N3120" s="46"/>
      <c r="O3120" s="46"/>
    </row>
    <row r="3121" spans="1:15">
      <c r="A3121" s="45"/>
      <c r="B3121" s="44"/>
      <c r="C3121" s="46"/>
      <c r="D3121" s="46"/>
      <c r="E3121" s="46"/>
      <c r="F3121" s="46"/>
      <c r="G3121" s="46"/>
      <c r="H3121" s="46"/>
      <c r="I3121" s="46"/>
      <c r="J3121" s="46"/>
      <c r="K3121" s="46"/>
      <c r="L3121" s="46"/>
      <c r="M3121" s="46"/>
      <c r="N3121" s="46"/>
      <c r="O3121" s="46"/>
    </row>
    <row r="3122" spans="1:15">
      <c r="A3122" s="45"/>
      <c r="B3122" s="44"/>
      <c r="C3122" s="46"/>
      <c r="D3122" s="46"/>
      <c r="E3122" s="46"/>
      <c r="F3122" s="46"/>
      <c r="G3122" s="46"/>
      <c r="H3122" s="46"/>
      <c r="I3122" s="46"/>
      <c r="J3122" s="46"/>
      <c r="K3122" s="46"/>
      <c r="L3122" s="46"/>
      <c r="M3122" s="46"/>
      <c r="N3122" s="46"/>
      <c r="O3122" s="46"/>
    </row>
    <row r="3123" spans="1:15">
      <c r="A3123" s="45"/>
      <c r="B3123" s="44"/>
      <c r="C3123" s="46"/>
      <c r="D3123" s="46"/>
      <c r="E3123" s="46"/>
      <c r="F3123" s="46"/>
      <c r="G3123" s="46"/>
      <c r="H3123" s="46"/>
      <c r="I3123" s="46"/>
      <c r="J3123" s="46"/>
      <c r="K3123" s="46"/>
      <c r="L3123" s="46"/>
      <c r="M3123" s="46"/>
      <c r="N3123" s="46"/>
      <c r="O3123" s="46"/>
    </row>
    <row r="3124" spans="1:15">
      <c r="A3124" s="45"/>
      <c r="B3124" s="44"/>
      <c r="C3124" s="46"/>
      <c r="D3124" s="46"/>
      <c r="E3124" s="46"/>
      <c r="F3124" s="46"/>
      <c r="G3124" s="46"/>
      <c r="H3124" s="46"/>
      <c r="I3124" s="46"/>
      <c r="J3124" s="46"/>
      <c r="K3124" s="46"/>
      <c r="L3124" s="46"/>
      <c r="M3124" s="46"/>
      <c r="N3124" s="46"/>
      <c r="O3124" s="46"/>
    </row>
    <row r="3125" spans="1:15">
      <c r="A3125" s="45"/>
      <c r="B3125" s="44"/>
      <c r="C3125" s="46"/>
      <c r="D3125" s="46"/>
      <c r="E3125" s="46"/>
      <c r="F3125" s="46"/>
      <c r="G3125" s="46"/>
      <c r="H3125" s="46"/>
      <c r="I3125" s="46"/>
      <c r="J3125" s="46"/>
      <c r="K3125" s="46"/>
      <c r="L3125" s="46"/>
      <c r="M3125" s="46"/>
      <c r="N3125" s="46"/>
      <c r="O3125" s="46"/>
    </row>
    <row r="3126" spans="1:15">
      <c r="A3126" s="45"/>
      <c r="B3126" s="44"/>
      <c r="C3126" s="46"/>
      <c r="D3126" s="46"/>
      <c r="E3126" s="46"/>
      <c r="F3126" s="46"/>
      <c r="G3126" s="46"/>
      <c r="H3126" s="46"/>
      <c r="I3126" s="46"/>
      <c r="J3126" s="46"/>
      <c r="K3126" s="46"/>
      <c r="L3126" s="46"/>
      <c r="M3126" s="46"/>
      <c r="N3126" s="46"/>
      <c r="O3126" s="46"/>
    </row>
    <row r="3127" spans="1:15">
      <c r="A3127" s="45"/>
      <c r="B3127" s="44"/>
      <c r="C3127" s="46"/>
      <c r="D3127" s="46"/>
      <c r="E3127" s="46"/>
      <c r="F3127" s="46"/>
      <c r="G3127" s="46"/>
      <c r="H3127" s="46"/>
      <c r="I3127" s="46"/>
      <c r="J3127" s="46"/>
      <c r="K3127" s="46"/>
      <c r="L3127" s="46"/>
      <c r="M3127" s="46"/>
      <c r="N3127" s="46"/>
      <c r="O3127" s="46"/>
    </row>
    <row r="3128" spans="1:15">
      <c r="A3128" s="45"/>
      <c r="B3128" s="44"/>
      <c r="C3128" s="46"/>
      <c r="D3128" s="46"/>
      <c r="E3128" s="46"/>
      <c r="F3128" s="46"/>
      <c r="G3128" s="46"/>
      <c r="H3128" s="46"/>
      <c r="I3128" s="46"/>
      <c r="J3128" s="46"/>
      <c r="K3128" s="46"/>
      <c r="L3128" s="46"/>
      <c r="M3128" s="46"/>
      <c r="N3128" s="46"/>
      <c r="O3128" s="46"/>
    </row>
    <row r="3129" spans="1:15">
      <c r="A3129" s="45"/>
      <c r="B3129" s="44"/>
      <c r="C3129" s="46"/>
      <c r="D3129" s="46"/>
      <c r="E3129" s="46"/>
      <c r="F3129" s="46"/>
      <c r="G3129" s="46"/>
      <c r="H3129" s="46"/>
      <c r="I3129" s="46"/>
      <c r="J3129" s="46"/>
      <c r="K3129" s="46"/>
      <c r="L3129" s="46"/>
      <c r="M3129" s="46"/>
      <c r="N3129" s="46"/>
      <c r="O3129" s="46"/>
    </row>
    <row r="3130" spans="1:15">
      <c r="A3130" s="45"/>
      <c r="B3130" s="44"/>
      <c r="C3130" s="46"/>
      <c r="D3130" s="46"/>
      <c r="E3130" s="46"/>
      <c r="F3130" s="46"/>
      <c r="G3130" s="46"/>
      <c r="H3130" s="46"/>
      <c r="I3130" s="46"/>
      <c r="J3130" s="46"/>
      <c r="K3130" s="46"/>
      <c r="L3130" s="46"/>
      <c r="M3130" s="46"/>
      <c r="N3130" s="46"/>
      <c r="O3130" s="46"/>
    </row>
    <row r="3131" spans="1:15">
      <c r="A3131" s="45"/>
      <c r="B3131" s="44"/>
      <c r="C3131" s="46"/>
      <c r="D3131" s="46"/>
      <c r="E3131" s="46"/>
      <c r="F3131" s="46"/>
      <c r="G3131" s="46"/>
      <c r="H3131" s="46"/>
      <c r="I3131" s="46"/>
      <c r="J3131" s="46"/>
      <c r="K3131" s="46"/>
      <c r="L3131" s="46"/>
      <c r="M3131" s="46"/>
      <c r="N3131" s="46"/>
      <c r="O3131" s="46"/>
    </row>
    <row r="3132" spans="1:15">
      <c r="A3132" s="45"/>
      <c r="B3132" s="44"/>
      <c r="C3132" s="46"/>
      <c r="D3132" s="46"/>
      <c r="E3132" s="46"/>
      <c r="F3132" s="46"/>
      <c r="G3132" s="46"/>
      <c r="H3132" s="46"/>
      <c r="I3132" s="46"/>
      <c r="J3132" s="46"/>
      <c r="K3132" s="46"/>
      <c r="L3132" s="46"/>
      <c r="M3132" s="46"/>
      <c r="N3132" s="46"/>
      <c r="O3132" s="46"/>
    </row>
    <row r="3133" spans="1:15">
      <c r="A3133" s="45"/>
      <c r="B3133" s="44"/>
      <c r="C3133" s="46"/>
      <c r="D3133" s="46"/>
      <c r="E3133" s="46"/>
      <c r="F3133" s="46"/>
      <c r="G3133" s="46"/>
      <c r="H3133" s="46"/>
      <c r="I3133" s="46"/>
      <c r="J3133" s="46"/>
      <c r="K3133" s="46"/>
      <c r="L3133" s="46"/>
      <c r="M3133" s="46"/>
      <c r="N3133" s="46"/>
      <c r="O3133" s="46"/>
    </row>
    <row r="3134" spans="1:15">
      <c r="A3134" s="45"/>
      <c r="B3134" s="44"/>
      <c r="C3134" s="46"/>
      <c r="D3134" s="46"/>
      <c r="E3134" s="46"/>
      <c r="F3134" s="46"/>
      <c r="G3134" s="46"/>
      <c r="H3134" s="46"/>
      <c r="I3134" s="46"/>
      <c r="J3134" s="46"/>
      <c r="K3134" s="46"/>
      <c r="L3134" s="46"/>
      <c r="M3134" s="46"/>
      <c r="N3134" s="46"/>
      <c r="O3134" s="46"/>
    </row>
    <row r="3135" spans="1:15">
      <c r="A3135" s="45"/>
      <c r="B3135" s="44"/>
      <c r="C3135" s="46"/>
      <c r="D3135" s="46"/>
      <c r="E3135" s="46"/>
      <c r="F3135" s="46"/>
      <c r="G3135" s="46"/>
      <c r="H3135" s="46"/>
      <c r="I3135" s="46"/>
      <c r="J3135" s="46"/>
      <c r="K3135" s="46"/>
      <c r="L3135" s="46"/>
      <c r="M3135" s="46"/>
      <c r="N3135" s="46"/>
      <c r="O3135" s="46"/>
    </row>
    <row r="3136" spans="1:15">
      <c r="A3136" s="45"/>
      <c r="B3136" s="44"/>
      <c r="C3136" s="46"/>
      <c r="D3136" s="46"/>
      <c r="E3136" s="46"/>
      <c r="F3136" s="46"/>
      <c r="G3136" s="46"/>
      <c r="H3136" s="46"/>
      <c r="I3136" s="46"/>
      <c r="J3136" s="46"/>
      <c r="K3136" s="46"/>
      <c r="L3136" s="46"/>
      <c r="M3136" s="46"/>
      <c r="N3136" s="46"/>
      <c r="O3136" s="46"/>
    </row>
    <row r="3137" spans="1:15">
      <c r="A3137" s="45"/>
      <c r="B3137" s="44"/>
      <c r="C3137" s="46"/>
      <c r="D3137" s="46"/>
      <c r="E3137" s="46"/>
      <c r="F3137" s="46"/>
      <c r="G3137" s="46"/>
      <c r="H3137" s="46"/>
      <c r="I3137" s="46"/>
      <c r="J3137" s="46"/>
      <c r="K3137" s="46"/>
      <c r="L3137" s="46"/>
      <c r="M3137" s="46"/>
      <c r="N3137" s="46"/>
      <c r="O3137" s="46"/>
    </row>
    <row r="3138" spans="1:15">
      <c r="A3138" s="45"/>
      <c r="B3138" s="44"/>
      <c r="C3138" s="46"/>
      <c r="D3138" s="46"/>
      <c r="E3138" s="46"/>
      <c r="F3138" s="46"/>
      <c r="G3138" s="46"/>
      <c r="H3138" s="46"/>
      <c r="I3138" s="46"/>
      <c r="J3138" s="46"/>
      <c r="K3138" s="46"/>
      <c r="L3138" s="46"/>
      <c r="M3138" s="46"/>
      <c r="N3138" s="46"/>
      <c r="O3138" s="46"/>
    </row>
    <row r="3139" spans="1:15">
      <c r="A3139" s="45"/>
      <c r="B3139" s="44"/>
      <c r="C3139" s="46"/>
      <c r="D3139" s="46"/>
      <c r="E3139" s="46"/>
      <c r="F3139" s="46"/>
      <c r="G3139" s="46"/>
      <c r="H3139" s="46"/>
      <c r="I3139" s="46"/>
      <c r="J3139" s="46"/>
      <c r="K3139" s="46"/>
      <c r="L3139" s="46"/>
      <c r="M3139" s="46"/>
      <c r="N3139" s="46"/>
      <c r="O3139" s="46"/>
    </row>
    <row r="3140" spans="1:15">
      <c r="A3140" s="45"/>
      <c r="B3140" s="44"/>
      <c r="C3140" s="46"/>
      <c r="D3140" s="46"/>
      <c r="E3140" s="46"/>
      <c r="F3140" s="46"/>
      <c r="G3140" s="46"/>
      <c r="H3140" s="46"/>
      <c r="I3140" s="46"/>
      <c r="J3140" s="46"/>
      <c r="K3140" s="46"/>
      <c r="L3140" s="46"/>
      <c r="M3140" s="46"/>
      <c r="N3140" s="46"/>
      <c r="O3140" s="46"/>
    </row>
    <row r="3141" spans="1:15">
      <c r="A3141" s="45"/>
      <c r="B3141" s="44"/>
      <c r="C3141" s="46"/>
      <c r="D3141" s="46"/>
      <c r="E3141" s="46"/>
      <c r="F3141" s="46"/>
      <c r="G3141" s="46"/>
      <c r="H3141" s="46"/>
      <c r="I3141" s="46"/>
      <c r="J3141" s="46"/>
      <c r="K3141" s="46"/>
      <c r="L3141" s="46"/>
      <c r="M3141" s="46"/>
      <c r="N3141" s="46"/>
      <c r="O3141" s="46"/>
    </row>
    <row r="3142" spans="1:15">
      <c r="A3142" s="45"/>
      <c r="B3142" s="44"/>
      <c r="C3142" s="46"/>
      <c r="D3142" s="46"/>
      <c r="E3142" s="46"/>
      <c r="F3142" s="46"/>
      <c r="G3142" s="46"/>
      <c r="H3142" s="46"/>
      <c r="I3142" s="46"/>
      <c r="J3142" s="46"/>
      <c r="K3142" s="46"/>
      <c r="L3142" s="46"/>
      <c r="M3142" s="46"/>
      <c r="N3142" s="46"/>
      <c r="O3142" s="46"/>
    </row>
    <row r="3143" spans="1:15">
      <c r="A3143" s="45"/>
      <c r="B3143" s="44"/>
      <c r="C3143" s="46"/>
      <c r="D3143" s="46"/>
      <c r="E3143" s="46"/>
      <c r="F3143" s="46"/>
      <c r="G3143" s="46"/>
      <c r="H3143" s="46"/>
      <c r="I3143" s="46"/>
      <c r="J3143" s="46"/>
      <c r="K3143" s="46"/>
      <c r="L3143" s="46"/>
      <c r="M3143" s="46"/>
      <c r="N3143" s="46"/>
      <c r="O3143" s="46"/>
    </row>
    <row r="3144" spans="1:15">
      <c r="A3144" s="45"/>
      <c r="B3144" s="44"/>
      <c r="C3144" s="46"/>
      <c r="D3144" s="46"/>
      <c r="E3144" s="46"/>
      <c r="F3144" s="46"/>
      <c r="G3144" s="46"/>
      <c r="H3144" s="46"/>
      <c r="I3144" s="46"/>
      <c r="J3144" s="46"/>
      <c r="K3144" s="46"/>
      <c r="L3144" s="46"/>
      <c r="M3144" s="46"/>
      <c r="N3144" s="46"/>
      <c r="O3144" s="46"/>
    </row>
    <row r="3145" spans="1:15">
      <c r="A3145" s="45"/>
      <c r="B3145" s="44"/>
      <c r="C3145" s="46"/>
      <c r="D3145" s="46"/>
      <c r="E3145" s="46"/>
      <c r="F3145" s="46"/>
      <c r="G3145" s="46"/>
      <c r="H3145" s="46"/>
      <c r="I3145" s="46"/>
      <c r="J3145" s="46"/>
      <c r="K3145" s="46"/>
      <c r="L3145" s="46"/>
      <c r="M3145" s="46"/>
      <c r="N3145" s="46"/>
      <c r="O3145" s="46"/>
    </row>
    <row r="3146" spans="1:15">
      <c r="A3146" s="45"/>
      <c r="B3146" s="44"/>
      <c r="C3146" s="46"/>
      <c r="D3146" s="46"/>
      <c r="E3146" s="46"/>
      <c r="F3146" s="46"/>
      <c r="G3146" s="46"/>
      <c r="H3146" s="46"/>
      <c r="I3146" s="46"/>
      <c r="J3146" s="46"/>
      <c r="K3146" s="46"/>
      <c r="L3146" s="46"/>
      <c r="M3146" s="46"/>
      <c r="N3146" s="46"/>
      <c r="O3146" s="46"/>
    </row>
    <row r="3147" spans="1:15">
      <c r="A3147" s="45"/>
      <c r="B3147" s="44"/>
      <c r="C3147" s="46"/>
      <c r="D3147" s="46"/>
      <c r="E3147" s="46"/>
      <c r="F3147" s="46"/>
      <c r="G3147" s="46"/>
      <c r="H3147" s="46"/>
      <c r="I3147" s="46"/>
      <c r="J3147" s="46"/>
      <c r="K3147" s="46"/>
      <c r="L3147" s="46"/>
      <c r="M3147" s="46"/>
      <c r="N3147" s="46"/>
      <c r="O3147" s="46"/>
    </row>
    <row r="3148" spans="1:15">
      <c r="A3148" s="45"/>
      <c r="B3148" s="44"/>
      <c r="C3148" s="46"/>
      <c r="D3148" s="46"/>
      <c r="E3148" s="46"/>
      <c r="F3148" s="46"/>
      <c r="G3148" s="46"/>
      <c r="H3148" s="46"/>
      <c r="I3148" s="46"/>
      <c r="J3148" s="46"/>
      <c r="K3148" s="46"/>
      <c r="L3148" s="46"/>
      <c r="M3148" s="46"/>
      <c r="N3148" s="46"/>
      <c r="O3148" s="46"/>
    </row>
    <row r="3149" spans="1:15">
      <c r="A3149" s="45"/>
      <c r="B3149" s="44"/>
      <c r="C3149" s="46"/>
      <c r="D3149" s="46"/>
      <c r="E3149" s="46"/>
      <c r="F3149" s="46"/>
      <c r="G3149" s="46"/>
      <c r="H3149" s="46"/>
      <c r="I3149" s="46"/>
      <c r="J3149" s="46"/>
      <c r="K3149" s="46"/>
      <c r="L3149" s="46"/>
      <c r="M3149" s="46"/>
      <c r="N3149" s="46"/>
      <c r="O3149" s="46"/>
    </row>
    <row r="3150" spans="1:15">
      <c r="A3150" s="45"/>
      <c r="B3150" s="44"/>
      <c r="C3150" s="46"/>
      <c r="D3150" s="46"/>
      <c r="E3150" s="46"/>
      <c r="F3150" s="46"/>
      <c r="G3150" s="46"/>
      <c r="H3150" s="46"/>
      <c r="I3150" s="46"/>
      <c r="J3150" s="46"/>
      <c r="K3150" s="46"/>
      <c r="L3150" s="46"/>
      <c r="M3150" s="46"/>
      <c r="N3150" s="46"/>
      <c r="O3150" s="46"/>
    </row>
    <row r="3151" spans="1:15">
      <c r="A3151" s="45"/>
      <c r="B3151" s="44"/>
      <c r="C3151" s="46"/>
      <c r="D3151" s="46"/>
      <c r="E3151" s="46"/>
      <c r="F3151" s="46"/>
      <c r="G3151" s="46"/>
      <c r="H3151" s="46"/>
      <c r="I3151" s="46"/>
      <c r="J3151" s="46"/>
      <c r="K3151" s="46"/>
      <c r="L3151" s="46"/>
      <c r="M3151" s="46"/>
      <c r="N3151" s="46"/>
      <c r="O3151" s="46"/>
    </row>
    <row r="3152" spans="1:15">
      <c r="A3152" s="45"/>
      <c r="B3152" s="44"/>
      <c r="C3152" s="46"/>
      <c r="D3152" s="46"/>
      <c r="E3152" s="46"/>
      <c r="F3152" s="46"/>
      <c r="G3152" s="46"/>
      <c r="H3152" s="46"/>
      <c r="I3152" s="46"/>
      <c r="J3152" s="46"/>
      <c r="K3152" s="46"/>
      <c r="L3152" s="46"/>
      <c r="M3152" s="46"/>
      <c r="N3152" s="46"/>
      <c r="O3152" s="46"/>
    </row>
    <row r="3153" spans="1:15">
      <c r="A3153" s="45"/>
      <c r="B3153" s="44"/>
      <c r="C3153" s="46"/>
      <c r="D3153" s="46"/>
      <c r="E3153" s="46"/>
      <c r="F3153" s="46"/>
      <c r="G3153" s="46"/>
      <c r="H3153" s="46"/>
      <c r="I3153" s="46"/>
      <c r="J3153" s="46"/>
      <c r="K3153" s="46"/>
      <c r="L3153" s="46"/>
      <c r="M3153" s="46"/>
      <c r="N3153" s="46"/>
      <c r="O3153" s="46"/>
    </row>
    <row r="3154" spans="1:15">
      <c r="A3154" s="45"/>
      <c r="B3154" s="44"/>
      <c r="C3154" s="46"/>
      <c r="D3154" s="46"/>
      <c r="E3154" s="46"/>
      <c r="F3154" s="46"/>
      <c r="G3154" s="46"/>
      <c r="H3154" s="46"/>
      <c r="I3154" s="46"/>
      <c r="J3154" s="46"/>
      <c r="K3154" s="46"/>
      <c r="L3154" s="46"/>
      <c r="M3154" s="46"/>
      <c r="N3154" s="46"/>
      <c r="O3154" s="46"/>
    </row>
    <row r="3155" spans="1:15">
      <c r="A3155" s="45"/>
      <c r="B3155" s="44"/>
      <c r="C3155" s="46"/>
      <c r="D3155" s="46"/>
      <c r="E3155" s="46"/>
      <c r="F3155" s="46"/>
      <c r="G3155" s="46"/>
      <c r="H3155" s="46"/>
      <c r="I3155" s="46"/>
      <c r="J3155" s="46"/>
      <c r="K3155" s="46"/>
      <c r="L3155" s="46"/>
      <c r="M3155" s="46"/>
      <c r="N3155" s="46"/>
      <c r="O3155" s="46"/>
    </row>
    <row r="3156" spans="1:15">
      <c r="A3156" s="45"/>
      <c r="B3156" s="44"/>
      <c r="C3156" s="46"/>
      <c r="D3156" s="46"/>
      <c r="E3156" s="46"/>
      <c r="F3156" s="46"/>
      <c r="G3156" s="46"/>
      <c r="H3156" s="46"/>
      <c r="I3156" s="46"/>
      <c r="J3156" s="46"/>
      <c r="K3156" s="46"/>
      <c r="L3156" s="46"/>
      <c r="M3156" s="46"/>
      <c r="N3156" s="46"/>
      <c r="O3156" s="46"/>
    </row>
    <row r="3157" spans="1:15">
      <c r="A3157" s="45"/>
      <c r="B3157" s="44"/>
      <c r="C3157" s="46"/>
      <c r="D3157" s="46"/>
      <c r="E3157" s="46"/>
      <c r="F3157" s="46"/>
      <c r="G3157" s="46"/>
      <c r="H3157" s="46"/>
      <c r="I3157" s="46"/>
      <c r="J3157" s="46"/>
      <c r="K3157" s="46"/>
      <c r="L3157" s="46"/>
      <c r="M3157" s="46"/>
      <c r="N3157" s="46"/>
      <c r="O3157" s="46"/>
    </row>
    <row r="3158" spans="1:15">
      <c r="A3158" s="45"/>
      <c r="B3158" s="44"/>
      <c r="C3158" s="46"/>
      <c r="D3158" s="46"/>
      <c r="E3158" s="46"/>
      <c r="F3158" s="46"/>
      <c r="G3158" s="46"/>
      <c r="H3158" s="46"/>
      <c r="I3158" s="46"/>
      <c r="J3158" s="46"/>
      <c r="K3158" s="46"/>
      <c r="L3158" s="46"/>
      <c r="M3158" s="46"/>
      <c r="N3158" s="46"/>
      <c r="O3158" s="46"/>
    </row>
    <row r="3159" spans="1:15">
      <c r="A3159" s="45"/>
      <c r="B3159" s="44"/>
      <c r="C3159" s="46"/>
      <c r="D3159" s="46"/>
      <c r="E3159" s="46"/>
      <c r="F3159" s="46"/>
      <c r="G3159" s="46"/>
      <c r="H3159" s="46"/>
      <c r="I3159" s="46"/>
      <c r="J3159" s="46"/>
      <c r="K3159" s="46"/>
      <c r="L3159" s="46"/>
      <c r="M3159" s="46"/>
      <c r="N3159" s="46"/>
      <c r="O3159" s="46"/>
    </row>
    <row r="3160" spans="1:15">
      <c r="A3160" s="45"/>
      <c r="B3160" s="44"/>
      <c r="C3160" s="46"/>
      <c r="D3160" s="46"/>
      <c r="E3160" s="46"/>
      <c r="F3160" s="46"/>
      <c r="G3160" s="46"/>
      <c r="H3160" s="46"/>
      <c r="I3160" s="46"/>
      <c r="J3160" s="46"/>
      <c r="K3160" s="46"/>
      <c r="L3160" s="46"/>
      <c r="M3160" s="46"/>
      <c r="N3160" s="46"/>
      <c r="O3160" s="46"/>
    </row>
    <row r="3161" spans="1:15">
      <c r="A3161" s="45"/>
      <c r="B3161" s="44"/>
      <c r="C3161" s="46"/>
      <c r="D3161" s="46"/>
      <c r="E3161" s="46"/>
      <c r="F3161" s="46"/>
      <c r="G3161" s="46"/>
      <c r="H3161" s="46"/>
      <c r="I3161" s="46"/>
      <c r="J3161" s="46"/>
      <c r="K3161" s="46"/>
      <c r="L3161" s="46"/>
      <c r="M3161" s="46"/>
      <c r="N3161" s="46"/>
      <c r="O3161" s="46"/>
    </row>
    <row r="3162" spans="1:15">
      <c r="A3162" s="45"/>
      <c r="B3162" s="44"/>
      <c r="C3162" s="46"/>
      <c r="D3162" s="46"/>
      <c r="E3162" s="46"/>
      <c r="F3162" s="46"/>
      <c r="G3162" s="46"/>
      <c r="H3162" s="46"/>
      <c r="I3162" s="46"/>
      <c r="J3162" s="46"/>
      <c r="K3162" s="46"/>
      <c r="L3162" s="46"/>
      <c r="M3162" s="46"/>
      <c r="N3162" s="46"/>
      <c r="O3162" s="46"/>
    </row>
    <row r="3163" spans="1:15">
      <c r="A3163" s="45"/>
      <c r="B3163" s="44"/>
      <c r="C3163" s="46"/>
      <c r="D3163" s="46"/>
      <c r="E3163" s="46"/>
      <c r="F3163" s="46"/>
      <c r="G3163" s="46"/>
      <c r="H3163" s="46"/>
      <c r="I3163" s="46"/>
      <c r="J3163" s="46"/>
      <c r="K3163" s="46"/>
      <c r="L3163" s="46"/>
      <c r="M3163" s="46"/>
      <c r="N3163" s="46"/>
      <c r="O3163" s="46"/>
    </row>
    <row r="3164" spans="1:15">
      <c r="A3164" s="45"/>
      <c r="B3164" s="44"/>
      <c r="C3164" s="46"/>
      <c r="D3164" s="46"/>
      <c r="E3164" s="46"/>
      <c r="F3164" s="46"/>
      <c r="G3164" s="46"/>
      <c r="H3164" s="46"/>
      <c r="I3164" s="46"/>
      <c r="J3164" s="46"/>
      <c r="K3164" s="46"/>
      <c r="L3164" s="46"/>
      <c r="M3164" s="46"/>
      <c r="N3164" s="46"/>
      <c r="O3164" s="46"/>
    </row>
    <row r="3165" spans="1:15">
      <c r="A3165" s="45"/>
      <c r="B3165" s="44"/>
      <c r="C3165" s="46"/>
      <c r="D3165" s="46"/>
      <c r="E3165" s="46"/>
      <c r="F3165" s="46"/>
      <c r="G3165" s="46"/>
      <c r="H3165" s="46"/>
      <c r="I3165" s="46"/>
      <c r="J3165" s="46"/>
      <c r="K3165" s="46"/>
      <c r="L3165" s="46"/>
      <c r="M3165" s="46"/>
      <c r="N3165" s="46"/>
      <c r="O3165" s="46"/>
    </row>
    <row r="3166" spans="1:15">
      <c r="A3166" s="45"/>
      <c r="B3166" s="44"/>
      <c r="C3166" s="46"/>
      <c r="D3166" s="46"/>
      <c r="E3166" s="46"/>
      <c r="F3166" s="46"/>
      <c r="G3166" s="46"/>
      <c r="H3166" s="46"/>
      <c r="I3166" s="46"/>
      <c r="J3166" s="46"/>
      <c r="K3166" s="46"/>
      <c r="L3166" s="46"/>
      <c r="M3166" s="46"/>
      <c r="N3166" s="46"/>
      <c r="O3166" s="46"/>
    </row>
    <row r="3167" spans="1:15">
      <c r="A3167" s="45"/>
      <c r="B3167" s="44"/>
      <c r="C3167" s="46"/>
      <c r="D3167" s="46"/>
      <c r="E3167" s="46"/>
      <c r="F3167" s="46"/>
      <c r="G3167" s="46"/>
      <c r="H3167" s="46"/>
      <c r="I3167" s="46"/>
      <c r="J3167" s="46"/>
      <c r="K3167" s="46"/>
      <c r="L3167" s="46"/>
      <c r="M3167" s="46"/>
      <c r="N3167" s="46"/>
      <c r="O3167" s="46"/>
    </row>
    <row r="3168" spans="1:15">
      <c r="A3168" s="45"/>
      <c r="B3168" s="44"/>
      <c r="C3168" s="46"/>
      <c r="D3168" s="46"/>
      <c r="E3168" s="46"/>
      <c r="F3168" s="46"/>
      <c r="G3168" s="46"/>
      <c r="H3168" s="46"/>
      <c r="I3168" s="46"/>
      <c r="J3168" s="46"/>
      <c r="K3168" s="46"/>
      <c r="L3168" s="46"/>
      <c r="M3168" s="46"/>
      <c r="N3168" s="46"/>
      <c r="O3168" s="46"/>
    </row>
    <row r="3169" spans="1:15">
      <c r="A3169" s="45"/>
      <c r="B3169" s="44"/>
      <c r="C3169" s="46"/>
      <c r="D3169" s="46"/>
      <c r="E3169" s="46"/>
      <c r="F3169" s="46"/>
      <c r="G3169" s="46"/>
      <c r="H3169" s="46"/>
      <c r="I3169" s="46"/>
      <c r="J3169" s="46"/>
      <c r="K3169" s="46"/>
      <c r="L3169" s="46"/>
      <c r="M3169" s="46"/>
      <c r="N3169" s="46"/>
      <c r="O3169" s="46"/>
    </row>
    <row r="3170" spans="1:15">
      <c r="A3170" s="45"/>
      <c r="B3170" s="44"/>
      <c r="C3170" s="46"/>
      <c r="D3170" s="46"/>
      <c r="E3170" s="46"/>
      <c r="F3170" s="46"/>
      <c r="G3170" s="46"/>
      <c r="H3170" s="46"/>
      <c r="I3170" s="46"/>
      <c r="J3170" s="46"/>
      <c r="K3170" s="46"/>
      <c r="L3170" s="46"/>
      <c r="M3170" s="46"/>
      <c r="N3170" s="46"/>
      <c r="O3170" s="46"/>
    </row>
    <row r="3171" spans="1:15">
      <c r="A3171" s="45"/>
      <c r="B3171" s="44"/>
      <c r="C3171" s="46"/>
      <c r="D3171" s="46"/>
      <c r="E3171" s="46"/>
      <c r="F3171" s="46"/>
      <c r="G3171" s="46"/>
      <c r="H3171" s="46"/>
      <c r="I3171" s="46"/>
      <c r="J3171" s="46"/>
      <c r="K3171" s="46"/>
      <c r="L3171" s="46"/>
      <c r="M3171" s="46"/>
      <c r="N3171" s="46"/>
      <c r="O3171" s="46"/>
    </row>
    <row r="3172" spans="1:15">
      <c r="A3172" s="45"/>
      <c r="B3172" s="44"/>
      <c r="C3172" s="46"/>
      <c r="D3172" s="46"/>
      <c r="E3172" s="46"/>
      <c r="F3172" s="46"/>
      <c r="G3172" s="46"/>
      <c r="H3172" s="46"/>
      <c r="I3172" s="46"/>
      <c r="J3172" s="46"/>
      <c r="K3172" s="46"/>
      <c r="L3172" s="46"/>
      <c r="M3172" s="46"/>
      <c r="N3172" s="46"/>
      <c r="O3172" s="46"/>
    </row>
    <row r="3173" spans="1:15">
      <c r="A3173" s="45"/>
      <c r="B3173" s="44"/>
      <c r="C3173" s="46"/>
      <c r="D3173" s="46"/>
      <c r="E3173" s="46"/>
      <c r="F3173" s="46"/>
      <c r="G3173" s="46"/>
      <c r="H3173" s="46"/>
      <c r="I3173" s="46"/>
      <c r="J3173" s="46"/>
      <c r="K3173" s="46"/>
      <c r="L3173" s="46"/>
      <c r="M3173" s="46"/>
      <c r="N3173" s="46"/>
      <c r="O3173" s="46"/>
    </row>
    <row r="3174" spans="1:15">
      <c r="A3174" s="45"/>
      <c r="B3174" s="44"/>
      <c r="C3174" s="46"/>
      <c r="D3174" s="46"/>
      <c r="E3174" s="46"/>
      <c r="F3174" s="46"/>
      <c r="G3174" s="46"/>
      <c r="H3174" s="46"/>
      <c r="I3174" s="46"/>
      <c r="J3174" s="46"/>
      <c r="K3174" s="46"/>
      <c r="L3174" s="46"/>
      <c r="M3174" s="46"/>
      <c r="N3174" s="46"/>
      <c r="O3174" s="46"/>
    </row>
    <row r="3175" spans="1:15">
      <c r="A3175" s="45"/>
      <c r="B3175" s="44"/>
      <c r="C3175" s="46"/>
      <c r="D3175" s="46"/>
      <c r="E3175" s="46"/>
      <c r="F3175" s="46"/>
      <c r="G3175" s="46"/>
      <c r="H3175" s="46"/>
      <c r="I3175" s="46"/>
      <c r="J3175" s="46"/>
      <c r="K3175" s="46"/>
      <c r="L3175" s="46"/>
      <c r="M3175" s="46"/>
      <c r="N3175" s="46"/>
      <c r="O3175" s="46"/>
    </row>
    <row r="3176" spans="1:15">
      <c r="A3176" s="45"/>
      <c r="B3176" s="44"/>
      <c r="C3176" s="46"/>
      <c r="D3176" s="46"/>
      <c r="E3176" s="46"/>
      <c r="F3176" s="46"/>
      <c r="G3176" s="46"/>
      <c r="H3176" s="46"/>
      <c r="I3176" s="46"/>
      <c r="J3176" s="46"/>
      <c r="K3176" s="46"/>
      <c r="L3176" s="46"/>
      <c r="M3176" s="46"/>
      <c r="N3176" s="46"/>
      <c r="O3176" s="46"/>
    </row>
    <row r="3177" spans="1:15">
      <c r="A3177" s="45"/>
      <c r="B3177" s="44"/>
      <c r="C3177" s="46"/>
      <c r="D3177" s="46"/>
      <c r="E3177" s="46"/>
      <c r="F3177" s="46"/>
      <c r="G3177" s="46"/>
      <c r="H3177" s="46"/>
      <c r="I3177" s="46"/>
      <c r="J3177" s="46"/>
      <c r="K3177" s="46"/>
      <c r="L3177" s="46"/>
      <c r="M3177" s="46"/>
      <c r="N3177" s="46"/>
      <c r="O3177" s="46"/>
    </row>
    <row r="3178" spans="1:15">
      <c r="A3178" s="45"/>
      <c r="B3178" s="44"/>
      <c r="C3178" s="46"/>
      <c r="D3178" s="46"/>
      <c r="E3178" s="46"/>
      <c r="F3178" s="46"/>
      <c r="G3178" s="46"/>
      <c r="H3178" s="46"/>
      <c r="I3178" s="46"/>
      <c r="J3178" s="46"/>
      <c r="K3178" s="46"/>
      <c r="L3178" s="46"/>
      <c r="M3178" s="46"/>
      <c r="N3178" s="46"/>
      <c r="O3178" s="46"/>
    </row>
    <row r="3179" spans="1:15">
      <c r="A3179" s="45"/>
      <c r="B3179" s="44"/>
      <c r="C3179" s="46"/>
      <c r="D3179" s="46"/>
      <c r="E3179" s="46"/>
      <c r="F3179" s="46"/>
      <c r="G3179" s="46"/>
      <c r="H3179" s="46"/>
      <c r="I3179" s="46"/>
      <c r="J3179" s="46"/>
      <c r="K3179" s="46"/>
      <c r="L3179" s="46"/>
      <c r="M3179" s="46"/>
      <c r="N3179" s="46"/>
      <c r="O3179" s="46"/>
    </row>
    <row r="3180" spans="1:15">
      <c r="A3180" s="45"/>
      <c r="B3180" s="44"/>
      <c r="C3180" s="46"/>
      <c r="D3180" s="46"/>
      <c r="E3180" s="46"/>
      <c r="F3180" s="46"/>
      <c r="G3180" s="46"/>
      <c r="H3180" s="46"/>
      <c r="I3180" s="46"/>
      <c r="J3180" s="46"/>
      <c r="K3180" s="46"/>
      <c r="L3180" s="46"/>
      <c r="M3180" s="46"/>
      <c r="N3180" s="46"/>
      <c r="O3180" s="46"/>
    </row>
    <row r="3181" spans="1:15">
      <c r="A3181" s="45"/>
      <c r="B3181" s="44"/>
      <c r="C3181" s="46"/>
      <c r="D3181" s="46"/>
      <c r="E3181" s="46"/>
      <c r="F3181" s="46"/>
      <c r="G3181" s="46"/>
      <c r="H3181" s="46"/>
      <c r="I3181" s="46"/>
      <c r="J3181" s="46"/>
      <c r="K3181" s="46"/>
      <c r="L3181" s="46"/>
      <c r="M3181" s="46"/>
      <c r="N3181" s="46"/>
      <c r="O3181" s="46"/>
    </row>
    <row r="3182" spans="1:15">
      <c r="A3182" s="45"/>
      <c r="B3182" s="44"/>
      <c r="C3182" s="46"/>
      <c r="D3182" s="46"/>
      <c r="E3182" s="46"/>
      <c r="F3182" s="46"/>
      <c r="G3182" s="46"/>
      <c r="H3182" s="46"/>
      <c r="I3182" s="46"/>
      <c r="J3182" s="46"/>
      <c r="K3182" s="46"/>
      <c r="L3182" s="46"/>
      <c r="M3182" s="46"/>
      <c r="N3182" s="46"/>
      <c r="O3182" s="46"/>
    </row>
    <row r="3183" spans="1:15">
      <c r="A3183" s="45"/>
      <c r="B3183" s="44"/>
      <c r="C3183" s="46"/>
      <c r="D3183" s="46"/>
      <c r="E3183" s="46"/>
      <c r="F3183" s="46"/>
      <c r="G3183" s="46"/>
      <c r="H3183" s="46"/>
      <c r="I3183" s="46"/>
      <c r="J3183" s="46"/>
      <c r="K3183" s="46"/>
      <c r="L3183" s="46"/>
      <c r="M3183" s="46"/>
      <c r="N3183" s="46"/>
      <c r="O3183" s="46"/>
    </row>
    <row r="3184" spans="1:15">
      <c r="A3184" s="45"/>
      <c r="B3184" s="44"/>
      <c r="C3184" s="46"/>
      <c r="D3184" s="46"/>
      <c r="E3184" s="46"/>
      <c r="F3184" s="46"/>
      <c r="G3184" s="46"/>
      <c r="H3184" s="46"/>
      <c r="I3184" s="46"/>
      <c r="J3184" s="46"/>
      <c r="K3184" s="46"/>
      <c r="L3184" s="46"/>
      <c r="M3184" s="46"/>
      <c r="N3184" s="46"/>
      <c r="O3184" s="46"/>
    </row>
    <row r="3185" spans="1:15">
      <c r="A3185" s="45"/>
      <c r="B3185" s="44"/>
      <c r="C3185" s="46"/>
      <c r="D3185" s="46"/>
      <c r="E3185" s="46"/>
      <c r="F3185" s="46"/>
      <c r="G3185" s="46"/>
      <c r="H3185" s="46"/>
      <c r="I3185" s="46"/>
      <c r="J3185" s="46"/>
      <c r="K3185" s="46"/>
      <c r="L3185" s="46"/>
      <c r="M3185" s="46"/>
      <c r="N3185" s="46"/>
      <c r="O3185" s="46"/>
    </row>
    <row r="3186" spans="1:15">
      <c r="A3186" s="45"/>
      <c r="B3186" s="44"/>
      <c r="C3186" s="46"/>
      <c r="D3186" s="46"/>
      <c r="E3186" s="46"/>
      <c r="F3186" s="46"/>
      <c r="G3186" s="46"/>
      <c r="H3186" s="46"/>
      <c r="I3186" s="46"/>
      <c r="J3186" s="46"/>
      <c r="K3186" s="46"/>
      <c r="L3186" s="46"/>
      <c r="M3186" s="46"/>
      <c r="N3186" s="46"/>
      <c r="O3186" s="46"/>
    </row>
    <row r="3187" spans="1:15">
      <c r="A3187" s="45"/>
      <c r="B3187" s="44"/>
      <c r="C3187" s="46"/>
      <c r="D3187" s="46"/>
      <c r="E3187" s="46"/>
      <c r="F3187" s="46"/>
      <c r="G3187" s="46"/>
      <c r="H3187" s="46"/>
      <c r="I3187" s="46"/>
      <c r="J3187" s="46"/>
      <c r="K3187" s="46"/>
      <c r="L3187" s="46"/>
      <c r="M3187" s="46"/>
      <c r="N3187" s="46"/>
      <c r="O3187" s="46"/>
    </row>
    <row r="3188" spans="1:15">
      <c r="A3188" s="45"/>
      <c r="B3188" s="44"/>
      <c r="C3188" s="46"/>
      <c r="D3188" s="46"/>
      <c r="E3188" s="46"/>
      <c r="F3188" s="46"/>
      <c r="G3188" s="46"/>
      <c r="H3188" s="46"/>
      <c r="I3188" s="46"/>
      <c r="J3188" s="46"/>
      <c r="K3188" s="46"/>
      <c r="L3188" s="46"/>
      <c r="M3188" s="46"/>
      <c r="N3188" s="46"/>
      <c r="O3188" s="46"/>
    </row>
    <row r="3189" spans="1:15">
      <c r="A3189" s="45"/>
      <c r="B3189" s="44"/>
      <c r="C3189" s="46"/>
      <c r="D3189" s="46"/>
      <c r="E3189" s="46"/>
      <c r="F3189" s="46"/>
      <c r="G3189" s="46"/>
      <c r="H3189" s="46"/>
      <c r="I3189" s="46"/>
      <c r="J3189" s="46"/>
      <c r="K3189" s="46"/>
      <c r="L3189" s="46"/>
      <c r="M3189" s="46"/>
      <c r="N3189" s="46"/>
      <c r="O3189" s="46"/>
    </row>
    <row r="3190" spans="1:15">
      <c r="A3190" s="45"/>
      <c r="B3190" s="44"/>
      <c r="C3190" s="46"/>
      <c r="D3190" s="46"/>
      <c r="E3190" s="46"/>
      <c r="F3190" s="46"/>
      <c r="G3190" s="46"/>
      <c r="H3190" s="46"/>
      <c r="I3190" s="46"/>
      <c r="J3190" s="46"/>
      <c r="K3190" s="46"/>
      <c r="L3190" s="46"/>
      <c r="M3190" s="46"/>
      <c r="N3190" s="46"/>
      <c r="O3190" s="46"/>
    </row>
    <row r="3191" spans="1:15">
      <c r="A3191" s="45"/>
      <c r="B3191" s="44"/>
      <c r="C3191" s="46"/>
      <c r="D3191" s="46"/>
      <c r="E3191" s="46"/>
      <c r="F3191" s="46"/>
      <c r="G3191" s="46"/>
      <c r="H3191" s="46"/>
      <c r="I3191" s="46"/>
      <c r="J3191" s="46"/>
      <c r="K3191" s="46"/>
      <c r="L3191" s="46"/>
      <c r="M3191" s="46"/>
      <c r="N3191" s="46"/>
      <c r="O3191" s="46"/>
    </row>
    <row r="3192" spans="1:15">
      <c r="A3192" s="45"/>
      <c r="B3192" s="44"/>
      <c r="C3192" s="46"/>
      <c r="D3192" s="46"/>
      <c r="E3192" s="46"/>
      <c r="F3192" s="46"/>
      <c r="G3192" s="46"/>
      <c r="H3192" s="46"/>
      <c r="I3192" s="46"/>
      <c r="J3192" s="46"/>
      <c r="K3192" s="46"/>
      <c r="L3192" s="46"/>
      <c r="M3192" s="46"/>
      <c r="N3192" s="46"/>
      <c r="O3192" s="46"/>
    </row>
    <row r="3193" spans="1:15">
      <c r="A3193" s="45"/>
      <c r="B3193" s="44"/>
      <c r="C3193" s="46"/>
      <c r="D3193" s="46"/>
      <c r="E3193" s="46"/>
      <c r="F3193" s="46"/>
      <c r="G3193" s="46"/>
      <c r="H3193" s="46"/>
      <c r="I3193" s="46"/>
      <c r="J3193" s="46"/>
      <c r="K3193" s="46"/>
      <c r="L3193" s="46"/>
      <c r="M3193" s="46"/>
      <c r="N3193" s="46"/>
      <c r="O3193" s="46"/>
    </row>
    <row r="3194" spans="1:15">
      <c r="A3194" s="45"/>
      <c r="B3194" s="44"/>
      <c r="C3194" s="46"/>
      <c r="D3194" s="46"/>
      <c r="E3194" s="46"/>
      <c r="F3194" s="46"/>
      <c r="G3194" s="46"/>
      <c r="H3194" s="46"/>
      <c r="I3194" s="46"/>
      <c r="J3194" s="46"/>
      <c r="K3194" s="46"/>
      <c r="L3194" s="46"/>
      <c r="M3194" s="46"/>
      <c r="N3194" s="46"/>
      <c r="O3194" s="46"/>
    </row>
    <row r="3195" spans="1:15">
      <c r="A3195" s="45"/>
      <c r="B3195" s="44"/>
      <c r="C3195" s="46"/>
      <c r="D3195" s="46"/>
      <c r="E3195" s="46"/>
      <c r="F3195" s="46"/>
      <c r="G3195" s="46"/>
      <c r="H3195" s="46"/>
      <c r="I3195" s="46"/>
      <c r="J3195" s="46"/>
      <c r="K3195" s="46"/>
      <c r="L3195" s="46"/>
      <c r="M3195" s="46"/>
      <c r="N3195" s="46"/>
      <c r="O3195" s="46"/>
    </row>
    <row r="3196" spans="1:15">
      <c r="A3196" s="45"/>
      <c r="B3196" s="44"/>
      <c r="C3196" s="46"/>
      <c r="D3196" s="46"/>
      <c r="E3196" s="46"/>
      <c r="F3196" s="46"/>
      <c r="G3196" s="46"/>
      <c r="H3196" s="46"/>
      <c r="I3196" s="46"/>
      <c r="J3196" s="46"/>
      <c r="K3196" s="46"/>
      <c r="L3196" s="46"/>
      <c r="M3196" s="46"/>
      <c r="N3196" s="46"/>
      <c r="O3196" s="46"/>
    </row>
    <row r="3197" spans="1:15">
      <c r="A3197" s="45"/>
      <c r="B3197" s="44"/>
      <c r="C3197" s="46"/>
      <c r="D3197" s="46"/>
      <c r="E3197" s="46"/>
      <c r="F3197" s="46"/>
      <c r="G3197" s="46"/>
      <c r="H3197" s="46"/>
      <c r="I3197" s="46"/>
      <c r="J3197" s="46"/>
      <c r="K3197" s="46"/>
      <c r="L3197" s="46"/>
      <c r="M3197" s="46"/>
      <c r="N3197" s="46"/>
      <c r="O3197" s="46"/>
    </row>
    <row r="3198" spans="1:15">
      <c r="A3198" s="45"/>
      <c r="B3198" s="44"/>
      <c r="C3198" s="46"/>
      <c r="D3198" s="46"/>
      <c r="E3198" s="46"/>
      <c r="F3198" s="46"/>
      <c r="G3198" s="46"/>
      <c r="H3198" s="46"/>
      <c r="I3198" s="46"/>
      <c r="J3198" s="46"/>
      <c r="K3198" s="46"/>
      <c r="L3198" s="46"/>
      <c r="M3198" s="46"/>
      <c r="N3198" s="46"/>
      <c r="O3198" s="46"/>
    </row>
    <row r="3199" spans="1:15">
      <c r="A3199" s="45"/>
      <c r="B3199" s="44"/>
      <c r="C3199" s="46"/>
      <c r="D3199" s="46"/>
      <c r="E3199" s="46"/>
      <c r="F3199" s="46"/>
      <c r="G3199" s="46"/>
      <c r="H3199" s="46"/>
      <c r="I3199" s="46"/>
      <c r="J3199" s="46"/>
      <c r="K3199" s="46"/>
      <c r="L3199" s="46"/>
      <c r="M3199" s="46"/>
      <c r="N3199" s="46"/>
      <c r="O3199" s="46"/>
    </row>
    <row r="3200" spans="1:15">
      <c r="A3200" s="45"/>
      <c r="B3200" s="44"/>
      <c r="C3200" s="46"/>
      <c r="D3200" s="46"/>
      <c r="E3200" s="46"/>
      <c r="F3200" s="46"/>
      <c r="G3200" s="46"/>
      <c r="H3200" s="46"/>
      <c r="I3200" s="46"/>
      <c r="J3200" s="46"/>
      <c r="K3200" s="46"/>
      <c r="L3200" s="46"/>
      <c r="M3200" s="46"/>
      <c r="N3200" s="46"/>
      <c r="O3200" s="46"/>
    </row>
    <row r="3201" spans="1:15">
      <c r="A3201" s="45"/>
      <c r="B3201" s="44"/>
      <c r="C3201" s="46"/>
      <c r="D3201" s="46"/>
      <c r="E3201" s="46"/>
      <c r="F3201" s="46"/>
      <c r="G3201" s="46"/>
      <c r="H3201" s="46"/>
      <c r="I3201" s="46"/>
      <c r="J3201" s="46"/>
      <c r="K3201" s="46"/>
      <c r="L3201" s="46"/>
      <c r="M3201" s="46"/>
      <c r="N3201" s="46"/>
      <c r="O3201" s="46"/>
    </row>
    <row r="3202" spans="1:15">
      <c r="A3202" s="45"/>
      <c r="B3202" s="44"/>
      <c r="C3202" s="46"/>
      <c r="D3202" s="46"/>
      <c r="E3202" s="46"/>
      <c r="F3202" s="46"/>
      <c r="G3202" s="46"/>
      <c r="H3202" s="46"/>
      <c r="I3202" s="46"/>
      <c r="J3202" s="46"/>
      <c r="K3202" s="46"/>
      <c r="L3202" s="46"/>
      <c r="M3202" s="46"/>
      <c r="N3202" s="46"/>
      <c r="O3202" s="46"/>
    </row>
    <row r="3203" spans="1:15">
      <c r="A3203" s="45"/>
      <c r="B3203" s="44"/>
      <c r="C3203" s="46"/>
      <c r="D3203" s="46"/>
      <c r="E3203" s="46"/>
      <c r="F3203" s="46"/>
      <c r="G3203" s="46"/>
      <c r="H3203" s="46"/>
      <c r="I3203" s="46"/>
      <c r="J3203" s="46"/>
      <c r="K3203" s="46"/>
      <c r="L3203" s="46"/>
      <c r="M3203" s="46"/>
      <c r="N3203" s="46"/>
      <c r="O3203" s="46"/>
    </row>
    <row r="3204" spans="1:15">
      <c r="A3204" s="45"/>
      <c r="B3204" s="44"/>
      <c r="C3204" s="46"/>
      <c r="D3204" s="46"/>
      <c r="E3204" s="46"/>
      <c r="F3204" s="46"/>
      <c r="G3204" s="46"/>
      <c r="H3204" s="46"/>
      <c r="I3204" s="46"/>
      <c r="J3204" s="46"/>
      <c r="K3204" s="46"/>
      <c r="L3204" s="46"/>
      <c r="M3204" s="46"/>
      <c r="N3204" s="46"/>
      <c r="O3204" s="46"/>
    </row>
    <row r="3205" spans="1:15">
      <c r="A3205" s="45"/>
      <c r="B3205" s="44"/>
      <c r="C3205" s="46"/>
      <c r="D3205" s="46"/>
      <c r="E3205" s="46"/>
      <c r="F3205" s="46"/>
      <c r="G3205" s="46"/>
      <c r="H3205" s="46"/>
      <c r="I3205" s="46"/>
      <c r="J3205" s="46"/>
      <c r="K3205" s="46"/>
      <c r="L3205" s="46"/>
      <c r="M3205" s="46"/>
      <c r="N3205" s="46"/>
      <c r="O3205" s="46"/>
    </row>
    <row r="3206" spans="1:15">
      <c r="A3206" s="45"/>
      <c r="B3206" s="44"/>
      <c r="C3206" s="46"/>
      <c r="D3206" s="46"/>
      <c r="E3206" s="46"/>
      <c r="F3206" s="46"/>
      <c r="G3206" s="46"/>
      <c r="H3206" s="46"/>
      <c r="I3206" s="46"/>
      <c r="J3206" s="46"/>
      <c r="K3206" s="46"/>
      <c r="L3206" s="46"/>
      <c r="M3206" s="46"/>
      <c r="N3206" s="46"/>
      <c r="O3206" s="46"/>
    </row>
    <row r="3207" spans="1:15">
      <c r="A3207" s="45"/>
      <c r="B3207" s="44"/>
      <c r="C3207" s="46"/>
      <c r="D3207" s="46"/>
      <c r="E3207" s="46"/>
      <c r="F3207" s="46"/>
      <c r="G3207" s="46"/>
      <c r="H3207" s="46"/>
      <c r="I3207" s="46"/>
      <c r="J3207" s="46"/>
      <c r="K3207" s="46"/>
      <c r="L3207" s="46"/>
      <c r="M3207" s="46"/>
      <c r="N3207" s="46"/>
      <c r="O3207" s="46"/>
    </row>
    <row r="3208" spans="1:15">
      <c r="A3208" s="45"/>
      <c r="B3208" s="44"/>
      <c r="C3208" s="46"/>
      <c r="D3208" s="46"/>
      <c r="E3208" s="46"/>
      <c r="F3208" s="46"/>
      <c r="G3208" s="46"/>
      <c r="H3208" s="46"/>
      <c r="I3208" s="46"/>
      <c r="J3208" s="46"/>
      <c r="K3208" s="46"/>
      <c r="L3208" s="46"/>
      <c r="M3208" s="46"/>
      <c r="N3208" s="46"/>
      <c r="O3208" s="46"/>
    </row>
    <row r="3209" spans="1:15">
      <c r="A3209" s="45"/>
      <c r="B3209" s="44"/>
      <c r="C3209" s="46"/>
      <c r="D3209" s="46"/>
      <c r="E3209" s="46"/>
      <c r="F3209" s="46"/>
      <c r="G3209" s="46"/>
      <c r="H3209" s="46"/>
      <c r="I3209" s="46"/>
      <c r="J3209" s="46"/>
      <c r="K3209" s="46"/>
      <c r="L3209" s="46"/>
      <c r="M3209" s="46"/>
      <c r="N3209" s="46"/>
      <c r="O3209" s="46"/>
    </row>
    <row r="3210" spans="1:15">
      <c r="A3210" s="45"/>
      <c r="B3210" s="44"/>
      <c r="C3210" s="46"/>
      <c r="D3210" s="46"/>
      <c r="E3210" s="46"/>
      <c r="F3210" s="46"/>
      <c r="G3210" s="46"/>
      <c r="H3210" s="46"/>
      <c r="I3210" s="46"/>
      <c r="J3210" s="46"/>
      <c r="K3210" s="46"/>
      <c r="L3210" s="46"/>
      <c r="M3210" s="46"/>
      <c r="N3210" s="46"/>
      <c r="O3210" s="46"/>
    </row>
    <row r="3211" spans="1:15">
      <c r="A3211" s="45"/>
      <c r="B3211" s="44"/>
      <c r="C3211" s="46"/>
      <c r="D3211" s="46"/>
      <c r="E3211" s="46"/>
      <c r="F3211" s="46"/>
      <c r="G3211" s="46"/>
      <c r="H3211" s="46"/>
      <c r="I3211" s="46"/>
      <c r="J3211" s="46"/>
      <c r="K3211" s="46"/>
      <c r="L3211" s="46"/>
      <c r="M3211" s="46"/>
      <c r="N3211" s="46"/>
      <c r="O3211" s="46"/>
    </row>
    <row r="3212" spans="1:15">
      <c r="A3212" s="45"/>
      <c r="B3212" s="44"/>
      <c r="C3212" s="46"/>
      <c r="D3212" s="46"/>
      <c r="E3212" s="46"/>
      <c r="F3212" s="46"/>
      <c r="G3212" s="46"/>
      <c r="H3212" s="46"/>
      <c r="I3212" s="46"/>
      <c r="J3212" s="46"/>
      <c r="K3212" s="46"/>
      <c r="L3212" s="46"/>
      <c r="M3212" s="46"/>
      <c r="N3212" s="46"/>
      <c r="O3212" s="46"/>
    </row>
    <row r="3213" spans="1:15">
      <c r="A3213" s="45"/>
      <c r="B3213" s="44"/>
      <c r="C3213" s="46"/>
      <c r="D3213" s="46"/>
      <c r="E3213" s="46"/>
      <c r="F3213" s="46"/>
      <c r="G3213" s="46"/>
      <c r="H3213" s="46"/>
      <c r="I3213" s="46"/>
      <c r="J3213" s="46"/>
      <c r="K3213" s="46"/>
      <c r="L3213" s="46"/>
      <c r="M3213" s="46"/>
      <c r="N3213" s="46"/>
      <c r="O3213" s="46"/>
    </row>
    <row r="3214" spans="1:15">
      <c r="A3214" s="45"/>
      <c r="B3214" s="44"/>
      <c r="C3214" s="46"/>
      <c r="D3214" s="46"/>
      <c r="E3214" s="46"/>
      <c r="F3214" s="46"/>
      <c r="G3214" s="46"/>
      <c r="H3214" s="46"/>
      <c r="I3214" s="46"/>
      <c r="J3214" s="46"/>
      <c r="K3214" s="46"/>
      <c r="L3214" s="46"/>
      <c r="M3214" s="46"/>
      <c r="N3214" s="46"/>
      <c r="O3214" s="46"/>
    </row>
    <row r="3215" spans="1:15">
      <c r="A3215" s="45"/>
      <c r="B3215" s="44"/>
      <c r="C3215" s="46"/>
      <c r="D3215" s="46"/>
      <c r="E3215" s="46"/>
      <c r="F3215" s="46"/>
      <c r="G3215" s="46"/>
      <c r="H3215" s="46"/>
      <c r="I3215" s="46"/>
      <c r="J3215" s="46"/>
      <c r="K3215" s="46"/>
      <c r="L3215" s="46"/>
      <c r="M3215" s="46"/>
      <c r="N3215" s="46"/>
      <c r="O3215" s="46"/>
    </row>
    <row r="3216" spans="1:15">
      <c r="A3216" s="45"/>
      <c r="B3216" s="44"/>
      <c r="C3216" s="46"/>
      <c r="D3216" s="46"/>
      <c r="E3216" s="46"/>
      <c r="F3216" s="46"/>
      <c r="G3216" s="46"/>
      <c r="H3216" s="46"/>
      <c r="I3216" s="46"/>
      <c r="J3216" s="46"/>
      <c r="K3216" s="46"/>
      <c r="L3216" s="46"/>
      <c r="M3216" s="46"/>
      <c r="N3216" s="46"/>
      <c r="O3216" s="46"/>
    </row>
    <row r="3217" spans="1:15">
      <c r="A3217" s="45"/>
      <c r="B3217" s="44"/>
      <c r="C3217" s="46"/>
      <c r="D3217" s="46"/>
      <c r="E3217" s="46"/>
      <c r="F3217" s="46"/>
      <c r="G3217" s="46"/>
      <c r="H3217" s="46"/>
      <c r="I3217" s="46"/>
      <c r="J3217" s="46"/>
      <c r="K3217" s="46"/>
      <c r="L3217" s="46"/>
      <c r="M3217" s="46"/>
      <c r="N3217" s="46"/>
      <c r="O3217" s="46"/>
    </row>
    <row r="3218" spans="1:15">
      <c r="A3218" s="45"/>
      <c r="B3218" s="44"/>
      <c r="C3218" s="46"/>
      <c r="D3218" s="46"/>
      <c r="E3218" s="46"/>
      <c r="F3218" s="46"/>
      <c r="G3218" s="46"/>
      <c r="H3218" s="46"/>
      <c r="I3218" s="46"/>
      <c r="J3218" s="46"/>
      <c r="K3218" s="46"/>
      <c r="L3218" s="46"/>
      <c r="M3218" s="46"/>
      <c r="N3218" s="46"/>
      <c r="O3218" s="46"/>
    </row>
    <row r="3219" spans="1:15">
      <c r="A3219" s="45"/>
      <c r="B3219" s="44"/>
      <c r="C3219" s="46"/>
      <c r="D3219" s="46"/>
      <c r="E3219" s="46"/>
      <c r="F3219" s="46"/>
      <c r="G3219" s="46"/>
      <c r="H3219" s="46"/>
      <c r="I3219" s="46"/>
      <c r="J3219" s="46"/>
      <c r="K3219" s="46"/>
      <c r="L3219" s="46"/>
      <c r="M3219" s="46"/>
      <c r="N3219" s="46"/>
      <c r="O3219" s="46"/>
    </row>
    <row r="3220" spans="1:15">
      <c r="A3220" s="45"/>
      <c r="B3220" s="44"/>
      <c r="C3220" s="46"/>
      <c r="D3220" s="46"/>
      <c r="E3220" s="46"/>
      <c r="F3220" s="46"/>
      <c r="G3220" s="46"/>
      <c r="H3220" s="46"/>
      <c r="I3220" s="46"/>
      <c r="J3220" s="46"/>
      <c r="K3220" s="46"/>
      <c r="L3220" s="46"/>
      <c r="M3220" s="46"/>
      <c r="N3220" s="46"/>
      <c r="O3220" s="46"/>
    </row>
    <row r="3221" spans="1:15">
      <c r="A3221" s="45"/>
      <c r="B3221" s="44"/>
      <c r="C3221" s="46"/>
      <c r="D3221" s="46"/>
      <c r="E3221" s="46"/>
      <c r="F3221" s="46"/>
      <c r="G3221" s="46"/>
      <c r="H3221" s="46"/>
      <c r="I3221" s="46"/>
      <c r="J3221" s="46"/>
      <c r="K3221" s="46"/>
      <c r="L3221" s="46"/>
      <c r="M3221" s="46"/>
      <c r="N3221" s="46"/>
      <c r="O3221" s="46"/>
    </row>
    <row r="3222" spans="1:15">
      <c r="A3222" s="45"/>
      <c r="B3222" s="44"/>
      <c r="C3222" s="46"/>
      <c r="D3222" s="46"/>
      <c r="E3222" s="46"/>
      <c r="F3222" s="46"/>
      <c r="G3222" s="46"/>
      <c r="H3222" s="46"/>
      <c r="I3222" s="46"/>
      <c r="J3222" s="46"/>
      <c r="K3222" s="46"/>
      <c r="L3222" s="46"/>
      <c r="M3222" s="46"/>
      <c r="N3222" s="46"/>
      <c r="O3222" s="46"/>
    </row>
    <row r="3223" spans="1:15">
      <c r="A3223" s="45"/>
      <c r="B3223" s="44"/>
      <c r="C3223" s="46"/>
      <c r="D3223" s="46"/>
      <c r="E3223" s="46"/>
      <c r="F3223" s="46"/>
      <c r="G3223" s="46"/>
      <c r="H3223" s="46"/>
      <c r="I3223" s="46"/>
      <c r="J3223" s="46"/>
      <c r="K3223" s="46"/>
      <c r="L3223" s="46"/>
      <c r="M3223" s="46"/>
      <c r="N3223" s="46"/>
      <c r="O3223" s="46"/>
    </row>
    <row r="3224" spans="1:15">
      <c r="A3224" s="45"/>
      <c r="B3224" s="44"/>
      <c r="C3224" s="46"/>
      <c r="D3224" s="46"/>
      <c r="E3224" s="46"/>
      <c r="F3224" s="46"/>
      <c r="G3224" s="46"/>
      <c r="H3224" s="46"/>
      <c r="I3224" s="46"/>
      <c r="J3224" s="46"/>
      <c r="K3224" s="46"/>
      <c r="L3224" s="46"/>
      <c r="M3224" s="46"/>
      <c r="N3224" s="46"/>
      <c r="O3224" s="46"/>
    </row>
    <row r="3225" spans="1:15">
      <c r="A3225" s="45"/>
      <c r="B3225" s="44"/>
      <c r="C3225" s="46"/>
      <c r="D3225" s="46"/>
      <c r="E3225" s="46"/>
      <c r="F3225" s="46"/>
      <c r="G3225" s="46"/>
      <c r="H3225" s="46"/>
      <c r="I3225" s="46"/>
      <c r="J3225" s="46"/>
      <c r="K3225" s="46"/>
      <c r="L3225" s="46"/>
      <c r="M3225" s="46"/>
      <c r="N3225" s="46"/>
      <c r="O3225" s="46"/>
    </row>
    <row r="3226" spans="1:15">
      <c r="A3226" s="45"/>
      <c r="B3226" s="44"/>
      <c r="C3226" s="46"/>
      <c r="D3226" s="46"/>
      <c r="E3226" s="46"/>
      <c r="F3226" s="46"/>
      <c r="G3226" s="46"/>
      <c r="H3226" s="46"/>
      <c r="I3226" s="46"/>
      <c r="J3226" s="46"/>
      <c r="K3226" s="46"/>
      <c r="L3226" s="46"/>
      <c r="M3226" s="46"/>
      <c r="N3226" s="46"/>
      <c r="O3226" s="46"/>
    </row>
    <row r="3227" spans="1:15">
      <c r="A3227" s="45"/>
      <c r="B3227" s="44"/>
      <c r="C3227" s="46"/>
      <c r="D3227" s="46"/>
      <c r="E3227" s="46"/>
      <c r="F3227" s="46"/>
      <c r="G3227" s="46"/>
      <c r="H3227" s="46"/>
      <c r="I3227" s="46"/>
      <c r="J3227" s="46"/>
      <c r="K3227" s="46"/>
      <c r="L3227" s="46"/>
      <c r="M3227" s="46"/>
      <c r="N3227" s="46"/>
      <c r="O3227" s="46"/>
    </row>
    <row r="3228" spans="1:15">
      <c r="A3228" s="45"/>
      <c r="B3228" s="44"/>
      <c r="C3228" s="46"/>
      <c r="D3228" s="46"/>
      <c r="E3228" s="46"/>
      <c r="F3228" s="46"/>
      <c r="G3228" s="46"/>
      <c r="H3228" s="46"/>
      <c r="I3228" s="46"/>
      <c r="J3228" s="46"/>
      <c r="K3228" s="46"/>
      <c r="L3228" s="46"/>
      <c r="M3228" s="46"/>
      <c r="N3228" s="46"/>
      <c r="O3228" s="46"/>
    </row>
    <row r="3229" spans="1:15">
      <c r="A3229" s="45"/>
      <c r="B3229" s="44"/>
      <c r="C3229" s="46"/>
      <c r="D3229" s="46"/>
      <c r="E3229" s="46"/>
      <c r="F3229" s="46"/>
      <c r="G3229" s="46"/>
      <c r="H3229" s="46"/>
      <c r="I3229" s="46"/>
      <c r="J3229" s="46"/>
      <c r="K3229" s="46"/>
      <c r="L3229" s="46"/>
      <c r="M3229" s="46"/>
      <c r="N3229" s="46"/>
      <c r="O3229" s="46"/>
    </row>
    <row r="3230" spans="1:15">
      <c r="A3230" s="45"/>
      <c r="B3230" s="44"/>
      <c r="C3230" s="46"/>
      <c r="D3230" s="46"/>
      <c r="E3230" s="46"/>
      <c r="F3230" s="46"/>
      <c r="G3230" s="46"/>
      <c r="H3230" s="46"/>
      <c r="I3230" s="46"/>
      <c r="J3230" s="46"/>
      <c r="K3230" s="46"/>
      <c r="L3230" s="46"/>
      <c r="M3230" s="46"/>
      <c r="N3230" s="46"/>
      <c r="O3230" s="46"/>
    </row>
    <row r="3231" spans="1:15">
      <c r="A3231" s="45"/>
      <c r="B3231" s="44"/>
      <c r="C3231" s="46"/>
      <c r="D3231" s="46"/>
      <c r="E3231" s="46"/>
      <c r="F3231" s="46"/>
      <c r="G3231" s="46"/>
      <c r="H3231" s="46"/>
      <c r="I3231" s="46"/>
      <c r="J3231" s="46"/>
      <c r="K3231" s="46"/>
      <c r="L3231" s="46"/>
      <c r="M3231" s="46"/>
      <c r="N3231" s="46"/>
      <c r="O3231" s="46"/>
    </row>
    <row r="3232" spans="1:15">
      <c r="A3232" s="45"/>
      <c r="B3232" s="44"/>
      <c r="C3232" s="46"/>
      <c r="D3232" s="46"/>
      <c r="E3232" s="46"/>
      <c r="F3232" s="46"/>
      <c r="G3232" s="46"/>
      <c r="H3232" s="46"/>
      <c r="I3232" s="46"/>
      <c r="J3232" s="46"/>
      <c r="K3232" s="46"/>
      <c r="L3232" s="46"/>
      <c r="M3232" s="46"/>
      <c r="N3232" s="46"/>
      <c r="O3232" s="46"/>
    </row>
    <row r="3233" spans="1:15">
      <c r="A3233" s="45"/>
      <c r="B3233" s="44"/>
      <c r="C3233" s="46"/>
      <c r="D3233" s="46"/>
      <c r="E3233" s="46"/>
      <c r="F3233" s="46"/>
      <c r="G3233" s="46"/>
      <c r="H3233" s="46"/>
      <c r="I3233" s="46"/>
      <c r="J3233" s="46"/>
      <c r="K3233" s="46"/>
      <c r="L3233" s="46"/>
      <c r="M3233" s="46"/>
      <c r="N3233" s="46"/>
      <c r="O3233" s="46"/>
    </row>
    <row r="3234" spans="1:15">
      <c r="A3234" s="45"/>
      <c r="B3234" s="44"/>
      <c r="C3234" s="46"/>
      <c r="D3234" s="46"/>
      <c r="E3234" s="46"/>
      <c r="F3234" s="46"/>
      <c r="G3234" s="46"/>
      <c r="H3234" s="46"/>
      <c r="I3234" s="46"/>
      <c r="J3234" s="46"/>
      <c r="K3234" s="46"/>
      <c r="L3234" s="46"/>
      <c r="M3234" s="46"/>
      <c r="N3234" s="46"/>
      <c r="O3234" s="46"/>
    </row>
    <row r="3235" spans="1:15">
      <c r="A3235" s="45"/>
      <c r="B3235" s="44"/>
      <c r="C3235" s="46"/>
      <c r="D3235" s="46"/>
      <c r="E3235" s="46"/>
      <c r="F3235" s="46"/>
      <c r="G3235" s="46"/>
      <c r="H3235" s="46"/>
      <c r="I3235" s="46"/>
      <c r="J3235" s="46"/>
      <c r="K3235" s="46"/>
      <c r="L3235" s="46"/>
      <c r="M3235" s="46"/>
      <c r="N3235" s="46"/>
      <c r="O3235" s="46"/>
    </row>
    <row r="3236" spans="1:15">
      <c r="A3236" s="45"/>
      <c r="B3236" s="44"/>
      <c r="C3236" s="46"/>
      <c r="D3236" s="46"/>
      <c r="E3236" s="46"/>
      <c r="F3236" s="46"/>
      <c r="G3236" s="46"/>
      <c r="H3236" s="46"/>
      <c r="I3236" s="46"/>
      <c r="J3236" s="46"/>
      <c r="K3236" s="46"/>
      <c r="L3236" s="46"/>
      <c r="M3236" s="46"/>
      <c r="N3236" s="46"/>
      <c r="O3236" s="46"/>
    </row>
    <row r="3237" spans="1:15">
      <c r="A3237" s="45"/>
      <c r="B3237" s="44"/>
      <c r="C3237" s="46"/>
      <c r="D3237" s="46"/>
      <c r="E3237" s="46"/>
      <c r="F3237" s="46"/>
      <c r="G3237" s="46"/>
      <c r="H3237" s="46"/>
      <c r="I3237" s="46"/>
      <c r="J3237" s="46"/>
      <c r="K3237" s="46"/>
      <c r="L3237" s="46"/>
      <c r="M3237" s="46"/>
      <c r="N3237" s="46"/>
      <c r="O3237" s="46"/>
    </row>
    <row r="3238" spans="1:15">
      <c r="A3238" s="45"/>
      <c r="B3238" s="44"/>
      <c r="C3238" s="46"/>
      <c r="D3238" s="46"/>
      <c r="E3238" s="46"/>
      <c r="F3238" s="46"/>
      <c r="G3238" s="46"/>
      <c r="H3238" s="46"/>
      <c r="I3238" s="46"/>
      <c r="J3238" s="46"/>
      <c r="K3238" s="46"/>
      <c r="L3238" s="46"/>
      <c r="M3238" s="46"/>
      <c r="N3238" s="46"/>
      <c r="O3238" s="46"/>
    </row>
    <row r="3239" spans="1:15">
      <c r="A3239" s="45"/>
      <c r="B3239" s="44"/>
      <c r="C3239" s="46"/>
      <c r="D3239" s="46"/>
      <c r="E3239" s="46"/>
      <c r="F3239" s="46"/>
      <c r="G3239" s="46"/>
      <c r="H3239" s="46"/>
      <c r="I3239" s="46"/>
      <c r="J3239" s="46"/>
      <c r="K3239" s="46"/>
      <c r="L3239" s="46"/>
      <c r="M3239" s="46"/>
      <c r="N3239" s="46"/>
      <c r="O3239" s="46"/>
    </row>
    <row r="3240" spans="1:15">
      <c r="A3240" s="45"/>
      <c r="B3240" s="44"/>
      <c r="C3240" s="46"/>
      <c r="D3240" s="46"/>
      <c r="E3240" s="46"/>
      <c r="F3240" s="46"/>
      <c r="G3240" s="46"/>
      <c r="H3240" s="46"/>
      <c r="I3240" s="46"/>
      <c r="J3240" s="46"/>
      <c r="K3240" s="46"/>
      <c r="L3240" s="46"/>
      <c r="M3240" s="46"/>
      <c r="N3240" s="46"/>
      <c r="O3240" s="46"/>
    </row>
    <row r="3241" spans="1:15">
      <c r="A3241" s="45"/>
      <c r="B3241" s="44"/>
      <c r="C3241" s="46"/>
      <c r="D3241" s="46"/>
      <c r="E3241" s="46"/>
      <c r="F3241" s="46"/>
      <c r="G3241" s="46"/>
      <c r="H3241" s="46"/>
      <c r="I3241" s="46"/>
      <c r="J3241" s="46"/>
      <c r="K3241" s="46"/>
      <c r="L3241" s="46"/>
      <c r="M3241" s="46"/>
      <c r="N3241" s="46"/>
      <c r="O3241" s="46"/>
    </row>
    <row r="3242" spans="1:15">
      <c r="A3242" s="45"/>
      <c r="B3242" s="44"/>
      <c r="C3242" s="46"/>
      <c r="D3242" s="46"/>
      <c r="E3242" s="46"/>
      <c r="F3242" s="46"/>
      <c r="G3242" s="46"/>
      <c r="H3242" s="46"/>
      <c r="I3242" s="46"/>
      <c r="J3242" s="46"/>
      <c r="K3242" s="46"/>
      <c r="L3242" s="46"/>
      <c r="M3242" s="46"/>
      <c r="N3242" s="46"/>
      <c r="O3242" s="46"/>
    </row>
    <row r="3243" spans="1:15">
      <c r="A3243" s="45"/>
      <c r="B3243" s="44"/>
      <c r="C3243" s="46"/>
      <c r="D3243" s="46"/>
      <c r="E3243" s="46"/>
      <c r="F3243" s="46"/>
      <c r="G3243" s="46"/>
      <c r="H3243" s="46"/>
      <c r="I3243" s="46"/>
      <c r="J3243" s="46"/>
      <c r="K3243" s="46"/>
      <c r="L3243" s="46"/>
      <c r="M3243" s="46"/>
      <c r="N3243" s="46"/>
      <c r="O3243" s="46"/>
    </row>
    <row r="3244" spans="1:15">
      <c r="A3244" s="45"/>
      <c r="B3244" s="44"/>
      <c r="C3244" s="46"/>
      <c r="D3244" s="46"/>
      <c r="E3244" s="46"/>
      <c r="F3244" s="46"/>
      <c r="G3244" s="46"/>
      <c r="H3244" s="46"/>
      <c r="I3244" s="46"/>
      <c r="J3244" s="46"/>
      <c r="K3244" s="46"/>
      <c r="L3244" s="46"/>
      <c r="M3244" s="46"/>
      <c r="N3244" s="46"/>
      <c r="O3244" s="46"/>
    </row>
    <row r="3245" spans="1:15">
      <c r="A3245" s="45"/>
      <c r="B3245" s="44"/>
      <c r="C3245" s="46"/>
      <c r="D3245" s="46"/>
      <c r="E3245" s="46"/>
      <c r="F3245" s="46"/>
      <c r="G3245" s="46"/>
      <c r="H3245" s="46"/>
      <c r="I3245" s="46"/>
      <c r="J3245" s="46"/>
      <c r="K3245" s="46"/>
      <c r="L3245" s="46"/>
      <c r="M3245" s="46"/>
      <c r="N3245" s="46"/>
      <c r="O3245" s="46"/>
    </row>
    <row r="3246" spans="1:15">
      <c r="A3246" s="45"/>
      <c r="B3246" s="44"/>
      <c r="C3246" s="46"/>
      <c r="D3246" s="46"/>
      <c r="E3246" s="46"/>
      <c r="F3246" s="46"/>
      <c r="G3246" s="46"/>
      <c r="H3246" s="46"/>
      <c r="I3246" s="46"/>
      <c r="J3246" s="46"/>
      <c r="K3246" s="46"/>
      <c r="L3246" s="46"/>
      <c r="M3246" s="46"/>
      <c r="N3246" s="46"/>
      <c r="O3246" s="46"/>
    </row>
    <row r="3247" spans="1:15">
      <c r="A3247" s="45"/>
      <c r="B3247" s="44"/>
      <c r="C3247" s="46"/>
      <c r="D3247" s="46"/>
      <c r="E3247" s="46"/>
      <c r="F3247" s="46"/>
      <c r="G3247" s="46"/>
      <c r="H3247" s="46"/>
      <c r="I3247" s="46"/>
      <c r="J3247" s="46"/>
      <c r="K3247" s="46"/>
      <c r="L3247" s="46"/>
      <c r="M3247" s="46"/>
      <c r="N3247" s="46"/>
      <c r="O3247" s="46"/>
    </row>
    <row r="3248" spans="1:15">
      <c r="A3248" s="45"/>
      <c r="B3248" s="44"/>
      <c r="C3248" s="46"/>
      <c r="D3248" s="46"/>
      <c r="E3248" s="46"/>
      <c r="F3248" s="46"/>
      <c r="G3248" s="46"/>
      <c r="H3248" s="46"/>
      <c r="I3248" s="46"/>
      <c r="J3248" s="46"/>
      <c r="K3248" s="46"/>
      <c r="L3248" s="46"/>
      <c r="M3248" s="46"/>
      <c r="N3248" s="46"/>
      <c r="O3248" s="46"/>
    </row>
    <row r="3249" spans="1:15">
      <c r="A3249" s="45"/>
      <c r="B3249" s="44"/>
      <c r="C3249" s="46"/>
      <c r="D3249" s="46"/>
      <c r="E3249" s="46"/>
      <c r="F3249" s="46"/>
      <c r="G3249" s="46"/>
      <c r="H3249" s="46"/>
      <c r="I3249" s="46"/>
      <c r="J3249" s="46"/>
      <c r="K3249" s="46"/>
      <c r="L3249" s="46"/>
      <c r="M3249" s="46"/>
      <c r="N3249" s="46"/>
      <c r="O3249" s="46"/>
    </row>
    <row r="3250" spans="1:15">
      <c r="A3250" s="45"/>
      <c r="B3250" s="44"/>
      <c r="C3250" s="46"/>
      <c r="D3250" s="46"/>
      <c r="E3250" s="46"/>
      <c r="F3250" s="46"/>
      <c r="G3250" s="46"/>
      <c r="H3250" s="46"/>
      <c r="I3250" s="46"/>
      <c r="J3250" s="46"/>
      <c r="K3250" s="46"/>
      <c r="L3250" s="46"/>
      <c r="M3250" s="46"/>
      <c r="N3250" s="46"/>
      <c r="O3250" s="46"/>
    </row>
    <row r="3251" spans="1:15">
      <c r="A3251" s="45"/>
      <c r="B3251" s="44"/>
      <c r="C3251" s="46"/>
      <c r="D3251" s="46"/>
      <c r="E3251" s="46"/>
      <c r="F3251" s="46"/>
      <c r="G3251" s="46"/>
      <c r="H3251" s="46"/>
      <c r="I3251" s="46"/>
      <c r="J3251" s="46"/>
      <c r="K3251" s="46"/>
      <c r="L3251" s="46"/>
      <c r="M3251" s="46"/>
      <c r="N3251" s="46"/>
      <c r="O3251" s="46"/>
    </row>
    <row r="3252" spans="1:15">
      <c r="A3252" s="45"/>
      <c r="B3252" s="44"/>
      <c r="C3252" s="46"/>
      <c r="D3252" s="46"/>
      <c r="E3252" s="46"/>
      <c r="F3252" s="46"/>
      <c r="G3252" s="46"/>
      <c r="H3252" s="46"/>
      <c r="I3252" s="46"/>
      <c r="J3252" s="46"/>
      <c r="K3252" s="46"/>
      <c r="L3252" s="46"/>
      <c r="M3252" s="46"/>
      <c r="N3252" s="46"/>
      <c r="O3252" s="46"/>
    </row>
    <row r="3253" spans="1:15">
      <c r="A3253" s="45"/>
      <c r="B3253" s="44"/>
      <c r="C3253" s="46"/>
      <c r="D3253" s="46"/>
      <c r="E3253" s="46"/>
      <c r="F3253" s="46"/>
      <c r="G3253" s="46"/>
      <c r="H3253" s="46"/>
      <c r="I3253" s="46"/>
      <c r="J3253" s="46"/>
      <c r="K3253" s="46"/>
      <c r="L3253" s="46"/>
      <c r="M3253" s="46"/>
      <c r="N3253" s="46"/>
      <c r="O3253" s="46"/>
    </row>
    <row r="3254" spans="1:15">
      <c r="A3254" s="45"/>
      <c r="B3254" s="44"/>
      <c r="C3254" s="46"/>
      <c r="D3254" s="46"/>
      <c r="E3254" s="46"/>
      <c r="F3254" s="46"/>
      <c r="G3254" s="46"/>
      <c r="H3254" s="46"/>
      <c r="I3254" s="46"/>
      <c r="J3254" s="46"/>
      <c r="K3254" s="46"/>
      <c r="L3254" s="46"/>
      <c r="M3254" s="46"/>
      <c r="N3254" s="46"/>
      <c r="O3254" s="46"/>
    </row>
    <row r="3255" spans="1:15">
      <c r="A3255" s="45"/>
      <c r="B3255" s="44"/>
      <c r="C3255" s="46"/>
      <c r="D3255" s="46"/>
      <c r="E3255" s="46"/>
      <c r="F3255" s="46"/>
      <c r="G3255" s="46"/>
      <c r="H3255" s="46"/>
      <c r="I3255" s="46"/>
      <c r="J3255" s="46"/>
      <c r="K3255" s="46"/>
      <c r="L3255" s="46"/>
      <c r="M3255" s="46"/>
      <c r="N3255" s="46"/>
      <c r="O3255" s="46"/>
    </row>
    <row r="3256" spans="1:15">
      <c r="A3256" s="45"/>
      <c r="B3256" s="44"/>
      <c r="C3256" s="46"/>
      <c r="D3256" s="46"/>
      <c r="E3256" s="46"/>
      <c r="F3256" s="46"/>
      <c r="G3256" s="46"/>
      <c r="H3256" s="46"/>
      <c r="I3256" s="46"/>
      <c r="J3256" s="46"/>
      <c r="K3256" s="46"/>
      <c r="L3256" s="46"/>
      <c r="M3256" s="46"/>
      <c r="N3256" s="46"/>
      <c r="O3256" s="46"/>
    </row>
    <row r="3257" spans="1:15">
      <c r="A3257" s="45"/>
      <c r="B3257" s="44"/>
      <c r="C3257" s="46"/>
      <c r="D3257" s="46"/>
      <c r="E3257" s="46"/>
      <c r="F3257" s="46"/>
      <c r="G3257" s="46"/>
      <c r="H3257" s="46"/>
      <c r="I3257" s="46"/>
      <c r="J3257" s="46"/>
      <c r="K3257" s="46"/>
      <c r="L3257" s="46"/>
      <c r="M3257" s="46"/>
      <c r="N3257" s="46"/>
      <c r="O3257" s="46"/>
    </row>
    <row r="3258" spans="1:15">
      <c r="A3258" s="45"/>
      <c r="B3258" s="44"/>
      <c r="C3258" s="46"/>
      <c r="D3258" s="46"/>
      <c r="E3258" s="46"/>
      <c r="F3258" s="46"/>
      <c r="G3258" s="46"/>
      <c r="H3258" s="46"/>
      <c r="I3258" s="46"/>
      <c r="J3258" s="46"/>
      <c r="K3258" s="46"/>
      <c r="L3258" s="46"/>
      <c r="M3258" s="46"/>
      <c r="N3258" s="46"/>
      <c r="O3258" s="46"/>
    </row>
    <row r="3259" spans="1:15">
      <c r="A3259" s="45"/>
      <c r="B3259" s="44"/>
      <c r="C3259" s="46"/>
      <c r="D3259" s="46"/>
      <c r="E3259" s="46"/>
      <c r="F3259" s="46"/>
      <c r="G3259" s="46"/>
      <c r="H3259" s="46"/>
      <c r="I3259" s="46"/>
      <c r="J3259" s="46"/>
      <c r="K3259" s="46"/>
      <c r="L3259" s="46"/>
      <c r="M3259" s="46"/>
      <c r="N3259" s="46"/>
      <c r="O3259" s="46"/>
    </row>
    <row r="3260" spans="1:15">
      <c r="A3260" s="45"/>
      <c r="B3260" s="44"/>
      <c r="C3260" s="46"/>
      <c r="D3260" s="46"/>
      <c r="E3260" s="46"/>
      <c r="F3260" s="46"/>
      <c r="G3260" s="46"/>
      <c r="H3260" s="46"/>
      <c r="I3260" s="46"/>
      <c r="J3260" s="46"/>
      <c r="K3260" s="46"/>
      <c r="L3260" s="46"/>
      <c r="M3260" s="46"/>
      <c r="N3260" s="46"/>
      <c r="O3260" s="46"/>
    </row>
    <row r="3261" spans="1:15">
      <c r="A3261" s="45"/>
      <c r="B3261" s="44"/>
      <c r="C3261" s="46"/>
      <c r="D3261" s="46"/>
      <c r="E3261" s="46"/>
      <c r="F3261" s="46"/>
      <c r="G3261" s="46"/>
      <c r="H3261" s="46"/>
      <c r="I3261" s="46"/>
      <c r="J3261" s="46"/>
      <c r="K3261" s="46"/>
      <c r="L3261" s="46"/>
      <c r="M3261" s="46"/>
      <c r="N3261" s="46"/>
      <c r="O3261" s="46"/>
    </row>
    <row r="3262" spans="1:15">
      <c r="A3262" s="45"/>
      <c r="B3262" s="44"/>
      <c r="C3262" s="46"/>
      <c r="D3262" s="46"/>
      <c r="E3262" s="46"/>
      <c r="F3262" s="46"/>
      <c r="G3262" s="46"/>
      <c r="H3262" s="46"/>
      <c r="I3262" s="46"/>
      <c r="J3262" s="46"/>
      <c r="K3262" s="46"/>
      <c r="L3262" s="46"/>
      <c r="M3262" s="46"/>
      <c r="N3262" s="46"/>
      <c r="O3262" s="46"/>
    </row>
    <row r="3263" spans="1:15">
      <c r="A3263" s="45"/>
      <c r="B3263" s="44"/>
      <c r="C3263" s="46"/>
      <c r="D3263" s="46"/>
      <c r="E3263" s="46"/>
      <c r="F3263" s="46"/>
      <c r="G3263" s="46"/>
      <c r="H3263" s="46"/>
      <c r="I3263" s="46"/>
      <c r="J3263" s="46"/>
      <c r="K3263" s="46"/>
      <c r="L3263" s="46"/>
      <c r="M3263" s="46"/>
      <c r="N3263" s="46"/>
      <c r="O3263" s="46"/>
    </row>
    <row r="3264" spans="1:15">
      <c r="A3264" s="45"/>
      <c r="B3264" s="44"/>
      <c r="C3264" s="46"/>
      <c r="D3264" s="46"/>
      <c r="E3264" s="46"/>
      <c r="F3264" s="46"/>
      <c r="G3264" s="46"/>
      <c r="H3264" s="46"/>
      <c r="I3264" s="46"/>
      <c r="J3264" s="46"/>
      <c r="K3264" s="46"/>
      <c r="L3264" s="46"/>
      <c r="M3264" s="46"/>
      <c r="N3264" s="46"/>
      <c r="O3264" s="46"/>
    </row>
    <row r="3265" spans="1:15">
      <c r="A3265" s="45"/>
      <c r="B3265" s="44"/>
      <c r="C3265" s="46"/>
      <c r="D3265" s="46"/>
      <c r="E3265" s="46"/>
      <c r="F3265" s="46"/>
      <c r="G3265" s="46"/>
      <c r="H3265" s="46"/>
      <c r="I3265" s="46"/>
      <c r="J3265" s="46"/>
      <c r="K3265" s="46"/>
      <c r="L3265" s="46"/>
      <c r="M3265" s="46"/>
      <c r="N3265" s="46"/>
      <c r="O3265" s="46"/>
    </row>
    <row r="3266" spans="1:15">
      <c r="A3266" s="45"/>
      <c r="B3266" s="44"/>
      <c r="C3266" s="46"/>
      <c r="D3266" s="46"/>
      <c r="E3266" s="46"/>
      <c r="F3266" s="46"/>
      <c r="G3266" s="46"/>
      <c r="H3266" s="46"/>
      <c r="I3266" s="46"/>
      <c r="J3266" s="46"/>
      <c r="K3266" s="46"/>
      <c r="L3266" s="46"/>
      <c r="M3266" s="46"/>
      <c r="N3266" s="46"/>
      <c r="O3266" s="46"/>
    </row>
    <row r="3267" spans="1:15">
      <c r="A3267" s="45"/>
      <c r="B3267" s="44"/>
      <c r="C3267" s="46"/>
      <c r="D3267" s="46"/>
      <c r="E3267" s="46"/>
      <c r="F3267" s="46"/>
      <c r="G3267" s="46"/>
      <c r="H3267" s="46"/>
      <c r="I3267" s="46"/>
      <c r="J3267" s="46"/>
      <c r="K3267" s="46"/>
      <c r="L3267" s="46"/>
      <c r="M3267" s="46"/>
      <c r="N3267" s="46"/>
      <c r="O3267" s="46"/>
    </row>
    <row r="3268" spans="1:15">
      <c r="A3268" s="45"/>
      <c r="B3268" s="44"/>
      <c r="C3268" s="46"/>
      <c r="D3268" s="46"/>
      <c r="E3268" s="46"/>
      <c r="F3268" s="46"/>
      <c r="G3268" s="46"/>
      <c r="H3268" s="46"/>
      <c r="I3268" s="46"/>
      <c r="J3268" s="46"/>
      <c r="K3268" s="46"/>
      <c r="L3268" s="46"/>
      <c r="M3268" s="46"/>
      <c r="N3268" s="46"/>
      <c r="O3268" s="46"/>
    </row>
    <row r="3269" spans="1:15">
      <c r="A3269" s="45"/>
      <c r="B3269" s="44"/>
      <c r="C3269" s="46"/>
      <c r="D3269" s="46"/>
      <c r="E3269" s="46"/>
      <c r="F3269" s="46"/>
      <c r="G3269" s="46"/>
      <c r="H3269" s="46"/>
      <c r="I3269" s="46"/>
      <c r="J3269" s="46"/>
      <c r="K3269" s="46"/>
      <c r="L3269" s="46"/>
      <c r="M3269" s="46"/>
      <c r="N3269" s="46"/>
      <c r="O3269" s="46"/>
    </row>
    <row r="3270" spans="1:15">
      <c r="A3270" s="45"/>
      <c r="B3270" s="44"/>
      <c r="C3270" s="46"/>
      <c r="D3270" s="46"/>
      <c r="E3270" s="46"/>
      <c r="F3270" s="46"/>
      <c r="G3270" s="46"/>
      <c r="H3270" s="46"/>
      <c r="I3270" s="46"/>
      <c r="J3270" s="46"/>
      <c r="K3270" s="46"/>
      <c r="L3270" s="46"/>
      <c r="M3270" s="46"/>
      <c r="N3270" s="46"/>
      <c r="O3270" s="46"/>
    </row>
    <row r="3271" spans="1:15">
      <c r="A3271" s="45"/>
      <c r="B3271" s="44"/>
      <c r="C3271" s="46"/>
      <c r="D3271" s="46"/>
      <c r="E3271" s="46"/>
      <c r="F3271" s="46"/>
      <c r="G3271" s="46"/>
      <c r="H3271" s="46"/>
      <c r="I3271" s="46"/>
      <c r="J3271" s="46"/>
      <c r="K3271" s="46"/>
      <c r="L3271" s="46"/>
      <c r="M3271" s="46"/>
      <c r="N3271" s="46"/>
      <c r="O3271" s="46"/>
    </row>
    <row r="3272" spans="1:15">
      <c r="A3272" s="45"/>
      <c r="B3272" s="44"/>
      <c r="C3272" s="46"/>
      <c r="D3272" s="46"/>
      <c r="E3272" s="46"/>
      <c r="F3272" s="46"/>
      <c r="G3272" s="46"/>
      <c r="H3272" s="46"/>
      <c r="I3272" s="46"/>
      <c r="J3272" s="46"/>
      <c r="K3272" s="46"/>
      <c r="L3272" s="46"/>
      <c r="M3272" s="46"/>
      <c r="N3272" s="46"/>
      <c r="O3272" s="46"/>
    </row>
    <row r="3273" spans="1:15">
      <c r="A3273" s="45"/>
      <c r="B3273" s="44"/>
      <c r="C3273" s="46"/>
      <c r="D3273" s="46"/>
      <c r="E3273" s="46"/>
      <c r="F3273" s="46"/>
      <c r="G3273" s="46"/>
      <c r="H3273" s="46"/>
      <c r="I3273" s="46"/>
      <c r="J3273" s="46"/>
      <c r="K3273" s="46"/>
      <c r="L3273" s="46"/>
      <c r="M3273" s="46"/>
      <c r="N3273" s="46"/>
      <c r="O3273" s="46"/>
    </row>
    <row r="3274" spans="1:15">
      <c r="A3274" s="45"/>
      <c r="B3274" s="44"/>
      <c r="C3274" s="46"/>
      <c r="D3274" s="46"/>
      <c r="E3274" s="46"/>
      <c r="F3274" s="46"/>
      <c r="G3274" s="46"/>
      <c r="H3274" s="46"/>
      <c r="I3274" s="46"/>
      <c r="J3274" s="46"/>
      <c r="K3274" s="46"/>
      <c r="L3274" s="46"/>
      <c r="M3274" s="46"/>
      <c r="N3274" s="46"/>
      <c r="O3274" s="46"/>
    </row>
    <row r="3275" spans="1:15">
      <c r="A3275" s="45"/>
      <c r="B3275" s="44"/>
      <c r="C3275" s="46"/>
      <c r="D3275" s="46"/>
      <c r="E3275" s="46"/>
      <c r="F3275" s="46"/>
      <c r="G3275" s="46"/>
      <c r="H3275" s="46"/>
      <c r="I3275" s="46"/>
      <c r="J3275" s="46"/>
      <c r="K3275" s="46"/>
      <c r="L3275" s="46"/>
      <c r="M3275" s="46"/>
      <c r="N3275" s="46"/>
      <c r="O3275" s="46"/>
    </row>
    <row r="3276" spans="1:15">
      <c r="A3276" s="45"/>
      <c r="B3276" s="44"/>
      <c r="C3276" s="46"/>
      <c r="D3276" s="46"/>
      <c r="E3276" s="46"/>
      <c r="F3276" s="46"/>
      <c r="G3276" s="46"/>
      <c r="H3276" s="46"/>
      <c r="I3276" s="46"/>
      <c r="J3276" s="46"/>
      <c r="K3276" s="46"/>
      <c r="L3276" s="46"/>
      <c r="M3276" s="46"/>
      <c r="N3276" s="46"/>
      <c r="O3276" s="46"/>
    </row>
    <row r="3277" spans="1:15">
      <c r="A3277" s="45"/>
      <c r="B3277" s="44"/>
      <c r="C3277" s="46"/>
      <c r="D3277" s="46"/>
      <c r="E3277" s="46"/>
      <c r="F3277" s="46"/>
      <c r="G3277" s="46"/>
      <c r="H3277" s="46"/>
      <c r="I3277" s="46"/>
      <c r="J3277" s="46"/>
      <c r="K3277" s="46"/>
      <c r="L3277" s="46"/>
      <c r="M3277" s="46"/>
      <c r="N3277" s="46"/>
      <c r="O3277" s="46"/>
    </row>
    <row r="3278" spans="1:15">
      <c r="A3278" s="45"/>
      <c r="B3278" s="44"/>
      <c r="C3278" s="46"/>
      <c r="D3278" s="46"/>
      <c r="E3278" s="46"/>
      <c r="F3278" s="46"/>
      <c r="G3278" s="46"/>
      <c r="H3278" s="46"/>
      <c r="I3278" s="46"/>
      <c r="J3278" s="46"/>
      <c r="K3278" s="46"/>
      <c r="L3278" s="46"/>
      <c r="M3278" s="46"/>
      <c r="N3278" s="46"/>
      <c r="O3278" s="46"/>
    </row>
    <row r="3279" spans="1:15">
      <c r="A3279" s="45"/>
      <c r="B3279" s="44"/>
      <c r="C3279" s="46"/>
      <c r="D3279" s="46"/>
      <c r="E3279" s="46"/>
      <c r="F3279" s="46"/>
      <c r="G3279" s="46"/>
      <c r="H3279" s="46"/>
      <c r="I3279" s="46"/>
      <c r="J3279" s="46"/>
      <c r="K3279" s="46"/>
      <c r="L3279" s="46"/>
      <c r="M3279" s="46"/>
      <c r="N3279" s="46"/>
      <c r="O3279" s="46"/>
    </row>
    <row r="3280" spans="1:15">
      <c r="A3280" s="45"/>
      <c r="B3280" s="44"/>
      <c r="C3280" s="46"/>
      <c r="D3280" s="46"/>
      <c r="E3280" s="46"/>
      <c r="F3280" s="46"/>
      <c r="G3280" s="46"/>
      <c r="H3280" s="46"/>
      <c r="I3280" s="46"/>
      <c r="J3280" s="46"/>
      <c r="K3280" s="46"/>
      <c r="L3280" s="46"/>
      <c r="M3280" s="46"/>
      <c r="N3280" s="46"/>
      <c r="O3280" s="46"/>
    </row>
    <row r="3281" spans="1:15">
      <c r="A3281" s="45"/>
      <c r="B3281" s="44"/>
      <c r="C3281" s="46"/>
      <c r="D3281" s="46"/>
      <c r="E3281" s="46"/>
      <c r="F3281" s="46"/>
      <c r="G3281" s="46"/>
      <c r="H3281" s="46"/>
      <c r="I3281" s="46"/>
      <c r="J3281" s="46"/>
      <c r="K3281" s="46"/>
      <c r="L3281" s="46"/>
      <c r="M3281" s="46"/>
      <c r="N3281" s="46"/>
      <c r="O3281" s="46"/>
    </row>
    <row r="3282" spans="1:15">
      <c r="A3282" s="45"/>
      <c r="B3282" s="44"/>
      <c r="C3282" s="46"/>
      <c r="D3282" s="46"/>
      <c r="E3282" s="46"/>
      <c r="F3282" s="46"/>
      <c r="G3282" s="46"/>
      <c r="H3282" s="46"/>
      <c r="I3282" s="46"/>
      <c r="J3282" s="46"/>
      <c r="K3282" s="46"/>
      <c r="L3282" s="46"/>
      <c r="M3282" s="46"/>
      <c r="N3282" s="46"/>
      <c r="O3282" s="46"/>
    </row>
    <row r="3283" spans="1:15">
      <c r="A3283" s="45"/>
      <c r="B3283" s="44"/>
      <c r="C3283" s="46"/>
      <c r="D3283" s="46"/>
      <c r="E3283" s="46"/>
      <c r="F3283" s="46"/>
      <c r="G3283" s="46"/>
      <c r="H3283" s="46"/>
      <c r="I3283" s="46"/>
      <c r="J3283" s="46"/>
      <c r="K3283" s="46"/>
      <c r="L3283" s="46"/>
      <c r="M3283" s="46"/>
      <c r="N3283" s="46"/>
      <c r="O3283" s="46"/>
    </row>
    <row r="3284" spans="1:15">
      <c r="A3284" s="45"/>
      <c r="B3284" s="44"/>
      <c r="C3284" s="46"/>
      <c r="D3284" s="46"/>
      <c r="E3284" s="46"/>
      <c r="F3284" s="46"/>
      <c r="G3284" s="46"/>
      <c r="H3284" s="46"/>
      <c r="I3284" s="46"/>
      <c r="J3284" s="46"/>
      <c r="K3284" s="46"/>
      <c r="L3284" s="46"/>
      <c r="M3284" s="46"/>
      <c r="N3284" s="46"/>
      <c r="O3284" s="46"/>
    </row>
    <row r="3285" spans="1:15">
      <c r="A3285" s="45"/>
      <c r="B3285" s="44"/>
      <c r="C3285" s="46"/>
      <c r="D3285" s="46"/>
      <c r="E3285" s="46"/>
      <c r="F3285" s="46"/>
      <c r="G3285" s="46"/>
      <c r="H3285" s="46"/>
      <c r="I3285" s="46"/>
      <c r="J3285" s="46"/>
      <c r="K3285" s="46"/>
      <c r="L3285" s="46"/>
      <c r="M3285" s="46"/>
      <c r="N3285" s="46"/>
      <c r="O3285" s="46"/>
    </row>
    <row r="3286" spans="1:15">
      <c r="A3286" s="45"/>
      <c r="B3286" s="44"/>
      <c r="C3286" s="46"/>
      <c r="D3286" s="46"/>
      <c r="E3286" s="46"/>
      <c r="F3286" s="46"/>
      <c r="G3286" s="46"/>
      <c r="H3286" s="46"/>
      <c r="I3286" s="46"/>
      <c r="J3286" s="46"/>
      <c r="K3286" s="46"/>
      <c r="L3286" s="46"/>
      <c r="M3286" s="46"/>
      <c r="N3286" s="46"/>
      <c r="O3286" s="46"/>
    </row>
    <row r="3287" spans="1:15">
      <c r="A3287" s="45"/>
      <c r="B3287" s="44"/>
      <c r="C3287" s="46"/>
      <c r="D3287" s="46"/>
      <c r="E3287" s="46"/>
      <c r="F3287" s="46"/>
      <c r="G3287" s="46"/>
      <c r="H3287" s="46"/>
      <c r="I3287" s="46"/>
      <c r="J3287" s="46"/>
      <c r="K3287" s="46"/>
      <c r="L3287" s="46"/>
      <c r="M3287" s="46"/>
      <c r="N3287" s="46"/>
      <c r="O3287" s="46"/>
    </row>
    <row r="3288" spans="1:15">
      <c r="A3288" s="45"/>
      <c r="B3288" s="44"/>
      <c r="C3288" s="46"/>
      <c r="D3288" s="46"/>
      <c r="E3288" s="46"/>
      <c r="F3288" s="46"/>
      <c r="G3288" s="46"/>
      <c r="H3288" s="46"/>
      <c r="I3288" s="46"/>
      <c r="J3288" s="46"/>
      <c r="K3288" s="46"/>
      <c r="L3288" s="46"/>
      <c r="M3288" s="46"/>
      <c r="N3288" s="46"/>
      <c r="O3288" s="46"/>
    </row>
    <row r="3289" spans="1:15">
      <c r="A3289" s="45"/>
      <c r="B3289" s="44"/>
      <c r="C3289" s="46"/>
      <c r="D3289" s="46"/>
      <c r="E3289" s="46"/>
      <c r="F3289" s="46"/>
      <c r="G3289" s="46"/>
      <c r="H3289" s="46"/>
      <c r="I3289" s="46"/>
      <c r="J3289" s="46"/>
      <c r="K3289" s="46"/>
      <c r="L3289" s="46"/>
      <c r="M3289" s="46"/>
      <c r="N3289" s="46"/>
      <c r="O3289" s="46"/>
    </row>
    <row r="3290" spans="1:15">
      <c r="A3290" s="45"/>
      <c r="B3290" s="44"/>
      <c r="C3290" s="46"/>
      <c r="D3290" s="46"/>
      <c r="E3290" s="46"/>
      <c r="F3290" s="46"/>
      <c r="G3290" s="46"/>
      <c r="H3290" s="46"/>
      <c r="I3290" s="46"/>
      <c r="J3290" s="46"/>
      <c r="K3290" s="46"/>
      <c r="L3290" s="46"/>
      <c r="M3290" s="46"/>
      <c r="N3290" s="46"/>
      <c r="O3290" s="46"/>
    </row>
    <row r="3291" spans="1:15">
      <c r="A3291" s="45"/>
      <c r="B3291" s="44"/>
      <c r="C3291" s="46"/>
      <c r="D3291" s="46"/>
      <c r="E3291" s="46"/>
      <c r="F3291" s="46"/>
      <c r="G3291" s="46"/>
      <c r="H3291" s="46"/>
      <c r="I3291" s="46"/>
      <c r="J3291" s="46"/>
      <c r="K3291" s="46"/>
      <c r="L3291" s="46"/>
      <c r="M3291" s="46"/>
      <c r="N3291" s="46"/>
      <c r="O3291" s="46"/>
    </row>
    <row r="3292" spans="1:15">
      <c r="A3292" s="45"/>
      <c r="B3292" s="44"/>
      <c r="C3292" s="46"/>
      <c r="D3292" s="46"/>
      <c r="E3292" s="46"/>
      <c r="F3292" s="46"/>
      <c r="G3292" s="46"/>
      <c r="H3292" s="46"/>
      <c r="I3292" s="46"/>
      <c r="J3292" s="46"/>
      <c r="K3292" s="46"/>
      <c r="L3292" s="46"/>
      <c r="M3292" s="46"/>
      <c r="N3292" s="46"/>
      <c r="O3292" s="46"/>
    </row>
    <row r="3293" spans="1:15">
      <c r="A3293" s="45"/>
      <c r="B3293" s="44"/>
      <c r="C3293" s="46"/>
      <c r="D3293" s="46"/>
      <c r="E3293" s="46"/>
      <c r="F3293" s="46"/>
      <c r="G3293" s="46"/>
      <c r="H3293" s="46"/>
      <c r="I3293" s="46"/>
      <c r="J3293" s="46"/>
      <c r="K3293" s="46"/>
      <c r="L3293" s="46"/>
      <c r="M3293" s="46"/>
      <c r="N3293" s="46"/>
      <c r="O3293" s="46"/>
    </row>
    <row r="3294" spans="1:15">
      <c r="A3294" s="45"/>
      <c r="B3294" s="44"/>
      <c r="C3294" s="46"/>
      <c r="D3294" s="46"/>
      <c r="E3294" s="46"/>
      <c r="F3294" s="46"/>
      <c r="G3294" s="46"/>
      <c r="H3294" s="46"/>
      <c r="I3294" s="46"/>
      <c r="J3294" s="46"/>
      <c r="K3294" s="46"/>
      <c r="L3294" s="46"/>
      <c r="M3294" s="46"/>
      <c r="N3294" s="46"/>
      <c r="O3294" s="46"/>
    </row>
    <row r="3295" spans="1:15">
      <c r="A3295" s="45"/>
      <c r="B3295" s="44"/>
      <c r="C3295" s="46"/>
      <c r="D3295" s="46"/>
      <c r="E3295" s="46"/>
      <c r="F3295" s="46"/>
      <c r="G3295" s="46"/>
      <c r="H3295" s="46"/>
      <c r="I3295" s="46"/>
      <c r="J3295" s="46"/>
      <c r="K3295" s="46"/>
      <c r="L3295" s="46"/>
      <c r="M3295" s="46"/>
      <c r="N3295" s="46"/>
      <c r="O3295" s="46"/>
    </row>
    <row r="3296" spans="1:15">
      <c r="A3296" s="45"/>
      <c r="B3296" s="44"/>
      <c r="C3296" s="46"/>
      <c r="D3296" s="46"/>
      <c r="E3296" s="46"/>
      <c r="F3296" s="46"/>
      <c r="G3296" s="46"/>
      <c r="H3296" s="46"/>
      <c r="I3296" s="46"/>
      <c r="J3296" s="46"/>
      <c r="K3296" s="46"/>
      <c r="L3296" s="46"/>
      <c r="M3296" s="46"/>
      <c r="N3296" s="46"/>
      <c r="O3296" s="46"/>
    </row>
    <row r="3297" spans="1:15">
      <c r="A3297" s="45"/>
      <c r="B3297" s="44"/>
      <c r="C3297" s="46"/>
      <c r="D3297" s="46"/>
      <c r="E3297" s="46"/>
      <c r="F3297" s="46"/>
      <c r="G3297" s="46"/>
      <c r="H3297" s="46"/>
      <c r="I3297" s="46"/>
      <c r="J3297" s="46"/>
      <c r="K3297" s="46"/>
      <c r="L3297" s="46"/>
      <c r="M3297" s="46"/>
      <c r="N3297" s="46"/>
      <c r="O3297" s="46"/>
    </row>
    <row r="3298" spans="1:15">
      <c r="A3298" s="45"/>
      <c r="B3298" s="44"/>
      <c r="C3298" s="46"/>
      <c r="D3298" s="46"/>
      <c r="E3298" s="46"/>
      <c r="F3298" s="46"/>
      <c r="G3298" s="46"/>
      <c r="H3298" s="46"/>
      <c r="I3298" s="46"/>
      <c r="J3298" s="46"/>
      <c r="K3298" s="46"/>
      <c r="L3298" s="46"/>
      <c r="M3298" s="46"/>
      <c r="N3298" s="46"/>
      <c r="O3298" s="46"/>
    </row>
    <row r="3299" spans="1:15">
      <c r="A3299" s="45"/>
      <c r="B3299" s="44"/>
      <c r="C3299" s="46"/>
      <c r="D3299" s="46"/>
      <c r="E3299" s="46"/>
      <c r="F3299" s="46"/>
      <c r="G3299" s="46"/>
      <c r="H3299" s="46"/>
      <c r="I3299" s="46"/>
      <c r="J3299" s="46"/>
      <c r="K3299" s="46"/>
      <c r="L3299" s="46"/>
      <c r="M3299" s="46"/>
      <c r="N3299" s="46"/>
      <c r="O3299" s="46"/>
    </row>
    <row r="3300" spans="1:15">
      <c r="A3300" s="45"/>
      <c r="B3300" s="44"/>
      <c r="C3300" s="46"/>
      <c r="D3300" s="46"/>
      <c r="E3300" s="46"/>
      <c r="F3300" s="46"/>
      <c r="G3300" s="46"/>
      <c r="H3300" s="46"/>
      <c r="I3300" s="46"/>
      <c r="J3300" s="46"/>
      <c r="K3300" s="46"/>
      <c r="L3300" s="46"/>
      <c r="M3300" s="46"/>
      <c r="N3300" s="46"/>
      <c r="O3300" s="46"/>
    </row>
    <row r="3301" spans="1:15">
      <c r="A3301" s="45"/>
      <c r="B3301" s="44"/>
      <c r="C3301" s="46"/>
      <c r="D3301" s="46"/>
      <c r="E3301" s="46"/>
      <c r="F3301" s="46"/>
      <c r="G3301" s="46"/>
      <c r="H3301" s="46"/>
      <c r="I3301" s="46"/>
      <c r="J3301" s="46"/>
      <c r="K3301" s="46"/>
      <c r="L3301" s="46"/>
      <c r="M3301" s="46"/>
      <c r="N3301" s="46"/>
      <c r="O3301" s="46"/>
    </row>
    <row r="3302" spans="1:15">
      <c r="A3302" s="45"/>
      <c r="B3302" s="44"/>
      <c r="C3302" s="46"/>
      <c r="D3302" s="46"/>
      <c r="E3302" s="46"/>
      <c r="F3302" s="46"/>
      <c r="G3302" s="46"/>
      <c r="H3302" s="46"/>
      <c r="I3302" s="46"/>
      <c r="J3302" s="46"/>
      <c r="K3302" s="46"/>
      <c r="L3302" s="46"/>
      <c r="M3302" s="46"/>
      <c r="N3302" s="46"/>
      <c r="O3302" s="46"/>
    </row>
    <row r="3303" spans="1:15">
      <c r="A3303" s="45"/>
      <c r="B3303" s="44"/>
      <c r="C3303" s="46"/>
      <c r="D3303" s="46"/>
      <c r="E3303" s="46"/>
      <c r="F3303" s="46"/>
      <c r="G3303" s="46"/>
      <c r="H3303" s="46"/>
      <c r="I3303" s="46"/>
      <c r="J3303" s="46"/>
      <c r="K3303" s="46"/>
      <c r="L3303" s="46"/>
      <c r="M3303" s="46"/>
      <c r="N3303" s="46"/>
      <c r="O3303" s="46"/>
    </row>
    <row r="3304" spans="1:15">
      <c r="A3304" s="45"/>
      <c r="B3304" s="44"/>
      <c r="C3304" s="46"/>
      <c r="D3304" s="46"/>
      <c r="E3304" s="46"/>
      <c r="F3304" s="46"/>
      <c r="G3304" s="46"/>
      <c r="H3304" s="46"/>
      <c r="I3304" s="46"/>
      <c r="J3304" s="46"/>
      <c r="K3304" s="46"/>
      <c r="L3304" s="46"/>
      <c r="M3304" s="46"/>
      <c r="N3304" s="46"/>
      <c r="O3304" s="46"/>
    </row>
    <row r="3305" spans="1:15">
      <c r="A3305" s="45"/>
      <c r="B3305" s="44"/>
      <c r="C3305" s="46"/>
      <c r="D3305" s="46"/>
      <c r="E3305" s="46"/>
      <c r="F3305" s="46"/>
      <c r="G3305" s="46"/>
      <c r="H3305" s="46"/>
      <c r="I3305" s="46"/>
      <c r="J3305" s="46"/>
      <c r="K3305" s="46"/>
      <c r="L3305" s="46"/>
      <c r="M3305" s="46"/>
      <c r="N3305" s="46"/>
      <c r="O3305" s="46"/>
    </row>
    <row r="3306" spans="1:15">
      <c r="A3306" s="45"/>
      <c r="B3306" s="44"/>
      <c r="C3306" s="46"/>
      <c r="D3306" s="46"/>
      <c r="E3306" s="46"/>
      <c r="F3306" s="46"/>
      <c r="G3306" s="46"/>
      <c r="H3306" s="46"/>
      <c r="I3306" s="46"/>
      <c r="J3306" s="46"/>
      <c r="K3306" s="46"/>
      <c r="L3306" s="46"/>
      <c r="M3306" s="46"/>
      <c r="N3306" s="46"/>
      <c r="O3306" s="46"/>
    </row>
    <row r="3307" spans="1:15">
      <c r="A3307" s="45"/>
      <c r="B3307" s="44"/>
      <c r="C3307" s="46"/>
      <c r="D3307" s="46"/>
      <c r="E3307" s="46"/>
      <c r="F3307" s="46"/>
      <c r="G3307" s="46"/>
      <c r="H3307" s="46"/>
      <c r="I3307" s="46"/>
      <c r="J3307" s="46"/>
      <c r="K3307" s="46"/>
      <c r="L3307" s="46"/>
      <c r="M3307" s="46"/>
      <c r="N3307" s="46"/>
      <c r="O3307" s="46"/>
    </row>
    <row r="3308" spans="1:15">
      <c r="A3308" s="45"/>
      <c r="B3308" s="44"/>
      <c r="C3308" s="46"/>
      <c r="D3308" s="46"/>
      <c r="E3308" s="46"/>
      <c r="F3308" s="46"/>
      <c r="G3308" s="46"/>
      <c r="H3308" s="46"/>
      <c r="I3308" s="46"/>
      <c r="J3308" s="46"/>
      <c r="K3308" s="46"/>
      <c r="L3308" s="46"/>
      <c r="M3308" s="46"/>
      <c r="N3308" s="46"/>
      <c r="O3308" s="46"/>
    </row>
    <row r="3309" spans="1:15">
      <c r="A3309" s="45"/>
      <c r="B3309" s="44"/>
      <c r="C3309" s="46"/>
      <c r="D3309" s="46"/>
      <c r="E3309" s="46"/>
      <c r="F3309" s="46"/>
      <c r="G3309" s="46"/>
      <c r="H3309" s="46"/>
      <c r="I3309" s="46"/>
      <c r="J3309" s="46"/>
      <c r="K3309" s="46"/>
      <c r="L3309" s="46"/>
      <c r="M3309" s="46"/>
      <c r="N3309" s="46"/>
      <c r="O3309" s="46"/>
    </row>
    <row r="3310" spans="1:15">
      <c r="A3310" s="45"/>
      <c r="B3310" s="44"/>
      <c r="C3310" s="46"/>
      <c r="D3310" s="46"/>
      <c r="E3310" s="46"/>
      <c r="F3310" s="46"/>
      <c r="G3310" s="46"/>
      <c r="H3310" s="46"/>
      <c r="I3310" s="46"/>
      <c r="J3310" s="46"/>
      <c r="K3310" s="46"/>
      <c r="L3310" s="46"/>
      <c r="M3310" s="46"/>
      <c r="N3310" s="46"/>
      <c r="O3310" s="46"/>
    </row>
    <row r="3311" spans="1:15">
      <c r="A3311" s="45"/>
      <c r="B3311" s="44"/>
      <c r="C3311" s="46"/>
      <c r="D3311" s="46"/>
      <c r="E3311" s="46"/>
      <c r="F3311" s="46"/>
      <c r="G3311" s="46"/>
      <c r="H3311" s="46"/>
      <c r="I3311" s="46"/>
      <c r="J3311" s="46"/>
      <c r="K3311" s="46"/>
      <c r="L3311" s="46"/>
      <c r="M3311" s="46"/>
      <c r="N3311" s="46"/>
      <c r="O3311" s="46"/>
    </row>
    <row r="3312" spans="1:15">
      <c r="A3312" s="45"/>
      <c r="B3312" s="44"/>
      <c r="C3312" s="46"/>
      <c r="D3312" s="46"/>
      <c r="E3312" s="46"/>
      <c r="F3312" s="46"/>
      <c r="G3312" s="46"/>
      <c r="H3312" s="46"/>
      <c r="I3312" s="46"/>
      <c r="J3312" s="46"/>
      <c r="K3312" s="46"/>
      <c r="L3312" s="46"/>
      <c r="M3312" s="46"/>
      <c r="N3312" s="46"/>
      <c r="O3312" s="46"/>
    </row>
    <row r="3313" spans="1:15">
      <c r="A3313" s="45"/>
      <c r="B3313" s="44"/>
      <c r="C3313" s="46"/>
      <c r="D3313" s="46"/>
      <c r="E3313" s="46"/>
      <c r="F3313" s="46"/>
      <c r="G3313" s="46"/>
      <c r="H3313" s="46"/>
      <c r="I3313" s="46"/>
      <c r="J3313" s="46"/>
      <c r="K3313" s="46"/>
      <c r="L3313" s="46"/>
      <c r="M3313" s="46"/>
      <c r="N3313" s="46"/>
      <c r="O3313" s="46"/>
    </row>
    <row r="3314" spans="1:15">
      <c r="A3314" s="45"/>
      <c r="B3314" s="44"/>
      <c r="C3314" s="46"/>
      <c r="D3314" s="46"/>
      <c r="E3314" s="46"/>
      <c r="F3314" s="46"/>
      <c r="G3314" s="46"/>
      <c r="H3314" s="46"/>
      <c r="I3314" s="46"/>
      <c r="J3314" s="46"/>
      <c r="K3314" s="46"/>
      <c r="L3314" s="46"/>
      <c r="M3314" s="46"/>
      <c r="N3314" s="46"/>
      <c r="O3314" s="46"/>
    </row>
    <row r="3315" spans="1:15">
      <c r="A3315" s="45"/>
      <c r="B3315" s="44"/>
      <c r="C3315" s="46"/>
      <c r="D3315" s="46"/>
      <c r="E3315" s="46"/>
      <c r="F3315" s="46"/>
      <c r="G3315" s="46"/>
      <c r="H3315" s="46"/>
      <c r="I3315" s="46"/>
      <c r="J3315" s="46"/>
      <c r="K3315" s="46"/>
      <c r="L3315" s="46"/>
      <c r="M3315" s="46"/>
      <c r="N3315" s="46"/>
      <c r="O3315" s="46"/>
    </row>
    <row r="3316" spans="1:15">
      <c r="A3316" s="45"/>
      <c r="B3316" s="44"/>
      <c r="C3316" s="46"/>
      <c r="D3316" s="46"/>
      <c r="E3316" s="46"/>
      <c r="F3316" s="46"/>
      <c r="G3316" s="46"/>
      <c r="H3316" s="46"/>
      <c r="I3316" s="46"/>
      <c r="J3316" s="46"/>
      <c r="K3316" s="46"/>
      <c r="L3316" s="46"/>
      <c r="M3316" s="46"/>
      <c r="N3316" s="46"/>
      <c r="O3316" s="46"/>
    </row>
    <row r="3317" spans="1:15">
      <c r="A3317" s="45"/>
      <c r="B3317" s="44"/>
      <c r="C3317" s="46"/>
      <c r="D3317" s="46"/>
      <c r="E3317" s="46"/>
      <c r="F3317" s="46"/>
      <c r="G3317" s="46"/>
      <c r="H3317" s="46"/>
      <c r="I3317" s="46"/>
      <c r="J3317" s="46"/>
      <c r="K3317" s="46"/>
      <c r="L3317" s="46"/>
      <c r="M3317" s="46"/>
      <c r="N3317" s="46"/>
      <c r="O3317" s="46"/>
    </row>
    <row r="3318" spans="1:15">
      <c r="A3318" s="45"/>
      <c r="B3318" s="44"/>
      <c r="C3318" s="46"/>
      <c r="D3318" s="46"/>
      <c r="E3318" s="46"/>
      <c r="F3318" s="46"/>
      <c r="G3318" s="46"/>
      <c r="H3318" s="46"/>
      <c r="I3318" s="46"/>
      <c r="J3318" s="46"/>
      <c r="K3318" s="46"/>
      <c r="L3318" s="46"/>
      <c r="M3318" s="46"/>
      <c r="N3318" s="46"/>
      <c r="O3318" s="46"/>
    </row>
    <row r="3319" spans="1:15">
      <c r="A3319" s="45"/>
      <c r="B3319" s="44"/>
      <c r="C3319" s="46"/>
      <c r="D3319" s="46"/>
      <c r="E3319" s="46"/>
      <c r="F3319" s="46"/>
      <c r="G3319" s="46"/>
      <c r="H3319" s="46"/>
      <c r="I3319" s="46"/>
      <c r="J3319" s="46"/>
      <c r="K3319" s="46"/>
      <c r="L3319" s="46"/>
      <c r="M3319" s="46"/>
      <c r="N3319" s="46"/>
      <c r="O3319" s="46"/>
    </row>
    <row r="3320" spans="1:15">
      <c r="A3320" s="45"/>
      <c r="B3320" s="44"/>
      <c r="C3320" s="46"/>
      <c r="D3320" s="46"/>
      <c r="E3320" s="46"/>
      <c r="F3320" s="46"/>
      <c r="G3320" s="46"/>
      <c r="H3320" s="46"/>
      <c r="I3320" s="46"/>
      <c r="J3320" s="46"/>
      <c r="K3320" s="46"/>
      <c r="L3320" s="46"/>
      <c r="M3320" s="46"/>
      <c r="N3320" s="46"/>
      <c r="O3320" s="46"/>
    </row>
    <row r="3321" spans="1:15">
      <c r="A3321" s="45"/>
      <c r="B3321" s="44"/>
      <c r="C3321" s="46"/>
      <c r="D3321" s="46"/>
      <c r="E3321" s="46"/>
      <c r="F3321" s="46"/>
      <c r="G3321" s="46"/>
      <c r="H3321" s="46"/>
      <c r="I3321" s="46"/>
      <c r="J3321" s="46"/>
      <c r="K3321" s="46"/>
      <c r="L3321" s="46"/>
      <c r="M3321" s="46"/>
      <c r="N3321" s="46"/>
      <c r="O3321" s="46"/>
    </row>
    <row r="3322" spans="1:15">
      <c r="A3322" s="45"/>
      <c r="B3322" s="44"/>
      <c r="C3322" s="46"/>
      <c r="D3322" s="46"/>
      <c r="E3322" s="46"/>
      <c r="F3322" s="46"/>
      <c r="G3322" s="46"/>
      <c r="H3322" s="46"/>
      <c r="I3322" s="46"/>
      <c r="J3322" s="46"/>
      <c r="K3322" s="46"/>
      <c r="L3322" s="46"/>
      <c r="M3322" s="46"/>
      <c r="N3322" s="46"/>
      <c r="O3322" s="46"/>
    </row>
    <row r="3323" spans="1:15">
      <c r="A3323" s="45"/>
      <c r="B3323" s="44"/>
      <c r="C3323" s="46"/>
      <c r="D3323" s="46"/>
      <c r="E3323" s="46"/>
      <c r="F3323" s="46"/>
      <c r="G3323" s="46"/>
      <c r="H3323" s="46"/>
      <c r="I3323" s="46"/>
      <c r="J3323" s="46"/>
      <c r="K3323" s="46"/>
      <c r="L3323" s="46"/>
      <c r="M3323" s="46"/>
      <c r="N3323" s="46"/>
      <c r="O3323" s="46"/>
    </row>
    <row r="3324" spans="1:15">
      <c r="A3324" s="45"/>
      <c r="B3324" s="44"/>
      <c r="C3324" s="46"/>
      <c r="D3324" s="46"/>
      <c r="E3324" s="46"/>
      <c r="F3324" s="46"/>
      <c r="G3324" s="46"/>
      <c r="H3324" s="46"/>
      <c r="I3324" s="46"/>
      <c r="J3324" s="46"/>
      <c r="K3324" s="46"/>
      <c r="L3324" s="46"/>
      <c r="M3324" s="46"/>
      <c r="N3324" s="46"/>
      <c r="O3324" s="46"/>
    </row>
    <row r="3325" spans="1:15">
      <c r="A3325" s="45"/>
      <c r="B3325" s="44"/>
      <c r="C3325" s="46"/>
      <c r="D3325" s="46"/>
      <c r="E3325" s="46"/>
      <c r="F3325" s="46"/>
      <c r="G3325" s="46"/>
      <c r="H3325" s="46"/>
      <c r="I3325" s="46"/>
      <c r="J3325" s="46"/>
      <c r="K3325" s="46"/>
      <c r="L3325" s="46"/>
      <c r="M3325" s="46"/>
      <c r="N3325" s="46"/>
      <c r="O3325" s="46"/>
    </row>
    <row r="3326" spans="1:15">
      <c r="A3326" s="45"/>
      <c r="B3326" s="44"/>
      <c r="C3326" s="46"/>
      <c r="D3326" s="46"/>
      <c r="E3326" s="46"/>
      <c r="F3326" s="46"/>
      <c r="G3326" s="46"/>
      <c r="H3326" s="46"/>
      <c r="I3326" s="46"/>
      <c r="J3326" s="46"/>
      <c r="K3326" s="46"/>
      <c r="L3326" s="46"/>
      <c r="M3326" s="46"/>
      <c r="N3326" s="46"/>
      <c r="O3326" s="46"/>
    </row>
    <row r="3327" spans="1:15">
      <c r="A3327" s="45"/>
      <c r="B3327" s="44"/>
      <c r="C3327" s="46"/>
      <c r="D3327" s="46"/>
      <c r="E3327" s="46"/>
      <c r="F3327" s="46"/>
      <c r="G3327" s="46"/>
      <c r="H3327" s="46"/>
      <c r="I3327" s="46"/>
      <c r="J3327" s="46"/>
      <c r="K3327" s="46"/>
      <c r="L3327" s="46"/>
      <c r="M3327" s="46"/>
      <c r="N3327" s="46"/>
      <c r="O3327" s="46"/>
    </row>
    <row r="3328" spans="1:15">
      <c r="A3328" s="45"/>
      <c r="B3328" s="44"/>
      <c r="C3328" s="46"/>
      <c r="D3328" s="46"/>
      <c r="E3328" s="46"/>
      <c r="F3328" s="46"/>
      <c r="G3328" s="46"/>
      <c r="H3328" s="46"/>
      <c r="I3328" s="46"/>
      <c r="J3328" s="46"/>
      <c r="K3328" s="46"/>
      <c r="L3328" s="46"/>
      <c r="M3328" s="46"/>
      <c r="N3328" s="46"/>
      <c r="O3328" s="46"/>
    </row>
    <row r="3329" spans="1:15">
      <c r="A3329" s="45"/>
      <c r="B3329" s="44"/>
      <c r="C3329" s="46"/>
      <c r="D3329" s="46"/>
      <c r="E3329" s="46"/>
      <c r="F3329" s="46"/>
      <c r="G3329" s="46"/>
      <c r="H3329" s="46"/>
      <c r="I3329" s="46"/>
      <c r="J3329" s="46"/>
      <c r="K3329" s="46"/>
      <c r="L3329" s="46"/>
      <c r="M3329" s="46"/>
      <c r="N3329" s="46"/>
      <c r="O3329" s="46"/>
    </row>
    <row r="3330" spans="1:15">
      <c r="A3330" s="45"/>
      <c r="B3330" s="44"/>
      <c r="C3330" s="46"/>
      <c r="D3330" s="46"/>
      <c r="E3330" s="46"/>
      <c r="F3330" s="46"/>
      <c r="G3330" s="46"/>
      <c r="H3330" s="46"/>
      <c r="I3330" s="46"/>
      <c r="J3330" s="46"/>
      <c r="K3330" s="46"/>
      <c r="L3330" s="46"/>
      <c r="M3330" s="46"/>
      <c r="N3330" s="46"/>
      <c r="O3330" s="46"/>
    </row>
    <row r="3331" spans="1:15">
      <c r="A3331" s="45"/>
      <c r="B3331" s="44"/>
      <c r="C3331" s="46"/>
      <c r="D3331" s="46"/>
      <c r="E3331" s="46"/>
      <c r="F3331" s="46"/>
      <c r="G3331" s="46"/>
      <c r="H3331" s="46"/>
      <c r="I3331" s="46"/>
      <c r="J3331" s="46"/>
      <c r="K3331" s="46"/>
      <c r="L3331" s="46"/>
      <c r="M3331" s="46"/>
      <c r="N3331" s="46"/>
      <c r="O3331" s="46"/>
    </row>
    <row r="3332" spans="1:15">
      <c r="A3332" s="45"/>
      <c r="B3332" s="44"/>
      <c r="C3332" s="46"/>
      <c r="D3332" s="46"/>
      <c r="E3332" s="46"/>
      <c r="F3332" s="46"/>
      <c r="G3332" s="46"/>
      <c r="H3332" s="46"/>
      <c r="I3332" s="46"/>
      <c r="J3332" s="46"/>
      <c r="K3332" s="46"/>
      <c r="L3332" s="46"/>
      <c r="M3332" s="46"/>
      <c r="N3332" s="46"/>
      <c r="O3332" s="46"/>
    </row>
    <row r="3333" spans="1:15">
      <c r="A3333" s="45"/>
      <c r="B3333" s="44"/>
      <c r="C3333" s="46"/>
      <c r="D3333" s="46"/>
      <c r="E3333" s="46"/>
      <c r="F3333" s="46"/>
      <c r="G3333" s="46"/>
      <c r="H3333" s="46"/>
      <c r="I3333" s="46"/>
      <c r="J3333" s="46"/>
      <c r="K3333" s="46"/>
      <c r="L3333" s="46"/>
      <c r="M3333" s="46"/>
      <c r="N3333" s="46"/>
      <c r="O3333" s="46"/>
    </row>
    <row r="3334" spans="1:15">
      <c r="A3334" s="45"/>
      <c r="B3334" s="44"/>
      <c r="C3334" s="46"/>
      <c r="D3334" s="46"/>
      <c r="E3334" s="46"/>
      <c r="F3334" s="46"/>
      <c r="G3334" s="46"/>
      <c r="H3334" s="46"/>
      <c r="I3334" s="46"/>
      <c r="J3334" s="46"/>
      <c r="K3334" s="46"/>
      <c r="L3334" s="46"/>
      <c r="M3334" s="46"/>
      <c r="N3334" s="46"/>
      <c r="O3334" s="46"/>
    </row>
    <row r="3335" spans="1:15">
      <c r="A3335" s="45"/>
      <c r="B3335" s="44"/>
      <c r="C3335" s="46"/>
      <c r="D3335" s="46"/>
      <c r="E3335" s="46"/>
      <c r="F3335" s="46"/>
      <c r="G3335" s="46"/>
      <c r="H3335" s="46"/>
      <c r="I3335" s="46"/>
      <c r="J3335" s="46"/>
      <c r="K3335" s="46"/>
      <c r="L3335" s="46"/>
      <c r="M3335" s="46"/>
      <c r="N3335" s="46"/>
      <c r="O3335" s="46"/>
    </row>
    <row r="3336" spans="1:15">
      <c r="A3336" s="45"/>
      <c r="B3336" s="44"/>
      <c r="C3336" s="46"/>
      <c r="D3336" s="46"/>
      <c r="E3336" s="46"/>
      <c r="F3336" s="46"/>
      <c r="G3336" s="46"/>
      <c r="H3336" s="46"/>
      <c r="I3336" s="46"/>
      <c r="J3336" s="46"/>
      <c r="K3336" s="46"/>
      <c r="L3336" s="46"/>
      <c r="M3336" s="46"/>
      <c r="N3336" s="46"/>
      <c r="O3336" s="46"/>
    </row>
    <row r="3337" spans="1:15">
      <c r="A3337" s="45"/>
      <c r="B3337" s="44"/>
      <c r="C3337" s="46"/>
      <c r="D3337" s="46"/>
      <c r="E3337" s="46"/>
      <c r="F3337" s="46"/>
      <c r="G3337" s="46"/>
      <c r="H3337" s="46"/>
      <c r="I3337" s="46"/>
      <c r="J3337" s="46"/>
      <c r="K3337" s="46"/>
      <c r="L3337" s="46"/>
      <c r="M3337" s="46"/>
      <c r="N3337" s="46"/>
      <c r="O3337" s="46"/>
    </row>
    <row r="3338" spans="1:15">
      <c r="A3338" s="45"/>
      <c r="B3338" s="44"/>
      <c r="C3338" s="46"/>
      <c r="D3338" s="46"/>
      <c r="E3338" s="46"/>
      <c r="F3338" s="46"/>
      <c r="G3338" s="46"/>
      <c r="H3338" s="46"/>
      <c r="I3338" s="46"/>
      <c r="J3338" s="46"/>
      <c r="K3338" s="46"/>
      <c r="L3338" s="46"/>
      <c r="M3338" s="46"/>
      <c r="N3338" s="46"/>
      <c r="O3338" s="46"/>
    </row>
    <row r="3339" spans="1:15">
      <c r="A3339" s="45"/>
      <c r="B3339" s="44"/>
      <c r="C3339" s="46"/>
      <c r="D3339" s="46"/>
      <c r="E3339" s="46"/>
      <c r="F3339" s="46"/>
      <c r="G3339" s="46"/>
      <c r="H3339" s="46"/>
      <c r="I3339" s="46"/>
      <c r="J3339" s="46"/>
      <c r="K3339" s="46"/>
      <c r="L3339" s="46"/>
      <c r="M3339" s="46"/>
      <c r="N3339" s="46"/>
      <c r="O3339" s="46"/>
    </row>
    <row r="3340" spans="1:15">
      <c r="A3340" s="45"/>
      <c r="B3340" s="44"/>
      <c r="C3340" s="46"/>
      <c r="D3340" s="46"/>
      <c r="E3340" s="46"/>
      <c r="F3340" s="46"/>
      <c r="G3340" s="46"/>
      <c r="H3340" s="46"/>
      <c r="I3340" s="46"/>
      <c r="J3340" s="46"/>
      <c r="K3340" s="46"/>
      <c r="L3340" s="46"/>
      <c r="M3340" s="46"/>
      <c r="N3340" s="46"/>
      <c r="O3340" s="46"/>
    </row>
    <row r="3341" spans="1:15">
      <c r="A3341" s="45"/>
      <c r="B3341" s="44"/>
      <c r="C3341" s="46"/>
      <c r="D3341" s="46"/>
      <c r="E3341" s="46"/>
      <c r="F3341" s="46"/>
      <c r="G3341" s="46"/>
      <c r="H3341" s="46"/>
      <c r="I3341" s="46"/>
      <c r="J3341" s="46"/>
      <c r="K3341" s="46"/>
      <c r="L3341" s="46"/>
      <c r="M3341" s="46"/>
      <c r="N3341" s="46"/>
      <c r="O3341" s="46"/>
    </row>
    <row r="3342" spans="1:15">
      <c r="A3342" s="45"/>
      <c r="B3342" s="44"/>
      <c r="C3342" s="46"/>
      <c r="D3342" s="46"/>
      <c r="E3342" s="46"/>
      <c r="F3342" s="46"/>
      <c r="G3342" s="46"/>
      <c r="H3342" s="46"/>
      <c r="I3342" s="46"/>
      <c r="J3342" s="46"/>
      <c r="K3342" s="46"/>
      <c r="L3342" s="46"/>
      <c r="M3342" s="46"/>
      <c r="N3342" s="46"/>
      <c r="O3342" s="46"/>
    </row>
    <row r="3343" spans="1:15">
      <c r="A3343" s="45"/>
      <c r="B3343" s="44"/>
      <c r="C3343" s="46"/>
      <c r="D3343" s="46"/>
      <c r="E3343" s="46"/>
      <c r="F3343" s="46"/>
      <c r="G3343" s="46"/>
      <c r="H3343" s="46"/>
      <c r="I3343" s="46"/>
      <c r="J3343" s="46"/>
      <c r="K3343" s="46"/>
      <c r="L3343" s="46"/>
      <c r="M3343" s="46"/>
      <c r="N3343" s="46"/>
      <c r="O3343" s="46"/>
    </row>
    <row r="3344" spans="1:15">
      <c r="A3344" s="45"/>
      <c r="B3344" s="44"/>
      <c r="C3344" s="46"/>
      <c r="D3344" s="46"/>
      <c r="E3344" s="46"/>
      <c r="F3344" s="46"/>
      <c r="G3344" s="46"/>
      <c r="H3344" s="46"/>
      <c r="I3344" s="46"/>
      <c r="J3344" s="46"/>
      <c r="K3344" s="46"/>
      <c r="L3344" s="46"/>
      <c r="M3344" s="46"/>
      <c r="N3344" s="46"/>
      <c r="O3344" s="46"/>
    </row>
    <row r="3345" spans="1:15">
      <c r="A3345" s="45"/>
      <c r="B3345" s="44"/>
      <c r="C3345" s="46"/>
      <c r="D3345" s="46"/>
      <c r="E3345" s="46"/>
      <c r="F3345" s="46"/>
      <c r="G3345" s="46"/>
      <c r="H3345" s="46"/>
      <c r="I3345" s="46"/>
      <c r="J3345" s="46"/>
      <c r="K3345" s="46"/>
      <c r="L3345" s="46"/>
      <c r="M3345" s="46"/>
      <c r="N3345" s="46"/>
      <c r="O3345" s="46"/>
    </row>
    <row r="3346" spans="1:15">
      <c r="A3346" s="45"/>
      <c r="B3346" s="44"/>
      <c r="C3346" s="46"/>
      <c r="D3346" s="46"/>
      <c r="E3346" s="46"/>
      <c r="F3346" s="46"/>
      <c r="G3346" s="46"/>
      <c r="H3346" s="46"/>
      <c r="I3346" s="46"/>
      <c r="J3346" s="46"/>
      <c r="K3346" s="46"/>
      <c r="L3346" s="46"/>
      <c r="M3346" s="46"/>
      <c r="N3346" s="46"/>
      <c r="O3346" s="46"/>
    </row>
    <row r="3347" spans="1:15">
      <c r="A3347" s="45"/>
      <c r="B3347" s="44"/>
      <c r="C3347" s="46"/>
      <c r="D3347" s="46"/>
      <c r="E3347" s="46"/>
      <c r="F3347" s="46"/>
      <c r="G3347" s="46"/>
      <c r="H3347" s="46"/>
      <c r="I3347" s="46"/>
      <c r="J3347" s="46"/>
      <c r="K3347" s="46"/>
      <c r="L3347" s="46"/>
      <c r="M3347" s="46"/>
      <c r="N3347" s="46"/>
      <c r="O3347" s="46"/>
    </row>
    <row r="3348" spans="1:15">
      <c r="A3348" s="45"/>
      <c r="B3348" s="44"/>
      <c r="C3348" s="46"/>
      <c r="D3348" s="46"/>
      <c r="E3348" s="46"/>
      <c r="F3348" s="46"/>
      <c r="G3348" s="46"/>
      <c r="H3348" s="46"/>
      <c r="I3348" s="46"/>
      <c r="J3348" s="46"/>
      <c r="K3348" s="46"/>
      <c r="L3348" s="46"/>
      <c r="M3348" s="46"/>
      <c r="N3348" s="46"/>
      <c r="O3348" s="46"/>
    </row>
    <row r="3349" spans="1:15">
      <c r="A3349" s="45"/>
      <c r="B3349" s="44"/>
      <c r="C3349" s="46"/>
      <c r="D3349" s="46"/>
      <c r="E3349" s="46"/>
      <c r="F3349" s="46"/>
      <c r="G3349" s="46"/>
      <c r="H3349" s="46"/>
      <c r="I3349" s="46"/>
      <c r="J3349" s="46"/>
      <c r="K3349" s="46"/>
      <c r="L3349" s="46"/>
      <c r="M3349" s="46"/>
      <c r="N3349" s="46"/>
      <c r="O3349" s="46"/>
    </row>
    <row r="3350" spans="1:15">
      <c r="A3350" s="45"/>
      <c r="B3350" s="44"/>
      <c r="C3350" s="46"/>
      <c r="D3350" s="46"/>
      <c r="E3350" s="46"/>
      <c r="F3350" s="46"/>
      <c r="G3350" s="46"/>
      <c r="H3350" s="46"/>
      <c r="I3350" s="46"/>
      <c r="J3350" s="46"/>
      <c r="K3350" s="46"/>
      <c r="L3350" s="46"/>
      <c r="M3350" s="46"/>
      <c r="N3350" s="46"/>
      <c r="O3350" s="46"/>
    </row>
    <row r="3351" spans="1:15">
      <c r="A3351" s="45"/>
      <c r="B3351" s="44"/>
      <c r="C3351" s="46"/>
      <c r="D3351" s="46"/>
      <c r="E3351" s="46"/>
      <c r="F3351" s="46"/>
      <c r="G3351" s="46"/>
      <c r="H3351" s="46"/>
      <c r="I3351" s="46"/>
      <c r="J3351" s="46"/>
      <c r="K3351" s="46"/>
      <c r="L3351" s="46"/>
      <c r="M3351" s="46"/>
      <c r="N3351" s="46"/>
      <c r="O3351" s="46"/>
    </row>
    <row r="3352" spans="1:15">
      <c r="A3352" s="45"/>
      <c r="B3352" s="44"/>
      <c r="C3352" s="46"/>
      <c r="D3352" s="46"/>
      <c r="E3352" s="46"/>
      <c r="F3352" s="46"/>
      <c r="G3352" s="46"/>
      <c r="H3352" s="46"/>
      <c r="I3352" s="46"/>
      <c r="J3352" s="46"/>
      <c r="K3352" s="46"/>
      <c r="L3352" s="46"/>
      <c r="M3352" s="46"/>
      <c r="N3352" s="46"/>
      <c r="O3352" s="46"/>
    </row>
    <row r="3353" spans="1:15">
      <c r="A3353" s="45"/>
      <c r="B3353" s="44"/>
      <c r="C3353" s="46"/>
      <c r="D3353" s="46"/>
      <c r="E3353" s="46"/>
      <c r="F3353" s="46"/>
      <c r="G3353" s="46"/>
      <c r="H3353" s="46"/>
      <c r="I3353" s="46"/>
      <c r="J3353" s="46"/>
      <c r="K3353" s="46"/>
      <c r="L3353" s="46"/>
      <c r="M3353" s="46"/>
      <c r="N3353" s="46"/>
      <c r="O3353" s="46"/>
    </row>
    <row r="3354" spans="1:15">
      <c r="A3354" s="45"/>
      <c r="B3354" s="44"/>
      <c r="C3354" s="46"/>
      <c r="D3354" s="46"/>
      <c r="E3354" s="46"/>
      <c r="F3354" s="46"/>
      <c r="G3354" s="46"/>
      <c r="H3354" s="46"/>
      <c r="I3354" s="46"/>
      <c r="J3354" s="46"/>
      <c r="K3354" s="46"/>
      <c r="L3354" s="46"/>
      <c r="M3354" s="46"/>
      <c r="N3354" s="46"/>
      <c r="O3354" s="46"/>
    </row>
    <row r="3355" spans="1:15">
      <c r="A3355" s="45"/>
      <c r="B3355" s="44"/>
      <c r="C3355" s="46"/>
      <c r="D3355" s="46"/>
      <c r="E3355" s="46"/>
      <c r="F3355" s="46"/>
      <c r="G3355" s="46"/>
      <c r="H3355" s="46"/>
      <c r="I3355" s="46"/>
      <c r="J3355" s="46"/>
      <c r="K3355" s="46"/>
      <c r="L3355" s="46"/>
      <c r="M3355" s="46"/>
      <c r="N3355" s="46"/>
      <c r="O3355" s="46"/>
    </row>
    <row r="3356" spans="1:15">
      <c r="A3356" s="45"/>
      <c r="B3356" s="44"/>
      <c r="C3356" s="46"/>
      <c r="D3356" s="46"/>
      <c r="E3356" s="46"/>
      <c r="F3356" s="46"/>
      <c r="G3356" s="46"/>
      <c r="H3356" s="46"/>
      <c r="I3356" s="46"/>
      <c r="J3356" s="46"/>
      <c r="K3356" s="46"/>
      <c r="L3356" s="46"/>
      <c r="M3356" s="46"/>
      <c r="N3356" s="46"/>
      <c r="O3356" s="46"/>
    </row>
    <row r="3357" spans="1:15">
      <c r="A3357" s="45"/>
      <c r="B3357" s="44"/>
      <c r="C3357" s="46"/>
      <c r="D3357" s="46"/>
      <c r="E3357" s="46"/>
      <c r="F3357" s="46"/>
      <c r="G3357" s="46"/>
      <c r="H3357" s="46"/>
      <c r="I3357" s="46"/>
      <c r="J3357" s="46"/>
      <c r="K3357" s="46"/>
      <c r="L3357" s="46"/>
      <c r="M3357" s="46"/>
      <c r="N3357" s="46"/>
      <c r="O3357" s="46"/>
    </row>
    <row r="3358" spans="1:15">
      <c r="A3358" s="45"/>
      <c r="B3358" s="44"/>
      <c r="C3358" s="46"/>
      <c r="D3358" s="46"/>
      <c r="E3358" s="46"/>
      <c r="F3358" s="46"/>
      <c r="G3358" s="46"/>
      <c r="H3358" s="46"/>
      <c r="I3358" s="46"/>
      <c r="J3358" s="46"/>
      <c r="K3358" s="46"/>
      <c r="L3358" s="46"/>
      <c r="M3358" s="46"/>
      <c r="N3358" s="46"/>
      <c r="O3358" s="46"/>
    </row>
    <row r="3359" spans="1:15">
      <c r="A3359" s="45"/>
      <c r="B3359" s="44"/>
      <c r="C3359" s="46"/>
      <c r="D3359" s="46"/>
      <c r="E3359" s="46"/>
      <c r="F3359" s="46"/>
      <c r="G3359" s="46"/>
      <c r="H3359" s="46"/>
      <c r="I3359" s="46"/>
      <c r="J3359" s="46"/>
      <c r="K3359" s="46"/>
      <c r="L3359" s="46"/>
      <c r="M3359" s="46"/>
      <c r="N3359" s="46"/>
      <c r="O3359" s="46"/>
    </row>
    <row r="3360" spans="1:15">
      <c r="A3360" s="45"/>
      <c r="B3360" s="44"/>
      <c r="C3360" s="46"/>
      <c r="D3360" s="46"/>
      <c r="E3360" s="46"/>
      <c r="F3360" s="46"/>
      <c r="G3360" s="46"/>
      <c r="H3360" s="46"/>
      <c r="I3360" s="46"/>
      <c r="J3360" s="46"/>
      <c r="K3360" s="46"/>
      <c r="L3360" s="46"/>
      <c r="M3360" s="46"/>
      <c r="N3360" s="46"/>
      <c r="O3360" s="46"/>
    </row>
    <row r="3361" spans="1:15">
      <c r="A3361" s="45"/>
      <c r="B3361" s="44"/>
      <c r="C3361" s="46"/>
      <c r="D3361" s="46"/>
      <c r="E3361" s="46"/>
      <c r="F3361" s="46"/>
      <c r="G3361" s="46"/>
      <c r="H3361" s="46"/>
      <c r="I3361" s="46"/>
      <c r="J3361" s="46"/>
      <c r="K3361" s="46"/>
      <c r="L3361" s="46"/>
      <c r="M3361" s="46"/>
      <c r="N3361" s="46"/>
      <c r="O3361" s="46"/>
    </row>
    <row r="3362" spans="1:15">
      <c r="A3362" s="45"/>
      <c r="B3362" s="44"/>
      <c r="C3362" s="46"/>
      <c r="D3362" s="46"/>
      <c r="E3362" s="46"/>
      <c r="F3362" s="46"/>
      <c r="G3362" s="46"/>
      <c r="H3362" s="46"/>
      <c r="I3362" s="46"/>
      <c r="J3362" s="46"/>
      <c r="K3362" s="46"/>
      <c r="L3362" s="46"/>
      <c r="M3362" s="46"/>
      <c r="N3362" s="46"/>
      <c r="O3362" s="46"/>
    </row>
    <row r="3363" spans="1:15">
      <c r="A3363" s="45"/>
      <c r="B3363" s="44"/>
      <c r="C3363" s="46"/>
      <c r="D3363" s="46"/>
      <c r="E3363" s="46"/>
      <c r="F3363" s="46"/>
      <c r="G3363" s="46"/>
      <c r="H3363" s="46"/>
      <c r="I3363" s="46"/>
      <c r="J3363" s="46"/>
      <c r="K3363" s="46"/>
      <c r="L3363" s="46"/>
      <c r="M3363" s="46"/>
      <c r="N3363" s="46"/>
      <c r="O3363" s="46"/>
    </row>
    <row r="3364" spans="1:15">
      <c r="A3364" s="45"/>
      <c r="B3364" s="44"/>
      <c r="C3364" s="46"/>
      <c r="D3364" s="46"/>
      <c r="E3364" s="46"/>
      <c r="F3364" s="46"/>
      <c r="G3364" s="46"/>
      <c r="H3364" s="46"/>
      <c r="I3364" s="46"/>
      <c r="J3364" s="46"/>
      <c r="K3364" s="46"/>
      <c r="L3364" s="46"/>
      <c r="M3364" s="46"/>
      <c r="N3364" s="46"/>
      <c r="O3364" s="46"/>
    </row>
    <row r="3365" spans="1:15">
      <c r="A3365" s="45"/>
      <c r="B3365" s="44"/>
      <c r="C3365" s="46"/>
      <c r="D3365" s="46"/>
      <c r="E3365" s="46"/>
      <c r="F3365" s="46"/>
      <c r="G3365" s="46"/>
      <c r="H3365" s="46"/>
      <c r="I3365" s="46"/>
      <c r="J3365" s="46"/>
      <c r="K3365" s="46"/>
      <c r="L3365" s="46"/>
      <c r="M3365" s="46"/>
      <c r="N3365" s="46"/>
      <c r="O3365" s="46"/>
    </row>
    <row r="3366" spans="1:15">
      <c r="A3366" s="45"/>
      <c r="B3366" s="44"/>
      <c r="C3366" s="46"/>
      <c r="D3366" s="46"/>
      <c r="E3366" s="46"/>
      <c r="F3366" s="46"/>
      <c r="G3366" s="46"/>
      <c r="H3366" s="46"/>
      <c r="I3366" s="46"/>
      <c r="J3366" s="46"/>
      <c r="K3366" s="46"/>
      <c r="L3366" s="46"/>
      <c r="M3366" s="46"/>
      <c r="N3366" s="46"/>
      <c r="O3366" s="46"/>
    </row>
    <row r="3367" spans="1:15">
      <c r="A3367" s="45"/>
      <c r="B3367" s="44"/>
      <c r="C3367" s="46"/>
      <c r="D3367" s="46"/>
      <c r="E3367" s="46"/>
      <c r="F3367" s="46"/>
      <c r="G3367" s="46"/>
      <c r="H3367" s="46"/>
      <c r="I3367" s="46"/>
      <c r="J3367" s="46"/>
      <c r="K3367" s="46"/>
      <c r="L3367" s="46"/>
      <c r="M3367" s="46"/>
      <c r="N3367" s="46"/>
      <c r="O3367" s="46"/>
    </row>
    <row r="3368" spans="1:15">
      <c r="A3368" s="45"/>
      <c r="B3368" s="44"/>
      <c r="C3368" s="46"/>
      <c r="D3368" s="46"/>
      <c r="E3368" s="46"/>
      <c r="F3368" s="46"/>
      <c r="G3368" s="46"/>
      <c r="H3368" s="46"/>
      <c r="I3368" s="46"/>
      <c r="J3368" s="46"/>
      <c r="K3368" s="46"/>
      <c r="L3368" s="46"/>
      <c r="M3368" s="46"/>
      <c r="N3368" s="46"/>
      <c r="O3368" s="46"/>
    </row>
    <row r="3369" spans="1:15">
      <c r="A3369" s="45"/>
      <c r="B3369" s="44"/>
      <c r="C3369" s="46"/>
      <c r="D3369" s="46"/>
      <c r="E3369" s="46"/>
      <c r="F3369" s="46"/>
      <c r="G3369" s="46"/>
      <c r="H3369" s="46"/>
      <c r="I3369" s="46"/>
      <c r="J3369" s="46"/>
      <c r="K3369" s="46"/>
      <c r="L3369" s="46"/>
      <c r="M3369" s="46"/>
      <c r="N3369" s="46"/>
      <c r="O3369" s="46"/>
    </row>
    <row r="3370" spans="1:15">
      <c r="A3370" s="45"/>
      <c r="B3370" s="44"/>
      <c r="C3370" s="46"/>
      <c r="D3370" s="46"/>
      <c r="E3370" s="46"/>
      <c r="F3370" s="46"/>
      <c r="G3370" s="46"/>
      <c r="H3370" s="46"/>
      <c r="I3370" s="46"/>
      <c r="J3370" s="46"/>
      <c r="K3370" s="46"/>
      <c r="L3370" s="46"/>
      <c r="M3370" s="46"/>
      <c r="N3370" s="46"/>
      <c r="O3370" s="46"/>
    </row>
    <row r="3371" spans="1:15">
      <c r="A3371" s="45"/>
      <c r="B3371" s="44"/>
      <c r="C3371" s="46"/>
      <c r="D3371" s="46"/>
      <c r="E3371" s="46"/>
      <c r="F3371" s="46"/>
      <c r="G3371" s="46"/>
      <c r="H3371" s="46"/>
      <c r="I3371" s="46"/>
      <c r="J3371" s="46"/>
      <c r="K3371" s="46"/>
      <c r="L3371" s="46"/>
      <c r="M3371" s="46"/>
      <c r="N3371" s="46"/>
      <c r="O3371" s="46"/>
    </row>
    <row r="3372" spans="1:15">
      <c r="A3372" s="45"/>
      <c r="B3372" s="44"/>
      <c r="C3372" s="46"/>
      <c r="D3372" s="46"/>
      <c r="E3372" s="46"/>
      <c r="F3372" s="46"/>
      <c r="G3372" s="46"/>
      <c r="H3372" s="46"/>
      <c r="I3372" s="46"/>
      <c r="J3372" s="46"/>
      <c r="K3372" s="46"/>
      <c r="L3372" s="46"/>
      <c r="M3372" s="46"/>
      <c r="N3372" s="46"/>
      <c r="O3372" s="46"/>
    </row>
    <row r="3373" spans="1:15">
      <c r="A3373" s="45"/>
      <c r="B3373" s="44"/>
      <c r="C3373" s="46"/>
      <c r="D3373" s="46"/>
      <c r="E3373" s="46"/>
      <c r="F3373" s="46"/>
      <c r="G3373" s="46"/>
      <c r="H3373" s="46"/>
      <c r="I3373" s="46"/>
      <c r="J3373" s="46"/>
      <c r="K3373" s="46"/>
      <c r="L3373" s="46"/>
      <c r="M3373" s="46"/>
      <c r="N3373" s="46"/>
      <c r="O3373" s="46"/>
    </row>
    <row r="3374" spans="1:15">
      <c r="A3374" s="45"/>
      <c r="B3374" s="44"/>
      <c r="C3374" s="46"/>
      <c r="D3374" s="46"/>
      <c r="E3374" s="46"/>
      <c r="F3374" s="46"/>
      <c r="G3374" s="46"/>
      <c r="H3374" s="46"/>
      <c r="I3374" s="46"/>
      <c r="J3374" s="46"/>
      <c r="K3374" s="46"/>
      <c r="L3374" s="46"/>
      <c r="M3374" s="46"/>
      <c r="N3374" s="46"/>
      <c r="O3374" s="46"/>
    </row>
    <row r="3375" spans="1:15">
      <c r="A3375" s="45"/>
      <c r="B3375" s="44"/>
      <c r="C3375" s="46"/>
      <c r="D3375" s="46"/>
      <c r="E3375" s="46"/>
      <c r="F3375" s="46"/>
      <c r="G3375" s="46"/>
      <c r="H3375" s="46"/>
      <c r="I3375" s="46"/>
      <c r="J3375" s="46"/>
      <c r="K3375" s="46"/>
      <c r="L3375" s="46"/>
      <c r="M3375" s="46"/>
      <c r="N3375" s="46"/>
      <c r="O3375" s="46"/>
    </row>
    <row r="3376" spans="1:15">
      <c r="A3376" s="45"/>
      <c r="B3376" s="44"/>
      <c r="C3376" s="46"/>
      <c r="D3376" s="46"/>
      <c r="E3376" s="46"/>
      <c r="F3376" s="46"/>
      <c r="G3376" s="46"/>
      <c r="H3376" s="46"/>
      <c r="I3376" s="46"/>
      <c r="J3376" s="46"/>
      <c r="K3376" s="46"/>
      <c r="L3376" s="46"/>
      <c r="M3376" s="46"/>
      <c r="N3376" s="46"/>
      <c r="O3376" s="46"/>
    </row>
    <row r="3377" spans="1:15">
      <c r="A3377" s="45"/>
      <c r="B3377" s="44"/>
      <c r="C3377" s="46"/>
      <c r="D3377" s="46"/>
      <c r="E3377" s="46"/>
      <c r="F3377" s="46"/>
      <c r="G3377" s="46"/>
      <c r="H3377" s="46"/>
      <c r="I3377" s="46"/>
      <c r="J3377" s="46"/>
      <c r="K3377" s="46"/>
      <c r="L3377" s="46"/>
      <c r="M3377" s="46"/>
      <c r="N3377" s="46"/>
      <c r="O3377" s="46"/>
    </row>
    <row r="3378" spans="1:15">
      <c r="A3378" s="45"/>
      <c r="B3378" s="44"/>
      <c r="C3378" s="46"/>
      <c r="D3378" s="46"/>
      <c r="E3378" s="46"/>
      <c r="F3378" s="46"/>
      <c r="G3378" s="46"/>
      <c r="H3378" s="46"/>
      <c r="I3378" s="46"/>
      <c r="J3378" s="46"/>
      <c r="K3378" s="46"/>
      <c r="L3378" s="46"/>
      <c r="M3378" s="46"/>
      <c r="N3378" s="46"/>
      <c r="O3378" s="46"/>
    </row>
    <row r="3379" spans="1:15">
      <c r="A3379" s="45"/>
      <c r="B3379" s="44"/>
      <c r="C3379" s="46"/>
      <c r="D3379" s="46"/>
      <c r="E3379" s="46"/>
      <c r="F3379" s="46"/>
      <c r="G3379" s="46"/>
      <c r="H3379" s="46"/>
      <c r="I3379" s="46"/>
      <c r="J3379" s="46"/>
      <c r="K3379" s="46"/>
      <c r="L3379" s="46"/>
      <c r="M3379" s="46"/>
      <c r="N3379" s="46"/>
      <c r="O3379" s="46"/>
    </row>
    <row r="3380" spans="1:15">
      <c r="A3380" s="45"/>
      <c r="B3380" s="44"/>
      <c r="C3380" s="46"/>
      <c r="D3380" s="46"/>
      <c r="E3380" s="46"/>
      <c r="F3380" s="46"/>
      <c r="G3380" s="46"/>
      <c r="H3380" s="46"/>
      <c r="I3380" s="46"/>
      <c r="J3380" s="46"/>
      <c r="K3380" s="46"/>
      <c r="L3380" s="46"/>
      <c r="M3380" s="46"/>
      <c r="N3380" s="46"/>
      <c r="O3380" s="46"/>
    </row>
    <row r="3381" spans="1:15">
      <c r="A3381" s="45"/>
      <c r="B3381" s="44"/>
      <c r="C3381" s="46"/>
      <c r="D3381" s="46"/>
      <c r="E3381" s="46"/>
      <c r="F3381" s="46"/>
      <c r="G3381" s="46"/>
      <c r="H3381" s="46"/>
      <c r="I3381" s="46"/>
      <c r="J3381" s="46"/>
      <c r="K3381" s="46"/>
      <c r="L3381" s="46"/>
      <c r="M3381" s="46"/>
      <c r="N3381" s="46"/>
      <c r="O3381" s="46"/>
    </row>
    <row r="3382" spans="1:15">
      <c r="A3382" s="45"/>
      <c r="B3382" s="44"/>
      <c r="C3382" s="46"/>
      <c r="D3382" s="46"/>
      <c r="E3382" s="46"/>
      <c r="F3382" s="46"/>
      <c r="G3382" s="46"/>
      <c r="H3382" s="46"/>
      <c r="I3382" s="46"/>
      <c r="J3382" s="46"/>
      <c r="K3382" s="46"/>
      <c r="L3382" s="46"/>
      <c r="M3382" s="46"/>
      <c r="N3382" s="46"/>
      <c r="O3382" s="46"/>
    </row>
    <row r="3383" spans="1:15">
      <c r="A3383" s="45"/>
      <c r="B3383" s="44"/>
      <c r="C3383" s="46"/>
      <c r="D3383" s="46"/>
      <c r="E3383" s="46"/>
      <c r="F3383" s="46"/>
      <c r="G3383" s="46"/>
      <c r="H3383" s="46"/>
      <c r="I3383" s="46"/>
      <c r="J3383" s="46"/>
      <c r="K3383" s="46"/>
      <c r="L3383" s="46"/>
      <c r="M3383" s="46"/>
      <c r="N3383" s="46"/>
      <c r="O3383" s="46"/>
    </row>
    <row r="3384" spans="1:15">
      <c r="A3384" s="45"/>
      <c r="B3384" s="44"/>
      <c r="C3384" s="46"/>
      <c r="D3384" s="46"/>
      <c r="E3384" s="46"/>
      <c r="F3384" s="46"/>
      <c r="G3384" s="46"/>
      <c r="H3384" s="46"/>
      <c r="I3384" s="46"/>
      <c r="J3384" s="46"/>
      <c r="K3384" s="46"/>
      <c r="L3384" s="46"/>
      <c r="M3384" s="46"/>
      <c r="N3384" s="46"/>
      <c r="O3384" s="46"/>
    </row>
    <row r="3385" spans="1:15">
      <c r="A3385" s="45"/>
      <c r="B3385" s="44"/>
      <c r="C3385" s="46"/>
      <c r="D3385" s="46"/>
      <c r="E3385" s="46"/>
      <c r="F3385" s="46"/>
      <c r="G3385" s="46"/>
      <c r="H3385" s="46"/>
      <c r="I3385" s="46"/>
      <c r="J3385" s="46"/>
      <c r="K3385" s="46"/>
      <c r="L3385" s="46"/>
      <c r="M3385" s="46"/>
      <c r="N3385" s="46"/>
      <c r="O3385" s="46"/>
    </row>
    <row r="3386" spans="1:15">
      <c r="A3386" s="45"/>
      <c r="B3386" s="44"/>
      <c r="C3386" s="46"/>
      <c r="D3386" s="46"/>
      <c r="E3386" s="46"/>
      <c r="F3386" s="46"/>
      <c r="G3386" s="46"/>
      <c r="H3386" s="46"/>
      <c r="I3386" s="46"/>
      <c r="J3386" s="46"/>
      <c r="K3386" s="46"/>
      <c r="L3386" s="46"/>
      <c r="M3386" s="46"/>
      <c r="N3386" s="46"/>
      <c r="O3386" s="46"/>
    </row>
    <row r="3387" spans="1:15">
      <c r="A3387" s="45"/>
      <c r="B3387" s="44"/>
      <c r="C3387" s="46"/>
      <c r="D3387" s="46"/>
      <c r="E3387" s="46"/>
      <c r="F3387" s="46"/>
      <c r="G3387" s="46"/>
      <c r="H3387" s="46"/>
      <c r="I3387" s="46"/>
      <c r="J3387" s="46"/>
      <c r="K3387" s="46"/>
      <c r="L3387" s="46"/>
      <c r="M3387" s="46"/>
      <c r="N3387" s="46"/>
      <c r="O3387" s="46"/>
    </row>
    <row r="3388" spans="1:15">
      <c r="A3388" s="45"/>
      <c r="B3388" s="44"/>
      <c r="C3388" s="46"/>
      <c r="D3388" s="46"/>
      <c r="E3388" s="46"/>
      <c r="F3388" s="46"/>
      <c r="G3388" s="46"/>
      <c r="H3388" s="46"/>
      <c r="I3388" s="46"/>
      <c r="J3388" s="46"/>
      <c r="K3388" s="46"/>
      <c r="L3388" s="46"/>
      <c r="M3388" s="46"/>
      <c r="N3388" s="46"/>
      <c r="O3388" s="46"/>
    </row>
    <row r="3389" spans="1:15">
      <c r="A3389" s="45"/>
      <c r="B3389" s="44"/>
      <c r="C3389" s="46"/>
      <c r="D3389" s="46"/>
      <c r="E3389" s="46"/>
      <c r="F3389" s="46"/>
      <c r="G3389" s="46"/>
      <c r="H3389" s="46"/>
      <c r="I3389" s="46"/>
      <c r="J3389" s="46"/>
      <c r="K3389" s="46"/>
      <c r="L3389" s="46"/>
      <c r="M3389" s="46"/>
      <c r="N3389" s="46"/>
      <c r="O3389" s="46"/>
    </row>
    <row r="3390" spans="1:15">
      <c r="A3390" s="45"/>
      <c r="B3390" s="44"/>
      <c r="C3390" s="46"/>
      <c r="D3390" s="46"/>
      <c r="E3390" s="46"/>
      <c r="F3390" s="46"/>
      <c r="G3390" s="46"/>
      <c r="H3390" s="46"/>
      <c r="I3390" s="46"/>
      <c r="J3390" s="46"/>
      <c r="K3390" s="46"/>
      <c r="L3390" s="46"/>
      <c r="M3390" s="46"/>
      <c r="N3390" s="46"/>
      <c r="O3390" s="46"/>
    </row>
    <row r="3391" spans="1:15">
      <c r="A3391" s="45"/>
      <c r="B3391" s="44"/>
      <c r="C3391" s="46"/>
      <c r="D3391" s="46"/>
      <c r="E3391" s="46"/>
      <c r="F3391" s="46"/>
      <c r="G3391" s="46"/>
      <c r="H3391" s="46"/>
      <c r="I3391" s="46"/>
      <c r="J3391" s="46"/>
      <c r="K3391" s="46"/>
      <c r="L3391" s="46"/>
      <c r="M3391" s="46"/>
      <c r="N3391" s="46"/>
      <c r="O3391" s="46"/>
    </row>
    <row r="3392" spans="1:15">
      <c r="A3392" s="45"/>
      <c r="B3392" s="44"/>
      <c r="C3392" s="46"/>
      <c r="D3392" s="46"/>
      <c r="E3392" s="46"/>
      <c r="F3392" s="46"/>
      <c r="G3392" s="46"/>
      <c r="H3392" s="46"/>
      <c r="I3392" s="46"/>
      <c r="J3392" s="46"/>
      <c r="K3392" s="46"/>
      <c r="L3392" s="46"/>
      <c r="M3392" s="46"/>
      <c r="N3392" s="46"/>
      <c r="O3392" s="46"/>
    </row>
    <row r="3393" spans="1:15">
      <c r="A3393" s="45"/>
      <c r="B3393" s="44"/>
      <c r="C3393" s="46"/>
      <c r="D3393" s="46"/>
      <c r="E3393" s="46"/>
      <c r="F3393" s="46"/>
      <c r="G3393" s="46"/>
      <c r="H3393" s="46"/>
      <c r="I3393" s="46"/>
      <c r="J3393" s="46"/>
      <c r="K3393" s="46"/>
      <c r="L3393" s="46"/>
      <c r="M3393" s="46"/>
      <c r="N3393" s="46"/>
      <c r="O3393" s="46"/>
    </row>
    <row r="3394" spans="1:15">
      <c r="A3394" s="45"/>
      <c r="B3394" s="44"/>
      <c r="C3394" s="46"/>
      <c r="D3394" s="46"/>
      <c r="E3394" s="46"/>
      <c r="F3394" s="46"/>
      <c r="G3394" s="46"/>
      <c r="H3394" s="46"/>
      <c r="I3394" s="46"/>
      <c r="J3394" s="46"/>
      <c r="K3394" s="46"/>
      <c r="L3394" s="46"/>
      <c r="M3394" s="46"/>
      <c r="N3394" s="46"/>
      <c r="O3394" s="46"/>
    </row>
    <row r="3395" spans="1:15">
      <c r="A3395" s="45"/>
      <c r="B3395" s="44"/>
      <c r="C3395" s="46"/>
      <c r="D3395" s="46"/>
      <c r="E3395" s="46"/>
      <c r="F3395" s="46"/>
      <c r="G3395" s="46"/>
      <c r="H3395" s="46"/>
      <c r="I3395" s="46"/>
      <c r="J3395" s="46"/>
      <c r="K3395" s="46"/>
      <c r="L3395" s="46"/>
      <c r="M3395" s="46"/>
      <c r="N3395" s="46"/>
      <c r="O3395" s="46"/>
    </row>
    <row r="3396" spans="1:15">
      <c r="A3396" s="45"/>
      <c r="B3396" s="44"/>
      <c r="C3396" s="46"/>
      <c r="D3396" s="46"/>
      <c r="E3396" s="46"/>
      <c r="F3396" s="46"/>
      <c r="G3396" s="46"/>
      <c r="H3396" s="46"/>
      <c r="I3396" s="46"/>
      <c r="J3396" s="46"/>
      <c r="K3396" s="46"/>
      <c r="L3396" s="46"/>
      <c r="M3396" s="46"/>
      <c r="N3396" s="46"/>
      <c r="O3396" s="46"/>
    </row>
    <row r="3397" spans="1:15">
      <c r="A3397" s="45"/>
      <c r="B3397" s="44"/>
      <c r="C3397" s="46"/>
      <c r="D3397" s="46"/>
      <c r="E3397" s="46"/>
      <c r="F3397" s="46"/>
      <c r="G3397" s="46"/>
      <c r="H3397" s="46"/>
      <c r="I3397" s="46"/>
      <c r="J3397" s="46"/>
      <c r="K3397" s="46"/>
      <c r="L3397" s="46"/>
      <c r="M3397" s="46"/>
      <c r="N3397" s="46"/>
      <c r="O3397" s="46"/>
    </row>
    <row r="3398" spans="1:15">
      <c r="A3398" s="45"/>
      <c r="B3398" s="44"/>
      <c r="C3398" s="46"/>
      <c r="D3398" s="46"/>
      <c r="E3398" s="46"/>
      <c r="F3398" s="46"/>
      <c r="G3398" s="46"/>
      <c r="H3398" s="46"/>
      <c r="I3398" s="46"/>
      <c r="J3398" s="46"/>
      <c r="K3398" s="46"/>
      <c r="L3398" s="46"/>
      <c r="M3398" s="46"/>
      <c r="N3398" s="46"/>
      <c r="O3398" s="46"/>
    </row>
    <row r="3399" spans="1:15">
      <c r="A3399" s="45"/>
      <c r="B3399" s="44"/>
      <c r="C3399" s="46"/>
      <c r="D3399" s="46"/>
      <c r="E3399" s="46"/>
      <c r="F3399" s="46"/>
      <c r="G3399" s="46"/>
      <c r="H3399" s="46"/>
      <c r="I3399" s="46"/>
      <c r="J3399" s="46"/>
      <c r="K3399" s="46"/>
      <c r="L3399" s="46"/>
      <c r="M3399" s="46"/>
      <c r="N3399" s="46"/>
      <c r="O3399" s="46"/>
    </row>
    <row r="3400" spans="1:15">
      <c r="A3400" s="45"/>
      <c r="B3400" s="44"/>
      <c r="C3400" s="46"/>
      <c r="D3400" s="46"/>
      <c r="E3400" s="46"/>
      <c r="F3400" s="46"/>
      <c r="G3400" s="46"/>
      <c r="H3400" s="46"/>
      <c r="I3400" s="46"/>
      <c r="J3400" s="46"/>
      <c r="K3400" s="46"/>
      <c r="L3400" s="46"/>
      <c r="M3400" s="46"/>
      <c r="N3400" s="46"/>
      <c r="O3400" s="46"/>
    </row>
    <row r="3401" spans="1:15">
      <c r="A3401" s="45"/>
      <c r="B3401" s="44"/>
      <c r="C3401" s="46"/>
      <c r="D3401" s="46"/>
      <c r="E3401" s="46"/>
      <c r="F3401" s="46"/>
      <c r="G3401" s="46"/>
      <c r="H3401" s="46"/>
      <c r="I3401" s="46"/>
      <c r="J3401" s="46"/>
      <c r="K3401" s="46"/>
      <c r="L3401" s="46"/>
      <c r="M3401" s="46"/>
      <c r="N3401" s="46"/>
      <c r="O3401" s="46"/>
    </row>
    <row r="3402" spans="1:15">
      <c r="A3402" s="45"/>
      <c r="B3402" s="44"/>
      <c r="C3402" s="46"/>
      <c r="D3402" s="46"/>
      <c r="E3402" s="46"/>
      <c r="F3402" s="46"/>
      <c r="G3402" s="46"/>
      <c r="H3402" s="46"/>
      <c r="I3402" s="46"/>
      <c r="J3402" s="46"/>
      <c r="K3402" s="46"/>
      <c r="L3402" s="46"/>
      <c r="M3402" s="46"/>
      <c r="N3402" s="46"/>
      <c r="O3402" s="46"/>
    </row>
    <row r="3403" spans="1:15">
      <c r="A3403" s="45"/>
      <c r="B3403" s="44"/>
      <c r="C3403" s="46"/>
      <c r="D3403" s="46"/>
      <c r="E3403" s="46"/>
      <c r="F3403" s="46"/>
      <c r="G3403" s="46"/>
      <c r="H3403" s="46"/>
      <c r="I3403" s="46"/>
      <c r="J3403" s="46"/>
      <c r="K3403" s="46"/>
      <c r="L3403" s="46"/>
      <c r="M3403" s="46"/>
      <c r="N3403" s="46"/>
      <c r="O3403" s="46"/>
    </row>
    <row r="3404" spans="1:15">
      <c r="A3404" s="45"/>
      <c r="B3404" s="44"/>
      <c r="C3404" s="46"/>
      <c r="D3404" s="46"/>
      <c r="E3404" s="46"/>
      <c r="F3404" s="46"/>
      <c r="G3404" s="46"/>
      <c r="H3404" s="46"/>
      <c r="I3404" s="46"/>
      <c r="J3404" s="46"/>
      <c r="K3404" s="46"/>
      <c r="L3404" s="46"/>
      <c r="M3404" s="46"/>
      <c r="N3404" s="46"/>
      <c r="O3404" s="46"/>
    </row>
    <row r="3405" spans="1:15">
      <c r="A3405" s="45"/>
      <c r="B3405" s="44"/>
      <c r="C3405" s="46"/>
      <c r="D3405" s="46"/>
      <c r="E3405" s="46"/>
      <c r="F3405" s="46"/>
      <c r="G3405" s="46"/>
      <c r="H3405" s="46"/>
      <c r="I3405" s="46"/>
      <c r="J3405" s="46"/>
      <c r="K3405" s="46"/>
      <c r="L3405" s="46"/>
      <c r="M3405" s="46"/>
      <c r="N3405" s="46"/>
      <c r="O3405" s="46"/>
    </row>
    <row r="3406" spans="1:15">
      <c r="A3406" s="45"/>
      <c r="B3406" s="44"/>
      <c r="C3406" s="46"/>
      <c r="D3406" s="46"/>
      <c r="E3406" s="46"/>
      <c r="F3406" s="46"/>
      <c r="G3406" s="46"/>
      <c r="H3406" s="46"/>
      <c r="I3406" s="46"/>
      <c r="J3406" s="46"/>
      <c r="K3406" s="46"/>
      <c r="L3406" s="46"/>
      <c r="M3406" s="46"/>
      <c r="N3406" s="46"/>
      <c r="O3406" s="46"/>
    </row>
    <row r="3407" spans="1:15">
      <c r="A3407" s="45"/>
      <c r="B3407" s="44"/>
      <c r="C3407" s="46"/>
      <c r="D3407" s="46"/>
      <c r="E3407" s="46"/>
      <c r="F3407" s="46"/>
      <c r="G3407" s="46"/>
      <c r="H3407" s="46"/>
      <c r="I3407" s="46"/>
      <c r="J3407" s="46"/>
      <c r="K3407" s="46"/>
      <c r="L3407" s="46"/>
      <c r="M3407" s="46"/>
      <c r="N3407" s="46"/>
      <c r="O3407" s="46"/>
    </row>
    <row r="3408" spans="1:15">
      <c r="A3408" s="45"/>
      <c r="B3408" s="44"/>
      <c r="C3408" s="46"/>
      <c r="D3408" s="46"/>
      <c r="E3408" s="46"/>
      <c r="F3408" s="46"/>
      <c r="G3408" s="46"/>
      <c r="H3408" s="46"/>
      <c r="I3408" s="46"/>
      <c r="J3408" s="46"/>
      <c r="K3408" s="46"/>
      <c r="L3408" s="46"/>
      <c r="M3408" s="46"/>
      <c r="N3408" s="46"/>
      <c r="O3408" s="46"/>
    </row>
    <row r="3409" spans="1:15">
      <c r="A3409" s="45"/>
      <c r="B3409" s="44"/>
      <c r="C3409" s="46"/>
      <c r="D3409" s="46"/>
      <c r="E3409" s="46"/>
      <c r="F3409" s="46"/>
      <c r="G3409" s="46"/>
      <c r="H3409" s="46"/>
      <c r="I3409" s="46"/>
      <c r="J3409" s="46"/>
      <c r="K3409" s="46"/>
      <c r="L3409" s="46"/>
      <c r="M3409" s="46"/>
      <c r="N3409" s="46"/>
      <c r="O3409" s="46"/>
    </row>
    <row r="3410" spans="1:15">
      <c r="A3410" s="45"/>
      <c r="B3410" s="44"/>
      <c r="C3410" s="46"/>
      <c r="D3410" s="46"/>
      <c r="E3410" s="46"/>
      <c r="F3410" s="46"/>
      <c r="G3410" s="46"/>
      <c r="H3410" s="46"/>
      <c r="I3410" s="46"/>
      <c r="J3410" s="46"/>
      <c r="K3410" s="46"/>
      <c r="L3410" s="46"/>
      <c r="M3410" s="46"/>
      <c r="N3410" s="46"/>
      <c r="O3410" s="46"/>
    </row>
    <row r="3411" spans="1:15">
      <c r="A3411" s="45"/>
      <c r="B3411" s="44"/>
      <c r="C3411" s="46"/>
      <c r="D3411" s="46"/>
      <c r="E3411" s="46"/>
      <c r="F3411" s="46"/>
      <c r="G3411" s="46"/>
      <c r="H3411" s="46"/>
      <c r="I3411" s="46"/>
      <c r="J3411" s="46"/>
      <c r="K3411" s="46"/>
      <c r="L3411" s="46"/>
      <c r="M3411" s="46"/>
      <c r="N3411" s="46"/>
      <c r="O3411" s="46"/>
    </row>
    <row r="3412" spans="1:15">
      <c r="A3412" s="45"/>
      <c r="B3412" s="44"/>
      <c r="C3412" s="46"/>
      <c r="D3412" s="46"/>
      <c r="E3412" s="46"/>
      <c r="F3412" s="46"/>
      <c r="G3412" s="46"/>
      <c r="H3412" s="46"/>
      <c r="I3412" s="46"/>
      <c r="J3412" s="46"/>
      <c r="K3412" s="46"/>
      <c r="L3412" s="46"/>
      <c r="M3412" s="46"/>
      <c r="N3412" s="46"/>
      <c r="O3412" s="46"/>
    </row>
    <row r="3413" spans="1:15">
      <c r="A3413" s="45"/>
      <c r="B3413" s="44"/>
      <c r="C3413" s="46"/>
      <c r="D3413" s="46"/>
      <c r="E3413" s="46"/>
      <c r="F3413" s="46"/>
      <c r="G3413" s="46"/>
      <c r="H3413" s="46"/>
      <c r="I3413" s="46"/>
      <c r="J3413" s="46"/>
      <c r="K3413" s="46"/>
      <c r="L3413" s="46"/>
      <c r="M3413" s="46"/>
      <c r="N3413" s="46"/>
      <c r="O3413" s="46"/>
    </row>
    <row r="3414" spans="1:15">
      <c r="A3414" s="45"/>
      <c r="B3414" s="44"/>
      <c r="C3414" s="46"/>
      <c r="D3414" s="46"/>
      <c r="E3414" s="46"/>
      <c r="F3414" s="46"/>
      <c r="G3414" s="46"/>
      <c r="H3414" s="46"/>
      <c r="I3414" s="46"/>
      <c r="J3414" s="46"/>
      <c r="K3414" s="46"/>
      <c r="L3414" s="46"/>
      <c r="M3414" s="46"/>
      <c r="N3414" s="46"/>
      <c r="O3414" s="46"/>
    </row>
    <row r="3415" spans="1:15">
      <c r="A3415" s="45"/>
      <c r="B3415" s="44"/>
      <c r="C3415" s="46"/>
      <c r="D3415" s="46"/>
      <c r="E3415" s="46"/>
      <c r="F3415" s="46"/>
      <c r="G3415" s="46"/>
      <c r="H3415" s="46"/>
      <c r="I3415" s="46"/>
      <c r="J3415" s="46"/>
      <c r="K3415" s="46"/>
      <c r="L3415" s="46"/>
      <c r="M3415" s="46"/>
      <c r="N3415" s="46"/>
      <c r="O3415" s="46"/>
    </row>
    <row r="3416" spans="1:15">
      <c r="A3416" s="45"/>
      <c r="B3416" s="44"/>
      <c r="C3416" s="46"/>
      <c r="D3416" s="46"/>
      <c r="E3416" s="46"/>
      <c r="F3416" s="46"/>
      <c r="G3416" s="46"/>
      <c r="H3416" s="46"/>
      <c r="I3416" s="46"/>
      <c r="J3416" s="46"/>
      <c r="K3416" s="46"/>
      <c r="L3416" s="46"/>
      <c r="M3416" s="46"/>
      <c r="N3416" s="46"/>
      <c r="O3416" s="46"/>
    </row>
    <row r="3417" spans="1:15">
      <c r="A3417" s="45"/>
      <c r="B3417" s="44"/>
      <c r="C3417" s="46"/>
      <c r="D3417" s="46"/>
      <c r="E3417" s="46"/>
      <c r="F3417" s="46"/>
      <c r="G3417" s="46"/>
      <c r="H3417" s="46"/>
      <c r="I3417" s="46"/>
      <c r="J3417" s="46"/>
      <c r="K3417" s="46"/>
      <c r="L3417" s="46"/>
      <c r="M3417" s="46"/>
      <c r="N3417" s="46"/>
      <c r="O3417" s="46"/>
    </row>
    <row r="3418" spans="1:15">
      <c r="A3418" s="45"/>
      <c r="B3418" s="44"/>
      <c r="C3418" s="46"/>
      <c r="D3418" s="46"/>
      <c r="E3418" s="46"/>
      <c r="F3418" s="46"/>
      <c r="G3418" s="46"/>
      <c r="H3418" s="46"/>
      <c r="I3418" s="46"/>
      <c r="J3418" s="46"/>
      <c r="K3418" s="46"/>
      <c r="L3418" s="46"/>
      <c r="M3418" s="46"/>
      <c r="N3418" s="46"/>
      <c r="O3418" s="46"/>
    </row>
    <row r="3419" spans="1:15">
      <c r="A3419" s="45"/>
      <c r="B3419" s="44"/>
      <c r="C3419" s="46"/>
      <c r="D3419" s="46"/>
      <c r="E3419" s="46"/>
      <c r="F3419" s="46"/>
      <c r="G3419" s="46"/>
      <c r="H3419" s="46"/>
      <c r="I3419" s="46"/>
      <c r="J3419" s="46"/>
      <c r="K3419" s="46"/>
      <c r="L3419" s="46"/>
      <c r="M3419" s="46"/>
      <c r="N3419" s="46"/>
      <c r="O3419" s="46"/>
    </row>
    <row r="3420" spans="1:15">
      <c r="A3420" s="45"/>
      <c r="B3420" s="44"/>
      <c r="C3420" s="46"/>
      <c r="D3420" s="46"/>
      <c r="E3420" s="46"/>
      <c r="F3420" s="46"/>
      <c r="G3420" s="46"/>
      <c r="H3420" s="46"/>
      <c r="I3420" s="46"/>
      <c r="J3420" s="46"/>
      <c r="K3420" s="46"/>
      <c r="L3420" s="46"/>
      <c r="M3420" s="46"/>
      <c r="N3420" s="46"/>
      <c r="O3420" s="46"/>
    </row>
    <row r="3421" spans="1:15">
      <c r="A3421" s="45"/>
      <c r="B3421" s="44"/>
      <c r="C3421" s="46"/>
      <c r="D3421" s="46"/>
      <c r="E3421" s="46"/>
      <c r="F3421" s="46"/>
      <c r="G3421" s="46"/>
      <c r="H3421" s="46"/>
      <c r="I3421" s="46"/>
      <c r="J3421" s="46"/>
      <c r="K3421" s="46"/>
      <c r="L3421" s="46"/>
      <c r="M3421" s="46"/>
      <c r="N3421" s="46"/>
      <c r="O3421" s="46"/>
    </row>
    <row r="3422" spans="1:15">
      <c r="A3422" s="45"/>
      <c r="B3422" s="44"/>
      <c r="C3422" s="46"/>
      <c r="D3422" s="46"/>
      <c r="E3422" s="46"/>
      <c r="F3422" s="46"/>
      <c r="G3422" s="46"/>
      <c r="H3422" s="46"/>
      <c r="I3422" s="46"/>
      <c r="J3422" s="46"/>
      <c r="K3422" s="46"/>
      <c r="L3422" s="46"/>
      <c r="M3422" s="46"/>
      <c r="N3422" s="46"/>
      <c r="O3422" s="46"/>
    </row>
    <row r="3423" spans="1:15">
      <c r="A3423" s="45"/>
      <c r="B3423" s="44"/>
      <c r="C3423" s="46"/>
      <c r="D3423" s="46"/>
      <c r="E3423" s="46"/>
      <c r="F3423" s="46"/>
      <c r="G3423" s="46"/>
      <c r="H3423" s="46"/>
      <c r="I3423" s="46"/>
      <c r="J3423" s="46"/>
      <c r="K3423" s="46"/>
      <c r="L3423" s="46"/>
      <c r="M3423" s="46"/>
      <c r="N3423" s="46"/>
      <c r="O3423" s="46"/>
    </row>
    <row r="3424" spans="1:15">
      <c r="A3424" s="45"/>
      <c r="B3424" s="44"/>
      <c r="C3424" s="46"/>
      <c r="D3424" s="46"/>
      <c r="E3424" s="46"/>
      <c r="F3424" s="46"/>
      <c r="G3424" s="46"/>
      <c r="H3424" s="46"/>
      <c r="I3424" s="46"/>
      <c r="J3424" s="46"/>
      <c r="K3424" s="46"/>
      <c r="L3424" s="46"/>
      <c r="M3424" s="46"/>
      <c r="N3424" s="46"/>
      <c r="O3424" s="46"/>
    </row>
    <row r="3425" spans="1:15">
      <c r="A3425" s="45"/>
      <c r="B3425" s="44"/>
      <c r="C3425" s="46"/>
      <c r="D3425" s="46"/>
      <c r="E3425" s="46"/>
      <c r="F3425" s="46"/>
      <c r="G3425" s="46"/>
      <c r="H3425" s="46"/>
      <c r="I3425" s="46"/>
      <c r="J3425" s="46"/>
      <c r="K3425" s="46"/>
      <c r="L3425" s="46"/>
      <c r="M3425" s="46"/>
      <c r="N3425" s="46"/>
      <c r="O3425" s="46"/>
    </row>
    <row r="3426" spans="1:15">
      <c r="A3426" s="45"/>
      <c r="B3426" s="44"/>
      <c r="C3426" s="46"/>
      <c r="D3426" s="46"/>
      <c r="E3426" s="46"/>
      <c r="F3426" s="46"/>
      <c r="G3426" s="46"/>
      <c r="H3426" s="46"/>
      <c r="I3426" s="46"/>
      <c r="J3426" s="46"/>
      <c r="K3426" s="46"/>
      <c r="L3426" s="46"/>
      <c r="M3426" s="46"/>
      <c r="N3426" s="46"/>
      <c r="O3426" s="46"/>
    </row>
    <row r="3427" spans="1:15">
      <c r="A3427" s="45"/>
      <c r="B3427" s="44"/>
      <c r="C3427" s="46"/>
      <c r="D3427" s="46"/>
      <c r="E3427" s="46"/>
      <c r="F3427" s="46"/>
      <c r="G3427" s="46"/>
      <c r="H3427" s="46"/>
      <c r="I3427" s="46"/>
      <c r="J3427" s="46"/>
      <c r="K3427" s="46"/>
      <c r="L3427" s="46"/>
      <c r="M3427" s="46"/>
      <c r="N3427" s="46"/>
      <c r="O3427" s="46"/>
    </row>
    <row r="3428" spans="1:15">
      <c r="A3428" s="45"/>
      <c r="B3428" s="44"/>
      <c r="C3428" s="46"/>
      <c r="D3428" s="46"/>
      <c r="E3428" s="46"/>
      <c r="F3428" s="46"/>
      <c r="G3428" s="46"/>
      <c r="H3428" s="46"/>
      <c r="I3428" s="46"/>
      <c r="J3428" s="46"/>
      <c r="K3428" s="46"/>
      <c r="L3428" s="46"/>
      <c r="M3428" s="46"/>
      <c r="N3428" s="46"/>
      <c r="O3428" s="46"/>
    </row>
    <row r="3429" spans="1:15">
      <c r="A3429" s="45"/>
      <c r="B3429" s="44"/>
      <c r="C3429" s="46"/>
      <c r="D3429" s="46"/>
      <c r="E3429" s="46"/>
      <c r="F3429" s="46"/>
      <c r="G3429" s="46"/>
      <c r="H3429" s="46"/>
      <c r="I3429" s="46"/>
      <c r="J3429" s="46"/>
      <c r="K3429" s="46"/>
      <c r="L3429" s="46"/>
      <c r="M3429" s="46"/>
      <c r="N3429" s="46"/>
      <c r="O3429" s="46"/>
    </row>
    <row r="3430" spans="1:15">
      <c r="A3430" s="45"/>
      <c r="B3430" s="44"/>
      <c r="C3430" s="46"/>
      <c r="D3430" s="46"/>
      <c r="E3430" s="46"/>
      <c r="F3430" s="46"/>
      <c r="G3430" s="46"/>
      <c r="H3430" s="46"/>
      <c r="I3430" s="46"/>
      <c r="J3430" s="46"/>
      <c r="K3430" s="46"/>
      <c r="L3430" s="46"/>
      <c r="M3430" s="46"/>
      <c r="N3430" s="46"/>
      <c r="O3430" s="46"/>
    </row>
    <row r="3431" spans="1:15">
      <c r="A3431" s="45"/>
      <c r="B3431" s="44"/>
      <c r="C3431" s="46"/>
      <c r="D3431" s="46"/>
      <c r="E3431" s="46"/>
      <c r="F3431" s="46"/>
      <c r="G3431" s="46"/>
      <c r="H3431" s="46"/>
      <c r="I3431" s="46"/>
      <c r="J3431" s="46"/>
      <c r="K3431" s="46"/>
      <c r="L3431" s="46"/>
      <c r="M3431" s="46"/>
      <c r="N3431" s="46"/>
      <c r="O3431" s="46"/>
    </row>
    <row r="3432" spans="1:15">
      <c r="A3432" s="45"/>
      <c r="B3432" s="44"/>
      <c r="C3432" s="46"/>
      <c r="D3432" s="46"/>
      <c r="E3432" s="46"/>
      <c r="F3432" s="46"/>
      <c r="G3432" s="46"/>
      <c r="H3432" s="46"/>
      <c r="I3432" s="46"/>
      <c r="J3432" s="46"/>
      <c r="K3432" s="46"/>
      <c r="L3432" s="46"/>
      <c r="M3432" s="46"/>
      <c r="N3432" s="46"/>
      <c r="O3432" s="46"/>
    </row>
    <row r="3433" spans="1:15">
      <c r="A3433" s="45"/>
      <c r="B3433" s="44"/>
      <c r="C3433" s="46"/>
      <c r="D3433" s="46"/>
      <c r="E3433" s="46"/>
      <c r="F3433" s="46"/>
      <c r="G3433" s="46"/>
      <c r="H3433" s="46"/>
      <c r="I3433" s="46"/>
      <c r="J3433" s="46"/>
      <c r="K3433" s="46"/>
      <c r="L3433" s="46"/>
      <c r="M3433" s="46"/>
      <c r="N3433" s="46"/>
      <c r="O3433" s="46"/>
    </row>
    <row r="3434" spans="1:15">
      <c r="A3434" s="45"/>
      <c r="B3434" s="44"/>
      <c r="C3434" s="46"/>
      <c r="D3434" s="46"/>
      <c r="E3434" s="46"/>
      <c r="F3434" s="46"/>
      <c r="G3434" s="46"/>
      <c r="H3434" s="46"/>
      <c r="I3434" s="46"/>
      <c r="J3434" s="46"/>
      <c r="K3434" s="46"/>
      <c r="L3434" s="46"/>
      <c r="M3434" s="46"/>
      <c r="N3434" s="46"/>
      <c r="O3434" s="46"/>
    </row>
    <row r="3435" spans="1:15">
      <c r="A3435" s="45"/>
      <c r="B3435" s="44"/>
      <c r="C3435" s="46"/>
      <c r="D3435" s="46"/>
      <c r="E3435" s="46"/>
      <c r="F3435" s="46"/>
      <c r="G3435" s="46"/>
      <c r="H3435" s="46"/>
      <c r="I3435" s="46"/>
      <c r="J3435" s="46"/>
      <c r="K3435" s="46"/>
      <c r="L3435" s="46"/>
      <c r="M3435" s="46"/>
      <c r="N3435" s="46"/>
      <c r="O3435" s="46"/>
    </row>
    <row r="3436" spans="1:15">
      <c r="A3436" s="45"/>
      <c r="B3436" s="44"/>
      <c r="C3436" s="46"/>
      <c r="D3436" s="46"/>
      <c r="E3436" s="46"/>
      <c r="F3436" s="46"/>
      <c r="G3436" s="46"/>
      <c r="H3436" s="46"/>
      <c r="I3436" s="46"/>
      <c r="J3436" s="46"/>
      <c r="K3436" s="46"/>
      <c r="L3436" s="46"/>
      <c r="M3436" s="46"/>
      <c r="N3436" s="46"/>
      <c r="O3436" s="46"/>
    </row>
    <row r="3437" spans="1:15">
      <c r="A3437" s="45"/>
      <c r="B3437" s="44"/>
      <c r="C3437" s="46"/>
      <c r="D3437" s="46"/>
      <c r="E3437" s="46"/>
      <c r="F3437" s="46"/>
      <c r="G3437" s="46"/>
      <c r="H3437" s="46"/>
      <c r="I3437" s="46"/>
      <c r="J3437" s="46"/>
      <c r="K3437" s="46"/>
      <c r="L3437" s="46"/>
      <c r="M3437" s="46"/>
      <c r="N3437" s="46"/>
      <c r="O3437" s="46"/>
    </row>
    <row r="3438" spans="1:15">
      <c r="A3438" s="45"/>
      <c r="B3438" s="44"/>
      <c r="C3438" s="46"/>
      <c r="D3438" s="46"/>
      <c r="E3438" s="46"/>
      <c r="F3438" s="46"/>
      <c r="G3438" s="46"/>
      <c r="H3438" s="46"/>
      <c r="I3438" s="46"/>
      <c r="J3438" s="46"/>
      <c r="K3438" s="46"/>
      <c r="L3438" s="46"/>
      <c r="M3438" s="46"/>
      <c r="N3438" s="46"/>
      <c r="O3438" s="46"/>
    </row>
    <row r="3439" spans="1:15">
      <c r="A3439" s="45"/>
      <c r="B3439" s="44"/>
      <c r="C3439" s="46"/>
      <c r="D3439" s="46"/>
      <c r="E3439" s="46"/>
      <c r="F3439" s="46"/>
      <c r="G3439" s="46"/>
      <c r="H3439" s="46"/>
      <c r="I3439" s="46"/>
      <c r="J3439" s="46"/>
      <c r="K3439" s="46"/>
      <c r="L3439" s="46"/>
      <c r="M3439" s="46"/>
      <c r="N3439" s="46"/>
      <c r="O3439" s="46"/>
    </row>
    <row r="3440" spans="1:15">
      <c r="A3440" s="45"/>
      <c r="B3440" s="44"/>
      <c r="C3440" s="46"/>
      <c r="D3440" s="46"/>
      <c r="E3440" s="46"/>
      <c r="F3440" s="46"/>
      <c r="G3440" s="46"/>
      <c r="H3440" s="46"/>
      <c r="I3440" s="46"/>
      <c r="J3440" s="46"/>
      <c r="K3440" s="46"/>
      <c r="L3440" s="46"/>
      <c r="M3440" s="46"/>
      <c r="N3440" s="46"/>
      <c r="O3440" s="46"/>
    </row>
    <row r="3441" spans="1:15">
      <c r="A3441" s="45"/>
      <c r="B3441" s="44"/>
      <c r="C3441" s="46"/>
      <c r="D3441" s="46"/>
      <c r="E3441" s="46"/>
      <c r="F3441" s="46"/>
      <c r="G3441" s="46"/>
      <c r="H3441" s="46"/>
      <c r="I3441" s="46"/>
      <c r="J3441" s="46"/>
      <c r="K3441" s="46"/>
      <c r="L3441" s="46"/>
      <c r="M3441" s="46"/>
      <c r="N3441" s="46"/>
      <c r="O3441" s="46"/>
    </row>
    <row r="3442" spans="1:15">
      <c r="A3442" s="45"/>
      <c r="B3442" s="44"/>
      <c r="C3442" s="46"/>
      <c r="D3442" s="46"/>
      <c r="E3442" s="46"/>
      <c r="F3442" s="46"/>
      <c r="G3442" s="46"/>
      <c r="H3442" s="46"/>
      <c r="I3442" s="46"/>
      <c r="J3442" s="46"/>
      <c r="K3442" s="46"/>
      <c r="L3442" s="46"/>
      <c r="M3442" s="46"/>
      <c r="N3442" s="46"/>
      <c r="O3442" s="46"/>
    </row>
    <row r="3443" spans="1:15">
      <c r="A3443" s="45"/>
      <c r="B3443" s="44"/>
      <c r="C3443" s="46"/>
      <c r="D3443" s="46"/>
      <c r="E3443" s="46"/>
      <c r="F3443" s="46"/>
      <c r="G3443" s="46"/>
      <c r="H3443" s="46"/>
      <c r="I3443" s="46"/>
      <c r="J3443" s="46"/>
      <c r="K3443" s="46"/>
      <c r="L3443" s="46"/>
      <c r="M3443" s="46"/>
      <c r="N3443" s="46"/>
      <c r="O3443" s="46"/>
    </row>
    <row r="3444" spans="1:15">
      <c r="A3444" s="45"/>
      <c r="B3444" s="44"/>
      <c r="C3444" s="46"/>
      <c r="D3444" s="46"/>
      <c r="E3444" s="46"/>
      <c r="F3444" s="46"/>
      <c r="G3444" s="46"/>
      <c r="H3444" s="46"/>
      <c r="I3444" s="46"/>
      <c r="J3444" s="46"/>
      <c r="K3444" s="46"/>
      <c r="L3444" s="46"/>
      <c r="M3444" s="46"/>
      <c r="N3444" s="46"/>
      <c r="O3444" s="46"/>
    </row>
    <row r="3445" spans="1:15">
      <c r="A3445" s="45"/>
      <c r="B3445" s="44"/>
      <c r="C3445" s="46"/>
      <c r="D3445" s="46"/>
      <c r="E3445" s="46"/>
      <c r="F3445" s="46"/>
      <c r="G3445" s="46"/>
      <c r="H3445" s="46"/>
      <c r="I3445" s="46"/>
      <c r="J3445" s="46"/>
      <c r="K3445" s="46"/>
      <c r="L3445" s="46"/>
      <c r="M3445" s="46"/>
      <c r="N3445" s="46"/>
      <c r="O3445" s="46"/>
    </row>
    <row r="3446" spans="1:15">
      <c r="A3446" s="45"/>
      <c r="B3446" s="44"/>
      <c r="C3446" s="46"/>
      <c r="D3446" s="46"/>
      <c r="E3446" s="46"/>
      <c r="F3446" s="46"/>
      <c r="G3446" s="46"/>
      <c r="H3446" s="46"/>
      <c r="I3446" s="46"/>
      <c r="J3446" s="46"/>
      <c r="K3446" s="46"/>
      <c r="L3446" s="46"/>
      <c r="M3446" s="46"/>
      <c r="N3446" s="46"/>
      <c r="O3446" s="46"/>
    </row>
    <row r="3447" spans="1:15">
      <c r="A3447" s="45"/>
      <c r="B3447" s="44"/>
      <c r="C3447" s="46"/>
      <c r="D3447" s="46"/>
      <c r="E3447" s="46"/>
      <c r="F3447" s="46"/>
      <c r="G3447" s="46"/>
      <c r="H3447" s="46"/>
      <c r="I3447" s="46"/>
      <c r="J3447" s="46"/>
      <c r="K3447" s="46"/>
      <c r="L3447" s="46"/>
      <c r="M3447" s="46"/>
      <c r="N3447" s="46"/>
      <c r="O3447" s="46"/>
    </row>
    <row r="3448" spans="1:15">
      <c r="A3448" s="45"/>
      <c r="B3448" s="44"/>
      <c r="C3448" s="46"/>
      <c r="D3448" s="46"/>
      <c r="E3448" s="46"/>
      <c r="F3448" s="46"/>
      <c r="G3448" s="46"/>
      <c r="H3448" s="46"/>
      <c r="I3448" s="46"/>
      <c r="J3448" s="46"/>
      <c r="K3448" s="46"/>
      <c r="L3448" s="46"/>
      <c r="M3448" s="46"/>
      <c r="N3448" s="46"/>
      <c r="O3448" s="46"/>
    </row>
    <row r="3449" spans="1:15">
      <c r="A3449" s="45"/>
      <c r="B3449" s="44"/>
      <c r="C3449" s="46"/>
      <c r="D3449" s="46"/>
      <c r="E3449" s="46"/>
      <c r="F3449" s="46"/>
      <c r="G3449" s="46"/>
      <c r="H3449" s="46"/>
      <c r="I3449" s="46"/>
      <c r="J3449" s="46"/>
      <c r="K3449" s="46"/>
      <c r="L3449" s="46"/>
      <c r="M3449" s="46"/>
      <c r="N3449" s="46"/>
      <c r="O3449" s="46"/>
    </row>
    <row r="3450" spans="1:15">
      <c r="A3450" s="45"/>
      <c r="B3450" s="44"/>
      <c r="C3450" s="46"/>
      <c r="D3450" s="46"/>
      <c r="E3450" s="46"/>
      <c r="F3450" s="46"/>
      <c r="G3450" s="46"/>
      <c r="H3450" s="46"/>
      <c r="I3450" s="46"/>
      <c r="J3450" s="46"/>
      <c r="K3450" s="46"/>
      <c r="L3450" s="46"/>
      <c r="M3450" s="46"/>
      <c r="N3450" s="46"/>
      <c r="O3450" s="46"/>
    </row>
    <row r="3451" spans="1:15">
      <c r="A3451" s="45"/>
      <c r="B3451" s="44"/>
      <c r="C3451" s="46"/>
      <c r="D3451" s="46"/>
      <c r="E3451" s="46"/>
      <c r="F3451" s="46"/>
      <c r="G3451" s="46"/>
      <c r="H3451" s="46"/>
      <c r="I3451" s="46"/>
      <c r="J3451" s="46"/>
      <c r="K3451" s="46"/>
      <c r="L3451" s="46"/>
      <c r="M3451" s="46"/>
      <c r="N3451" s="46"/>
      <c r="O3451" s="46"/>
    </row>
    <row r="3452" spans="1:15">
      <c r="A3452" s="45"/>
      <c r="B3452" s="44"/>
      <c r="C3452" s="46"/>
      <c r="D3452" s="46"/>
      <c r="E3452" s="46"/>
      <c r="F3452" s="46"/>
      <c r="G3452" s="46"/>
      <c r="H3452" s="46"/>
      <c r="I3452" s="46"/>
      <c r="J3452" s="46"/>
      <c r="K3452" s="46"/>
      <c r="L3452" s="46"/>
      <c r="M3452" s="46"/>
      <c r="N3452" s="46"/>
      <c r="O3452" s="46"/>
    </row>
    <row r="3453" spans="1:15">
      <c r="A3453" s="45"/>
      <c r="B3453" s="44"/>
      <c r="C3453" s="46"/>
      <c r="D3453" s="46"/>
      <c r="E3453" s="46"/>
      <c r="F3453" s="46"/>
      <c r="G3453" s="46"/>
      <c r="H3453" s="46"/>
      <c r="I3453" s="46"/>
      <c r="J3453" s="46"/>
      <c r="K3453" s="46"/>
      <c r="L3453" s="46"/>
      <c r="M3453" s="46"/>
      <c r="N3453" s="46"/>
      <c r="O3453" s="46"/>
    </row>
    <row r="3454" spans="1:15">
      <c r="A3454" s="45"/>
      <c r="B3454" s="44"/>
      <c r="C3454" s="46"/>
      <c r="D3454" s="46"/>
      <c r="E3454" s="46"/>
      <c r="F3454" s="46"/>
      <c r="G3454" s="46"/>
      <c r="H3454" s="46"/>
      <c r="I3454" s="46"/>
      <c r="J3454" s="46"/>
      <c r="K3454" s="46"/>
      <c r="L3454" s="46"/>
      <c r="M3454" s="46"/>
      <c r="N3454" s="46"/>
      <c r="O3454" s="46"/>
    </row>
    <row r="3455" spans="1:15">
      <c r="A3455" s="45"/>
      <c r="B3455" s="44"/>
      <c r="C3455" s="46"/>
      <c r="D3455" s="46"/>
      <c r="E3455" s="46"/>
      <c r="F3455" s="46"/>
      <c r="G3455" s="46"/>
      <c r="H3455" s="46"/>
      <c r="I3455" s="46"/>
      <c r="J3455" s="46"/>
      <c r="K3455" s="46"/>
      <c r="L3455" s="46"/>
      <c r="M3455" s="46"/>
      <c r="N3455" s="46"/>
      <c r="O3455" s="46"/>
    </row>
    <row r="3456" spans="1:15">
      <c r="A3456" s="45"/>
      <c r="B3456" s="44"/>
      <c r="C3456" s="46"/>
      <c r="D3456" s="46"/>
      <c r="E3456" s="46"/>
      <c r="F3456" s="46"/>
      <c r="G3456" s="46"/>
      <c r="H3456" s="46"/>
      <c r="I3456" s="46"/>
      <c r="J3456" s="46"/>
      <c r="K3456" s="46"/>
      <c r="L3456" s="46"/>
      <c r="M3456" s="46"/>
      <c r="N3456" s="46"/>
      <c r="O3456" s="46"/>
    </row>
    <row r="3457" spans="1:15">
      <c r="A3457" s="45"/>
      <c r="B3457" s="44"/>
      <c r="C3457" s="46"/>
      <c r="D3457" s="46"/>
      <c r="E3457" s="46"/>
      <c r="F3457" s="46"/>
      <c r="G3457" s="46"/>
      <c r="H3457" s="46"/>
      <c r="I3457" s="46"/>
      <c r="J3457" s="46"/>
      <c r="K3457" s="46"/>
      <c r="L3457" s="46"/>
      <c r="M3457" s="46"/>
      <c r="N3457" s="46"/>
      <c r="O3457" s="46"/>
    </row>
    <row r="3458" spans="1:15">
      <c r="A3458" s="45"/>
      <c r="B3458" s="44"/>
      <c r="C3458" s="46"/>
      <c r="D3458" s="46"/>
      <c r="E3458" s="46"/>
      <c r="F3458" s="46"/>
      <c r="G3458" s="46"/>
      <c r="H3458" s="46"/>
      <c r="I3458" s="46"/>
      <c r="J3458" s="46"/>
      <c r="K3458" s="46"/>
      <c r="L3458" s="46"/>
      <c r="M3458" s="46"/>
      <c r="N3458" s="46"/>
      <c r="O3458" s="46"/>
    </row>
    <row r="3459" spans="1:15">
      <c r="A3459" s="45"/>
      <c r="B3459" s="44"/>
      <c r="C3459" s="46"/>
      <c r="D3459" s="46"/>
      <c r="E3459" s="46"/>
      <c r="F3459" s="46"/>
      <c r="G3459" s="46"/>
      <c r="H3459" s="46"/>
      <c r="I3459" s="46"/>
      <c r="J3459" s="46"/>
      <c r="K3459" s="46"/>
      <c r="L3459" s="46"/>
      <c r="M3459" s="46"/>
      <c r="N3459" s="46"/>
      <c r="O3459" s="46"/>
    </row>
    <row r="3460" spans="1:15">
      <c r="A3460" s="45"/>
      <c r="B3460" s="44"/>
      <c r="C3460" s="46"/>
      <c r="D3460" s="46"/>
      <c r="E3460" s="46"/>
      <c r="F3460" s="46"/>
      <c r="G3460" s="46"/>
      <c r="H3460" s="46"/>
      <c r="I3460" s="46"/>
      <c r="J3460" s="46"/>
      <c r="K3460" s="46"/>
      <c r="L3460" s="46"/>
      <c r="M3460" s="46"/>
      <c r="N3460" s="46"/>
      <c r="O3460" s="46"/>
    </row>
    <row r="3461" spans="1:15">
      <c r="A3461" s="45"/>
      <c r="B3461" s="44"/>
      <c r="C3461" s="46"/>
      <c r="D3461" s="46"/>
      <c r="E3461" s="46"/>
      <c r="F3461" s="46"/>
      <c r="G3461" s="46"/>
      <c r="H3461" s="46"/>
      <c r="I3461" s="46"/>
      <c r="J3461" s="46"/>
      <c r="K3461" s="46"/>
      <c r="L3461" s="46"/>
      <c r="M3461" s="46"/>
      <c r="N3461" s="46"/>
      <c r="O3461" s="46"/>
    </row>
    <row r="3462" spans="1:15">
      <c r="A3462" s="45"/>
      <c r="B3462" s="44"/>
      <c r="C3462" s="46"/>
      <c r="D3462" s="46"/>
      <c r="E3462" s="46"/>
      <c r="F3462" s="46"/>
      <c r="G3462" s="46"/>
      <c r="H3462" s="46"/>
      <c r="I3462" s="46"/>
      <c r="J3462" s="46"/>
      <c r="K3462" s="46"/>
      <c r="L3462" s="46"/>
      <c r="M3462" s="46"/>
      <c r="N3462" s="46"/>
      <c r="O3462" s="46"/>
    </row>
    <row r="3463" spans="1:15">
      <c r="A3463" s="45"/>
      <c r="B3463" s="44"/>
      <c r="C3463" s="46"/>
      <c r="D3463" s="46"/>
      <c r="E3463" s="46"/>
      <c r="F3463" s="46"/>
      <c r="G3463" s="46"/>
      <c r="H3463" s="46"/>
      <c r="I3463" s="46"/>
      <c r="J3463" s="46"/>
      <c r="K3463" s="46"/>
      <c r="L3463" s="46"/>
      <c r="M3463" s="46"/>
      <c r="N3463" s="46"/>
      <c r="O3463" s="46"/>
    </row>
    <row r="3464" spans="1:15">
      <c r="A3464" s="45"/>
      <c r="B3464" s="44"/>
      <c r="C3464" s="46"/>
      <c r="D3464" s="46"/>
      <c r="E3464" s="46"/>
      <c r="F3464" s="46"/>
      <c r="G3464" s="46"/>
      <c r="H3464" s="46"/>
      <c r="I3464" s="46"/>
      <c r="J3464" s="46"/>
      <c r="K3464" s="46"/>
      <c r="L3464" s="46"/>
      <c r="M3464" s="46"/>
      <c r="N3464" s="46"/>
      <c r="O3464" s="46"/>
    </row>
    <row r="3465" spans="1:15">
      <c r="A3465" s="45"/>
      <c r="B3465" s="44"/>
      <c r="C3465" s="46"/>
      <c r="D3465" s="46"/>
      <c r="E3465" s="46"/>
      <c r="F3465" s="46"/>
      <c r="G3465" s="46"/>
      <c r="H3465" s="46"/>
      <c r="I3465" s="46"/>
      <c r="J3465" s="46"/>
      <c r="K3465" s="46"/>
      <c r="L3465" s="46"/>
      <c r="M3465" s="46"/>
      <c r="N3465" s="46"/>
      <c r="O3465" s="46"/>
    </row>
    <row r="3466" spans="1:15">
      <c r="A3466" s="45"/>
      <c r="B3466" s="44"/>
      <c r="C3466" s="46"/>
      <c r="D3466" s="46"/>
      <c r="E3466" s="46"/>
      <c r="F3466" s="46"/>
      <c r="G3466" s="46"/>
      <c r="H3466" s="46"/>
      <c r="I3466" s="46"/>
      <c r="J3466" s="46"/>
      <c r="K3466" s="46"/>
      <c r="L3466" s="46"/>
      <c r="M3466" s="46"/>
      <c r="N3466" s="46"/>
      <c r="O3466" s="46"/>
    </row>
    <row r="3467" spans="1:15">
      <c r="A3467" s="45"/>
      <c r="B3467" s="44"/>
      <c r="C3467" s="46"/>
      <c r="D3467" s="46"/>
      <c r="E3467" s="46"/>
      <c r="F3467" s="46"/>
      <c r="G3467" s="46"/>
      <c r="H3467" s="46"/>
      <c r="I3467" s="46"/>
      <c r="J3467" s="46"/>
      <c r="K3467" s="46"/>
      <c r="L3467" s="46"/>
      <c r="M3467" s="46"/>
      <c r="N3467" s="46"/>
      <c r="O3467" s="46"/>
    </row>
    <row r="3468" spans="1:15">
      <c r="A3468" s="45"/>
      <c r="B3468" s="44"/>
      <c r="C3468" s="46"/>
      <c r="D3468" s="46"/>
      <c r="E3468" s="46"/>
      <c r="F3468" s="46"/>
      <c r="G3468" s="46"/>
      <c r="H3468" s="46"/>
      <c r="I3468" s="46"/>
      <c r="J3468" s="46"/>
      <c r="K3468" s="46"/>
      <c r="L3468" s="46"/>
      <c r="M3468" s="46"/>
      <c r="N3468" s="46"/>
      <c r="O3468" s="46"/>
    </row>
    <row r="3469" spans="1:15">
      <c r="A3469" s="45"/>
      <c r="B3469" s="44"/>
      <c r="C3469" s="46"/>
      <c r="D3469" s="46"/>
      <c r="E3469" s="46"/>
      <c r="F3469" s="46"/>
      <c r="G3469" s="46"/>
      <c r="H3469" s="46"/>
      <c r="I3469" s="46"/>
      <c r="J3469" s="46"/>
      <c r="K3469" s="46"/>
      <c r="L3469" s="46"/>
      <c r="M3469" s="46"/>
      <c r="N3469" s="46"/>
      <c r="O3469" s="46"/>
    </row>
    <row r="3470" spans="1:15">
      <c r="A3470" s="45"/>
      <c r="B3470" s="44"/>
      <c r="C3470" s="46"/>
      <c r="D3470" s="46"/>
      <c r="E3470" s="46"/>
      <c r="F3470" s="46"/>
      <c r="G3470" s="46"/>
      <c r="H3470" s="46"/>
      <c r="I3470" s="46"/>
      <c r="J3470" s="46"/>
      <c r="K3470" s="46"/>
      <c r="L3470" s="46"/>
      <c r="M3470" s="46"/>
      <c r="N3470" s="46"/>
      <c r="O3470" s="46"/>
    </row>
    <row r="3471" spans="1:15">
      <c r="A3471" s="45"/>
      <c r="B3471" s="44"/>
      <c r="C3471" s="46"/>
      <c r="D3471" s="46"/>
      <c r="E3471" s="46"/>
      <c r="F3471" s="46"/>
      <c r="G3471" s="46"/>
      <c r="H3471" s="46"/>
      <c r="I3471" s="46"/>
      <c r="J3471" s="46"/>
      <c r="K3471" s="46"/>
      <c r="L3471" s="46"/>
      <c r="M3471" s="46"/>
      <c r="N3471" s="46"/>
      <c r="O3471" s="46"/>
    </row>
    <row r="3472" spans="1:15">
      <c r="A3472" s="45"/>
      <c r="B3472" s="44"/>
      <c r="C3472" s="46"/>
      <c r="D3472" s="46"/>
      <c r="E3472" s="46"/>
      <c r="F3472" s="46"/>
      <c r="G3472" s="46"/>
      <c r="H3472" s="46"/>
      <c r="I3472" s="46"/>
      <c r="J3472" s="46"/>
      <c r="K3472" s="46"/>
      <c r="L3472" s="46"/>
      <c r="M3472" s="46"/>
      <c r="N3472" s="46"/>
      <c r="O3472" s="46"/>
    </row>
    <row r="3473" spans="1:15">
      <c r="A3473" s="45"/>
      <c r="B3473" s="44"/>
      <c r="C3473" s="46"/>
      <c r="D3473" s="46"/>
      <c r="E3473" s="46"/>
      <c r="F3473" s="46"/>
      <c r="G3473" s="46"/>
      <c r="H3473" s="46"/>
      <c r="I3473" s="46"/>
      <c r="J3473" s="46"/>
      <c r="K3473" s="46"/>
      <c r="L3473" s="46"/>
      <c r="M3473" s="46"/>
      <c r="N3473" s="46"/>
      <c r="O3473" s="46"/>
    </row>
    <row r="3474" spans="1:15">
      <c r="A3474" s="45"/>
      <c r="B3474" s="44"/>
      <c r="C3474" s="46"/>
      <c r="D3474" s="46"/>
      <c r="E3474" s="46"/>
      <c r="F3474" s="46"/>
      <c r="G3474" s="46"/>
      <c r="H3474" s="46"/>
      <c r="I3474" s="46"/>
      <c r="J3474" s="46"/>
      <c r="K3474" s="46"/>
      <c r="L3474" s="46"/>
      <c r="M3474" s="46"/>
      <c r="N3474" s="46"/>
      <c r="O3474" s="46"/>
    </row>
    <row r="3475" spans="1:15">
      <c r="A3475" s="45"/>
      <c r="B3475" s="44"/>
      <c r="C3475" s="46"/>
      <c r="D3475" s="46"/>
      <c r="E3475" s="46"/>
      <c r="F3475" s="46"/>
      <c r="G3475" s="46"/>
      <c r="H3475" s="46"/>
      <c r="I3475" s="46"/>
      <c r="J3475" s="46"/>
      <c r="K3475" s="46"/>
      <c r="L3475" s="46"/>
      <c r="M3475" s="46"/>
      <c r="N3475" s="46"/>
      <c r="O3475" s="46"/>
    </row>
    <row r="3476" spans="1:15">
      <c r="A3476" s="45"/>
      <c r="B3476" s="44"/>
      <c r="C3476" s="46"/>
      <c r="D3476" s="46"/>
      <c r="E3476" s="46"/>
      <c r="F3476" s="46"/>
      <c r="G3476" s="46"/>
      <c r="H3476" s="46"/>
      <c r="I3476" s="46"/>
      <c r="J3476" s="46"/>
      <c r="K3476" s="46"/>
      <c r="L3476" s="46"/>
      <c r="M3476" s="46"/>
      <c r="N3476" s="46"/>
      <c r="O3476" s="46"/>
    </row>
    <row r="3477" spans="1:15">
      <c r="A3477" s="45"/>
      <c r="B3477" s="44"/>
      <c r="C3477" s="46"/>
      <c r="D3477" s="46"/>
      <c r="E3477" s="46"/>
      <c r="F3477" s="46"/>
      <c r="G3477" s="46"/>
      <c r="H3477" s="46"/>
      <c r="I3477" s="46"/>
      <c r="J3477" s="46"/>
      <c r="K3477" s="46"/>
      <c r="L3477" s="46"/>
      <c r="M3477" s="46"/>
      <c r="N3477" s="46"/>
      <c r="O3477" s="46"/>
    </row>
    <row r="3478" spans="1:15">
      <c r="A3478" s="45"/>
      <c r="B3478" s="44"/>
      <c r="C3478" s="46"/>
      <c r="D3478" s="46"/>
      <c r="E3478" s="46"/>
      <c r="F3478" s="46"/>
      <c r="G3478" s="46"/>
      <c r="H3478" s="46"/>
      <c r="I3478" s="46"/>
      <c r="J3478" s="46"/>
      <c r="K3478" s="46"/>
      <c r="L3478" s="46"/>
      <c r="M3478" s="46"/>
      <c r="N3478" s="46"/>
      <c r="O3478" s="46"/>
    </row>
    <row r="3479" spans="1:15">
      <c r="A3479" s="45"/>
      <c r="B3479" s="44"/>
      <c r="C3479" s="46"/>
      <c r="D3479" s="46"/>
      <c r="E3479" s="46"/>
      <c r="F3479" s="46"/>
      <c r="G3479" s="46"/>
      <c r="H3479" s="46"/>
      <c r="I3479" s="46"/>
      <c r="J3479" s="46"/>
      <c r="K3479" s="46"/>
      <c r="L3479" s="46"/>
      <c r="M3479" s="46"/>
      <c r="N3479" s="46"/>
      <c r="O3479" s="46"/>
    </row>
    <row r="3480" spans="1:15">
      <c r="A3480" s="45"/>
      <c r="B3480" s="44"/>
      <c r="C3480" s="46"/>
      <c r="D3480" s="46"/>
      <c r="E3480" s="46"/>
      <c r="F3480" s="46"/>
      <c r="G3480" s="46"/>
      <c r="H3480" s="46"/>
      <c r="I3480" s="46"/>
      <c r="J3480" s="46"/>
      <c r="K3480" s="46"/>
      <c r="L3480" s="46"/>
      <c r="M3480" s="46"/>
      <c r="N3480" s="46"/>
      <c r="O3480" s="46"/>
    </row>
    <row r="3481" spans="1:15">
      <c r="A3481" s="45"/>
      <c r="B3481" s="44"/>
      <c r="C3481" s="46"/>
      <c r="D3481" s="46"/>
      <c r="E3481" s="46"/>
      <c r="F3481" s="46"/>
      <c r="G3481" s="46"/>
      <c r="H3481" s="46"/>
      <c r="I3481" s="46"/>
      <c r="J3481" s="46"/>
      <c r="K3481" s="46"/>
      <c r="L3481" s="46"/>
      <c r="M3481" s="46"/>
      <c r="N3481" s="46"/>
      <c r="O3481" s="46"/>
    </row>
    <row r="3482" spans="1:15">
      <c r="A3482" s="45"/>
      <c r="B3482" s="44"/>
      <c r="C3482" s="46"/>
      <c r="D3482" s="46"/>
      <c r="E3482" s="46"/>
      <c r="F3482" s="46"/>
      <c r="G3482" s="46"/>
      <c r="H3482" s="46"/>
      <c r="I3482" s="46"/>
      <c r="J3482" s="46"/>
      <c r="K3482" s="46"/>
      <c r="L3482" s="46"/>
      <c r="M3482" s="46"/>
      <c r="N3482" s="46"/>
      <c r="O3482" s="46"/>
    </row>
    <row r="3483" spans="1:15">
      <c r="A3483" s="45"/>
      <c r="B3483" s="44"/>
      <c r="C3483" s="46"/>
      <c r="D3483" s="46"/>
      <c r="E3483" s="46"/>
      <c r="F3483" s="46"/>
      <c r="G3483" s="46"/>
      <c r="H3483" s="46"/>
      <c r="I3483" s="46"/>
      <c r="J3483" s="46"/>
      <c r="K3483" s="46"/>
      <c r="L3483" s="46"/>
      <c r="M3483" s="46"/>
      <c r="N3483" s="46"/>
      <c r="O3483" s="46"/>
    </row>
    <row r="3484" spans="1:15">
      <c r="A3484" s="45"/>
      <c r="B3484" s="44"/>
      <c r="C3484" s="46"/>
      <c r="D3484" s="46"/>
      <c r="E3484" s="46"/>
      <c r="F3484" s="46"/>
      <c r="G3484" s="46"/>
      <c r="H3484" s="46"/>
      <c r="I3484" s="46"/>
      <c r="J3484" s="46"/>
      <c r="K3484" s="46"/>
      <c r="L3484" s="46"/>
      <c r="M3484" s="46"/>
      <c r="N3484" s="46"/>
      <c r="O3484" s="46"/>
    </row>
    <row r="3485" spans="1:15">
      <c r="A3485" s="45"/>
      <c r="B3485" s="44"/>
      <c r="C3485" s="46"/>
      <c r="D3485" s="46"/>
      <c r="E3485" s="46"/>
      <c r="F3485" s="46"/>
      <c r="G3485" s="46"/>
      <c r="H3485" s="46"/>
      <c r="I3485" s="46"/>
      <c r="J3485" s="46"/>
      <c r="K3485" s="46"/>
      <c r="L3485" s="46"/>
      <c r="M3485" s="46"/>
      <c r="N3485" s="46"/>
      <c r="O3485" s="46"/>
    </row>
    <row r="3486" spans="1:15">
      <c r="A3486" s="45"/>
      <c r="B3486" s="44"/>
      <c r="C3486" s="46"/>
      <c r="D3486" s="46"/>
      <c r="E3486" s="46"/>
      <c r="F3486" s="46"/>
      <c r="G3486" s="46"/>
      <c r="H3486" s="46"/>
      <c r="I3486" s="46"/>
      <c r="J3486" s="46"/>
      <c r="K3486" s="46"/>
      <c r="L3486" s="46"/>
      <c r="M3486" s="46"/>
      <c r="N3486" s="46"/>
      <c r="O3486" s="46"/>
    </row>
    <row r="3487" spans="1:15">
      <c r="A3487" s="45"/>
      <c r="B3487" s="44"/>
      <c r="C3487" s="46"/>
      <c r="D3487" s="46"/>
      <c r="E3487" s="46"/>
      <c r="F3487" s="46"/>
      <c r="G3487" s="46"/>
      <c r="H3487" s="46"/>
      <c r="I3487" s="46"/>
      <c r="J3487" s="46"/>
      <c r="K3487" s="46"/>
      <c r="L3487" s="46"/>
      <c r="M3487" s="46"/>
      <c r="N3487" s="46"/>
      <c r="O3487" s="46"/>
    </row>
    <row r="3488" spans="1:15">
      <c r="A3488" s="45"/>
      <c r="B3488" s="44"/>
      <c r="C3488" s="46"/>
      <c r="D3488" s="46"/>
      <c r="E3488" s="46"/>
      <c r="F3488" s="46"/>
      <c r="G3488" s="46"/>
      <c r="H3488" s="46"/>
      <c r="I3488" s="46"/>
      <c r="J3488" s="46"/>
      <c r="K3488" s="46"/>
      <c r="L3488" s="46"/>
      <c r="M3488" s="46"/>
      <c r="N3488" s="46"/>
      <c r="O3488" s="46"/>
    </row>
    <row r="3489" spans="1:15">
      <c r="A3489" s="45"/>
      <c r="B3489" s="44"/>
      <c r="C3489" s="46"/>
      <c r="D3489" s="46"/>
      <c r="E3489" s="46"/>
      <c r="F3489" s="46"/>
      <c r="G3489" s="46"/>
      <c r="H3489" s="46"/>
      <c r="I3489" s="46"/>
      <c r="J3489" s="46"/>
      <c r="K3489" s="46"/>
      <c r="L3489" s="46"/>
      <c r="M3489" s="46"/>
      <c r="N3489" s="46"/>
      <c r="O3489" s="46"/>
    </row>
    <row r="3490" spans="1:15">
      <c r="A3490" s="45"/>
      <c r="B3490" s="44"/>
      <c r="C3490" s="46"/>
      <c r="D3490" s="46"/>
      <c r="E3490" s="46"/>
      <c r="F3490" s="46"/>
      <c r="G3490" s="46"/>
      <c r="H3490" s="46"/>
      <c r="I3490" s="46"/>
      <c r="J3490" s="46"/>
      <c r="K3490" s="46"/>
      <c r="L3490" s="46"/>
      <c r="M3490" s="46"/>
      <c r="N3490" s="46"/>
      <c r="O3490" s="46"/>
    </row>
    <row r="3491" spans="1:15">
      <c r="A3491" s="45"/>
      <c r="B3491" s="44"/>
      <c r="C3491" s="46"/>
      <c r="D3491" s="46"/>
      <c r="E3491" s="46"/>
      <c r="F3491" s="46"/>
      <c r="G3491" s="46"/>
      <c r="H3491" s="46"/>
      <c r="I3491" s="46"/>
      <c r="J3491" s="46"/>
      <c r="K3491" s="46"/>
      <c r="L3491" s="46"/>
      <c r="M3491" s="46"/>
      <c r="N3491" s="46"/>
      <c r="O3491" s="46"/>
    </row>
    <row r="3492" spans="1:15">
      <c r="A3492" s="45"/>
      <c r="B3492" s="44"/>
      <c r="C3492" s="46"/>
      <c r="D3492" s="46"/>
      <c r="E3492" s="46"/>
      <c r="F3492" s="46"/>
      <c r="G3492" s="46"/>
      <c r="H3492" s="46"/>
      <c r="I3492" s="46"/>
      <c r="J3492" s="46"/>
      <c r="K3492" s="46"/>
      <c r="L3492" s="46"/>
      <c r="M3492" s="46"/>
      <c r="N3492" s="46"/>
      <c r="O3492" s="46"/>
    </row>
    <row r="3493" spans="1:15">
      <c r="A3493" s="45"/>
      <c r="B3493" s="44"/>
      <c r="C3493" s="46"/>
      <c r="D3493" s="46"/>
      <c r="E3493" s="46"/>
      <c r="F3493" s="46"/>
      <c r="G3493" s="46"/>
      <c r="H3493" s="46"/>
      <c r="I3493" s="46"/>
      <c r="J3493" s="46"/>
      <c r="K3493" s="46"/>
      <c r="L3493" s="46"/>
      <c r="M3493" s="46"/>
      <c r="N3493" s="46"/>
      <c r="O3493" s="46"/>
    </row>
    <row r="3494" spans="1:15">
      <c r="A3494" s="45"/>
      <c r="B3494" s="44"/>
      <c r="C3494" s="46"/>
      <c r="D3494" s="46"/>
      <c r="E3494" s="46"/>
      <c r="F3494" s="46"/>
      <c r="G3494" s="46"/>
      <c r="H3494" s="46"/>
      <c r="I3494" s="46"/>
      <c r="J3494" s="46"/>
      <c r="K3494" s="46"/>
      <c r="L3494" s="46"/>
      <c r="M3494" s="46"/>
      <c r="N3494" s="46"/>
      <c r="O3494" s="46"/>
    </row>
    <row r="3495" spans="1:15">
      <c r="A3495" s="45"/>
      <c r="B3495" s="44"/>
      <c r="C3495" s="46"/>
      <c r="D3495" s="46"/>
      <c r="E3495" s="46"/>
      <c r="F3495" s="46"/>
      <c r="G3495" s="46"/>
      <c r="H3495" s="46"/>
      <c r="I3495" s="46"/>
      <c r="J3495" s="46"/>
      <c r="K3495" s="46"/>
      <c r="L3495" s="46"/>
      <c r="M3495" s="46"/>
      <c r="N3495" s="46"/>
      <c r="O3495" s="46"/>
    </row>
    <row r="3496" spans="1:15">
      <c r="A3496" s="45"/>
      <c r="B3496" s="44"/>
      <c r="C3496" s="46"/>
      <c r="D3496" s="46"/>
      <c r="E3496" s="46"/>
      <c r="F3496" s="46"/>
      <c r="G3496" s="46"/>
      <c r="H3496" s="46"/>
      <c r="I3496" s="46"/>
      <c r="J3496" s="46"/>
      <c r="K3496" s="46"/>
      <c r="L3496" s="46"/>
      <c r="M3496" s="46"/>
      <c r="N3496" s="46"/>
      <c r="O3496" s="46"/>
    </row>
    <row r="3497" spans="1:15">
      <c r="A3497" s="45"/>
      <c r="B3497" s="44"/>
      <c r="C3497" s="46"/>
      <c r="D3497" s="46"/>
      <c r="E3497" s="46"/>
      <c r="F3497" s="46"/>
      <c r="G3497" s="46"/>
      <c r="H3497" s="46"/>
      <c r="I3497" s="46"/>
      <c r="J3497" s="46"/>
      <c r="K3497" s="46"/>
      <c r="L3497" s="46"/>
      <c r="M3497" s="46"/>
      <c r="N3497" s="46"/>
      <c r="O3497" s="46"/>
    </row>
    <row r="3498" spans="1:15">
      <c r="A3498" s="45"/>
      <c r="B3498" s="44"/>
      <c r="C3498" s="46"/>
      <c r="D3498" s="46"/>
      <c r="E3498" s="46"/>
      <c r="F3498" s="46"/>
      <c r="G3498" s="46"/>
      <c r="H3498" s="46"/>
      <c r="I3498" s="46"/>
      <c r="J3498" s="46"/>
      <c r="K3498" s="46"/>
      <c r="L3498" s="46"/>
      <c r="M3498" s="46"/>
      <c r="N3498" s="46"/>
      <c r="O3498" s="46"/>
    </row>
    <row r="3499" spans="1:15">
      <c r="A3499" s="45"/>
      <c r="B3499" s="44"/>
      <c r="C3499" s="46"/>
      <c r="D3499" s="46"/>
      <c r="E3499" s="46"/>
      <c r="F3499" s="46"/>
      <c r="G3499" s="46"/>
      <c r="H3499" s="46"/>
      <c r="I3499" s="46"/>
      <c r="J3499" s="46"/>
      <c r="K3499" s="46"/>
      <c r="L3499" s="46"/>
      <c r="M3499" s="46"/>
      <c r="N3499" s="46"/>
      <c r="O3499" s="46"/>
    </row>
    <row r="3500" spans="1:15">
      <c r="A3500" s="45"/>
      <c r="B3500" s="44"/>
      <c r="C3500" s="46"/>
      <c r="D3500" s="46"/>
      <c r="E3500" s="46"/>
      <c r="F3500" s="46"/>
      <c r="G3500" s="46"/>
      <c r="H3500" s="46"/>
      <c r="I3500" s="46"/>
      <c r="J3500" s="46"/>
      <c r="K3500" s="46"/>
      <c r="L3500" s="46"/>
      <c r="M3500" s="46"/>
      <c r="N3500" s="46"/>
      <c r="O3500" s="46"/>
    </row>
    <row r="3501" spans="1:15">
      <c r="A3501" s="45"/>
      <c r="B3501" s="44"/>
      <c r="C3501" s="46"/>
      <c r="D3501" s="46"/>
      <c r="E3501" s="46"/>
      <c r="F3501" s="46"/>
      <c r="G3501" s="46"/>
      <c r="H3501" s="46"/>
      <c r="I3501" s="46"/>
      <c r="J3501" s="46"/>
      <c r="K3501" s="46"/>
      <c r="L3501" s="46"/>
      <c r="M3501" s="46"/>
      <c r="N3501" s="46"/>
      <c r="O3501" s="46"/>
    </row>
    <row r="3502" spans="1:15">
      <c r="A3502" s="45"/>
      <c r="B3502" s="44"/>
      <c r="C3502" s="46"/>
      <c r="D3502" s="46"/>
      <c r="E3502" s="46"/>
      <c r="F3502" s="46"/>
      <c r="G3502" s="46"/>
      <c r="H3502" s="46"/>
      <c r="I3502" s="46"/>
      <c r="J3502" s="46"/>
      <c r="K3502" s="46"/>
      <c r="L3502" s="46"/>
      <c r="M3502" s="46"/>
      <c r="N3502" s="46"/>
      <c r="O3502" s="46"/>
    </row>
    <row r="3503" spans="1:15">
      <c r="A3503" s="45"/>
      <c r="B3503" s="44"/>
      <c r="C3503" s="46"/>
      <c r="D3503" s="46"/>
      <c r="E3503" s="46"/>
      <c r="F3503" s="46"/>
      <c r="G3503" s="46"/>
      <c r="H3503" s="46"/>
      <c r="I3503" s="46"/>
      <c r="J3503" s="46"/>
      <c r="K3503" s="46"/>
      <c r="L3503" s="46"/>
      <c r="M3503" s="46"/>
      <c r="N3503" s="46"/>
      <c r="O3503" s="46"/>
    </row>
    <row r="3504" spans="1:15">
      <c r="A3504" s="45"/>
      <c r="B3504" s="44"/>
      <c r="C3504" s="46"/>
      <c r="D3504" s="46"/>
      <c r="E3504" s="46"/>
      <c r="F3504" s="46"/>
      <c r="G3504" s="46"/>
      <c r="H3504" s="46"/>
      <c r="I3504" s="46"/>
      <c r="J3504" s="46"/>
      <c r="K3504" s="46"/>
      <c r="L3504" s="46"/>
      <c r="M3504" s="46"/>
      <c r="N3504" s="46"/>
      <c r="O3504" s="46"/>
    </row>
    <row r="3505" spans="1:15">
      <c r="A3505" s="45"/>
      <c r="B3505" s="44"/>
      <c r="C3505" s="46"/>
      <c r="D3505" s="46"/>
      <c r="E3505" s="46"/>
      <c r="F3505" s="46"/>
      <c r="G3505" s="46"/>
      <c r="H3505" s="46"/>
      <c r="I3505" s="46"/>
      <c r="J3505" s="46"/>
      <c r="K3505" s="46"/>
      <c r="L3505" s="46"/>
      <c r="M3505" s="46"/>
      <c r="N3505" s="46"/>
      <c r="O3505" s="46"/>
    </row>
    <row r="3506" spans="1:15">
      <c r="A3506" s="45"/>
      <c r="B3506" s="44"/>
      <c r="C3506" s="46"/>
      <c r="D3506" s="46"/>
      <c r="E3506" s="46"/>
      <c r="F3506" s="46"/>
      <c r="G3506" s="46"/>
      <c r="H3506" s="46"/>
      <c r="I3506" s="46"/>
      <c r="J3506" s="46"/>
      <c r="K3506" s="46"/>
      <c r="L3506" s="46"/>
      <c r="M3506" s="46"/>
      <c r="N3506" s="46"/>
      <c r="O3506" s="46"/>
    </row>
    <row r="3507" spans="1:15">
      <c r="A3507" s="45"/>
      <c r="B3507" s="44"/>
      <c r="C3507" s="46"/>
      <c r="D3507" s="46"/>
      <c r="E3507" s="46"/>
      <c r="F3507" s="46"/>
      <c r="G3507" s="46"/>
      <c r="H3507" s="46"/>
      <c r="I3507" s="46"/>
      <c r="J3507" s="46"/>
      <c r="K3507" s="46"/>
      <c r="L3507" s="46"/>
      <c r="M3507" s="46"/>
      <c r="N3507" s="46"/>
      <c r="O3507" s="46"/>
    </row>
    <row r="3508" spans="1:15">
      <c r="A3508" s="45"/>
      <c r="B3508" s="44"/>
      <c r="C3508" s="46"/>
      <c r="D3508" s="46"/>
      <c r="E3508" s="46"/>
      <c r="F3508" s="46"/>
      <c r="G3508" s="46"/>
      <c r="H3508" s="46"/>
      <c r="I3508" s="46"/>
      <c r="J3508" s="46"/>
      <c r="K3508" s="46"/>
      <c r="L3508" s="46"/>
      <c r="M3508" s="46"/>
      <c r="N3508" s="46"/>
      <c r="O3508" s="46"/>
    </row>
    <row r="3509" spans="1:15">
      <c r="A3509" s="45"/>
      <c r="B3509" s="44"/>
      <c r="C3509" s="46"/>
      <c r="D3509" s="46"/>
      <c r="E3509" s="46"/>
      <c r="F3509" s="46"/>
      <c r="G3509" s="46"/>
      <c r="H3509" s="46"/>
      <c r="I3509" s="46"/>
      <c r="J3509" s="46"/>
      <c r="K3509" s="46"/>
      <c r="L3509" s="46"/>
      <c r="M3509" s="46"/>
      <c r="N3509" s="46"/>
      <c r="O3509" s="46"/>
    </row>
    <row r="3510" spans="1:15">
      <c r="A3510" s="45"/>
      <c r="B3510" s="44"/>
      <c r="C3510" s="46"/>
      <c r="D3510" s="46"/>
      <c r="E3510" s="46"/>
      <c r="F3510" s="46"/>
      <c r="G3510" s="46"/>
      <c r="H3510" s="46"/>
      <c r="I3510" s="46"/>
      <c r="J3510" s="46"/>
      <c r="K3510" s="46"/>
      <c r="L3510" s="46"/>
      <c r="M3510" s="46"/>
      <c r="N3510" s="46"/>
      <c r="O3510" s="46"/>
    </row>
    <row r="3511" spans="1:15">
      <c r="A3511" s="45"/>
      <c r="B3511" s="44"/>
      <c r="C3511" s="46"/>
      <c r="D3511" s="46"/>
      <c r="E3511" s="46"/>
      <c r="F3511" s="46"/>
      <c r="G3511" s="46"/>
      <c r="H3511" s="46"/>
      <c r="I3511" s="46"/>
      <c r="J3511" s="46"/>
      <c r="K3511" s="46"/>
      <c r="L3511" s="46"/>
      <c r="M3511" s="46"/>
      <c r="N3511" s="46"/>
      <c r="O3511" s="46"/>
    </row>
    <row r="3512" spans="1:15">
      <c r="A3512" s="45"/>
      <c r="B3512" s="44"/>
      <c r="C3512" s="46"/>
      <c r="D3512" s="46"/>
      <c r="E3512" s="46"/>
      <c r="F3512" s="46"/>
      <c r="G3512" s="46"/>
      <c r="H3512" s="46"/>
      <c r="I3512" s="46"/>
      <c r="J3512" s="46"/>
      <c r="K3512" s="46"/>
      <c r="L3512" s="46"/>
      <c r="M3512" s="46"/>
      <c r="N3512" s="46"/>
      <c r="O3512" s="46"/>
    </row>
    <row r="3513" spans="1:15">
      <c r="A3513" s="45"/>
      <c r="B3513" s="44"/>
      <c r="C3513" s="46"/>
      <c r="D3513" s="46"/>
      <c r="E3513" s="46"/>
      <c r="F3513" s="46"/>
      <c r="G3513" s="46"/>
      <c r="H3513" s="46"/>
      <c r="I3513" s="46"/>
      <c r="J3513" s="46"/>
      <c r="K3513" s="46"/>
      <c r="L3513" s="46"/>
      <c r="M3513" s="46"/>
      <c r="N3513" s="46"/>
      <c r="O3513" s="46"/>
    </row>
    <row r="3514" spans="1:15">
      <c r="A3514" s="45"/>
      <c r="B3514" s="44"/>
      <c r="C3514" s="46"/>
      <c r="D3514" s="46"/>
      <c r="E3514" s="46"/>
      <c r="F3514" s="46"/>
      <c r="G3514" s="46"/>
      <c r="H3514" s="46"/>
      <c r="I3514" s="46"/>
      <c r="J3514" s="46"/>
      <c r="K3514" s="46"/>
      <c r="L3514" s="46"/>
      <c r="M3514" s="46"/>
      <c r="N3514" s="46"/>
      <c r="O3514" s="46"/>
    </row>
    <row r="3515" spans="1:15">
      <c r="A3515" s="45"/>
      <c r="B3515" s="44"/>
      <c r="C3515" s="46"/>
      <c r="D3515" s="46"/>
      <c r="E3515" s="46"/>
      <c r="F3515" s="46"/>
      <c r="G3515" s="46"/>
      <c r="H3515" s="46"/>
      <c r="I3515" s="46"/>
      <c r="J3515" s="46"/>
      <c r="K3515" s="46"/>
      <c r="L3515" s="46"/>
      <c r="M3515" s="46"/>
      <c r="N3515" s="46"/>
      <c r="O3515" s="46"/>
    </row>
    <row r="3516" spans="1:15">
      <c r="A3516" s="45"/>
      <c r="B3516" s="44"/>
      <c r="C3516" s="46"/>
      <c r="D3516" s="46"/>
      <c r="E3516" s="46"/>
      <c r="F3516" s="46"/>
      <c r="G3516" s="46"/>
      <c r="H3516" s="46"/>
      <c r="I3516" s="46"/>
      <c r="J3516" s="46"/>
      <c r="K3516" s="46"/>
      <c r="L3516" s="46"/>
      <c r="M3516" s="46"/>
      <c r="N3516" s="46"/>
      <c r="O3516" s="46"/>
    </row>
    <row r="3517" spans="1:15">
      <c r="A3517" s="45"/>
      <c r="B3517" s="44"/>
      <c r="C3517" s="46"/>
      <c r="D3517" s="46"/>
      <c r="E3517" s="46"/>
      <c r="F3517" s="46"/>
      <c r="G3517" s="46"/>
      <c r="H3517" s="46"/>
      <c r="I3517" s="46"/>
      <c r="J3517" s="46"/>
      <c r="K3517" s="46"/>
      <c r="L3517" s="46"/>
      <c r="M3517" s="46"/>
      <c r="N3517" s="46"/>
      <c r="O3517" s="46"/>
    </row>
    <row r="3518" spans="1:15">
      <c r="A3518" s="45"/>
      <c r="B3518" s="44"/>
      <c r="C3518" s="46"/>
      <c r="D3518" s="46"/>
      <c r="E3518" s="46"/>
      <c r="F3518" s="46"/>
      <c r="G3518" s="46"/>
      <c r="H3518" s="46"/>
      <c r="I3518" s="46"/>
      <c r="J3518" s="46"/>
      <c r="K3518" s="46"/>
      <c r="L3518" s="46"/>
      <c r="M3518" s="46"/>
      <c r="N3518" s="46"/>
      <c r="O3518" s="46"/>
    </row>
    <row r="3519" spans="1:15">
      <c r="A3519" s="45"/>
      <c r="B3519" s="44"/>
      <c r="C3519" s="46"/>
      <c r="D3519" s="46"/>
      <c r="E3519" s="46"/>
      <c r="F3519" s="46"/>
      <c r="G3519" s="46"/>
      <c r="H3519" s="46"/>
      <c r="I3519" s="46"/>
      <c r="J3519" s="46"/>
      <c r="K3519" s="46"/>
      <c r="L3519" s="46"/>
      <c r="M3519" s="46"/>
      <c r="N3519" s="46"/>
      <c r="O3519" s="46"/>
    </row>
    <row r="3520" spans="1:15">
      <c r="A3520" s="45"/>
      <c r="B3520" s="44"/>
      <c r="C3520" s="46"/>
      <c r="D3520" s="46"/>
      <c r="E3520" s="46"/>
      <c r="F3520" s="46"/>
      <c r="G3520" s="46"/>
      <c r="H3520" s="46"/>
      <c r="I3520" s="46"/>
      <c r="J3520" s="46"/>
      <c r="K3520" s="46"/>
      <c r="L3520" s="46"/>
      <c r="M3520" s="46"/>
      <c r="N3520" s="46"/>
      <c r="O3520" s="46"/>
    </row>
    <row r="3521" spans="1:15">
      <c r="A3521" s="45"/>
      <c r="B3521" s="44"/>
      <c r="C3521" s="46"/>
      <c r="D3521" s="46"/>
      <c r="E3521" s="46"/>
      <c r="F3521" s="46"/>
      <c r="G3521" s="46"/>
      <c r="H3521" s="46"/>
      <c r="I3521" s="46"/>
      <c r="J3521" s="46"/>
      <c r="K3521" s="46"/>
      <c r="L3521" s="46"/>
      <c r="M3521" s="46"/>
      <c r="N3521" s="46"/>
      <c r="O3521" s="46"/>
    </row>
    <row r="3522" spans="1:15">
      <c r="A3522" s="45"/>
      <c r="B3522" s="44"/>
      <c r="C3522" s="46"/>
      <c r="D3522" s="46"/>
      <c r="E3522" s="46"/>
      <c r="F3522" s="46"/>
      <c r="G3522" s="46"/>
      <c r="H3522" s="46"/>
      <c r="I3522" s="46"/>
      <c r="J3522" s="46"/>
      <c r="K3522" s="46"/>
      <c r="L3522" s="46"/>
      <c r="M3522" s="46"/>
      <c r="N3522" s="46"/>
      <c r="O3522" s="46"/>
    </row>
    <row r="3523" spans="1:15">
      <c r="A3523" s="45"/>
      <c r="B3523" s="44"/>
      <c r="C3523" s="46"/>
      <c r="D3523" s="46"/>
      <c r="E3523" s="46"/>
      <c r="F3523" s="46"/>
      <c r="G3523" s="46"/>
      <c r="H3523" s="46"/>
      <c r="I3523" s="46"/>
      <c r="J3523" s="46"/>
      <c r="K3523" s="46"/>
      <c r="L3523" s="46"/>
      <c r="M3523" s="46"/>
      <c r="N3523" s="46"/>
      <c r="O3523" s="46"/>
    </row>
    <row r="3524" spans="1:15">
      <c r="A3524" s="45"/>
      <c r="B3524" s="44"/>
      <c r="C3524" s="46"/>
      <c r="D3524" s="46"/>
      <c r="E3524" s="46"/>
      <c r="F3524" s="46"/>
      <c r="G3524" s="46"/>
      <c r="H3524" s="46"/>
      <c r="I3524" s="46"/>
      <c r="J3524" s="46"/>
      <c r="K3524" s="46"/>
      <c r="L3524" s="46"/>
      <c r="M3524" s="46"/>
      <c r="N3524" s="46"/>
      <c r="O3524" s="46"/>
    </row>
    <row r="3525" spans="1:15">
      <c r="A3525" s="45"/>
      <c r="B3525" s="44"/>
      <c r="C3525" s="46"/>
      <c r="D3525" s="46"/>
      <c r="E3525" s="46"/>
      <c r="F3525" s="46"/>
      <c r="G3525" s="46"/>
      <c r="H3525" s="46"/>
      <c r="I3525" s="46"/>
      <c r="J3525" s="46"/>
      <c r="K3525" s="46"/>
      <c r="L3525" s="46"/>
      <c r="M3525" s="46"/>
      <c r="N3525" s="46"/>
      <c r="O3525" s="46"/>
    </row>
    <row r="3526" spans="1:15">
      <c r="A3526" s="45"/>
      <c r="B3526" s="44"/>
      <c r="C3526" s="46"/>
      <c r="D3526" s="46"/>
      <c r="E3526" s="46"/>
      <c r="F3526" s="46"/>
      <c r="G3526" s="46"/>
      <c r="H3526" s="46"/>
      <c r="I3526" s="46"/>
      <c r="J3526" s="46"/>
      <c r="K3526" s="46"/>
      <c r="L3526" s="46"/>
      <c r="M3526" s="46"/>
      <c r="N3526" s="46"/>
      <c r="O3526" s="46"/>
    </row>
    <row r="3527" spans="1:15">
      <c r="A3527" s="45"/>
      <c r="B3527" s="44"/>
      <c r="C3527" s="46"/>
      <c r="D3527" s="46"/>
      <c r="E3527" s="46"/>
      <c r="F3527" s="46"/>
      <c r="G3527" s="46"/>
      <c r="H3527" s="46"/>
      <c r="I3527" s="46"/>
      <c r="J3527" s="46"/>
      <c r="K3527" s="46"/>
      <c r="L3527" s="46"/>
      <c r="M3527" s="46"/>
      <c r="N3527" s="46"/>
      <c r="O3527" s="46"/>
    </row>
    <row r="3528" spans="1:15">
      <c r="A3528" s="45"/>
      <c r="B3528" s="44"/>
      <c r="C3528" s="46"/>
      <c r="D3528" s="46"/>
      <c r="E3528" s="46"/>
      <c r="F3528" s="46"/>
      <c r="G3528" s="46"/>
      <c r="H3528" s="46"/>
      <c r="I3528" s="46"/>
      <c r="J3528" s="46"/>
      <c r="K3528" s="46"/>
      <c r="L3528" s="46"/>
      <c r="M3528" s="46"/>
      <c r="N3528" s="46"/>
      <c r="O3528" s="46"/>
    </row>
    <row r="3529" spans="1:15">
      <c r="A3529" s="45"/>
      <c r="B3529" s="44"/>
      <c r="C3529" s="46"/>
      <c r="D3529" s="46"/>
      <c r="E3529" s="46"/>
      <c r="F3529" s="46"/>
      <c r="G3529" s="46"/>
      <c r="H3529" s="46"/>
      <c r="I3529" s="46"/>
      <c r="J3529" s="46"/>
      <c r="K3529" s="46"/>
      <c r="L3529" s="46"/>
      <c r="M3529" s="46"/>
      <c r="N3529" s="46"/>
      <c r="O3529" s="46"/>
    </row>
    <row r="3530" spans="1:15">
      <c r="A3530" s="45"/>
      <c r="B3530" s="44"/>
      <c r="C3530" s="46"/>
      <c r="D3530" s="46"/>
      <c r="E3530" s="46"/>
      <c r="F3530" s="46"/>
      <c r="G3530" s="46"/>
      <c r="H3530" s="46"/>
      <c r="I3530" s="46"/>
      <c r="J3530" s="46"/>
      <c r="K3530" s="46"/>
      <c r="L3530" s="46"/>
      <c r="M3530" s="46"/>
      <c r="N3530" s="46"/>
      <c r="O3530" s="46"/>
    </row>
    <row r="3531" spans="1:15">
      <c r="A3531" s="45"/>
      <c r="B3531" s="44"/>
      <c r="C3531" s="46"/>
      <c r="D3531" s="46"/>
      <c r="E3531" s="46"/>
      <c r="F3531" s="46"/>
      <c r="G3531" s="46"/>
      <c r="H3531" s="46"/>
      <c r="I3531" s="46"/>
      <c r="J3531" s="46"/>
      <c r="K3531" s="46"/>
      <c r="L3531" s="46"/>
      <c r="M3531" s="46"/>
      <c r="N3531" s="46"/>
      <c r="O3531" s="46"/>
    </row>
    <row r="3532" spans="1:15">
      <c r="A3532" s="45"/>
      <c r="B3532" s="44"/>
      <c r="C3532" s="46"/>
      <c r="D3532" s="46"/>
      <c r="E3532" s="46"/>
      <c r="F3532" s="46"/>
      <c r="G3532" s="46"/>
      <c r="H3532" s="46"/>
      <c r="I3532" s="46"/>
      <c r="J3532" s="46"/>
      <c r="K3532" s="46"/>
      <c r="L3532" s="46"/>
      <c r="M3532" s="46"/>
      <c r="N3532" s="46"/>
      <c r="O3532" s="46"/>
    </row>
    <row r="3533" spans="1:15">
      <c r="A3533" s="45"/>
      <c r="B3533" s="44"/>
      <c r="C3533" s="46"/>
      <c r="D3533" s="46"/>
      <c r="E3533" s="46"/>
      <c r="F3533" s="46"/>
      <c r="G3533" s="46"/>
      <c r="H3533" s="46"/>
      <c r="I3533" s="46"/>
      <c r="J3533" s="46"/>
      <c r="K3533" s="46"/>
      <c r="L3533" s="46"/>
      <c r="M3533" s="46"/>
      <c r="N3533" s="46"/>
      <c r="O3533" s="46"/>
    </row>
    <row r="3534" spans="1:15">
      <c r="A3534" s="45"/>
      <c r="B3534" s="44"/>
      <c r="C3534" s="46"/>
      <c r="D3534" s="46"/>
      <c r="E3534" s="46"/>
      <c r="F3534" s="46"/>
      <c r="G3534" s="46"/>
      <c r="H3534" s="46"/>
      <c r="I3534" s="46"/>
      <c r="J3534" s="46"/>
      <c r="K3534" s="46"/>
      <c r="L3534" s="46"/>
      <c r="M3534" s="46"/>
      <c r="N3534" s="46"/>
      <c r="O3534" s="46"/>
    </row>
    <row r="3535" spans="1:15">
      <c r="A3535" s="45"/>
      <c r="B3535" s="44"/>
      <c r="C3535" s="46"/>
      <c r="D3535" s="46"/>
      <c r="E3535" s="46"/>
      <c r="F3535" s="46"/>
      <c r="G3535" s="46"/>
      <c r="H3535" s="46"/>
      <c r="I3535" s="46"/>
      <c r="J3535" s="46"/>
      <c r="K3535" s="46"/>
      <c r="L3535" s="46"/>
      <c r="M3535" s="46"/>
      <c r="N3535" s="46"/>
      <c r="O3535" s="46"/>
    </row>
    <row r="3536" spans="1:15">
      <c r="A3536" s="45"/>
      <c r="B3536" s="44"/>
      <c r="C3536" s="46"/>
      <c r="D3536" s="46"/>
      <c r="E3536" s="46"/>
      <c r="F3536" s="46"/>
      <c r="G3536" s="46"/>
      <c r="H3536" s="46"/>
      <c r="I3536" s="46"/>
      <c r="J3536" s="46"/>
      <c r="K3536" s="46"/>
      <c r="L3536" s="46"/>
      <c r="M3536" s="46"/>
      <c r="N3536" s="46"/>
      <c r="O3536" s="46"/>
    </row>
    <row r="3537" spans="1:15">
      <c r="A3537" s="45"/>
      <c r="B3537" s="44"/>
      <c r="C3537" s="46"/>
      <c r="D3537" s="46"/>
      <c r="E3537" s="46"/>
      <c r="F3537" s="46"/>
      <c r="G3537" s="46"/>
      <c r="H3537" s="46"/>
      <c r="I3537" s="46"/>
      <c r="J3537" s="46"/>
      <c r="K3537" s="46"/>
      <c r="L3537" s="46"/>
      <c r="M3537" s="46"/>
      <c r="N3537" s="46"/>
      <c r="O3537" s="46"/>
    </row>
    <row r="3538" spans="1:15">
      <c r="A3538" s="45"/>
      <c r="B3538" s="44"/>
      <c r="C3538" s="46"/>
      <c r="D3538" s="46"/>
      <c r="E3538" s="46"/>
      <c r="F3538" s="46"/>
      <c r="G3538" s="46"/>
      <c r="H3538" s="46"/>
      <c r="I3538" s="46"/>
      <c r="J3538" s="46"/>
      <c r="K3538" s="46"/>
      <c r="L3538" s="46"/>
      <c r="M3538" s="46"/>
      <c r="N3538" s="46"/>
      <c r="O3538" s="46"/>
    </row>
    <row r="3539" spans="1:15">
      <c r="A3539" s="45"/>
      <c r="B3539" s="44"/>
      <c r="C3539" s="46"/>
      <c r="D3539" s="46"/>
      <c r="E3539" s="46"/>
      <c r="F3539" s="46"/>
      <c r="G3539" s="46"/>
      <c r="H3539" s="46"/>
      <c r="I3539" s="46"/>
      <c r="J3539" s="46"/>
      <c r="K3539" s="46"/>
      <c r="L3539" s="46"/>
      <c r="M3539" s="46"/>
      <c r="N3539" s="46"/>
      <c r="O3539" s="46"/>
    </row>
    <row r="3540" spans="1:15">
      <c r="A3540" s="45"/>
      <c r="B3540" s="44"/>
      <c r="C3540" s="46"/>
      <c r="D3540" s="46"/>
      <c r="E3540" s="46"/>
      <c r="F3540" s="46"/>
      <c r="G3540" s="46"/>
      <c r="H3540" s="46"/>
      <c r="I3540" s="46"/>
      <c r="J3540" s="46"/>
      <c r="K3540" s="46"/>
      <c r="L3540" s="46"/>
      <c r="M3540" s="46"/>
      <c r="N3540" s="46"/>
      <c r="O3540" s="46"/>
    </row>
    <row r="3541" spans="1:15">
      <c r="A3541" s="45"/>
      <c r="B3541" s="44"/>
      <c r="C3541" s="46"/>
      <c r="D3541" s="46"/>
      <c r="E3541" s="46"/>
      <c r="F3541" s="46"/>
      <c r="G3541" s="46"/>
      <c r="H3541" s="46"/>
      <c r="I3541" s="46"/>
      <c r="J3541" s="46"/>
      <c r="K3541" s="46"/>
      <c r="L3541" s="46"/>
      <c r="M3541" s="46"/>
      <c r="N3541" s="46"/>
      <c r="O3541" s="46"/>
    </row>
    <row r="3542" spans="1:15">
      <c r="A3542" s="45"/>
      <c r="B3542" s="44"/>
      <c r="C3542" s="46"/>
      <c r="D3542" s="46"/>
      <c r="E3542" s="46"/>
      <c r="F3542" s="46"/>
      <c r="G3542" s="46"/>
      <c r="H3542" s="46"/>
      <c r="I3542" s="46"/>
      <c r="J3542" s="46"/>
      <c r="K3542" s="46"/>
      <c r="L3542" s="46"/>
      <c r="M3542" s="46"/>
      <c r="N3542" s="46"/>
      <c r="O3542" s="46"/>
    </row>
    <row r="3543" spans="1:15">
      <c r="A3543" s="45"/>
      <c r="B3543" s="44"/>
      <c r="C3543" s="46"/>
      <c r="D3543" s="46"/>
      <c r="E3543" s="46"/>
      <c r="F3543" s="46"/>
      <c r="G3543" s="46"/>
      <c r="H3543" s="46"/>
      <c r="I3543" s="46"/>
      <c r="J3543" s="46"/>
      <c r="K3543" s="46"/>
      <c r="L3543" s="46"/>
      <c r="M3543" s="46"/>
      <c r="N3543" s="46"/>
      <c r="O3543" s="46"/>
    </row>
    <row r="3544" spans="1:15">
      <c r="A3544" s="45"/>
      <c r="B3544" s="44"/>
      <c r="C3544" s="46"/>
      <c r="D3544" s="46"/>
      <c r="E3544" s="46"/>
      <c r="F3544" s="46"/>
      <c r="G3544" s="46"/>
      <c r="H3544" s="46"/>
      <c r="I3544" s="46"/>
      <c r="J3544" s="46"/>
      <c r="K3544" s="46"/>
      <c r="L3544" s="46"/>
      <c r="M3544" s="46"/>
      <c r="N3544" s="46"/>
      <c r="O3544" s="46"/>
    </row>
    <row r="3545" spans="1:15">
      <c r="A3545" s="45"/>
      <c r="B3545" s="44"/>
      <c r="C3545" s="46"/>
      <c r="D3545" s="46"/>
      <c r="E3545" s="46"/>
      <c r="F3545" s="46"/>
      <c r="G3545" s="46"/>
      <c r="H3545" s="46"/>
      <c r="I3545" s="46"/>
      <c r="J3545" s="46"/>
      <c r="K3545" s="46"/>
      <c r="L3545" s="46"/>
      <c r="M3545" s="46"/>
      <c r="N3545" s="46"/>
      <c r="O3545" s="46"/>
    </row>
    <row r="3546" spans="1:15">
      <c r="A3546" s="45"/>
      <c r="B3546" s="44"/>
      <c r="C3546" s="46"/>
      <c r="D3546" s="46"/>
      <c r="E3546" s="46"/>
      <c r="F3546" s="46"/>
      <c r="G3546" s="46"/>
      <c r="H3546" s="46"/>
      <c r="I3546" s="46"/>
      <c r="J3546" s="46"/>
      <c r="K3546" s="46"/>
      <c r="L3546" s="46"/>
      <c r="M3546" s="46"/>
      <c r="N3546" s="46"/>
      <c r="O3546" s="46"/>
    </row>
    <row r="3547" spans="1:15">
      <c r="A3547" s="45"/>
      <c r="B3547" s="44"/>
      <c r="C3547" s="46"/>
      <c r="D3547" s="46"/>
      <c r="E3547" s="46"/>
      <c r="F3547" s="46"/>
      <c r="G3547" s="46"/>
      <c r="H3547" s="46"/>
      <c r="I3547" s="46"/>
      <c r="J3547" s="46"/>
      <c r="K3547" s="46"/>
      <c r="L3547" s="46"/>
      <c r="M3547" s="46"/>
      <c r="N3547" s="46"/>
      <c r="O3547" s="46"/>
    </row>
    <row r="3548" spans="1:15">
      <c r="A3548" s="45"/>
      <c r="B3548" s="44"/>
      <c r="C3548" s="46"/>
      <c r="D3548" s="46"/>
      <c r="E3548" s="46"/>
      <c r="F3548" s="46"/>
      <c r="G3548" s="46"/>
      <c r="H3548" s="46"/>
      <c r="I3548" s="46"/>
      <c r="J3548" s="46"/>
      <c r="K3548" s="46"/>
      <c r="L3548" s="46"/>
      <c r="M3548" s="46"/>
      <c r="N3548" s="46"/>
      <c r="O3548" s="46"/>
    </row>
    <row r="3549" spans="1:15">
      <c r="A3549" s="45"/>
      <c r="B3549" s="44"/>
      <c r="C3549" s="46"/>
      <c r="D3549" s="46"/>
      <c r="E3549" s="46"/>
      <c r="F3549" s="46"/>
      <c r="G3549" s="46"/>
      <c r="H3549" s="46"/>
      <c r="I3549" s="46"/>
      <c r="J3549" s="46"/>
      <c r="K3549" s="46"/>
      <c r="L3549" s="46"/>
      <c r="M3549" s="46"/>
      <c r="N3549" s="46"/>
      <c r="O3549" s="46"/>
    </row>
    <row r="3550" spans="1:15">
      <c r="A3550" s="45"/>
      <c r="B3550" s="44"/>
      <c r="C3550" s="46"/>
      <c r="D3550" s="46"/>
      <c r="E3550" s="46"/>
      <c r="F3550" s="46"/>
      <c r="G3550" s="46"/>
      <c r="H3550" s="46"/>
      <c r="I3550" s="46"/>
      <c r="J3550" s="46"/>
      <c r="K3550" s="46"/>
      <c r="L3550" s="46"/>
      <c r="M3550" s="46"/>
      <c r="N3550" s="46"/>
      <c r="O3550" s="46"/>
    </row>
    <row r="3551" spans="1:15">
      <c r="A3551" s="45"/>
      <c r="B3551" s="44"/>
      <c r="C3551" s="46"/>
      <c r="D3551" s="46"/>
      <c r="E3551" s="46"/>
      <c r="F3551" s="46"/>
      <c r="G3551" s="46"/>
      <c r="H3551" s="46"/>
      <c r="I3551" s="46"/>
      <c r="J3551" s="46"/>
      <c r="K3551" s="46"/>
      <c r="L3551" s="46"/>
      <c r="M3551" s="46"/>
      <c r="N3551" s="46"/>
      <c r="O3551" s="46"/>
    </row>
    <row r="3552" spans="1:15">
      <c r="A3552" s="45"/>
      <c r="B3552" s="44"/>
      <c r="C3552" s="46"/>
      <c r="D3552" s="46"/>
      <c r="E3552" s="46"/>
      <c r="F3552" s="46"/>
      <c r="G3552" s="46"/>
      <c r="H3552" s="46"/>
      <c r="I3552" s="46"/>
      <c r="J3552" s="46"/>
      <c r="K3552" s="46"/>
      <c r="L3552" s="46"/>
      <c r="M3552" s="46"/>
      <c r="N3552" s="46"/>
      <c r="O3552" s="46"/>
    </row>
    <row r="3553" spans="1:15">
      <c r="A3553" s="45"/>
      <c r="B3553" s="44"/>
      <c r="C3553" s="46"/>
      <c r="D3553" s="46"/>
      <c r="E3553" s="46"/>
      <c r="F3553" s="46"/>
      <c r="G3553" s="46"/>
      <c r="H3553" s="46"/>
      <c r="I3553" s="46"/>
      <c r="J3553" s="46"/>
      <c r="K3553" s="46"/>
      <c r="L3553" s="46"/>
      <c r="M3553" s="46"/>
      <c r="N3553" s="46"/>
      <c r="O3553" s="46"/>
    </row>
    <row r="3554" spans="1:15">
      <c r="A3554" s="45"/>
      <c r="B3554" s="44"/>
      <c r="C3554" s="46"/>
      <c r="D3554" s="46"/>
      <c r="E3554" s="46"/>
      <c r="F3554" s="46"/>
      <c r="G3554" s="46"/>
      <c r="H3554" s="46"/>
      <c r="I3554" s="46"/>
      <c r="J3554" s="46"/>
      <c r="K3554" s="46"/>
      <c r="L3554" s="46"/>
      <c r="M3554" s="46"/>
      <c r="N3554" s="46"/>
      <c r="O3554" s="46"/>
    </row>
    <row r="3555" spans="1:15">
      <c r="A3555" s="45"/>
      <c r="B3555" s="44"/>
      <c r="C3555" s="46"/>
      <c r="D3555" s="46"/>
      <c r="E3555" s="46"/>
      <c r="F3555" s="46"/>
      <c r="G3555" s="46"/>
      <c r="H3555" s="46"/>
      <c r="I3555" s="46"/>
      <c r="J3555" s="46"/>
      <c r="K3555" s="46"/>
      <c r="L3555" s="46"/>
      <c r="M3555" s="46"/>
      <c r="N3555" s="46"/>
      <c r="O3555" s="46"/>
    </row>
    <row r="3556" spans="1:15">
      <c r="A3556" s="45"/>
      <c r="B3556" s="44"/>
      <c r="C3556" s="46"/>
      <c r="D3556" s="46"/>
      <c r="E3556" s="46"/>
      <c r="F3556" s="46"/>
      <c r="G3556" s="46"/>
      <c r="H3556" s="46"/>
      <c r="I3556" s="46"/>
      <c r="J3556" s="46"/>
      <c r="K3556" s="46"/>
      <c r="L3556" s="46"/>
      <c r="M3556" s="46"/>
      <c r="N3556" s="46"/>
      <c r="O3556" s="46"/>
    </row>
    <row r="3557" spans="1:15">
      <c r="A3557" s="45"/>
      <c r="B3557" s="44"/>
      <c r="C3557" s="46"/>
      <c r="D3557" s="46"/>
      <c r="E3557" s="46"/>
      <c r="F3557" s="46"/>
      <c r="G3557" s="46"/>
      <c r="H3557" s="46"/>
      <c r="I3557" s="46"/>
      <c r="J3557" s="46"/>
      <c r="K3557" s="46"/>
      <c r="L3557" s="46"/>
      <c r="M3557" s="46"/>
      <c r="N3557" s="46"/>
      <c r="O3557" s="46"/>
    </row>
    <row r="3558" spans="1:15">
      <c r="A3558" s="45"/>
      <c r="B3558" s="44"/>
      <c r="C3558" s="46"/>
      <c r="D3558" s="46"/>
      <c r="E3558" s="46"/>
      <c r="F3558" s="46"/>
      <c r="G3558" s="46"/>
      <c r="H3558" s="46"/>
      <c r="I3558" s="46"/>
      <c r="J3558" s="46"/>
      <c r="K3558" s="46"/>
      <c r="L3558" s="46"/>
      <c r="M3558" s="46"/>
      <c r="N3558" s="46"/>
      <c r="O3558" s="46"/>
    </row>
    <row r="3559" spans="1:15">
      <c r="A3559" s="45"/>
      <c r="B3559" s="44"/>
      <c r="C3559" s="46"/>
      <c r="D3559" s="46"/>
      <c r="E3559" s="46"/>
      <c r="F3559" s="46"/>
      <c r="G3559" s="46"/>
      <c r="H3559" s="46"/>
      <c r="I3559" s="46"/>
      <c r="J3559" s="46"/>
      <c r="K3559" s="46"/>
      <c r="L3559" s="46"/>
      <c r="M3559" s="46"/>
      <c r="N3559" s="46"/>
      <c r="O3559" s="46"/>
    </row>
    <row r="3560" spans="1:15">
      <c r="A3560" s="45"/>
      <c r="B3560" s="44"/>
      <c r="C3560" s="46"/>
      <c r="D3560" s="46"/>
      <c r="E3560" s="46"/>
      <c r="F3560" s="46"/>
      <c r="G3560" s="46"/>
      <c r="H3560" s="46"/>
      <c r="I3560" s="46"/>
      <c r="J3560" s="46"/>
      <c r="K3560" s="46"/>
      <c r="L3560" s="46"/>
      <c r="M3560" s="46"/>
      <c r="N3560" s="46"/>
      <c r="O3560" s="46"/>
    </row>
    <row r="3561" spans="1:15">
      <c r="A3561" s="45"/>
      <c r="B3561" s="44"/>
      <c r="C3561" s="46"/>
      <c r="D3561" s="46"/>
      <c r="E3561" s="46"/>
      <c r="F3561" s="46"/>
      <c r="G3561" s="46"/>
      <c r="H3561" s="46"/>
      <c r="I3561" s="46"/>
      <c r="J3561" s="46"/>
      <c r="K3561" s="46"/>
      <c r="L3561" s="46"/>
      <c r="M3561" s="46"/>
      <c r="N3561" s="46"/>
      <c r="O3561" s="46"/>
    </row>
    <row r="3562" spans="1:15">
      <c r="A3562" s="45"/>
      <c r="B3562" s="44"/>
      <c r="C3562" s="46"/>
      <c r="D3562" s="46"/>
      <c r="E3562" s="46"/>
      <c r="F3562" s="46"/>
      <c r="G3562" s="46"/>
      <c r="H3562" s="46"/>
      <c r="I3562" s="46"/>
      <c r="J3562" s="46"/>
      <c r="K3562" s="46"/>
      <c r="L3562" s="46"/>
      <c r="M3562" s="46"/>
      <c r="N3562" s="46"/>
      <c r="O3562" s="46"/>
    </row>
    <row r="3563" spans="1:15">
      <c r="A3563" s="45"/>
      <c r="B3563" s="44"/>
      <c r="C3563" s="46"/>
      <c r="D3563" s="46"/>
      <c r="E3563" s="46"/>
      <c r="F3563" s="46"/>
      <c r="G3563" s="46"/>
      <c r="H3563" s="46"/>
      <c r="I3563" s="46"/>
      <c r="J3563" s="46"/>
      <c r="K3563" s="46"/>
      <c r="L3563" s="46"/>
      <c r="M3563" s="46"/>
      <c r="N3563" s="46"/>
      <c r="O3563" s="46"/>
    </row>
    <row r="3564" spans="1:15">
      <c r="A3564" s="45"/>
      <c r="B3564" s="44"/>
      <c r="C3564" s="46"/>
      <c r="D3564" s="46"/>
      <c r="E3564" s="46"/>
      <c r="F3564" s="46"/>
      <c r="G3564" s="46"/>
      <c r="H3564" s="46"/>
      <c r="I3564" s="46"/>
      <c r="J3564" s="46"/>
      <c r="K3564" s="46"/>
      <c r="L3564" s="46"/>
      <c r="M3564" s="46"/>
      <c r="N3564" s="46"/>
      <c r="O3564" s="46"/>
    </row>
    <row r="3565" spans="1:15">
      <c r="A3565" s="45"/>
      <c r="B3565" s="44"/>
      <c r="C3565" s="46"/>
      <c r="D3565" s="46"/>
      <c r="E3565" s="46"/>
      <c r="F3565" s="46"/>
      <c r="G3565" s="46"/>
      <c r="H3565" s="46"/>
      <c r="I3565" s="46"/>
      <c r="J3565" s="46"/>
      <c r="K3565" s="46"/>
      <c r="L3565" s="46"/>
      <c r="M3565" s="46"/>
      <c r="N3565" s="46"/>
      <c r="O3565" s="46"/>
    </row>
    <row r="3566" spans="1:15">
      <c r="A3566" s="45"/>
      <c r="B3566" s="44"/>
      <c r="C3566" s="46"/>
      <c r="D3566" s="46"/>
      <c r="E3566" s="46"/>
      <c r="F3566" s="46"/>
      <c r="G3566" s="46"/>
      <c r="H3566" s="46"/>
      <c r="I3566" s="46"/>
      <c r="J3566" s="46"/>
      <c r="K3566" s="46"/>
      <c r="L3566" s="46"/>
      <c r="M3566" s="46"/>
      <c r="N3566" s="46"/>
      <c r="O3566" s="46"/>
    </row>
    <row r="3567" spans="1:15">
      <c r="A3567" s="45"/>
      <c r="B3567" s="44"/>
      <c r="C3567" s="46"/>
      <c r="D3567" s="46"/>
      <c r="E3567" s="46"/>
      <c r="F3567" s="46"/>
      <c r="G3567" s="46"/>
      <c r="H3567" s="46"/>
      <c r="I3567" s="46"/>
      <c r="J3567" s="46"/>
      <c r="K3567" s="46"/>
      <c r="L3567" s="46"/>
      <c r="M3567" s="46"/>
      <c r="N3567" s="46"/>
      <c r="O3567" s="46"/>
    </row>
    <row r="3568" spans="1:15">
      <c r="A3568" s="45"/>
      <c r="B3568" s="44"/>
      <c r="C3568" s="46"/>
      <c r="D3568" s="46"/>
      <c r="E3568" s="46"/>
      <c r="F3568" s="46"/>
      <c r="G3568" s="46"/>
      <c r="H3568" s="46"/>
      <c r="I3568" s="46"/>
      <c r="J3568" s="46"/>
      <c r="K3568" s="46"/>
      <c r="L3568" s="46"/>
      <c r="M3568" s="46"/>
      <c r="N3568" s="46"/>
      <c r="O3568" s="46"/>
    </row>
    <row r="3569" spans="1:15">
      <c r="A3569" s="45"/>
      <c r="B3569" s="44"/>
      <c r="C3569" s="46"/>
      <c r="D3569" s="46"/>
      <c r="E3569" s="46"/>
      <c r="F3569" s="46"/>
      <c r="G3569" s="46"/>
      <c r="H3569" s="46"/>
      <c r="I3569" s="46"/>
      <c r="J3569" s="46"/>
      <c r="K3569" s="46"/>
      <c r="L3569" s="46"/>
      <c r="M3569" s="46"/>
      <c r="N3569" s="46"/>
      <c r="O3569" s="46"/>
    </row>
    <row r="3570" spans="1:15">
      <c r="A3570" s="45"/>
      <c r="B3570" s="44"/>
      <c r="C3570" s="46"/>
      <c r="D3570" s="46"/>
      <c r="E3570" s="46"/>
      <c r="F3570" s="46"/>
      <c r="G3570" s="46"/>
      <c r="H3570" s="46"/>
      <c r="I3570" s="46"/>
      <c r="J3570" s="46"/>
      <c r="K3570" s="46"/>
      <c r="L3570" s="46"/>
      <c r="M3570" s="46"/>
      <c r="N3570" s="46"/>
      <c r="O3570" s="46"/>
    </row>
    <row r="3571" spans="1:15">
      <c r="A3571" s="45"/>
      <c r="B3571" s="44"/>
      <c r="C3571" s="46"/>
      <c r="D3571" s="46"/>
      <c r="E3571" s="46"/>
      <c r="F3571" s="46"/>
      <c r="G3571" s="46"/>
      <c r="H3571" s="46"/>
      <c r="I3571" s="46"/>
      <c r="J3571" s="46"/>
      <c r="K3571" s="46"/>
      <c r="L3571" s="46"/>
      <c r="M3571" s="46"/>
      <c r="N3571" s="46"/>
      <c r="O3571" s="46"/>
    </row>
    <row r="3572" spans="1:15">
      <c r="A3572" s="45"/>
      <c r="B3572" s="44"/>
      <c r="C3572" s="46"/>
      <c r="D3572" s="46"/>
      <c r="E3572" s="46"/>
      <c r="F3572" s="46"/>
      <c r="G3572" s="46"/>
      <c r="H3572" s="46"/>
      <c r="I3572" s="46"/>
      <c r="J3572" s="46"/>
      <c r="K3572" s="46"/>
      <c r="L3572" s="46"/>
      <c r="M3572" s="46"/>
      <c r="N3572" s="46"/>
      <c r="O3572" s="46"/>
    </row>
    <row r="3573" spans="1:15">
      <c r="A3573" s="45"/>
      <c r="B3573" s="44"/>
      <c r="C3573" s="46"/>
      <c r="D3573" s="46"/>
      <c r="E3573" s="46"/>
      <c r="F3573" s="46"/>
      <c r="G3573" s="46"/>
      <c r="H3573" s="46"/>
      <c r="I3573" s="46"/>
      <c r="J3573" s="46"/>
      <c r="K3573" s="46"/>
      <c r="L3573" s="46"/>
      <c r="M3573" s="46"/>
      <c r="N3573" s="46"/>
      <c r="O3573" s="46"/>
    </row>
    <row r="3574" spans="1:15">
      <c r="A3574" s="45"/>
      <c r="B3574" s="44"/>
      <c r="C3574" s="46"/>
      <c r="D3574" s="46"/>
      <c r="E3574" s="46"/>
      <c r="F3574" s="46"/>
      <c r="G3574" s="46"/>
      <c r="H3574" s="46"/>
      <c r="I3574" s="46"/>
      <c r="J3574" s="46"/>
      <c r="K3574" s="46"/>
      <c r="L3574" s="46"/>
      <c r="M3574" s="46"/>
      <c r="N3574" s="46"/>
      <c r="O3574" s="46"/>
    </row>
    <row r="3575" spans="1:15">
      <c r="A3575" s="45"/>
      <c r="B3575" s="44"/>
      <c r="C3575" s="46"/>
      <c r="D3575" s="46"/>
      <c r="E3575" s="46"/>
      <c r="F3575" s="46"/>
      <c r="G3575" s="46"/>
      <c r="H3575" s="46"/>
      <c r="I3575" s="46"/>
      <c r="J3575" s="46"/>
      <c r="K3575" s="46"/>
      <c r="L3575" s="46"/>
      <c r="M3575" s="46"/>
      <c r="N3575" s="46"/>
      <c r="O3575" s="46"/>
    </row>
    <row r="3576" spans="1:15">
      <c r="A3576" s="45"/>
      <c r="B3576" s="44"/>
      <c r="C3576" s="46"/>
      <c r="D3576" s="46"/>
      <c r="E3576" s="46"/>
      <c r="F3576" s="46"/>
      <c r="G3576" s="46"/>
      <c r="H3576" s="46"/>
      <c r="I3576" s="46"/>
      <c r="J3576" s="46"/>
      <c r="K3576" s="46"/>
      <c r="L3576" s="46"/>
      <c r="M3576" s="46"/>
      <c r="N3576" s="46"/>
      <c r="O3576" s="46"/>
    </row>
    <row r="3577" spans="1:15">
      <c r="A3577" s="45"/>
      <c r="B3577" s="44"/>
      <c r="C3577" s="46"/>
      <c r="D3577" s="46"/>
      <c r="E3577" s="46"/>
      <c r="F3577" s="46"/>
      <c r="G3577" s="46"/>
      <c r="H3577" s="46"/>
      <c r="I3577" s="46"/>
      <c r="J3577" s="46"/>
      <c r="K3577" s="46"/>
      <c r="L3577" s="46"/>
      <c r="M3577" s="46"/>
      <c r="N3577" s="46"/>
      <c r="O3577" s="46"/>
    </row>
    <row r="3578" spans="1:15">
      <c r="A3578" s="45"/>
      <c r="B3578" s="44"/>
      <c r="C3578" s="46"/>
      <c r="D3578" s="46"/>
      <c r="E3578" s="46"/>
      <c r="F3578" s="46"/>
      <c r="G3578" s="46"/>
      <c r="H3578" s="46"/>
      <c r="I3578" s="46"/>
      <c r="J3578" s="46"/>
      <c r="K3578" s="46"/>
      <c r="L3578" s="46"/>
      <c r="M3578" s="46"/>
      <c r="N3578" s="46"/>
      <c r="O3578" s="46"/>
    </row>
    <row r="3579" spans="1:15">
      <c r="A3579" s="45"/>
      <c r="B3579" s="44"/>
      <c r="C3579" s="46"/>
      <c r="D3579" s="46"/>
      <c r="E3579" s="46"/>
      <c r="F3579" s="46"/>
      <c r="G3579" s="46"/>
      <c r="H3579" s="46"/>
      <c r="I3579" s="46"/>
      <c r="J3579" s="46"/>
      <c r="K3579" s="46"/>
      <c r="L3579" s="46"/>
      <c r="M3579" s="46"/>
      <c r="N3579" s="46"/>
      <c r="O3579" s="46"/>
    </row>
    <row r="3580" spans="1:15">
      <c r="A3580" s="45"/>
      <c r="B3580" s="44"/>
      <c r="C3580" s="46"/>
      <c r="D3580" s="46"/>
      <c r="E3580" s="46"/>
      <c r="F3580" s="46"/>
      <c r="G3580" s="46"/>
      <c r="H3580" s="46"/>
      <c r="I3580" s="46"/>
      <c r="J3580" s="46"/>
      <c r="K3580" s="46"/>
      <c r="L3580" s="46"/>
      <c r="M3580" s="46"/>
      <c r="N3580" s="46"/>
      <c r="O3580" s="46"/>
    </row>
    <row r="3581" spans="1:15">
      <c r="A3581" s="45"/>
      <c r="B3581" s="44"/>
      <c r="C3581" s="46"/>
      <c r="D3581" s="46"/>
      <c r="E3581" s="46"/>
      <c r="F3581" s="46"/>
      <c r="G3581" s="46"/>
      <c r="H3581" s="46"/>
      <c r="I3581" s="46"/>
      <c r="J3581" s="46"/>
      <c r="K3581" s="46"/>
      <c r="L3581" s="46"/>
      <c r="M3581" s="46"/>
      <c r="N3581" s="46"/>
      <c r="O3581" s="46"/>
    </row>
    <row r="3582" spans="1:15">
      <c r="A3582" s="45"/>
      <c r="B3582" s="44"/>
      <c r="C3582" s="46"/>
      <c r="D3582" s="46"/>
      <c r="E3582" s="46"/>
      <c r="F3582" s="46"/>
      <c r="G3582" s="46"/>
      <c r="H3582" s="46"/>
      <c r="I3582" s="46"/>
      <c r="J3582" s="46"/>
      <c r="K3582" s="46"/>
      <c r="L3582" s="46"/>
      <c r="M3582" s="46"/>
      <c r="N3582" s="46"/>
      <c r="O3582" s="46"/>
    </row>
    <row r="3583" spans="1:15">
      <c r="A3583" s="45"/>
      <c r="B3583" s="44"/>
      <c r="C3583" s="46"/>
      <c r="D3583" s="46"/>
      <c r="E3583" s="46"/>
      <c r="F3583" s="46"/>
      <c r="G3583" s="46"/>
      <c r="H3583" s="46"/>
      <c r="I3583" s="46"/>
      <c r="J3583" s="46"/>
      <c r="K3583" s="46"/>
      <c r="L3583" s="46"/>
      <c r="M3583" s="46"/>
      <c r="N3583" s="46"/>
      <c r="O3583" s="46"/>
    </row>
    <row r="3584" spans="1:15">
      <c r="A3584" s="45"/>
      <c r="B3584" s="44"/>
      <c r="C3584" s="46"/>
      <c r="D3584" s="46"/>
      <c r="E3584" s="46"/>
      <c r="F3584" s="46"/>
      <c r="G3584" s="46"/>
      <c r="H3584" s="46"/>
      <c r="I3584" s="46"/>
      <c r="J3584" s="46"/>
      <c r="K3584" s="46"/>
      <c r="L3584" s="46"/>
      <c r="M3584" s="46"/>
      <c r="N3584" s="46"/>
      <c r="O3584" s="46"/>
    </row>
    <row r="3585" spans="1:15">
      <c r="A3585" s="45"/>
      <c r="B3585" s="44"/>
      <c r="C3585" s="46"/>
      <c r="D3585" s="46"/>
      <c r="E3585" s="46"/>
      <c r="F3585" s="46"/>
      <c r="G3585" s="46"/>
      <c r="H3585" s="46"/>
      <c r="I3585" s="46"/>
      <c r="J3585" s="46"/>
      <c r="K3585" s="46"/>
      <c r="L3585" s="46"/>
      <c r="M3585" s="46"/>
      <c r="N3585" s="46"/>
      <c r="O3585" s="46"/>
    </row>
    <row r="3586" spans="1:15">
      <c r="A3586" s="45"/>
      <c r="B3586" s="44"/>
      <c r="C3586" s="46"/>
      <c r="D3586" s="46"/>
      <c r="E3586" s="46"/>
      <c r="F3586" s="46"/>
      <c r="G3586" s="46"/>
      <c r="H3586" s="46"/>
      <c r="I3586" s="46"/>
      <c r="J3586" s="46"/>
      <c r="K3586" s="46"/>
      <c r="L3586" s="46"/>
      <c r="M3586" s="46"/>
      <c r="N3586" s="46"/>
      <c r="O3586" s="46"/>
    </row>
    <row r="3587" spans="1:15">
      <c r="A3587" s="45"/>
      <c r="B3587" s="44"/>
      <c r="C3587" s="46"/>
      <c r="D3587" s="46"/>
      <c r="E3587" s="46"/>
      <c r="F3587" s="46"/>
      <c r="G3587" s="46"/>
      <c r="H3587" s="46"/>
      <c r="I3587" s="46"/>
      <c r="J3587" s="46"/>
      <c r="K3587" s="46"/>
      <c r="L3587" s="46"/>
      <c r="M3587" s="46"/>
      <c r="N3587" s="46"/>
      <c r="O3587" s="46"/>
    </row>
    <row r="3588" spans="1:15">
      <c r="A3588" s="45"/>
      <c r="B3588" s="44"/>
      <c r="C3588" s="46"/>
      <c r="D3588" s="46"/>
      <c r="E3588" s="46"/>
      <c r="F3588" s="46"/>
      <c r="G3588" s="46"/>
      <c r="H3588" s="46"/>
      <c r="I3588" s="46"/>
      <c r="J3588" s="46"/>
      <c r="K3588" s="46"/>
      <c r="L3588" s="46"/>
      <c r="M3588" s="46"/>
      <c r="N3588" s="46"/>
      <c r="O3588" s="46"/>
    </row>
    <row r="3589" spans="1:15">
      <c r="A3589" s="45"/>
      <c r="B3589" s="44"/>
      <c r="C3589" s="46"/>
      <c r="D3589" s="46"/>
      <c r="E3589" s="46"/>
      <c r="F3589" s="46"/>
      <c r="G3589" s="46"/>
      <c r="H3589" s="46"/>
      <c r="I3589" s="46"/>
      <c r="J3589" s="46"/>
      <c r="K3589" s="46"/>
      <c r="L3589" s="46"/>
      <c r="M3589" s="46"/>
      <c r="N3589" s="46"/>
      <c r="O3589" s="46"/>
    </row>
    <row r="3590" spans="1:15">
      <c r="A3590" s="45"/>
      <c r="B3590" s="44"/>
      <c r="C3590" s="46"/>
      <c r="D3590" s="46"/>
      <c r="E3590" s="46"/>
      <c r="F3590" s="46"/>
      <c r="G3590" s="46"/>
      <c r="H3590" s="46"/>
      <c r="I3590" s="46"/>
      <c r="J3590" s="46"/>
      <c r="K3590" s="46"/>
      <c r="L3590" s="46"/>
      <c r="M3590" s="46"/>
      <c r="N3590" s="46"/>
      <c r="O3590" s="46"/>
    </row>
    <row r="3591" spans="1:15">
      <c r="A3591" s="45"/>
      <c r="B3591" s="44"/>
      <c r="C3591" s="46"/>
      <c r="D3591" s="46"/>
      <c r="E3591" s="46"/>
      <c r="F3591" s="46"/>
      <c r="G3591" s="46"/>
      <c r="H3591" s="46"/>
      <c r="I3591" s="46"/>
      <c r="J3591" s="46"/>
      <c r="K3591" s="46"/>
      <c r="L3591" s="46"/>
      <c r="M3591" s="46"/>
      <c r="N3591" s="46"/>
      <c r="O3591" s="46"/>
    </row>
    <row r="3592" spans="1:15">
      <c r="A3592" s="45"/>
      <c r="B3592" s="44"/>
      <c r="C3592" s="46"/>
      <c r="D3592" s="46"/>
      <c r="E3592" s="46"/>
      <c r="F3592" s="46"/>
      <c r="G3592" s="46"/>
      <c r="H3592" s="46"/>
      <c r="I3592" s="46"/>
      <c r="J3592" s="46"/>
      <c r="K3592" s="46"/>
      <c r="L3592" s="46"/>
      <c r="M3592" s="46"/>
      <c r="N3592" s="46"/>
      <c r="O3592" s="46"/>
    </row>
    <row r="3593" spans="1:15">
      <c r="A3593" s="45"/>
      <c r="B3593" s="44"/>
      <c r="C3593" s="46"/>
      <c r="D3593" s="46"/>
      <c r="E3593" s="46"/>
      <c r="F3593" s="46"/>
      <c r="G3593" s="46"/>
      <c r="H3593" s="46"/>
      <c r="I3593" s="46"/>
      <c r="J3593" s="46"/>
      <c r="K3593" s="46"/>
      <c r="L3593" s="46"/>
      <c r="M3593" s="46"/>
      <c r="N3593" s="46"/>
      <c r="O3593" s="46"/>
    </row>
    <row r="3594" spans="1:15">
      <c r="A3594" s="45"/>
      <c r="B3594" s="44"/>
      <c r="C3594" s="46"/>
      <c r="D3594" s="46"/>
      <c r="E3594" s="46"/>
      <c r="F3594" s="46"/>
      <c r="G3594" s="46"/>
      <c r="H3594" s="46"/>
      <c r="I3594" s="46"/>
      <c r="J3594" s="46"/>
      <c r="K3594" s="46"/>
      <c r="L3594" s="46"/>
      <c r="M3594" s="46"/>
      <c r="N3594" s="46"/>
      <c r="O3594" s="46"/>
    </row>
    <row r="3595" spans="1:15">
      <c r="A3595" s="45"/>
      <c r="B3595" s="44"/>
      <c r="C3595" s="46"/>
      <c r="D3595" s="46"/>
      <c r="E3595" s="46"/>
      <c r="F3595" s="46"/>
      <c r="G3595" s="46"/>
      <c r="H3595" s="46"/>
      <c r="I3595" s="46"/>
      <c r="J3595" s="46"/>
      <c r="K3595" s="46"/>
      <c r="L3595" s="46"/>
      <c r="M3595" s="46"/>
      <c r="N3595" s="46"/>
      <c r="O3595" s="46"/>
    </row>
    <row r="3596" spans="1:15">
      <c r="A3596" s="45"/>
      <c r="B3596" s="44"/>
      <c r="C3596" s="46"/>
      <c r="D3596" s="46"/>
      <c r="E3596" s="46"/>
      <c r="F3596" s="46"/>
      <c r="G3596" s="46"/>
      <c r="H3596" s="46"/>
      <c r="I3596" s="46"/>
      <c r="J3596" s="46"/>
      <c r="K3596" s="46"/>
      <c r="L3596" s="46"/>
      <c r="M3596" s="46"/>
      <c r="N3596" s="46"/>
      <c r="O3596" s="46"/>
    </row>
    <row r="3597" spans="1:15">
      <c r="A3597" s="45"/>
      <c r="B3597" s="44"/>
      <c r="C3597" s="46"/>
      <c r="D3597" s="46"/>
      <c r="E3597" s="46"/>
      <c r="F3597" s="46"/>
      <c r="G3597" s="46"/>
      <c r="H3597" s="46"/>
      <c r="I3597" s="46"/>
      <c r="J3597" s="46"/>
      <c r="K3597" s="46"/>
      <c r="L3597" s="46"/>
      <c r="M3597" s="46"/>
      <c r="N3597" s="46"/>
      <c r="O3597" s="46"/>
    </row>
    <row r="3598" spans="1:15">
      <c r="A3598" s="45"/>
      <c r="B3598" s="44"/>
      <c r="C3598" s="46"/>
      <c r="D3598" s="46"/>
      <c r="E3598" s="46"/>
      <c r="F3598" s="46"/>
      <c r="G3598" s="46"/>
      <c r="H3598" s="46"/>
      <c r="I3598" s="46"/>
      <c r="J3598" s="46"/>
      <c r="K3598" s="46"/>
      <c r="L3598" s="46"/>
      <c r="M3598" s="46"/>
      <c r="N3598" s="46"/>
      <c r="O3598" s="46"/>
    </row>
    <row r="3599" spans="1:15">
      <c r="A3599" s="45"/>
      <c r="B3599" s="44"/>
      <c r="C3599" s="46"/>
      <c r="D3599" s="46"/>
      <c r="E3599" s="46"/>
      <c r="F3599" s="46"/>
      <c r="G3599" s="46"/>
      <c r="H3599" s="46"/>
      <c r="I3599" s="46"/>
      <c r="J3599" s="46"/>
      <c r="K3599" s="46"/>
      <c r="L3599" s="46"/>
      <c r="M3599" s="46"/>
      <c r="N3599" s="46"/>
      <c r="O3599" s="46"/>
    </row>
    <row r="3600" spans="1:15">
      <c r="A3600" s="45"/>
      <c r="B3600" s="44"/>
      <c r="C3600" s="46"/>
      <c r="D3600" s="46"/>
      <c r="E3600" s="46"/>
      <c r="F3600" s="46"/>
      <c r="G3600" s="46"/>
      <c r="H3600" s="46"/>
      <c r="I3600" s="46"/>
      <c r="J3600" s="46"/>
      <c r="K3600" s="46"/>
      <c r="L3600" s="46"/>
      <c r="M3600" s="46"/>
      <c r="N3600" s="46"/>
      <c r="O3600" s="46"/>
    </row>
    <row r="3601" spans="1:15">
      <c r="A3601" s="45"/>
      <c r="B3601" s="44"/>
      <c r="C3601" s="46"/>
      <c r="D3601" s="46"/>
      <c r="E3601" s="46"/>
      <c r="F3601" s="46"/>
      <c r="G3601" s="46"/>
      <c r="H3601" s="46"/>
      <c r="I3601" s="46"/>
      <c r="J3601" s="46"/>
      <c r="K3601" s="46"/>
      <c r="L3601" s="46"/>
      <c r="M3601" s="46"/>
      <c r="N3601" s="46"/>
      <c r="O3601" s="46"/>
    </row>
    <row r="3602" spans="1:15">
      <c r="A3602" s="45"/>
      <c r="B3602" s="44"/>
      <c r="C3602" s="46"/>
      <c r="D3602" s="46"/>
      <c r="E3602" s="46"/>
      <c r="F3602" s="46"/>
      <c r="G3602" s="46"/>
      <c r="H3602" s="46"/>
      <c r="I3602" s="46"/>
      <c r="J3602" s="46"/>
      <c r="K3602" s="46"/>
      <c r="L3602" s="46"/>
      <c r="M3602" s="46"/>
      <c r="N3602" s="46"/>
      <c r="O3602" s="46"/>
    </row>
    <row r="3603" spans="1:15">
      <c r="A3603" s="45"/>
      <c r="B3603" s="44"/>
      <c r="C3603" s="46"/>
      <c r="D3603" s="46"/>
      <c r="E3603" s="46"/>
      <c r="F3603" s="46"/>
      <c r="G3603" s="46"/>
      <c r="H3603" s="46"/>
      <c r="I3603" s="46"/>
      <c r="J3603" s="46"/>
      <c r="K3603" s="46"/>
      <c r="L3603" s="46"/>
      <c r="M3603" s="46"/>
      <c r="N3603" s="46"/>
      <c r="O3603" s="46"/>
    </row>
    <row r="3604" spans="1:15">
      <c r="A3604" s="45"/>
      <c r="B3604" s="44"/>
      <c r="C3604" s="46"/>
      <c r="D3604" s="46"/>
      <c r="E3604" s="46"/>
      <c r="F3604" s="46"/>
      <c r="G3604" s="46"/>
      <c r="H3604" s="46"/>
      <c r="I3604" s="46"/>
      <c r="J3604" s="46"/>
      <c r="K3604" s="46"/>
      <c r="L3604" s="46"/>
      <c r="M3604" s="46"/>
      <c r="N3604" s="46"/>
      <c r="O3604" s="46"/>
    </row>
    <row r="3605" spans="1:15">
      <c r="A3605" s="45"/>
      <c r="B3605" s="44"/>
      <c r="C3605" s="46"/>
      <c r="D3605" s="46"/>
      <c r="E3605" s="46"/>
      <c r="F3605" s="46"/>
      <c r="G3605" s="46"/>
      <c r="H3605" s="46"/>
      <c r="I3605" s="46"/>
      <c r="J3605" s="46"/>
      <c r="K3605" s="46"/>
      <c r="L3605" s="46"/>
      <c r="M3605" s="46"/>
      <c r="N3605" s="46"/>
      <c r="O3605" s="46"/>
    </row>
    <row r="3606" spans="1:15">
      <c r="A3606" s="45"/>
      <c r="B3606" s="44"/>
      <c r="C3606" s="46"/>
      <c r="D3606" s="46"/>
      <c r="E3606" s="46"/>
      <c r="F3606" s="46"/>
      <c r="G3606" s="46"/>
      <c r="H3606" s="46"/>
      <c r="I3606" s="46"/>
      <c r="J3606" s="46"/>
      <c r="K3606" s="46"/>
      <c r="L3606" s="46"/>
      <c r="M3606" s="46"/>
      <c r="N3606" s="46"/>
      <c r="O3606" s="46"/>
    </row>
    <row r="3607" spans="1:15">
      <c r="A3607" s="45"/>
      <c r="B3607" s="44"/>
      <c r="C3607" s="46"/>
      <c r="D3607" s="46"/>
      <c r="E3607" s="46"/>
      <c r="F3607" s="46"/>
      <c r="G3607" s="46"/>
      <c r="H3607" s="46"/>
      <c r="I3607" s="46"/>
      <c r="J3607" s="46"/>
      <c r="K3607" s="46"/>
      <c r="L3607" s="46"/>
      <c r="M3607" s="46"/>
      <c r="N3607" s="46"/>
      <c r="O3607" s="46"/>
    </row>
    <row r="3608" spans="1:15">
      <c r="A3608" s="45"/>
      <c r="B3608" s="44"/>
      <c r="C3608" s="46"/>
      <c r="D3608" s="46"/>
      <c r="E3608" s="46"/>
      <c r="F3608" s="46"/>
      <c r="G3608" s="46"/>
      <c r="H3608" s="46"/>
      <c r="I3608" s="46"/>
      <c r="J3608" s="46"/>
      <c r="K3608" s="46"/>
      <c r="L3608" s="46"/>
      <c r="M3608" s="46"/>
      <c r="N3608" s="46"/>
      <c r="O3608" s="46"/>
    </row>
    <row r="3609" spans="1:15">
      <c r="A3609" s="45"/>
      <c r="B3609" s="44"/>
      <c r="C3609" s="46"/>
      <c r="D3609" s="46"/>
      <c r="E3609" s="46"/>
      <c r="F3609" s="46"/>
      <c r="G3609" s="46"/>
      <c r="H3609" s="46"/>
      <c r="I3609" s="46"/>
      <c r="J3609" s="46"/>
      <c r="K3609" s="46"/>
      <c r="L3609" s="46"/>
      <c r="M3609" s="46"/>
      <c r="N3609" s="46"/>
      <c r="O3609" s="46"/>
    </row>
    <row r="3610" spans="1:15">
      <c r="A3610" s="45"/>
      <c r="B3610" s="44"/>
      <c r="C3610" s="46"/>
      <c r="D3610" s="46"/>
      <c r="E3610" s="46"/>
      <c r="F3610" s="46"/>
      <c r="G3610" s="46"/>
      <c r="H3610" s="46"/>
      <c r="I3610" s="46"/>
      <c r="J3610" s="46"/>
      <c r="K3610" s="46"/>
      <c r="L3610" s="46"/>
      <c r="M3610" s="46"/>
      <c r="N3610" s="46"/>
      <c r="O3610" s="46"/>
    </row>
    <row r="3611" spans="1:15">
      <c r="A3611" s="45"/>
      <c r="B3611" s="44"/>
      <c r="C3611" s="46"/>
      <c r="D3611" s="46"/>
      <c r="E3611" s="46"/>
      <c r="F3611" s="46"/>
      <c r="G3611" s="46"/>
      <c r="H3611" s="46"/>
      <c r="I3611" s="46"/>
      <c r="J3611" s="46"/>
      <c r="K3611" s="46"/>
      <c r="L3611" s="46"/>
      <c r="M3611" s="46"/>
      <c r="N3611" s="46"/>
      <c r="O3611" s="46"/>
    </row>
    <row r="3612" spans="1:15">
      <c r="A3612" s="45"/>
      <c r="B3612" s="44"/>
      <c r="C3612" s="46"/>
      <c r="D3612" s="46"/>
      <c r="E3612" s="46"/>
      <c r="F3612" s="46"/>
      <c r="G3612" s="46"/>
      <c r="H3612" s="46"/>
      <c r="I3612" s="46"/>
      <c r="J3612" s="46"/>
      <c r="K3612" s="46"/>
      <c r="L3612" s="46"/>
      <c r="M3612" s="46"/>
      <c r="N3612" s="46"/>
      <c r="O3612" s="46"/>
    </row>
    <row r="3613" spans="1:15">
      <c r="A3613" s="45"/>
      <c r="B3613" s="44"/>
      <c r="C3613" s="46"/>
      <c r="D3613" s="46"/>
      <c r="E3613" s="46"/>
      <c r="F3613" s="46"/>
      <c r="G3613" s="46"/>
      <c r="H3613" s="46"/>
      <c r="I3613" s="46"/>
      <c r="J3613" s="46"/>
      <c r="K3613" s="46"/>
      <c r="L3613" s="46"/>
      <c r="M3613" s="46"/>
      <c r="N3613" s="46"/>
      <c r="O3613" s="46"/>
    </row>
    <row r="3614" spans="1:15">
      <c r="A3614" s="45"/>
      <c r="B3614" s="44"/>
      <c r="C3614" s="46"/>
      <c r="D3614" s="46"/>
      <c r="E3614" s="46"/>
      <c r="F3614" s="46"/>
      <c r="G3614" s="46"/>
      <c r="H3614" s="46"/>
      <c r="I3614" s="46"/>
      <c r="J3614" s="46"/>
      <c r="K3614" s="46"/>
      <c r="L3614" s="46"/>
      <c r="M3614" s="46"/>
      <c r="N3614" s="46"/>
      <c r="O3614" s="46"/>
    </row>
    <row r="3615" spans="1:15">
      <c r="A3615" s="45"/>
      <c r="B3615" s="44"/>
      <c r="C3615" s="46"/>
      <c r="D3615" s="46"/>
      <c r="E3615" s="46"/>
      <c r="F3615" s="46"/>
      <c r="G3615" s="46"/>
      <c r="H3615" s="46"/>
      <c r="I3615" s="46"/>
      <c r="J3615" s="46"/>
      <c r="K3615" s="46"/>
      <c r="L3615" s="46"/>
      <c r="M3615" s="46"/>
      <c r="N3615" s="46"/>
      <c r="O3615" s="46"/>
    </row>
    <row r="3616" spans="1:15">
      <c r="A3616" s="45"/>
      <c r="B3616" s="44"/>
      <c r="C3616" s="46"/>
      <c r="D3616" s="46"/>
      <c r="E3616" s="46"/>
      <c r="F3616" s="46"/>
      <c r="G3616" s="46"/>
      <c r="H3616" s="46"/>
      <c r="I3616" s="46"/>
      <c r="J3616" s="46"/>
      <c r="K3616" s="46"/>
      <c r="L3616" s="46"/>
      <c r="M3616" s="46"/>
      <c r="N3616" s="46"/>
      <c r="O3616" s="46"/>
    </row>
    <row r="3617" spans="1:15">
      <c r="A3617" s="45"/>
      <c r="B3617" s="44"/>
      <c r="C3617" s="46"/>
      <c r="D3617" s="46"/>
      <c r="E3617" s="46"/>
      <c r="F3617" s="46"/>
      <c r="G3617" s="46"/>
      <c r="H3617" s="46"/>
      <c r="I3617" s="46"/>
      <c r="J3617" s="46"/>
      <c r="K3617" s="46"/>
      <c r="L3617" s="46"/>
      <c r="M3617" s="46"/>
      <c r="N3617" s="46"/>
      <c r="O3617" s="46"/>
    </row>
    <row r="3618" spans="1:15">
      <c r="A3618" s="45"/>
      <c r="B3618" s="44"/>
      <c r="C3618" s="46"/>
      <c r="D3618" s="46"/>
      <c r="E3618" s="46"/>
      <c r="F3618" s="46"/>
      <c r="G3618" s="46"/>
      <c r="H3618" s="46"/>
      <c r="I3618" s="46"/>
      <c r="J3618" s="46"/>
      <c r="K3618" s="46"/>
      <c r="L3618" s="46"/>
      <c r="M3618" s="46"/>
      <c r="N3618" s="46"/>
      <c r="O3618" s="46"/>
    </row>
    <row r="3619" spans="1:15">
      <c r="A3619" s="45"/>
      <c r="B3619" s="44"/>
      <c r="C3619" s="46"/>
      <c r="D3619" s="46"/>
      <c r="E3619" s="46"/>
      <c r="F3619" s="46"/>
      <c r="G3619" s="46"/>
      <c r="H3619" s="46"/>
      <c r="I3619" s="46"/>
      <c r="J3619" s="46"/>
      <c r="K3619" s="46"/>
      <c r="L3619" s="46"/>
      <c r="M3619" s="46"/>
      <c r="N3619" s="46"/>
      <c r="O3619" s="46"/>
    </row>
    <row r="3620" spans="1:15">
      <c r="A3620" s="45"/>
      <c r="B3620" s="44"/>
      <c r="C3620" s="46"/>
      <c r="D3620" s="46"/>
      <c r="E3620" s="46"/>
      <c r="F3620" s="46"/>
      <c r="G3620" s="46"/>
      <c r="H3620" s="46"/>
      <c r="I3620" s="46"/>
      <c r="J3620" s="46"/>
      <c r="K3620" s="46"/>
      <c r="L3620" s="46"/>
      <c r="M3620" s="46"/>
      <c r="N3620" s="46"/>
      <c r="O3620" s="46"/>
    </row>
    <row r="3621" spans="1:15">
      <c r="A3621" s="45"/>
      <c r="B3621" s="44"/>
      <c r="C3621" s="46"/>
      <c r="D3621" s="46"/>
      <c r="E3621" s="46"/>
      <c r="F3621" s="46"/>
      <c r="G3621" s="46"/>
      <c r="H3621" s="46"/>
      <c r="I3621" s="46"/>
      <c r="J3621" s="46"/>
      <c r="K3621" s="46"/>
      <c r="L3621" s="46"/>
      <c r="M3621" s="46"/>
      <c r="N3621" s="46"/>
      <c r="O3621" s="46"/>
    </row>
    <row r="3622" spans="1:15">
      <c r="A3622" s="45"/>
      <c r="B3622" s="44"/>
      <c r="C3622" s="46"/>
      <c r="D3622" s="46"/>
      <c r="E3622" s="46"/>
      <c r="F3622" s="46"/>
      <c r="G3622" s="46"/>
      <c r="H3622" s="46"/>
      <c r="I3622" s="46"/>
      <c r="J3622" s="46"/>
      <c r="K3622" s="46"/>
      <c r="L3622" s="46"/>
      <c r="M3622" s="46"/>
      <c r="N3622" s="46"/>
      <c r="O3622" s="46"/>
    </row>
    <row r="3623" spans="1:15">
      <c r="A3623" s="45"/>
      <c r="B3623" s="44"/>
      <c r="C3623" s="46"/>
      <c r="D3623" s="46"/>
      <c r="E3623" s="46"/>
      <c r="F3623" s="46"/>
      <c r="G3623" s="46"/>
      <c r="H3623" s="46"/>
      <c r="I3623" s="46"/>
      <c r="J3623" s="46"/>
      <c r="K3623" s="46"/>
      <c r="L3623" s="46"/>
      <c r="M3623" s="46"/>
      <c r="N3623" s="46"/>
      <c r="O3623" s="46"/>
    </row>
    <row r="3624" spans="1:15">
      <c r="A3624" s="45"/>
      <c r="B3624" s="44"/>
      <c r="C3624" s="46"/>
      <c r="D3624" s="46"/>
      <c r="E3624" s="46"/>
      <c r="F3624" s="46"/>
      <c r="G3624" s="46"/>
      <c r="H3624" s="46"/>
      <c r="I3624" s="46"/>
      <c r="J3624" s="46"/>
      <c r="K3624" s="46"/>
      <c r="L3624" s="46"/>
      <c r="M3624" s="46"/>
      <c r="N3624" s="46"/>
      <c r="O3624" s="46"/>
    </row>
    <row r="3625" spans="1:15">
      <c r="A3625" s="45"/>
      <c r="B3625" s="44"/>
      <c r="C3625" s="46"/>
      <c r="D3625" s="46"/>
      <c r="E3625" s="46"/>
      <c r="F3625" s="46"/>
      <c r="G3625" s="46"/>
      <c r="H3625" s="46"/>
      <c r="I3625" s="46"/>
      <c r="J3625" s="46"/>
      <c r="K3625" s="46"/>
      <c r="L3625" s="46"/>
      <c r="M3625" s="46"/>
      <c r="N3625" s="46"/>
      <c r="O3625" s="46"/>
    </row>
    <row r="3626" spans="1:15">
      <c r="A3626" s="45"/>
      <c r="B3626" s="44"/>
      <c r="C3626" s="46"/>
      <c r="D3626" s="46"/>
      <c r="E3626" s="46"/>
      <c r="F3626" s="46"/>
      <c r="G3626" s="46"/>
      <c r="H3626" s="46"/>
      <c r="I3626" s="46"/>
      <c r="J3626" s="46"/>
      <c r="K3626" s="46"/>
      <c r="L3626" s="46"/>
      <c r="M3626" s="46"/>
      <c r="N3626" s="46"/>
      <c r="O3626" s="46"/>
    </row>
    <row r="3627" spans="1:15">
      <c r="A3627" s="45"/>
      <c r="B3627" s="44"/>
      <c r="C3627" s="46"/>
      <c r="D3627" s="46"/>
      <c r="E3627" s="46"/>
      <c r="F3627" s="46"/>
      <c r="G3627" s="46"/>
      <c r="H3627" s="46"/>
      <c r="I3627" s="46"/>
      <c r="J3627" s="46"/>
      <c r="K3627" s="46"/>
      <c r="L3627" s="46"/>
      <c r="M3627" s="46"/>
      <c r="N3627" s="46"/>
      <c r="O3627" s="46"/>
    </row>
    <row r="3628" spans="1:15">
      <c r="A3628" s="45"/>
      <c r="B3628" s="44"/>
      <c r="C3628" s="46"/>
      <c r="D3628" s="46"/>
      <c r="E3628" s="46"/>
      <c r="F3628" s="46"/>
      <c r="G3628" s="46"/>
      <c r="H3628" s="46"/>
      <c r="I3628" s="46"/>
      <c r="J3628" s="46"/>
      <c r="K3628" s="46"/>
      <c r="L3628" s="46"/>
      <c r="M3628" s="46"/>
      <c r="N3628" s="46"/>
      <c r="O3628" s="46"/>
    </row>
    <row r="3629" spans="1:15">
      <c r="A3629" s="45"/>
      <c r="B3629" s="44"/>
      <c r="C3629" s="46"/>
      <c r="D3629" s="46"/>
      <c r="E3629" s="46"/>
      <c r="F3629" s="46"/>
      <c r="G3629" s="46"/>
      <c r="H3629" s="46"/>
      <c r="I3629" s="46"/>
      <c r="J3629" s="46"/>
      <c r="K3629" s="46"/>
      <c r="L3629" s="46"/>
      <c r="M3629" s="46"/>
      <c r="N3629" s="46"/>
      <c r="O3629" s="46"/>
    </row>
    <row r="3630" spans="1:15">
      <c r="A3630" s="45"/>
      <c r="B3630" s="44"/>
      <c r="C3630" s="46"/>
      <c r="D3630" s="46"/>
      <c r="E3630" s="46"/>
      <c r="F3630" s="46"/>
      <c r="G3630" s="46"/>
      <c r="H3630" s="46"/>
      <c r="I3630" s="46"/>
      <c r="J3630" s="46"/>
      <c r="K3630" s="46"/>
      <c r="L3630" s="46"/>
      <c r="M3630" s="46"/>
      <c r="N3630" s="46"/>
      <c r="O3630" s="46"/>
    </row>
    <row r="3631" spans="1:15">
      <c r="A3631" s="45"/>
      <c r="B3631" s="44"/>
      <c r="C3631" s="46"/>
      <c r="D3631" s="46"/>
      <c r="E3631" s="46"/>
      <c r="F3631" s="46"/>
      <c r="G3631" s="46"/>
      <c r="H3631" s="46"/>
      <c r="I3631" s="46"/>
      <c r="J3631" s="46"/>
      <c r="K3631" s="46"/>
      <c r="L3631" s="46"/>
      <c r="M3631" s="46"/>
      <c r="N3631" s="46"/>
      <c r="O3631" s="46"/>
    </row>
    <row r="3632" spans="1:15">
      <c r="A3632" s="45"/>
      <c r="B3632" s="44"/>
      <c r="C3632" s="46"/>
      <c r="D3632" s="46"/>
      <c r="E3632" s="46"/>
      <c r="F3632" s="46"/>
      <c r="G3632" s="46"/>
      <c r="H3632" s="46"/>
      <c r="I3632" s="46"/>
      <c r="J3632" s="46"/>
      <c r="K3632" s="46"/>
      <c r="L3632" s="46"/>
      <c r="M3632" s="46"/>
      <c r="N3632" s="46"/>
      <c r="O3632" s="46"/>
    </row>
    <row r="3633" spans="1:15">
      <c r="A3633" s="45"/>
      <c r="B3633" s="44"/>
      <c r="C3633" s="46"/>
      <c r="D3633" s="46"/>
      <c r="E3633" s="46"/>
      <c r="F3633" s="46"/>
      <c r="G3633" s="46"/>
      <c r="H3633" s="46"/>
      <c r="I3633" s="46"/>
      <c r="J3633" s="46"/>
      <c r="K3633" s="46"/>
      <c r="L3633" s="46"/>
      <c r="M3633" s="46"/>
      <c r="N3633" s="46"/>
      <c r="O3633" s="46"/>
    </row>
    <row r="3634" spans="1:15">
      <c r="A3634" s="45"/>
      <c r="B3634" s="44"/>
      <c r="C3634" s="46"/>
      <c r="D3634" s="46"/>
      <c r="E3634" s="46"/>
      <c r="F3634" s="46"/>
      <c r="G3634" s="46"/>
      <c r="H3634" s="46"/>
      <c r="I3634" s="46"/>
      <c r="J3634" s="46"/>
      <c r="K3634" s="46"/>
      <c r="L3634" s="46"/>
      <c r="M3634" s="46"/>
      <c r="N3634" s="46"/>
      <c r="O3634" s="46"/>
    </row>
    <row r="3635" spans="1:15">
      <c r="A3635" s="45"/>
      <c r="B3635" s="44"/>
      <c r="C3635" s="46"/>
      <c r="D3635" s="46"/>
      <c r="E3635" s="46"/>
      <c r="F3635" s="46"/>
      <c r="G3635" s="46"/>
      <c r="H3635" s="46"/>
      <c r="I3635" s="46"/>
      <c r="J3635" s="46"/>
      <c r="K3635" s="46"/>
      <c r="L3635" s="46"/>
      <c r="M3635" s="46"/>
      <c r="N3635" s="46"/>
      <c r="O3635" s="46"/>
    </row>
    <row r="3636" spans="1:15">
      <c r="A3636" s="45"/>
      <c r="B3636" s="44"/>
      <c r="C3636" s="46"/>
      <c r="D3636" s="46"/>
      <c r="E3636" s="46"/>
      <c r="F3636" s="46"/>
      <c r="G3636" s="46"/>
      <c r="H3636" s="46"/>
      <c r="I3636" s="46"/>
      <c r="J3636" s="46"/>
      <c r="K3636" s="46"/>
      <c r="L3636" s="46"/>
      <c r="M3636" s="46"/>
      <c r="N3636" s="46"/>
      <c r="O3636" s="46"/>
    </row>
    <row r="3637" spans="1:15">
      <c r="A3637" s="45"/>
      <c r="B3637" s="44"/>
      <c r="C3637" s="46"/>
      <c r="D3637" s="46"/>
      <c r="E3637" s="46"/>
      <c r="F3637" s="46"/>
      <c r="G3637" s="46"/>
      <c r="H3637" s="46"/>
      <c r="I3637" s="46"/>
      <c r="J3637" s="46"/>
      <c r="K3637" s="46"/>
      <c r="L3637" s="46"/>
      <c r="M3637" s="46"/>
      <c r="N3637" s="46"/>
      <c r="O3637" s="46"/>
    </row>
    <row r="3638" spans="1:15">
      <c r="A3638" s="45"/>
      <c r="B3638" s="44"/>
      <c r="C3638" s="46"/>
      <c r="D3638" s="46"/>
      <c r="E3638" s="46"/>
      <c r="F3638" s="46"/>
      <c r="G3638" s="46"/>
      <c r="H3638" s="46"/>
      <c r="I3638" s="46"/>
      <c r="J3638" s="46"/>
      <c r="K3638" s="46"/>
      <c r="L3638" s="46"/>
      <c r="M3638" s="46"/>
      <c r="N3638" s="46"/>
      <c r="O3638" s="46"/>
    </row>
    <row r="3639" spans="1:15">
      <c r="A3639" s="45"/>
      <c r="B3639" s="44"/>
      <c r="C3639" s="46"/>
      <c r="D3639" s="46"/>
      <c r="E3639" s="46"/>
      <c r="F3639" s="46"/>
      <c r="G3639" s="46"/>
      <c r="H3639" s="46"/>
      <c r="I3639" s="46"/>
      <c r="J3639" s="46"/>
      <c r="K3639" s="46"/>
      <c r="L3639" s="46"/>
      <c r="M3639" s="46"/>
      <c r="N3639" s="46"/>
      <c r="O3639" s="46"/>
    </row>
    <row r="3640" spans="1:15">
      <c r="A3640" s="45"/>
      <c r="B3640" s="44"/>
      <c r="C3640" s="46"/>
      <c r="D3640" s="46"/>
      <c r="E3640" s="46"/>
      <c r="F3640" s="46"/>
      <c r="G3640" s="46"/>
      <c r="H3640" s="46"/>
      <c r="I3640" s="46"/>
      <c r="J3640" s="46"/>
      <c r="K3640" s="46"/>
      <c r="L3640" s="46"/>
      <c r="M3640" s="46"/>
      <c r="N3640" s="46"/>
      <c r="O3640" s="46"/>
    </row>
    <row r="3641" spans="1:15">
      <c r="A3641" s="45"/>
      <c r="B3641" s="44"/>
      <c r="C3641" s="46"/>
      <c r="D3641" s="46"/>
      <c r="E3641" s="46"/>
      <c r="F3641" s="46"/>
      <c r="G3641" s="46"/>
      <c r="H3641" s="46"/>
      <c r="I3641" s="46"/>
      <c r="J3641" s="46"/>
      <c r="K3641" s="46"/>
      <c r="L3641" s="46"/>
      <c r="M3641" s="46"/>
      <c r="N3641" s="46"/>
      <c r="O3641" s="46"/>
    </row>
    <row r="3642" spans="1:15">
      <c r="A3642" s="45"/>
      <c r="B3642" s="44"/>
      <c r="C3642" s="46"/>
      <c r="D3642" s="46"/>
      <c r="E3642" s="46"/>
      <c r="F3642" s="46"/>
      <c r="G3642" s="46"/>
      <c r="H3642" s="46"/>
      <c r="I3642" s="46"/>
      <c r="J3642" s="46"/>
      <c r="K3642" s="46"/>
      <c r="L3642" s="46"/>
      <c r="M3642" s="46"/>
      <c r="N3642" s="46"/>
      <c r="O3642" s="46"/>
    </row>
    <row r="3643" spans="1:15">
      <c r="A3643" s="45"/>
      <c r="B3643" s="44"/>
      <c r="C3643" s="46"/>
      <c r="D3643" s="46"/>
      <c r="E3643" s="46"/>
      <c r="F3643" s="46"/>
      <c r="G3643" s="46"/>
      <c r="H3643" s="46"/>
      <c r="I3643" s="46"/>
      <c r="J3643" s="46"/>
      <c r="K3643" s="46"/>
      <c r="L3643" s="46"/>
      <c r="M3643" s="46"/>
      <c r="N3643" s="46"/>
      <c r="O3643" s="46"/>
    </row>
    <row r="3644" spans="1:15">
      <c r="A3644" s="45"/>
      <c r="B3644" s="44"/>
      <c r="C3644" s="46"/>
      <c r="D3644" s="46"/>
      <c r="E3644" s="46"/>
      <c r="F3644" s="46"/>
      <c r="G3644" s="46"/>
      <c r="H3644" s="46"/>
      <c r="I3644" s="46"/>
      <c r="J3644" s="46"/>
      <c r="K3644" s="46"/>
      <c r="L3644" s="46"/>
      <c r="M3644" s="46"/>
      <c r="N3644" s="46"/>
      <c r="O3644" s="46"/>
    </row>
    <row r="3645" spans="1:15">
      <c r="A3645" s="45"/>
      <c r="B3645" s="44"/>
      <c r="C3645" s="46"/>
      <c r="D3645" s="46"/>
      <c r="E3645" s="46"/>
      <c r="F3645" s="46"/>
      <c r="G3645" s="46"/>
      <c r="H3645" s="46"/>
      <c r="I3645" s="46"/>
      <c r="J3645" s="46"/>
      <c r="K3645" s="46"/>
      <c r="L3645" s="46"/>
      <c r="M3645" s="46"/>
      <c r="N3645" s="46"/>
      <c r="O3645" s="46"/>
    </row>
    <row r="3646" spans="1:15">
      <c r="A3646" s="45"/>
      <c r="B3646" s="44"/>
      <c r="C3646" s="46"/>
      <c r="D3646" s="46"/>
      <c r="E3646" s="46"/>
      <c r="F3646" s="46"/>
      <c r="G3646" s="46"/>
      <c r="H3646" s="46"/>
      <c r="I3646" s="46"/>
      <c r="J3646" s="46"/>
      <c r="K3646" s="46"/>
      <c r="L3646" s="46"/>
      <c r="M3646" s="46"/>
      <c r="N3646" s="46"/>
      <c r="O3646" s="46"/>
    </row>
    <row r="3647" spans="1:15">
      <c r="A3647" s="45"/>
      <c r="B3647" s="44"/>
      <c r="C3647" s="46"/>
      <c r="D3647" s="46"/>
      <c r="E3647" s="46"/>
      <c r="F3647" s="46"/>
      <c r="G3647" s="46"/>
      <c r="H3647" s="46"/>
      <c r="I3647" s="46"/>
      <c r="J3647" s="46"/>
      <c r="K3647" s="46"/>
      <c r="L3647" s="46"/>
      <c r="M3647" s="46"/>
      <c r="N3647" s="46"/>
      <c r="O3647" s="46"/>
    </row>
    <row r="3648" spans="1:15">
      <c r="A3648" s="45"/>
      <c r="B3648" s="44"/>
      <c r="C3648" s="46"/>
      <c r="D3648" s="46"/>
      <c r="E3648" s="46"/>
      <c r="F3648" s="46"/>
      <c r="G3648" s="46"/>
      <c r="H3648" s="46"/>
      <c r="I3648" s="46"/>
      <c r="J3648" s="46"/>
      <c r="K3648" s="46"/>
      <c r="L3648" s="46"/>
      <c r="M3648" s="46"/>
      <c r="N3648" s="46"/>
      <c r="O3648" s="46"/>
    </row>
    <row r="3649" spans="1:15">
      <c r="A3649" s="45"/>
      <c r="B3649" s="44"/>
      <c r="C3649" s="46"/>
      <c r="D3649" s="46"/>
      <c r="E3649" s="46"/>
      <c r="F3649" s="46"/>
      <c r="G3649" s="46"/>
      <c r="H3649" s="46"/>
      <c r="I3649" s="46"/>
      <c r="J3649" s="46"/>
      <c r="K3649" s="46"/>
      <c r="L3649" s="46"/>
      <c r="M3649" s="46"/>
      <c r="N3649" s="46"/>
      <c r="O3649" s="46"/>
    </row>
    <row r="3650" spans="1:15">
      <c r="A3650" s="45"/>
      <c r="B3650" s="44"/>
      <c r="C3650" s="46"/>
      <c r="D3650" s="46"/>
      <c r="E3650" s="46"/>
      <c r="F3650" s="46"/>
      <c r="G3650" s="46"/>
      <c r="H3650" s="46"/>
      <c r="I3650" s="46"/>
      <c r="J3650" s="46"/>
      <c r="K3650" s="46"/>
      <c r="L3650" s="46"/>
      <c r="M3650" s="46"/>
      <c r="N3650" s="46"/>
      <c r="O3650" s="46"/>
    </row>
    <row r="3651" spans="1:15">
      <c r="A3651" s="45"/>
      <c r="B3651" s="44"/>
      <c r="C3651" s="46"/>
      <c r="D3651" s="46"/>
      <c r="E3651" s="46"/>
      <c r="F3651" s="46"/>
      <c r="G3651" s="46"/>
      <c r="H3651" s="46"/>
      <c r="I3651" s="46"/>
      <c r="J3651" s="46"/>
      <c r="K3651" s="46"/>
      <c r="L3651" s="46"/>
      <c r="M3651" s="46"/>
      <c r="N3651" s="46"/>
      <c r="O3651" s="46"/>
    </row>
    <row r="3652" spans="1:15">
      <c r="A3652" s="45"/>
      <c r="B3652" s="44"/>
      <c r="C3652" s="46"/>
      <c r="D3652" s="46"/>
      <c r="E3652" s="46"/>
      <c r="F3652" s="46"/>
      <c r="G3652" s="46"/>
      <c r="H3652" s="46"/>
      <c r="I3652" s="46"/>
      <c r="J3652" s="46"/>
      <c r="K3652" s="46"/>
      <c r="L3652" s="46"/>
      <c r="M3652" s="46"/>
      <c r="N3652" s="46"/>
      <c r="O3652" s="46"/>
    </row>
    <row r="3653" spans="1:15">
      <c r="A3653" s="45"/>
      <c r="B3653" s="44"/>
      <c r="C3653" s="46"/>
      <c r="D3653" s="46"/>
      <c r="E3653" s="46"/>
      <c r="F3653" s="46"/>
      <c r="G3653" s="46"/>
      <c r="H3653" s="46"/>
      <c r="I3653" s="46"/>
      <c r="J3653" s="46"/>
      <c r="K3653" s="46"/>
      <c r="L3653" s="46"/>
      <c r="M3653" s="46"/>
      <c r="N3653" s="46"/>
      <c r="O3653" s="46"/>
    </row>
    <row r="3654" spans="1:15">
      <c r="A3654" s="45"/>
      <c r="B3654" s="44"/>
      <c r="C3654" s="46"/>
      <c r="D3654" s="46"/>
      <c r="E3654" s="46"/>
      <c r="F3654" s="46"/>
      <c r="G3654" s="46"/>
      <c r="H3654" s="46"/>
      <c r="I3654" s="46"/>
      <c r="J3654" s="46"/>
      <c r="K3654" s="46"/>
      <c r="L3654" s="46"/>
      <c r="M3654" s="46"/>
      <c r="N3654" s="46"/>
      <c r="O3654" s="46"/>
    </row>
    <row r="3655" spans="1:15">
      <c r="A3655" s="45"/>
      <c r="B3655" s="44"/>
      <c r="C3655" s="46"/>
      <c r="D3655" s="46"/>
      <c r="E3655" s="46"/>
      <c r="F3655" s="46"/>
      <c r="G3655" s="46"/>
      <c r="H3655" s="46"/>
      <c r="I3655" s="46"/>
      <c r="J3655" s="46"/>
      <c r="K3655" s="46"/>
      <c r="L3655" s="46"/>
      <c r="M3655" s="46"/>
      <c r="N3655" s="46"/>
      <c r="O3655" s="46"/>
    </row>
    <row r="3656" spans="1:15">
      <c r="A3656" s="45"/>
      <c r="B3656" s="44"/>
      <c r="C3656" s="46"/>
      <c r="D3656" s="46"/>
      <c r="E3656" s="46"/>
      <c r="F3656" s="46"/>
      <c r="G3656" s="46"/>
      <c r="H3656" s="46"/>
      <c r="I3656" s="46"/>
      <c r="J3656" s="46"/>
      <c r="K3656" s="46"/>
      <c r="L3656" s="46"/>
      <c r="M3656" s="46"/>
      <c r="N3656" s="46"/>
      <c r="O3656" s="46"/>
    </row>
    <row r="3657" spans="1:15">
      <c r="A3657" s="45"/>
      <c r="B3657" s="44"/>
      <c r="C3657" s="46"/>
      <c r="D3657" s="46"/>
      <c r="E3657" s="46"/>
      <c r="F3657" s="46"/>
      <c r="G3657" s="46"/>
      <c r="H3657" s="46"/>
      <c r="I3657" s="46"/>
      <c r="J3657" s="46"/>
      <c r="K3657" s="46"/>
      <c r="L3657" s="46"/>
      <c r="M3657" s="46"/>
      <c r="N3657" s="46"/>
      <c r="O3657" s="46"/>
    </row>
    <row r="3658" spans="1:15">
      <c r="A3658" s="45"/>
      <c r="B3658" s="44"/>
      <c r="C3658" s="46"/>
      <c r="D3658" s="46"/>
      <c r="E3658" s="46"/>
      <c r="F3658" s="46"/>
      <c r="G3658" s="46"/>
      <c r="H3658" s="46"/>
      <c r="I3658" s="46"/>
      <c r="J3658" s="46"/>
      <c r="K3658" s="46"/>
      <c r="L3658" s="46"/>
      <c r="M3658" s="46"/>
      <c r="N3658" s="46"/>
      <c r="O3658" s="46"/>
    </row>
    <row r="3659" spans="1:15">
      <c r="A3659" s="45"/>
      <c r="B3659" s="44"/>
      <c r="C3659" s="46"/>
      <c r="D3659" s="46"/>
      <c r="E3659" s="46"/>
      <c r="F3659" s="46"/>
      <c r="G3659" s="46"/>
      <c r="H3659" s="46"/>
      <c r="I3659" s="46"/>
      <c r="J3659" s="46"/>
      <c r="K3659" s="46"/>
      <c r="L3659" s="46"/>
      <c r="M3659" s="46"/>
      <c r="N3659" s="46"/>
      <c r="O3659" s="46"/>
    </row>
    <row r="3660" spans="1:15">
      <c r="A3660" s="45"/>
      <c r="B3660" s="44"/>
      <c r="C3660" s="46"/>
      <c r="D3660" s="46"/>
      <c r="E3660" s="46"/>
      <c r="F3660" s="46"/>
      <c r="G3660" s="46"/>
      <c r="H3660" s="46"/>
      <c r="I3660" s="46"/>
      <c r="J3660" s="46"/>
      <c r="K3660" s="46"/>
      <c r="L3660" s="46"/>
      <c r="M3660" s="46"/>
      <c r="N3660" s="46"/>
      <c r="O3660" s="46"/>
    </row>
    <row r="3661" spans="1:15">
      <c r="A3661" s="45"/>
      <c r="B3661" s="44"/>
      <c r="C3661" s="46"/>
      <c r="D3661" s="46"/>
      <c r="E3661" s="46"/>
      <c r="F3661" s="46"/>
      <c r="G3661" s="46"/>
      <c r="H3661" s="46"/>
      <c r="I3661" s="46"/>
      <c r="J3661" s="46"/>
      <c r="K3661" s="46"/>
      <c r="L3661" s="46"/>
      <c r="M3661" s="46"/>
      <c r="N3661" s="46"/>
      <c r="O3661" s="46"/>
    </row>
    <row r="3662" spans="1:15">
      <c r="A3662" s="45"/>
      <c r="B3662" s="44"/>
      <c r="C3662" s="46"/>
      <c r="D3662" s="46"/>
      <c r="E3662" s="46"/>
      <c r="F3662" s="46"/>
      <c r="G3662" s="46"/>
      <c r="H3662" s="46"/>
      <c r="I3662" s="46"/>
      <c r="J3662" s="46"/>
      <c r="K3662" s="46"/>
      <c r="L3662" s="46"/>
      <c r="M3662" s="46"/>
      <c r="N3662" s="46"/>
      <c r="O3662" s="46"/>
    </row>
    <row r="3663" spans="1:15">
      <c r="A3663" s="45"/>
      <c r="B3663" s="44"/>
      <c r="C3663" s="46"/>
      <c r="D3663" s="46"/>
      <c r="E3663" s="46"/>
      <c r="F3663" s="46"/>
      <c r="G3663" s="46"/>
      <c r="H3663" s="46"/>
      <c r="I3663" s="46"/>
      <c r="J3663" s="46"/>
      <c r="K3663" s="46"/>
      <c r="L3663" s="46"/>
      <c r="M3663" s="46"/>
      <c r="N3663" s="46"/>
      <c r="O3663" s="46"/>
    </row>
    <row r="3664" spans="1:15">
      <c r="A3664" s="45"/>
      <c r="B3664" s="44"/>
      <c r="C3664" s="46"/>
      <c r="D3664" s="46"/>
      <c r="E3664" s="46"/>
      <c r="F3664" s="46"/>
      <c r="G3664" s="46"/>
      <c r="H3664" s="46"/>
      <c r="I3664" s="46"/>
      <c r="J3664" s="46"/>
      <c r="K3664" s="46"/>
      <c r="L3664" s="46"/>
      <c r="M3664" s="46"/>
      <c r="N3664" s="46"/>
      <c r="O3664" s="46"/>
    </row>
    <row r="3665" spans="1:15">
      <c r="A3665" s="45"/>
      <c r="B3665" s="44"/>
      <c r="C3665" s="46"/>
      <c r="D3665" s="46"/>
      <c r="E3665" s="46"/>
      <c r="F3665" s="46"/>
      <c r="G3665" s="46"/>
      <c r="H3665" s="46"/>
      <c r="I3665" s="46"/>
      <c r="J3665" s="46"/>
      <c r="K3665" s="46"/>
      <c r="L3665" s="46"/>
      <c r="M3665" s="46"/>
      <c r="N3665" s="46"/>
      <c r="O3665" s="46"/>
    </row>
    <row r="3666" spans="1:15">
      <c r="A3666" s="45"/>
      <c r="B3666" s="44"/>
      <c r="C3666" s="46"/>
      <c r="D3666" s="46"/>
      <c r="E3666" s="46"/>
      <c r="F3666" s="46"/>
      <c r="G3666" s="46"/>
      <c r="H3666" s="46"/>
      <c r="I3666" s="46"/>
      <c r="J3666" s="46"/>
      <c r="K3666" s="46"/>
      <c r="L3666" s="46"/>
      <c r="M3666" s="46"/>
      <c r="N3666" s="46"/>
      <c r="O3666" s="46"/>
    </row>
    <row r="3667" spans="1:15">
      <c r="A3667" s="45"/>
      <c r="B3667" s="44"/>
      <c r="C3667" s="46"/>
      <c r="D3667" s="46"/>
      <c r="E3667" s="46"/>
      <c r="F3667" s="46"/>
      <c r="G3667" s="46"/>
      <c r="H3667" s="46"/>
      <c r="I3667" s="46"/>
      <c r="J3667" s="46"/>
      <c r="K3667" s="46"/>
      <c r="L3667" s="46"/>
      <c r="M3667" s="46"/>
      <c r="N3667" s="46"/>
      <c r="O3667" s="46"/>
    </row>
    <row r="3668" spans="1:15">
      <c r="A3668" s="45"/>
      <c r="B3668" s="44"/>
      <c r="C3668" s="46"/>
      <c r="D3668" s="46"/>
      <c r="E3668" s="46"/>
      <c r="F3668" s="46"/>
      <c r="G3668" s="46"/>
      <c r="H3668" s="46"/>
      <c r="I3668" s="46"/>
      <c r="J3668" s="46"/>
      <c r="K3668" s="46"/>
      <c r="L3668" s="46"/>
      <c r="M3668" s="46"/>
      <c r="N3668" s="46"/>
      <c r="O3668" s="46"/>
    </row>
    <row r="3669" spans="1:15">
      <c r="A3669" s="45"/>
      <c r="B3669" s="44"/>
      <c r="C3669" s="46"/>
      <c r="D3669" s="46"/>
      <c r="E3669" s="46"/>
      <c r="F3669" s="46"/>
      <c r="G3669" s="46"/>
      <c r="H3669" s="46"/>
      <c r="I3669" s="46"/>
      <c r="J3669" s="46"/>
      <c r="K3669" s="46"/>
      <c r="L3669" s="46"/>
      <c r="M3669" s="46"/>
      <c r="N3669" s="46"/>
      <c r="O3669" s="46"/>
    </row>
    <row r="3670" spans="1:15">
      <c r="A3670" s="45"/>
      <c r="B3670" s="44"/>
      <c r="C3670" s="46"/>
      <c r="D3670" s="46"/>
      <c r="E3670" s="46"/>
      <c r="F3670" s="46"/>
      <c r="G3670" s="46"/>
      <c r="H3670" s="46"/>
      <c r="I3670" s="46"/>
      <c r="J3670" s="46"/>
      <c r="K3670" s="46"/>
      <c r="L3670" s="46"/>
      <c r="M3670" s="46"/>
      <c r="N3670" s="46"/>
      <c r="O3670" s="46"/>
    </row>
    <row r="3671" spans="1:15">
      <c r="A3671" s="45"/>
      <c r="B3671" s="44"/>
      <c r="C3671" s="46"/>
      <c r="D3671" s="46"/>
      <c r="E3671" s="46"/>
      <c r="F3671" s="46"/>
      <c r="G3671" s="46"/>
      <c r="H3671" s="46"/>
      <c r="I3671" s="46"/>
      <c r="J3671" s="46"/>
      <c r="K3671" s="46"/>
      <c r="L3671" s="46"/>
      <c r="M3671" s="46"/>
      <c r="N3671" s="46"/>
      <c r="O3671" s="46"/>
    </row>
    <row r="3672" spans="1:15">
      <c r="A3672" s="45"/>
      <c r="B3672" s="44"/>
      <c r="C3672" s="46"/>
      <c r="D3672" s="46"/>
      <c r="E3672" s="46"/>
      <c r="F3672" s="46"/>
      <c r="G3672" s="46"/>
      <c r="H3672" s="46"/>
      <c r="I3672" s="46"/>
      <c r="J3672" s="46"/>
      <c r="K3672" s="46"/>
      <c r="L3672" s="46"/>
      <c r="M3672" s="46"/>
      <c r="N3672" s="46"/>
      <c r="O3672" s="46"/>
    </row>
    <row r="3673" spans="1:15">
      <c r="A3673" s="45"/>
      <c r="B3673" s="44"/>
      <c r="C3673" s="46"/>
      <c r="D3673" s="46"/>
      <c r="E3673" s="46"/>
      <c r="F3673" s="46"/>
      <c r="G3673" s="46"/>
      <c r="H3673" s="46"/>
      <c r="I3673" s="46"/>
      <c r="J3673" s="46"/>
      <c r="K3673" s="46"/>
      <c r="L3673" s="46"/>
      <c r="M3673" s="46"/>
      <c r="N3673" s="46"/>
      <c r="O3673" s="46"/>
    </row>
    <row r="3674" spans="1:15">
      <c r="A3674" s="45"/>
      <c r="B3674" s="44"/>
      <c r="C3674" s="46"/>
      <c r="D3674" s="46"/>
      <c r="E3674" s="46"/>
      <c r="F3674" s="46"/>
      <c r="G3674" s="46"/>
      <c r="H3674" s="46"/>
      <c r="I3674" s="46"/>
      <c r="J3674" s="46"/>
      <c r="K3674" s="46"/>
      <c r="L3674" s="46"/>
      <c r="M3674" s="46"/>
      <c r="N3674" s="46"/>
      <c r="O3674" s="46"/>
    </row>
    <row r="3675" spans="1:15">
      <c r="A3675" s="45"/>
      <c r="B3675" s="44"/>
      <c r="C3675" s="46"/>
      <c r="D3675" s="46"/>
      <c r="E3675" s="46"/>
      <c r="F3675" s="46"/>
      <c r="G3675" s="46"/>
      <c r="H3675" s="46"/>
      <c r="I3675" s="46"/>
      <c r="J3675" s="46"/>
      <c r="K3675" s="46"/>
      <c r="L3675" s="46"/>
      <c r="M3675" s="46"/>
      <c r="N3675" s="46"/>
      <c r="O3675" s="46"/>
    </row>
    <row r="3676" spans="1:15">
      <c r="A3676" s="45"/>
      <c r="B3676" s="44"/>
      <c r="C3676" s="46"/>
      <c r="D3676" s="46"/>
      <c r="E3676" s="46"/>
      <c r="F3676" s="46"/>
      <c r="G3676" s="46"/>
      <c r="H3676" s="46"/>
      <c r="I3676" s="46"/>
      <c r="J3676" s="46"/>
      <c r="K3676" s="46"/>
      <c r="L3676" s="46"/>
      <c r="M3676" s="46"/>
      <c r="N3676" s="46"/>
      <c r="O3676" s="46"/>
    </row>
    <row r="3677" spans="1:15">
      <c r="A3677" s="45"/>
      <c r="B3677" s="44"/>
      <c r="C3677" s="46"/>
      <c r="D3677" s="46"/>
      <c r="E3677" s="46"/>
      <c r="F3677" s="46"/>
      <c r="G3677" s="46"/>
      <c r="H3677" s="46"/>
      <c r="I3677" s="46"/>
      <c r="J3677" s="46"/>
      <c r="K3677" s="46"/>
      <c r="L3677" s="46"/>
      <c r="M3677" s="46"/>
      <c r="N3677" s="46"/>
      <c r="O3677" s="46"/>
    </row>
    <row r="3678" spans="1:15">
      <c r="A3678" s="45"/>
      <c r="B3678" s="44"/>
      <c r="C3678" s="46"/>
      <c r="D3678" s="46"/>
      <c r="E3678" s="46"/>
      <c r="F3678" s="46"/>
      <c r="G3678" s="46"/>
      <c r="H3678" s="46"/>
      <c r="I3678" s="46"/>
      <c r="J3678" s="46"/>
      <c r="K3678" s="46"/>
      <c r="L3678" s="46"/>
      <c r="M3678" s="46"/>
      <c r="N3678" s="46"/>
      <c r="O3678" s="46"/>
    </row>
    <row r="3679" spans="1:15">
      <c r="A3679" s="45"/>
      <c r="B3679" s="44"/>
      <c r="C3679" s="46"/>
      <c r="D3679" s="46"/>
      <c r="E3679" s="46"/>
      <c r="F3679" s="46"/>
      <c r="G3679" s="46"/>
      <c r="H3679" s="46"/>
      <c r="I3679" s="46"/>
      <c r="J3679" s="46"/>
      <c r="K3679" s="46"/>
      <c r="L3679" s="46"/>
      <c r="M3679" s="46"/>
      <c r="N3679" s="46"/>
      <c r="O3679" s="46"/>
    </row>
    <row r="3680" spans="1:15">
      <c r="A3680" s="45"/>
      <c r="B3680" s="44"/>
      <c r="C3680" s="46"/>
      <c r="D3680" s="46"/>
      <c r="E3680" s="46"/>
      <c r="F3680" s="46"/>
      <c r="G3680" s="46"/>
      <c r="H3680" s="46"/>
      <c r="I3680" s="46"/>
      <c r="J3680" s="46"/>
      <c r="K3680" s="46"/>
      <c r="L3680" s="46"/>
      <c r="M3680" s="46"/>
      <c r="N3680" s="46"/>
      <c r="O3680" s="46"/>
    </row>
    <row r="3681" spans="1:15">
      <c r="A3681" s="45"/>
      <c r="B3681" s="44"/>
      <c r="C3681" s="46"/>
      <c r="D3681" s="46"/>
      <c r="E3681" s="46"/>
      <c r="F3681" s="46"/>
      <c r="G3681" s="46"/>
      <c r="H3681" s="46"/>
      <c r="I3681" s="46"/>
      <c r="J3681" s="46"/>
      <c r="K3681" s="46"/>
      <c r="L3681" s="46"/>
      <c r="M3681" s="46"/>
      <c r="N3681" s="46"/>
      <c r="O3681" s="46"/>
    </row>
    <row r="3682" spans="1:15">
      <c r="A3682" s="45"/>
      <c r="B3682" s="44"/>
      <c r="C3682" s="46"/>
      <c r="D3682" s="46"/>
      <c r="E3682" s="46"/>
      <c r="F3682" s="46"/>
      <c r="G3682" s="46"/>
      <c r="H3682" s="46"/>
      <c r="I3682" s="46"/>
      <c r="J3682" s="46"/>
      <c r="K3682" s="46"/>
      <c r="L3682" s="46"/>
      <c r="M3682" s="46"/>
      <c r="N3682" s="46"/>
      <c r="O3682" s="46"/>
    </row>
    <row r="3683" spans="1:15">
      <c r="A3683" s="45"/>
      <c r="B3683" s="44"/>
      <c r="C3683" s="46"/>
      <c r="D3683" s="46"/>
      <c r="E3683" s="46"/>
      <c r="F3683" s="46"/>
      <c r="G3683" s="46"/>
      <c r="H3683" s="46"/>
      <c r="I3683" s="46"/>
      <c r="J3683" s="46"/>
      <c r="K3683" s="46"/>
      <c r="L3683" s="46"/>
      <c r="M3683" s="46"/>
      <c r="N3683" s="46"/>
      <c r="O3683" s="46"/>
    </row>
    <row r="3684" spans="1:15">
      <c r="A3684" s="45"/>
      <c r="B3684" s="44"/>
      <c r="C3684" s="46"/>
      <c r="D3684" s="46"/>
      <c r="E3684" s="46"/>
      <c r="F3684" s="46"/>
      <c r="G3684" s="46"/>
      <c r="H3684" s="46"/>
      <c r="I3684" s="46"/>
      <c r="J3684" s="46"/>
      <c r="K3684" s="46"/>
      <c r="L3684" s="46"/>
      <c r="M3684" s="46"/>
      <c r="N3684" s="46"/>
      <c r="O3684" s="46"/>
    </row>
    <row r="3685" spans="1:15">
      <c r="A3685" s="45"/>
      <c r="B3685" s="44"/>
      <c r="C3685" s="46"/>
      <c r="D3685" s="46"/>
      <c r="E3685" s="46"/>
      <c r="F3685" s="46"/>
      <c r="G3685" s="46"/>
      <c r="H3685" s="46"/>
      <c r="I3685" s="46"/>
      <c r="J3685" s="46"/>
      <c r="K3685" s="46"/>
      <c r="L3685" s="46"/>
      <c r="M3685" s="46"/>
      <c r="N3685" s="46"/>
      <c r="O3685" s="46"/>
    </row>
    <row r="3686" spans="1:15">
      <c r="A3686" s="45"/>
      <c r="B3686" s="44"/>
      <c r="C3686" s="46"/>
      <c r="D3686" s="46"/>
      <c r="E3686" s="46"/>
      <c r="F3686" s="46"/>
      <c r="G3686" s="46"/>
      <c r="H3686" s="46"/>
      <c r="I3686" s="46"/>
      <c r="J3686" s="46"/>
      <c r="K3686" s="46"/>
      <c r="L3686" s="46"/>
      <c r="M3686" s="46"/>
      <c r="N3686" s="46"/>
      <c r="O3686" s="46"/>
    </row>
    <row r="3687" spans="1:15">
      <c r="A3687" s="45"/>
      <c r="B3687" s="44"/>
      <c r="C3687" s="46"/>
      <c r="D3687" s="46"/>
      <c r="E3687" s="46"/>
      <c r="F3687" s="46"/>
      <c r="G3687" s="46"/>
      <c r="H3687" s="46"/>
      <c r="I3687" s="46"/>
      <c r="J3687" s="46"/>
      <c r="K3687" s="46"/>
      <c r="L3687" s="46"/>
      <c r="M3687" s="46"/>
      <c r="N3687" s="46"/>
      <c r="O3687" s="46"/>
    </row>
    <row r="3688" spans="1:15">
      <c r="A3688" s="45"/>
      <c r="B3688" s="44"/>
      <c r="C3688" s="46"/>
      <c r="D3688" s="46"/>
      <c r="E3688" s="46"/>
      <c r="F3688" s="46"/>
      <c r="G3688" s="46"/>
      <c r="H3688" s="46"/>
      <c r="I3688" s="46"/>
      <c r="J3688" s="46"/>
      <c r="K3688" s="46"/>
      <c r="L3688" s="46"/>
      <c r="M3688" s="46"/>
      <c r="N3688" s="46"/>
      <c r="O3688" s="46"/>
    </row>
    <row r="3689" spans="1:15">
      <c r="A3689" s="45"/>
      <c r="B3689" s="44"/>
      <c r="C3689" s="46"/>
      <c r="D3689" s="46"/>
      <c r="E3689" s="46"/>
      <c r="F3689" s="46"/>
      <c r="G3689" s="46"/>
      <c r="H3689" s="46"/>
      <c r="I3689" s="46"/>
      <c r="J3689" s="46"/>
      <c r="K3689" s="46"/>
      <c r="L3689" s="46"/>
      <c r="M3689" s="46"/>
      <c r="N3689" s="46"/>
      <c r="O3689" s="46"/>
    </row>
    <row r="3690" spans="1:15">
      <c r="A3690" s="45"/>
      <c r="B3690" s="44"/>
      <c r="C3690" s="46"/>
      <c r="D3690" s="46"/>
      <c r="E3690" s="46"/>
      <c r="F3690" s="46"/>
      <c r="G3690" s="46"/>
      <c r="H3690" s="46"/>
      <c r="I3690" s="46"/>
      <c r="J3690" s="46"/>
      <c r="K3690" s="46"/>
      <c r="L3690" s="46"/>
      <c r="M3690" s="46"/>
      <c r="N3690" s="46"/>
      <c r="O3690" s="46"/>
    </row>
    <row r="3691" spans="1:15">
      <c r="A3691" s="45"/>
      <c r="B3691" s="44"/>
      <c r="C3691" s="46"/>
      <c r="D3691" s="46"/>
      <c r="E3691" s="46"/>
      <c r="F3691" s="46"/>
      <c r="G3691" s="46"/>
      <c r="H3691" s="46"/>
      <c r="I3691" s="46"/>
      <c r="J3691" s="46"/>
      <c r="K3691" s="46"/>
      <c r="L3691" s="46"/>
      <c r="M3691" s="46"/>
      <c r="N3691" s="46"/>
      <c r="O3691" s="46"/>
    </row>
    <row r="3692" spans="1:15">
      <c r="A3692" s="45"/>
      <c r="B3692" s="44"/>
      <c r="C3692" s="46"/>
      <c r="D3692" s="46"/>
      <c r="E3692" s="46"/>
      <c r="F3692" s="46"/>
      <c r="G3692" s="46"/>
      <c r="H3692" s="46"/>
      <c r="I3692" s="46"/>
      <c r="J3692" s="46"/>
      <c r="K3692" s="46"/>
      <c r="L3692" s="46"/>
      <c r="M3692" s="46"/>
      <c r="N3692" s="46"/>
      <c r="O3692" s="46"/>
    </row>
    <row r="3693" spans="1:15">
      <c r="A3693" s="45"/>
      <c r="B3693" s="44"/>
      <c r="C3693" s="46"/>
      <c r="D3693" s="46"/>
      <c r="E3693" s="46"/>
      <c r="F3693" s="46"/>
      <c r="G3693" s="46"/>
      <c r="H3693" s="46"/>
      <c r="I3693" s="46"/>
      <c r="J3693" s="46"/>
      <c r="K3693" s="46"/>
      <c r="L3693" s="46"/>
      <c r="M3693" s="46"/>
      <c r="N3693" s="46"/>
      <c r="O3693" s="46"/>
    </row>
    <row r="3694" spans="1:15">
      <c r="A3694" s="45"/>
      <c r="B3694" s="44"/>
      <c r="C3694" s="46"/>
      <c r="D3694" s="46"/>
      <c r="E3694" s="46"/>
      <c r="F3694" s="46"/>
      <c r="G3694" s="46"/>
      <c r="H3694" s="46"/>
      <c r="I3694" s="46"/>
      <c r="J3694" s="46"/>
      <c r="K3694" s="46"/>
      <c r="L3694" s="46"/>
      <c r="M3694" s="46"/>
      <c r="N3694" s="46"/>
      <c r="O3694" s="46"/>
    </row>
    <row r="3695" spans="1:15">
      <c r="A3695" s="45"/>
      <c r="B3695" s="44"/>
      <c r="C3695" s="46"/>
      <c r="D3695" s="46"/>
      <c r="E3695" s="46"/>
      <c r="F3695" s="46"/>
      <c r="G3695" s="46"/>
      <c r="H3695" s="46"/>
      <c r="I3695" s="46"/>
      <c r="J3695" s="46"/>
      <c r="K3695" s="46"/>
      <c r="L3695" s="46"/>
      <c r="M3695" s="46"/>
      <c r="N3695" s="46"/>
      <c r="O3695" s="46"/>
    </row>
    <row r="3696" spans="1:15">
      <c r="A3696" s="45"/>
      <c r="B3696" s="44"/>
      <c r="C3696" s="46"/>
      <c r="D3696" s="46"/>
      <c r="E3696" s="46"/>
      <c r="F3696" s="46"/>
      <c r="G3696" s="46"/>
      <c r="H3696" s="46"/>
      <c r="I3696" s="46"/>
      <c r="J3696" s="46"/>
      <c r="K3696" s="46"/>
      <c r="L3696" s="46"/>
      <c r="M3696" s="46"/>
      <c r="N3696" s="46"/>
      <c r="O3696" s="46"/>
    </row>
    <row r="3697" spans="1:15">
      <c r="A3697" s="45"/>
      <c r="B3697" s="44"/>
      <c r="C3697" s="46"/>
      <c r="D3697" s="46"/>
      <c r="E3697" s="46"/>
      <c r="F3697" s="46"/>
      <c r="G3697" s="46"/>
      <c r="H3697" s="46"/>
      <c r="I3697" s="46"/>
      <c r="J3697" s="46"/>
      <c r="K3697" s="46"/>
      <c r="L3697" s="46"/>
      <c r="M3697" s="46"/>
      <c r="N3697" s="46"/>
      <c r="O3697" s="46"/>
    </row>
    <row r="3698" spans="1:15">
      <c r="A3698" s="45"/>
      <c r="B3698" s="44"/>
      <c r="C3698" s="46"/>
      <c r="D3698" s="46"/>
      <c r="E3698" s="46"/>
      <c r="F3698" s="46"/>
      <c r="G3698" s="46"/>
      <c r="H3698" s="46"/>
      <c r="I3698" s="46"/>
      <c r="J3698" s="46"/>
      <c r="K3698" s="46"/>
      <c r="L3698" s="46"/>
      <c r="M3698" s="46"/>
      <c r="N3698" s="46"/>
      <c r="O3698" s="46"/>
    </row>
    <row r="3699" spans="1:15">
      <c r="A3699" s="45"/>
      <c r="B3699" s="44"/>
      <c r="C3699" s="46"/>
      <c r="D3699" s="46"/>
      <c r="E3699" s="46"/>
      <c r="F3699" s="46"/>
      <c r="G3699" s="46"/>
      <c r="H3699" s="46"/>
      <c r="I3699" s="46"/>
      <c r="J3699" s="46"/>
      <c r="K3699" s="46"/>
      <c r="L3699" s="46"/>
      <c r="M3699" s="46"/>
      <c r="N3699" s="46"/>
      <c r="O3699" s="46"/>
    </row>
    <row r="3700" spans="1:15">
      <c r="A3700" s="45"/>
      <c r="B3700" s="44"/>
      <c r="C3700" s="46"/>
      <c r="D3700" s="46"/>
      <c r="E3700" s="46"/>
      <c r="F3700" s="46"/>
      <c r="G3700" s="46"/>
      <c r="H3700" s="46"/>
      <c r="I3700" s="46"/>
      <c r="J3700" s="46"/>
      <c r="K3700" s="46"/>
      <c r="L3700" s="46"/>
      <c r="M3700" s="46"/>
      <c r="N3700" s="46"/>
      <c r="O3700" s="46"/>
    </row>
    <row r="3701" spans="1:15">
      <c r="A3701" s="45"/>
      <c r="B3701" s="44"/>
      <c r="C3701" s="46"/>
      <c r="D3701" s="46"/>
      <c r="E3701" s="46"/>
      <c r="F3701" s="46"/>
      <c r="G3701" s="46"/>
      <c r="H3701" s="46"/>
      <c r="I3701" s="46"/>
      <c r="J3701" s="46"/>
      <c r="K3701" s="46"/>
      <c r="L3701" s="46"/>
      <c r="M3701" s="46"/>
      <c r="N3701" s="46"/>
      <c r="O3701" s="46"/>
    </row>
    <row r="3702" spans="1:15">
      <c r="A3702" s="45"/>
      <c r="B3702" s="44"/>
      <c r="C3702" s="46"/>
      <c r="D3702" s="46"/>
      <c r="E3702" s="46"/>
      <c r="F3702" s="46"/>
      <c r="G3702" s="46"/>
      <c r="H3702" s="46"/>
      <c r="I3702" s="46"/>
      <c r="J3702" s="46"/>
      <c r="K3702" s="46"/>
      <c r="L3702" s="46"/>
      <c r="M3702" s="46"/>
      <c r="N3702" s="46"/>
      <c r="O3702" s="46"/>
    </row>
    <row r="3703" spans="1:15">
      <c r="A3703" s="45"/>
      <c r="B3703" s="44"/>
      <c r="C3703" s="46"/>
      <c r="D3703" s="46"/>
      <c r="E3703" s="46"/>
      <c r="F3703" s="46"/>
      <c r="G3703" s="46"/>
      <c r="H3703" s="46"/>
      <c r="I3703" s="46"/>
      <c r="J3703" s="46"/>
      <c r="K3703" s="46"/>
      <c r="L3703" s="46"/>
      <c r="M3703" s="46"/>
      <c r="N3703" s="46"/>
      <c r="O3703" s="46"/>
    </row>
    <row r="3704" spans="1:15">
      <c r="A3704" s="45"/>
      <c r="B3704" s="44"/>
      <c r="C3704" s="46"/>
      <c r="D3704" s="46"/>
      <c r="E3704" s="46"/>
      <c r="F3704" s="46"/>
      <c r="G3704" s="46"/>
      <c r="H3704" s="46"/>
      <c r="I3704" s="46"/>
      <c r="J3704" s="46"/>
      <c r="K3704" s="46"/>
      <c r="L3704" s="46"/>
      <c r="M3704" s="46"/>
      <c r="N3704" s="46"/>
      <c r="O3704" s="46"/>
    </row>
    <row r="3705" spans="1:15">
      <c r="A3705" s="45"/>
      <c r="B3705" s="44"/>
      <c r="C3705" s="46"/>
      <c r="D3705" s="46"/>
      <c r="E3705" s="46"/>
      <c r="F3705" s="46"/>
      <c r="G3705" s="46"/>
      <c r="H3705" s="46"/>
      <c r="I3705" s="46"/>
      <c r="J3705" s="46"/>
      <c r="K3705" s="46"/>
      <c r="L3705" s="46"/>
      <c r="M3705" s="46"/>
      <c r="N3705" s="46"/>
      <c r="O3705" s="46"/>
    </row>
    <row r="3706" spans="1:15">
      <c r="A3706" s="45"/>
      <c r="B3706" s="44"/>
      <c r="C3706" s="46"/>
      <c r="D3706" s="46"/>
      <c r="E3706" s="46"/>
      <c r="F3706" s="46"/>
      <c r="G3706" s="46"/>
      <c r="H3706" s="46"/>
      <c r="I3706" s="46"/>
      <c r="J3706" s="46"/>
      <c r="K3706" s="46"/>
      <c r="L3706" s="46"/>
      <c r="M3706" s="46"/>
      <c r="N3706" s="46"/>
      <c r="O3706" s="46"/>
    </row>
    <row r="3707" spans="1:15">
      <c r="A3707" s="45"/>
      <c r="B3707" s="44"/>
      <c r="C3707" s="46"/>
      <c r="D3707" s="46"/>
      <c r="E3707" s="46"/>
      <c r="F3707" s="46"/>
      <c r="G3707" s="46"/>
      <c r="H3707" s="46"/>
      <c r="I3707" s="46"/>
      <c r="J3707" s="46"/>
      <c r="K3707" s="46"/>
      <c r="L3707" s="46"/>
      <c r="M3707" s="46"/>
      <c r="N3707" s="46"/>
      <c r="O3707" s="46"/>
    </row>
    <row r="3708" spans="1:15">
      <c r="A3708" s="45"/>
      <c r="B3708" s="44"/>
      <c r="C3708" s="46"/>
      <c r="D3708" s="46"/>
      <c r="E3708" s="46"/>
      <c r="F3708" s="46"/>
      <c r="G3708" s="46"/>
      <c r="H3708" s="46"/>
      <c r="I3708" s="46"/>
      <c r="J3708" s="46"/>
      <c r="K3708" s="46"/>
      <c r="L3708" s="46"/>
      <c r="M3708" s="46"/>
      <c r="N3708" s="46"/>
      <c r="O3708" s="46"/>
    </row>
    <row r="3709" spans="1:15">
      <c r="A3709" s="45"/>
      <c r="B3709" s="44"/>
      <c r="C3709" s="46"/>
      <c r="D3709" s="46"/>
      <c r="E3709" s="46"/>
      <c r="F3709" s="46"/>
      <c r="G3709" s="46"/>
      <c r="H3709" s="46"/>
      <c r="I3709" s="46"/>
      <c r="J3709" s="46"/>
      <c r="K3709" s="46"/>
      <c r="L3709" s="46"/>
      <c r="M3709" s="46"/>
      <c r="N3709" s="46"/>
      <c r="O3709" s="46"/>
    </row>
    <row r="3710" spans="1:15">
      <c r="A3710" s="45"/>
      <c r="B3710" s="44"/>
      <c r="C3710" s="46"/>
      <c r="D3710" s="46"/>
      <c r="E3710" s="46"/>
      <c r="F3710" s="46"/>
      <c r="G3710" s="46"/>
      <c r="H3710" s="46"/>
      <c r="I3710" s="46"/>
      <c r="J3710" s="46"/>
      <c r="K3710" s="46"/>
      <c r="L3710" s="46"/>
      <c r="M3710" s="46"/>
      <c r="N3710" s="46"/>
      <c r="O3710" s="46"/>
    </row>
    <row r="3711" spans="1:15">
      <c r="A3711" s="45"/>
      <c r="B3711" s="44"/>
      <c r="C3711" s="46"/>
      <c r="D3711" s="46"/>
      <c r="E3711" s="46"/>
      <c r="F3711" s="46"/>
      <c r="G3711" s="46"/>
      <c r="H3711" s="46"/>
      <c r="I3711" s="46"/>
      <c r="J3711" s="46"/>
      <c r="K3711" s="46"/>
      <c r="L3711" s="46"/>
      <c r="M3711" s="46"/>
      <c r="N3711" s="46"/>
      <c r="O3711" s="46"/>
    </row>
    <row r="3712" spans="1:15">
      <c r="A3712" s="45"/>
      <c r="B3712" s="44"/>
      <c r="C3712" s="46"/>
      <c r="D3712" s="46"/>
      <c r="E3712" s="46"/>
      <c r="F3712" s="46"/>
      <c r="G3712" s="46"/>
      <c r="H3712" s="46"/>
      <c r="I3712" s="46"/>
      <c r="J3712" s="46"/>
      <c r="K3712" s="46"/>
      <c r="L3712" s="46"/>
      <c r="M3712" s="46"/>
      <c r="N3712" s="46"/>
      <c r="O3712" s="46"/>
    </row>
    <row r="3713" spans="1:15">
      <c r="A3713" s="45"/>
      <c r="B3713" s="44"/>
      <c r="C3713" s="46"/>
      <c r="D3713" s="46"/>
      <c r="E3713" s="46"/>
      <c r="F3713" s="46"/>
      <c r="G3713" s="46"/>
      <c r="H3713" s="46"/>
      <c r="I3713" s="46"/>
      <c r="J3713" s="46"/>
      <c r="K3713" s="46"/>
      <c r="L3713" s="46"/>
      <c r="M3713" s="46"/>
      <c r="N3713" s="46"/>
      <c r="O3713" s="46"/>
    </row>
    <row r="3714" spans="1:15">
      <c r="A3714" s="45"/>
      <c r="B3714" s="44"/>
      <c r="C3714" s="46"/>
      <c r="D3714" s="46"/>
      <c r="E3714" s="46"/>
      <c r="F3714" s="46"/>
      <c r="G3714" s="46"/>
      <c r="H3714" s="46"/>
      <c r="I3714" s="46"/>
      <c r="J3714" s="46"/>
      <c r="K3714" s="46"/>
      <c r="L3714" s="46"/>
      <c r="M3714" s="46"/>
      <c r="N3714" s="46"/>
      <c r="O3714" s="46"/>
    </row>
    <row r="3715" spans="1:15">
      <c r="A3715" s="45"/>
      <c r="B3715" s="44"/>
      <c r="C3715" s="46"/>
      <c r="D3715" s="46"/>
      <c r="E3715" s="46"/>
      <c r="F3715" s="46"/>
      <c r="G3715" s="46"/>
      <c r="H3715" s="46"/>
      <c r="I3715" s="46"/>
      <c r="J3715" s="46"/>
      <c r="K3715" s="46"/>
      <c r="L3715" s="46"/>
      <c r="M3715" s="46"/>
      <c r="N3715" s="46"/>
      <c r="O3715" s="46"/>
    </row>
    <row r="3716" spans="1:15">
      <c r="A3716" s="45"/>
      <c r="B3716" s="44"/>
      <c r="C3716" s="46"/>
      <c r="D3716" s="46"/>
      <c r="E3716" s="46"/>
      <c r="F3716" s="46"/>
      <c r="G3716" s="46"/>
      <c r="H3716" s="46"/>
      <c r="I3716" s="46"/>
      <c r="J3716" s="46"/>
      <c r="K3716" s="46"/>
      <c r="L3716" s="46"/>
      <c r="M3716" s="46"/>
      <c r="N3716" s="46"/>
      <c r="O3716" s="46"/>
    </row>
    <row r="3717" spans="1:15">
      <c r="A3717" s="45"/>
      <c r="B3717" s="44"/>
      <c r="C3717" s="46"/>
      <c r="D3717" s="46"/>
      <c r="E3717" s="46"/>
      <c r="F3717" s="46"/>
      <c r="G3717" s="46"/>
      <c r="H3717" s="46"/>
      <c r="I3717" s="46"/>
      <c r="J3717" s="46"/>
      <c r="K3717" s="46"/>
      <c r="L3717" s="46"/>
      <c r="M3717" s="46"/>
      <c r="N3717" s="46"/>
      <c r="O3717" s="46"/>
    </row>
    <row r="3718" spans="1:15">
      <c r="A3718" s="45"/>
      <c r="B3718" s="44"/>
      <c r="C3718" s="46"/>
      <c r="D3718" s="46"/>
      <c r="E3718" s="46"/>
      <c r="F3718" s="46"/>
      <c r="G3718" s="46"/>
      <c r="H3718" s="46"/>
      <c r="I3718" s="46"/>
      <c r="J3718" s="46"/>
      <c r="K3718" s="46"/>
      <c r="L3718" s="46"/>
      <c r="M3718" s="46"/>
      <c r="N3718" s="46"/>
      <c r="O3718" s="46"/>
    </row>
    <row r="3719" spans="1:15">
      <c r="A3719" s="45"/>
      <c r="B3719" s="44"/>
      <c r="C3719" s="46"/>
      <c r="D3719" s="46"/>
      <c r="E3719" s="46"/>
      <c r="F3719" s="46"/>
      <c r="G3719" s="46"/>
      <c r="H3719" s="46"/>
      <c r="I3719" s="46"/>
      <c r="J3719" s="46"/>
      <c r="K3719" s="46"/>
      <c r="L3719" s="46"/>
      <c r="M3719" s="46"/>
      <c r="N3719" s="46"/>
      <c r="O3719" s="46"/>
    </row>
    <row r="3720" spans="1:15">
      <c r="A3720" s="45"/>
      <c r="B3720" s="44"/>
      <c r="C3720" s="46"/>
      <c r="D3720" s="46"/>
      <c r="E3720" s="46"/>
      <c r="F3720" s="46"/>
      <c r="G3720" s="46"/>
      <c r="H3720" s="46"/>
      <c r="I3720" s="46"/>
      <c r="J3720" s="46"/>
      <c r="K3720" s="46"/>
      <c r="L3720" s="46"/>
      <c r="M3720" s="46"/>
      <c r="N3720" s="46"/>
      <c r="O3720" s="46"/>
    </row>
    <row r="3721" spans="1:15">
      <c r="A3721" s="45"/>
      <c r="B3721" s="44"/>
      <c r="C3721" s="46"/>
      <c r="D3721" s="46"/>
      <c r="E3721" s="46"/>
      <c r="F3721" s="46"/>
      <c r="G3721" s="46"/>
      <c r="H3721" s="46"/>
      <c r="I3721" s="46"/>
      <c r="J3721" s="46"/>
      <c r="K3721" s="46"/>
      <c r="L3721" s="46"/>
      <c r="M3721" s="46"/>
      <c r="N3721" s="46"/>
      <c r="O3721" s="46"/>
    </row>
    <row r="3722" spans="1:15">
      <c r="A3722" s="45"/>
      <c r="B3722" s="44"/>
      <c r="C3722" s="46"/>
      <c r="D3722" s="46"/>
      <c r="E3722" s="46"/>
      <c r="F3722" s="46"/>
      <c r="G3722" s="46"/>
      <c r="H3722" s="46"/>
      <c r="I3722" s="46"/>
      <c r="J3722" s="46"/>
      <c r="K3722" s="46"/>
      <c r="L3722" s="46"/>
      <c r="M3722" s="46"/>
      <c r="N3722" s="46"/>
      <c r="O3722" s="46"/>
    </row>
    <row r="3723" spans="1:15">
      <c r="A3723" s="45"/>
      <c r="B3723" s="44"/>
      <c r="C3723" s="46"/>
      <c r="D3723" s="46"/>
      <c r="E3723" s="46"/>
      <c r="F3723" s="46"/>
      <c r="G3723" s="46"/>
      <c r="H3723" s="46"/>
      <c r="I3723" s="46"/>
      <c r="J3723" s="46"/>
      <c r="K3723" s="46"/>
      <c r="L3723" s="46"/>
      <c r="M3723" s="46"/>
      <c r="N3723" s="46"/>
      <c r="O3723" s="46"/>
    </row>
    <row r="3724" spans="1:15">
      <c r="A3724" s="45"/>
      <c r="B3724" s="44"/>
      <c r="C3724" s="46"/>
      <c r="D3724" s="46"/>
      <c r="E3724" s="46"/>
      <c r="F3724" s="46"/>
      <c r="G3724" s="46"/>
      <c r="H3724" s="46"/>
      <c r="I3724" s="46"/>
      <c r="J3724" s="46"/>
      <c r="K3724" s="46"/>
      <c r="L3724" s="46"/>
      <c r="M3724" s="46"/>
      <c r="N3724" s="46"/>
      <c r="O3724" s="46"/>
    </row>
    <row r="3725" spans="1:15">
      <c r="A3725" s="45"/>
      <c r="B3725" s="44"/>
      <c r="C3725" s="46"/>
      <c r="D3725" s="46"/>
      <c r="E3725" s="46"/>
      <c r="F3725" s="46"/>
      <c r="G3725" s="46"/>
      <c r="H3725" s="46"/>
      <c r="I3725" s="46"/>
      <c r="J3725" s="46"/>
      <c r="K3725" s="46"/>
      <c r="L3725" s="46"/>
      <c r="M3725" s="46"/>
      <c r="N3725" s="46"/>
      <c r="O3725" s="46"/>
    </row>
    <row r="3726" spans="1:15">
      <c r="A3726" s="45"/>
      <c r="B3726" s="44"/>
      <c r="C3726" s="46"/>
      <c r="D3726" s="46"/>
      <c r="E3726" s="46"/>
      <c r="F3726" s="46"/>
      <c r="G3726" s="46"/>
      <c r="H3726" s="46"/>
      <c r="I3726" s="46"/>
      <c r="J3726" s="46"/>
      <c r="K3726" s="46"/>
      <c r="L3726" s="46"/>
      <c r="M3726" s="46"/>
      <c r="N3726" s="46"/>
      <c r="O3726" s="46"/>
    </row>
    <row r="3727" spans="1:15">
      <c r="A3727" s="45"/>
      <c r="B3727" s="44"/>
      <c r="C3727" s="46"/>
      <c r="D3727" s="46"/>
      <c r="E3727" s="46"/>
      <c r="F3727" s="46"/>
      <c r="G3727" s="46"/>
      <c r="H3727" s="46"/>
      <c r="I3727" s="46"/>
      <c r="J3727" s="46"/>
      <c r="K3727" s="46"/>
      <c r="L3727" s="46"/>
      <c r="M3727" s="46"/>
      <c r="N3727" s="46"/>
      <c r="O3727" s="46"/>
    </row>
    <row r="3728" spans="1:15">
      <c r="A3728" s="45"/>
      <c r="B3728" s="44"/>
      <c r="C3728" s="46"/>
      <c r="D3728" s="46"/>
      <c r="E3728" s="46"/>
      <c r="F3728" s="46"/>
      <c r="G3728" s="46"/>
      <c r="H3728" s="46"/>
      <c r="I3728" s="46"/>
      <c r="J3728" s="46"/>
      <c r="K3728" s="46"/>
      <c r="L3728" s="46"/>
      <c r="M3728" s="46"/>
      <c r="N3728" s="46"/>
      <c r="O3728" s="46"/>
    </row>
    <row r="3729" spans="1:15">
      <c r="A3729" s="45"/>
      <c r="B3729" s="44"/>
      <c r="C3729" s="46"/>
      <c r="D3729" s="46"/>
      <c r="E3729" s="46"/>
      <c r="F3729" s="46"/>
      <c r="G3729" s="46"/>
      <c r="H3729" s="46"/>
      <c r="I3729" s="46"/>
      <c r="J3729" s="46"/>
      <c r="K3729" s="46"/>
      <c r="L3729" s="46"/>
      <c r="M3729" s="46"/>
      <c r="N3729" s="46"/>
      <c r="O3729" s="46"/>
    </row>
    <row r="3730" spans="1:15">
      <c r="A3730" s="45"/>
      <c r="B3730" s="44"/>
      <c r="C3730" s="46"/>
      <c r="D3730" s="46"/>
      <c r="E3730" s="46"/>
      <c r="F3730" s="46"/>
      <c r="G3730" s="46"/>
      <c r="H3730" s="46"/>
      <c r="I3730" s="46"/>
      <c r="J3730" s="46"/>
      <c r="K3730" s="46"/>
      <c r="L3730" s="46"/>
      <c r="M3730" s="46"/>
      <c r="N3730" s="46"/>
      <c r="O3730" s="46"/>
    </row>
    <row r="3731" spans="1:15">
      <c r="A3731" s="45"/>
      <c r="B3731" s="44"/>
      <c r="C3731" s="46"/>
      <c r="D3731" s="46"/>
      <c r="E3731" s="46"/>
      <c r="F3731" s="46"/>
      <c r="G3731" s="46"/>
      <c r="H3731" s="46"/>
      <c r="I3731" s="46"/>
      <c r="J3731" s="46"/>
      <c r="K3731" s="46"/>
      <c r="L3731" s="46"/>
      <c r="M3731" s="46"/>
      <c r="N3731" s="46"/>
      <c r="O3731" s="46"/>
    </row>
    <row r="3732" spans="1:15">
      <c r="A3732" s="45"/>
      <c r="B3732" s="44"/>
      <c r="C3732" s="46"/>
      <c r="D3732" s="46"/>
      <c r="E3732" s="46"/>
      <c r="F3732" s="46"/>
      <c r="G3732" s="46"/>
      <c r="H3732" s="46"/>
      <c r="I3732" s="46"/>
      <c r="J3732" s="46"/>
      <c r="K3732" s="46"/>
      <c r="L3732" s="46"/>
      <c r="M3732" s="46"/>
      <c r="N3732" s="46"/>
      <c r="O3732" s="46"/>
    </row>
    <row r="3733" spans="1:15">
      <c r="A3733" s="45"/>
      <c r="B3733" s="44"/>
      <c r="C3733" s="46"/>
      <c r="D3733" s="46"/>
      <c r="E3733" s="46"/>
      <c r="F3733" s="46"/>
      <c r="G3733" s="46"/>
      <c r="H3733" s="46"/>
      <c r="I3733" s="46"/>
      <c r="J3733" s="46"/>
      <c r="K3733" s="46"/>
      <c r="L3733" s="46"/>
      <c r="M3733" s="46"/>
      <c r="N3733" s="46"/>
      <c r="O3733" s="46"/>
    </row>
    <row r="3734" spans="1:15">
      <c r="A3734" s="45"/>
      <c r="B3734" s="44"/>
      <c r="C3734" s="46"/>
      <c r="D3734" s="46"/>
      <c r="E3734" s="46"/>
      <c r="F3734" s="46"/>
      <c r="G3734" s="46"/>
      <c r="H3734" s="46"/>
      <c r="I3734" s="46"/>
      <c r="J3734" s="46"/>
      <c r="K3734" s="46"/>
      <c r="L3734" s="46"/>
      <c r="M3734" s="46"/>
      <c r="N3734" s="46"/>
      <c r="O3734" s="46"/>
    </row>
    <row r="3735" spans="1:15">
      <c r="A3735" s="45"/>
      <c r="B3735" s="44"/>
      <c r="C3735" s="46"/>
      <c r="D3735" s="46"/>
      <c r="E3735" s="46"/>
      <c r="F3735" s="46"/>
      <c r="G3735" s="46"/>
      <c r="H3735" s="46"/>
      <c r="I3735" s="46"/>
      <c r="J3735" s="46"/>
      <c r="K3735" s="46"/>
      <c r="L3735" s="46"/>
      <c r="M3735" s="46"/>
      <c r="N3735" s="46"/>
      <c r="O3735" s="46"/>
    </row>
    <row r="3736" spans="1:15">
      <c r="A3736" s="45"/>
      <c r="B3736" s="44"/>
      <c r="C3736" s="46"/>
      <c r="D3736" s="46"/>
      <c r="E3736" s="46"/>
      <c r="F3736" s="46"/>
      <c r="G3736" s="46"/>
      <c r="H3736" s="46"/>
      <c r="I3736" s="46"/>
      <c r="J3736" s="46"/>
      <c r="K3736" s="46"/>
      <c r="L3736" s="46"/>
      <c r="M3736" s="46"/>
      <c r="N3736" s="46"/>
      <c r="O3736" s="46"/>
    </row>
    <row r="3737" spans="1:15">
      <c r="A3737" s="45"/>
      <c r="B3737" s="44"/>
      <c r="C3737" s="46"/>
      <c r="D3737" s="46"/>
      <c r="E3737" s="46"/>
      <c r="F3737" s="46"/>
      <c r="G3737" s="46"/>
      <c r="H3737" s="46"/>
      <c r="I3737" s="46"/>
      <c r="J3737" s="46"/>
      <c r="K3737" s="46"/>
      <c r="L3737" s="46"/>
      <c r="M3737" s="46"/>
      <c r="N3737" s="46"/>
      <c r="O3737" s="46"/>
    </row>
    <row r="3738" spans="1:15">
      <c r="A3738" s="45"/>
      <c r="B3738" s="44"/>
      <c r="C3738" s="46"/>
      <c r="D3738" s="46"/>
      <c r="E3738" s="46"/>
      <c r="F3738" s="46"/>
      <c r="G3738" s="46"/>
      <c r="H3738" s="46"/>
      <c r="I3738" s="46"/>
      <c r="J3738" s="46"/>
      <c r="K3738" s="46"/>
      <c r="L3738" s="46"/>
      <c r="M3738" s="46"/>
      <c r="N3738" s="46"/>
      <c r="O3738" s="46"/>
    </row>
    <row r="3739" spans="1:15">
      <c r="A3739" s="45"/>
      <c r="B3739" s="44"/>
      <c r="C3739" s="46"/>
      <c r="D3739" s="46"/>
      <c r="E3739" s="46"/>
      <c r="F3739" s="46"/>
      <c r="G3739" s="46"/>
      <c r="H3739" s="46"/>
      <c r="I3739" s="46"/>
      <c r="J3739" s="46"/>
      <c r="K3739" s="46"/>
      <c r="L3739" s="46"/>
      <c r="M3739" s="46"/>
      <c r="N3739" s="46"/>
      <c r="O3739" s="46"/>
    </row>
    <row r="3740" spans="1:15">
      <c r="A3740" s="45"/>
      <c r="B3740" s="44"/>
      <c r="C3740" s="46"/>
      <c r="D3740" s="46"/>
      <c r="E3740" s="46"/>
      <c r="F3740" s="46"/>
      <c r="G3740" s="46"/>
      <c r="H3740" s="46"/>
      <c r="I3740" s="46"/>
      <c r="J3740" s="46"/>
      <c r="K3740" s="46"/>
      <c r="L3740" s="46"/>
      <c r="M3740" s="46"/>
      <c r="N3740" s="46"/>
      <c r="O3740" s="46"/>
    </row>
    <row r="3741" spans="1:15">
      <c r="A3741" s="45"/>
      <c r="B3741" s="44"/>
      <c r="C3741" s="46"/>
      <c r="D3741" s="46"/>
      <c r="E3741" s="46"/>
      <c r="F3741" s="46"/>
      <c r="G3741" s="46"/>
      <c r="H3741" s="46"/>
      <c r="I3741" s="46"/>
      <c r="J3741" s="46"/>
      <c r="K3741" s="46"/>
      <c r="L3741" s="46"/>
      <c r="M3741" s="46"/>
      <c r="N3741" s="46"/>
      <c r="O3741" s="46"/>
    </row>
    <row r="3742" spans="1:15">
      <c r="A3742" s="45"/>
      <c r="B3742" s="44"/>
      <c r="C3742" s="46"/>
      <c r="D3742" s="46"/>
      <c r="E3742" s="46"/>
      <c r="F3742" s="46"/>
      <c r="G3742" s="46"/>
      <c r="H3742" s="46"/>
      <c r="I3742" s="46"/>
      <c r="J3742" s="46"/>
      <c r="K3742" s="46"/>
      <c r="L3742" s="46"/>
      <c r="M3742" s="46"/>
      <c r="N3742" s="46"/>
      <c r="O3742" s="46"/>
    </row>
    <row r="3743" spans="1:15">
      <c r="A3743" s="45"/>
      <c r="B3743" s="44"/>
      <c r="C3743" s="46"/>
      <c r="D3743" s="46"/>
      <c r="E3743" s="46"/>
      <c r="F3743" s="46"/>
      <c r="G3743" s="46"/>
      <c r="H3743" s="46"/>
      <c r="I3743" s="46"/>
      <c r="J3743" s="46"/>
      <c r="K3743" s="46"/>
      <c r="L3743" s="46"/>
      <c r="M3743" s="46"/>
      <c r="N3743" s="46"/>
      <c r="O3743" s="46"/>
    </row>
    <row r="3744" spans="1:15">
      <c r="A3744" s="45"/>
      <c r="B3744" s="44"/>
      <c r="C3744" s="46"/>
      <c r="D3744" s="46"/>
      <c r="E3744" s="46"/>
      <c r="F3744" s="46"/>
      <c r="G3744" s="46"/>
      <c r="H3744" s="46"/>
      <c r="I3744" s="46"/>
      <c r="J3744" s="46"/>
      <c r="K3744" s="46"/>
      <c r="L3744" s="46"/>
      <c r="M3744" s="46"/>
      <c r="N3744" s="46"/>
      <c r="O3744" s="46"/>
    </row>
    <row r="3745" spans="1:15">
      <c r="A3745" s="45"/>
      <c r="B3745" s="44"/>
      <c r="C3745" s="46"/>
      <c r="D3745" s="46"/>
      <c r="E3745" s="46"/>
      <c r="F3745" s="46"/>
      <c r="G3745" s="46"/>
      <c r="H3745" s="46"/>
      <c r="I3745" s="46"/>
      <c r="J3745" s="46"/>
      <c r="K3745" s="46"/>
      <c r="L3745" s="46"/>
      <c r="M3745" s="46"/>
      <c r="N3745" s="46"/>
      <c r="O3745" s="46"/>
    </row>
    <row r="3746" spans="1:15">
      <c r="A3746" s="45"/>
      <c r="B3746" s="44"/>
      <c r="C3746" s="46"/>
      <c r="D3746" s="46"/>
      <c r="E3746" s="46"/>
      <c r="F3746" s="46"/>
      <c r="G3746" s="46"/>
      <c r="H3746" s="46"/>
      <c r="I3746" s="46"/>
      <c r="J3746" s="46"/>
      <c r="K3746" s="46"/>
      <c r="L3746" s="46"/>
      <c r="M3746" s="46"/>
      <c r="N3746" s="46"/>
      <c r="O3746" s="46"/>
    </row>
    <row r="3747" spans="1:15">
      <c r="A3747" s="45"/>
      <c r="B3747" s="44"/>
      <c r="C3747" s="46"/>
      <c r="D3747" s="46"/>
      <c r="E3747" s="46"/>
      <c r="F3747" s="46"/>
      <c r="G3747" s="46"/>
      <c r="H3747" s="46"/>
      <c r="I3747" s="46"/>
      <c r="J3747" s="46"/>
      <c r="K3747" s="46"/>
      <c r="L3747" s="46"/>
      <c r="M3747" s="46"/>
      <c r="N3747" s="46"/>
      <c r="O3747" s="46"/>
    </row>
    <row r="3748" spans="1:15">
      <c r="A3748" s="45"/>
      <c r="B3748" s="44"/>
      <c r="C3748" s="46"/>
      <c r="D3748" s="46"/>
      <c r="E3748" s="46"/>
      <c r="F3748" s="46"/>
      <c r="G3748" s="46"/>
      <c r="H3748" s="46"/>
      <c r="I3748" s="46"/>
      <c r="J3748" s="46"/>
      <c r="K3748" s="46"/>
      <c r="L3748" s="46"/>
      <c r="M3748" s="46"/>
      <c r="N3748" s="46"/>
      <c r="O3748" s="46"/>
    </row>
    <row r="3749" spans="1:15">
      <c r="A3749" s="45"/>
      <c r="B3749" s="44"/>
      <c r="C3749" s="46"/>
      <c r="D3749" s="46"/>
      <c r="E3749" s="46"/>
      <c r="F3749" s="46"/>
      <c r="G3749" s="46"/>
      <c r="H3749" s="46"/>
      <c r="I3749" s="46"/>
      <c r="J3749" s="46"/>
      <c r="K3749" s="46"/>
      <c r="L3749" s="46"/>
      <c r="M3749" s="46"/>
      <c r="N3749" s="46"/>
      <c r="O3749" s="46"/>
    </row>
    <row r="3750" spans="1:15">
      <c r="A3750" s="45"/>
      <c r="B3750" s="44"/>
      <c r="C3750" s="46"/>
      <c r="D3750" s="46"/>
      <c r="E3750" s="46"/>
      <c r="F3750" s="46"/>
      <c r="G3750" s="46"/>
      <c r="H3750" s="46"/>
      <c r="I3750" s="46"/>
      <c r="J3750" s="46"/>
      <c r="K3750" s="46"/>
      <c r="L3750" s="46"/>
      <c r="M3750" s="46"/>
      <c r="N3750" s="46"/>
      <c r="O3750" s="46"/>
    </row>
    <row r="3751" spans="1:15">
      <c r="A3751" s="45"/>
      <c r="B3751" s="44"/>
      <c r="C3751" s="46"/>
      <c r="D3751" s="46"/>
      <c r="E3751" s="46"/>
      <c r="F3751" s="46"/>
      <c r="G3751" s="46"/>
      <c r="H3751" s="46"/>
      <c r="I3751" s="46"/>
      <c r="J3751" s="46"/>
      <c r="K3751" s="46"/>
      <c r="L3751" s="46"/>
      <c r="M3751" s="46"/>
      <c r="N3751" s="46"/>
      <c r="O3751" s="46"/>
    </row>
    <row r="3752" spans="1:15">
      <c r="A3752" s="45"/>
      <c r="B3752" s="44"/>
      <c r="C3752" s="46"/>
      <c r="D3752" s="46"/>
      <c r="E3752" s="46"/>
      <c r="F3752" s="46"/>
      <c r="G3752" s="46"/>
      <c r="H3752" s="46"/>
      <c r="I3752" s="46"/>
      <c r="J3752" s="46"/>
      <c r="K3752" s="46"/>
      <c r="L3752" s="46"/>
      <c r="M3752" s="46"/>
      <c r="N3752" s="46"/>
      <c r="O3752" s="46"/>
    </row>
    <row r="3753" spans="1:15">
      <c r="A3753" s="45"/>
      <c r="B3753" s="44"/>
      <c r="C3753" s="46"/>
      <c r="D3753" s="46"/>
      <c r="E3753" s="46"/>
      <c r="F3753" s="46"/>
      <c r="G3753" s="46"/>
      <c r="H3753" s="46"/>
      <c r="I3753" s="46"/>
      <c r="J3753" s="46"/>
      <c r="K3753" s="46"/>
      <c r="L3753" s="46"/>
      <c r="M3753" s="46"/>
      <c r="N3753" s="46"/>
      <c r="O3753" s="46"/>
    </row>
    <row r="3754" spans="1:15">
      <c r="A3754" s="45"/>
      <c r="B3754" s="44"/>
      <c r="C3754" s="46"/>
      <c r="D3754" s="46"/>
      <c r="E3754" s="46"/>
      <c r="F3754" s="46"/>
      <c r="G3754" s="46"/>
      <c r="H3754" s="46"/>
      <c r="I3754" s="46"/>
      <c r="J3754" s="46"/>
      <c r="K3754" s="46"/>
      <c r="L3754" s="46"/>
      <c r="M3754" s="46"/>
      <c r="N3754" s="46"/>
      <c r="O3754" s="46"/>
    </row>
    <row r="3755" spans="1:15">
      <c r="A3755" s="45"/>
      <c r="B3755" s="44"/>
      <c r="C3755" s="46"/>
      <c r="D3755" s="46"/>
      <c r="E3755" s="46"/>
      <c r="F3755" s="46"/>
      <c r="G3755" s="46"/>
      <c r="H3755" s="46"/>
      <c r="I3755" s="46"/>
      <c r="J3755" s="46"/>
      <c r="K3755" s="46"/>
      <c r="L3755" s="46"/>
      <c r="M3755" s="46"/>
      <c r="N3755" s="46"/>
      <c r="O3755" s="46"/>
    </row>
    <row r="3756" spans="1:15">
      <c r="A3756" s="45"/>
      <c r="B3756" s="44"/>
      <c r="C3756" s="46"/>
      <c r="D3756" s="46"/>
      <c r="E3756" s="46"/>
      <c r="F3756" s="46"/>
      <c r="G3756" s="46"/>
      <c r="H3756" s="46"/>
      <c r="I3756" s="46"/>
      <c r="J3756" s="46"/>
      <c r="K3756" s="46"/>
      <c r="L3756" s="46"/>
      <c r="M3756" s="46"/>
      <c r="N3756" s="46"/>
      <c r="O3756" s="46"/>
    </row>
    <row r="3757" spans="1:15">
      <c r="A3757" s="45"/>
      <c r="B3757" s="44"/>
      <c r="C3757" s="46"/>
      <c r="D3757" s="46"/>
      <c r="E3757" s="46"/>
      <c r="F3757" s="46"/>
      <c r="G3757" s="46"/>
      <c r="H3757" s="46"/>
      <c r="I3757" s="46"/>
      <c r="J3757" s="46"/>
      <c r="K3757" s="46"/>
      <c r="L3757" s="46"/>
      <c r="M3757" s="46"/>
      <c r="N3757" s="46"/>
      <c r="O3757" s="46"/>
    </row>
    <row r="3758" spans="1:15">
      <c r="A3758" s="45"/>
      <c r="B3758" s="44"/>
      <c r="C3758" s="46"/>
      <c r="D3758" s="46"/>
      <c r="E3758" s="46"/>
      <c r="F3758" s="46"/>
      <c r="G3758" s="46"/>
      <c r="H3758" s="46"/>
      <c r="I3758" s="46"/>
      <c r="J3758" s="46"/>
      <c r="K3758" s="46"/>
      <c r="L3758" s="46"/>
      <c r="M3758" s="46"/>
      <c r="N3758" s="46"/>
      <c r="O3758" s="46"/>
    </row>
    <row r="3759" spans="1:15">
      <c r="A3759" s="45"/>
      <c r="B3759" s="44"/>
      <c r="C3759" s="46"/>
      <c r="D3759" s="46"/>
      <c r="E3759" s="46"/>
      <c r="F3759" s="46"/>
      <c r="G3759" s="46"/>
      <c r="H3759" s="46"/>
      <c r="I3759" s="46"/>
      <c r="J3759" s="46"/>
      <c r="K3759" s="46"/>
      <c r="L3759" s="46"/>
      <c r="M3759" s="46"/>
      <c r="N3759" s="46"/>
      <c r="O3759" s="46"/>
    </row>
    <row r="3760" spans="1:15">
      <c r="A3760" s="45"/>
      <c r="B3760" s="44"/>
      <c r="C3760" s="46"/>
      <c r="D3760" s="46"/>
      <c r="E3760" s="46"/>
      <c r="F3760" s="46"/>
      <c r="G3760" s="46"/>
      <c r="H3760" s="46"/>
      <c r="I3760" s="46"/>
      <c r="J3760" s="46"/>
      <c r="K3760" s="46"/>
      <c r="L3760" s="46"/>
      <c r="M3760" s="46"/>
      <c r="N3760" s="46"/>
      <c r="O3760" s="46"/>
    </row>
    <row r="3761" spans="1:15">
      <c r="A3761" s="45"/>
      <c r="B3761" s="44"/>
      <c r="C3761" s="46"/>
      <c r="D3761" s="46"/>
      <c r="E3761" s="46"/>
      <c r="F3761" s="46"/>
      <c r="G3761" s="46"/>
      <c r="H3761" s="46"/>
      <c r="I3761" s="46"/>
      <c r="J3761" s="46"/>
      <c r="K3761" s="46"/>
      <c r="L3761" s="46"/>
      <c r="M3761" s="46"/>
      <c r="N3761" s="46"/>
      <c r="O3761" s="46"/>
    </row>
    <row r="3762" spans="1:15">
      <c r="A3762" s="45"/>
      <c r="B3762" s="44"/>
      <c r="C3762" s="46"/>
      <c r="D3762" s="46"/>
      <c r="E3762" s="46"/>
      <c r="F3762" s="46"/>
      <c r="G3762" s="46"/>
      <c r="H3762" s="46"/>
      <c r="I3762" s="46"/>
      <c r="J3762" s="46"/>
      <c r="K3762" s="46"/>
      <c r="L3762" s="46"/>
      <c r="M3762" s="46"/>
      <c r="N3762" s="46"/>
      <c r="O3762" s="46"/>
    </row>
    <row r="3763" spans="1:15">
      <c r="A3763" s="45"/>
      <c r="B3763" s="44"/>
      <c r="C3763" s="46"/>
      <c r="D3763" s="46"/>
      <c r="E3763" s="46"/>
      <c r="F3763" s="46"/>
      <c r="G3763" s="46"/>
      <c r="H3763" s="46"/>
      <c r="I3763" s="46"/>
      <c r="J3763" s="46"/>
      <c r="K3763" s="46"/>
      <c r="L3763" s="46"/>
      <c r="M3763" s="46"/>
      <c r="N3763" s="46"/>
      <c r="O3763" s="46"/>
    </row>
    <row r="3764" spans="1:15">
      <c r="A3764" s="45"/>
      <c r="B3764" s="44"/>
      <c r="C3764" s="46"/>
      <c r="D3764" s="46"/>
      <c r="E3764" s="46"/>
      <c r="F3764" s="46"/>
      <c r="G3764" s="46"/>
      <c r="H3764" s="46"/>
      <c r="I3764" s="46"/>
      <c r="J3764" s="46"/>
      <c r="K3764" s="46"/>
      <c r="L3764" s="46"/>
      <c r="M3764" s="46"/>
      <c r="N3764" s="46"/>
      <c r="O3764" s="46"/>
    </row>
    <row r="3765" spans="1:15">
      <c r="A3765" s="45"/>
      <c r="B3765" s="44"/>
      <c r="C3765" s="46"/>
      <c r="D3765" s="46"/>
      <c r="E3765" s="46"/>
      <c r="F3765" s="46"/>
      <c r="G3765" s="46"/>
      <c r="H3765" s="46"/>
      <c r="I3765" s="46"/>
      <c r="J3765" s="46"/>
      <c r="K3765" s="46"/>
      <c r="L3765" s="46"/>
      <c r="M3765" s="46"/>
      <c r="N3765" s="46"/>
      <c r="O3765" s="46"/>
    </row>
    <row r="3766" spans="1:15">
      <c r="A3766" s="45"/>
      <c r="B3766" s="44"/>
      <c r="C3766" s="46"/>
      <c r="D3766" s="46"/>
      <c r="E3766" s="46"/>
      <c r="F3766" s="46"/>
      <c r="G3766" s="46"/>
      <c r="H3766" s="46"/>
      <c r="I3766" s="46"/>
      <c r="J3766" s="46"/>
      <c r="K3766" s="46"/>
      <c r="L3766" s="46"/>
      <c r="M3766" s="46"/>
      <c r="N3766" s="46"/>
      <c r="O3766" s="46"/>
    </row>
    <row r="3767" spans="1:15">
      <c r="A3767" s="45"/>
      <c r="B3767" s="44"/>
      <c r="C3767" s="46"/>
      <c r="D3767" s="46"/>
      <c r="E3767" s="46"/>
      <c r="F3767" s="46"/>
      <c r="G3767" s="46"/>
      <c r="H3767" s="46"/>
      <c r="I3767" s="46"/>
      <c r="J3767" s="46"/>
      <c r="K3767" s="46"/>
      <c r="L3767" s="46"/>
      <c r="M3767" s="46"/>
      <c r="N3767" s="46"/>
      <c r="O3767" s="46"/>
    </row>
    <row r="3768" spans="1:15">
      <c r="A3768" s="45"/>
      <c r="B3768" s="44"/>
      <c r="C3768" s="46"/>
      <c r="D3768" s="46"/>
      <c r="E3768" s="46"/>
      <c r="F3768" s="46"/>
      <c r="G3768" s="46"/>
      <c r="H3768" s="46"/>
      <c r="I3768" s="46"/>
      <c r="J3768" s="46"/>
      <c r="K3768" s="46"/>
      <c r="L3768" s="46"/>
      <c r="M3768" s="46"/>
      <c r="N3768" s="46"/>
      <c r="O3768" s="46"/>
    </row>
    <row r="3769" spans="1:15">
      <c r="A3769" s="45"/>
      <c r="B3769" s="44"/>
      <c r="C3769" s="46"/>
      <c r="D3769" s="46"/>
      <c r="E3769" s="46"/>
      <c r="F3769" s="46"/>
      <c r="G3769" s="46"/>
      <c r="H3769" s="46"/>
      <c r="I3769" s="46"/>
      <c r="J3769" s="46"/>
      <c r="K3769" s="46"/>
      <c r="L3769" s="46"/>
      <c r="M3769" s="46"/>
      <c r="N3769" s="46"/>
      <c r="O3769" s="46"/>
    </row>
    <row r="3770" spans="1:15">
      <c r="A3770" s="45"/>
      <c r="B3770" s="44"/>
      <c r="C3770" s="46"/>
      <c r="D3770" s="46"/>
      <c r="E3770" s="46"/>
      <c r="F3770" s="46"/>
      <c r="G3770" s="46"/>
      <c r="H3770" s="46"/>
      <c r="I3770" s="46"/>
      <c r="J3770" s="46"/>
      <c r="K3770" s="46"/>
      <c r="L3770" s="46"/>
      <c r="M3770" s="46"/>
      <c r="N3770" s="46"/>
      <c r="O3770" s="46"/>
    </row>
    <row r="3771" spans="1:15">
      <c r="A3771" s="45"/>
      <c r="B3771" s="44"/>
      <c r="C3771" s="46"/>
      <c r="D3771" s="46"/>
      <c r="E3771" s="46"/>
      <c r="F3771" s="46"/>
      <c r="G3771" s="46"/>
      <c r="H3771" s="46"/>
      <c r="I3771" s="46"/>
      <c r="J3771" s="46"/>
      <c r="K3771" s="46"/>
      <c r="L3771" s="46"/>
      <c r="M3771" s="46"/>
      <c r="N3771" s="46"/>
      <c r="O3771" s="46"/>
    </row>
    <row r="3772" spans="1:15">
      <c r="A3772" s="45"/>
      <c r="B3772" s="44"/>
      <c r="C3772" s="46"/>
      <c r="D3772" s="46"/>
      <c r="E3772" s="46"/>
      <c r="F3772" s="46"/>
      <c r="G3772" s="46"/>
      <c r="H3772" s="46"/>
      <c r="I3772" s="46"/>
      <c r="J3772" s="46"/>
      <c r="K3772" s="46"/>
      <c r="L3772" s="46"/>
      <c r="M3772" s="46"/>
      <c r="N3772" s="46"/>
      <c r="O3772" s="46"/>
    </row>
    <row r="3773" spans="1:15">
      <c r="A3773" s="45"/>
      <c r="B3773" s="44"/>
      <c r="C3773" s="46"/>
      <c r="D3773" s="46"/>
      <c r="E3773" s="46"/>
      <c r="F3773" s="46"/>
      <c r="G3773" s="46"/>
      <c r="H3773" s="46"/>
      <c r="I3773" s="46"/>
      <c r="J3773" s="46"/>
      <c r="K3773" s="46"/>
      <c r="L3773" s="46"/>
      <c r="M3773" s="46"/>
      <c r="N3773" s="46"/>
      <c r="O3773" s="46"/>
    </row>
    <row r="3774" spans="1:15">
      <c r="A3774" s="45"/>
      <c r="B3774" s="44"/>
      <c r="C3774" s="46"/>
      <c r="D3774" s="46"/>
      <c r="E3774" s="46"/>
      <c r="F3774" s="46"/>
      <c r="G3774" s="46"/>
      <c r="H3774" s="46"/>
      <c r="I3774" s="46"/>
      <c r="J3774" s="46"/>
      <c r="K3774" s="46"/>
      <c r="L3774" s="46"/>
      <c r="M3774" s="46"/>
      <c r="N3774" s="46"/>
      <c r="O3774" s="46"/>
    </row>
    <row r="3775" spans="1:15">
      <c r="A3775" s="45"/>
      <c r="B3775" s="44"/>
      <c r="C3775" s="46"/>
      <c r="D3775" s="46"/>
      <c r="E3775" s="46"/>
      <c r="F3775" s="46"/>
      <c r="G3775" s="46"/>
      <c r="H3775" s="46"/>
      <c r="I3775" s="46"/>
      <c r="J3775" s="46"/>
      <c r="K3775" s="46"/>
      <c r="L3775" s="46"/>
      <c r="M3775" s="46"/>
      <c r="N3775" s="46"/>
      <c r="O3775" s="46"/>
    </row>
    <row r="3776" spans="1:15">
      <c r="A3776" s="45"/>
      <c r="B3776" s="44"/>
      <c r="C3776" s="46"/>
      <c r="D3776" s="46"/>
      <c r="E3776" s="46"/>
      <c r="F3776" s="46"/>
      <c r="G3776" s="46"/>
      <c r="H3776" s="46"/>
      <c r="I3776" s="46"/>
      <c r="J3776" s="46"/>
      <c r="K3776" s="46"/>
      <c r="L3776" s="46"/>
      <c r="M3776" s="46"/>
      <c r="N3776" s="46"/>
      <c r="O3776" s="46"/>
    </row>
    <row r="3777" spans="1:15">
      <c r="A3777" s="45"/>
      <c r="B3777" s="44"/>
      <c r="C3777" s="46"/>
      <c r="D3777" s="46"/>
      <c r="E3777" s="46"/>
      <c r="F3777" s="46"/>
      <c r="G3777" s="46"/>
      <c r="H3777" s="46"/>
      <c r="I3777" s="46"/>
      <c r="J3777" s="46"/>
      <c r="K3777" s="46"/>
      <c r="L3777" s="46"/>
      <c r="M3777" s="46"/>
      <c r="N3777" s="46"/>
      <c r="O3777" s="46"/>
    </row>
    <row r="3778" spans="1:15">
      <c r="A3778" s="45"/>
      <c r="B3778" s="44"/>
      <c r="C3778" s="46"/>
      <c r="D3778" s="46"/>
      <c r="E3778" s="46"/>
      <c r="F3778" s="46"/>
      <c r="G3778" s="46"/>
      <c r="H3778" s="46"/>
      <c r="I3778" s="46"/>
      <c r="J3778" s="46"/>
      <c r="K3778" s="46"/>
      <c r="L3778" s="46"/>
      <c r="M3778" s="46"/>
      <c r="N3778" s="46"/>
      <c r="O3778" s="46"/>
    </row>
    <row r="3779" spans="1:15">
      <c r="A3779" s="45"/>
      <c r="B3779" s="44"/>
      <c r="C3779" s="46"/>
      <c r="D3779" s="46"/>
      <c r="E3779" s="46"/>
      <c r="F3779" s="46"/>
      <c r="G3779" s="46"/>
      <c r="H3779" s="46"/>
      <c r="I3779" s="46"/>
      <c r="J3779" s="46"/>
      <c r="K3779" s="46"/>
      <c r="L3779" s="46"/>
      <c r="M3779" s="46"/>
      <c r="N3779" s="46"/>
      <c r="O3779" s="46"/>
    </row>
    <row r="3780" spans="1:15">
      <c r="A3780" s="45"/>
      <c r="B3780" s="44"/>
      <c r="C3780" s="46"/>
      <c r="D3780" s="46"/>
      <c r="E3780" s="46"/>
      <c r="F3780" s="46"/>
      <c r="G3780" s="46"/>
      <c r="H3780" s="46"/>
      <c r="I3780" s="46"/>
      <c r="J3780" s="46"/>
      <c r="K3780" s="46"/>
      <c r="L3780" s="46"/>
      <c r="M3780" s="46"/>
      <c r="N3780" s="46"/>
      <c r="O3780" s="46"/>
    </row>
    <row r="3781" spans="1:15">
      <c r="A3781" s="45"/>
      <c r="B3781" s="44"/>
      <c r="C3781" s="46"/>
      <c r="D3781" s="46"/>
      <c r="E3781" s="46"/>
      <c r="F3781" s="46"/>
      <c r="G3781" s="46"/>
      <c r="H3781" s="46"/>
      <c r="I3781" s="46"/>
      <c r="J3781" s="46"/>
      <c r="K3781" s="46"/>
      <c r="L3781" s="46"/>
      <c r="M3781" s="46"/>
      <c r="N3781" s="46"/>
      <c r="O3781" s="46"/>
    </row>
    <row r="3782" spans="1:15">
      <c r="A3782" s="45"/>
      <c r="B3782" s="44"/>
      <c r="C3782" s="46"/>
      <c r="D3782" s="46"/>
      <c r="E3782" s="46"/>
      <c r="F3782" s="46"/>
      <c r="G3782" s="46"/>
      <c r="H3782" s="46"/>
      <c r="I3782" s="46"/>
      <c r="J3782" s="46"/>
      <c r="K3782" s="46"/>
      <c r="L3782" s="46"/>
      <c r="M3782" s="46"/>
      <c r="N3782" s="46"/>
      <c r="O3782" s="46"/>
    </row>
    <row r="3783" spans="1:15">
      <c r="A3783" s="45"/>
      <c r="B3783" s="44"/>
      <c r="C3783" s="46"/>
      <c r="D3783" s="46"/>
      <c r="E3783" s="46"/>
      <c r="F3783" s="46"/>
      <c r="G3783" s="46"/>
      <c r="H3783" s="46"/>
      <c r="I3783" s="46"/>
      <c r="J3783" s="46"/>
      <c r="K3783" s="46"/>
      <c r="L3783" s="46"/>
      <c r="M3783" s="46"/>
      <c r="N3783" s="46"/>
      <c r="O3783" s="46"/>
    </row>
    <row r="3784" spans="1:15">
      <c r="A3784" s="45"/>
      <c r="B3784" s="44"/>
      <c r="C3784" s="46"/>
      <c r="D3784" s="46"/>
      <c r="E3784" s="46"/>
      <c r="F3784" s="46"/>
      <c r="G3784" s="46"/>
      <c r="H3784" s="46"/>
      <c r="I3784" s="46"/>
      <c r="J3784" s="46"/>
      <c r="K3784" s="46"/>
      <c r="L3784" s="46"/>
      <c r="M3784" s="46"/>
      <c r="N3784" s="46"/>
      <c r="O3784" s="46"/>
    </row>
    <row r="3785" spans="1:15">
      <c r="A3785" s="45"/>
      <c r="B3785" s="44"/>
      <c r="C3785" s="46"/>
      <c r="D3785" s="46"/>
      <c r="E3785" s="46"/>
      <c r="F3785" s="46"/>
      <c r="G3785" s="46"/>
      <c r="H3785" s="46"/>
      <c r="I3785" s="46"/>
      <c r="J3785" s="46"/>
      <c r="K3785" s="46"/>
      <c r="L3785" s="46"/>
      <c r="M3785" s="46"/>
      <c r="N3785" s="46"/>
      <c r="O3785" s="46"/>
    </row>
    <row r="3786" spans="1:15">
      <c r="A3786" s="45"/>
      <c r="B3786" s="44"/>
      <c r="C3786" s="46"/>
      <c r="D3786" s="46"/>
      <c r="E3786" s="46"/>
      <c r="F3786" s="46"/>
      <c r="G3786" s="46"/>
      <c r="H3786" s="46"/>
      <c r="I3786" s="46"/>
      <c r="J3786" s="46"/>
      <c r="K3786" s="46"/>
      <c r="L3786" s="46"/>
      <c r="M3786" s="46"/>
      <c r="N3786" s="46"/>
      <c r="O3786" s="46"/>
    </row>
    <row r="3787" spans="1:15">
      <c r="A3787" s="45"/>
      <c r="B3787" s="44"/>
      <c r="C3787" s="46"/>
      <c r="D3787" s="46"/>
      <c r="E3787" s="46"/>
      <c r="F3787" s="46"/>
      <c r="G3787" s="46"/>
      <c r="H3787" s="46"/>
      <c r="I3787" s="46"/>
      <c r="J3787" s="46"/>
      <c r="K3787" s="46"/>
      <c r="L3787" s="46"/>
      <c r="M3787" s="46"/>
      <c r="N3787" s="46"/>
      <c r="O3787" s="46"/>
    </row>
    <row r="3788" spans="1:15">
      <c r="A3788" s="45"/>
      <c r="B3788" s="44"/>
      <c r="C3788" s="46"/>
      <c r="D3788" s="46"/>
      <c r="E3788" s="46"/>
      <c r="F3788" s="46"/>
      <c r="G3788" s="46"/>
      <c r="H3788" s="46"/>
      <c r="I3788" s="46"/>
      <c r="J3788" s="46"/>
      <c r="K3788" s="46"/>
      <c r="L3788" s="46"/>
      <c r="M3788" s="46"/>
      <c r="N3788" s="46"/>
      <c r="O3788" s="46"/>
    </row>
    <row r="3789" spans="1:15">
      <c r="A3789" s="45"/>
      <c r="B3789" s="44"/>
      <c r="C3789" s="46"/>
      <c r="D3789" s="46"/>
      <c r="E3789" s="46"/>
      <c r="F3789" s="46"/>
      <c r="G3789" s="46"/>
      <c r="H3789" s="46"/>
      <c r="I3789" s="46"/>
      <c r="J3789" s="46"/>
      <c r="K3789" s="46"/>
      <c r="L3789" s="46"/>
      <c r="M3789" s="46"/>
      <c r="N3789" s="46"/>
      <c r="O3789" s="46"/>
    </row>
    <row r="3790" spans="1:15">
      <c r="A3790" s="45"/>
      <c r="B3790" s="44"/>
      <c r="C3790" s="46"/>
      <c r="D3790" s="46"/>
      <c r="E3790" s="46"/>
      <c r="F3790" s="46"/>
      <c r="G3790" s="46"/>
      <c r="H3790" s="46"/>
      <c r="I3790" s="46"/>
      <c r="J3790" s="46"/>
      <c r="K3790" s="46"/>
      <c r="L3790" s="46"/>
      <c r="M3790" s="46"/>
      <c r="N3790" s="46"/>
      <c r="O3790" s="46"/>
    </row>
    <row r="3791" spans="1:15">
      <c r="A3791" s="45"/>
      <c r="B3791" s="44"/>
      <c r="C3791" s="46"/>
      <c r="D3791" s="46"/>
      <c r="E3791" s="46"/>
      <c r="F3791" s="46"/>
      <c r="G3791" s="46"/>
      <c r="H3791" s="46"/>
      <c r="I3791" s="46"/>
      <c r="J3791" s="46"/>
      <c r="K3791" s="46"/>
      <c r="L3791" s="46"/>
      <c r="M3791" s="46"/>
      <c r="N3791" s="46"/>
      <c r="O3791" s="46"/>
    </row>
    <row r="3792" spans="1:15">
      <c r="A3792" s="45"/>
      <c r="B3792" s="44"/>
      <c r="C3792" s="46"/>
      <c r="D3792" s="46"/>
      <c r="E3792" s="46"/>
      <c r="F3792" s="46"/>
      <c r="G3792" s="46"/>
      <c r="H3792" s="46"/>
      <c r="I3792" s="46"/>
      <c r="J3792" s="46"/>
      <c r="K3792" s="46"/>
      <c r="L3792" s="46"/>
      <c r="M3792" s="46"/>
      <c r="N3792" s="46"/>
      <c r="O3792" s="46"/>
    </row>
    <row r="3793" spans="1:15">
      <c r="A3793" s="45"/>
      <c r="B3793" s="44"/>
      <c r="C3793" s="46"/>
      <c r="D3793" s="46"/>
      <c r="E3793" s="46"/>
      <c r="F3793" s="46"/>
      <c r="G3793" s="46"/>
      <c r="H3793" s="46"/>
      <c r="I3793" s="46"/>
      <c r="J3793" s="46"/>
      <c r="K3793" s="46"/>
      <c r="L3793" s="46"/>
      <c r="M3793" s="46"/>
      <c r="N3793" s="46"/>
      <c r="O3793" s="46"/>
    </row>
    <row r="3794" spans="1:15">
      <c r="A3794" s="45"/>
      <c r="B3794" s="44"/>
      <c r="C3794" s="46"/>
      <c r="D3794" s="46"/>
      <c r="E3794" s="46"/>
      <c r="F3794" s="46"/>
      <c r="G3794" s="46"/>
      <c r="H3794" s="46"/>
      <c r="I3794" s="46"/>
      <c r="J3794" s="46"/>
      <c r="K3794" s="46"/>
      <c r="L3794" s="46"/>
      <c r="M3794" s="46"/>
      <c r="N3794" s="46"/>
      <c r="O3794" s="46"/>
    </row>
    <row r="3795" spans="1:15">
      <c r="A3795" s="45"/>
      <c r="B3795" s="44"/>
      <c r="C3795" s="46"/>
      <c r="D3795" s="46"/>
      <c r="E3795" s="46"/>
      <c r="F3795" s="46"/>
      <c r="G3795" s="46"/>
      <c r="H3795" s="46"/>
      <c r="I3795" s="46"/>
      <c r="J3795" s="46"/>
      <c r="K3795" s="46"/>
      <c r="L3795" s="46"/>
      <c r="M3795" s="46"/>
      <c r="N3795" s="46"/>
      <c r="O3795" s="46"/>
    </row>
    <row r="3796" spans="1:15">
      <c r="A3796" s="45"/>
      <c r="B3796" s="44"/>
      <c r="C3796" s="46"/>
      <c r="D3796" s="46"/>
      <c r="E3796" s="46"/>
      <c r="F3796" s="46"/>
      <c r="G3796" s="46"/>
      <c r="H3796" s="46"/>
      <c r="I3796" s="46"/>
      <c r="J3796" s="46"/>
      <c r="K3796" s="46"/>
      <c r="L3796" s="46"/>
      <c r="M3796" s="46"/>
      <c r="N3796" s="46"/>
      <c r="O3796" s="46"/>
    </row>
    <row r="3797" spans="1:15">
      <c r="A3797" s="45"/>
      <c r="B3797" s="44"/>
      <c r="C3797" s="46"/>
      <c r="D3797" s="46"/>
      <c r="E3797" s="46"/>
      <c r="F3797" s="46"/>
      <c r="G3797" s="46"/>
      <c r="H3797" s="46"/>
      <c r="I3797" s="46"/>
      <c r="J3797" s="46"/>
      <c r="K3797" s="46"/>
      <c r="L3797" s="46"/>
      <c r="M3797" s="46"/>
      <c r="N3797" s="46"/>
      <c r="O3797" s="46"/>
    </row>
    <row r="3798" spans="1:15">
      <c r="A3798" s="45"/>
      <c r="B3798" s="44"/>
      <c r="C3798" s="46"/>
      <c r="D3798" s="46"/>
      <c r="E3798" s="46"/>
      <c r="F3798" s="46"/>
      <c r="G3798" s="46"/>
      <c r="H3798" s="46"/>
      <c r="I3798" s="46"/>
      <c r="J3798" s="46"/>
      <c r="K3798" s="46"/>
      <c r="L3798" s="46"/>
      <c r="M3798" s="46"/>
      <c r="N3798" s="46"/>
      <c r="O3798" s="46"/>
    </row>
    <row r="3799" spans="1:15">
      <c r="A3799" s="45"/>
      <c r="B3799" s="44"/>
      <c r="C3799" s="46"/>
      <c r="D3799" s="46"/>
      <c r="E3799" s="46"/>
      <c r="F3799" s="46"/>
      <c r="G3799" s="46"/>
      <c r="H3799" s="46"/>
      <c r="I3799" s="46"/>
      <c r="J3799" s="46"/>
      <c r="K3799" s="46"/>
      <c r="L3799" s="46"/>
      <c r="M3799" s="46"/>
      <c r="N3799" s="46"/>
      <c r="O3799" s="46"/>
    </row>
    <row r="3800" spans="1:15">
      <c r="A3800" s="45"/>
      <c r="B3800" s="44"/>
      <c r="C3800" s="46"/>
      <c r="D3800" s="46"/>
      <c r="E3800" s="46"/>
      <c r="F3800" s="46"/>
      <c r="G3800" s="46"/>
      <c r="H3800" s="46"/>
      <c r="I3800" s="46"/>
      <c r="J3800" s="46"/>
      <c r="K3800" s="46"/>
      <c r="L3800" s="46"/>
      <c r="M3800" s="46"/>
      <c r="N3800" s="46"/>
      <c r="O3800" s="46"/>
    </row>
    <row r="3801" spans="1:15">
      <c r="A3801" s="45"/>
      <c r="B3801" s="44"/>
      <c r="C3801" s="46"/>
      <c r="D3801" s="46"/>
      <c r="E3801" s="46"/>
      <c r="F3801" s="46"/>
      <c r="G3801" s="46"/>
      <c r="H3801" s="46"/>
      <c r="I3801" s="46"/>
      <c r="J3801" s="46"/>
      <c r="K3801" s="46"/>
      <c r="L3801" s="46"/>
      <c r="M3801" s="46"/>
      <c r="N3801" s="46"/>
      <c r="O3801" s="46"/>
    </row>
    <row r="3802" spans="1:15">
      <c r="A3802" s="45"/>
      <c r="B3802" s="44"/>
      <c r="C3802" s="46"/>
      <c r="D3802" s="46"/>
      <c r="E3802" s="46"/>
      <c r="F3802" s="46"/>
      <c r="G3802" s="46"/>
      <c r="H3802" s="46"/>
      <c r="I3802" s="46"/>
      <c r="J3802" s="46"/>
      <c r="K3802" s="46"/>
      <c r="L3802" s="46"/>
      <c r="M3802" s="46"/>
      <c r="N3802" s="46"/>
      <c r="O3802" s="46"/>
    </row>
    <row r="3803" spans="1:15">
      <c r="A3803" s="45"/>
      <c r="B3803" s="44"/>
      <c r="C3803" s="46"/>
      <c r="D3803" s="46"/>
      <c r="E3803" s="46"/>
      <c r="F3803" s="46"/>
      <c r="G3803" s="46"/>
      <c r="H3803" s="46"/>
      <c r="I3803" s="46"/>
      <c r="J3803" s="46"/>
      <c r="K3803" s="46"/>
      <c r="L3803" s="46"/>
      <c r="M3803" s="46"/>
      <c r="N3803" s="46"/>
      <c r="O3803" s="46"/>
    </row>
    <row r="3804" spans="1:15">
      <c r="A3804" s="45"/>
      <c r="B3804" s="44"/>
      <c r="C3804" s="46"/>
      <c r="D3804" s="46"/>
      <c r="E3804" s="46"/>
      <c r="F3804" s="46"/>
      <c r="G3804" s="46"/>
      <c r="H3804" s="46"/>
      <c r="I3804" s="46"/>
      <c r="J3804" s="46"/>
      <c r="K3804" s="46"/>
      <c r="L3804" s="46"/>
      <c r="M3804" s="46"/>
      <c r="N3804" s="46"/>
      <c r="O3804" s="46"/>
    </row>
    <row r="3805" spans="1:15">
      <c r="A3805" s="45"/>
      <c r="B3805" s="44"/>
      <c r="C3805" s="46"/>
      <c r="D3805" s="46"/>
      <c r="E3805" s="46"/>
      <c r="F3805" s="46"/>
      <c r="G3805" s="46"/>
      <c r="H3805" s="46"/>
      <c r="I3805" s="46"/>
      <c r="J3805" s="46"/>
      <c r="K3805" s="46"/>
      <c r="L3805" s="46"/>
      <c r="M3805" s="46"/>
      <c r="N3805" s="46"/>
      <c r="O3805" s="46"/>
    </row>
    <row r="3806" spans="1:15">
      <c r="A3806" s="45"/>
      <c r="B3806" s="44"/>
      <c r="C3806" s="46"/>
      <c r="D3806" s="46"/>
      <c r="E3806" s="46"/>
      <c r="F3806" s="46"/>
      <c r="G3806" s="46"/>
      <c r="H3806" s="46"/>
      <c r="I3806" s="46"/>
      <c r="J3806" s="46"/>
      <c r="K3806" s="46"/>
      <c r="L3806" s="46"/>
      <c r="M3806" s="46"/>
      <c r="N3806" s="46"/>
      <c r="O3806" s="46"/>
    </row>
    <row r="3807" spans="1:15">
      <c r="A3807" s="45"/>
      <c r="B3807" s="44"/>
      <c r="C3807" s="46"/>
      <c r="D3807" s="46"/>
      <c r="E3807" s="46"/>
      <c r="F3807" s="46"/>
      <c r="G3807" s="46"/>
      <c r="H3807" s="46"/>
      <c r="I3807" s="46"/>
      <c r="J3807" s="46"/>
      <c r="K3807" s="46"/>
      <c r="L3807" s="46"/>
      <c r="M3807" s="46"/>
      <c r="N3807" s="46"/>
      <c r="O3807" s="46"/>
    </row>
    <row r="3808" spans="1:15">
      <c r="A3808" s="45"/>
      <c r="B3808" s="44"/>
      <c r="C3808" s="46"/>
      <c r="D3808" s="46"/>
      <c r="E3808" s="46"/>
      <c r="F3808" s="46"/>
      <c r="G3808" s="46"/>
      <c r="H3808" s="46"/>
      <c r="I3808" s="46"/>
      <c r="J3808" s="46"/>
      <c r="K3808" s="46"/>
      <c r="L3808" s="46"/>
      <c r="M3808" s="46"/>
      <c r="N3808" s="46"/>
      <c r="O3808" s="46"/>
    </row>
    <row r="3809" spans="1:15">
      <c r="A3809" s="45"/>
      <c r="B3809" s="44"/>
      <c r="C3809" s="46"/>
      <c r="D3809" s="46"/>
      <c r="E3809" s="46"/>
      <c r="F3809" s="46"/>
      <c r="G3809" s="46"/>
      <c r="H3809" s="46"/>
      <c r="I3809" s="46"/>
      <c r="J3809" s="46"/>
      <c r="K3809" s="46"/>
      <c r="L3809" s="46"/>
      <c r="M3809" s="46"/>
      <c r="N3809" s="46"/>
      <c r="O3809" s="46"/>
    </row>
    <row r="3810" spans="1:15">
      <c r="A3810" s="45"/>
      <c r="B3810" s="44"/>
      <c r="C3810" s="46"/>
      <c r="D3810" s="46"/>
      <c r="E3810" s="46"/>
      <c r="F3810" s="46"/>
      <c r="G3810" s="46"/>
      <c r="H3810" s="46"/>
      <c r="I3810" s="46"/>
      <c r="J3810" s="46"/>
      <c r="K3810" s="46"/>
      <c r="L3810" s="46"/>
      <c r="M3810" s="46"/>
      <c r="N3810" s="46"/>
      <c r="O3810" s="46"/>
    </row>
    <row r="3811" spans="1:15">
      <c r="A3811" s="45"/>
      <c r="B3811" s="44"/>
      <c r="C3811" s="46"/>
      <c r="D3811" s="46"/>
      <c r="E3811" s="46"/>
      <c r="F3811" s="46"/>
      <c r="G3811" s="46"/>
      <c r="H3811" s="46"/>
      <c r="I3811" s="46"/>
      <c r="J3811" s="46"/>
      <c r="K3811" s="46"/>
      <c r="L3811" s="46"/>
      <c r="M3811" s="46"/>
      <c r="N3811" s="46"/>
      <c r="O3811" s="46"/>
    </row>
    <row r="3812" spans="1:15">
      <c r="A3812" s="45"/>
      <c r="B3812" s="44"/>
      <c r="C3812" s="46"/>
      <c r="D3812" s="46"/>
      <c r="E3812" s="46"/>
      <c r="F3812" s="46"/>
      <c r="G3812" s="46"/>
      <c r="H3812" s="46"/>
      <c r="I3812" s="46"/>
      <c r="J3812" s="46"/>
      <c r="K3812" s="46"/>
      <c r="L3812" s="46"/>
      <c r="M3812" s="46"/>
      <c r="N3812" s="46"/>
      <c r="O3812" s="46"/>
    </row>
    <row r="3813" spans="1:15">
      <c r="A3813" s="45"/>
      <c r="B3813" s="44"/>
      <c r="C3813" s="46"/>
      <c r="D3813" s="46"/>
      <c r="E3813" s="46"/>
      <c r="F3813" s="46"/>
      <c r="G3813" s="46"/>
      <c r="H3813" s="46"/>
      <c r="I3813" s="46"/>
      <c r="J3813" s="46"/>
      <c r="K3813" s="46"/>
      <c r="L3813" s="46"/>
      <c r="M3813" s="46"/>
      <c r="N3813" s="46"/>
      <c r="O3813" s="46"/>
    </row>
    <row r="3814" spans="1:15">
      <c r="A3814" s="45"/>
      <c r="B3814" s="44"/>
      <c r="C3814" s="46"/>
      <c r="D3814" s="46"/>
      <c r="E3814" s="46"/>
      <c r="F3814" s="46"/>
      <c r="G3814" s="46"/>
      <c r="H3814" s="46"/>
      <c r="I3814" s="46"/>
      <c r="J3814" s="46"/>
      <c r="K3814" s="46"/>
      <c r="L3814" s="46"/>
      <c r="M3814" s="46"/>
      <c r="N3814" s="46"/>
      <c r="O3814" s="46"/>
    </row>
    <row r="3815" spans="1:15">
      <c r="A3815" s="45"/>
      <c r="B3815" s="44"/>
      <c r="C3815" s="46"/>
      <c r="D3815" s="46"/>
      <c r="E3815" s="46"/>
      <c r="F3815" s="46"/>
      <c r="G3815" s="46"/>
      <c r="H3815" s="46"/>
      <c r="I3815" s="46"/>
      <c r="J3815" s="46"/>
      <c r="K3815" s="46"/>
      <c r="L3815" s="46"/>
      <c r="M3815" s="46"/>
      <c r="N3815" s="46"/>
      <c r="O3815" s="46"/>
    </row>
    <row r="3816" spans="1:15">
      <c r="A3816" s="45"/>
      <c r="B3816" s="44"/>
      <c r="C3816" s="46"/>
      <c r="D3816" s="46"/>
      <c r="E3816" s="46"/>
      <c r="F3816" s="46"/>
      <c r="G3816" s="46"/>
      <c r="H3816" s="46"/>
      <c r="I3816" s="46"/>
      <c r="J3816" s="46"/>
      <c r="K3816" s="46"/>
      <c r="L3816" s="46"/>
      <c r="M3816" s="46"/>
      <c r="N3816" s="46"/>
      <c r="O3816" s="46"/>
    </row>
    <row r="3817" spans="1:15">
      <c r="A3817" s="45"/>
      <c r="B3817" s="44"/>
      <c r="C3817" s="46"/>
      <c r="D3817" s="46"/>
      <c r="E3817" s="46"/>
      <c r="F3817" s="46"/>
      <c r="G3817" s="46"/>
      <c r="H3817" s="46"/>
      <c r="I3817" s="46"/>
      <c r="J3817" s="46"/>
      <c r="K3817" s="46"/>
      <c r="L3817" s="46"/>
      <c r="M3817" s="46"/>
      <c r="N3817" s="46"/>
      <c r="O3817" s="46"/>
    </row>
    <row r="3818" spans="1:15">
      <c r="A3818" s="45"/>
      <c r="B3818" s="44"/>
      <c r="C3818" s="46"/>
      <c r="D3818" s="46"/>
      <c r="E3818" s="46"/>
      <c r="F3818" s="46"/>
      <c r="G3818" s="46"/>
      <c r="H3818" s="46"/>
      <c r="I3818" s="46"/>
      <c r="J3818" s="46"/>
      <c r="K3818" s="46"/>
      <c r="L3818" s="46"/>
      <c r="M3818" s="46"/>
      <c r="N3818" s="46"/>
      <c r="O3818" s="46"/>
    </row>
    <row r="3819" spans="1:15">
      <c r="A3819" s="45"/>
      <c r="B3819" s="44"/>
      <c r="C3819" s="46"/>
      <c r="D3819" s="46"/>
      <c r="E3819" s="46"/>
      <c r="F3819" s="46"/>
      <c r="G3819" s="46"/>
      <c r="H3819" s="46"/>
      <c r="I3819" s="46"/>
      <c r="J3819" s="46"/>
      <c r="K3819" s="46"/>
      <c r="L3819" s="46"/>
      <c r="M3819" s="46"/>
      <c r="N3819" s="46"/>
      <c r="O3819" s="46"/>
    </row>
    <row r="3820" spans="1:15">
      <c r="A3820" s="45"/>
      <c r="B3820" s="44"/>
      <c r="C3820" s="46"/>
      <c r="D3820" s="46"/>
      <c r="E3820" s="46"/>
      <c r="F3820" s="46"/>
      <c r="G3820" s="46"/>
      <c r="H3820" s="46"/>
      <c r="I3820" s="46"/>
      <c r="J3820" s="46"/>
      <c r="K3820" s="46"/>
      <c r="L3820" s="46"/>
      <c r="M3820" s="46"/>
      <c r="N3820" s="46"/>
      <c r="O3820" s="46"/>
    </row>
    <row r="3821" spans="1:15">
      <c r="A3821" s="45"/>
      <c r="B3821" s="44"/>
      <c r="C3821" s="46"/>
      <c r="D3821" s="46"/>
      <c r="E3821" s="46"/>
      <c r="F3821" s="46"/>
      <c r="G3821" s="46"/>
      <c r="H3821" s="46"/>
      <c r="I3821" s="46"/>
      <c r="J3821" s="46"/>
      <c r="K3821" s="46"/>
      <c r="L3821" s="46"/>
      <c r="M3821" s="46"/>
      <c r="N3821" s="46"/>
      <c r="O3821" s="46"/>
    </row>
    <row r="3822" spans="1:15">
      <c r="A3822" s="45"/>
      <c r="B3822" s="44"/>
      <c r="C3822" s="46"/>
      <c r="D3822" s="46"/>
      <c r="E3822" s="46"/>
      <c r="F3822" s="46"/>
      <c r="G3822" s="46"/>
      <c r="H3822" s="46"/>
      <c r="I3822" s="46"/>
      <c r="J3822" s="46"/>
      <c r="K3822" s="46"/>
      <c r="L3822" s="46"/>
      <c r="M3822" s="46"/>
      <c r="N3822" s="46"/>
      <c r="O3822" s="46"/>
    </row>
    <row r="3823" spans="1:15">
      <c r="A3823" s="45"/>
      <c r="B3823" s="44"/>
      <c r="C3823" s="46"/>
      <c r="D3823" s="46"/>
      <c r="E3823" s="46"/>
      <c r="F3823" s="46"/>
      <c r="G3823" s="46"/>
      <c r="H3823" s="46"/>
      <c r="I3823" s="46"/>
      <c r="J3823" s="46"/>
      <c r="K3823" s="46"/>
      <c r="L3823" s="46"/>
      <c r="M3823" s="46"/>
      <c r="N3823" s="46"/>
      <c r="O3823" s="46"/>
    </row>
    <row r="3824" spans="1:15">
      <c r="A3824" s="45"/>
      <c r="B3824" s="44"/>
      <c r="C3824" s="46"/>
      <c r="D3824" s="46"/>
      <c r="E3824" s="46"/>
      <c r="F3824" s="46"/>
      <c r="G3824" s="46"/>
      <c r="H3824" s="46"/>
      <c r="I3824" s="46"/>
      <c r="J3824" s="46"/>
      <c r="K3824" s="46"/>
      <c r="L3824" s="46"/>
      <c r="M3824" s="46"/>
      <c r="N3824" s="46"/>
      <c r="O3824" s="46"/>
    </row>
    <row r="3825" spans="1:15">
      <c r="A3825" s="45"/>
      <c r="B3825" s="44"/>
      <c r="C3825" s="46"/>
      <c r="D3825" s="46"/>
      <c r="E3825" s="46"/>
      <c r="F3825" s="46"/>
      <c r="G3825" s="46"/>
      <c r="H3825" s="46"/>
      <c r="I3825" s="46"/>
      <c r="J3825" s="46"/>
      <c r="K3825" s="46"/>
      <c r="L3825" s="46"/>
      <c r="M3825" s="46"/>
      <c r="N3825" s="46"/>
      <c r="O3825" s="46"/>
    </row>
    <row r="3826" spans="1:15">
      <c r="A3826" s="45"/>
      <c r="B3826" s="44"/>
      <c r="C3826" s="46"/>
      <c r="D3826" s="46"/>
      <c r="E3826" s="46"/>
      <c r="F3826" s="46"/>
      <c r="G3826" s="46"/>
      <c r="H3826" s="46"/>
      <c r="I3826" s="46"/>
      <c r="J3826" s="46"/>
      <c r="K3826" s="46"/>
      <c r="L3826" s="46"/>
      <c r="M3826" s="46"/>
      <c r="N3826" s="46"/>
      <c r="O3826" s="46"/>
    </row>
    <row r="3827" spans="1:15">
      <c r="A3827" s="45"/>
      <c r="B3827" s="44"/>
      <c r="C3827" s="46"/>
      <c r="D3827" s="46"/>
      <c r="E3827" s="46"/>
      <c r="F3827" s="46"/>
      <c r="G3827" s="46"/>
      <c r="H3827" s="46"/>
      <c r="I3827" s="46"/>
      <c r="J3827" s="46"/>
      <c r="K3827" s="46"/>
      <c r="L3827" s="46"/>
      <c r="M3827" s="46"/>
      <c r="N3827" s="46"/>
      <c r="O3827" s="46"/>
    </row>
    <row r="3828" spans="1:15">
      <c r="A3828" s="45"/>
      <c r="B3828" s="44"/>
      <c r="C3828" s="46"/>
      <c r="D3828" s="46"/>
      <c r="E3828" s="46"/>
      <c r="F3828" s="46"/>
      <c r="G3828" s="46"/>
      <c r="H3828" s="46"/>
      <c r="I3828" s="46"/>
      <c r="J3828" s="46"/>
      <c r="K3828" s="46"/>
      <c r="L3828" s="46"/>
      <c r="M3828" s="46"/>
      <c r="N3828" s="46"/>
      <c r="O3828" s="46"/>
    </row>
    <row r="3829" spans="1:15">
      <c r="A3829" s="45"/>
      <c r="B3829" s="44"/>
      <c r="C3829" s="46"/>
      <c r="D3829" s="46"/>
      <c r="E3829" s="46"/>
      <c r="F3829" s="46"/>
      <c r="G3829" s="46"/>
      <c r="H3829" s="46"/>
      <c r="I3829" s="46"/>
      <c r="J3829" s="46"/>
      <c r="K3829" s="46"/>
      <c r="L3829" s="46"/>
      <c r="M3829" s="46"/>
      <c r="N3829" s="46"/>
      <c r="O3829" s="46"/>
    </row>
    <row r="3830" spans="1:15">
      <c r="A3830" s="45"/>
      <c r="B3830" s="44"/>
      <c r="C3830" s="46"/>
      <c r="D3830" s="46"/>
      <c r="E3830" s="46"/>
      <c r="F3830" s="46"/>
      <c r="G3830" s="46"/>
      <c r="H3830" s="46"/>
      <c r="I3830" s="46"/>
      <c r="J3830" s="46"/>
      <c r="K3830" s="46"/>
      <c r="L3830" s="46"/>
      <c r="M3830" s="46"/>
      <c r="N3830" s="46"/>
      <c r="O3830" s="46"/>
    </row>
    <row r="3831" spans="1:15">
      <c r="A3831" s="45"/>
      <c r="B3831" s="44"/>
      <c r="C3831" s="46"/>
      <c r="D3831" s="46"/>
      <c r="E3831" s="46"/>
      <c r="F3831" s="46"/>
      <c r="G3831" s="46"/>
      <c r="H3831" s="46"/>
      <c r="I3831" s="46"/>
      <c r="J3831" s="46"/>
      <c r="K3831" s="46"/>
      <c r="L3831" s="46"/>
      <c r="M3831" s="46"/>
      <c r="N3831" s="46"/>
      <c r="O3831" s="46"/>
    </row>
    <row r="3832" spans="1:15">
      <c r="A3832" s="45"/>
      <c r="B3832" s="44"/>
      <c r="C3832" s="46"/>
      <c r="D3832" s="46"/>
      <c r="E3832" s="46"/>
      <c r="F3832" s="46"/>
      <c r="G3832" s="46"/>
      <c r="H3832" s="46"/>
      <c r="I3832" s="46"/>
      <c r="J3832" s="46"/>
      <c r="K3832" s="46"/>
      <c r="L3832" s="46"/>
      <c r="M3832" s="46"/>
      <c r="N3832" s="46"/>
      <c r="O3832" s="46"/>
    </row>
    <row r="3833" spans="1:15">
      <c r="A3833" s="45"/>
      <c r="B3833" s="44"/>
      <c r="C3833" s="46"/>
      <c r="D3833" s="46"/>
      <c r="E3833" s="46"/>
      <c r="F3833" s="46"/>
      <c r="G3833" s="46"/>
      <c r="H3833" s="46"/>
      <c r="I3833" s="46"/>
      <c r="J3833" s="46"/>
      <c r="K3833" s="46"/>
      <c r="L3833" s="46"/>
      <c r="M3833" s="46"/>
      <c r="N3833" s="46"/>
      <c r="O3833" s="46"/>
    </row>
    <row r="3834" spans="1:15">
      <c r="A3834" s="45"/>
      <c r="B3834" s="44"/>
      <c r="C3834" s="46"/>
      <c r="D3834" s="46"/>
      <c r="E3834" s="46"/>
      <c r="F3834" s="46"/>
      <c r="G3834" s="46"/>
      <c r="H3834" s="46"/>
      <c r="I3834" s="46"/>
      <c r="J3834" s="46"/>
      <c r="K3834" s="46"/>
      <c r="L3834" s="46"/>
      <c r="M3834" s="46"/>
      <c r="N3834" s="46"/>
      <c r="O3834" s="46"/>
    </row>
    <row r="3835" spans="1:15">
      <c r="A3835" s="45"/>
      <c r="B3835" s="44"/>
      <c r="C3835" s="46"/>
      <c r="D3835" s="46"/>
      <c r="E3835" s="46"/>
      <c r="F3835" s="46"/>
      <c r="G3835" s="46"/>
      <c r="H3835" s="46"/>
      <c r="I3835" s="46"/>
      <c r="J3835" s="46"/>
      <c r="K3835" s="46"/>
      <c r="L3835" s="46"/>
      <c r="M3835" s="46"/>
      <c r="N3835" s="46"/>
      <c r="O3835" s="46"/>
    </row>
    <row r="3836" spans="1:15">
      <c r="A3836" s="45"/>
      <c r="B3836" s="44"/>
      <c r="C3836" s="46"/>
      <c r="D3836" s="46"/>
      <c r="E3836" s="46"/>
      <c r="F3836" s="46"/>
      <c r="G3836" s="46"/>
      <c r="H3836" s="46"/>
      <c r="I3836" s="46"/>
      <c r="J3836" s="46"/>
      <c r="K3836" s="46"/>
      <c r="L3836" s="46"/>
      <c r="M3836" s="46"/>
      <c r="N3836" s="46"/>
      <c r="O3836" s="46"/>
    </row>
    <row r="3837" spans="1:15">
      <c r="A3837" s="45"/>
      <c r="B3837" s="44"/>
      <c r="C3837" s="46"/>
      <c r="D3837" s="46"/>
      <c r="E3837" s="46"/>
      <c r="F3837" s="46"/>
      <c r="G3837" s="46"/>
      <c r="H3837" s="46"/>
      <c r="I3837" s="46"/>
      <c r="J3837" s="46"/>
      <c r="K3837" s="46"/>
      <c r="L3837" s="46"/>
      <c r="M3837" s="46"/>
      <c r="N3837" s="46"/>
      <c r="O3837" s="46"/>
    </row>
    <row r="3838" spans="1:15">
      <c r="A3838" s="45"/>
      <c r="B3838" s="44"/>
      <c r="C3838" s="46"/>
      <c r="D3838" s="46"/>
      <c r="E3838" s="46"/>
      <c r="F3838" s="46"/>
      <c r="G3838" s="46"/>
      <c r="H3838" s="46"/>
      <c r="I3838" s="46"/>
      <c r="J3838" s="46"/>
      <c r="K3838" s="46"/>
      <c r="L3838" s="46"/>
      <c r="M3838" s="46"/>
      <c r="N3838" s="46"/>
      <c r="O3838" s="46"/>
    </row>
    <row r="3839" spans="1:15">
      <c r="A3839" s="45"/>
      <c r="B3839" s="44"/>
      <c r="C3839" s="46"/>
      <c r="D3839" s="46"/>
      <c r="E3839" s="46"/>
      <c r="F3839" s="46"/>
      <c r="G3839" s="46"/>
      <c r="H3839" s="46"/>
      <c r="I3839" s="46"/>
      <c r="J3839" s="46"/>
      <c r="K3839" s="46"/>
      <c r="L3839" s="46"/>
      <c r="M3839" s="46"/>
      <c r="N3839" s="46"/>
      <c r="O3839" s="46"/>
    </row>
    <row r="3840" spans="1:15">
      <c r="A3840" s="45"/>
      <c r="B3840" s="44"/>
      <c r="C3840" s="46"/>
      <c r="D3840" s="46"/>
      <c r="E3840" s="46"/>
      <c r="F3840" s="46"/>
      <c r="G3840" s="46"/>
      <c r="H3840" s="46"/>
      <c r="I3840" s="46"/>
      <c r="J3840" s="46"/>
      <c r="K3840" s="46"/>
      <c r="L3840" s="46"/>
      <c r="M3840" s="46"/>
      <c r="N3840" s="46"/>
      <c r="O3840" s="46"/>
    </row>
    <row r="3841" spans="1:15">
      <c r="A3841" s="45"/>
      <c r="B3841" s="44"/>
      <c r="C3841" s="46"/>
      <c r="D3841" s="46"/>
      <c r="E3841" s="46"/>
      <c r="F3841" s="46"/>
      <c r="G3841" s="46"/>
      <c r="H3841" s="46"/>
      <c r="I3841" s="46"/>
      <c r="J3841" s="46"/>
      <c r="K3841" s="46"/>
      <c r="L3841" s="46"/>
      <c r="M3841" s="46"/>
      <c r="N3841" s="46"/>
      <c r="O3841" s="46"/>
    </row>
    <row r="3842" spans="1:15">
      <c r="A3842" s="45"/>
      <c r="B3842" s="44"/>
      <c r="C3842" s="46"/>
      <c r="D3842" s="46"/>
      <c r="E3842" s="46"/>
      <c r="F3842" s="46"/>
      <c r="G3842" s="46"/>
      <c r="H3842" s="46"/>
      <c r="I3842" s="46"/>
      <c r="J3842" s="46"/>
      <c r="K3842" s="46"/>
      <c r="L3842" s="46"/>
      <c r="M3842" s="46"/>
      <c r="N3842" s="46"/>
      <c r="O3842" s="46"/>
    </row>
    <row r="3843" spans="1:15">
      <c r="A3843" s="45"/>
      <c r="B3843" s="44"/>
      <c r="C3843" s="46"/>
      <c r="D3843" s="46"/>
      <c r="E3843" s="46"/>
      <c r="F3843" s="46"/>
      <c r="G3843" s="46"/>
      <c r="H3843" s="46"/>
      <c r="I3843" s="46"/>
      <c r="J3843" s="46"/>
      <c r="K3843" s="46"/>
      <c r="L3843" s="46"/>
      <c r="M3843" s="46"/>
      <c r="N3843" s="46"/>
      <c r="O3843" s="46"/>
    </row>
    <row r="3844" spans="1:15">
      <c r="A3844" s="45"/>
      <c r="B3844" s="44"/>
      <c r="C3844" s="46"/>
      <c r="D3844" s="46"/>
      <c r="E3844" s="46"/>
      <c r="F3844" s="46"/>
      <c r="G3844" s="46"/>
      <c r="H3844" s="46"/>
      <c r="I3844" s="46"/>
      <c r="J3844" s="46"/>
      <c r="K3844" s="46"/>
      <c r="L3844" s="46"/>
      <c r="M3844" s="46"/>
      <c r="N3844" s="46"/>
      <c r="O3844" s="46"/>
    </row>
    <row r="3845" spans="1:15">
      <c r="A3845" s="45"/>
      <c r="B3845" s="44"/>
      <c r="C3845" s="46"/>
      <c r="D3845" s="46"/>
      <c r="E3845" s="46"/>
      <c r="F3845" s="46"/>
      <c r="G3845" s="46"/>
      <c r="H3845" s="46"/>
      <c r="I3845" s="46"/>
      <c r="J3845" s="46"/>
      <c r="K3845" s="46"/>
      <c r="L3845" s="46"/>
      <c r="M3845" s="46"/>
      <c r="N3845" s="46"/>
      <c r="O3845" s="46"/>
    </row>
    <row r="3846" spans="1:15">
      <c r="A3846" s="45"/>
      <c r="B3846" s="44"/>
      <c r="C3846" s="46"/>
      <c r="D3846" s="46"/>
      <c r="E3846" s="46"/>
      <c r="F3846" s="46"/>
      <c r="G3846" s="46"/>
      <c r="H3846" s="46"/>
      <c r="I3846" s="46"/>
      <c r="J3846" s="46"/>
      <c r="K3846" s="46"/>
      <c r="L3846" s="46"/>
      <c r="M3846" s="46"/>
      <c r="N3846" s="46"/>
      <c r="O3846" s="46"/>
    </row>
    <row r="3847" spans="1:15">
      <c r="A3847" s="45"/>
      <c r="B3847" s="44"/>
      <c r="C3847" s="46"/>
      <c r="D3847" s="46"/>
      <c r="E3847" s="46"/>
      <c r="F3847" s="46"/>
      <c r="G3847" s="46"/>
      <c r="H3847" s="46"/>
      <c r="I3847" s="46"/>
      <c r="J3847" s="46"/>
      <c r="K3847" s="46"/>
      <c r="L3847" s="46"/>
      <c r="M3847" s="46"/>
      <c r="N3847" s="46"/>
      <c r="O3847" s="46"/>
    </row>
    <row r="3848" spans="1:15">
      <c r="A3848" s="45"/>
      <c r="B3848" s="44"/>
      <c r="C3848" s="46"/>
      <c r="D3848" s="46"/>
      <c r="E3848" s="46"/>
      <c r="F3848" s="46"/>
      <c r="G3848" s="46"/>
      <c r="H3848" s="46"/>
      <c r="I3848" s="46"/>
      <c r="J3848" s="46"/>
      <c r="K3848" s="46"/>
      <c r="L3848" s="46"/>
      <c r="M3848" s="46"/>
      <c r="N3848" s="46"/>
      <c r="O3848" s="46"/>
    </row>
    <row r="3849" spans="1:15">
      <c r="A3849" s="45"/>
      <c r="B3849" s="44"/>
      <c r="C3849" s="46"/>
      <c r="D3849" s="46"/>
      <c r="E3849" s="46"/>
      <c r="F3849" s="46"/>
      <c r="G3849" s="46"/>
      <c r="H3849" s="46"/>
      <c r="I3849" s="46"/>
      <c r="J3849" s="46"/>
      <c r="K3849" s="46"/>
      <c r="L3849" s="46"/>
      <c r="M3849" s="46"/>
      <c r="N3849" s="46"/>
      <c r="O3849" s="46"/>
    </row>
    <row r="3850" spans="1:15">
      <c r="A3850" s="45"/>
      <c r="B3850" s="44"/>
      <c r="C3850" s="46"/>
      <c r="D3850" s="46"/>
      <c r="E3850" s="46"/>
      <c r="F3850" s="46"/>
      <c r="G3850" s="46"/>
      <c r="H3850" s="46"/>
      <c r="I3850" s="46"/>
      <c r="J3850" s="46"/>
      <c r="K3850" s="46"/>
      <c r="L3850" s="46"/>
      <c r="M3850" s="46"/>
      <c r="N3850" s="46"/>
      <c r="O3850" s="46"/>
    </row>
    <row r="3851" spans="1:15">
      <c r="A3851" s="45"/>
      <c r="B3851" s="44"/>
      <c r="C3851" s="46"/>
      <c r="D3851" s="46"/>
      <c r="E3851" s="46"/>
      <c r="F3851" s="46"/>
      <c r="G3851" s="46"/>
      <c r="H3851" s="46"/>
      <c r="I3851" s="46"/>
      <c r="J3851" s="46"/>
      <c r="K3851" s="46"/>
      <c r="L3851" s="46"/>
      <c r="M3851" s="46"/>
      <c r="N3851" s="46"/>
      <c r="O3851" s="46"/>
    </row>
    <row r="3852" spans="1:15">
      <c r="A3852" s="45"/>
      <c r="B3852" s="44"/>
      <c r="C3852" s="46"/>
      <c r="D3852" s="46"/>
      <c r="E3852" s="46"/>
      <c r="F3852" s="46"/>
      <c r="G3852" s="46"/>
      <c r="H3852" s="46"/>
      <c r="I3852" s="46"/>
      <c r="J3852" s="46"/>
      <c r="K3852" s="46"/>
      <c r="L3852" s="46"/>
      <c r="M3852" s="46"/>
      <c r="N3852" s="46"/>
      <c r="O3852" s="46"/>
    </row>
    <row r="3853" spans="1:15">
      <c r="A3853" s="45"/>
      <c r="B3853" s="44"/>
      <c r="C3853" s="46"/>
      <c r="D3853" s="46"/>
      <c r="E3853" s="46"/>
      <c r="F3853" s="46"/>
      <c r="G3853" s="46"/>
      <c r="H3853" s="46"/>
      <c r="I3853" s="46"/>
      <c r="J3853" s="46"/>
      <c r="K3853" s="46"/>
      <c r="L3853" s="46"/>
      <c r="M3853" s="46"/>
      <c r="N3853" s="46"/>
      <c r="O3853" s="46"/>
    </row>
    <row r="3854" spans="1:15">
      <c r="A3854" s="45"/>
      <c r="B3854" s="44"/>
      <c r="C3854" s="46"/>
      <c r="D3854" s="46"/>
      <c r="E3854" s="46"/>
      <c r="F3854" s="46"/>
      <c r="G3854" s="46"/>
      <c r="H3854" s="46"/>
      <c r="I3854" s="46"/>
      <c r="J3854" s="46"/>
      <c r="K3854" s="46"/>
      <c r="L3854" s="46"/>
      <c r="M3854" s="46"/>
      <c r="N3854" s="46"/>
      <c r="O3854" s="46"/>
    </row>
    <row r="3855" spans="1:15">
      <c r="A3855" s="45"/>
      <c r="B3855" s="44"/>
      <c r="C3855" s="46"/>
      <c r="D3855" s="46"/>
      <c r="E3855" s="46"/>
      <c r="F3855" s="46"/>
      <c r="G3855" s="46"/>
      <c r="H3855" s="46"/>
      <c r="I3855" s="46"/>
      <c r="J3855" s="46"/>
      <c r="K3855" s="46"/>
      <c r="L3855" s="46"/>
      <c r="M3855" s="46"/>
      <c r="N3855" s="46"/>
      <c r="O3855" s="46"/>
    </row>
    <row r="3856" spans="1:15">
      <c r="A3856" s="45"/>
      <c r="B3856" s="44"/>
      <c r="C3856" s="46"/>
      <c r="D3856" s="46"/>
      <c r="E3856" s="46"/>
      <c r="F3856" s="46"/>
      <c r="G3856" s="46"/>
      <c r="H3856" s="46"/>
      <c r="I3856" s="46"/>
      <c r="J3856" s="46"/>
      <c r="K3856" s="46"/>
      <c r="L3856" s="46"/>
      <c r="M3856" s="46"/>
      <c r="N3856" s="46"/>
      <c r="O3856" s="46"/>
    </row>
    <row r="3857" spans="1:15">
      <c r="A3857" s="45"/>
      <c r="B3857" s="44"/>
      <c r="C3857" s="46"/>
      <c r="D3857" s="46"/>
      <c r="E3857" s="46"/>
      <c r="F3857" s="46"/>
      <c r="G3857" s="46"/>
      <c r="H3857" s="46"/>
      <c r="I3857" s="46"/>
      <c r="J3857" s="46"/>
      <c r="K3857" s="46"/>
      <c r="L3857" s="46"/>
      <c r="M3857" s="46"/>
      <c r="N3857" s="46"/>
      <c r="O3857" s="46"/>
    </row>
    <row r="3858" spans="1:15">
      <c r="A3858" s="45"/>
      <c r="B3858" s="44"/>
      <c r="C3858" s="46"/>
      <c r="D3858" s="46"/>
      <c r="E3858" s="46"/>
      <c r="F3858" s="46"/>
      <c r="G3858" s="46"/>
      <c r="H3858" s="46"/>
      <c r="I3858" s="46"/>
      <c r="J3858" s="46"/>
      <c r="K3858" s="46"/>
      <c r="L3858" s="46"/>
      <c r="M3858" s="46"/>
      <c r="N3858" s="46"/>
      <c r="O3858" s="46"/>
    </row>
    <row r="3859" spans="1:15">
      <c r="A3859" s="45"/>
      <c r="B3859" s="44"/>
      <c r="C3859" s="46"/>
      <c r="D3859" s="46"/>
      <c r="E3859" s="46"/>
      <c r="F3859" s="46"/>
      <c r="G3859" s="46"/>
      <c r="H3859" s="46"/>
      <c r="I3859" s="46"/>
      <c r="J3859" s="46"/>
      <c r="K3859" s="46"/>
      <c r="L3859" s="46"/>
      <c r="M3859" s="46"/>
      <c r="N3859" s="46"/>
      <c r="O3859" s="46"/>
    </row>
    <row r="3860" spans="1:15">
      <c r="A3860" s="45"/>
      <c r="B3860" s="44"/>
      <c r="C3860" s="46"/>
      <c r="D3860" s="46"/>
      <c r="E3860" s="46"/>
      <c r="F3860" s="46"/>
      <c r="G3860" s="46"/>
      <c r="H3860" s="46"/>
      <c r="I3860" s="46"/>
      <c r="J3860" s="46"/>
      <c r="K3860" s="46"/>
      <c r="L3860" s="46"/>
      <c r="M3860" s="46"/>
      <c r="N3860" s="46"/>
      <c r="O3860" s="46"/>
    </row>
    <row r="3861" spans="1:15">
      <c r="A3861" s="45"/>
      <c r="B3861" s="44"/>
      <c r="C3861" s="46"/>
      <c r="D3861" s="46"/>
      <c r="E3861" s="46"/>
      <c r="F3861" s="46"/>
      <c r="G3861" s="46"/>
      <c r="H3861" s="46"/>
      <c r="I3861" s="46"/>
      <c r="J3861" s="46"/>
      <c r="K3861" s="46"/>
      <c r="L3861" s="46"/>
      <c r="M3861" s="46"/>
      <c r="N3861" s="46"/>
      <c r="O3861" s="46"/>
    </row>
    <row r="3862" spans="1:15">
      <c r="A3862" s="45"/>
      <c r="B3862" s="44"/>
      <c r="C3862" s="46"/>
      <c r="D3862" s="46"/>
      <c r="E3862" s="46"/>
      <c r="F3862" s="46"/>
      <c r="G3862" s="46"/>
      <c r="H3862" s="46"/>
      <c r="I3862" s="46"/>
      <c r="J3862" s="46"/>
      <c r="K3862" s="46"/>
      <c r="L3862" s="46"/>
      <c r="M3862" s="46"/>
      <c r="N3862" s="46"/>
      <c r="O3862" s="46"/>
    </row>
    <row r="3863" spans="1:15">
      <c r="A3863" s="45"/>
      <c r="B3863" s="44"/>
      <c r="C3863" s="46"/>
      <c r="D3863" s="46"/>
      <c r="E3863" s="46"/>
      <c r="F3863" s="46"/>
      <c r="G3863" s="46"/>
      <c r="H3863" s="46"/>
      <c r="I3863" s="46"/>
      <c r="J3863" s="46"/>
      <c r="K3863" s="46"/>
      <c r="L3863" s="46"/>
      <c r="M3863" s="46"/>
      <c r="N3863" s="46"/>
      <c r="O3863" s="46"/>
    </row>
    <row r="3864" spans="1:15">
      <c r="A3864" s="45"/>
      <c r="B3864" s="44"/>
      <c r="C3864" s="46"/>
      <c r="D3864" s="46"/>
      <c r="E3864" s="46"/>
      <c r="F3864" s="46"/>
      <c r="G3864" s="46"/>
      <c r="H3864" s="46"/>
      <c r="I3864" s="46"/>
      <c r="J3864" s="46"/>
      <c r="K3864" s="46"/>
      <c r="L3864" s="46"/>
      <c r="M3864" s="46"/>
      <c r="N3864" s="46"/>
      <c r="O3864" s="46"/>
    </row>
    <row r="3865" spans="1:15">
      <c r="A3865" s="45"/>
      <c r="B3865" s="44"/>
      <c r="C3865" s="46"/>
      <c r="D3865" s="46"/>
      <c r="E3865" s="46"/>
      <c r="F3865" s="46"/>
      <c r="G3865" s="46"/>
      <c r="H3865" s="46"/>
      <c r="I3865" s="46"/>
      <c r="J3865" s="46"/>
      <c r="K3865" s="46"/>
      <c r="L3865" s="46"/>
      <c r="M3865" s="46"/>
      <c r="N3865" s="46"/>
      <c r="O3865" s="46"/>
    </row>
    <row r="3866" spans="1:15">
      <c r="A3866" s="45"/>
      <c r="B3866" s="44"/>
      <c r="C3866" s="46"/>
      <c r="D3866" s="46"/>
      <c r="E3866" s="46"/>
      <c r="F3866" s="46"/>
      <c r="G3866" s="46"/>
      <c r="H3866" s="46"/>
      <c r="I3866" s="46"/>
      <c r="J3866" s="46"/>
      <c r="K3866" s="46"/>
      <c r="L3866" s="46"/>
      <c r="M3866" s="46"/>
      <c r="N3866" s="46"/>
      <c r="O3866" s="46"/>
    </row>
    <row r="3867" spans="1:15">
      <c r="A3867" s="45"/>
      <c r="B3867" s="44"/>
      <c r="C3867" s="46"/>
      <c r="D3867" s="46"/>
      <c r="E3867" s="46"/>
      <c r="F3867" s="46"/>
      <c r="G3867" s="46"/>
      <c r="H3867" s="46"/>
      <c r="I3867" s="46"/>
      <c r="J3867" s="46"/>
      <c r="K3867" s="46"/>
      <c r="L3867" s="46"/>
      <c r="M3867" s="46"/>
      <c r="N3867" s="46"/>
      <c r="O3867" s="46"/>
    </row>
    <row r="3868" spans="1:15">
      <c r="A3868" s="45"/>
      <c r="B3868" s="44"/>
      <c r="C3868" s="46"/>
      <c r="D3868" s="46"/>
      <c r="E3868" s="46"/>
      <c r="F3868" s="46"/>
      <c r="G3868" s="46"/>
      <c r="H3868" s="46"/>
      <c r="I3868" s="46"/>
      <c r="J3868" s="46"/>
      <c r="K3868" s="46"/>
      <c r="L3868" s="46"/>
      <c r="M3868" s="46"/>
      <c r="N3868" s="46"/>
      <c r="O3868" s="46"/>
    </row>
    <row r="3869" spans="1:15">
      <c r="A3869" s="45"/>
      <c r="B3869" s="44"/>
      <c r="C3869" s="46"/>
      <c r="D3869" s="46"/>
      <c r="E3869" s="46"/>
      <c r="F3869" s="46"/>
      <c r="G3869" s="46"/>
      <c r="H3869" s="46"/>
      <c r="I3869" s="46"/>
      <c r="J3869" s="46"/>
      <c r="K3869" s="46"/>
      <c r="L3869" s="46"/>
      <c r="M3869" s="46"/>
      <c r="N3869" s="46"/>
      <c r="O3869" s="46"/>
    </row>
    <row r="3870" spans="1:15">
      <c r="A3870" s="45"/>
      <c r="B3870" s="44"/>
      <c r="C3870" s="46"/>
      <c r="D3870" s="46"/>
      <c r="E3870" s="46"/>
      <c r="F3870" s="46"/>
      <c r="G3870" s="46"/>
      <c r="H3870" s="46"/>
      <c r="I3870" s="46"/>
      <c r="J3870" s="46"/>
      <c r="K3870" s="46"/>
      <c r="L3870" s="46"/>
      <c r="M3870" s="46"/>
      <c r="N3870" s="46"/>
      <c r="O3870" s="46"/>
    </row>
    <row r="3871" spans="1:15">
      <c r="A3871" s="45"/>
      <c r="B3871" s="44"/>
      <c r="C3871" s="46"/>
      <c r="D3871" s="46"/>
      <c r="E3871" s="46"/>
      <c r="F3871" s="46"/>
      <c r="G3871" s="46"/>
      <c r="H3871" s="46"/>
      <c r="I3871" s="46"/>
      <c r="J3871" s="46"/>
      <c r="K3871" s="46"/>
      <c r="L3871" s="46"/>
      <c r="M3871" s="46"/>
      <c r="N3871" s="46"/>
      <c r="O3871" s="46"/>
    </row>
    <row r="3872" spans="1:15">
      <c r="A3872" s="45"/>
      <c r="B3872" s="44"/>
      <c r="C3872" s="46"/>
      <c r="D3872" s="46"/>
      <c r="E3872" s="46"/>
      <c r="F3872" s="46"/>
      <c r="G3872" s="46"/>
      <c r="H3872" s="46"/>
      <c r="I3872" s="46"/>
      <c r="J3872" s="46"/>
      <c r="K3872" s="46"/>
      <c r="L3872" s="46"/>
      <c r="M3872" s="46"/>
      <c r="N3872" s="46"/>
      <c r="O3872" s="46"/>
    </row>
    <row r="3873" spans="1:15">
      <c r="A3873" s="45"/>
      <c r="B3873" s="44"/>
      <c r="C3873" s="46"/>
      <c r="D3873" s="46"/>
      <c r="E3873" s="46"/>
      <c r="F3873" s="46"/>
      <c r="G3873" s="46"/>
      <c r="H3873" s="46"/>
      <c r="I3873" s="46"/>
      <c r="J3873" s="46"/>
      <c r="K3873" s="46"/>
      <c r="L3873" s="46"/>
      <c r="M3873" s="46"/>
      <c r="N3873" s="46"/>
      <c r="O3873" s="46"/>
    </row>
    <row r="3874" spans="1:15">
      <c r="A3874" s="45"/>
      <c r="B3874" s="44"/>
      <c r="C3874" s="46"/>
      <c r="D3874" s="46"/>
      <c r="E3874" s="46"/>
      <c r="F3874" s="46"/>
      <c r="G3874" s="46"/>
      <c r="H3874" s="46"/>
      <c r="I3874" s="46"/>
      <c r="J3874" s="46"/>
      <c r="K3874" s="46"/>
      <c r="L3874" s="46"/>
      <c r="M3874" s="46"/>
      <c r="N3874" s="46"/>
      <c r="O3874" s="46"/>
    </row>
    <row r="3875" spans="1:15">
      <c r="A3875" s="45"/>
      <c r="B3875" s="44"/>
      <c r="C3875" s="46"/>
      <c r="D3875" s="46"/>
      <c r="E3875" s="46"/>
      <c r="F3875" s="46"/>
      <c r="G3875" s="46"/>
      <c r="H3875" s="46"/>
      <c r="I3875" s="46"/>
      <c r="J3875" s="46"/>
      <c r="K3875" s="46"/>
      <c r="L3875" s="46"/>
      <c r="M3875" s="46"/>
      <c r="N3875" s="46"/>
      <c r="O3875" s="46"/>
    </row>
    <row r="3876" spans="1:15">
      <c r="A3876" s="45"/>
      <c r="B3876" s="44"/>
      <c r="C3876" s="46"/>
      <c r="D3876" s="46"/>
      <c r="E3876" s="46"/>
      <c r="F3876" s="46"/>
      <c r="G3876" s="46"/>
      <c r="H3876" s="46"/>
      <c r="I3876" s="46"/>
      <c r="J3876" s="46"/>
      <c r="K3876" s="46"/>
      <c r="L3876" s="46"/>
      <c r="M3876" s="46"/>
      <c r="N3876" s="46"/>
      <c r="O3876" s="46"/>
    </row>
    <row r="3877" spans="1:15">
      <c r="A3877" s="45"/>
      <c r="B3877" s="44"/>
      <c r="C3877" s="46"/>
      <c r="D3877" s="46"/>
      <c r="E3877" s="46"/>
      <c r="F3877" s="46"/>
      <c r="G3877" s="46"/>
      <c r="H3877" s="46"/>
      <c r="I3877" s="46"/>
      <c r="J3877" s="46"/>
      <c r="K3877" s="46"/>
      <c r="L3877" s="46"/>
      <c r="M3877" s="46"/>
      <c r="N3877" s="46"/>
      <c r="O3877" s="46"/>
    </row>
    <row r="3878" spans="1:15">
      <c r="A3878" s="45"/>
      <c r="B3878" s="44"/>
      <c r="C3878" s="46"/>
      <c r="D3878" s="46"/>
      <c r="E3878" s="46"/>
      <c r="F3878" s="46"/>
      <c r="G3878" s="46"/>
      <c r="H3878" s="46"/>
      <c r="I3878" s="46"/>
      <c r="J3878" s="46"/>
      <c r="K3878" s="46"/>
      <c r="L3878" s="46"/>
      <c r="M3878" s="46"/>
      <c r="N3878" s="46"/>
      <c r="O3878" s="46"/>
    </row>
    <row r="3879" spans="1:15">
      <c r="A3879" s="45"/>
      <c r="B3879" s="44"/>
      <c r="C3879" s="46"/>
      <c r="D3879" s="46"/>
      <c r="E3879" s="46"/>
      <c r="F3879" s="46"/>
      <c r="G3879" s="46"/>
      <c r="H3879" s="46"/>
      <c r="I3879" s="46"/>
      <c r="J3879" s="46"/>
      <c r="K3879" s="46"/>
      <c r="L3879" s="46"/>
      <c r="M3879" s="46"/>
      <c r="N3879" s="46"/>
      <c r="O3879" s="46"/>
    </row>
    <row r="3880" spans="1:15">
      <c r="A3880" s="45"/>
      <c r="B3880" s="44"/>
      <c r="C3880" s="46"/>
      <c r="D3880" s="46"/>
      <c r="E3880" s="46"/>
      <c r="F3880" s="46"/>
      <c r="G3880" s="46"/>
      <c r="H3880" s="46"/>
      <c r="I3880" s="46"/>
      <c r="J3880" s="46"/>
      <c r="K3880" s="46"/>
      <c r="L3880" s="46"/>
      <c r="M3880" s="46"/>
      <c r="N3880" s="46"/>
      <c r="O3880" s="46"/>
    </row>
    <row r="3881" spans="1:15">
      <c r="A3881" s="45"/>
      <c r="B3881" s="44"/>
      <c r="C3881" s="46"/>
      <c r="D3881" s="46"/>
      <c r="E3881" s="46"/>
      <c r="F3881" s="46"/>
      <c r="G3881" s="46"/>
      <c r="H3881" s="46"/>
      <c r="I3881" s="46"/>
      <c r="J3881" s="46"/>
      <c r="K3881" s="46"/>
      <c r="L3881" s="46"/>
      <c r="M3881" s="46"/>
      <c r="N3881" s="46"/>
      <c r="O3881" s="46"/>
    </row>
    <row r="3882" spans="1:15">
      <c r="A3882" s="45"/>
      <c r="B3882" s="44"/>
      <c r="C3882" s="46"/>
      <c r="D3882" s="46"/>
      <c r="E3882" s="46"/>
      <c r="F3882" s="46"/>
      <c r="G3882" s="46"/>
      <c r="H3882" s="46"/>
      <c r="I3882" s="46"/>
      <c r="J3882" s="46"/>
      <c r="K3882" s="46"/>
      <c r="L3882" s="46"/>
      <c r="M3882" s="46"/>
      <c r="N3882" s="46"/>
      <c r="O3882" s="46"/>
    </row>
    <row r="3883" spans="1:15">
      <c r="A3883" s="45"/>
      <c r="B3883" s="44"/>
      <c r="C3883" s="46"/>
      <c r="D3883" s="46"/>
      <c r="E3883" s="46"/>
      <c r="F3883" s="46"/>
      <c r="G3883" s="46"/>
      <c r="H3883" s="46"/>
      <c r="I3883" s="46"/>
      <c r="J3883" s="46"/>
      <c r="K3883" s="46"/>
      <c r="L3883" s="46"/>
      <c r="M3883" s="46"/>
      <c r="N3883" s="46"/>
      <c r="O3883" s="46"/>
    </row>
    <row r="3884" spans="1:15">
      <c r="A3884" s="45"/>
      <c r="B3884" s="44"/>
      <c r="C3884" s="46"/>
      <c r="D3884" s="46"/>
      <c r="E3884" s="46"/>
      <c r="F3884" s="46"/>
      <c r="G3884" s="46"/>
      <c r="H3884" s="46"/>
      <c r="I3884" s="46"/>
      <c r="J3884" s="46"/>
      <c r="K3884" s="46"/>
      <c r="L3884" s="46"/>
      <c r="M3884" s="46"/>
      <c r="N3884" s="46"/>
      <c r="O3884" s="46"/>
    </row>
    <row r="3885" spans="1:15">
      <c r="A3885" s="45"/>
      <c r="B3885" s="44"/>
      <c r="C3885" s="46"/>
      <c r="D3885" s="46"/>
      <c r="E3885" s="46"/>
      <c r="F3885" s="46"/>
      <c r="G3885" s="46"/>
      <c r="H3885" s="46"/>
      <c r="I3885" s="46"/>
      <c r="J3885" s="46"/>
      <c r="K3885" s="46"/>
      <c r="L3885" s="46"/>
      <c r="M3885" s="46"/>
      <c r="N3885" s="46"/>
      <c r="O3885" s="46"/>
    </row>
    <row r="3886" spans="1:15">
      <c r="A3886" s="45"/>
      <c r="B3886" s="44"/>
      <c r="C3886" s="46"/>
      <c r="D3886" s="46"/>
      <c r="E3886" s="46"/>
      <c r="F3886" s="46"/>
      <c r="G3886" s="46"/>
      <c r="H3886" s="46"/>
      <c r="I3886" s="46"/>
      <c r="J3886" s="46"/>
      <c r="K3886" s="46"/>
      <c r="L3886" s="46"/>
      <c r="M3886" s="46"/>
      <c r="N3886" s="46"/>
      <c r="O3886" s="46"/>
    </row>
    <row r="3887" spans="1:15">
      <c r="A3887" s="45"/>
      <c r="B3887" s="44"/>
      <c r="C3887" s="46"/>
      <c r="D3887" s="46"/>
      <c r="E3887" s="46"/>
      <c r="F3887" s="46"/>
      <c r="G3887" s="46"/>
      <c r="H3887" s="46"/>
      <c r="I3887" s="46"/>
      <c r="J3887" s="46"/>
      <c r="K3887" s="46"/>
      <c r="L3887" s="46"/>
      <c r="M3887" s="46"/>
      <c r="N3887" s="46"/>
      <c r="O3887" s="46"/>
    </row>
    <row r="3888" spans="1:15">
      <c r="A3888" s="45"/>
      <c r="B3888" s="44"/>
      <c r="C3888" s="46"/>
      <c r="D3888" s="46"/>
      <c r="E3888" s="46"/>
      <c r="F3888" s="46"/>
      <c r="G3888" s="46"/>
      <c r="H3888" s="46"/>
      <c r="I3888" s="46"/>
      <c r="J3888" s="46"/>
      <c r="K3888" s="46"/>
      <c r="L3888" s="46"/>
      <c r="M3888" s="46"/>
      <c r="N3888" s="46"/>
      <c r="O3888" s="46"/>
    </row>
    <row r="3889" spans="1:15">
      <c r="A3889" s="45"/>
      <c r="B3889" s="44"/>
      <c r="C3889" s="46"/>
      <c r="D3889" s="46"/>
      <c r="E3889" s="46"/>
      <c r="F3889" s="46"/>
      <c r="G3889" s="46"/>
      <c r="H3889" s="46"/>
      <c r="I3889" s="46"/>
      <c r="J3889" s="46"/>
      <c r="K3889" s="46"/>
      <c r="L3889" s="46"/>
      <c r="M3889" s="46"/>
      <c r="N3889" s="46"/>
      <c r="O3889" s="46"/>
    </row>
    <row r="3890" spans="1:15">
      <c r="A3890" s="45"/>
      <c r="B3890" s="44"/>
      <c r="C3890" s="46"/>
      <c r="D3890" s="46"/>
      <c r="E3890" s="46"/>
      <c r="F3890" s="46"/>
      <c r="G3890" s="46"/>
      <c r="H3890" s="46"/>
      <c r="I3890" s="46"/>
      <c r="J3890" s="46"/>
      <c r="K3890" s="46"/>
      <c r="L3890" s="46"/>
      <c r="M3890" s="46"/>
      <c r="N3890" s="46"/>
      <c r="O3890" s="46"/>
    </row>
    <row r="3891" spans="1:15">
      <c r="A3891" s="45"/>
      <c r="B3891" s="44"/>
      <c r="C3891" s="46"/>
      <c r="D3891" s="46"/>
      <c r="E3891" s="46"/>
      <c r="F3891" s="46"/>
      <c r="G3891" s="46"/>
      <c r="H3891" s="46"/>
      <c r="I3891" s="46"/>
      <c r="J3891" s="46"/>
      <c r="K3891" s="46"/>
      <c r="L3891" s="46"/>
      <c r="M3891" s="46"/>
      <c r="N3891" s="46"/>
      <c r="O3891" s="46"/>
    </row>
    <row r="3892" spans="1:15">
      <c r="A3892" s="45"/>
      <c r="B3892" s="44"/>
      <c r="C3892" s="46"/>
      <c r="D3892" s="46"/>
      <c r="E3892" s="46"/>
      <c r="F3892" s="46"/>
      <c r="G3892" s="46"/>
      <c r="H3892" s="46"/>
      <c r="I3892" s="46"/>
      <c r="J3892" s="46"/>
      <c r="K3892" s="46"/>
      <c r="L3892" s="46"/>
      <c r="M3892" s="46"/>
      <c r="N3892" s="46"/>
      <c r="O3892" s="46"/>
    </row>
    <row r="3893" spans="1:15">
      <c r="A3893" s="45"/>
      <c r="B3893" s="44"/>
      <c r="C3893" s="46"/>
      <c r="D3893" s="46"/>
      <c r="E3893" s="46"/>
      <c r="F3893" s="46"/>
      <c r="G3893" s="46"/>
      <c r="H3893" s="46"/>
      <c r="I3893" s="46"/>
      <c r="J3893" s="46"/>
      <c r="K3893" s="46"/>
      <c r="L3893" s="46"/>
      <c r="M3893" s="46"/>
      <c r="N3893" s="46"/>
      <c r="O3893" s="46"/>
    </row>
    <row r="3894" spans="1:15">
      <c r="A3894" s="45"/>
      <c r="B3894" s="44"/>
      <c r="C3894" s="46"/>
      <c r="D3894" s="46"/>
      <c r="E3894" s="46"/>
      <c r="F3894" s="46"/>
      <c r="G3894" s="46"/>
      <c r="H3894" s="46"/>
      <c r="I3894" s="46"/>
      <c r="J3894" s="46"/>
      <c r="K3894" s="46"/>
      <c r="L3894" s="46"/>
      <c r="M3894" s="46"/>
      <c r="N3894" s="46"/>
      <c r="O3894" s="46"/>
    </row>
    <row r="3895" spans="1:15">
      <c r="A3895" s="45"/>
      <c r="B3895" s="44"/>
      <c r="C3895" s="46"/>
      <c r="D3895" s="46"/>
      <c r="E3895" s="46"/>
      <c r="F3895" s="46"/>
      <c r="G3895" s="46"/>
      <c r="H3895" s="46"/>
      <c r="I3895" s="46"/>
      <c r="J3895" s="46"/>
      <c r="K3895" s="46"/>
      <c r="L3895" s="46"/>
      <c r="M3895" s="46"/>
      <c r="N3895" s="46"/>
      <c r="O3895" s="46"/>
    </row>
    <row r="3896" spans="1:15">
      <c r="A3896" s="45"/>
      <c r="B3896" s="44"/>
      <c r="C3896" s="46"/>
      <c r="D3896" s="46"/>
      <c r="E3896" s="46"/>
      <c r="F3896" s="46"/>
      <c r="G3896" s="46"/>
      <c r="H3896" s="46"/>
      <c r="I3896" s="46"/>
      <c r="J3896" s="46"/>
      <c r="K3896" s="46"/>
      <c r="L3896" s="46"/>
      <c r="M3896" s="46"/>
      <c r="N3896" s="46"/>
      <c r="O3896" s="46"/>
    </row>
    <row r="3897" spans="1:15">
      <c r="A3897" s="45"/>
      <c r="B3897" s="44"/>
      <c r="C3897" s="46"/>
      <c r="D3897" s="46"/>
      <c r="E3897" s="46"/>
      <c r="F3897" s="46"/>
      <c r="G3897" s="46"/>
      <c r="H3897" s="46"/>
      <c r="I3897" s="46"/>
      <c r="J3897" s="46"/>
      <c r="K3897" s="46"/>
      <c r="L3897" s="46"/>
      <c r="M3897" s="46"/>
      <c r="N3897" s="46"/>
      <c r="O3897" s="46"/>
    </row>
    <row r="3898" spans="1:15">
      <c r="A3898" s="45"/>
      <c r="B3898" s="44"/>
      <c r="C3898" s="46"/>
      <c r="D3898" s="46"/>
      <c r="E3898" s="46"/>
      <c r="F3898" s="46"/>
      <c r="G3898" s="46"/>
      <c r="H3898" s="46"/>
      <c r="I3898" s="46"/>
      <c r="J3898" s="46"/>
      <c r="K3898" s="46"/>
      <c r="L3898" s="46"/>
      <c r="M3898" s="46"/>
      <c r="N3898" s="46"/>
      <c r="O3898" s="46"/>
    </row>
    <row r="3899" spans="1:15">
      <c r="A3899" s="45"/>
      <c r="B3899" s="44"/>
      <c r="C3899" s="46"/>
      <c r="D3899" s="46"/>
      <c r="E3899" s="46"/>
      <c r="F3899" s="46"/>
      <c r="G3899" s="46"/>
      <c r="H3899" s="46"/>
      <c r="I3899" s="46"/>
      <c r="J3899" s="46"/>
      <c r="K3899" s="46"/>
      <c r="L3899" s="46"/>
      <c r="M3899" s="46"/>
      <c r="N3899" s="46"/>
      <c r="O3899" s="46"/>
    </row>
    <row r="3900" spans="1:15">
      <c r="A3900" s="45"/>
      <c r="B3900" s="44"/>
      <c r="C3900" s="46"/>
      <c r="D3900" s="46"/>
      <c r="E3900" s="46"/>
      <c r="F3900" s="46"/>
      <c r="G3900" s="46"/>
      <c r="H3900" s="46"/>
      <c r="I3900" s="46"/>
      <c r="J3900" s="46"/>
      <c r="K3900" s="46"/>
      <c r="L3900" s="46"/>
      <c r="M3900" s="46"/>
      <c r="N3900" s="46"/>
      <c r="O3900" s="46"/>
    </row>
    <row r="3901" spans="1:15">
      <c r="A3901" s="45"/>
      <c r="B3901" s="44"/>
      <c r="C3901" s="46"/>
      <c r="D3901" s="46"/>
      <c r="E3901" s="46"/>
      <c r="F3901" s="46"/>
      <c r="G3901" s="46"/>
      <c r="H3901" s="46"/>
      <c r="I3901" s="46"/>
      <c r="J3901" s="46"/>
      <c r="K3901" s="46"/>
      <c r="L3901" s="46"/>
      <c r="M3901" s="46"/>
      <c r="N3901" s="46"/>
      <c r="O3901" s="46"/>
    </row>
    <row r="3902" spans="1:15">
      <c r="A3902" s="45"/>
      <c r="B3902" s="44"/>
      <c r="C3902" s="46"/>
      <c r="D3902" s="46"/>
      <c r="E3902" s="46"/>
      <c r="F3902" s="46"/>
      <c r="G3902" s="46"/>
      <c r="H3902" s="46"/>
      <c r="I3902" s="46"/>
      <c r="J3902" s="46"/>
      <c r="K3902" s="46"/>
      <c r="L3902" s="46"/>
      <c r="M3902" s="46"/>
      <c r="N3902" s="46"/>
      <c r="O3902" s="46"/>
    </row>
    <row r="3903" spans="1:15">
      <c r="A3903" s="45"/>
      <c r="B3903" s="44"/>
      <c r="C3903" s="46"/>
      <c r="D3903" s="46"/>
      <c r="E3903" s="46"/>
      <c r="F3903" s="46"/>
      <c r="G3903" s="46"/>
      <c r="H3903" s="46"/>
      <c r="I3903" s="46"/>
      <c r="J3903" s="46"/>
      <c r="K3903" s="46"/>
      <c r="L3903" s="46"/>
      <c r="M3903" s="46"/>
      <c r="N3903" s="46"/>
      <c r="O3903" s="46"/>
    </row>
    <row r="3904" spans="1:15">
      <c r="A3904" s="45"/>
      <c r="B3904" s="44"/>
      <c r="C3904" s="46"/>
      <c r="D3904" s="46"/>
      <c r="E3904" s="46"/>
      <c r="F3904" s="46"/>
      <c r="G3904" s="46"/>
      <c r="H3904" s="46"/>
      <c r="I3904" s="46"/>
      <c r="J3904" s="46"/>
      <c r="K3904" s="46"/>
      <c r="L3904" s="46"/>
      <c r="M3904" s="46"/>
      <c r="N3904" s="46"/>
      <c r="O3904" s="46"/>
    </row>
    <row r="3905" spans="1:15">
      <c r="A3905" s="45"/>
      <c r="B3905" s="44"/>
      <c r="C3905" s="46"/>
      <c r="D3905" s="46"/>
      <c r="E3905" s="46"/>
      <c r="F3905" s="46"/>
      <c r="G3905" s="46"/>
      <c r="H3905" s="46"/>
      <c r="I3905" s="46"/>
      <c r="J3905" s="46"/>
      <c r="K3905" s="46"/>
      <c r="L3905" s="46"/>
      <c r="M3905" s="46"/>
      <c r="N3905" s="46"/>
      <c r="O3905" s="46"/>
    </row>
    <row r="3906" spans="1:15">
      <c r="A3906" s="45"/>
      <c r="B3906" s="44"/>
      <c r="C3906" s="46"/>
      <c r="D3906" s="46"/>
      <c r="E3906" s="46"/>
      <c r="F3906" s="46"/>
      <c r="G3906" s="46"/>
      <c r="H3906" s="46"/>
      <c r="I3906" s="46"/>
      <c r="J3906" s="46"/>
      <c r="K3906" s="46"/>
      <c r="L3906" s="46"/>
      <c r="M3906" s="46"/>
      <c r="N3906" s="46"/>
      <c r="O3906" s="46"/>
    </row>
    <row r="3907" spans="1:15">
      <c r="A3907" s="45"/>
      <c r="B3907" s="44"/>
      <c r="C3907" s="46"/>
      <c r="D3907" s="46"/>
      <c r="E3907" s="46"/>
      <c r="F3907" s="46"/>
      <c r="G3907" s="46"/>
      <c r="H3907" s="46"/>
      <c r="I3907" s="46"/>
      <c r="J3907" s="46"/>
      <c r="K3907" s="46"/>
      <c r="L3907" s="46"/>
      <c r="M3907" s="46"/>
      <c r="N3907" s="46"/>
      <c r="O3907" s="46"/>
    </row>
    <row r="3908" spans="1:15">
      <c r="A3908" s="45"/>
      <c r="B3908" s="44"/>
      <c r="C3908" s="46"/>
      <c r="D3908" s="46"/>
      <c r="E3908" s="46"/>
      <c r="F3908" s="46"/>
      <c r="G3908" s="46"/>
      <c r="H3908" s="46"/>
      <c r="I3908" s="46"/>
      <c r="J3908" s="46"/>
      <c r="K3908" s="46"/>
      <c r="L3908" s="46"/>
      <c r="M3908" s="46"/>
      <c r="N3908" s="46"/>
      <c r="O3908" s="46"/>
    </row>
    <row r="3909" spans="1:15">
      <c r="A3909" s="45"/>
      <c r="B3909" s="44"/>
      <c r="C3909" s="46"/>
      <c r="D3909" s="46"/>
      <c r="E3909" s="46"/>
      <c r="F3909" s="46"/>
      <c r="G3909" s="46"/>
      <c r="H3909" s="46"/>
      <c r="I3909" s="46"/>
      <c r="J3909" s="46"/>
      <c r="K3909" s="46"/>
      <c r="L3909" s="46"/>
      <c r="M3909" s="46"/>
      <c r="N3909" s="46"/>
      <c r="O3909" s="46"/>
    </row>
    <row r="3910" spans="1:15">
      <c r="A3910" s="45"/>
      <c r="B3910" s="44"/>
      <c r="C3910" s="46"/>
      <c r="D3910" s="46"/>
      <c r="E3910" s="46"/>
      <c r="F3910" s="46"/>
      <c r="G3910" s="46"/>
      <c r="H3910" s="46"/>
      <c r="I3910" s="46"/>
      <c r="J3910" s="46"/>
      <c r="K3910" s="46"/>
      <c r="L3910" s="46"/>
      <c r="M3910" s="46"/>
      <c r="N3910" s="46"/>
      <c r="O3910" s="46"/>
    </row>
    <row r="3911" spans="1:15">
      <c r="A3911" s="45"/>
      <c r="B3911" s="44"/>
      <c r="C3911" s="46"/>
      <c r="D3911" s="46"/>
      <c r="E3911" s="46"/>
      <c r="F3911" s="46"/>
      <c r="G3911" s="46"/>
      <c r="H3911" s="46"/>
      <c r="I3911" s="46"/>
      <c r="J3911" s="46"/>
      <c r="K3911" s="46"/>
      <c r="L3911" s="46"/>
      <c r="M3911" s="46"/>
      <c r="N3911" s="46"/>
      <c r="O3911" s="46"/>
    </row>
    <row r="3912" spans="1:15">
      <c r="A3912" s="45"/>
      <c r="B3912" s="44"/>
      <c r="C3912" s="46"/>
      <c r="D3912" s="46"/>
      <c r="E3912" s="46"/>
      <c r="F3912" s="46"/>
      <c r="G3912" s="46"/>
      <c r="H3912" s="46"/>
      <c r="I3912" s="46"/>
      <c r="J3912" s="46"/>
      <c r="K3912" s="46"/>
      <c r="L3912" s="46"/>
      <c r="M3912" s="46"/>
      <c r="N3912" s="46"/>
      <c r="O3912" s="46"/>
    </row>
    <row r="3913" spans="1:15">
      <c r="A3913" s="45"/>
      <c r="B3913" s="44"/>
      <c r="C3913" s="46"/>
      <c r="D3913" s="46"/>
      <c r="E3913" s="46"/>
      <c r="F3913" s="46"/>
      <c r="G3913" s="46"/>
      <c r="H3913" s="46"/>
      <c r="I3913" s="46"/>
      <c r="J3913" s="46"/>
      <c r="K3913" s="46"/>
      <c r="L3913" s="46"/>
      <c r="M3913" s="46"/>
      <c r="N3913" s="46"/>
      <c r="O3913" s="46"/>
    </row>
    <row r="3914" spans="1:15">
      <c r="A3914" s="45"/>
      <c r="B3914" s="44"/>
      <c r="C3914" s="46"/>
      <c r="D3914" s="46"/>
      <c r="E3914" s="46"/>
      <c r="F3914" s="46"/>
      <c r="G3914" s="46"/>
      <c r="H3914" s="46"/>
      <c r="I3914" s="46"/>
      <c r="J3914" s="46"/>
      <c r="K3914" s="46"/>
      <c r="L3914" s="46"/>
      <c r="M3914" s="46"/>
      <c r="N3914" s="46"/>
      <c r="O3914" s="46"/>
    </row>
    <row r="3915" spans="1:15">
      <c r="A3915" s="45"/>
      <c r="B3915" s="44"/>
      <c r="C3915" s="46"/>
      <c r="D3915" s="46"/>
      <c r="E3915" s="46"/>
      <c r="F3915" s="46"/>
      <c r="G3915" s="46"/>
      <c r="H3915" s="46"/>
      <c r="I3915" s="46"/>
      <c r="J3915" s="46"/>
      <c r="K3915" s="46"/>
      <c r="L3915" s="46"/>
      <c r="M3915" s="46"/>
      <c r="N3915" s="46"/>
      <c r="O3915" s="46"/>
    </row>
    <row r="3916" spans="1:15">
      <c r="A3916" s="45"/>
      <c r="B3916" s="44"/>
      <c r="C3916" s="46"/>
      <c r="D3916" s="46"/>
      <c r="E3916" s="46"/>
      <c r="F3916" s="46"/>
      <c r="G3916" s="46"/>
      <c r="H3916" s="46"/>
      <c r="I3916" s="46"/>
      <c r="J3916" s="46"/>
      <c r="K3916" s="46"/>
      <c r="L3916" s="46"/>
      <c r="M3916" s="46"/>
      <c r="N3916" s="46"/>
      <c r="O3916" s="46"/>
    </row>
    <row r="3917" spans="1:15">
      <c r="A3917" s="45"/>
      <c r="B3917" s="44"/>
      <c r="C3917" s="46"/>
      <c r="D3917" s="46"/>
      <c r="E3917" s="46"/>
      <c r="F3917" s="46"/>
      <c r="G3917" s="46"/>
      <c r="H3917" s="46"/>
      <c r="I3917" s="46"/>
      <c r="J3917" s="46"/>
      <c r="K3917" s="46"/>
      <c r="L3917" s="46"/>
      <c r="M3917" s="46"/>
      <c r="N3917" s="46"/>
      <c r="O3917" s="46"/>
    </row>
    <row r="3918" spans="1:15">
      <c r="A3918" s="45"/>
      <c r="B3918" s="44"/>
      <c r="C3918" s="46"/>
      <c r="D3918" s="46"/>
      <c r="E3918" s="46"/>
      <c r="F3918" s="46"/>
      <c r="G3918" s="46"/>
      <c r="H3918" s="46"/>
      <c r="I3918" s="46"/>
      <c r="J3918" s="46"/>
      <c r="K3918" s="46"/>
      <c r="L3918" s="46"/>
      <c r="M3918" s="46"/>
      <c r="N3918" s="46"/>
      <c r="O3918" s="46"/>
    </row>
    <row r="3919" spans="1:15">
      <c r="A3919" s="45"/>
      <c r="B3919" s="44"/>
      <c r="C3919" s="46"/>
      <c r="D3919" s="46"/>
      <c r="E3919" s="46"/>
      <c r="F3919" s="46"/>
      <c r="G3919" s="46"/>
      <c r="H3919" s="46"/>
      <c r="I3919" s="46"/>
      <c r="J3919" s="46"/>
      <c r="K3919" s="46"/>
      <c r="L3919" s="46"/>
      <c r="M3919" s="46"/>
      <c r="N3919" s="46"/>
      <c r="O3919" s="46"/>
    </row>
    <row r="3920" spans="1:15">
      <c r="A3920" s="45"/>
      <c r="B3920" s="44"/>
      <c r="C3920" s="46"/>
      <c r="D3920" s="46"/>
      <c r="E3920" s="46"/>
      <c r="F3920" s="46"/>
      <c r="G3920" s="46"/>
      <c r="H3920" s="46"/>
      <c r="I3920" s="46"/>
      <c r="J3920" s="46"/>
      <c r="K3920" s="46"/>
      <c r="L3920" s="46"/>
      <c r="M3920" s="46"/>
      <c r="N3920" s="46"/>
      <c r="O3920" s="46"/>
    </row>
    <row r="3921" spans="1:15">
      <c r="A3921" s="45"/>
      <c r="B3921" s="44"/>
      <c r="C3921" s="46"/>
      <c r="D3921" s="46"/>
      <c r="E3921" s="46"/>
      <c r="F3921" s="46"/>
      <c r="G3921" s="46"/>
      <c r="H3921" s="46"/>
      <c r="I3921" s="46"/>
      <c r="J3921" s="46"/>
      <c r="K3921" s="46"/>
      <c r="L3921" s="46"/>
      <c r="M3921" s="46"/>
      <c r="N3921" s="46"/>
      <c r="O3921" s="46"/>
    </row>
    <row r="3922" spans="1:15">
      <c r="A3922" s="45"/>
      <c r="B3922" s="44"/>
      <c r="C3922" s="46"/>
      <c r="D3922" s="46"/>
      <c r="E3922" s="46"/>
      <c r="F3922" s="46"/>
      <c r="G3922" s="46"/>
      <c r="H3922" s="46"/>
      <c r="I3922" s="46"/>
      <c r="J3922" s="46"/>
      <c r="K3922" s="46"/>
      <c r="L3922" s="46"/>
      <c r="M3922" s="46"/>
      <c r="N3922" s="46"/>
      <c r="O3922" s="46"/>
    </row>
    <row r="3923" spans="1:15">
      <c r="A3923" s="45"/>
      <c r="B3923" s="44"/>
      <c r="C3923" s="46"/>
      <c r="D3923" s="46"/>
      <c r="E3923" s="46"/>
      <c r="F3923" s="46"/>
      <c r="G3923" s="46"/>
      <c r="H3923" s="46"/>
      <c r="I3923" s="46"/>
      <c r="J3923" s="46"/>
      <c r="K3923" s="46"/>
      <c r="L3923" s="46"/>
      <c r="M3923" s="46"/>
      <c r="N3923" s="46"/>
      <c r="O3923" s="46"/>
    </row>
    <row r="3924" spans="1:15">
      <c r="A3924" s="45"/>
      <c r="B3924" s="44"/>
      <c r="C3924" s="46"/>
      <c r="D3924" s="46"/>
      <c r="E3924" s="46"/>
      <c r="F3924" s="46"/>
      <c r="G3924" s="46"/>
      <c r="H3924" s="46"/>
      <c r="I3924" s="46"/>
      <c r="J3924" s="46"/>
      <c r="K3924" s="46"/>
      <c r="L3924" s="46"/>
      <c r="M3924" s="46"/>
      <c r="N3924" s="46"/>
      <c r="O3924" s="46"/>
    </row>
    <row r="3925" spans="1:15">
      <c r="A3925" s="45"/>
      <c r="B3925" s="44"/>
      <c r="C3925" s="46"/>
      <c r="D3925" s="46"/>
      <c r="E3925" s="46"/>
      <c r="F3925" s="46"/>
      <c r="G3925" s="46"/>
      <c r="H3925" s="46"/>
      <c r="I3925" s="46"/>
      <c r="J3925" s="46"/>
      <c r="K3925" s="46"/>
      <c r="L3925" s="46"/>
      <c r="M3925" s="46"/>
      <c r="N3925" s="46"/>
      <c r="O3925" s="46"/>
    </row>
    <row r="3926" spans="1:15">
      <c r="A3926" s="45"/>
      <c r="B3926" s="44"/>
      <c r="C3926" s="46"/>
      <c r="D3926" s="46"/>
      <c r="E3926" s="46"/>
      <c r="F3926" s="46"/>
      <c r="G3926" s="46"/>
      <c r="H3926" s="46"/>
      <c r="I3926" s="46"/>
      <c r="J3926" s="46"/>
      <c r="K3926" s="46"/>
      <c r="L3926" s="46"/>
      <c r="M3926" s="46"/>
      <c r="N3926" s="46"/>
      <c r="O3926" s="46"/>
    </row>
    <row r="3927" spans="1:15">
      <c r="A3927" s="45"/>
      <c r="B3927" s="44"/>
      <c r="C3927" s="46"/>
      <c r="D3927" s="46"/>
      <c r="E3927" s="46"/>
      <c r="F3927" s="46"/>
      <c r="G3927" s="46"/>
      <c r="H3927" s="46"/>
      <c r="I3927" s="46"/>
      <c r="J3927" s="46"/>
      <c r="K3927" s="46"/>
      <c r="L3927" s="46"/>
      <c r="M3927" s="46"/>
      <c r="N3927" s="46"/>
      <c r="O3927" s="46"/>
    </row>
    <row r="3928" spans="1:15">
      <c r="A3928" s="45"/>
      <c r="B3928" s="44"/>
      <c r="C3928" s="46"/>
      <c r="D3928" s="46"/>
      <c r="E3928" s="46"/>
      <c r="F3928" s="46"/>
      <c r="G3928" s="46"/>
      <c r="H3928" s="46"/>
      <c r="I3928" s="46"/>
      <c r="J3928" s="46"/>
      <c r="K3928" s="46"/>
      <c r="L3928" s="46"/>
      <c r="M3928" s="46"/>
      <c r="N3928" s="46"/>
      <c r="O3928" s="46"/>
    </row>
    <row r="3929" spans="1:15">
      <c r="A3929" s="45"/>
      <c r="B3929" s="44"/>
      <c r="C3929" s="46"/>
      <c r="D3929" s="46"/>
      <c r="E3929" s="46"/>
      <c r="F3929" s="46"/>
      <c r="G3929" s="46"/>
      <c r="H3929" s="46"/>
      <c r="I3929" s="46"/>
      <c r="J3929" s="46"/>
      <c r="K3929" s="46"/>
      <c r="L3929" s="46"/>
      <c r="M3929" s="46"/>
      <c r="N3929" s="46"/>
      <c r="O3929" s="46"/>
    </row>
    <row r="3930" spans="1:15">
      <c r="A3930" s="45"/>
      <c r="B3930" s="44"/>
      <c r="C3930" s="46"/>
      <c r="D3930" s="46"/>
      <c r="E3930" s="46"/>
      <c r="F3930" s="46"/>
      <c r="G3930" s="46"/>
      <c r="H3930" s="46"/>
      <c r="I3930" s="46"/>
      <c r="J3930" s="46"/>
      <c r="K3930" s="46"/>
      <c r="L3930" s="46"/>
      <c r="M3930" s="46"/>
      <c r="N3930" s="46"/>
      <c r="O3930" s="46"/>
    </row>
    <row r="3931" spans="1:15">
      <c r="A3931" s="45"/>
      <c r="B3931" s="44"/>
      <c r="C3931" s="46"/>
      <c r="D3931" s="46"/>
      <c r="E3931" s="46"/>
      <c r="F3931" s="46"/>
      <c r="G3931" s="46"/>
      <c r="H3931" s="46"/>
      <c r="I3931" s="46"/>
      <c r="J3931" s="46"/>
      <c r="K3931" s="46"/>
      <c r="L3931" s="46"/>
      <c r="M3931" s="46"/>
      <c r="N3931" s="46"/>
      <c r="O3931" s="46"/>
    </row>
    <row r="3932" spans="1:15">
      <c r="A3932" s="45"/>
      <c r="B3932" s="44"/>
      <c r="C3932" s="46"/>
      <c r="D3932" s="46"/>
      <c r="E3932" s="46"/>
      <c r="F3932" s="46"/>
      <c r="G3932" s="46"/>
      <c r="H3932" s="46"/>
      <c r="I3932" s="46"/>
      <c r="J3932" s="46"/>
      <c r="K3932" s="46"/>
      <c r="L3932" s="46"/>
      <c r="M3932" s="46"/>
      <c r="N3932" s="46"/>
      <c r="O3932" s="46"/>
    </row>
    <row r="3933" spans="1:15">
      <c r="A3933" s="45"/>
      <c r="B3933" s="44"/>
      <c r="C3933" s="46"/>
      <c r="D3933" s="46"/>
      <c r="E3933" s="46"/>
      <c r="F3933" s="46"/>
      <c r="G3933" s="46"/>
      <c r="H3933" s="46"/>
      <c r="I3933" s="46"/>
      <c r="J3933" s="46"/>
      <c r="K3933" s="46"/>
      <c r="L3933" s="46"/>
      <c r="M3933" s="46"/>
      <c r="N3933" s="46"/>
      <c r="O3933" s="46"/>
    </row>
    <row r="3934" spans="1:15">
      <c r="A3934" s="45"/>
      <c r="B3934" s="44"/>
      <c r="C3934" s="46"/>
      <c r="D3934" s="46"/>
      <c r="E3934" s="46"/>
      <c r="F3934" s="46"/>
      <c r="G3934" s="46"/>
      <c r="H3934" s="46"/>
      <c r="I3934" s="46"/>
      <c r="J3934" s="46"/>
      <c r="K3934" s="46"/>
      <c r="L3934" s="46"/>
      <c r="M3934" s="46"/>
      <c r="N3934" s="46"/>
      <c r="O3934" s="46"/>
    </row>
    <row r="3935" spans="1:15">
      <c r="A3935" s="45"/>
      <c r="B3935" s="44"/>
      <c r="C3935" s="46"/>
      <c r="D3935" s="46"/>
      <c r="E3935" s="46"/>
      <c r="F3935" s="46"/>
      <c r="G3935" s="46"/>
      <c r="H3935" s="46"/>
      <c r="I3935" s="46"/>
      <c r="J3935" s="46"/>
      <c r="K3935" s="46"/>
      <c r="L3935" s="46"/>
      <c r="M3935" s="46"/>
      <c r="N3935" s="46"/>
      <c r="O3935" s="46"/>
    </row>
    <row r="3936" spans="1:15">
      <c r="A3936" s="45"/>
      <c r="B3936" s="44"/>
      <c r="C3936" s="46"/>
      <c r="D3936" s="46"/>
      <c r="E3936" s="46"/>
      <c r="F3936" s="46"/>
      <c r="G3936" s="46"/>
      <c r="H3936" s="46"/>
      <c r="I3936" s="46"/>
      <c r="J3936" s="46"/>
      <c r="K3936" s="46"/>
      <c r="L3936" s="46"/>
      <c r="M3936" s="46"/>
      <c r="N3936" s="46"/>
      <c r="O3936" s="46"/>
    </row>
    <row r="3937" spans="1:15">
      <c r="A3937" s="45"/>
      <c r="B3937" s="44"/>
      <c r="C3937" s="46"/>
      <c r="D3937" s="46"/>
      <c r="E3937" s="46"/>
      <c r="F3937" s="46"/>
      <c r="G3937" s="46"/>
      <c r="H3937" s="46"/>
      <c r="I3937" s="46"/>
      <c r="J3937" s="46"/>
      <c r="K3937" s="46"/>
      <c r="L3937" s="46"/>
      <c r="M3937" s="46"/>
      <c r="N3937" s="46"/>
      <c r="O3937" s="46"/>
    </row>
    <row r="3938" spans="1:15">
      <c r="A3938" s="45"/>
      <c r="B3938" s="44"/>
      <c r="C3938" s="46"/>
      <c r="D3938" s="46"/>
      <c r="E3938" s="46"/>
      <c r="F3938" s="46"/>
      <c r="G3938" s="46"/>
      <c r="H3938" s="46"/>
      <c r="I3938" s="46"/>
      <c r="J3938" s="46"/>
      <c r="K3938" s="46"/>
      <c r="L3938" s="46"/>
      <c r="M3938" s="46"/>
      <c r="N3938" s="46"/>
      <c r="O3938" s="46"/>
    </row>
    <row r="3939" spans="1:15">
      <c r="A3939" s="45"/>
      <c r="B3939" s="44"/>
      <c r="C3939" s="46"/>
      <c r="D3939" s="46"/>
      <c r="E3939" s="46"/>
      <c r="F3939" s="46"/>
      <c r="G3939" s="46"/>
      <c r="H3939" s="46"/>
      <c r="I3939" s="46"/>
      <c r="J3939" s="46"/>
      <c r="K3939" s="46"/>
      <c r="L3939" s="46"/>
      <c r="M3939" s="46"/>
      <c r="N3939" s="46"/>
      <c r="O3939" s="46"/>
    </row>
    <row r="3940" spans="1:15">
      <c r="A3940" s="45"/>
      <c r="B3940" s="44"/>
      <c r="C3940" s="46"/>
      <c r="D3940" s="46"/>
      <c r="E3940" s="46"/>
      <c r="F3940" s="46"/>
      <c r="G3940" s="46"/>
      <c r="H3940" s="46"/>
      <c r="I3940" s="46"/>
      <c r="J3940" s="46"/>
      <c r="K3940" s="46"/>
      <c r="L3940" s="46"/>
      <c r="M3940" s="46"/>
      <c r="N3940" s="46"/>
      <c r="O3940" s="46"/>
    </row>
    <row r="3941" spans="1:15">
      <c r="A3941" s="45"/>
      <c r="B3941" s="44"/>
      <c r="C3941" s="46"/>
      <c r="D3941" s="46"/>
      <c r="E3941" s="46"/>
      <c r="F3941" s="46"/>
      <c r="G3941" s="46"/>
      <c r="H3941" s="46"/>
      <c r="I3941" s="46"/>
      <c r="J3941" s="46"/>
      <c r="K3941" s="46"/>
      <c r="L3941" s="46"/>
      <c r="M3941" s="46"/>
      <c r="N3941" s="46"/>
      <c r="O3941" s="46"/>
    </row>
    <row r="3942" spans="1:15">
      <c r="A3942" s="45"/>
      <c r="B3942" s="44"/>
      <c r="C3942" s="46"/>
      <c r="D3942" s="46"/>
      <c r="E3942" s="46"/>
      <c r="F3942" s="46"/>
      <c r="G3942" s="46"/>
      <c r="H3942" s="46"/>
      <c r="I3942" s="46"/>
      <c r="J3942" s="46"/>
      <c r="K3942" s="46"/>
      <c r="L3942" s="46"/>
      <c r="M3942" s="46"/>
      <c r="N3942" s="46"/>
      <c r="O3942" s="46"/>
    </row>
    <row r="3943" spans="1:15">
      <c r="A3943" s="45"/>
      <c r="B3943" s="44"/>
      <c r="C3943" s="46"/>
      <c r="D3943" s="46"/>
      <c r="E3943" s="46"/>
      <c r="F3943" s="46"/>
      <c r="G3943" s="46"/>
      <c r="H3943" s="46"/>
      <c r="I3943" s="46"/>
      <c r="J3943" s="46"/>
      <c r="K3943" s="46"/>
      <c r="L3943" s="46"/>
      <c r="M3943" s="46"/>
      <c r="N3943" s="46"/>
      <c r="O3943" s="46"/>
    </row>
    <row r="3944" spans="1:15">
      <c r="A3944" s="45"/>
      <c r="B3944" s="44"/>
      <c r="C3944" s="46"/>
      <c r="D3944" s="46"/>
      <c r="E3944" s="46"/>
      <c r="F3944" s="46"/>
      <c r="G3944" s="46"/>
      <c r="H3944" s="46"/>
      <c r="I3944" s="46"/>
      <c r="J3944" s="46"/>
      <c r="K3944" s="46"/>
      <c r="L3944" s="46"/>
      <c r="M3944" s="46"/>
      <c r="N3944" s="46"/>
      <c r="O3944" s="46"/>
    </row>
    <row r="3945" spans="1:15">
      <c r="A3945" s="45"/>
      <c r="B3945" s="44"/>
      <c r="C3945" s="46"/>
      <c r="D3945" s="46"/>
      <c r="E3945" s="46"/>
      <c r="F3945" s="46"/>
      <c r="G3945" s="46"/>
      <c r="H3945" s="46"/>
      <c r="I3945" s="46"/>
      <c r="J3945" s="46"/>
      <c r="K3945" s="46"/>
      <c r="L3945" s="46"/>
      <c r="M3945" s="46"/>
      <c r="N3945" s="46"/>
      <c r="O3945" s="46"/>
    </row>
    <row r="3946" spans="1:15">
      <c r="A3946" s="45"/>
      <c r="B3946" s="44"/>
      <c r="C3946" s="46"/>
      <c r="D3946" s="46"/>
      <c r="E3946" s="46"/>
      <c r="F3946" s="46"/>
      <c r="G3946" s="46"/>
      <c r="H3946" s="46"/>
      <c r="I3946" s="46"/>
      <c r="J3946" s="46"/>
      <c r="K3946" s="46"/>
      <c r="L3946" s="46"/>
      <c r="M3946" s="46"/>
      <c r="N3946" s="46"/>
      <c r="O3946" s="46"/>
    </row>
    <row r="3947" spans="1:15">
      <c r="A3947" s="45"/>
      <c r="B3947" s="44"/>
      <c r="C3947" s="46"/>
      <c r="D3947" s="46"/>
      <c r="E3947" s="46"/>
      <c r="F3947" s="46"/>
      <c r="G3947" s="46"/>
      <c r="H3947" s="46"/>
      <c r="I3947" s="46"/>
      <c r="J3947" s="46"/>
      <c r="K3947" s="46"/>
      <c r="L3947" s="46"/>
      <c r="M3947" s="46"/>
      <c r="N3947" s="46"/>
      <c r="O3947" s="46"/>
    </row>
    <row r="3948" spans="1:15">
      <c r="A3948" s="45"/>
      <c r="B3948" s="44"/>
      <c r="C3948" s="46"/>
      <c r="D3948" s="46"/>
      <c r="E3948" s="46"/>
      <c r="F3948" s="46"/>
      <c r="G3948" s="46"/>
      <c r="H3948" s="46"/>
      <c r="I3948" s="46"/>
      <c r="J3948" s="46"/>
      <c r="K3948" s="46"/>
      <c r="L3948" s="46"/>
      <c r="M3948" s="46"/>
      <c r="N3948" s="46"/>
      <c r="O3948" s="46"/>
    </row>
    <row r="3949" spans="1:15">
      <c r="A3949" s="45"/>
      <c r="B3949" s="44"/>
      <c r="C3949" s="46"/>
      <c r="D3949" s="46"/>
      <c r="E3949" s="46"/>
      <c r="F3949" s="46"/>
      <c r="G3949" s="46"/>
      <c r="H3949" s="46"/>
      <c r="I3949" s="46"/>
      <c r="J3949" s="46"/>
      <c r="K3949" s="46"/>
      <c r="L3949" s="46"/>
      <c r="M3949" s="46"/>
      <c r="N3949" s="46"/>
      <c r="O3949" s="46"/>
    </row>
    <row r="3950" spans="1:15">
      <c r="A3950" s="45"/>
      <c r="B3950" s="44"/>
      <c r="C3950" s="46"/>
      <c r="D3950" s="46"/>
      <c r="E3950" s="46"/>
      <c r="F3950" s="46"/>
      <c r="G3950" s="46"/>
      <c r="H3950" s="46"/>
      <c r="I3950" s="46"/>
      <c r="J3950" s="46"/>
      <c r="K3950" s="46"/>
      <c r="L3950" s="46"/>
      <c r="M3950" s="46"/>
      <c r="N3950" s="46"/>
      <c r="O3950" s="46"/>
    </row>
    <row r="3951" spans="1:15">
      <c r="A3951" s="45"/>
      <c r="B3951" s="44"/>
      <c r="C3951" s="46"/>
      <c r="D3951" s="46"/>
      <c r="E3951" s="46"/>
      <c r="F3951" s="46"/>
      <c r="G3951" s="46"/>
      <c r="H3951" s="46"/>
      <c r="I3951" s="46"/>
      <c r="J3951" s="46"/>
      <c r="K3951" s="46"/>
      <c r="L3951" s="46"/>
      <c r="M3951" s="46"/>
      <c r="N3951" s="46"/>
      <c r="O3951" s="46"/>
    </row>
    <row r="3952" spans="1:15">
      <c r="A3952" s="45"/>
      <c r="B3952" s="44"/>
      <c r="C3952" s="46"/>
      <c r="D3952" s="46"/>
      <c r="E3952" s="46"/>
      <c r="F3952" s="46"/>
      <c r="G3952" s="46"/>
      <c r="H3952" s="46"/>
      <c r="I3952" s="46"/>
      <c r="J3952" s="46"/>
      <c r="K3952" s="46"/>
      <c r="L3952" s="46"/>
      <c r="M3952" s="46"/>
      <c r="N3952" s="46"/>
      <c r="O3952" s="46"/>
    </row>
    <row r="3953" spans="1:15">
      <c r="A3953" s="45"/>
      <c r="B3953" s="44"/>
      <c r="C3953" s="46"/>
      <c r="D3953" s="46"/>
      <c r="E3953" s="46"/>
      <c r="F3953" s="46"/>
      <c r="G3953" s="46"/>
      <c r="H3953" s="46"/>
      <c r="I3953" s="46"/>
      <c r="J3953" s="46"/>
      <c r="K3953" s="46"/>
      <c r="L3953" s="46"/>
      <c r="M3953" s="46"/>
      <c r="N3953" s="46"/>
      <c r="O3953" s="46"/>
    </row>
    <row r="3954" spans="1:15">
      <c r="A3954" s="45"/>
      <c r="B3954" s="44"/>
      <c r="C3954" s="46"/>
      <c r="D3954" s="46"/>
      <c r="E3954" s="46"/>
      <c r="F3954" s="46"/>
      <c r="G3954" s="46"/>
      <c r="H3954" s="46"/>
      <c r="I3954" s="46"/>
      <c r="J3954" s="46"/>
      <c r="K3954" s="46"/>
      <c r="L3954" s="46"/>
      <c r="M3954" s="46"/>
      <c r="N3954" s="46"/>
      <c r="O3954" s="46"/>
    </row>
    <row r="3955" spans="1:15">
      <c r="A3955" s="45"/>
      <c r="B3955" s="44"/>
      <c r="C3955" s="46"/>
      <c r="D3955" s="46"/>
      <c r="E3955" s="46"/>
      <c r="F3955" s="46"/>
      <c r="G3955" s="46"/>
      <c r="H3955" s="46"/>
      <c r="I3955" s="46"/>
      <c r="J3955" s="46"/>
      <c r="K3955" s="46"/>
      <c r="L3955" s="46"/>
      <c r="M3955" s="46"/>
      <c r="N3955" s="46"/>
      <c r="O3955" s="46"/>
    </row>
    <row r="3956" spans="1:15">
      <c r="A3956" s="45"/>
      <c r="B3956" s="44"/>
      <c r="C3956" s="46"/>
      <c r="D3956" s="46"/>
      <c r="E3956" s="46"/>
      <c r="F3956" s="46"/>
      <c r="G3956" s="46"/>
      <c r="H3956" s="46"/>
      <c r="I3956" s="46"/>
      <c r="J3956" s="46"/>
      <c r="K3956" s="46"/>
      <c r="L3956" s="46"/>
      <c r="M3956" s="46"/>
      <c r="N3956" s="46"/>
      <c r="O3956" s="46"/>
    </row>
    <row r="3957" spans="1:15">
      <c r="A3957" s="45"/>
      <c r="B3957" s="44"/>
      <c r="C3957" s="46"/>
      <c r="D3957" s="46"/>
      <c r="E3957" s="46"/>
      <c r="F3957" s="46"/>
      <c r="G3957" s="46"/>
      <c r="H3957" s="46"/>
      <c r="I3957" s="46"/>
      <c r="J3957" s="46"/>
      <c r="K3957" s="46"/>
      <c r="L3957" s="46"/>
      <c r="M3957" s="46"/>
      <c r="N3957" s="46"/>
      <c r="O3957" s="46"/>
    </row>
    <row r="3958" spans="1:15">
      <c r="A3958" s="45"/>
      <c r="B3958" s="44"/>
      <c r="C3958" s="46"/>
      <c r="D3958" s="46"/>
      <c r="E3958" s="46"/>
      <c r="F3958" s="46"/>
      <c r="G3958" s="46"/>
      <c r="H3958" s="46"/>
      <c r="I3958" s="46"/>
      <c r="J3958" s="46"/>
      <c r="K3958" s="46"/>
      <c r="L3958" s="46"/>
      <c r="M3958" s="46"/>
      <c r="N3958" s="46"/>
      <c r="O3958" s="46"/>
    </row>
    <row r="3959" spans="1:15">
      <c r="A3959" s="45"/>
      <c r="B3959" s="44"/>
      <c r="C3959" s="46"/>
      <c r="D3959" s="46"/>
      <c r="E3959" s="46"/>
      <c r="F3959" s="46"/>
      <c r="G3959" s="46"/>
      <c r="H3959" s="46"/>
      <c r="I3959" s="46"/>
      <c r="J3959" s="46"/>
      <c r="K3959" s="46"/>
      <c r="L3959" s="46"/>
      <c r="M3959" s="46"/>
      <c r="N3959" s="46"/>
      <c r="O3959" s="46"/>
    </row>
    <row r="3960" spans="1:15">
      <c r="A3960" s="45"/>
      <c r="B3960" s="44"/>
      <c r="C3960" s="46"/>
      <c r="D3960" s="46"/>
      <c r="E3960" s="46"/>
      <c r="F3960" s="46"/>
      <c r="G3960" s="46"/>
      <c r="H3960" s="46"/>
      <c r="I3960" s="46"/>
      <c r="J3960" s="46"/>
      <c r="K3960" s="46"/>
      <c r="L3960" s="46"/>
      <c r="M3960" s="46"/>
      <c r="N3960" s="46"/>
      <c r="O3960" s="46"/>
    </row>
    <row r="3961" spans="1:15">
      <c r="A3961" s="45"/>
      <c r="B3961" s="44"/>
      <c r="C3961" s="46"/>
      <c r="D3961" s="46"/>
      <c r="E3961" s="46"/>
      <c r="F3961" s="46"/>
      <c r="G3961" s="46"/>
      <c r="H3961" s="46"/>
      <c r="I3961" s="46"/>
      <c r="J3961" s="46"/>
      <c r="K3961" s="46"/>
      <c r="L3961" s="46"/>
      <c r="M3961" s="46"/>
      <c r="N3961" s="46"/>
      <c r="O3961" s="46"/>
    </row>
    <row r="3962" spans="1:15">
      <c r="A3962" s="45"/>
      <c r="B3962" s="44"/>
      <c r="C3962" s="46"/>
      <c r="D3962" s="46"/>
      <c r="E3962" s="46"/>
      <c r="F3962" s="46"/>
      <c r="G3962" s="46"/>
      <c r="H3962" s="46"/>
      <c r="I3962" s="46"/>
      <c r="J3962" s="46"/>
      <c r="K3962" s="46"/>
      <c r="L3962" s="46"/>
      <c r="M3962" s="46"/>
      <c r="N3962" s="46"/>
      <c r="O3962" s="46"/>
    </row>
    <row r="3963" spans="1:15">
      <c r="A3963" s="45"/>
      <c r="B3963" s="44"/>
      <c r="C3963" s="46"/>
      <c r="D3963" s="46"/>
      <c r="E3963" s="46"/>
      <c r="F3963" s="46"/>
      <c r="G3963" s="46"/>
      <c r="H3963" s="46"/>
      <c r="I3963" s="46"/>
      <c r="J3963" s="46"/>
      <c r="K3963" s="46"/>
      <c r="L3963" s="46"/>
      <c r="M3963" s="46"/>
      <c r="N3963" s="46"/>
      <c r="O3963" s="46"/>
    </row>
    <row r="3964" spans="1:15">
      <c r="A3964" s="45"/>
      <c r="B3964" s="44"/>
      <c r="C3964" s="46"/>
      <c r="D3964" s="46"/>
      <c r="E3964" s="46"/>
      <c r="F3964" s="46"/>
      <c r="G3964" s="46"/>
      <c r="H3964" s="46"/>
      <c r="I3964" s="46"/>
      <c r="J3964" s="46"/>
      <c r="K3964" s="46"/>
      <c r="L3964" s="46"/>
      <c r="M3964" s="46"/>
      <c r="N3964" s="46"/>
      <c r="O3964" s="46"/>
    </row>
    <row r="3965" spans="1:15">
      <c r="A3965" s="45"/>
      <c r="B3965" s="44"/>
      <c r="C3965" s="46"/>
      <c r="D3965" s="46"/>
      <c r="E3965" s="46"/>
      <c r="F3965" s="46"/>
      <c r="G3965" s="46"/>
      <c r="H3965" s="46"/>
      <c r="I3965" s="46"/>
      <c r="J3965" s="46"/>
      <c r="K3965" s="46"/>
      <c r="L3965" s="46"/>
      <c r="M3965" s="46"/>
      <c r="N3965" s="46"/>
      <c r="O3965" s="46"/>
    </row>
    <row r="3966" spans="1:15">
      <c r="A3966" s="45"/>
      <c r="B3966" s="44"/>
      <c r="C3966" s="46"/>
      <c r="D3966" s="46"/>
      <c r="E3966" s="46"/>
      <c r="F3966" s="46"/>
      <c r="G3966" s="46"/>
      <c r="H3966" s="46"/>
      <c r="I3966" s="46"/>
      <c r="J3966" s="46"/>
      <c r="K3966" s="46"/>
      <c r="L3966" s="46"/>
      <c r="M3966" s="46"/>
      <c r="N3966" s="46"/>
      <c r="O3966" s="46"/>
    </row>
    <row r="3967" spans="1:15">
      <c r="A3967" s="45"/>
      <c r="B3967" s="44"/>
      <c r="C3967" s="46"/>
      <c r="D3967" s="46"/>
      <c r="E3967" s="46"/>
      <c r="F3967" s="46"/>
      <c r="G3967" s="46"/>
      <c r="H3967" s="46"/>
      <c r="I3967" s="46"/>
      <c r="J3967" s="46"/>
      <c r="K3967" s="46"/>
      <c r="L3967" s="46"/>
      <c r="M3967" s="46"/>
      <c r="N3967" s="46"/>
      <c r="O3967" s="46"/>
    </row>
    <row r="3968" spans="1:15">
      <c r="A3968" s="45"/>
      <c r="B3968" s="44"/>
      <c r="C3968" s="46"/>
      <c r="D3968" s="46"/>
      <c r="E3968" s="46"/>
      <c r="F3968" s="46"/>
      <c r="G3968" s="46"/>
      <c r="H3968" s="46"/>
      <c r="I3968" s="46"/>
      <c r="J3968" s="46"/>
      <c r="K3968" s="46"/>
      <c r="L3968" s="46"/>
      <c r="M3968" s="46"/>
      <c r="N3968" s="46"/>
      <c r="O3968" s="46"/>
    </row>
    <row r="3969" spans="1:15">
      <c r="A3969" s="45"/>
      <c r="B3969" s="44"/>
      <c r="C3969" s="46"/>
      <c r="D3969" s="46"/>
      <c r="E3969" s="46"/>
      <c r="F3969" s="46"/>
      <c r="G3969" s="46"/>
      <c r="H3969" s="46"/>
      <c r="I3969" s="46"/>
      <c r="J3969" s="46"/>
      <c r="K3969" s="46"/>
      <c r="L3969" s="46"/>
      <c r="M3969" s="46"/>
      <c r="N3969" s="46"/>
      <c r="O3969" s="46"/>
    </row>
    <row r="3970" spans="1:15">
      <c r="A3970" s="45"/>
      <c r="B3970" s="44"/>
      <c r="C3970" s="46"/>
      <c r="D3970" s="46"/>
      <c r="E3970" s="46"/>
      <c r="F3970" s="46"/>
      <c r="G3970" s="46"/>
      <c r="H3970" s="46"/>
      <c r="I3970" s="46"/>
      <c r="J3970" s="46"/>
      <c r="K3970" s="46"/>
      <c r="L3970" s="46"/>
      <c r="M3970" s="46"/>
      <c r="N3970" s="46"/>
      <c r="O3970" s="46"/>
    </row>
    <row r="3971" spans="1:15">
      <c r="A3971" s="45"/>
      <c r="B3971" s="44"/>
      <c r="C3971" s="46"/>
      <c r="D3971" s="46"/>
      <c r="E3971" s="46"/>
      <c r="F3971" s="46"/>
      <c r="G3971" s="46"/>
      <c r="H3971" s="46"/>
      <c r="I3971" s="46"/>
      <c r="J3971" s="46"/>
      <c r="K3971" s="46"/>
      <c r="L3971" s="46"/>
      <c r="M3971" s="46"/>
      <c r="N3971" s="46"/>
      <c r="O3971" s="46"/>
    </row>
    <row r="3972" spans="1:15">
      <c r="A3972" s="45"/>
      <c r="B3972" s="44"/>
      <c r="C3972" s="46"/>
      <c r="D3972" s="46"/>
      <c r="E3972" s="46"/>
      <c r="F3972" s="46"/>
      <c r="G3972" s="46"/>
      <c r="H3972" s="46"/>
      <c r="I3972" s="46"/>
      <c r="J3972" s="46"/>
      <c r="K3972" s="46"/>
      <c r="L3972" s="46"/>
      <c r="M3972" s="46"/>
      <c r="N3972" s="46"/>
      <c r="O3972" s="46"/>
    </row>
    <row r="3973" spans="1:15">
      <c r="A3973" s="45"/>
      <c r="B3973" s="44"/>
      <c r="C3973" s="46"/>
      <c r="D3973" s="46"/>
      <c r="E3973" s="46"/>
      <c r="F3973" s="46"/>
      <c r="G3973" s="46"/>
      <c r="H3973" s="46"/>
      <c r="I3973" s="46"/>
      <c r="J3973" s="46"/>
      <c r="K3973" s="46"/>
      <c r="L3973" s="46"/>
      <c r="M3973" s="46"/>
      <c r="N3973" s="46"/>
      <c r="O3973" s="46"/>
    </row>
    <row r="3974" spans="1:15">
      <c r="A3974" s="45"/>
      <c r="B3974" s="44"/>
      <c r="C3974" s="46"/>
      <c r="D3974" s="46"/>
      <c r="E3974" s="46"/>
      <c r="F3974" s="46"/>
      <c r="G3974" s="46"/>
      <c r="H3974" s="46"/>
      <c r="I3974" s="46"/>
      <c r="J3974" s="46"/>
      <c r="K3974" s="46"/>
      <c r="L3974" s="46"/>
      <c r="M3974" s="46"/>
      <c r="N3974" s="46"/>
      <c r="O3974" s="46"/>
    </row>
    <row r="3975" spans="1:15">
      <c r="A3975" s="45"/>
      <c r="B3975" s="44"/>
      <c r="C3975" s="46"/>
      <c r="D3975" s="46"/>
      <c r="E3975" s="46"/>
      <c r="F3975" s="46"/>
      <c r="G3975" s="46"/>
      <c r="H3975" s="46"/>
      <c r="I3975" s="46"/>
      <c r="J3975" s="46"/>
      <c r="K3975" s="46"/>
      <c r="L3975" s="46"/>
      <c r="M3975" s="46"/>
      <c r="N3975" s="46"/>
      <c r="O3975" s="46"/>
    </row>
    <row r="3976" spans="1:15">
      <c r="A3976" s="45"/>
      <c r="B3976" s="44"/>
      <c r="C3976" s="46"/>
      <c r="D3976" s="46"/>
      <c r="E3976" s="46"/>
      <c r="F3976" s="46"/>
      <c r="G3976" s="46"/>
      <c r="H3976" s="46"/>
      <c r="I3976" s="46"/>
      <c r="J3976" s="46"/>
      <c r="K3976" s="46"/>
      <c r="L3976" s="46"/>
      <c r="M3976" s="46"/>
      <c r="N3976" s="46"/>
      <c r="O3976" s="46"/>
    </row>
    <row r="3977" spans="1:15">
      <c r="A3977" s="45"/>
      <c r="B3977" s="44"/>
      <c r="C3977" s="46"/>
      <c r="D3977" s="46"/>
      <c r="E3977" s="46"/>
      <c r="F3977" s="46"/>
      <c r="G3977" s="46"/>
      <c r="H3977" s="46"/>
      <c r="I3977" s="46"/>
      <c r="J3977" s="46"/>
      <c r="K3977" s="46"/>
      <c r="L3977" s="46"/>
      <c r="M3977" s="46"/>
      <c r="N3977" s="46"/>
      <c r="O3977" s="46"/>
    </row>
    <row r="3978" spans="1:15">
      <c r="A3978" s="45"/>
      <c r="B3978" s="44"/>
      <c r="C3978" s="46"/>
      <c r="D3978" s="46"/>
      <c r="E3978" s="46"/>
      <c r="F3978" s="46"/>
      <c r="G3978" s="46"/>
      <c r="H3978" s="46"/>
      <c r="I3978" s="46"/>
      <c r="J3978" s="46"/>
      <c r="K3978" s="46"/>
      <c r="L3978" s="46"/>
      <c r="M3978" s="46"/>
      <c r="N3978" s="46"/>
      <c r="O3978" s="46"/>
    </row>
    <row r="3979" spans="1:15">
      <c r="A3979" s="45"/>
      <c r="B3979" s="44"/>
      <c r="C3979" s="46"/>
      <c r="D3979" s="46"/>
      <c r="E3979" s="46"/>
      <c r="F3979" s="46"/>
      <c r="G3979" s="46"/>
      <c r="H3979" s="46"/>
      <c r="I3979" s="46"/>
      <c r="J3979" s="46"/>
      <c r="K3979" s="46"/>
      <c r="L3979" s="46"/>
      <c r="M3979" s="46"/>
      <c r="N3979" s="46"/>
      <c r="O3979" s="46"/>
    </row>
    <row r="3980" spans="1:15">
      <c r="A3980" s="45"/>
      <c r="B3980" s="44"/>
      <c r="C3980" s="46"/>
      <c r="D3980" s="46"/>
      <c r="E3980" s="46"/>
      <c r="F3980" s="46"/>
      <c r="G3980" s="46"/>
      <c r="H3980" s="46"/>
      <c r="I3980" s="46"/>
      <c r="J3980" s="46"/>
      <c r="K3980" s="46"/>
      <c r="L3980" s="46"/>
      <c r="M3980" s="46"/>
      <c r="N3980" s="46"/>
      <c r="O3980" s="46"/>
    </row>
    <row r="3981" spans="1:15">
      <c r="A3981" s="45"/>
      <c r="B3981" s="44"/>
      <c r="C3981" s="46"/>
      <c r="D3981" s="46"/>
      <c r="E3981" s="46"/>
      <c r="F3981" s="46"/>
      <c r="G3981" s="46"/>
      <c r="H3981" s="46"/>
      <c r="I3981" s="46"/>
      <c r="J3981" s="46"/>
      <c r="K3981" s="46"/>
      <c r="L3981" s="46"/>
      <c r="M3981" s="46"/>
      <c r="N3981" s="46"/>
      <c r="O3981" s="46"/>
    </row>
    <row r="3982" spans="1:15">
      <c r="A3982" s="45"/>
      <c r="B3982" s="44"/>
      <c r="C3982" s="46"/>
      <c r="D3982" s="46"/>
      <c r="E3982" s="46"/>
      <c r="F3982" s="46"/>
      <c r="G3982" s="46"/>
      <c r="H3982" s="46"/>
      <c r="I3982" s="46"/>
      <c r="J3982" s="46"/>
      <c r="K3982" s="46"/>
      <c r="L3982" s="46"/>
      <c r="M3982" s="46"/>
      <c r="N3982" s="46"/>
      <c r="O3982" s="46"/>
    </row>
    <row r="3983" spans="1:15">
      <c r="A3983" s="45"/>
      <c r="B3983" s="44"/>
      <c r="C3983" s="46"/>
      <c r="D3983" s="46"/>
      <c r="E3983" s="46"/>
      <c r="F3983" s="46"/>
      <c r="G3983" s="46"/>
      <c r="H3983" s="46"/>
      <c r="I3983" s="46"/>
      <c r="J3983" s="46"/>
      <c r="K3983" s="46"/>
      <c r="L3983" s="46"/>
      <c r="M3983" s="46"/>
      <c r="N3983" s="46"/>
      <c r="O3983" s="46"/>
    </row>
    <row r="3984" spans="1:15">
      <c r="A3984" s="45"/>
      <c r="B3984" s="44"/>
      <c r="C3984" s="46"/>
      <c r="D3984" s="46"/>
      <c r="E3984" s="46"/>
      <c r="F3984" s="46"/>
      <c r="G3984" s="46"/>
      <c r="H3984" s="46"/>
      <c r="I3984" s="46"/>
      <c r="J3984" s="46"/>
      <c r="K3984" s="46"/>
      <c r="L3984" s="46"/>
      <c r="M3984" s="46"/>
      <c r="N3984" s="46"/>
      <c r="O3984" s="46"/>
    </row>
    <row r="3985" spans="1:15">
      <c r="A3985" s="45"/>
      <c r="B3985" s="44"/>
      <c r="C3985" s="46"/>
      <c r="D3985" s="46"/>
      <c r="E3985" s="46"/>
      <c r="F3985" s="46"/>
      <c r="G3985" s="46"/>
      <c r="H3985" s="46"/>
      <c r="I3985" s="46"/>
      <c r="J3985" s="46"/>
      <c r="K3985" s="46"/>
      <c r="L3985" s="46"/>
      <c r="M3985" s="46"/>
      <c r="N3985" s="46"/>
      <c r="O3985" s="46"/>
    </row>
    <row r="3986" spans="1:15">
      <c r="A3986" s="45"/>
      <c r="B3986" s="44"/>
      <c r="C3986" s="46"/>
      <c r="D3986" s="46"/>
      <c r="E3986" s="46"/>
      <c r="F3986" s="46"/>
      <c r="G3986" s="46"/>
      <c r="H3986" s="46"/>
      <c r="I3986" s="46"/>
      <c r="J3986" s="46"/>
      <c r="K3986" s="46"/>
      <c r="L3986" s="46"/>
      <c r="M3986" s="46"/>
      <c r="N3986" s="46"/>
      <c r="O3986" s="46"/>
    </row>
    <row r="3987" spans="1:15">
      <c r="A3987" s="45"/>
      <c r="B3987" s="44"/>
      <c r="C3987" s="46"/>
      <c r="D3987" s="46"/>
      <c r="E3987" s="46"/>
      <c r="F3987" s="46"/>
      <c r="G3987" s="46"/>
      <c r="H3987" s="46"/>
      <c r="I3987" s="46"/>
      <c r="J3987" s="46"/>
      <c r="K3987" s="46"/>
      <c r="L3987" s="46"/>
      <c r="M3987" s="46"/>
      <c r="N3987" s="46"/>
      <c r="O3987" s="46"/>
    </row>
    <row r="3988" spans="1:15">
      <c r="A3988" s="45"/>
      <c r="B3988" s="44"/>
      <c r="C3988" s="46"/>
      <c r="D3988" s="46"/>
      <c r="E3988" s="46"/>
      <c r="F3988" s="46"/>
      <c r="G3988" s="46"/>
      <c r="H3988" s="46"/>
      <c r="I3988" s="46"/>
      <c r="J3988" s="46"/>
      <c r="K3988" s="46"/>
      <c r="L3988" s="46"/>
      <c r="M3988" s="46"/>
      <c r="N3988" s="46"/>
      <c r="O3988" s="46"/>
    </row>
    <row r="3989" spans="1:15">
      <c r="A3989" s="45"/>
      <c r="B3989" s="44"/>
      <c r="C3989" s="46"/>
      <c r="D3989" s="46"/>
      <c r="E3989" s="46"/>
      <c r="F3989" s="46"/>
      <c r="G3989" s="46"/>
      <c r="H3989" s="46"/>
      <c r="I3989" s="46"/>
      <c r="J3989" s="46"/>
      <c r="K3989" s="46"/>
      <c r="L3989" s="46"/>
      <c r="M3989" s="46"/>
      <c r="N3989" s="46"/>
      <c r="O3989" s="46"/>
    </row>
    <row r="3990" spans="1:15">
      <c r="A3990" s="45"/>
      <c r="B3990" s="44"/>
      <c r="C3990" s="46"/>
      <c r="D3990" s="46"/>
      <c r="E3990" s="46"/>
      <c r="F3990" s="46"/>
      <c r="G3990" s="46"/>
      <c r="H3990" s="46"/>
      <c r="I3990" s="46"/>
      <c r="J3990" s="46"/>
      <c r="K3990" s="46"/>
      <c r="L3990" s="46"/>
      <c r="M3990" s="46"/>
      <c r="N3990" s="46"/>
      <c r="O3990" s="46"/>
    </row>
    <row r="3991" spans="1:15">
      <c r="A3991" s="45"/>
      <c r="B3991" s="44"/>
      <c r="C3991" s="46"/>
      <c r="D3991" s="46"/>
      <c r="E3991" s="46"/>
      <c r="F3991" s="46"/>
      <c r="G3991" s="46"/>
      <c r="H3991" s="46"/>
      <c r="I3991" s="46"/>
      <c r="J3991" s="46"/>
      <c r="K3991" s="46"/>
      <c r="L3991" s="46"/>
      <c r="M3991" s="46"/>
      <c r="N3991" s="46"/>
      <c r="O3991" s="46"/>
    </row>
    <row r="3992" spans="1:15">
      <c r="A3992" s="45"/>
      <c r="B3992" s="44"/>
      <c r="C3992" s="46"/>
      <c r="D3992" s="46"/>
      <c r="E3992" s="46"/>
      <c r="F3992" s="46"/>
      <c r="G3992" s="46"/>
      <c r="H3992" s="46"/>
      <c r="I3992" s="46"/>
      <c r="J3992" s="46"/>
      <c r="K3992" s="46"/>
      <c r="L3992" s="46"/>
      <c r="M3992" s="46"/>
      <c r="N3992" s="46"/>
      <c r="O3992" s="46"/>
    </row>
    <row r="3993" spans="1:15">
      <c r="A3993" s="45"/>
      <c r="B3993" s="44"/>
      <c r="C3993" s="46"/>
      <c r="D3993" s="46"/>
      <c r="E3993" s="46"/>
      <c r="F3993" s="46"/>
      <c r="G3993" s="46"/>
      <c r="H3993" s="46"/>
      <c r="I3993" s="46"/>
      <c r="J3993" s="46"/>
      <c r="K3993" s="46"/>
      <c r="L3993" s="46"/>
      <c r="M3993" s="46"/>
      <c r="N3993" s="46"/>
      <c r="O3993" s="46"/>
    </row>
    <row r="3994" spans="1:15">
      <c r="A3994" s="45"/>
      <c r="B3994" s="44"/>
      <c r="C3994" s="46"/>
      <c r="D3994" s="46"/>
      <c r="E3994" s="46"/>
      <c r="F3994" s="46"/>
      <c r="G3994" s="46"/>
      <c r="H3994" s="46"/>
      <c r="I3994" s="46"/>
      <c r="J3994" s="46"/>
      <c r="K3994" s="46"/>
      <c r="L3994" s="46"/>
      <c r="M3994" s="46"/>
      <c r="N3994" s="46"/>
      <c r="O3994" s="46"/>
    </row>
    <row r="3995" spans="1:15">
      <c r="A3995" s="45"/>
      <c r="B3995" s="44"/>
      <c r="C3995" s="46"/>
      <c r="D3995" s="46"/>
      <c r="E3995" s="46"/>
      <c r="F3995" s="46"/>
      <c r="G3995" s="46"/>
      <c r="H3995" s="46"/>
      <c r="I3995" s="46"/>
      <c r="J3995" s="46"/>
      <c r="K3995" s="46"/>
      <c r="L3995" s="46"/>
      <c r="M3995" s="46"/>
      <c r="N3995" s="46"/>
      <c r="O3995" s="46"/>
    </row>
    <row r="3996" spans="1:15">
      <c r="A3996" s="45"/>
      <c r="B3996" s="44"/>
      <c r="C3996" s="46"/>
      <c r="D3996" s="46"/>
      <c r="E3996" s="46"/>
      <c r="F3996" s="46"/>
      <c r="G3996" s="46"/>
      <c r="H3996" s="46"/>
      <c r="I3996" s="46"/>
      <c r="J3996" s="46"/>
      <c r="K3996" s="46"/>
      <c r="L3996" s="46"/>
      <c r="M3996" s="46"/>
      <c r="N3996" s="46"/>
      <c r="O3996" s="46"/>
    </row>
    <row r="3997" spans="1:15">
      <c r="A3997" s="45"/>
      <c r="B3997" s="44"/>
      <c r="C3997" s="46"/>
      <c r="D3997" s="46"/>
      <c r="E3997" s="46"/>
      <c r="F3997" s="46"/>
      <c r="G3997" s="46"/>
      <c r="H3997" s="46"/>
      <c r="I3997" s="46"/>
      <c r="J3997" s="46"/>
      <c r="K3997" s="46"/>
      <c r="L3997" s="46"/>
      <c r="M3997" s="46"/>
      <c r="N3997" s="46"/>
      <c r="O3997" s="46"/>
    </row>
    <row r="3998" spans="1:15">
      <c r="A3998" s="45"/>
      <c r="B3998" s="44"/>
      <c r="C3998" s="46"/>
      <c r="D3998" s="46"/>
      <c r="E3998" s="46"/>
      <c r="F3998" s="46"/>
      <c r="G3998" s="46"/>
      <c r="H3998" s="46"/>
      <c r="I3998" s="46"/>
      <c r="J3998" s="46"/>
      <c r="K3998" s="46"/>
      <c r="L3998" s="46"/>
      <c r="M3998" s="46"/>
      <c r="N3998" s="46"/>
      <c r="O3998" s="46"/>
    </row>
    <row r="3999" spans="1:15">
      <c r="A3999" s="45"/>
      <c r="B3999" s="44"/>
      <c r="C3999" s="46"/>
      <c r="D3999" s="46"/>
      <c r="E3999" s="46"/>
      <c r="F3999" s="46"/>
      <c r="G3999" s="46"/>
      <c r="H3999" s="46"/>
      <c r="I3999" s="46"/>
      <c r="J3999" s="46"/>
      <c r="K3999" s="46"/>
      <c r="L3999" s="46"/>
      <c r="M3999" s="46"/>
      <c r="N3999" s="46"/>
      <c r="O3999" s="46"/>
    </row>
    <row r="4000" spans="1:15">
      <c r="A4000" s="45"/>
      <c r="B4000" s="44"/>
      <c r="C4000" s="46"/>
      <c r="D4000" s="46"/>
      <c r="E4000" s="46"/>
      <c r="F4000" s="46"/>
      <c r="G4000" s="46"/>
      <c r="H4000" s="46"/>
      <c r="I4000" s="46"/>
      <c r="J4000" s="46"/>
      <c r="K4000" s="46"/>
      <c r="L4000" s="46"/>
      <c r="M4000" s="46"/>
      <c r="N4000" s="46"/>
      <c r="O4000" s="46"/>
    </row>
    <row r="4001" spans="1:15">
      <c r="A4001" s="45"/>
      <c r="B4001" s="44"/>
      <c r="C4001" s="46"/>
      <c r="D4001" s="46"/>
      <c r="E4001" s="46"/>
      <c r="F4001" s="46"/>
      <c r="G4001" s="46"/>
      <c r="H4001" s="46"/>
      <c r="I4001" s="46"/>
      <c r="J4001" s="46"/>
      <c r="K4001" s="46"/>
      <c r="L4001" s="46"/>
      <c r="M4001" s="46"/>
      <c r="N4001" s="46"/>
      <c r="O4001" s="46"/>
    </row>
    <row r="4002" spans="1:15">
      <c r="A4002" s="45"/>
      <c r="B4002" s="44"/>
      <c r="C4002" s="46"/>
      <c r="D4002" s="46"/>
      <c r="E4002" s="46"/>
      <c r="F4002" s="46"/>
      <c r="G4002" s="46"/>
      <c r="H4002" s="46"/>
      <c r="I4002" s="46"/>
      <c r="J4002" s="46"/>
      <c r="K4002" s="46"/>
      <c r="L4002" s="46"/>
      <c r="M4002" s="46"/>
      <c r="N4002" s="46"/>
      <c r="O4002" s="46"/>
    </row>
    <row r="4003" spans="1:15">
      <c r="A4003" s="45"/>
      <c r="B4003" s="44"/>
      <c r="C4003" s="46"/>
      <c r="D4003" s="46"/>
      <c r="E4003" s="46"/>
      <c r="F4003" s="46"/>
      <c r="G4003" s="46"/>
      <c r="H4003" s="46"/>
      <c r="I4003" s="46"/>
      <c r="J4003" s="46"/>
      <c r="K4003" s="46"/>
      <c r="L4003" s="46"/>
      <c r="M4003" s="46"/>
      <c r="N4003" s="46"/>
      <c r="O4003" s="46"/>
    </row>
    <row r="4004" spans="1:15">
      <c r="A4004" s="45"/>
      <c r="B4004" s="44"/>
      <c r="C4004" s="46"/>
      <c r="D4004" s="46"/>
      <c r="E4004" s="46"/>
      <c r="F4004" s="46"/>
      <c r="G4004" s="46"/>
      <c r="H4004" s="46"/>
      <c r="I4004" s="46"/>
      <c r="J4004" s="46"/>
      <c r="K4004" s="46"/>
      <c r="L4004" s="46"/>
      <c r="M4004" s="46"/>
      <c r="N4004" s="46"/>
      <c r="O4004" s="46"/>
    </row>
    <row r="4005" spans="1:15">
      <c r="A4005" s="45"/>
      <c r="B4005" s="44"/>
      <c r="C4005" s="46"/>
      <c r="D4005" s="46"/>
      <c r="E4005" s="46"/>
      <c r="F4005" s="46"/>
      <c r="G4005" s="46"/>
      <c r="H4005" s="46"/>
      <c r="I4005" s="46"/>
      <c r="J4005" s="46"/>
      <c r="K4005" s="46"/>
      <c r="L4005" s="46"/>
      <c r="M4005" s="46"/>
      <c r="N4005" s="46"/>
      <c r="O4005" s="46"/>
    </row>
    <row r="4006" spans="1:15">
      <c r="A4006" s="45"/>
      <c r="B4006" s="44"/>
      <c r="C4006" s="46"/>
      <c r="D4006" s="46"/>
      <c r="E4006" s="46"/>
      <c r="F4006" s="46"/>
      <c r="G4006" s="46"/>
      <c r="H4006" s="46"/>
      <c r="I4006" s="46"/>
      <c r="J4006" s="46"/>
      <c r="K4006" s="46"/>
      <c r="L4006" s="46"/>
      <c r="M4006" s="46"/>
      <c r="N4006" s="46"/>
      <c r="O4006" s="46"/>
    </row>
    <row r="4007" spans="1:15">
      <c r="A4007" s="45"/>
      <c r="B4007" s="44"/>
      <c r="C4007" s="46"/>
      <c r="D4007" s="46"/>
      <c r="E4007" s="46"/>
      <c r="F4007" s="46"/>
      <c r="G4007" s="46"/>
      <c r="H4007" s="46"/>
      <c r="I4007" s="46"/>
      <c r="J4007" s="46"/>
      <c r="K4007" s="46"/>
      <c r="L4007" s="46"/>
      <c r="M4007" s="46"/>
      <c r="N4007" s="46"/>
      <c r="O4007" s="46"/>
    </row>
    <row r="4008" spans="1:15">
      <c r="A4008" s="45"/>
      <c r="B4008" s="44"/>
      <c r="C4008" s="46"/>
      <c r="D4008" s="46"/>
      <c r="E4008" s="46"/>
      <c r="F4008" s="46"/>
      <c r="G4008" s="46"/>
      <c r="H4008" s="46"/>
      <c r="I4008" s="46"/>
      <c r="J4008" s="46"/>
      <c r="K4008" s="46"/>
      <c r="L4008" s="46"/>
      <c r="M4008" s="46"/>
      <c r="N4008" s="46"/>
      <c r="O4008" s="46"/>
    </row>
    <row r="4009" spans="1:15">
      <c r="A4009" s="45"/>
      <c r="B4009" s="44"/>
      <c r="C4009" s="46"/>
      <c r="D4009" s="46"/>
      <c r="E4009" s="46"/>
      <c r="F4009" s="46"/>
      <c r="G4009" s="46"/>
      <c r="H4009" s="46"/>
      <c r="I4009" s="46"/>
      <c r="J4009" s="46"/>
      <c r="K4009" s="46"/>
      <c r="L4009" s="46"/>
      <c r="M4009" s="46"/>
      <c r="N4009" s="46"/>
      <c r="O4009" s="46"/>
    </row>
    <row r="4010" spans="1:15">
      <c r="A4010" s="45"/>
      <c r="B4010" s="44"/>
      <c r="C4010" s="46"/>
      <c r="D4010" s="46"/>
      <c r="E4010" s="46"/>
      <c r="F4010" s="46"/>
      <c r="G4010" s="46"/>
      <c r="H4010" s="46"/>
      <c r="I4010" s="46"/>
      <c r="J4010" s="46"/>
      <c r="K4010" s="46"/>
      <c r="L4010" s="46"/>
      <c r="M4010" s="46"/>
      <c r="N4010" s="46"/>
      <c r="O4010" s="46"/>
    </row>
    <row r="4011" spans="1:15">
      <c r="A4011" s="45"/>
      <c r="B4011" s="44"/>
      <c r="C4011" s="46"/>
      <c r="D4011" s="46"/>
      <c r="E4011" s="46"/>
      <c r="F4011" s="46"/>
      <c r="G4011" s="46"/>
      <c r="H4011" s="46"/>
      <c r="I4011" s="46"/>
      <c r="J4011" s="46"/>
      <c r="K4011" s="46"/>
      <c r="L4011" s="46"/>
      <c r="M4011" s="46"/>
      <c r="N4011" s="46"/>
      <c r="O4011" s="46"/>
    </row>
    <row r="4012" spans="1:15">
      <c r="A4012" s="45"/>
      <c r="B4012" s="44"/>
      <c r="C4012" s="46"/>
      <c r="D4012" s="46"/>
      <c r="E4012" s="46"/>
      <c r="F4012" s="46"/>
      <c r="G4012" s="46"/>
      <c r="H4012" s="46"/>
      <c r="I4012" s="46"/>
      <c r="J4012" s="46"/>
      <c r="K4012" s="46"/>
      <c r="L4012" s="46"/>
      <c r="M4012" s="46"/>
      <c r="N4012" s="46"/>
      <c r="O4012" s="46"/>
    </row>
    <row r="4013" spans="1:15">
      <c r="A4013" s="45"/>
      <c r="B4013" s="44"/>
      <c r="C4013" s="46"/>
      <c r="D4013" s="46"/>
      <c r="E4013" s="46"/>
      <c r="F4013" s="46"/>
      <c r="G4013" s="46"/>
      <c r="H4013" s="46"/>
      <c r="I4013" s="46"/>
      <c r="J4013" s="46"/>
      <c r="K4013" s="46"/>
      <c r="L4013" s="46"/>
      <c r="M4013" s="46"/>
      <c r="N4013" s="46"/>
      <c r="O4013" s="46"/>
    </row>
    <row r="4014" spans="1:15">
      <c r="A4014" s="45"/>
      <c r="B4014" s="44"/>
      <c r="C4014" s="46"/>
      <c r="D4014" s="46"/>
      <c r="E4014" s="46"/>
      <c r="F4014" s="46"/>
      <c r="G4014" s="46"/>
      <c r="H4014" s="46"/>
      <c r="I4014" s="46"/>
      <c r="J4014" s="46"/>
      <c r="K4014" s="46"/>
      <c r="L4014" s="46"/>
      <c r="M4014" s="46"/>
      <c r="N4014" s="46"/>
      <c r="O4014" s="46"/>
    </row>
    <row r="4015" spans="1:15">
      <c r="A4015" s="45"/>
      <c r="B4015" s="44"/>
      <c r="C4015" s="46"/>
      <c r="D4015" s="46"/>
      <c r="E4015" s="46"/>
      <c r="F4015" s="46"/>
      <c r="G4015" s="46"/>
      <c r="H4015" s="46"/>
      <c r="I4015" s="46"/>
      <c r="J4015" s="46"/>
      <c r="K4015" s="46"/>
      <c r="L4015" s="46"/>
      <c r="M4015" s="46"/>
      <c r="N4015" s="46"/>
      <c r="O4015" s="46"/>
    </row>
    <row r="4016" spans="1:15">
      <c r="A4016" s="45"/>
      <c r="B4016" s="44"/>
      <c r="C4016" s="46"/>
      <c r="D4016" s="46"/>
      <c r="E4016" s="46"/>
      <c r="F4016" s="46"/>
      <c r="G4016" s="46"/>
      <c r="H4016" s="46"/>
      <c r="I4016" s="46"/>
      <c r="J4016" s="46"/>
      <c r="K4016" s="46"/>
      <c r="L4016" s="46"/>
      <c r="M4016" s="46"/>
      <c r="N4016" s="46"/>
      <c r="O4016" s="46"/>
    </row>
    <row r="4017" spans="1:15">
      <c r="A4017" s="45"/>
      <c r="B4017" s="44"/>
      <c r="C4017" s="46"/>
      <c r="D4017" s="46"/>
      <c r="E4017" s="46"/>
      <c r="F4017" s="46"/>
      <c r="G4017" s="46"/>
      <c r="H4017" s="46"/>
      <c r="I4017" s="46"/>
      <c r="J4017" s="46"/>
      <c r="K4017" s="46"/>
      <c r="L4017" s="46"/>
      <c r="M4017" s="46"/>
      <c r="N4017" s="46"/>
      <c r="O4017" s="46"/>
    </row>
    <row r="4018" spans="1:15">
      <c r="A4018" s="45"/>
      <c r="B4018" s="44"/>
      <c r="C4018" s="46"/>
      <c r="D4018" s="46"/>
      <c r="E4018" s="46"/>
      <c r="F4018" s="46"/>
      <c r="G4018" s="46"/>
      <c r="H4018" s="46"/>
      <c r="I4018" s="46"/>
      <c r="J4018" s="46"/>
      <c r="K4018" s="46"/>
      <c r="L4018" s="46"/>
      <c r="M4018" s="46"/>
      <c r="N4018" s="46"/>
      <c r="O4018" s="46"/>
    </row>
    <row r="4019" spans="1:15">
      <c r="A4019" s="45"/>
      <c r="B4019" s="44"/>
      <c r="C4019" s="46"/>
      <c r="D4019" s="46"/>
      <c r="E4019" s="46"/>
      <c r="F4019" s="46"/>
      <c r="G4019" s="46"/>
      <c r="H4019" s="46"/>
      <c r="I4019" s="46"/>
      <c r="J4019" s="46"/>
      <c r="K4019" s="46"/>
      <c r="L4019" s="46"/>
      <c r="M4019" s="46"/>
      <c r="N4019" s="46"/>
      <c r="O4019" s="46"/>
    </row>
    <row r="4020" spans="1:15">
      <c r="A4020" s="45"/>
      <c r="B4020" s="44"/>
      <c r="C4020" s="46"/>
      <c r="D4020" s="46"/>
      <c r="E4020" s="46"/>
      <c r="F4020" s="46"/>
      <c r="G4020" s="46"/>
      <c r="H4020" s="46"/>
      <c r="I4020" s="46"/>
      <c r="J4020" s="46"/>
      <c r="K4020" s="46"/>
      <c r="L4020" s="46"/>
      <c r="M4020" s="46"/>
      <c r="N4020" s="46"/>
      <c r="O4020" s="46"/>
    </row>
    <row r="4021" spans="1:15">
      <c r="A4021" s="45"/>
      <c r="B4021" s="44"/>
      <c r="C4021" s="46"/>
      <c r="D4021" s="46"/>
      <c r="E4021" s="46"/>
      <c r="F4021" s="46"/>
      <c r="G4021" s="46"/>
      <c r="H4021" s="46"/>
      <c r="I4021" s="46"/>
      <c r="J4021" s="46"/>
      <c r="K4021" s="46"/>
      <c r="L4021" s="46"/>
      <c r="M4021" s="46"/>
      <c r="N4021" s="46"/>
      <c r="O4021" s="46"/>
    </row>
    <row r="4022" spans="1:15">
      <c r="A4022" s="45"/>
      <c r="B4022" s="44"/>
      <c r="C4022" s="46"/>
      <c r="D4022" s="46"/>
      <c r="E4022" s="46"/>
      <c r="F4022" s="46"/>
      <c r="G4022" s="46"/>
      <c r="H4022" s="46"/>
      <c r="I4022" s="46"/>
      <c r="J4022" s="46"/>
      <c r="K4022" s="46"/>
      <c r="L4022" s="46"/>
      <c r="M4022" s="46"/>
      <c r="N4022" s="46"/>
      <c r="O4022" s="46"/>
    </row>
    <row r="4023" spans="1:15">
      <c r="A4023" s="45"/>
      <c r="B4023" s="44"/>
      <c r="C4023" s="46"/>
      <c r="D4023" s="46"/>
      <c r="E4023" s="46"/>
      <c r="F4023" s="46"/>
      <c r="G4023" s="46"/>
      <c r="H4023" s="46"/>
      <c r="I4023" s="46"/>
      <c r="J4023" s="46"/>
      <c r="K4023" s="46"/>
      <c r="L4023" s="46"/>
      <c r="M4023" s="46"/>
      <c r="N4023" s="46"/>
      <c r="O4023" s="46"/>
    </row>
    <row r="4024" spans="1:15">
      <c r="A4024" s="45"/>
      <c r="B4024" s="44"/>
      <c r="C4024" s="46"/>
      <c r="D4024" s="46"/>
      <c r="E4024" s="46"/>
      <c r="F4024" s="46"/>
      <c r="G4024" s="46"/>
      <c r="H4024" s="46"/>
      <c r="I4024" s="46"/>
      <c r="J4024" s="46"/>
      <c r="K4024" s="46"/>
      <c r="L4024" s="46"/>
      <c r="M4024" s="46"/>
      <c r="N4024" s="46"/>
      <c r="O4024" s="46"/>
    </row>
    <row r="4025" spans="1:15">
      <c r="A4025" s="45"/>
      <c r="B4025" s="44"/>
      <c r="C4025" s="46"/>
      <c r="D4025" s="46"/>
      <c r="E4025" s="46"/>
      <c r="F4025" s="46"/>
      <c r="G4025" s="46"/>
      <c r="H4025" s="46"/>
      <c r="I4025" s="46"/>
      <c r="J4025" s="46"/>
      <c r="K4025" s="46"/>
      <c r="L4025" s="46"/>
      <c r="M4025" s="46"/>
      <c r="N4025" s="46"/>
      <c r="O4025" s="46"/>
    </row>
    <row r="4026" spans="1:15">
      <c r="A4026" s="45"/>
      <c r="B4026" s="44"/>
      <c r="C4026" s="46"/>
      <c r="D4026" s="46"/>
      <c r="E4026" s="46"/>
      <c r="F4026" s="46"/>
      <c r="G4026" s="46"/>
      <c r="H4026" s="46"/>
      <c r="I4026" s="46"/>
      <c r="J4026" s="46"/>
      <c r="K4026" s="46"/>
      <c r="L4026" s="46"/>
      <c r="M4026" s="46"/>
      <c r="N4026" s="46"/>
      <c r="O4026" s="46"/>
    </row>
    <row r="4027" spans="1:15">
      <c r="A4027" s="45"/>
      <c r="B4027" s="44"/>
      <c r="C4027" s="46"/>
      <c r="D4027" s="46"/>
      <c r="E4027" s="46"/>
      <c r="F4027" s="46"/>
      <c r="G4027" s="46"/>
      <c r="H4027" s="46"/>
      <c r="I4027" s="46"/>
      <c r="J4027" s="46"/>
      <c r="K4027" s="46"/>
      <c r="L4027" s="46"/>
      <c r="M4027" s="46"/>
      <c r="N4027" s="46"/>
      <c r="O4027" s="46"/>
    </row>
    <row r="4028" spans="1:15">
      <c r="A4028" s="45"/>
      <c r="B4028" s="44"/>
      <c r="C4028" s="46"/>
      <c r="D4028" s="46"/>
      <c r="E4028" s="46"/>
      <c r="F4028" s="46"/>
      <c r="G4028" s="46"/>
      <c r="H4028" s="46"/>
      <c r="I4028" s="46"/>
      <c r="J4028" s="46"/>
      <c r="K4028" s="46"/>
      <c r="L4028" s="46"/>
      <c r="M4028" s="46"/>
      <c r="N4028" s="46"/>
      <c r="O4028" s="46"/>
    </row>
    <row r="4029" spans="1:15">
      <c r="A4029" s="45"/>
      <c r="B4029" s="44"/>
      <c r="C4029" s="46"/>
      <c r="D4029" s="46"/>
      <c r="E4029" s="46"/>
      <c r="F4029" s="46"/>
      <c r="G4029" s="46"/>
      <c r="H4029" s="46"/>
      <c r="I4029" s="46"/>
      <c r="J4029" s="46"/>
      <c r="K4029" s="46"/>
      <c r="L4029" s="46"/>
      <c r="M4029" s="46"/>
      <c r="N4029" s="46"/>
      <c r="O4029" s="46"/>
    </row>
    <row r="4030" spans="1:15">
      <c r="A4030" s="45"/>
      <c r="B4030" s="44"/>
      <c r="C4030" s="46"/>
      <c r="D4030" s="46"/>
      <c r="E4030" s="46"/>
      <c r="F4030" s="46"/>
      <c r="G4030" s="46"/>
      <c r="H4030" s="46"/>
      <c r="I4030" s="46"/>
      <c r="J4030" s="46"/>
      <c r="K4030" s="46"/>
      <c r="L4030" s="46"/>
      <c r="M4030" s="46"/>
      <c r="N4030" s="46"/>
      <c r="O4030" s="46"/>
    </row>
    <row r="4031" spans="1:15">
      <c r="A4031" s="45"/>
      <c r="B4031" s="44"/>
      <c r="C4031" s="46"/>
      <c r="D4031" s="46"/>
      <c r="E4031" s="46"/>
      <c r="F4031" s="46"/>
      <c r="G4031" s="46"/>
      <c r="H4031" s="46"/>
      <c r="I4031" s="46"/>
      <c r="J4031" s="46"/>
      <c r="K4031" s="46"/>
      <c r="L4031" s="46"/>
      <c r="M4031" s="46"/>
      <c r="N4031" s="46"/>
      <c r="O4031" s="46"/>
    </row>
    <row r="4032" spans="1:15">
      <c r="A4032" s="45"/>
      <c r="B4032" s="44"/>
      <c r="C4032" s="46"/>
      <c r="D4032" s="46"/>
      <c r="E4032" s="46"/>
      <c r="F4032" s="46"/>
      <c r="G4032" s="46"/>
      <c r="H4032" s="46"/>
      <c r="I4032" s="46"/>
      <c r="J4032" s="46"/>
      <c r="K4032" s="46"/>
      <c r="L4032" s="46"/>
      <c r="M4032" s="46"/>
      <c r="N4032" s="46"/>
      <c r="O4032" s="46"/>
    </row>
    <row r="4033" spans="1:15">
      <c r="A4033" s="45"/>
      <c r="B4033" s="44"/>
      <c r="C4033" s="46"/>
      <c r="D4033" s="46"/>
      <c r="E4033" s="46"/>
      <c r="F4033" s="46"/>
      <c r="G4033" s="46"/>
      <c r="H4033" s="46"/>
      <c r="I4033" s="46"/>
      <c r="J4033" s="46"/>
      <c r="K4033" s="46"/>
      <c r="L4033" s="46"/>
      <c r="M4033" s="46"/>
      <c r="N4033" s="46"/>
      <c r="O4033" s="46"/>
    </row>
    <row r="4034" spans="1:15">
      <c r="A4034" s="45"/>
      <c r="B4034" s="44"/>
      <c r="C4034" s="46"/>
      <c r="D4034" s="46"/>
      <c r="E4034" s="46"/>
      <c r="F4034" s="46"/>
      <c r="G4034" s="46"/>
      <c r="H4034" s="46"/>
      <c r="I4034" s="46"/>
      <c r="J4034" s="46"/>
      <c r="K4034" s="46"/>
      <c r="L4034" s="46"/>
      <c r="M4034" s="46"/>
      <c r="N4034" s="46"/>
      <c r="O4034" s="46"/>
    </row>
    <row r="4035" spans="1:15">
      <c r="A4035" s="45"/>
      <c r="B4035" s="44"/>
      <c r="C4035" s="46"/>
      <c r="D4035" s="46"/>
      <c r="E4035" s="46"/>
      <c r="F4035" s="46"/>
      <c r="G4035" s="46"/>
      <c r="H4035" s="46"/>
      <c r="I4035" s="46"/>
      <c r="J4035" s="46"/>
      <c r="K4035" s="46"/>
      <c r="L4035" s="46"/>
      <c r="M4035" s="46"/>
      <c r="N4035" s="46"/>
      <c r="O4035" s="46"/>
    </row>
    <row r="4036" spans="1:15">
      <c r="A4036" s="45"/>
      <c r="B4036" s="44"/>
      <c r="C4036" s="46"/>
      <c r="D4036" s="46"/>
      <c r="E4036" s="46"/>
      <c r="F4036" s="46"/>
      <c r="G4036" s="46"/>
      <c r="H4036" s="46"/>
      <c r="I4036" s="46"/>
      <c r="J4036" s="46"/>
      <c r="K4036" s="46"/>
      <c r="L4036" s="46"/>
      <c r="M4036" s="46"/>
      <c r="N4036" s="46"/>
      <c r="O4036" s="46"/>
    </row>
    <row r="4037" spans="1:15">
      <c r="A4037" s="45"/>
      <c r="B4037" s="44"/>
      <c r="C4037" s="46"/>
      <c r="D4037" s="46"/>
      <c r="E4037" s="46"/>
      <c r="F4037" s="46"/>
      <c r="G4037" s="46"/>
      <c r="H4037" s="46"/>
      <c r="I4037" s="46"/>
      <c r="J4037" s="46"/>
      <c r="K4037" s="46"/>
      <c r="L4037" s="46"/>
      <c r="M4037" s="46"/>
      <c r="N4037" s="46"/>
      <c r="O4037" s="46"/>
    </row>
    <row r="4038" spans="1:15">
      <c r="A4038" s="45"/>
      <c r="B4038" s="44"/>
      <c r="C4038" s="46"/>
      <c r="D4038" s="46"/>
      <c r="E4038" s="46"/>
      <c r="F4038" s="46"/>
      <c r="G4038" s="46"/>
      <c r="H4038" s="46"/>
      <c r="I4038" s="46"/>
      <c r="J4038" s="46"/>
      <c r="K4038" s="46"/>
      <c r="L4038" s="46"/>
      <c r="M4038" s="46"/>
      <c r="N4038" s="46"/>
      <c r="O4038" s="46"/>
    </row>
    <row r="4039" spans="1:15">
      <c r="A4039" s="45"/>
      <c r="B4039" s="44"/>
      <c r="C4039" s="46"/>
      <c r="D4039" s="46"/>
      <c r="E4039" s="46"/>
      <c r="F4039" s="46"/>
      <c r="G4039" s="46"/>
      <c r="H4039" s="46"/>
      <c r="I4039" s="46"/>
      <c r="J4039" s="46"/>
      <c r="K4039" s="46"/>
      <c r="L4039" s="46"/>
      <c r="M4039" s="46"/>
      <c r="N4039" s="46"/>
      <c r="O4039" s="46"/>
    </row>
    <row r="4040" spans="1:15">
      <c r="A4040" s="45"/>
      <c r="B4040" s="44"/>
      <c r="C4040" s="46"/>
      <c r="D4040" s="46"/>
      <c r="E4040" s="46"/>
      <c r="F4040" s="46"/>
      <c r="G4040" s="46"/>
      <c r="H4040" s="46"/>
      <c r="I4040" s="46"/>
      <c r="J4040" s="46"/>
      <c r="K4040" s="46"/>
      <c r="L4040" s="46"/>
      <c r="M4040" s="46"/>
      <c r="N4040" s="46"/>
      <c r="O4040" s="46"/>
    </row>
    <row r="4041" spans="1:15">
      <c r="A4041" s="45"/>
      <c r="B4041" s="44"/>
      <c r="C4041" s="46"/>
      <c r="D4041" s="46"/>
      <c r="E4041" s="46"/>
      <c r="F4041" s="46"/>
      <c r="G4041" s="46"/>
      <c r="H4041" s="46"/>
      <c r="I4041" s="46"/>
      <c r="J4041" s="46"/>
      <c r="K4041" s="46"/>
      <c r="L4041" s="46"/>
      <c r="M4041" s="46"/>
      <c r="N4041" s="46"/>
      <c r="O4041" s="46"/>
    </row>
    <row r="4042" spans="1:15">
      <c r="A4042" s="45"/>
      <c r="B4042" s="44"/>
      <c r="C4042" s="46"/>
      <c r="D4042" s="46"/>
      <c r="E4042" s="46"/>
      <c r="F4042" s="46"/>
      <c r="G4042" s="46"/>
      <c r="H4042" s="46"/>
      <c r="I4042" s="46"/>
      <c r="J4042" s="46"/>
      <c r="K4042" s="46"/>
      <c r="L4042" s="46"/>
      <c r="M4042" s="46"/>
      <c r="N4042" s="46"/>
      <c r="O4042" s="46"/>
    </row>
    <row r="4043" spans="1:15">
      <c r="A4043" s="45"/>
      <c r="B4043" s="44"/>
      <c r="C4043" s="46"/>
      <c r="D4043" s="46"/>
      <c r="E4043" s="46"/>
      <c r="F4043" s="46"/>
      <c r="G4043" s="46"/>
      <c r="H4043" s="46"/>
      <c r="I4043" s="46"/>
      <c r="J4043" s="46"/>
      <c r="K4043" s="46"/>
      <c r="L4043" s="46"/>
      <c r="M4043" s="46"/>
      <c r="N4043" s="46"/>
      <c r="O4043" s="46"/>
    </row>
    <row r="4044" spans="1:15">
      <c r="A4044" s="45"/>
      <c r="B4044" s="44"/>
      <c r="C4044" s="46"/>
      <c r="D4044" s="46"/>
      <c r="E4044" s="46"/>
      <c r="F4044" s="46"/>
      <c r="G4044" s="46"/>
      <c r="H4044" s="46"/>
      <c r="I4044" s="46"/>
      <c r="J4044" s="46"/>
      <c r="K4044" s="46"/>
      <c r="L4044" s="46"/>
      <c r="M4044" s="46"/>
      <c r="N4044" s="46"/>
      <c r="O4044" s="46"/>
    </row>
    <row r="4045" spans="1:15">
      <c r="A4045" s="45"/>
      <c r="B4045" s="44"/>
      <c r="C4045" s="46"/>
      <c r="D4045" s="46"/>
      <c r="E4045" s="46"/>
      <c r="F4045" s="46"/>
      <c r="G4045" s="46"/>
      <c r="H4045" s="46"/>
      <c r="I4045" s="46"/>
      <c r="J4045" s="46"/>
      <c r="K4045" s="46"/>
      <c r="L4045" s="46"/>
      <c r="M4045" s="46"/>
      <c r="N4045" s="46"/>
      <c r="O4045" s="46"/>
    </row>
    <row r="4046" spans="1:15">
      <c r="A4046" s="45"/>
      <c r="B4046" s="44"/>
      <c r="C4046" s="46"/>
      <c r="D4046" s="46"/>
      <c r="E4046" s="46"/>
      <c r="F4046" s="46"/>
      <c r="G4046" s="46"/>
      <c r="H4046" s="46"/>
      <c r="I4046" s="46"/>
      <c r="J4046" s="46"/>
      <c r="K4046" s="46"/>
      <c r="L4046" s="46"/>
      <c r="M4046" s="46"/>
      <c r="N4046" s="46"/>
      <c r="O4046" s="46"/>
    </row>
    <row r="4047" spans="1:15">
      <c r="A4047" s="45"/>
      <c r="B4047" s="44"/>
      <c r="C4047" s="46"/>
      <c r="D4047" s="46"/>
      <c r="E4047" s="46"/>
      <c r="F4047" s="46"/>
      <c r="G4047" s="46"/>
      <c r="H4047" s="46"/>
      <c r="I4047" s="46"/>
      <c r="J4047" s="46"/>
      <c r="K4047" s="46"/>
      <c r="L4047" s="46"/>
      <c r="M4047" s="46"/>
      <c r="N4047" s="46"/>
      <c r="O4047" s="46"/>
    </row>
    <row r="4048" spans="1:15">
      <c r="A4048" s="45"/>
      <c r="B4048" s="44"/>
      <c r="C4048" s="46"/>
      <c r="D4048" s="46"/>
      <c r="E4048" s="46"/>
      <c r="F4048" s="46"/>
      <c r="G4048" s="46"/>
      <c r="H4048" s="46"/>
      <c r="I4048" s="46"/>
      <c r="J4048" s="46"/>
      <c r="K4048" s="46"/>
      <c r="L4048" s="46"/>
      <c r="M4048" s="46"/>
      <c r="N4048" s="46"/>
      <c r="O4048" s="46"/>
    </row>
    <row r="4049" spans="1:15">
      <c r="A4049" s="45"/>
      <c r="B4049" s="44"/>
      <c r="C4049" s="46"/>
      <c r="D4049" s="46"/>
      <c r="E4049" s="46"/>
      <c r="F4049" s="46"/>
      <c r="G4049" s="46"/>
      <c r="H4049" s="46"/>
      <c r="I4049" s="46"/>
      <c r="J4049" s="46"/>
      <c r="K4049" s="46"/>
      <c r="L4049" s="46"/>
      <c r="M4049" s="46"/>
      <c r="N4049" s="46"/>
      <c r="O4049" s="46"/>
    </row>
    <row r="4050" spans="1:15">
      <c r="A4050" s="45"/>
      <c r="B4050" s="44"/>
      <c r="C4050" s="46"/>
      <c r="D4050" s="46"/>
      <c r="E4050" s="46"/>
      <c r="F4050" s="46"/>
      <c r="G4050" s="46"/>
      <c r="H4050" s="46"/>
      <c r="I4050" s="46"/>
      <c r="J4050" s="46"/>
      <c r="K4050" s="46"/>
      <c r="L4050" s="46"/>
      <c r="M4050" s="46"/>
      <c r="N4050" s="46"/>
      <c r="O4050" s="46"/>
    </row>
    <row r="4051" spans="1:15">
      <c r="A4051" s="45"/>
      <c r="B4051" s="44"/>
      <c r="C4051" s="46"/>
      <c r="D4051" s="46"/>
      <c r="E4051" s="46"/>
      <c r="F4051" s="46"/>
      <c r="G4051" s="46"/>
      <c r="H4051" s="46"/>
      <c r="I4051" s="46"/>
      <c r="J4051" s="46"/>
      <c r="K4051" s="46"/>
      <c r="L4051" s="46"/>
      <c r="M4051" s="46"/>
      <c r="N4051" s="46"/>
      <c r="O4051" s="46"/>
    </row>
    <row r="4052" spans="1:15">
      <c r="A4052" s="45"/>
      <c r="B4052" s="44"/>
      <c r="C4052" s="46"/>
      <c r="D4052" s="46"/>
      <c r="E4052" s="46"/>
      <c r="F4052" s="46"/>
      <c r="G4052" s="46"/>
      <c r="H4052" s="46"/>
      <c r="I4052" s="46"/>
      <c r="J4052" s="46"/>
      <c r="K4052" s="46"/>
      <c r="L4052" s="46"/>
      <c r="M4052" s="46"/>
      <c r="N4052" s="46"/>
      <c r="O4052" s="46"/>
    </row>
    <row r="4053" spans="1:15">
      <c r="A4053" s="45"/>
      <c r="B4053" s="44"/>
      <c r="C4053" s="46"/>
      <c r="D4053" s="46"/>
      <c r="E4053" s="46"/>
      <c r="F4053" s="46"/>
      <c r="G4053" s="46"/>
      <c r="H4053" s="46"/>
      <c r="I4053" s="46"/>
      <c r="J4053" s="46"/>
      <c r="K4053" s="46"/>
      <c r="L4053" s="46"/>
      <c r="M4053" s="46"/>
      <c r="N4053" s="46"/>
      <c r="O4053" s="46"/>
    </row>
    <row r="4054" spans="1:15">
      <c r="A4054" s="45"/>
      <c r="B4054" s="44"/>
      <c r="C4054" s="46"/>
      <c r="D4054" s="46"/>
      <c r="E4054" s="46"/>
      <c r="F4054" s="46"/>
      <c r="G4054" s="46"/>
      <c r="H4054" s="46"/>
      <c r="I4054" s="46"/>
      <c r="J4054" s="46"/>
      <c r="K4054" s="46"/>
      <c r="L4054" s="46"/>
      <c r="M4054" s="46"/>
      <c r="N4054" s="46"/>
      <c r="O4054" s="46"/>
    </row>
    <row r="4055" spans="1:15">
      <c r="A4055" s="45"/>
      <c r="B4055" s="44"/>
      <c r="C4055" s="46"/>
      <c r="D4055" s="46"/>
      <c r="E4055" s="46"/>
      <c r="F4055" s="46"/>
      <c r="G4055" s="46"/>
      <c r="H4055" s="46"/>
      <c r="I4055" s="46"/>
      <c r="J4055" s="46"/>
      <c r="K4055" s="46"/>
      <c r="L4055" s="46"/>
      <c r="M4055" s="46"/>
      <c r="N4055" s="46"/>
      <c r="O4055" s="46"/>
    </row>
    <row r="4056" spans="1:15">
      <c r="A4056" s="45"/>
      <c r="B4056" s="44"/>
      <c r="C4056" s="46"/>
      <c r="D4056" s="46"/>
      <c r="E4056" s="46"/>
      <c r="F4056" s="46"/>
      <c r="G4056" s="46"/>
      <c r="H4056" s="46"/>
      <c r="I4056" s="46"/>
      <c r="J4056" s="46"/>
      <c r="K4056" s="46"/>
      <c r="L4056" s="46"/>
      <c r="M4056" s="46"/>
      <c r="N4056" s="46"/>
      <c r="O4056" s="46"/>
    </row>
    <row r="4057" spans="1:15">
      <c r="A4057" s="45"/>
      <c r="B4057" s="44"/>
      <c r="C4057" s="46"/>
      <c r="D4057" s="46"/>
      <c r="E4057" s="46"/>
      <c r="F4057" s="46"/>
      <c r="G4057" s="46"/>
      <c r="H4057" s="46"/>
      <c r="I4057" s="46"/>
      <c r="J4057" s="46"/>
      <c r="K4057" s="46"/>
      <c r="L4057" s="46"/>
      <c r="M4057" s="46"/>
      <c r="N4057" s="46"/>
      <c r="O4057" s="46"/>
    </row>
    <row r="4058" spans="1:15">
      <c r="A4058" s="45"/>
      <c r="B4058" s="44"/>
      <c r="C4058" s="46"/>
      <c r="D4058" s="46"/>
      <c r="E4058" s="46"/>
      <c r="F4058" s="46"/>
      <c r="G4058" s="46"/>
      <c r="H4058" s="46"/>
      <c r="I4058" s="46"/>
      <c r="J4058" s="46"/>
      <c r="K4058" s="46"/>
      <c r="L4058" s="46"/>
      <c r="M4058" s="46"/>
      <c r="N4058" s="46"/>
      <c r="O4058" s="46"/>
    </row>
    <row r="4059" spans="1:15">
      <c r="A4059" s="45"/>
      <c r="B4059" s="44"/>
      <c r="C4059" s="46"/>
      <c r="D4059" s="46"/>
      <c r="E4059" s="46"/>
      <c r="F4059" s="46"/>
      <c r="G4059" s="46"/>
      <c r="H4059" s="46"/>
      <c r="I4059" s="46"/>
      <c r="J4059" s="46"/>
      <c r="K4059" s="46"/>
      <c r="L4059" s="46"/>
      <c r="M4059" s="46"/>
      <c r="N4059" s="46"/>
      <c r="O4059" s="46"/>
    </row>
    <row r="4060" spans="1:15">
      <c r="A4060" s="45"/>
      <c r="B4060" s="44"/>
      <c r="C4060" s="46"/>
      <c r="D4060" s="46"/>
      <c r="E4060" s="46"/>
      <c r="F4060" s="46"/>
      <c r="G4060" s="46"/>
      <c r="H4060" s="46"/>
      <c r="I4060" s="46"/>
      <c r="J4060" s="46"/>
      <c r="K4060" s="46"/>
      <c r="L4060" s="46"/>
      <c r="M4060" s="46"/>
      <c r="N4060" s="46"/>
      <c r="O4060" s="46"/>
    </row>
    <row r="4061" spans="1:15">
      <c r="A4061" s="45"/>
      <c r="B4061" s="44"/>
      <c r="C4061" s="46"/>
      <c r="D4061" s="46"/>
      <c r="E4061" s="46"/>
      <c r="F4061" s="46"/>
      <c r="G4061" s="46"/>
      <c r="H4061" s="46"/>
      <c r="I4061" s="46"/>
      <c r="J4061" s="46"/>
      <c r="K4061" s="46"/>
      <c r="L4061" s="46"/>
      <c r="M4061" s="46"/>
      <c r="N4061" s="46"/>
      <c r="O4061" s="46"/>
    </row>
    <row r="4062" spans="1:15">
      <c r="A4062" s="45"/>
      <c r="B4062" s="44"/>
      <c r="C4062" s="46"/>
      <c r="D4062" s="46"/>
      <c r="E4062" s="46"/>
      <c r="F4062" s="46"/>
      <c r="G4062" s="46"/>
      <c r="H4062" s="46"/>
      <c r="I4062" s="46"/>
      <c r="J4062" s="46"/>
      <c r="K4062" s="46"/>
      <c r="L4062" s="46"/>
      <c r="M4062" s="46"/>
      <c r="N4062" s="46"/>
      <c r="O4062" s="46"/>
    </row>
    <row r="4063" spans="1:15">
      <c r="A4063" s="45"/>
      <c r="B4063" s="44"/>
      <c r="C4063" s="46"/>
      <c r="D4063" s="46"/>
      <c r="E4063" s="46"/>
      <c r="F4063" s="46"/>
      <c r="G4063" s="46"/>
      <c r="H4063" s="46"/>
      <c r="I4063" s="46"/>
      <c r="J4063" s="46"/>
      <c r="K4063" s="46"/>
      <c r="L4063" s="46"/>
      <c r="M4063" s="46"/>
      <c r="N4063" s="46"/>
      <c r="O4063" s="46"/>
    </row>
    <row r="4064" spans="1:15">
      <c r="A4064" s="45"/>
      <c r="B4064" s="44"/>
      <c r="C4064" s="46"/>
      <c r="D4064" s="46"/>
      <c r="E4064" s="46"/>
      <c r="F4064" s="46"/>
      <c r="G4064" s="46"/>
      <c r="H4064" s="46"/>
      <c r="I4064" s="46"/>
      <c r="J4064" s="46"/>
      <c r="K4064" s="46"/>
      <c r="L4064" s="46"/>
      <c r="M4064" s="46"/>
      <c r="N4064" s="46"/>
      <c r="O4064" s="46"/>
    </row>
    <row r="4065" spans="1:15">
      <c r="A4065" s="45"/>
      <c r="B4065" s="44"/>
      <c r="C4065" s="46"/>
      <c r="D4065" s="46"/>
      <c r="E4065" s="46"/>
      <c r="F4065" s="46"/>
      <c r="G4065" s="46"/>
      <c r="H4065" s="46"/>
      <c r="I4065" s="46"/>
      <c r="J4065" s="46"/>
      <c r="K4065" s="46"/>
      <c r="L4065" s="46"/>
      <c r="M4065" s="46"/>
      <c r="N4065" s="46"/>
      <c r="O4065" s="46"/>
    </row>
    <row r="4066" spans="1:15">
      <c r="A4066" s="45"/>
      <c r="B4066" s="44"/>
      <c r="C4066" s="46"/>
      <c r="D4066" s="46"/>
      <c r="E4066" s="46"/>
      <c r="F4066" s="46"/>
      <c r="G4066" s="46"/>
      <c r="H4066" s="46"/>
      <c r="I4066" s="46"/>
      <c r="J4066" s="46"/>
      <c r="K4066" s="46"/>
      <c r="L4066" s="46"/>
      <c r="M4066" s="46"/>
      <c r="N4066" s="46"/>
      <c r="O4066" s="46"/>
    </row>
    <row r="4067" spans="1:15">
      <c r="A4067" s="45"/>
      <c r="B4067" s="44"/>
      <c r="C4067" s="46"/>
      <c r="D4067" s="46"/>
      <c r="E4067" s="46"/>
      <c r="F4067" s="46"/>
      <c r="G4067" s="46"/>
      <c r="H4067" s="46"/>
      <c r="I4067" s="46"/>
      <c r="J4067" s="46"/>
      <c r="K4067" s="46"/>
      <c r="L4067" s="46"/>
      <c r="M4067" s="46"/>
      <c r="N4067" s="46"/>
      <c r="O4067" s="46"/>
    </row>
    <row r="4068" spans="1:15">
      <c r="A4068" s="45"/>
      <c r="B4068" s="44"/>
      <c r="C4068" s="46"/>
      <c r="D4068" s="46"/>
      <c r="E4068" s="46"/>
      <c r="F4068" s="46"/>
      <c r="G4068" s="46"/>
      <c r="H4068" s="46"/>
      <c r="I4068" s="46"/>
      <c r="J4068" s="46"/>
      <c r="K4068" s="46"/>
      <c r="L4068" s="46"/>
      <c r="M4068" s="46"/>
      <c r="N4068" s="46"/>
      <c r="O4068" s="46"/>
    </row>
    <row r="4069" spans="1:15">
      <c r="A4069" s="45"/>
      <c r="B4069" s="44"/>
      <c r="C4069" s="46"/>
      <c r="D4069" s="46"/>
      <c r="E4069" s="46"/>
      <c r="F4069" s="46"/>
      <c r="G4069" s="46"/>
      <c r="H4069" s="46"/>
      <c r="I4069" s="46"/>
      <c r="J4069" s="46"/>
      <c r="K4069" s="46"/>
      <c r="L4069" s="46"/>
      <c r="M4069" s="46"/>
      <c r="N4069" s="46"/>
      <c r="O4069" s="46"/>
    </row>
    <row r="4070" spans="1:15">
      <c r="A4070" s="45"/>
      <c r="B4070" s="44"/>
      <c r="C4070" s="46"/>
      <c r="D4070" s="46"/>
      <c r="E4070" s="46"/>
      <c r="F4070" s="46"/>
      <c r="G4070" s="46"/>
      <c r="H4070" s="46"/>
      <c r="I4070" s="46"/>
      <c r="J4070" s="46"/>
      <c r="K4070" s="46"/>
      <c r="L4070" s="46"/>
      <c r="M4070" s="46"/>
      <c r="N4070" s="46"/>
      <c r="O4070" s="46"/>
    </row>
    <row r="4071" spans="1:15">
      <c r="A4071" s="45"/>
      <c r="B4071" s="44"/>
      <c r="C4071" s="46"/>
      <c r="D4071" s="46"/>
      <c r="E4071" s="46"/>
      <c r="F4071" s="46"/>
      <c r="G4071" s="46"/>
      <c r="H4071" s="46"/>
      <c r="I4071" s="46"/>
      <c r="J4071" s="46"/>
      <c r="K4071" s="46"/>
      <c r="L4071" s="46"/>
      <c r="M4071" s="46"/>
      <c r="N4071" s="46"/>
      <c r="O4071" s="46"/>
    </row>
    <row r="4072" spans="1:15">
      <c r="A4072" s="45"/>
      <c r="B4072" s="44"/>
      <c r="C4072" s="46"/>
      <c r="D4072" s="46"/>
      <c r="E4072" s="46"/>
      <c r="F4072" s="46"/>
      <c r="G4072" s="46"/>
      <c r="H4072" s="46"/>
      <c r="I4072" s="46"/>
      <c r="J4072" s="46"/>
      <c r="K4072" s="46"/>
      <c r="L4072" s="46"/>
      <c r="M4072" s="46"/>
      <c r="N4072" s="46"/>
      <c r="O4072" s="46"/>
    </row>
    <row r="4073" spans="1:15">
      <c r="A4073" s="45"/>
      <c r="B4073" s="44"/>
      <c r="C4073" s="46"/>
      <c r="D4073" s="46"/>
      <c r="E4073" s="46"/>
      <c r="F4073" s="46"/>
      <c r="G4073" s="46"/>
      <c r="H4073" s="46"/>
      <c r="I4073" s="46"/>
      <c r="J4073" s="46"/>
      <c r="K4073" s="46"/>
      <c r="L4073" s="46"/>
      <c r="M4073" s="46"/>
      <c r="N4073" s="46"/>
      <c r="O4073" s="46"/>
    </row>
    <row r="4074" spans="1:15">
      <c r="A4074" s="45"/>
      <c r="B4074" s="44"/>
      <c r="C4074" s="46"/>
      <c r="D4074" s="46"/>
      <c r="E4074" s="46"/>
      <c r="F4074" s="46"/>
      <c r="G4074" s="46"/>
      <c r="H4074" s="46"/>
      <c r="I4074" s="46"/>
      <c r="J4074" s="46"/>
      <c r="K4074" s="46"/>
      <c r="L4074" s="46"/>
      <c r="M4074" s="46"/>
      <c r="N4074" s="46"/>
      <c r="O4074" s="46"/>
    </row>
    <row r="4075" spans="1:15">
      <c r="A4075" s="45"/>
      <c r="B4075" s="44"/>
      <c r="C4075" s="46"/>
      <c r="D4075" s="46"/>
      <c r="E4075" s="46"/>
      <c r="F4075" s="46"/>
      <c r="G4075" s="46"/>
      <c r="H4075" s="46"/>
      <c r="I4075" s="46"/>
      <c r="J4075" s="46"/>
      <c r="K4075" s="46"/>
      <c r="L4075" s="46"/>
      <c r="M4075" s="46"/>
      <c r="N4075" s="46"/>
      <c r="O4075" s="46"/>
    </row>
    <row r="4076" spans="1:15">
      <c r="A4076" s="45"/>
      <c r="B4076" s="44"/>
      <c r="C4076" s="46"/>
      <c r="D4076" s="46"/>
      <c r="E4076" s="46"/>
      <c r="F4076" s="46"/>
      <c r="G4076" s="46"/>
      <c r="H4076" s="46"/>
      <c r="I4076" s="46"/>
      <c r="J4076" s="46"/>
      <c r="K4076" s="46"/>
      <c r="L4076" s="46"/>
      <c r="M4076" s="46"/>
      <c r="N4076" s="46"/>
      <c r="O4076" s="46"/>
    </row>
    <row r="4077" spans="1:15">
      <c r="A4077" s="45"/>
      <c r="B4077" s="44"/>
      <c r="C4077" s="46"/>
      <c r="D4077" s="46"/>
      <c r="E4077" s="46"/>
      <c r="F4077" s="46"/>
      <c r="G4077" s="46"/>
      <c r="H4077" s="46"/>
      <c r="I4077" s="46"/>
      <c r="J4077" s="46"/>
      <c r="K4077" s="46"/>
      <c r="L4077" s="46"/>
      <c r="M4077" s="46"/>
      <c r="N4077" s="46"/>
      <c r="O4077" s="46"/>
    </row>
    <row r="4078" spans="1:15">
      <c r="A4078" s="45"/>
      <c r="B4078" s="44"/>
      <c r="C4078" s="46"/>
      <c r="D4078" s="46"/>
      <c r="E4078" s="46"/>
      <c r="F4078" s="46"/>
      <c r="G4078" s="46"/>
      <c r="H4078" s="46"/>
      <c r="I4078" s="46"/>
      <c r="J4078" s="46"/>
      <c r="K4078" s="46"/>
      <c r="L4078" s="46"/>
      <c r="M4078" s="46"/>
      <c r="N4078" s="46"/>
      <c r="O4078" s="46"/>
    </row>
    <row r="4079" spans="1:15">
      <c r="A4079" s="45"/>
      <c r="B4079" s="44"/>
      <c r="C4079" s="46"/>
      <c r="D4079" s="46"/>
      <c r="E4079" s="46"/>
      <c r="F4079" s="46"/>
      <c r="G4079" s="46"/>
      <c r="H4079" s="46"/>
      <c r="I4079" s="46"/>
      <c r="J4079" s="46"/>
      <c r="K4079" s="46"/>
      <c r="L4079" s="46"/>
      <c r="M4079" s="46"/>
      <c r="N4079" s="46"/>
      <c r="O4079" s="46"/>
    </row>
    <row r="4080" spans="1:15">
      <c r="A4080" s="45"/>
      <c r="B4080" s="44"/>
      <c r="C4080" s="46"/>
      <c r="D4080" s="46"/>
      <c r="E4080" s="46"/>
      <c r="F4080" s="46"/>
      <c r="G4080" s="46"/>
      <c r="H4080" s="46"/>
      <c r="I4080" s="46"/>
      <c r="J4080" s="46"/>
      <c r="K4080" s="46"/>
      <c r="L4080" s="46"/>
      <c r="M4080" s="46"/>
      <c r="N4080" s="46"/>
      <c r="O4080" s="46"/>
    </row>
    <row r="4081" spans="1:15">
      <c r="A4081" s="45"/>
      <c r="B4081" s="44"/>
      <c r="C4081" s="46"/>
      <c r="D4081" s="46"/>
      <c r="E4081" s="46"/>
      <c r="F4081" s="46"/>
      <c r="G4081" s="46"/>
      <c r="H4081" s="46"/>
      <c r="I4081" s="46"/>
      <c r="J4081" s="46"/>
      <c r="K4081" s="46"/>
      <c r="L4081" s="46"/>
      <c r="M4081" s="46"/>
      <c r="N4081" s="46"/>
      <c r="O4081" s="46"/>
    </row>
    <row r="4082" spans="1:15">
      <c r="A4082" s="45"/>
      <c r="B4082" s="44"/>
      <c r="C4082" s="46"/>
      <c r="D4082" s="46"/>
      <c r="E4082" s="46"/>
      <c r="F4082" s="46"/>
      <c r="G4082" s="46"/>
      <c r="H4082" s="46"/>
      <c r="I4082" s="46"/>
      <c r="J4082" s="46"/>
      <c r="K4082" s="46"/>
      <c r="L4082" s="46"/>
      <c r="M4082" s="46"/>
      <c r="N4082" s="46"/>
      <c r="O4082" s="46"/>
    </row>
    <row r="4083" spans="1:15">
      <c r="A4083" s="45"/>
      <c r="B4083" s="44"/>
      <c r="C4083" s="46"/>
      <c r="D4083" s="46"/>
      <c r="E4083" s="46"/>
      <c r="F4083" s="46"/>
      <c r="G4083" s="46"/>
      <c r="H4083" s="46"/>
      <c r="I4083" s="46"/>
      <c r="J4083" s="46"/>
      <c r="K4083" s="46"/>
      <c r="L4083" s="46"/>
      <c r="M4083" s="46"/>
      <c r="N4083" s="46"/>
      <c r="O4083" s="46"/>
    </row>
    <row r="4084" spans="1:15">
      <c r="A4084" s="45"/>
      <c r="B4084" s="44"/>
      <c r="C4084" s="46"/>
      <c r="D4084" s="46"/>
      <c r="E4084" s="46"/>
      <c r="F4084" s="46"/>
      <c r="G4084" s="46"/>
      <c r="H4084" s="46"/>
      <c r="I4084" s="46"/>
      <c r="J4084" s="46"/>
      <c r="K4084" s="46"/>
      <c r="L4084" s="46"/>
      <c r="M4084" s="46"/>
      <c r="N4084" s="46"/>
      <c r="O4084" s="46"/>
    </row>
    <row r="4085" spans="1:15">
      <c r="A4085" s="45"/>
      <c r="B4085" s="44"/>
      <c r="C4085" s="46"/>
      <c r="D4085" s="46"/>
      <c r="E4085" s="46"/>
      <c r="F4085" s="46"/>
      <c r="G4085" s="46"/>
      <c r="H4085" s="46"/>
      <c r="I4085" s="46"/>
      <c r="J4085" s="46"/>
      <c r="K4085" s="46"/>
      <c r="L4085" s="46"/>
      <c r="M4085" s="46"/>
      <c r="N4085" s="46"/>
      <c r="O4085" s="46"/>
    </row>
    <row r="4086" spans="1:15">
      <c r="A4086" s="45"/>
      <c r="B4086" s="44"/>
      <c r="C4086" s="46"/>
      <c r="D4086" s="46"/>
      <c r="E4086" s="46"/>
      <c r="F4086" s="46"/>
      <c r="G4086" s="46"/>
      <c r="H4086" s="46"/>
      <c r="I4086" s="46"/>
      <c r="J4086" s="46"/>
      <c r="K4086" s="46"/>
      <c r="L4086" s="46"/>
      <c r="M4086" s="46"/>
      <c r="N4086" s="46"/>
      <c r="O4086" s="46"/>
    </row>
    <row r="4087" spans="1:15">
      <c r="A4087" s="45"/>
      <c r="B4087" s="44"/>
      <c r="C4087" s="46"/>
      <c r="D4087" s="46"/>
      <c r="E4087" s="46"/>
      <c r="F4087" s="46"/>
      <c r="G4087" s="46"/>
      <c r="H4087" s="46"/>
      <c r="I4087" s="46"/>
      <c r="J4087" s="46"/>
      <c r="K4087" s="46"/>
      <c r="L4087" s="46"/>
      <c r="M4087" s="46"/>
      <c r="N4087" s="46"/>
      <c r="O4087" s="46"/>
    </row>
    <row r="4088" spans="1:15">
      <c r="A4088" s="45"/>
      <c r="B4088" s="44"/>
      <c r="C4088" s="46"/>
      <c r="D4088" s="46"/>
      <c r="E4088" s="46"/>
      <c r="F4088" s="46"/>
      <c r="G4088" s="46"/>
      <c r="H4088" s="46"/>
      <c r="I4088" s="46"/>
      <c r="J4088" s="46"/>
      <c r="K4088" s="46"/>
      <c r="L4088" s="46"/>
      <c r="M4088" s="46"/>
      <c r="N4088" s="46"/>
      <c r="O4088" s="46"/>
    </row>
    <row r="4089" spans="1:15">
      <c r="A4089" s="45"/>
      <c r="B4089" s="44"/>
      <c r="C4089" s="46"/>
      <c r="D4089" s="46"/>
      <c r="E4089" s="46"/>
      <c r="F4089" s="46"/>
      <c r="G4089" s="46"/>
      <c r="H4089" s="46"/>
      <c r="I4089" s="46"/>
      <c r="J4089" s="46"/>
      <c r="K4089" s="46"/>
      <c r="L4089" s="46"/>
      <c r="M4089" s="46"/>
      <c r="N4089" s="46"/>
      <c r="O4089" s="46"/>
    </row>
    <row r="4090" spans="1:15">
      <c r="A4090" s="45"/>
      <c r="B4090" s="44"/>
      <c r="C4090" s="46"/>
      <c r="D4090" s="46"/>
      <c r="E4090" s="46"/>
      <c r="F4090" s="46"/>
      <c r="G4090" s="46"/>
      <c r="H4090" s="46"/>
      <c r="I4090" s="46"/>
      <c r="J4090" s="46"/>
      <c r="K4090" s="46"/>
      <c r="L4090" s="46"/>
      <c r="M4090" s="46"/>
      <c r="N4090" s="46"/>
      <c r="O4090" s="46"/>
    </row>
    <row r="4091" spans="1:15">
      <c r="A4091" s="45"/>
      <c r="B4091" s="44"/>
      <c r="C4091" s="46"/>
      <c r="D4091" s="46"/>
      <c r="E4091" s="46"/>
      <c r="F4091" s="46"/>
      <c r="G4091" s="46"/>
      <c r="H4091" s="46"/>
      <c r="I4091" s="46"/>
      <c r="J4091" s="46"/>
      <c r="K4091" s="46"/>
      <c r="L4091" s="46"/>
      <c r="M4091" s="46"/>
      <c r="N4091" s="46"/>
      <c r="O4091" s="46"/>
    </row>
    <row r="4092" spans="1:15">
      <c r="A4092" s="45"/>
      <c r="B4092" s="44"/>
      <c r="C4092" s="46"/>
      <c r="D4092" s="46"/>
      <c r="E4092" s="46"/>
      <c r="F4092" s="46"/>
      <c r="G4092" s="46"/>
      <c r="H4092" s="46"/>
      <c r="I4092" s="46"/>
      <c r="J4092" s="46"/>
      <c r="K4092" s="46"/>
      <c r="L4092" s="46"/>
      <c r="M4092" s="46"/>
      <c r="N4092" s="46"/>
      <c r="O4092" s="46"/>
    </row>
    <row r="4093" spans="1:15">
      <c r="A4093" s="45"/>
      <c r="B4093" s="44"/>
      <c r="C4093" s="46"/>
      <c r="D4093" s="46"/>
      <c r="E4093" s="46"/>
      <c r="F4093" s="46"/>
      <c r="G4093" s="46"/>
      <c r="H4093" s="46"/>
      <c r="I4093" s="46"/>
      <c r="J4093" s="46"/>
      <c r="K4093" s="46"/>
      <c r="L4093" s="46"/>
      <c r="M4093" s="46"/>
      <c r="N4093" s="46"/>
      <c r="O4093" s="46"/>
    </row>
    <row r="4094" spans="1:15">
      <c r="A4094" s="45"/>
      <c r="B4094" s="44"/>
      <c r="C4094" s="46"/>
      <c r="D4094" s="46"/>
      <c r="E4094" s="46"/>
      <c r="F4094" s="46"/>
      <c r="G4094" s="46"/>
      <c r="H4094" s="46"/>
      <c r="I4094" s="46"/>
      <c r="J4094" s="46"/>
      <c r="K4094" s="46"/>
      <c r="L4094" s="46"/>
      <c r="M4094" s="46"/>
      <c r="N4094" s="46"/>
      <c r="O4094" s="46"/>
    </row>
    <row r="4095" spans="1:15">
      <c r="A4095" s="45"/>
      <c r="B4095" s="44"/>
      <c r="C4095" s="46"/>
      <c r="D4095" s="46"/>
      <c r="E4095" s="46"/>
      <c r="F4095" s="46"/>
      <c r="G4095" s="46"/>
      <c r="H4095" s="46"/>
      <c r="I4095" s="46"/>
      <c r="J4095" s="46"/>
      <c r="K4095" s="46"/>
      <c r="L4095" s="46"/>
      <c r="M4095" s="46"/>
      <c r="N4095" s="46"/>
      <c r="O4095" s="46"/>
    </row>
    <row r="4096" spans="1:15">
      <c r="A4096" s="45"/>
      <c r="B4096" s="44"/>
      <c r="C4096" s="46"/>
      <c r="D4096" s="46"/>
      <c r="E4096" s="46"/>
      <c r="F4096" s="46"/>
      <c r="G4096" s="46"/>
      <c r="H4096" s="46"/>
      <c r="I4096" s="46"/>
      <c r="J4096" s="46"/>
      <c r="K4096" s="46"/>
      <c r="L4096" s="46"/>
      <c r="M4096" s="46"/>
      <c r="N4096" s="46"/>
      <c r="O4096" s="46"/>
    </row>
    <row r="4097" spans="1:15">
      <c r="A4097" s="45"/>
      <c r="B4097" s="44"/>
      <c r="C4097" s="46"/>
      <c r="D4097" s="46"/>
      <c r="E4097" s="46"/>
      <c r="F4097" s="46"/>
      <c r="G4097" s="46"/>
      <c r="H4097" s="46"/>
      <c r="I4097" s="46"/>
      <c r="J4097" s="46"/>
      <c r="K4097" s="46"/>
      <c r="L4097" s="46"/>
      <c r="M4097" s="46"/>
      <c r="N4097" s="46"/>
      <c r="O4097" s="46"/>
    </row>
    <row r="4098" spans="1:15">
      <c r="A4098" s="45"/>
      <c r="B4098" s="44"/>
      <c r="C4098" s="46"/>
      <c r="D4098" s="46"/>
      <c r="E4098" s="46"/>
      <c r="F4098" s="46"/>
      <c r="G4098" s="46"/>
      <c r="H4098" s="46"/>
      <c r="I4098" s="46"/>
      <c r="J4098" s="46"/>
      <c r="K4098" s="46"/>
      <c r="L4098" s="46"/>
      <c r="M4098" s="46"/>
      <c r="N4098" s="46"/>
      <c r="O4098" s="46"/>
    </row>
    <row r="4099" spans="1:15">
      <c r="A4099" s="45"/>
      <c r="B4099" s="44"/>
      <c r="C4099" s="46"/>
      <c r="D4099" s="46"/>
      <c r="E4099" s="46"/>
      <c r="F4099" s="46"/>
      <c r="G4099" s="46"/>
      <c r="H4099" s="46"/>
      <c r="I4099" s="46"/>
      <c r="J4099" s="46"/>
      <c r="K4099" s="46"/>
      <c r="L4099" s="46"/>
      <c r="M4099" s="46"/>
      <c r="N4099" s="46"/>
      <c r="O4099" s="46"/>
    </row>
    <row r="4100" spans="1:15">
      <c r="A4100" s="45"/>
      <c r="B4100" s="44"/>
      <c r="C4100" s="46"/>
      <c r="D4100" s="46"/>
      <c r="E4100" s="46"/>
      <c r="F4100" s="46"/>
      <c r="G4100" s="46"/>
      <c r="H4100" s="46"/>
      <c r="I4100" s="46"/>
      <c r="J4100" s="46"/>
      <c r="K4100" s="46"/>
      <c r="L4100" s="46"/>
      <c r="M4100" s="46"/>
      <c r="N4100" s="46"/>
      <c r="O4100" s="46"/>
    </row>
    <row r="4101" spans="1:15">
      <c r="A4101" s="45"/>
      <c r="B4101" s="44"/>
      <c r="C4101" s="46"/>
      <c r="D4101" s="46"/>
      <c r="E4101" s="46"/>
      <c r="F4101" s="46"/>
      <c r="G4101" s="46"/>
      <c r="H4101" s="46"/>
      <c r="I4101" s="46"/>
      <c r="J4101" s="46"/>
      <c r="K4101" s="46"/>
      <c r="L4101" s="46"/>
      <c r="M4101" s="46"/>
      <c r="N4101" s="46"/>
      <c r="O4101" s="46"/>
    </row>
    <row r="4102" spans="1:15">
      <c r="A4102" s="45"/>
      <c r="B4102" s="44"/>
      <c r="C4102" s="46"/>
      <c r="D4102" s="46"/>
      <c r="E4102" s="46"/>
      <c r="F4102" s="46"/>
      <c r="G4102" s="46"/>
      <c r="H4102" s="46"/>
      <c r="I4102" s="46"/>
      <c r="J4102" s="46"/>
      <c r="K4102" s="46"/>
      <c r="L4102" s="46"/>
      <c r="M4102" s="46"/>
      <c r="N4102" s="46"/>
      <c r="O4102" s="46"/>
    </row>
    <row r="4103" spans="1:15">
      <c r="A4103" s="45"/>
      <c r="B4103" s="44"/>
      <c r="C4103" s="46"/>
      <c r="D4103" s="46"/>
      <c r="E4103" s="46"/>
      <c r="F4103" s="46"/>
      <c r="G4103" s="46"/>
      <c r="H4103" s="46"/>
      <c r="I4103" s="46"/>
      <c r="J4103" s="46"/>
      <c r="K4103" s="46"/>
      <c r="L4103" s="46"/>
      <c r="M4103" s="46"/>
      <c r="N4103" s="46"/>
      <c r="O4103" s="46"/>
    </row>
    <row r="4104" spans="1:15">
      <c r="A4104" s="45"/>
      <c r="B4104" s="44"/>
      <c r="C4104" s="46"/>
      <c r="D4104" s="46"/>
      <c r="E4104" s="46"/>
      <c r="F4104" s="46"/>
      <c r="G4104" s="46"/>
      <c r="H4104" s="46"/>
      <c r="I4104" s="46"/>
      <c r="J4104" s="46"/>
      <c r="K4104" s="46"/>
      <c r="L4104" s="46"/>
      <c r="M4104" s="46"/>
      <c r="N4104" s="46"/>
      <c r="O4104" s="46"/>
    </row>
    <row r="4105" spans="1:15">
      <c r="A4105" s="45"/>
      <c r="B4105" s="44"/>
      <c r="C4105" s="46"/>
      <c r="D4105" s="46"/>
      <c r="E4105" s="46"/>
      <c r="F4105" s="46"/>
      <c r="G4105" s="46"/>
      <c r="H4105" s="46"/>
      <c r="I4105" s="46"/>
      <c r="J4105" s="46"/>
      <c r="K4105" s="46"/>
      <c r="L4105" s="46"/>
      <c r="M4105" s="46"/>
      <c r="N4105" s="46"/>
      <c r="O4105" s="46"/>
    </row>
    <row r="4106" spans="1:15">
      <c r="A4106" s="45"/>
      <c r="B4106" s="44"/>
      <c r="C4106" s="46"/>
      <c r="D4106" s="46"/>
      <c r="E4106" s="46"/>
      <c r="F4106" s="46"/>
      <c r="G4106" s="46"/>
      <c r="H4106" s="46"/>
      <c r="I4106" s="46"/>
      <c r="J4106" s="46"/>
      <c r="K4106" s="46"/>
      <c r="L4106" s="46"/>
      <c r="M4106" s="46"/>
      <c r="N4106" s="46"/>
      <c r="O4106" s="46"/>
    </row>
    <row r="4107" spans="1:15">
      <c r="A4107" s="45"/>
      <c r="B4107" s="44"/>
      <c r="C4107" s="46"/>
      <c r="D4107" s="46"/>
      <c r="E4107" s="46"/>
      <c r="F4107" s="46"/>
      <c r="G4107" s="46"/>
      <c r="H4107" s="46"/>
      <c r="I4107" s="46"/>
      <c r="J4107" s="46"/>
      <c r="K4107" s="46"/>
      <c r="L4107" s="46"/>
      <c r="M4107" s="46"/>
      <c r="N4107" s="46"/>
      <c r="O4107" s="46"/>
    </row>
    <row r="4108" spans="1:15">
      <c r="A4108" s="45"/>
      <c r="B4108" s="44"/>
      <c r="C4108" s="46"/>
      <c r="D4108" s="46"/>
      <c r="E4108" s="46"/>
      <c r="F4108" s="46"/>
      <c r="G4108" s="46"/>
      <c r="H4108" s="46"/>
      <c r="I4108" s="46"/>
      <c r="J4108" s="46"/>
      <c r="K4108" s="46"/>
      <c r="L4108" s="46"/>
      <c r="M4108" s="46"/>
      <c r="N4108" s="46"/>
      <c r="O4108" s="46"/>
    </row>
    <row r="4109" spans="1:15">
      <c r="A4109" s="45"/>
      <c r="B4109" s="44"/>
      <c r="C4109" s="46"/>
      <c r="D4109" s="46"/>
      <c r="E4109" s="46"/>
      <c r="F4109" s="46"/>
      <c r="G4109" s="46"/>
      <c r="H4109" s="46"/>
      <c r="I4109" s="46"/>
      <c r="J4109" s="46"/>
      <c r="K4109" s="46"/>
      <c r="L4109" s="46"/>
      <c r="M4109" s="46"/>
      <c r="N4109" s="46"/>
      <c r="O4109" s="46"/>
    </row>
    <row r="4110" spans="1:15">
      <c r="A4110" s="45"/>
      <c r="B4110" s="44"/>
      <c r="C4110" s="46"/>
      <c r="D4110" s="46"/>
      <c r="E4110" s="46"/>
      <c r="F4110" s="46"/>
      <c r="G4110" s="46"/>
      <c r="H4110" s="46"/>
      <c r="I4110" s="46"/>
      <c r="J4110" s="46"/>
      <c r="K4110" s="46"/>
      <c r="L4110" s="46"/>
      <c r="M4110" s="46"/>
      <c r="N4110" s="46"/>
      <c r="O4110" s="46"/>
    </row>
    <row r="4111" spans="1:15">
      <c r="A4111" s="45"/>
      <c r="B4111" s="44"/>
      <c r="C4111" s="46"/>
      <c r="D4111" s="46"/>
      <c r="E4111" s="46"/>
      <c r="F4111" s="46"/>
      <c r="G4111" s="46"/>
      <c r="H4111" s="46"/>
      <c r="I4111" s="46"/>
      <c r="J4111" s="46"/>
      <c r="K4111" s="46"/>
      <c r="L4111" s="46"/>
      <c r="M4111" s="46"/>
      <c r="N4111" s="46"/>
      <c r="O4111" s="46"/>
    </row>
    <row r="4112" spans="1:15">
      <c r="A4112" s="45"/>
      <c r="B4112" s="44"/>
      <c r="C4112" s="46"/>
      <c r="D4112" s="46"/>
      <c r="E4112" s="46"/>
      <c r="F4112" s="46"/>
      <c r="G4112" s="46"/>
      <c r="H4112" s="46"/>
      <c r="I4112" s="46"/>
      <c r="J4112" s="46"/>
      <c r="K4112" s="46"/>
      <c r="L4112" s="46"/>
      <c r="M4112" s="46"/>
      <c r="N4112" s="46"/>
      <c r="O4112" s="46"/>
    </row>
    <row r="4113" spans="1:15">
      <c r="A4113" s="45"/>
      <c r="B4113" s="44"/>
      <c r="C4113" s="46"/>
      <c r="D4113" s="46"/>
      <c r="E4113" s="46"/>
      <c r="F4113" s="46"/>
      <c r="G4113" s="46"/>
      <c r="H4113" s="46"/>
      <c r="I4113" s="46"/>
      <c r="J4113" s="46"/>
      <c r="K4113" s="46"/>
      <c r="L4113" s="46"/>
      <c r="M4113" s="46"/>
      <c r="N4113" s="46"/>
      <c r="O4113" s="46"/>
    </row>
    <row r="4114" spans="1:15">
      <c r="A4114" s="45"/>
      <c r="B4114" s="44"/>
      <c r="C4114" s="46"/>
      <c r="D4114" s="46"/>
      <c r="E4114" s="46"/>
      <c r="F4114" s="46"/>
      <c r="G4114" s="46"/>
      <c r="H4114" s="46"/>
      <c r="I4114" s="46"/>
      <c r="J4114" s="46"/>
      <c r="K4114" s="46"/>
      <c r="L4114" s="46"/>
      <c r="M4114" s="46"/>
      <c r="N4114" s="46"/>
      <c r="O4114" s="46"/>
    </row>
    <row r="4115" spans="1:15">
      <c r="A4115" s="45"/>
      <c r="B4115" s="44"/>
      <c r="C4115" s="46"/>
      <c r="D4115" s="46"/>
      <c r="E4115" s="46"/>
      <c r="F4115" s="46"/>
      <c r="G4115" s="46"/>
      <c r="H4115" s="46"/>
      <c r="I4115" s="46"/>
      <c r="J4115" s="46"/>
      <c r="K4115" s="46"/>
      <c r="L4115" s="46"/>
      <c r="M4115" s="46"/>
      <c r="N4115" s="46"/>
      <c r="O4115" s="46"/>
    </row>
    <row r="4116" spans="1:15">
      <c r="A4116" s="45"/>
      <c r="B4116" s="44"/>
      <c r="C4116" s="46"/>
      <c r="D4116" s="46"/>
      <c r="E4116" s="46"/>
      <c r="F4116" s="46"/>
      <c r="G4116" s="46"/>
      <c r="H4116" s="46"/>
      <c r="I4116" s="46"/>
      <c r="J4116" s="46"/>
      <c r="K4116" s="46"/>
      <c r="L4116" s="46"/>
      <c r="M4116" s="46"/>
      <c r="N4116" s="46"/>
      <c r="O4116" s="46"/>
    </row>
    <row r="4117" spans="1:15">
      <c r="A4117" s="45"/>
      <c r="B4117" s="44"/>
      <c r="C4117" s="46"/>
      <c r="D4117" s="46"/>
      <c r="E4117" s="46"/>
      <c r="F4117" s="46"/>
      <c r="G4117" s="46"/>
      <c r="H4117" s="46"/>
      <c r="I4117" s="46"/>
      <c r="J4117" s="46"/>
      <c r="K4117" s="46"/>
      <c r="L4117" s="46"/>
      <c r="M4117" s="46"/>
      <c r="N4117" s="46"/>
      <c r="O4117" s="46"/>
    </row>
    <row r="4118" spans="1:15">
      <c r="A4118" s="45"/>
      <c r="B4118" s="44"/>
      <c r="C4118" s="46"/>
      <c r="D4118" s="46"/>
      <c r="E4118" s="46"/>
      <c r="F4118" s="46"/>
      <c r="G4118" s="46"/>
      <c r="H4118" s="46"/>
      <c r="I4118" s="46"/>
      <c r="J4118" s="46"/>
      <c r="K4118" s="46"/>
      <c r="L4118" s="46"/>
      <c r="M4118" s="46"/>
      <c r="N4118" s="46"/>
      <c r="O4118" s="46"/>
    </row>
    <row r="4119" spans="1:15">
      <c r="A4119" s="45"/>
      <c r="B4119" s="44"/>
      <c r="C4119" s="46"/>
      <c r="D4119" s="46"/>
      <c r="E4119" s="46"/>
      <c r="F4119" s="46"/>
      <c r="G4119" s="46"/>
      <c r="H4119" s="46"/>
      <c r="I4119" s="46"/>
      <c r="J4119" s="46"/>
      <c r="K4119" s="46"/>
      <c r="L4119" s="46"/>
      <c r="M4119" s="46"/>
      <c r="N4119" s="46"/>
      <c r="O4119" s="46"/>
    </row>
    <row r="4120" spans="1:15">
      <c r="A4120" s="45"/>
      <c r="B4120" s="44"/>
      <c r="C4120" s="46"/>
      <c r="D4120" s="46"/>
      <c r="E4120" s="46"/>
      <c r="F4120" s="46"/>
      <c r="G4120" s="46"/>
      <c r="H4120" s="46"/>
      <c r="I4120" s="46"/>
      <c r="J4120" s="46"/>
      <c r="K4120" s="46"/>
      <c r="L4120" s="46"/>
      <c r="M4120" s="46"/>
      <c r="N4120" s="46"/>
      <c r="O4120" s="46"/>
    </row>
    <row r="4121" spans="1:15">
      <c r="A4121" s="45"/>
      <c r="B4121" s="44"/>
      <c r="C4121" s="46"/>
      <c r="D4121" s="46"/>
      <c r="E4121" s="46"/>
      <c r="F4121" s="46"/>
      <c r="G4121" s="46"/>
      <c r="H4121" s="46"/>
      <c r="I4121" s="46"/>
      <c r="J4121" s="46"/>
      <c r="K4121" s="46"/>
      <c r="L4121" s="46"/>
      <c r="M4121" s="46"/>
      <c r="N4121" s="46"/>
      <c r="O4121" s="46"/>
    </row>
    <row r="4122" spans="1:15">
      <c r="A4122" s="45"/>
      <c r="B4122" s="44"/>
      <c r="C4122" s="46"/>
      <c r="D4122" s="46"/>
      <c r="E4122" s="46"/>
      <c r="F4122" s="46"/>
      <c r="G4122" s="46"/>
      <c r="H4122" s="46"/>
      <c r="I4122" s="46"/>
      <c r="J4122" s="46"/>
      <c r="K4122" s="46"/>
      <c r="L4122" s="46"/>
      <c r="M4122" s="46"/>
      <c r="N4122" s="46"/>
      <c r="O4122" s="46"/>
    </row>
    <row r="4123" spans="1:15">
      <c r="A4123" s="45"/>
      <c r="B4123" s="44"/>
      <c r="C4123" s="46"/>
      <c r="D4123" s="46"/>
      <c r="E4123" s="46"/>
      <c r="F4123" s="46"/>
      <c r="G4123" s="46"/>
      <c r="H4123" s="46"/>
      <c r="I4123" s="46"/>
      <c r="J4123" s="46"/>
      <c r="K4123" s="46"/>
      <c r="L4123" s="46"/>
      <c r="M4123" s="46"/>
      <c r="N4123" s="46"/>
      <c r="O4123" s="46"/>
    </row>
    <row r="4124" spans="1:15">
      <c r="A4124" s="45"/>
      <c r="B4124" s="44"/>
      <c r="C4124" s="46"/>
      <c r="D4124" s="46"/>
      <c r="E4124" s="46"/>
      <c r="F4124" s="46"/>
      <c r="G4124" s="46"/>
      <c r="H4124" s="46"/>
      <c r="I4124" s="46"/>
      <c r="J4124" s="46"/>
      <c r="K4124" s="46"/>
      <c r="L4124" s="46"/>
      <c r="M4124" s="46"/>
      <c r="N4124" s="46"/>
      <c r="O4124" s="46"/>
    </row>
    <row r="4125" spans="1:15">
      <c r="A4125" s="45"/>
      <c r="B4125" s="44"/>
      <c r="C4125" s="46"/>
      <c r="D4125" s="46"/>
      <c r="E4125" s="46"/>
      <c r="F4125" s="46"/>
      <c r="G4125" s="46"/>
      <c r="H4125" s="46"/>
      <c r="I4125" s="46"/>
      <c r="J4125" s="46"/>
      <c r="K4125" s="46"/>
      <c r="L4125" s="46"/>
      <c r="M4125" s="46"/>
      <c r="N4125" s="46"/>
      <c r="O4125" s="46"/>
    </row>
    <row r="4126" spans="1:15">
      <c r="A4126" s="45"/>
      <c r="B4126" s="44"/>
      <c r="C4126" s="46"/>
      <c r="D4126" s="46"/>
      <c r="E4126" s="46"/>
      <c r="F4126" s="46"/>
      <c r="G4126" s="46"/>
      <c r="H4126" s="46"/>
      <c r="I4126" s="46"/>
      <c r="J4126" s="46"/>
      <c r="K4126" s="46"/>
      <c r="L4126" s="46"/>
      <c r="M4126" s="46"/>
      <c r="N4126" s="46"/>
      <c r="O4126" s="46"/>
    </row>
    <row r="4127" spans="1:15">
      <c r="A4127" s="45"/>
      <c r="B4127" s="44"/>
      <c r="C4127" s="46"/>
      <c r="D4127" s="46"/>
      <c r="E4127" s="46"/>
      <c r="F4127" s="46"/>
      <c r="G4127" s="46"/>
      <c r="H4127" s="46"/>
      <c r="I4127" s="46"/>
      <c r="J4127" s="46"/>
      <c r="K4127" s="46"/>
      <c r="L4127" s="46"/>
      <c r="M4127" s="46"/>
      <c r="N4127" s="46"/>
      <c r="O4127" s="46"/>
    </row>
    <row r="4128" spans="1:15">
      <c r="A4128" s="45"/>
      <c r="B4128" s="44"/>
      <c r="C4128" s="46"/>
      <c r="D4128" s="46"/>
      <c r="E4128" s="46"/>
      <c r="F4128" s="46"/>
      <c r="G4128" s="46"/>
      <c r="H4128" s="46"/>
      <c r="I4128" s="46"/>
      <c r="J4128" s="46"/>
      <c r="K4128" s="46"/>
      <c r="L4128" s="46"/>
      <c r="M4128" s="46"/>
      <c r="N4128" s="46"/>
      <c r="O4128" s="46"/>
    </row>
    <row r="4129" spans="1:15">
      <c r="A4129" s="45"/>
      <c r="B4129" s="44"/>
      <c r="C4129" s="46"/>
      <c r="D4129" s="46"/>
      <c r="E4129" s="46"/>
      <c r="F4129" s="46"/>
      <c r="G4129" s="46"/>
      <c r="H4129" s="46"/>
      <c r="I4129" s="46"/>
      <c r="J4129" s="46"/>
      <c r="K4129" s="46"/>
      <c r="L4129" s="46"/>
      <c r="M4129" s="46"/>
      <c r="N4129" s="46"/>
      <c r="O4129" s="46"/>
    </row>
    <row r="4130" spans="1:15">
      <c r="A4130" s="45"/>
      <c r="B4130" s="44"/>
      <c r="C4130" s="46"/>
      <c r="D4130" s="46"/>
      <c r="E4130" s="46"/>
      <c r="F4130" s="46"/>
      <c r="G4130" s="46"/>
      <c r="H4130" s="46"/>
      <c r="I4130" s="46"/>
      <c r="J4130" s="46"/>
      <c r="K4130" s="46"/>
      <c r="L4130" s="46"/>
      <c r="M4130" s="46"/>
      <c r="N4130" s="46"/>
      <c r="O4130" s="46"/>
    </row>
    <row r="4131" spans="1:15">
      <c r="A4131" s="45"/>
      <c r="B4131" s="44"/>
      <c r="C4131" s="46"/>
      <c r="D4131" s="46"/>
      <c r="E4131" s="46"/>
      <c r="F4131" s="46"/>
      <c r="G4131" s="46"/>
      <c r="H4131" s="46"/>
      <c r="I4131" s="46"/>
      <c r="J4131" s="46"/>
      <c r="K4131" s="46"/>
      <c r="L4131" s="46"/>
      <c r="M4131" s="46"/>
      <c r="N4131" s="46"/>
      <c r="O4131" s="46"/>
    </row>
    <row r="4132" spans="1:15">
      <c r="A4132" s="45"/>
      <c r="B4132" s="44"/>
      <c r="C4132" s="46"/>
      <c r="D4132" s="46"/>
      <c r="E4132" s="46"/>
      <c r="F4132" s="46"/>
      <c r="G4132" s="46"/>
      <c r="H4132" s="46"/>
      <c r="I4132" s="46"/>
      <c r="J4132" s="46"/>
      <c r="K4132" s="46"/>
      <c r="L4132" s="46"/>
      <c r="M4132" s="46"/>
      <c r="N4132" s="46"/>
      <c r="O4132" s="46"/>
    </row>
    <row r="4133" spans="1:15">
      <c r="A4133" s="45"/>
      <c r="B4133" s="44"/>
      <c r="C4133" s="46"/>
      <c r="D4133" s="46"/>
      <c r="E4133" s="46"/>
      <c r="F4133" s="46"/>
      <c r="G4133" s="46"/>
      <c r="H4133" s="46"/>
      <c r="I4133" s="46"/>
      <c r="J4133" s="46"/>
      <c r="K4133" s="46"/>
      <c r="L4133" s="46"/>
      <c r="M4133" s="46"/>
      <c r="N4133" s="46"/>
      <c r="O4133" s="46"/>
    </row>
    <row r="4134" spans="1:15">
      <c r="A4134" s="45"/>
      <c r="B4134" s="44"/>
      <c r="C4134" s="46"/>
      <c r="D4134" s="46"/>
      <c r="E4134" s="46"/>
      <c r="F4134" s="46"/>
      <c r="G4134" s="46"/>
      <c r="H4134" s="46"/>
      <c r="I4134" s="46"/>
      <c r="J4134" s="46"/>
      <c r="K4134" s="46"/>
      <c r="L4134" s="46"/>
      <c r="M4134" s="46"/>
      <c r="N4134" s="46"/>
      <c r="O4134" s="46"/>
    </row>
    <row r="4135" spans="1:15">
      <c r="A4135" s="45"/>
      <c r="B4135" s="44"/>
      <c r="C4135" s="46"/>
      <c r="D4135" s="46"/>
      <c r="E4135" s="46"/>
      <c r="F4135" s="46"/>
      <c r="G4135" s="46"/>
      <c r="H4135" s="46"/>
      <c r="I4135" s="46"/>
      <c r="J4135" s="46"/>
      <c r="K4135" s="46"/>
      <c r="L4135" s="46"/>
      <c r="M4135" s="46"/>
      <c r="N4135" s="46"/>
      <c r="O4135" s="46"/>
    </row>
    <row r="4136" spans="1:15">
      <c r="A4136" s="45"/>
      <c r="B4136" s="44"/>
      <c r="C4136" s="46"/>
      <c r="D4136" s="46"/>
      <c r="E4136" s="46"/>
      <c r="F4136" s="46"/>
      <c r="G4136" s="46"/>
      <c r="H4136" s="46"/>
      <c r="I4136" s="46"/>
      <c r="J4136" s="46"/>
      <c r="K4136" s="46"/>
      <c r="L4136" s="46"/>
      <c r="M4136" s="46"/>
      <c r="N4136" s="46"/>
      <c r="O4136" s="46"/>
    </row>
    <row r="4137" spans="1:15">
      <c r="A4137" s="45"/>
      <c r="B4137" s="44"/>
      <c r="C4137" s="46"/>
      <c r="D4137" s="46"/>
      <c r="E4137" s="46"/>
      <c r="F4137" s="46"/>
      <c r="G4137" s="46"/>
      <c r="H4137" s="46"/>
      <c r="I4137" s="46"/>
      <c r="J4137" s="46"/>
      <c r="K4137" s="46"/>
      <c r="L4137" s="46"/>
      <c r="M4137" s="46"/>
      <c r="N4137" s="46"/>
      <c r="O4137" s="46"/>
    </row>
    <row r="4138" spans="1:15">
      <c r="A4138" s="45"/>
      <c r="B4138" s="44"/>
      <c r="C4138" s="46"/>
      <c r="D4138" s="46"/>
      <c r="E4138" s="46"/>
      <c r="F4138" s="46"/>
      <c r="G4138" s="46"/>
      <c r="H4138" s="46"/>
      <c r="I4138" s="46"/>
      <c r="J4138" s="46"/>
      <c r="K4138" s="46"/>
      <c r="L4138" s="46"/>
      <c r="M4138" s="46"/>
      <c r="N4138" s="46"/>
      <c r="O4138" s="46"/>
    </row>
    <row r="4139" spans="1:15">
      <c r="A4139" s="45"/>
      <c r="B4139" s="44"/>
      <c r="C4139" s="46"/>
      <c r="D4139" s="46"/>
      <c r="E4139" s="46"/>
      <c r="F4139" s="46"/>
      <c r="G4139" s="46"/>
      <c r="H4139" s="46"/>
      <c r="I4139" s="46"/>
      <c r="J4139" s="46"/>
      <c r="K4139" s="46"/>
      <c r="L4139" s="46"/>
      <c r="M4139" s="46"/>
      <c r="N4139" s="46"/>
      <c r="O4139" s="46"/>
    </row>
    <row r="4140" spans="1:15">
      <c r="A4140" s="45"/>
      <c r="B4140" s="44"/>
      <c r="C4140" s="46"/>
      <c r="D4140" s="46"/>
      <c r="E4140" s="46"/>
      <c r="F4140" s="46"/>
      <c r="G4140" s="46"/>
      <c r="H4140" s="46"/>
      <c r="I4140" s="46"/>
      <c r="J4140" s="46"/>
      <c r="K4140" s="46"/>
      <c r="L4140" s="46"/>
      <c r="M4140" s="46"/>
      <c r="N4140" s="46"/>
      <c r="O4140" s="46"/>
    </row>
    <row r="4141" spans="1:15">
      <c r="A4141" s="45"/>
      <c r="B4141" s="44"/>
      <c r="C4141" s="46"/>
      <c r="D4141" s="46"/>
      <c r="E4141" s="46"/>
      <c r="F4141" s="46"/>
      <c r="G4141" s="46"/>
      <c r="H4141" s="46"/>
      <c r="I4141" s="46"/>
      <c r="J4141" s="46"/>
      <c r="K4141" s="46"/>
      <c r="L4141" s="46"/>
      <c r="M4141" s="46"/>
      <c r="N4141" s="46"/>
      <c r="O4141" s="46"/>
    </row>
    <row r="4142" spans="1:15">
      <c r="A4142" s="45"/>
      <c r="B4142" s="44"/>
      <c r="C4142" s="46"/>
      <c r="D4142" s="46"/>
      <c r="E4142" s="46"/>
      <c r="F4142" s="46"/>
      <c r="G4142" s="46"/>
      <c r="H4142" s="46"/>
      <c r="I4142" s="46"/>
      <c r="J4142" s="46"/>
      <c r="K4142" s="46"/>
      <c r="L4142" s="46"/>
      <c r="M4142" s="46"/>
      <c r="N4142" s="46"/>
      <c r="O4142" s="46"/>
    </row>
    <row r="4143" spans="1:15">
      <c r="A4143" s="45"/>
      <c r="B4143" s="44"/>
      <c r="C4143" s="46"/>
      <c r="D4143" s="46"/>
      <c r="E4143" s="46"/>
      <c r="F4143" s="46"/>
      <c r="G4143" s="46"/>
      <c r="H4143" s="46"/>
      <c r="I4143" s="46"/>
      <c r="J4143" s="46"/>
      <c r="K4143" s="46"/>
      <c r="L4143" s="46"/>
      <c r="M4143" s="46"/>
      <c r="N4143" s="46"/>
      <c r="O4143" s="46"/>
    </row>
    <row r="4144" spans="1:15">
      <c r="A4144" s="45"/>
      <c r="B4144" s="44"/>
      <c r="C4144" s="46"/>
      <c r="D4144" s="46"/>
      <c r="E4144" s="46"/>
      <c r="F4144" s="46"/>
      <c r="G4144" s="46"/>
      <c r="H4144" s="46"/>
      <c r="I4144" s="46"/>
      <c r="J4144" s="46"/>
      <c r="K4144" s="46"/>
      <c r="L4144" s="46"/>
      <c r="M4144" s="46"/>
      <c r="N4144" s="46"/>
      <c r="O4144" s="46"/>
    </row>
    <row r="4145" spans="1:15">
      <c r="A4145" s="45"/>
      <c r="B4145" s="44"/>
      <c r="C4145" s="46"/>
      <c r="D4145" s="46"/>
      <c r="E4145" s="46"/>
      <c r="F4145" s="46"/>
      <c r="G4145" s="46"/>
      <c r="H4145" s="46"/>
      <c r="I4145" s="46"/>
      <c r="J4145" s="46"/>
      <c r="K4145" s="46"/>
      <c r="L4145" s="46"/>
      <c r="M4145" s="46"/>
      <c r="N4145" s="46"/>
      <c r="O4145" s="46"/>
    </row>
    <row r="4146" spans="1:15">
      <c r="A4146" s="45"/>
      <c r="B4146" s="44"/>
      <c r="C4146" s="46"/>
      <c r="D4146" s="46"/>
      <c r="E4146" s="46"/>
      <c r="F4146" s="46"/>
      <c r="G4146" s="46"/>
      <c r="H4146" s="46"/>
      <c r="I4146" s="46"/>
      <c r="J4146" s="46"/>
      <c r="K4146" s="46"/>
      <c r="L4146" s="46"/>
      <c r="M4146" s="46"/>
      <c r="N4146" s="46"/>
      <c r="O4146" s="46"/>
    </row>
    <row r="4147" spans="1:15">
      <c r="A4147" s="45"/>
      <c r="B4147" s="44"/>
      <c r="C4147" s="46"/>
      <c r="D4147" s="46"/>
      <c r="E4147" s="46"/>
      <c r="F4147" s="46"/>
      <c r="G4147" s="46"/>
      <c r="H4147" s="46"/>
      <c r="I4147" s="46"/>
      <c r="J4147" s="46"/>
      <c r="K4147" s="46"/>
      <c r="L4147" s="46"/>
      <c r="M4147" s="46"/>
      <c r="N4147" s="46"/>
      <c r="O4147" s="46"/>
    </row>
    <row r="4148" spans="1:15">
      <c r="A4148" s="45"/>
      <c r="B4148" s="44"/>
      <c r="C4148" s="46"/>
      <c r="D4148" s="46"/>
      <c r="E4148" s="46"/>
      <c r="F4148" s="46"/>
      <c r="G4148" s="46"/>
      <c r="H4148" s="46"/>
      <c r="I4148" s="46"/>
      <c r="J4148" s="46"/>
      <c r="K4148" s="46"/>
      <c r="L4148" s="46"/>
      <c r="M4148" s="46"/>
      <c r="N4148" s="46"/>
      <c r="O4148" s="46"/>
    </row>
    <row r="4149" spans="1:15">
      <c r="A4149" s="45"/>
      <c r="B4149" s="44"/>
      <c r="C4149" s="46"/>
      <c r="D4149" s="46"/>
      <c r="E4149" s="46"/>
      <c r="F4149" s="46"/>
      <c r="G4149" s="46"/>
      <c r="H4149" s="46"/>
      <c r="I4149" s="46"/>
      <c r="J4149" s="46"/>
      <c r="K4149" s="46"/>
      <c r="L4149" s="46"/>
      <c r="M4149" s="46"/>
      <c r="N4149" s="46"/>
      <c r="O4149" s="46"/>
    </row>
    <row r="4150" spans="1:15">
      <c r="A4150" s="45"/>
      <c r="B4150" s="44"/>
      <c r="C4150" s="46"/>
      <c r="D4150" s="46"/>
      <c r="E4150" s="46"/>
      <c r="F4150" s="46"/>
      <c r="G4150" s="46"/>
      <c r="H4150" s="46"/>
      <c r="I4150" s="46"/>
      <c r="J4150" s="46"/>
      <c r="K4150" s="46"/>
      <c r="L4150" s="46"/>
      <c r="M4150" s="46"/>
      <c r="N4150" s="46"/>
      <c r="O4150" s="46"/>
    </row>
    <row r="4151" spans="1:15">
      <c r="A4151" s="45"/>
      <c r="B4151" s="44"/>
      <c r="C4151" s="46"/>
      <c r="D4151" s="46"/>
      <c r="E4151" s="46"/>
      <c r="F4151" s="46"/>
      <c r="G4151" s="46"/>
      <c r="H4151" s="46"/>
      <c r="I4151" s="46"/>
      <c r="J4151" s="46"/>
      <c r="K4151" s="46"/>
      <c r="L4151" s="46"/>
      <c r="M4151" s="46"/>
      <c r="N4151" s="46"/>
      <c r="O4151" s="46"/>
    </row>
    <row r="4152" spans="1:15">
      <c r="A4152" s="45"/>
      <c r="B4152" s="44"/>
      <c r="C4152" s="46"/>
      <c r="D4152" s="46"/>
      <c r="E4152" s="46"/>
      <c r="F4152" s="46"/>
      <c r="G4152" s="46"/>
      <c r="H4152" s="46"/>
      <c r="I4152" s="46"/>
      <c r="J4152" s="46"/>
      <c r="K4152" s="46"/>
      <c r="L4152" s="46"/>
      <c r="M4152" s="46"/>
      <c r="N4152" s="46"/>
      <c r="O4152" s="46"/>
    </row>
    <row r="4153" spans="1:15">
      <c r="A4153" s="45"/>
      <c r="B4153" s="44"/>
      <c r="C4153" s="46"/>
      <c r="D4153" s="46"/>
      <c r="E4153" s="46"/>
      <c r="F4153" s="46"/>
      <c r="G4153" s="46"/>
      <c r="H4153" s="46"/>
      <c r="I4153" s="46"/>
      <c r="J4153" s="46"/>
      <c r="K4153" s="46"/>
      <c r="L4153" s="46"/>
      <c r="M4153" s="46"/>
      <c r="N4153" s="46"/>
      <c r="O4153" s="46"/>
    </row>
    <row r="4154" spans="1:15">
      <c r="A4154" s="45"/>
      <c r="B4154" s="44"/>
      <c r="C4154" s="46"/>
      <c r="D4154" s="46"/>
      <c r="E4154" s="46"/>
      <c r="F4154" s="46"/>
      <c r="G4154" s="46"/>
      <c r="H4154" s="46"/>
      <c r="I4154" s="46"/>
      <c r="J4154" s="46"/>
      <c r="K4154" s="46"/>
      <c r="L4154" s="46"/>
      <c r="M4154" s="46"/>
      <c r="N4154" s="46"/>
      <c r="O4154" s="46"/>
    </row>
    <row r="4155" spans="1:15">
      <c r="A4155" s="45"/>
      <c r="B4155" s="44"/>
      <c r="C4155" s="46"/>
      <c r="D4155" s="46"/>
      <c r="E4155" s="46"/>
      <c r="F4155" s="46"/>
      <c r="G4155" s="46"/>
      <c r="H4155" s="46"/>
      <c r="I4155" s="46"/>
      <c r="J4155" s="46"/>
      <c r="K4155" s="46"/>
      <c r="L4155" s="46"/>
      <c r="M4155" s="46"/>
      <c r="N4155" s="46"/>
      <c r="O4155" s="46"/>
    </row>
    <row r="4156" spans="1:15">
      <c r="A4156" s="45"/>
      <c r="B4156" s="44"/>
      <c r="C4156" s="46"/>
      <c r="D4156" s="46"/>
      <c r="E4156" s="46"/>
      <c r="F4156" s="46"/>
      <c r="G4156" s="46"/>
      <c r="H4156" s="46"/>
      <c r="I4156" s="46"/>
      <c r="J4156" s="46"/>
      <c r="K4156" s="46"/>
      <c r="L4156" s="46"/>
      <c r="M4156" s="46"/>
      <c r="N4156" s="46"/>
      <c r="O4156" s="46"/>
    </row>
    <row r="4157" spans="1:15">
      <c r="A4157" s="45"/>
      <c r="B4157" s="44"/>
      <c r="C4157" s="46"/>
      <c r="D4157" s="46"/>
      <c r="E4157" s="46"/>
      <c r="F4157" s="46"/>
      <c r="G4157" s="46"/>
      <c r="H4157" s="46"/>
      <c r="I4157" s="46"/>
      <c r="J4157" s="46"/>
      <c r="K4157" s="46"/>
      <c r="L4157" s="46"/>
      <c r="M4157" s="46"/>
      <c r="N4157" s="46"/>
      <c r="O4157" s="46"/>
    </row>
    <row r="4158" spans="1:15">
      <c r="A4158" s="45"/>
      <c r="B4158" s="44"/>
      <c r="C4158" s="46"/>
      <c r="D4158" s="46"/>
      <c r="E4158" s="46"/>
      <c r="F4158" s="46"/>
      <c r="G4158" s="46"/>
      <c r="H4158" s="46"/>
      <c r="I4158" s="46"/>
      <c r="J4158" s="46"/>
      <c r="K4158" s="46"/>
      <c r="L4158" s="46"/>
      <c r="M4158" s="46"/>
      <c r="N4158" s="46"/>
      <c r="O4158" s="46"/>
    </row>
    <row r="4159" spans="1:15">
      <c r="A4159" s="45"/>
      <c r="B4159" s="44"/>
      <c r="C4159" s="46"/>
      <c r="D4159" s="46"/>
      <c r="E4159" s="46"/>
      <c r="F4159" s="46"/>
      <c r="G4159" s="46"/>
      <c r="H4159" s="46"/>
      <c r="I4159" s="46"/>
      <c r="J4159" s="46"/>
      <c r="K4159" s="46"/>
      <c r="L4159" s="46"/>
      <c r="M4159" s="46"/>
      <c r="N4159" s="46"/>
      <c r="O4159" s="46"/>
    </row>
    <row r="4160" spans="1:15">
      <c r="A4160" s="45"/>
      <c r="B4160" s="44"/>
      <c r="C4160" s="46"/>
      <c r="D4160" s="46"/>
      <c r="E4160" s="46"/>
      <c r="F4160" s="46"/>
      <c r="G4160" s="46"/>
      <c r="H4160" s="46"/>
      <c r="I4160" s="46"/>
      <c r="J4160" s="46"/>
      <c r="K4160" s="46"/>
      <c r="L4160" s="46"/>
      <c r="M4160" s="46"/>
      <c r="N4160" s="46"/>
      <c r="O4160" s="46"/>
    </row>
    <row r="4161" spans="1:15">
      <c r="A4161" s="45"/>
      <c r="B4161" s="44"/>
      <c r="C4161" s="46"/>
      <c r="D4161" s="46"/>
      <c r="E4161" s="46"/>
      <c r="F4161" s="46"/>
      <c r="G4161" s="46"/>
      <c r="H4161" s="46"/>
      <c r="I4161" s="46"/>
      <c r="J4161" s="46"/>
      <c r="K4161" s="46"/>
      <c r="L4161" s="46"/>
      <c r="M4161" s="46"/>
      <c r="N4161" s="46"/>
      <c r="O4161" s="46"/>
    </row>
    <row r="4162" spans="1:15">
      <c r="A4162" s="45"/>
      <c r="B4162" s="44"/>
      <c r="C4162" s="46"/>
      <c r="D4162" s="46"/>
      <c r="E4162" s="46"/>
      <c r="F4162" s="46"/>
      <c r="G4162" s="46"/>
      <c r="H4162" s="46"/>
      <c r="I4162" s="46"/>
      <c r="J4162" s="46"/>
      <c r="K4162" s="46"/>
      <c r="L4162" s="46"/>
      <c r="M4162" s="46"/>
      <c r="N4162" s="46"/>
      <c r="O4162" s="46"/>
    </row>
    <row r="4163" spans="1:15">
      <c r="A4163" s="45"/>
      <c r="B4163" s="44"/>
      <c r="C4163" s="46"/>
      <c r="D4163" s="46"/>
      <c r="E4163" s="46"/>
      <c r="F4163" s="46"/>
      <c r="G4163" s="46"/>
      <c r="H4163" s="46"/>
      <c r="I4163" s="46"/>
      <c r="J4163" s="46"/>
      <c r="K4163" s="46"/>
      <c r="L4163" s="46"/>
      <c r="M4163" s="46"/>
      <c r="N4163" s="46"/>
      <c r="O4163" s="46"/>
    </row>
    <row r="4164" spans="1:15">
      <c r="A4164" s="45"/>
      <c r="B4164" s="44"/>
      <c r="C4164" s="46"/>
      <c r="D4164" s="46"/>
      <c r="E4164" s="46"/>
      <c r="F4164" s="46"/>
      <c r="G4164" s="46"/>
      <c r="H4164" s="46"/>
      <c r="I4164" s="46"/>
      <c r="J4164" s="46"/>
      <c r="K4164" s="46"/>
      <c r="L4164" s="46"/>
      <c r="M4164" s="46"/>
      <c r="N4164" s="46"/>
      <c r="O4164" s="46"/>
    </row>
    <row r="4165" spans="1:15">
      <c r="A4165" s="45"/>
      <c r="B4165" s="44"/>
      <c r="C4165" s="46"/>
      <c r="D4165" s="46"/>
      <c r="E4165" s="46"/>
      <c r="F4165" s="46"/>
      <c r="G4165" s="46"/>
      <c r="H4165" s="46"/>
      <c r="I4165" s="46"/>
      <c r="J4165" s="46"/>
      <c r="K4165" s="46"/>
      <c r="L4165" s="46"/>
      <c r="M4165" s="46"/>
      <c r="N4165" s="46"/>
      <c r="O4165" s="46"/>
    </row>
    <row r="4166" spans="1:15">
      <c r="A4166" s="45"/>
      <c r="B4166" s="44"/>
      <c r="C4166" s="46"/>
      <c r="D4166" s="46"/>
      <c r="E4166" s="46"/>
      <c r="F4166" s="46"/>
      <c r="G4166" s="46"/>
      <c r="H4166" s="46"/>
      <c r="I4166" s="46"/>
      <c r="J4166" s="46"/>
      <c r="K4166" s="46"/>
      <c r="L4166" s="46"/>
      <c r="M4166" s="46"/>
      <c r="N4166" s="46"/>
      <c r="O4166" s="46"/>
    </row>
    <row r="4167" spans="1:15">
      <c r="A4167" s="45"/>
      <c r="B4167" s="44"/>
      <c r="C4167" s="46"/>
      <c r="D4167" s="46"/>
      <c r="E4167" s="46"/>
      <c r="F4167" s="46"/>
      <c r="G4167" s="46"/>
      <c r="H4167" s="46"/>
      <c r="I4167" s="46"/>
      <c r="J4167" s="46"/>
      <c r="K4167" s="46"/>
      <c r="L4167" s="46"/>
      <c r="M4167" s="46"/>
      <c r="N4167" s="46"/>
      <c r="O4167" s="46"/>
    </row>
    <row r="4168" spans="1:15">
      <c r="A4168" s="45"/>
      <c r="B4168" s="44"/>
      <c r="C4168" s="46"/>
      <c r="D4168" s="46"/>
      <c r="E4168" s="46"/>
      <c r="F4168" s="46"/>
      <c r="G4168" s="46"/>
      <c r="H4168" s="46"/>
      <c r="I4168" s="46"/>
      <c r="J4168" s="46"/>
      <c r="K4168" s="46"/>
      <c r="L4168" s="46"/>
      <c r="M4168" s="46"/>
      <c r="N4168" s="46"/>
      <c r="O4168" s="46"/>
    </row>
    <row r="4169" spans="1:15">
      <c r="A4169" s="45"/>
      <c r="B4169" s="44"/>
      <c r="C4169" s="46"/>
      <c r="D4169" s="46"/>
      <c r="E4169" s="46"/>
      <c r="F4169" s="46"/>
      <c r="G4169" s="46"/>
      <c r="H4169" s="46"/>
      <c r="I4169" s="46"/>
      <c r="J4169" s="46"/>
      <c r="K4169" s="46"/>
      <c r="L4169" s="46"/>
      <c r="M4169" s="46"/>
      <c r="N4169" s="46"/>
      <c r="O4169" s="46"/>
    </row>
    <row r="4170" spans="1:15">
      <c r="A4170" s="45"/>
      <c r="B4170" s="44"/>
      <c r="C4170" s="46"/>
      <c r="D4170" s="46"/>
      <c r="E4170" s="46"/>
      <c r="F4170" s="46"/>
      <c r="G4170" s="46"/>
      <c r="H4170" s="46"/>
      <c r="I4170" s="46"/>
      <c r="J4170" s="46"/>
      <c r="K4170" s="46"/>
      <c r="L4170" s="46"/>
      <c r="M4170" s="46"/>
      <c r="N4170" s="46"/>
      <c r="O4170" s="46"/>
    </row>
    <row r="4171" spans="1:15">
      <c r="A4171" s="45"/>
      <c r="B4171" s="44"/>
      <c r="C4171" s="46"/>
      <c r="D4171" s="46"/>
      <c r="E4171" s="46"/>
      <c r="F4171" s="46"/>
      <c r="G4171" s="46"/>
      <c r="H4171" s="46"/>
      <c r="I4171" s="46"/>
      <c r="J4171" s="46"/>
      <c r="K4171" s="46"/>
      <c r="L4171" s="46"/>
      <c r="M4171" s="46"/>
      <c r="N4171" s="46"/>
      <c r="O4171" s="46"/>
    </row>
    <row r="4172" spans="1:15">
      <c r="A4172" s="45"/>
      <c r="B4172" s="44"/>
      <c r="C4172" s="46"/>
      <c r="D4172" s="46"/>
      <c r="E4172" s="46"/>
      <c r="F4172" s="46"/>
      <c r="G4172" s="46"/>
      <c r="H4172" s="46"/>
      <c r="I4172" s="46"/>
      <c r="J4172" s="46"/>
      <c r="K4172" s="46"/>
      <c r="L4172" s="46"/>
      <c r="M4172" s="46"/>
      <c r="N4172" s="46"/>
      <c r="O4172" s="46"/>
    </row>
    <row r="4173" spans="1:15">
      <c r="A4173" s="45"/>
      <c r="B4173" s="44"/>
      <c r="C4173" s="46"/>
      <c r="D4173" s="46"/>
      <c r="E4173" s="46"/>
      <c r="F4173" s="46"/>
      <c r="G4173" s="46"/>
      <c r="H4173" s="46"/>
      <c r="I4173" s="46"/>
      <c r="J4173" s="46"/>
      <c r="K4173" s="46"/>
      <c r="L4173" s="46"/>
      <c r="M4173" s="46"/>
      <c r="N4173" s="46"/>
      <c r="O4173" s="46"/>
    </row>
    <row r="4174" spans="1:15">
      <c r="A4174" s="45"/>
      <c r="B4174" s="44"/>
      <c r="C4174" s="46"/>
      <c r="D4174" s="46"/>
      <c r="E4174" s="46"/>
      <c r="F4174" s="46"/>
      <c r="G4174" s="46"/>
      <c r="H4174" s="46"/>
      <c r="I4174" s="46"/>
      <c r="J4174" s="46"/>
      <c r="K4174" s="46"/>
      <c r="L4174" s="46"/>
      <c r="M4174" s="46"/>
      <c r="N4174" s="46"/>
      <c r="O4174" s="46"/>
    </row>
    <row r="4175" spans="1:15">
      <c r="A4175" s="45"/>
      <c r="B4175" s="44"/>
      <c r="C4175" s="46"/>
      <c r="D4175" s="46"/>
      <c r="E4175" s="46"/>
      <c r="F4175" s="46"/>
      <c r="G4175" s="46"/>
      <c r="H4175" s="46"/>
      <c r="I4175" s="46"/>
      <c r="J4175" s="46"/>
      <c r="K4175" s="46"/>
      <c r="L4175" s="46"/>
      <c r="M4175" s="46"/>
      <c r="N4175" s="46"/>
      <c r="O4175" s="46"/>
    </row>
    <row r="4176" spans="1:15">
      <c r="A4176" s="45"/>
      <c r="B4176" s="44"/>
      <c r="C4176" s="46"/>
      <c r="D4176" s="46"/>
      <c r="E4176" s="46"/>
      <c r="F4176" s="46"/>
      <c r="G4176" s="46"/>
      <c r="H4176" s="46"/>
      <c r="I4176" s="46"/>
      <c r="J4176" s="46"/>
      <c r="K4176" s="46"/>
      <c r="L4176" s="46"/>
      <c r="M4176" s="46"/>
      <c r="N4176" s="46"/>
      <c r="O4176" s="46"/>
    </row>
    <row r="4177" spans="1:15">
      <c r="A4177" s="45"/>
      <c r="B4177" s="44"/>
      <c r="C4177" s="46"/>
      <c r="D4177" s="46"/>
      <c r="E4177" s="46"/>
      <c r="F4177" s="46"/>
      <c r="G4177" s="46"/>
      <c r="H4177" s="46"/>
      <c r="I4177" s="46"/>
      <c r="J4177" s="46"/>
      <c r="K4177" s="46"/>
      <c r="L4177" s="46"/>
      <c r="M4177" s="46"/>
      <c r="N4177" s="46"/>
      <c r="O4177" s="46"/>
    </row>
    <row r="4178" spans="1:15">
      <c r="A4178" s="45"/>
      <c r="B4178" s="44"/>
      <c r="C4178" s="46"/>
      <c r="D4178" s="46"/>
      <c r="E4178" s="46"/>
      <c r="F4178" s="46"/>
      <c r="G4178" s="46"/>
      <c r="H4178" s="46"/>
      <c r="I4178" s="46"/>
      <c r="J4178" s="46"/>
      <c r="K4178" s="46"/>
      <c r="L4178" s="46"/>
      <c r="M4178" s="46"/>
      <c r="N4178" s="46"/>
      <c r="O4178" s="46"/>
    </row>
    <row r="4179" spans="1:15">
      <c r="A4179" s="45"/>
      <c r="B4179" s="44"/>
      <c r="C4179" s="46"/>
      <c r="D4179" s="46"/>
      <c r="E4179" s="46"/>
      <c r="F4179" s="46"/>
      <c r="G4179" s="46"/>
      <c r="H4179" s="46"/>
      <c r="I4179" s="46"/>
      <c r="J4179" s="46"/>
      <c r="K4179" s="46"/>
      <c r="L4179" s="46"/>
      <c r="M4179" s="46"/>
      <c r="N4179" s="46"/>
      <c r="O4179" s="46"/>
    </row>
    <row r="4180" spans="1:15">
      <c r="A4180" s="45"/>
      <c r="B4180" s="44"/>
      <c r="C4180" s="46"/>
      <c r="D4180" s="46"/>
      <c r="E4180" s="46"/>
      <c r="F4180" s="46"/>
      <c r="G4180" s="46"/>
      <c r="H4180" s="46"/>
      <c r="I4180" s="46"/>
      <c r="J4180" s="46"/>
      <c r="K4180" s="46"/>
      <c r="L4180" s="46"/>
      <c r="M4180" s="46"/>
      <c r="N4180" s="46"/>
      <c r="O4180" s="46"/>
    </row>
    <row r="4181" spans="1:15">
      <c r="A4181" s="45"/>
      <c r="B4181" s="44"/>
      <c r="C4181" s="46"/>
      <c r="D4181" s="46"/>
      <c r="E4181" s="46"/>
      <c r="F4181" s="46"/>
      <c r="G4181" s="46"/>
      <c r="H4181" s="46"/>
      <c r="I4181" s="46"/>
      <c r="J4181" s="46"/>
      <c r="K4181" s="46"/>
      <c r="L4181" s="46"/>
      <c r="M4181" s="46"/>
      <c r="N4181" s="46"/>
      <c r="O4181" s="46"/>
    </row>
    <row r="4182" spans="1:15">
      <c r="A4182" s="45"/>
      <c r="B4182" s="44"/>
      <c r="C4182" s="46"/>
      <c r="D4182" s="46"/>
      <c r="E4182" s="46"/>
      <c r="F4182" s="46"/>
      <c r="G4182" s="46"/>
      <c r="H4182" s="46"/>
      <c r="I4182" s="46"/>
      <c r="J4182" s="46"/>
      <c r="K4182" s="46"/>
      <c r="L4182" s="46"/>
      <c r="M4182" s="46"/>
      <c r="N4182" s="46"/>
      <c r="O4182" s="46"/>
    </row>
    <row r="4183" spans="1:15">
      <c r="A4183" s="45"/>
      <c r="B4183" s="44"/>
      <c r="C4183" s="46"/>
      <c r="D4183" s="46"/>
      <c r="E4183" s="46"/>
      <c r="F4183" s="46"/>
      <c r="G4183" s="46"/>
      <c r="H4183" s="46"/>
      <c r="I4183" s="46"/>
      <c r="J4183" s="46"/>
      <c r="K4183" s="46"/>
      <c r="L4183" s="46"/>
      <c r="M4183" s="46"/>
      <c r="N4183" s="46"/>
      <c r="O4183" s="46"/>
    </row>
    <row r="4184" spans="1:15">
      <c r="A4184" s="45"/>
      <c r="B4184" s="44"/>
      <c r="C4184" s="46"/>
      <c r="D4184" s="46"/>
      <c r="E4184" s="46"/>
      <c r="F4184" s="46"/>
      <c r="G4184" s="46"/>
      <c r="H4184" s="46"/>
      <c r="I4184" s="46"/>
      <c r="J4184" s="46"/>
      <c r="K4184" s="46"/>
      <c r="L4184" s="46"/>
      <c r="M4184" s="46"/>
      <c r="N4184" s="46"/>
      <c r="O4184" s="46"/>
    </row>
    <row r="4185" spans="1:15">
      <c r="A4185" s="45"/>
      <c r="B4185" s="44"/>
      <c r="C4185" s="46"/>
      <c r="D4185" s="46"/>
      <c r="E4185" s="46"/>
      <c r="F4185" s="46"/>
      <c r="G4185" s="46"/>
      <c r="H4185" s="46"/>
      <c r="I4185" s="46"/>
      <c r="J4185" s="46"/>
      <c r="K4185" s="46"/>
      <c r="L4185" s="46"/>
      <c r="M4185" s="46"/>
      <c r="N4185" s="46"/>
      <c r="O4185" s="46"/>
    </row>
    <row r="4186" spans="1:15">
      <c r="A4186" s="45"/>
      <c r="B4186" s="44"/>
      <c r="C4186" s="46"/>
      <c r="D4186" s="46"/>
      <c r="E4186" s="46"/>
      <c r="F4186" s="46"/>
      <c r="G4186" s="46"/>
      <c r="H4186" s="46"/>
      <c r="I4186" s="46"/>
      <c r="J4186" s="46"/>
      <c r="K4186" s="46"/>
      <c r="L4186" s="46"/>
      <c r="M4186" s="46"/>
      <c r="N4186" s="46"/>
      <c r="O4186" s="46"/>
    </row>
    <row r="4187" spans="1:15">
      <c r="A4187" s="45"/>
      <c r="B4187" s="44"/>
      <c r="C4187" s="46"/>
      <c r="D4187" s="46"/>
      <c r="E4187" s="46"/>
      <c r="F4187" s="46"/>
      <c r="G4187" s="46"/>
      <c r="H4187" s="46"/>
      <c r="I4187" s="46"/>
      <c r="J4187" s="46"/>
      <c r="K4187" s="46"/>
      <c r="L4187" s="46"/>
      <c r="M4187" s="46"/>
      <c r="N4187" s="46"/>
      <c r="O4187" s="46"/>
    </row>
    <row r="4188" spans="1:15">
      <c r="A4188" s="45"/>
      <c r="B4188" s="44"/>
      <c r="C4188" s="46"/>
      <c r="D4188" s="46"/>
      <c r="E4188" s="46"/>
      <c r="F4188" s="46"/>
      <c r="G4188" s="46"/>
      <c r="H4188" s="46"/>
      <c r="I4188" s="46"/>
      <c r="J4188" s="46"/>
      <c r="K4188" s="46"/>
      <c r="L4188" s="46"/>
      <c r="M4188" s="46"/>
      <c r="N4188" s="46"/>
      <c r="O4188" s="46"/>
    </row>
    <row r="4189" spans="1:15">
      <c r="A4189" s="45"/>
      <c r="B4189" s="44"/>
      <c r="C4189" s="46"/>
      <c r="D4189" s="46"/>
      <c r="E4189" s="46"/>
      <c r="F4189" s="46"/>
      <c r="G4189" s="46"/>
      <c r="H4189" s="46"/>
      <c r="I4189" s="46"/>
      <c r="J4189" s="46"/>
      <c r="K4189" s="46"/>
      <c r="L4189" s="46"/>
      <c r="M4189" s="46"/>
      <c r="N4189" s="46"/>
      <c r="O4189" s="46"/>
    </row>
    <row r="4190" spans="1:15">
      <c r="A4190" s="45"/>
      <c r="B4190" s="44"/>
      <c r="C4190" s="46"/>
      <c r="D4190" s="46"/>
      <c r="E4190" s="46"/>
      <c r="F4190" s="46"/>
      <c r="G4190" s="46"/>
      <c r="H4190" s="46"/>
      <c r="I4190" s="46"/>
      <c r="J4190" s="46"/>
      <c r="K4190" s="46"/>
      <c r="L4190" s="46"/>
      <c r="M4190" s="46"/>
      <c r="N4190" s="46"/>
      <c r="O4190" s="46"/>
    </row>
    <row r="4191" spans="1:15">
      <c r="A4191" s="45"/>
      <c r="B4191" s="44"/>
      <c r="C4191" s="46"/>
      <c r="D4191" s="46"/>
      <c r="E4191" s="46"/>
      <c r="F4191" s="46"/>
      <c r="G4191" s="46"/>
      <c r="H4191" s="46"/>
      <c r="I4191" s="46"/>
      <c r="J4191" s="46"/>
      <c r="K4191" s="46"/>
      <c r="L4191" s="46"/>
      <c r="M4191" s="46"/>
      <c r="N4191" s="46"/>
      <c r="O4191" s="46"/>
    </row>
    <row r="4192" spans="1:15">
      <c r="A4192" s="45"/>
      <c r="B4192" s="44"/>
      <c r="C4192" s="46"/>
      <c r="D4192" s="46"/>
      <c r="E4192" s="46"/>
      <c r="F4192" s="46"/>
      <c r="G4192" s="46"/>
      <c r="H4192" s="46"/>
      <c r="I4192" s="46"/>
      <c r="J4192" s="46"/>
      <c r="K4192" s="46"/>
      <c r="L4192" s="46"/>
      <c r="M4192" s="46"/>
      <c r="N4192" s="46"/>
      <c r="O4192" s="46"/>
    </row>
    <row r="4193" spans="1:15">
      <c r="A4193" s="45"/>
      <c r="B4193" s="44"/>
      <c r="C4193" s="46"/>
      <c r="D4193" s="46"/>
      <c r="E4193" s="46"/>
      <c r="F4193" s="46"/>
      <c r="G4193" s="46"/>
      <c r="H4193" s="46"/>
      <c r="I4193" s="46"/>
      <c r="J4193" s="46"/>
      <c r="K4193" s="46"/>
      <c r="L4193" s="46"/>
      <c r="M4193" s="46"/>
      <c r="N4193" s="46"/>
      <c r="O4193" s="46"/>
    </row>
    <row r="4194" spans="1:15">
      <c r="A4194" s="45"/>
      <c r="B4194" s="44"/>
      <c r="C4194" s="46"/>
      <c r="D4194" s="46"/>
      <c r="E4194" s="46"/>
      <c r="F4194" s="46"/>
      <c r="G4194" s="46"/>
      <c r="H4194" s="46"/>
      <c r="I4194" s="46"/>
      <c r="J4194" s="46"/>
      <c r="K4194" s="46"/>
      <c r="L4194" s="46"/>
      <c r="M4194" s="46"/>
      <c r="N4194" s="46"/>
      <c r="O4194" s="46"/>
    </row>
    <row r="4195" spans="1:15">
      <c r="A4195" s="45"/>
      <c r="B4195" s="44"/>
      <c r="C4195" s="46"/>
      <c r="D4195" s="46"/>
      <c r="E4195" s="46"/>
      <c r="F4195" s="46"/>
      <c r="G4195" s="46"/>
      <c r="H4195" s="46"/>
      <c r="I4195" s="46"/>
      <c r="J4195" s="46"/>
      <c r="K4195" s="46"/>
      <c r="L4195" s="46"/>
      <c r="M4195" s="46"/>
      <c r="N4195" s="46"/>
      <c r="O4195" s="46"/>
    </row>
    <row r="4196" spans="1:15">
      <c r="A4196" s="45"/>
      <c r="B4196" s="44"/>
      <c r="C4196" s="46"/>
      <c r="D4196" s="46"/>
      <c r="E4196" s="46"/>
      <c r="F4196" s="46"/>
      <c r="G4196" s="46"/>
      <c r="H4196" s="46"/>
      <c r="I4196" s="46"/>
      <c r="J4196" s="46"/>
      <c r="K4196" s="46"/>
      <c r="L4196" s="46"/>
      <c r="M4196" s="46"/>
      <c r="N4196" s="46"/>
      <c r="O4196" s="46"/>
    </row>
    <row r="4197" spans="1:15">
      <c r="A4197" s="45"/>
      <c r="B4197" s="44"/>
      <c r="C4197" s="46"/>
      <c r="D4197" s="46"/>
      <c r="E4197" s="46"/>
      <c r="F4197" s="46"/>
      <c r="G4197" s="46"/>
      <c r="H4197" s="46"/>
      <c r="I4197" s="46"/>
      <c r="J4197" s="46"/>
      <c r="K4197" s="46"/>
      <c r="L4197" s="46"/>
      <c r="M4197" s="46"/>
      <c r="N4197" s="46"/>
      <c r="O4197" s="46"/>
    </row>
    <row r="4198" spans="1:15">
      <c r="A4198" s="45"/>
      <c r="B4198" s="44"/>
      <c r="C4198" s="46"/>
      <c r="D4198" s="46"/>
      <c r="E4198" s="46"/>
      <c r="F4198" s="46"/>
      <c r="G4198" s="46"/>
      <c r="H4198" s="46"/>
      <c r="I4198" s="46"/>
      <c r="J4198" s="46"/>
      <c r="K4198" s="46"/>
      <c r="L4198" s="46"/>
      <c r="M4198" s="46"/>
      <c r="N4198" s="46"/>
      <c r="O4198" s="46"/>
    </row>
    <row r="4199" spans="1:15">
      <c r="A4199" s="45"/>
      <c r="B4199" s="44"/>
      <c r="C4199" s="46"/>
      <c r="D4199" s="46"/>
      <c r="E4199" s="46"/>
      <c r="F4199" s="46"/>
      <c r="G4199" s="46"/>
      <c r="H4199" s="46"/>
      <c r="I4199" s="46"/>
      <c r="J4199" s="46"/>
      <c r="K4199" s="46"/>
      <c r="L4199" s="46"/>
      <c r="M4199" s="46"/>
      <c r="N4199" s="46"/>
      <c r="O4199" s="46"/>
    </row>
    <row r="4200" spans="1:15">
      <c r="A4200" s="45"/>
      <c r="B4200" s="44"/>
      <c r="C4200" s="46"/>
      <c r="D4200" s="46"/>
      <c r="E4200" s="46"/>
      <c r="F4200" s="46"/>
      <c r="G4200" s="46"/>
      <c r="H4200" s="46"/>
      <c r="I4200" s="46"/>
      <c r="J4200" s="46"/>
      <c r="K4200" s="46"/>
      <c r="L4200" s="46"/>
      <c r="M4200" s="46"/>
      <c r="N4200" s="46"/>
      <c r="O4200" s="46"/>
    </row>
    <row r="4201" spans="1:15">
      <c r="A4201" s="45"/>
      <c r="B4201" s="44"/>
      <c r="C4201" s="46"/>
      <c r="D4201" s="46"/>
      <c r="E4201" s="46"/>
      <c r="F4201" s="46"/>
      <c r="G4201" s="46"/>
      <c r="H4201" s="46"/>
      <c r="I4201" s="46"/>
      <c r="J4201" s="46"/>
      <c r="K4201" s="46"/>
      <c r="L4201" s="46"/>
      <c r="M4201" s="46"/>
      <c r="N4201" s="46"/>
      <c r="O4201" s="46"/>
    </row>
    <row r="4202" spans="1:15">
      <c r="A4202" s="45"/>
      <c r="B4202" s="44"/>
      <c r="C4202" s="46"/>
      <c r="D4202" s="46"/>
      <c r="E4202" s="46"/>
      <c r="F4202" s="46"/>
      <c r="G4202" s="46"/>
      <c r="H4202" s="46"/>
      <c r="I4202" s="46"/>
      <c r="J4202" s="46"/>
      <c r="K4202" s="46"/>
      <c r="L4202" s="46"/>
      <c r="M4202" s="46"/>
      <c r="N4202" s="46"/>
      <c r="O4202" s="46"/>
    </row>
    <row r="4203" spans="1:15">
      <c r="A4203" s="45"/>
      <c r="B4203" s="44"/>
      <c r="C4203" s="46"/>
      <c r="D4203" s="46"/>
      <c r="E4203" s="46"/>
      <c r="F4203" s="46"/>
      <c r="G4203" s="46"/>
      <c r="H4203" s="46"/>
      <c r="I4203" s="46"/>
      <c r="J4203" s="46"/>
      <c r="K4203" s="46"/>
      <c r="L4203" s="46"/>
      <c r="M4203" s="46"/>
      <c r="N4203" s="46"/>
      <c r="O4203" s="46"/>
    </row>
    <row r="4204" spans="1:15">
      <c r="A4204" s="45"/>
      <c r="B4204" s="44"/>
      <c r="C4204" s="46"/>
      <c r="D4204" s="46"/>
      <c r="E4204" s="46"/>
      <c r="F4204" s="46"/>
      <c r="G4204" s="46"/>
      <c r="H4204" s="46"/>
      <c r="I4204" s="46"/>
      <c r="J4204" s="46"/>
      <c r="K4204" s="46"/>
      <c r="L4204" s="46"/>
      <c r="M4204" s="46"/>
      <c r="N4204" s="46"/>
      <c r="O4204" s="46"/>
    </row>
    <row r="4205" spans="1:15">
      <c r="A4205" s="45"/>
      <c r="B4205" s="44"/>
      <c r="C4205" s="46"/>
      <c r="D4205" s="46"/>
      <c r="E4205" s="46"/>
      <c r="F4205" s="46"/>
      <c r="G4205" s="46"/>
      <c r="H4205" s="46"/>
      <c r="I4205" s="46"/>
      <c r="J4205" s="46"/>
      <c r="K4205" s="46"/>
      <c r="L4205" s="46"/>
      <c r="M4205" s="46"/>
      <c r="N4205" s="46"/>
      <c r="O4205" s="46"/>
    </row>
    <row r="4206" spans="1:15">
      <c r="A4206" s="45"/>
      <c r="B4206" s="44"/>
      <c r="C4206" s="46"/>
      <c r="D4206" s="46"/>
      <c r="E4206" s="46"/>
      <c r="F4206" s="46"/>
      <c r="G4206" s="46"/>
      <c r="H4206" s="46"/>
      <c r="I4206" s="46"/>
      <c r="J4206" s="46"/>
      <c r="K4206" s="46"/>
      <c r="L4206" s="46"/>
      <c r="M4206" s="46"/>
      <c r="N4206" s="46"/>
      <c r="O4206" s="46"/>
    </row>
    <row r="4207" spans="1:15">
      <c r="A4207" s="45"/>
      <c r="B4207" s="44"/>
      <c r="C4207" s="46"/>
      <c r="D4207" s="46"/>
      <c r="E4207" s="46"/>
      <c r="F4207" s="46"/>
      <c r="G4207" s="46"/>
      <c r="H4207" s="46"/>
      <c r="I4207" s="46"/>
      <c r="J4207" s="46"/>
      <c r="K4207" s="46"/>
      <c r="L4207" s="46"/>
      <c r="M4207" s="46"/>
      <c r="N4207" s="46"/>
      <c r="O4207" s="46"/>
    </row>
    <row r="4208" spans="1:15">
      <c r="A4208" s="45"/>
      <c r="B4208" s="44"/>
      <c r="C4208" s="46"/>
      <c r="D4208" s="46"/>
      <c r="E4208" s="46"/>
      <c r="F4208" s="46"/>
      <c r="G4208" s="46"/>
      <c r="H4208" s="46"/>
      <c r="I4208" s="46"/>
      <c r="J4208" s="46"/>
      <c r="K4208" s="46"/>
      <c r="L4208" s="46"/>
      <c r="M4208" s="46"/>
      <c r="N4208" s="46"/>
      <c r="O4208" s="46"/>
    </row>
    <row r="4209" spans="1:15">
      <c r="A4209" s="45"/>
      <c r="B4209" s="44"/>
      <c r="C4209" s="46"/>
      <c r="D4209" s="46"/>
      <c r="E4209" s="46"/>
      <c r="F4209" s="46"/>
      <c r="G4209" s="46"/>
      <c r="H4209" s="46"/>
      <c r="I4209" s="46"/>
      <c r="J4209" s="46"/>
      <c r="K4209" s="46"/>
      <c r="L4209" s="46"/>
      <c r="M4209" s="46"/>
      <c r="N4209" s="46"/>
      <c r="O4209" s="46"/>
    </row>
    <row r="4210" spans="1:15">
      <c r="A4210" s="45"/>
      <c r="B4210" s="44"/>
      <c r="C4210" s="46"/>
      <c r="D4210" s="46"/>
      <c r="E4210" s="46"/>
      <c r="F4210" s="46"/>
      <c r="G4210" s="46"/>
      <c r="H4210" s="46"/>
      <c r="I4210" s="46"/>
      <c r="J4210" s="46"/>
      <c r="K4210" s="46"/>
      <c r="L4210" s="46"/>
      <c r="M4210" s="46"/>
      <c r="N4210" s="46"/>
      <c r="O4210" s="46"/>
    </row>
    <row r="4211" spans="1:15">
      <c r="A4211" s="45"/>
      <c r="B4211" s="44"/>
      <c r="C4211" s="46"/>
      <c r="D4211" s="46"/>
      <c r="E4211" s="46"/>
      <c r="F4211" s="46"/>
      <c r="G4211" s="46"/>
      <c r="H4211" s="46"/>
      <c r="I4211" s="46"/>
      <c r="J4211" s="46"/>
      <c r="K4211" s="46"/>
      <c r="L4211" s="46"/>
      <c r="M4211" s="46"/>
      <c r="N4211" s="46"/>
      <c r="O4211" s="46"/>
    </row>
    <row r="4212" spans="1:15">
      <c r="A4212" s="45"/>
      <c r="B4212" s="44"/>
      <c r="C4212" s="46"/>
      <c r="D4212" s="46"/>
      <c r="E4212" s="46"/>
      <c r="F4212" s="46"/>
      <c r="G4212" s="46"/>
      <c r="H4212" s="46"/>
      <c r="I4212" s="46"/>
      <c r="J4212" s="46"/>
      <c r="K4212" s="46"/>
      <c r="L4212" s="46"/>
      <c r="M4212" s="46"/>
      <c r="N4212" s="46"/>
      <c r="O4212" s="46"/>
    </row>
    <row r="4213" spans="1:15">
      <c r="A4213" s="45"/>
      <c r="B4213" s="44"/>
      <c r="C4213" s="46"/>
      <c r="D4213" s="46"/>
      <c r="E4213" s="46"/>
      <c r="F4213" s="46"/>
      <c r="G4213" s="46"/>
      <c r="H4213" s="46"/>
      <c r="I4213" s="46"/>
      <c r="J4213" s="46"/>
      <c r="K4213" s="46"/>
      <c r="L4213" s="46"/>
      <c r="M4213" s="46"/>
      <c r="N4213" s="46"/>
      <c r="O4213" s="46"/>
    </row>
    <row r="4214" spans="1:15">
      <c r="A4214" s="45"/>
      <c r="B4214" s="44"/>
      <c r="C4214" s="46"/>
      <c r="D4214" s="46"/>
      <c r="E4214" s="46"/>
      <c r="F4214" s="46"/>
      <c r="G4214" s="46"/>
      <c r="H4214" s="46"/>
      <c r="I4214" s="46"/>
      <c r="J4214" s="46"/>
      <c r="K4214" s="46"/>
      <c r="L4214" s="46"/>
      <c r="M4214" s="46"/>
      <c r="N4214" s="46"/>
      <c r="O4214" s="46"/>
    </row>
    <row r="4215" spans="1:15">
      <c r="A4215" s="45"/>
      <c r="B4215" s="44"/>
      <c r="C4215" s="46"/>
      <c r="D4215" s="46"/>
      <c r="E4215" s="46"/>
      <c r="F4215" s="46"/>
      <c r="G4215" s="46"/>
      <c r="H4215" s="46"/>
      <c r="I4215" s="46"/>
      <c r="J4215" s="46"/>
      <c r="K4215" s="46"/>
      <c r="L4215" s="46"/>
      <c r="M4215" s="46"/>
      <c r="N4215" s="46"/>
      <c r="O4215" s="46"/>
    </row>
    <row r="4216" spans="1:15">
      <c r="A4216" s="45"/>
      <c r="B4216" s="44"/>
      <c r="C4216" s="46"/>
      <c r="D4216" s="46"/>
      <c r="E4216" s="46"/>
      <c r="F4216" s="46"/>
      <c r="G4216" s="46"/>
      <c r="H4216" s="46"/>
      <c r="I4216" s="46"/>
      <c r="J4216" s="46"/>
      <c r="K4216" s="46"/>
      <c r="L4216" s="46"/>
      <c r="M4216" s="46"/>
      <c r="N4216" s="46"/>
      <c r="O4216" s="46"/>
    </row>
    <row r="4217" spans="1:15">
      <c r="A4217" s="45"/>
      <c r="B4217" s="44"/>
      <c r="C4217" s="46"/>
      <c r="D4217" s="46"/>
      <c r="E4217" s="46"/>
      <c r="F4217" s="46"/>
      <c r="G4217" s="46"/>
      <c r="H4217" s="46"/>
      <c r="I4217" s="46"/>
      <c r="J4217" s="46"/>
      <c r="K4217" s="46"/>
      <c r="L4217" s="46"/>
      <c r="M4217" s="46"/>
      <c r="N4217" s="46"/>
      <c r="O4217" s="46"/>
    </row>
    <row r="4218" spans="1:15">
      <c r="A4218" s="45"/>
      <c r="B4218" s="44"/>
      <c r="C4218" s="46"/>
      <c r="D4218" s="46"/>
      <c r="E4218" s="46"/>
      <c r="F4218" s="46"/>
      <c r="G4218" s="46"/>
      <c r="H4218" s="46"/>
      <c r="I4218" s="46"/>
      <c r="J4218" s="46"/>
      <c r="K4218" s="46"/>
      <c r="L4218" s="46"/>
      <c r="M4218" s="46"/>
      <c r="N4218" s="46"/>
      <c r="O4218" s="46"/>
    </row>
    <row r="4219" spans="1:15">
      <c r="A4219" s="45"/>
      <c r="B4219" s="44"/>
      <c r="C4219" s="46"/>
      <c r="D4219" s="46"/>
      <c r="E4219" s="46"/>
      <c r="F4219" s="46"/>
      <c r="G4219" s="46"/>
      <c r="H4219" s="46"/>
      <c r="I4219" s="46"/>
      <c r="J4219" s="46"/>
      <c r="K4219" s="46"/>
      <c r="L4219" s="46"/>
      <c r="M4219" s="46"/>
      <c r="N4219" s="46"/>
      <c r="O4219" s="46"/>
    </row>
    <row r="4220" spans="1:15">
      <c r="A4220" s="45"/>
      <c r="B4220" s="44"/>
      <c r="C4220" s="46"/>
      <c r="D4220" s="46"/>
      <c r="E4220" s="46"/>
      <c r="F4220" s="46"/>
      <c r="G4220" s="46"/>
      <c r="H4220" s="46"/>
      <c r="I4220" s="46"/>
      <c r="J4220" s="46"/>
      <c r="K4220" s="46"/>
      <c r="L4220" s="46"/>
      <c r="M4220" s="46"/>
      <c r="N4220" s="46"/>
      <c r="O4220" s="46"/>
    </row>
    <row r="4221" spans="1:15">
      <c r="A4221" s="45"/>
      <c r="B4221" s="44"/>
      <c r="C4221" s="46"/>
      <c r="D4221" s="46"/>
      <c r="E4221" s="46"/>
      <c r="F4221" s="46"/>
      <c r="G4221" s="46"/>
      <c r="H4221" s="46"/>
      <c r="I4221" s="46"/>
      <c r="J4221" s="46"/>
      <c r="K4221" s="46"/>
      <c r="L4221" s="46"/>
      <c r="M4221" s="46"/>
      <c r="N4221" s="46"/>
      <c r="O4221" s="46"/>
    </row>
    <row r="4222" spans="1:15">
      <c r="A4222" s="45"/>
      <c r="B4222" s="44"/>
      <c r="C4222" s="46"/>
      <c r="D4222" s="46"/>
      <c r="E4222" s="46"/>
      <c r="F4222" s="46"/>
      <c r="G4222" s="46"/>
      <c r="H4222" s="46"/>
      <c r="I4222" s="46"/>
      <c r="J4222" s="46"/>
      <c r="K4222" s="46"/>
      <c r="L4222" s="46"/>
      <c r="M4222" s="46"/>
      <c r="N4222" s="46"/>
      <c r="O4222" s="46"/>
    </row>
    <row r="4223" spans="1:15">
      <c r="A4223" s="45"/>
      <c r="B4223" s="44"/>
      <c r="C4223" s="46"/>
      <c r="D4223" s="46"/>
      <c r="E4223" s="46"/>
      <c r="F4223" s="46"/>
      <c r="G4223" s="46"/>
      <c r="H4223" s="46"/>
      <c r="I4223" s="46"/>
      <c r="J4223" s="46"/>
      <c r="K4223" s="46"/>
      <c r="L4223" s="46"/>
      <c r="M4223" s="46"/>
      <c r="N4223" s="46"/>
      <c r="O4223" s="46"/>
    </row>
    <row r="4224" spans="1:15">
      <c r="A4224" s="45"/>
      <c r="B4224" s="44"/>
      <c r="C4224" s="46"/>
      <c r="D4224" s="46"/>
      <c r="E4224" s="46"/>
      <c r="F4224" s="46"/>
      <c r="G4224" s="46"/>
      <c r="H4224" s="46"/>
      <c r="I4224" s="46"/>
      <c r="J4224" s="46"/>
      <c r="K4224" s="46"/>
      <c r="L4224" s="46"/>
      <c r="M4224" s="46"/>
      <c r="N4224" s="46"/>
      <c r="O4224" s="46"/>
    </row>
    <row r="4225" spans="1:15">
      <c r="A4225" s="45"/>
      <c r="B4225" s="44"/>
      <c r="C4225" s="46"/>
      <c r="D4225" s="46"/>
      <c r="E4225" s="46"/>
      <c r="F4225" s="46"/>
      <c r="G4225" s="46"/>
      <c r="H4225" s="46"/>
      <c r="I4225" s="46"/>
      <c r="J4225" s="46"/>
      <c r="K4225" s="46"/>
      <c r="L4225" s="46"/>
      <c r="M4225" s="46"/>
      <c r="N4225" s="46"/>
      <c r="O4225" s="46"/>
    </row>
    <row r="4226" spans="1:15">
      <c r="A4226" s="45"/>
      <c r="B4226" s="44"/>
      <c r="C4226" s="46"/>
      <c r="D4226" s="46"/>
      <c r="E4226" s="46"/>
      <c r="F4226" s="46"/>
      <c r="G4226" s="46"/>
      <c r="H4226" s="46"/>
      <c r="I4226" s="46"/>
      <c r="J4226" s="46"/>
      <c r="K4226" s="46"/>
      <c r="L4226" s="46"/>
      <c r="M4226" s="46"/>
      <c r="N4226" s="46"/>
      <c r="O4226" s="46"/>
    </row>
    <row r="4227" spans="1:15">
      <c r="A4227" s="45"/>
      <c r="B4227" s="44"/>
      <c r="C4227" s="46"/>
      <c r="D4227" s="46"/>
      <c r="E4227" s="46"/>
      <c r="F4227" s="46"/>
      <c r="G4227" s="46"/>
      <c r="H4227" s="46"/>
      <c r="I4227" s="46"/>
      <c r="J4227" s="46"/>
      <c r="K4227" s="46"/>
      <c r="L4227" s="46"/>
      <c r="M4227" s="46"/>
      <c r="N4227" s="46"/>
      <c r="O4227" s="46"/>
    </row>
    <row r="4228" spans="1:15">
      <c r="A4228" s="45"/>
      <c r="B4228" s="44"/>
      <c r="C4228" s="46"/>
      <c r="D4228" s="46"/>
      <c r="E4228" s="46"/>
      <c r="F4228" s="46"/>
      <c r="G4228" s="46"/>
      <c r="H4228" s="46"/>
      <c r="I4228" s="46"/>
      <c r="J4228" s="46"/>
      <c r="K4228" s="46"/>
      <c r="L4228" s="46"/>
      <c r="M4228" s="46"/>
      <c r="N4228" s="46"/>
      <c r="O4228" s="46"/>
    </row>
    <row r="4229" spans="1:15">
      <c r="A4229" s="45"/>
      <c r="B4229" s="44"/>
      <c r="C4229" s="46"/>
      <c r="D4229" s="46"/>
      <c r="E4229" s="46"/>
      <c r="F4229" s="46"/>
      <c r="G4229" s="46"/>
      <c r="H4229" s="46"/>
      <c r="I4229" s="46"/>
      <c r="J4229" s="46"/>
      <c r="K4229" s="46"/>
      <c r="L4229" s="46"/>
      <c r="M4229" s="46"/>
      <c r="N4229" s="46"/>
      <c r="O4229" s="46"/>
    </row>
    <row r="4230" spans="1:15">
      <c r="A4230" s="45"/>
      <c r="B4230" s="44"/>
      <c r="C4230" s="46"/>
      <c r="D4230" s="46"/>
      <c r="E4230" s="46"/>
      <c r="F4230" s="46"/>
      <c r="G4230" s="46"/>
      <c r="H4230" s="46"/>
      <c r="I4230" s="46"/>
      <c r="J4230" s="46"/>
      <c r="K4230" s="46"/>
      <c r="L4230" s="46"/>
      <c r="M4230" s="46"/>
      <c r="N4230" s="46"/>
      <c r="O4230" s="46"/>
    </row>
    <row r="4231" spans="1:15">
      <c r="A4231" s="45"/>
      <c r="B4231" s="44"/>
      <c r="C4231" s="46"/>
      <c r="D4231" s="46"/>
      <c r="E4231" s="46"/>
      <c r="F4231" s="46"/>
      <c r="G4231" s="46"/>
      <c r="H4231" s="46"/>
      <c r="I4231" s="46"/>
      <c r="J4231" s="46"/>
      <c r="K4231" s="46"/>
      <c r="L4231" s="46"/>
      <c r="M4231" s="46"/>
      <c r="N4231" s="46"/>
      <c r="O4231" s="46"/>
    </row>
    <row r="4232" spans="1:15">
      <c r="A4232" s="45"/>
      <c r="B4232" s="44"/>
      <c r="C4232" s="46"/>
      <c r="D4232" s="46"/>
      <c r="E4232" s="46"/>
      <c r="F4232" s="46"/>
      <c r="G4232" s="46"/>
      <c r="H4232" s="46"/>
      <c r="I4232" s="46"/>
      <c r="J4232" s="46"/>
      <c r="K4232" s="46"/>
      <c r="L4232" s="46"/>
      <c r="M4232" s="46"/>
      <c r="N4232" s="46"/>
      <c r="O4232" s="46"/>
    </row>
    <row r="4233" spans="1:15">
      <c r="A4233" s="45"/>
      <c r="B4233" s="44"/>
      <c r="C4233" s="46"/>
      <c r="D4233" s="46"/>
      <c r="E4233" s="46"/>
      <c r="F4233" s="46"/>
      <c r="G4233" s="46"/>
      <c r="H4233" s="46"/>
      <c r="I4233" s="46"/>
      <c r="J4233" s="46"/>
      <c r="K4233" s="46"/>
      <c r="L4233" s="46"/>
      <c r="M4233" s="46"/>
      <c r="N4233" s="46"/>
      <c r="O4233" s="46"/>
    </row>
    <row r="4234" spans="1:15">
      <c r="A4234" s="45"/>
      <c r="B4234" s="44"/>
      <c r="C4234" s="46"/>
      <c r="D4234" s="46"/>
      <c r="E4234" s="46"/>
      <c r="F4234" s="46"/>
      <c r="G4234" s="46"/>
      <c r="H4234" s="46"/>
      <c r="I4234" s="46"/>
      <c r="J4234" s="46"/>
      <c r="K4234" s="46"/>
      <c r="L4234" s="46"/>
      <c r="M4234" s="46"/>
      <c r="N4234" s="46"/>
      <c r="O4234" s="46"/>
    </row>
    <row r="4235" spans="1:15">
      <c r="A4235" s="45"/>
      <c r="B4235" s="44"/>
      <c r="C4235" s="46"/>
      <c r="D4235" s="46"/>
      <c r="E4235" s="46"/>
      <c r="F4235" s="46"/>
      <c r="G4235" s="46"/>
      <c r="H4235" s="46"/>
      <c r="I4235" s="46"/>
      <c r="J4235" s="46"/>
      <c r="K4235" s="46"/>
      <c r="L4235" s="46"/>
      <c r="M4235" s="46"/>
      <c r="N4235" s="46"/>
      <c r="O4235" s="46"/>
    </row>
    <row r="4236" spans="1:15">
      <c r="A4236" s="45"/>
      <c r="B4236" s="44"/>
      <c r="C4236" s="46"/>
      <c r="D4236" s="46"/>
      <c r="E4236" s="46"/>
      <c r="F4236" s="46"/>
      <c r="G4236" s="46"/>
      <c r="H4236" s="46"/>
      <c r="I4236" s="46"/>
      <c r="J4236" s="46"/>
      <c r="K4236" s="46"/>
      <c r="L4236" s="46"/>
      <c r="M4236" s="46"/>
      <c r="N4236" s="46"/>
      <c r="O4236" s="46"/>
    </row>
    <row r="4237" spans="1:15">
      <c r="A4237" s="45"/>
      <c r="B4237" s="44"/>
      <c r="C4237" s="46"/>
      <c r="D4237" s="46"/>
      <c r="E4237" s="46"/>
      <c r="F4237" s="46"/>
      <c r="G4237" s="46"/>
      <c r="H4237" s="46"/>
      <c r="I4237" s="46"/>
      <c r="J4237" s="46"/>
      <c r="K4237" s="46"/>
      <c r="L4237" s="46"/>
      <c r="M4237" s="46"/>
      <c r="N4237" s="46"/>
      <c r="O4237" s="46"/>
    </row>
    <row r="4238" spans="1:15">
      <c r="A4238" s="45"/>
      <c r="B4238" s="44"/>
      <c r="C4238" s="46"/>
      <c r="D4238" s="46"/>
      <c r="E4238" s="46"/>
      <c r="F4238" s="46"/>
      <c r="G4238" s="46"/>
      <c r="H4238" s="46"/>
      <c r="I4238" s="46"/>
      <c r="J4238" s="46"/>
      <c r="K4238" s="46"/>
      <c r="L4238" s="46"/>
      <c r="M4238" s="46"/>
      <c r="N4238" s="46"/>
      <c r="O4238" s="46"/>
    </row>
    <row r="4239" spans="1:15">
      <c r="A4239" s="45"/>
      <c r="B4239" s="44"/>
      <c r="C4239" s="46"/>
      <c r="D4239" s="46"/>
      <c r="E4239" s="46"/>
      <c r="F4239" s="46"/>
      <c r="G4239" s="46"/>
      <c r="H4239" s="46"/>
      <c r="I4239" s="46"/>
      <c r="J4239" s="46"/>
      <c r="K4239" s="46"/>
      <c r="L4239" s="46"/>
      <c r="M4239" s="46"/>
      <c r="N4239" s="46"/>
      <c r="O4239" s="46"/>
    </row>
    <row r="4240" spans="1:15">
      <c r="A4240" s="45"/>
      <c r="B4240" s="44"/>
      <c r="C4240" s="46"/>
      <c r="D4240" s="46"/>
      <c r="E4240" s="46"/>
      <c r="F4240" s="46"/>
      <c r="G4240" s="46"/>
      <c r="H4240" s="46"/>
      <c r="I4240" s="46"/>
      <c r="J4240" s="46"/>
      <c r="K4240" s="46"/>
      <c r="L4240" s="46"/>
      <c r="M4240" s="46"/>
      <c r="N4240" s="46"/>
      <c r="O4240" s="46"/>
    </row>
    <row r="4241" spans="1:15">
      <c r="A4241" s="45"/>
      <c r="B4241" s="44"/>
      <c r="C4241" s="46"/>
      <c r="D4241" s="46"/>
      <c r="E4241" s="46"/>
      <c r="F4241" s="46"/>
      <c r="G4241" s="46"/>
      <c r="H4241" s="46"/>
      <c r="I4241" s="46"/>
      <c r="J4241" s="46"/>
      <c r="K4241" s="46"/>
      <c r="L4241" s="46"/>
      <c r="M4241" s="46"/>
      <c r="N4241" s="46"/>
      <c r="O4241" s="46"/>
    </row>
    <row r="4242" spans="1:15">
      <c r="A4242" s="45"/>
      <c r="B4242" s="44"/>
      <c r="C4242" s="46"/>
      <c r="D4242" s="46"/>
      <c r="E4242" s="46"/>
      <c r="F4242" s="46"/>
      <c r="G4242" s="46"/>
      <c r="H4242" s="46"/>
      <c r="I4242" s="46"/>
      <c r="J4242" s="46"/>
      <c r="K4242" s="46"/>
      <c r="L4242" s="46"/>
      <c r="M4242" s="46"/>
      <c r="N4242" s="46"/>
      <c r="O4242" s="46"/>
    </row>
    <row r="4243" spans="1:15">
      <c r="A4243" s="45"/>
      <c r="B4243" s="44"/>
      <c r="C4243" s="46"/>
      <c r="D4243" s="46"/>
      <c r="E4243" s="46"/>
      <c r="F4243" s="46"/>
      <c r="G4243" s="46"/>
      <c r="H4243" s="46"/>
      <c r="I4243" s="46"/>
      <c r="J4243" s="46"/>
      <c r="K4243" s="46"/>
      <c r="L4243" s="46"/>
      <c r="M4243" s="46"/>
      <c r="N4243" s="46"/>
      <c r="O4243" s="46"/>
    </row>
    <row r="4244" spans="1:15">
      <c r="A4244" s="45"/>
      <c r="B4244" s="44"/>
      <c r="C4244" s="46"/>
      <c r="D4244" s="46"/>
      <c r="E4244" s="46"/>
      <c r="F4244" s="46"/>
      <c r="G4244" s="46"/>
      <c r="H4244" s="46"/>
      <c r="I4244" s="46"/>
      <c r="J4244" s="46"/>
      <c r="K4244" s="46"/>
      <c r="L4244" s="46"/>
      <c r="M4244" s="46"/>
      <c r="N4244" s="46"/>
      <c r="O4244" s="46"/>
    </row>
    <row r="4245" spans="1:15">
      <c r="A4245" s="45"/>
      <c r="B4245" s="44"/>
      <c r="C4245" s="46"/>
      <c r="D4245" s="46"/>
      <c r="E4245" s="46"/>
      <c r="F4245" s="46"/>
      <c r="G4245" s="46"/>
      <c r="H4245" s="46"/>
      <c r="I4245" s="46"/>
      <c r="J4245" s="46"/>
      <c r="K4245" s="46"/>
      <c r="L4245" s="46"/>
      <c r="M4245" s="46"/>
      <c r="N4245" s="46"/>
      <c r="O4245" s="46"/>
    </row>
    <row r="4246" spans="1:15">
      <c r="A4246" s="45"/>
      <c r="B4246" s="44"/>
      <c r="C4246" s="46"/>
      <c r="D4246" s="46"/>
      <c r="E4246" s="46"/>
      <c r="F4246" s="46"/>
      <c r="G4246" s="46"/>
      <c r="H4246" s="46"/>
      <c r="I4246" s="46"/>
      <c r="J4246" s="46"/>
      <c r="K4246" s="46"/>
      <c r="L4246" s="46"/>
      <c r="M4246" s="46"/>
      <c r="N4246" s="46"/>
      <c r="O4246" s="46"/>
    </row>
    <row r="4247" spans="1:15">
      <c r="A4247" s="45"/>
      <c r="B4247" s="44"/>
      <c r="C4247" s="46"/>
      <c r="D4247" s="46"/>
      <c r="E4247" s="46"/>
      <c r="F4247" s="46"/>
      <c r="G4247" s="46"/>
      <c r="H4247" s="46"/>
      <c r="I4247" s="46"/>
      <c r="J4247" s="46"/>
      <c r="K4247" s="46"/>
      <c r="L4247" s="46"/>
      <c r="M4247" s="46"/>
      <c r="N4247" s="46"/>
      <c r="O4247" s="46"/>
    </row>
    <row r="4248" spans="1:15">
      <c r="A4248" s="45"/>
      <c r="B4248" s="44"/>
      <c r="C4248" s="46"/>
      <c r="D4248" s="46"/>
      <c r="E4248" s="46"/>
      <c r="F4248" s="46"/>
      <c r="G4248" s="46"/>
      <c r="H4248" s="46"/>
      <c r="I4248" s="46"/>
      <c r="J4248" s="46"/>
      <c r="K4248" s="46"/>
      <c r="L4248" s="46"/>
      <c r="M4248" s="46"/>
      <c r="N4248" s="46"/>
      <c r="O4248" s="46"/>
    </row>
    <row r="4249" spans="1:15">
      <c r="A4249" s="45"/>
      <c r="B4249" s="44"/>
      <c r="C4249" s="46"/>
      <c r="D4249" s="46"/>
      <c r="E4249" s="46"/>
      <c r="F4249" s="46"/>
      <c r="G4249" s="46"/>
      <c r="H4249" s="46"/>
      <c r="I4249" s="46"/>
      <c r="J4249" s="46"/>
      <c r="K4249" s="46"/>
      <c r="L4249" s="46"/>
      <c r="M4249" s="46"/>
      <c r="N4249" s="46"/>
      <c r="O4249" s="46"/>
    </row>
    <row r="4250" spans="1:15">
      <c r="A4250" s="45"/>
      <c r="B4250" s="44"/>
      <c r="C4250" s="46"/>
      <c r="D4250" s="46"/>
      <c r="E4250" s="46"/>
      <c r="F4250" s="46"/>
      <c r="G4250" s="46"/>
      <c r="H4250" s="46"/>
      <c r="I4250" s="46"/>
      <c r="J4250" s="46"/>
      <c r="K4250" s="46"/>
      <c r="L4250" s="46"/>
      <c r="M4250" s="46"/>
      <c r="N4250" s="46"/>
      <c r="O4250" s="46"/>
    </row>
    <row r="4251" spans="1:15">
      <c r="A4251" s="45"/>
      <c r="B4251" s="44"/>
      <c r="C4251" s="46"/>
      <c r="D4251" s="46"/>
      <c r="E4251" s="46"/>
      <c r="F4251" s="46"/>
      <c r="G4251" s="46"/>
      <c r="H4251" s="46"/>
      <c r="I4251" s="46"/>
      <c r="J4251" s="46"/>
      <c r="K4251" s="46"/>
      <c r="L4251" s="46"/>
      <c r="M4251" s="46"/>
      <c r="N4251" s="46"/>
      <c r="O4251" s="46"/>
    </row>
    <row r="4252" spans="1:15">
      <c r="A4252" s="45"/>
      <c r="B4252" s="44"/>
      <c r="C4252" s="46"/>
      <c r="D4252" s="46"/>
      <c r="E4252" s="46"/>
      <c r="F4252" s="46"/>
      <c r="G4252" s="46"/>
      <c r="H4252" s="46"/>
      <c r="I4252" s="46"/>
      <c r="J4252" s="46"/>
      <c r="K4252" s="46"/>
      <c r="L4252" s="46"/>
      <c r="M4252" s="46"/>
      <c r="N4252" s="46"/>
      <c r="O4252" s="46"/>
    </row>
    <row r="4253" spans="1:15">
      <c r="A4253" s="45"/>
      <c r="B4253" s="44"/>
      <c r="C4253" s="46"/>
      <c r="D4253" s="46"/>
      <c r="E4253" s="46"/>
      <c r="F4253" s="46"/>
      <c r="G4253" s="46"/>
      <c r="H4253" s="46"/>
      <c r="I4253" s="46"/>
      <c r="J4253" s="46"/>
      <c r="K4253" s="46"/>
      <c r="L4253" s="46"/>
      <c r="M4253" s="46"/>
      <c r="N4253" s="46"/>
      <c r="O4253" s="46"/>
    </row>
    <row r="4254" spans="1:15">
      <c r="A4254" s="45"/>
      <c r="B4254" s="44"/>
      <c r="C4254" s="46"/>
      <c r="D4254" s="46"/>
      <c r="E4254" s="46"/>
      <c r="F4254" s="46"/>
      <c r="G4254" s="46"/>
      <c r="H4254" s="46"/>
      <c r="I4254" s="46"/>
      <c r="J4254" s="46"/>
      <c r="K4254" s="46"/>
      <c r="L4254" s="46"/>
      <c r="M4254" s="46"/>
      <c r="N4254" s="46"/>
      <c r="O4254" s="46"/>
    </row>
    <row r="4255" spans="1:15">
      <c r="A4255" s="45"/>
      <c r="B4255" s="44"/>
      <c r="C4255" s="46"/>
      <c r="D4255" s="46"/>
      <c r="E4255" s="46"/>
      <c r="F4255" s="46"/>
      <c r="G4255" s="46"/>
      <c r="H4255" s="46"/>
      <c r="I4255" s="46"/>
      <c r="J4255" s="46"/>
      <c r="K4255" s="46"/>
      <c r="L4255" s="46"/>
      <c r="M4255" s="46"/>
      <c r="N4255" s="46"/>
      <c r="O4255" s="46"/>
    </row>
    <row r="4256" spans="1:15">
      <c r="A4256" s="45"/>
      <c r="B4256" s="44"/>
      <c r="C4256" s="46"/>
      <c r="D4256" s="46"/>
      <c r="E4256" s="46"/>
      <c r="F4256" s="46"/>
      <c r="G4256" s="46"/>
      <c r="H4256" s="46"/>
      <c r="I4256" s="46"/>
      <c r="J4256" s="46"/>
      <c r="K4256" s="46"/>
      <c r="L4256" s="46"/>
      <c r="M4256" s="46"/>
      <c r="N4256" s="46"/>
      <c r="O4256" s="46"/>
    </row>
    <row r="4257" spans="1:15">
      <c r="A4257" s="45"/>
      <c r="B4257" s="44"/>
      <c r="C4257" s="46"/>
      <c r="D4257" s="46"/>
      <c r="E4257" s="46"/>
      <c r="F4257" s="46"/>
      <c r="G4257" s="46"/>
      <c r="H4257" s="46"/>
      <c r="I4257" s="46"/>
      <c r="J4257" s="46"/>
      <c r="K4257" s="46"/>
      <c r="L4257" s="46"/>
      <c r="M4257" s="46"/>
      <c r="N4257" s="46"/>
      <c r="O4257" s="46"/>
    </row>
    <row r="4258" spans="1:15">
      <c r="A4258" s="45"/>
      <c r="B4258" s="44"/>
      <c r="C4258" s="46"/>
      <c r="D4258" s="46"/>
      <c r="E4258" s="46"/>
      <c r="F4258" s="46"/>
      <c r="G4258" s="46"/>
      <c r="H4258" s="46"/>
      <c r="I4258" s="46"/>
      <c r="J4258" s="46"/>
      <c r="K4258" s="46"/>
      <c r="L4258" s="46"/>
      <c r="M4258" s="46"/>
      <c r="N4258" s="46"/>
      <c r="O4258" s="46"/>
    </row>
    <row r="4259" spans="1:15">
      <c r="A4259" s="45"/>
      <c r="B4259" s="44"/>
      <c r="C4259" s="46"/>
      <c r="D4259" s="46"/>
      <c r="E4259" s="46"/>
      <c r="F4259" s="46"/>
      <c r="G4259" s="46"/>
      <c r="H4259" s="46"/>
      <c r="I4259" s="46"/>
      <c r="J4259" s="46"/>
      <c r="K4259" s="46"/>
      <c r="L4259" s="46"/>
      <c r="M4259" s="46"/>
      <c r="N4259" s="46"/>
      <c r="O4259" s="46"/>
    </row>
    <row r="4260" spans="1:15">
      <c r="A4260" s="45"/>
      <c r="B4260" s="44"/>
      <c r="C4260" s="46"/>
      <c r="D4260" s="46"/>
      <c r="E4260" s="46"/>
      <c r="F4260" s="46"/>
      <c r="G4260" s="46"/>
      <c r="H4260" s="46"/>
      <c r="I4260" s="46"/>
      <c r="J4260" s="46"/>
      <c r="K4260" s="46"/>
      <c r="L4260" s="46"/>
      <c r="M4260" s="46"/>
      <c r="N4260" s="46"/>
      <c r="O4260" s="46"/>
    </row>
    <row r="4261" spans="1:15">
      <c r="A4261" s="45"/>
      <c r="B4261" s="44"/>
      <c r="C4261" s="46"/>
      <c r="D4261" s="46"/>
      <c r="E4261" s="46"/>
      <c r="F4261" s="46"/>
      <c r="G4261" s="46"/>
      <c r="H4261" s="46"/>
      <c r="I4261" s="46"/>
      <c r="J4261" s="46"/>
      <c r="K4261" s="46"/>
      <c r="L4261" s="46"/>
      <c r="M4261" s="46"/>
      <c r="N4261" s="46"/>
      <c r="O4261" s="46"/>
    </row>
    <row r="4262" spans="1:15">
      <c r="A4262" s="45"/>
      <c r="B4262" s="44"/>
      <c r="C4262" s="46"/>
      <c r="D4262" s="46"/>
      <c r="E4262" s="46"/>
      <c r="F4262" s="46"/>
      <c r="G4262" s="46"/>
      <c r="H4262" s="46"/>
      <c r="I4262" s="46"/>
      <c r="J4262" s="46"/>
      <c r="K4262" s="46"/>
      <c r="L4262" s="46"/>
      <c r="M4262" s="46"/>
      <c r="N4262" s="46"/>
      <c r="O4262" s="46"/>
    </row>
    <row r="4263" spans="1:15">
      <c r="A4263" s="45"/>
      <c r="B4263" s="44"/>
      <c r="C4263" s="46"/>
      <c r="D4263" s="46"/>
      <c r="E4263" s="46"/>
      <c r="F4263" s="46"/>
      <c r="G4263" s="46"/>
      <c r="H4263" s="46"/>
      <c r="I4263" s="46"/>
      <c r="J4263" s="46"/>
      <c r="K4263" s="46"/>
      <c r="L4263" s="46"/>
      <c r="M4263" s="46"/>
      <c r="N4263" s="46"/>
      <c r="O4263" s="46"/>
    </row>
    <row r="4264" spans="1:15">
      <c r="A4264" s="45"/>
      <c r="B4264" s="44"/>
      <c r="C4264" s="46"/>
      <c r="D4264" s="46"/>
      <c r="E4264" s="46"/>
      <c r="F4264" s="46"/>
      <c r="G4264" s="46"/>
      <c r="H4264" s="46"/>
      <c r="I4264" s="46"/>
      <c r="J4264" s="46"/>
      <c r="K4264" s="46"/>
      <c r="L4264" s="46"/>
      <c r="M4264" s="46"/>
      <c r="N4264" s="46"/>
      <c r="O4264" s="46"/>
    </row>
    <row r="4265" spans="1:15">
      <c r="A4265" s="45"/>
      <c r="B4265" s="44"/>
      <c r="C4265" s="46"/>
      <c r="D4265" s="46"/>
      <c r="E4265" s="46"/>
      <c r="F4265" s="46"/>
      <c r="G4265" s="46"/>
      <c r="H4265" s="46"/>
      <c r="I4265" s="46"/>
      <c r="J4265" s="46"/>
      <c r="K4265" s="46"/>
      <c r="L4265" s="46"/>
      <c r="M4265" s="46"/>
      <c r="N4265" s="46"/>
      <c r="O4265" s="46"/>
    </row>
    <row r="4266" spans="1:15">
      <c r="A4266" s="45"/>
      <c r="B4266" s="44"/>
      <c r="C4266" s="46"/>
      <c r="D4266" s="46"/>
      <c r="E4266" s="46"/>
      <c r="F4266" s="46"/>
      <c r="G4266" s="46"/>
      <c r="H4266" s="46"/>
      <c r="I4266" s="46"/>
      <c r="J4266" s="46"/>
      <c r="K4266" s="46"/>
      <c r="L4266" s="46"/>
      <c r="M4266" s="46"/>
      <c r="N4266" s="46"/>
      <c r="O4266" s="46"/>
    </row>
    <row r="4267" spans="1:15">
      <c r="A4267" s="45"/>
      <c r="B4267" s="44"/>
      <c r="C4267" s="46"/>
      <c r="D4267" s="46"/>
      <c r="E4267" s="46"/>
      <c r="F4267" s="46"/>
      <c r="G4267" s="46"/>
      <c r="H4267" s="46"/>
      <c r="I4267" s="46"/>
      <c r="J4267" s="46"/>
      <c r="K4267" s="46"/>
      <c r="L4267" s="46"/>
      <c r="M4267" s="46"/>
      <c r="N4267" s="46"/>
      <c r="O4267" s="46"/>
    </row>
    <row r="4268" spans="1:15">
      <c r="A4268" s="45"/>
      <c r="B4268" s="44"/>
      <c r="C4268" s="46"/>
      <c r="D4268" s="46"/>
      <c r="E4268" s="46"/>
      <c r="F4268" s="46"/>
      <c r="G4268" s="46"/>
      <c r="H4268" s="46"/>
      <c r="I4268" s="46"/>
      <c r="J4268" s="46"/>
      <c r="K4268" s="46"/>
      <c r="L4268" s="46"/>
      <c r="M4268" s="46"/>
      <c r="N4268" s="46"/>
      <c r="O4268" s="46"/>
    </row>
    <row r="4269" spans="1:15">
      <c r="A4269" s="45"/>
      <c r="B4269" s="44"/>
      <c r="C4269" s="46"/>
      <c r="D4269" s="46"/>
      <c r="E4269" s="46"/>
      <c r="F4269" s="46"/>
      <c r="G4269" s="46"/>
      <c r="H4269" s="46"/>
      <c r="I4269" s="46"/>
      <c r="J4269" s="46"/>
      <c r="K4269" s="46"/>
      <c r="L4269" s="46"/>
      <c r="M4269" s="46"/>
      <c r="N4269" s="46"/>
      <c r="O4269" s="46"/>
    </row>
    <row r="4270" spans="1:15">
      <c r="A4270" s="45"/>
      <c r="B4270" s="44"/>
      <c r="C4270" s="46"/>
      <c r="D4270" s="46"/>
      <c r="E4270" s="46"/>
      <c r="F4270" s="46"/>
      <c r="G4270" s="46"/>
      <c r="H4270" s="46"/>
      <c r="I4270" s="46"/>
      <c r="J4270" s="46"/>
      <c r="K4270" s="46"/>
      <c r="L4270" s="46"/>
      <c r="M4270" s="46"/>
      <c r="N4270" s="46"/>
      <c r="O4270" s="46"/>
    </row>
    <row r="4271" spans="1:15">
      <c r="A4271" s="45"/>
      <c r="B4271" s="44"/>
      <c r="C4271" s="46"/>
      <c r="D4271" s="46"/>
      <c r="E4271" s="46"/>
      <c r="F4271" s="46"/>
      <c r="G4271" s="46"/>
      <c r="H4271" s="46"/>
      <c r="I4271" s="46"/>
      <c r="J4271" s="46"/>
      <c r="K4271" s="46"/>
      <c r="L4271" s="46"/>
      <c r="M4271" s="46"/>
      <c r="N4271" s="46"/>
      <c r="O4271" s="46"/>
    </row>
    <row r="4272" spans="1:15">
      <c r="A4272" s="45"/>
      <c r="B4272" s="44"/>
      <c r="C4272" s="46"/>
      <c r="D4272" s="46"/>
      <c r="E4272" s="46"/>
      <c r="F4272" s="46"/>
      <c r="G4272" s="46"/>
      <c r="H4272" s="46"/>
      <c r="I4272" s="46"/>
      <c r="J4272" s="46"/>
      <c r="K4272" s="46"/>
      <c r="L4272" s="46"/>
      <c r="M4272" s="46"/>
      <c r="N4272" s="46"/>
      <c r="O4272" s="46"/>
    </row>
    <row r="4273" spans="1:15">
      <c r="A4273" s="45"/>
      <c r="B4273" s="44"/>
      <c r="C4273" s="46"/>
      <c r="D4273" s="46"/>
      <c r="E4273" s="46"/>
      <c r="F4273" s="46"/>
      <c r="G4273" s="46"/>
      <c r="H4273" s="46"/>
      <c r="I4273" s="46"/>
      <c r="J4273" s="46"/>
      <c r="K4273" s="46"/>
      <c r="L4273" s="46"/>
      <c r="M4273" s="46"/>
      <c r="N4273" s="46"/>
      <c r="O4273" s="46"/>
    </row>
    <row r="4274" spans="1:15">
      <c r="A4274" s="45"/>
      <c r="B4274" s="44"/>
      <c r="C4274" s="46"/>
      <c r="D4274" s="46"/>
      <c r="E4274" s="46"/>
      <c r="F4274" s="46"/>
      <c r="G4274" s="46"/>
      <c r="H4274" s="46"/>
      <c r="I4274" s="46"/>
      <c r="J4274" s="46"/>
      <c r="K4274" s="46"/>
      <c r="L4274" s="46"/>
      <c r="M4274" s="46"/>
      <c r="N4274" s="46"/>
      <c r="O4274" s="46"/>
    </row>
    <row r="4275" spans="1:15">
      <c r="A4275" s="45"/>
      <c r="B4275" s="44"/>
      <c r="C4275" s="46"/>
      <c r="D4275" s="46"/>
      <c r="E4275" s="46"/>
      <c r="F4275" s="46"/>
      <c r="G4275" s="46"/>
      <c r="H4275" s="46"/>
      <c r="I4275" s="46"/>
      <c r="J4275" s="46"/>
      <c r="K4275" s="46"/>
      <c r="L4275" s="46"/>
      <c r="M4275" s="46"/>
      <c r="N4275" s="46"/>
      <c r="O4275" s="46"/>
    </row>
    <row r="4276" spans="1:15">
      <c r="A4276" s="45"/>
      <c r="B4276" s="44"/>
      <c r="C4276" s="46"/>
      <c r="D4276" s="46"/>
      <c r="E4276" s="46"/>
      <c r="F4276" s="46"/>
      <c r="G4276" s="46"/>
      <c r="H4276" s="46"/>
      <c r="I4276" s="46"/>
      <c r="J4276" s="46"/>
      <c r="K4276" s="46"/>
      <c r="L4276" s="46"/>
      <c r="M4276" s="46"/>
      <c r="N4276" s="46"/>
      <c r="O4276" s="46"/>
    </row>
    <row r="4277" spans="1:15">
      <c r="A4277" s="45"/>
      <c r="B4277" s="44"/>
      <c r="C4277" s="46"/>
      <c r="D4277" s="46"/>
      <c r="E4277" s="46"/>
      <c r="F4277" s="46"/>
      <c r="G4277" s="46"/>
      <c r="H4277" s="46"/>
      <c r="I4277" s="46"/>
      <c r="J4277" s="46"/>
      <c r="K4277" s="46"/>
      <c r="L4277" s="46"/>
      <c r="M4277" s="46"/>
      <c r="N4277" s="46"/>
      <c r="O4277" s="46"/>
    </row>
    <row r="4278" spans="1:15">
      <c r="A4278" s="45"/>
      <c r="B4278" s="44"/>
      <c r="C4278" s="46"/>
      <c r="D4278" s="46"/>
      <c r="E4278" s="46"/>
      <c r="F4278" s="46"/>
      <c r="G4278" s="46"/>
      <c r="H4278" s="46"/>
      <c r="I4278" s="46"/>
      <c r="J4278" s="46"/>
      <c r="K4278" s="46"/>
      <c r="L4278" s="46"/>
      <c r="M4278" s="46"/>
      <c r="N4278" s="46"/>
      <c r="O4278" s="46"/>
    </row>
    <row r="4279" spans="1:15">
      <c r="A4279" s="45"/>
      <c r="B4279" s="44"/>
      <c r="C4279" s="46"/>
      <c r="D4279" s="46"/>
      <c r="E4279" s="46"/>
      <c r="F4279" s="46"/>
      <c r="G4279" s="46"/>
      <c r="H4279" s="46"/>
      <c r="I4279" s="46"/>
      <c r="J4279" s="46"/>
      <c r="K4279" s="46"/>
      <c r="L4279" s="46"/>
      <c r="M4279" s="46"/>
      <c r="N4279" s="46"/>
      <c r="O4279" s="46"/>
    </row>
    <row r="4280" spans="1:15">
      <c r="A4280" s="45"/>
      <c r="B4280" s="44"/>
      <c r="C4280" s="46"/>
      <c r="D4280" s="46"/>
      <c r="E4280" s="46"/>
      <c r="F4280" s="46"/>
      <c r="G4280" s="46"/>
      <c r="H4280" s="46"/>
      <c r="I4280" s="46"/>
      <c r="J4280" s="46"/>
      <c r="K4280" s="46"/>
      <c r="L4280" s="46"/>
      <c r="M4280" s="46"/>
      <c r="N4280" s="46"/>
      <c r="O4280" s="46"/>
    </row>
    <row r="4281" spans="1:15">
      <c r="A4281" s="45"/>
      <c r="B4281" s="44"/>
      <c r="C4281" s="46"/>
      <c r="D4281" s="46"/>
      <c r="E4281" s="46"/>
      <c r="F4281" s="46"/>
      <c r="G4281" s="46"/>
      <c r="H4281" s="46"/>
      <c r="I4281" s="46"/>
      <c r="J4281" s="46"/>
      <c r="K4281" s="46"/>
      <c r="L4281" s="46"/>
      <c r="M4281" s="46"/>
      <c r="N4281" s="46"/>
      <c r="O4281" s="46"/>
    </row>
    <row r="4282" spans="1:15">
      <c r="A4282" s="45"/>
      <c r="B4282" s="44"/>
      <c r="C4282" s="46"/>
      <c r="D4282" s="46"/>
      <c r="E4282" s="46"/>
      <c r="F4282" s="46"/>
      <c r="G4282" s="46"/>
      <c r="H4282" s="46"/>
      <c r="I4282" s="46"/>
      <c r="J4282" s="46"/>
      <c r="K4282" s="46"/>
      <c r="L4282" s="46"/>
      <c r="M4282" s="46"/>
      <c r="N4282" s="46"/>
      <c r="O4282" s="46"/>
    </row>
    <row r="4283" spans="1:15">
      <c r="A4283" s="45"/>
      <c r="B4283" s="44"/>
      <c r="C4283" s="46"/>
      <c r="D4283" s="46"/>
      <c r="E4283" s="46"/>
      <c r="F4283" s="46"/>
      <c r="G4283" s="46"/>
      <c r="H4283" s="46"/>
      <c r="I4283" s="46"/>
      <c r="J4283" s="46"/>
      <c r="K4283" s="46"/>
      <c r="L4283" s="46"/>
      <c r="M4283" s="46"/>
      <c r="N4283" s="46"/>
      <c r="O4283" s="46"/>
    </row>
    <row r="4284" spans="1:15">
      <c r="A4284" s="45"/>
      <c r="B4284" s="44"/>
      <c r="C4284" s="46"/>
      <c r="D4284" s="46"/>
      <c r="E4284" s="46"/>
      <c r="F4284" s="46"/>
      <c r="G4284" s="46"/>
      <c r="H4284" s="46"/>
      <c r="I4284" s="46"/>
      <c r="J4284" s="46"/>
      <c r="K4284" s="46"/>
      <c r="L4284" s="46"/>
      <c r="M4284" s="46"/>
      <c r="N4284" s="46"/>
      <c r="O4284" s="46"/>
    </row>
    <row r="4285" spans="1:15">
      <c r="A4285" s="45"/>
      <c r="B4285" s="44"/>
      <c r="C4285" s="46"/>
      <c r="D4285" s="46"/>
      <c r="E4285" s="46"/>
      <c r="F4285" s="46"/>
      <c r="G4285" s="46"/>
      <c r="H4285" s="46"/>
      <c r="I4285" s="46"/>
      <c r="J4285" s="46"/>
      <c r="K4285" s="46"/>
      <c r="L4285" s="46"/>
      <c r="M4285" s="46"/>
      <c r="N4285" s="46"/>
      <c r="O4285" s="46"/>
    </row>
    <row r="4286" spans="1:15">
      <c r="A4286" s="45"/>
      <c r="B4286" s="44"/>
      <c r="C4286" s="46"/>
      <c r="D4286" s="46"/>
      <c r="E4286" s="46"/>
      <c r="F4286" s="46"/>
      <c r="G4286" s="46"/>
      <c r="H4286" s="46"/>
      <c r="I4286" s="46"/>
      <c r="J4286" s="46"/>
      <c r="K4286" s="46"/>
      <c r="L4286" s="46"/>
      <c r="M4286" s="46"/>
      <c r="N4286" s="46"/>
      <c r="O4286" s="46"/>
    </row>
    <row r="4287" spans="1:15">
      <c r="A4287" s="45"/>
      <c r="B4287" s="44"/>
      <c r="C4287" s="46"/>
      <c r="D4287" s="46"/>
      <c r="E4287" s="46"/>
      <c r="F4287" s="46"/>
      <c r="G4287" s="46"/>
      <c r="H4287" s="46"/>
      <c r="I4287" s="46"/>
      <c r="J4287" s="46"/>
      <c r="K4287" s="46"/>
      <c r="L4287" s="46"/>
      <c r="M4287" s="46"/>
      <c r="N4287" s="46"/>
      <c r="O4287" s="46"/>
    </row>
    <row r="4288" spans="1:15">
      <c r="A4288" s="45"/>
      <c r="B4288" s="44"/>
      <c r="C4288" s="46"/>
      <c r="D4288" s="46"/>
      <c r="E4288" s="46"/>
      <c r="F4288" s="46"/>
      <c r="G4288" s="46"/>
      <c r="H4288" s="46"/>
      <c r="I4288" s="46"/>
      <c r="J4288" s="46"/>
      <c r="K4288" s="46"/>
      <c r="L4288" s="46"/>
      <c r="M4288" s="46"/>
      <c r="N4288" s="46"/>
      <c r="O4288" s="46"/>
    </row>
    <row r="4289" spans="1:15">
      <c r="A4289" s="45"/>
      <c r="B4289" s="44"/>
      <c r="C4289" s="46"/>
      <c r="D4289" s="46"/>
      <c r="E4289" s="46"/>
      <c r="F4289" s="46"/>
      <c r="G4289" s="46"/>
      <c r="H4289" s="46"/>
      <c r="I4289" s="46"/>
      <c r="J4289" s="46"/>
      <c r="K4289" s="46"/>
      <c r="L4289" s="46"/>
      <c r="M4289" s="46"/>
      <c r="N4289" s="46"/>
      <c r="O4289" s="46"/>
    </row>
    <row r="4290" spans="1:15">
      <c r="A4290" s="45"/>
      <c r="B4290" s="44"/>
      <c r="C4290" s="46"/>
      <c r="D4290" s="46"/>
      <c r="E4290" s="46"/>
      <c r="F4290" s="46"/>
      <c r="G4290" s="46"/>
      <c r="H4290" s="46"/>
      <c r="I4290" s="46"/>
      <c r="J4290" s="46"/>
      <c r="K4290" s="46"/>
      <c r="L4290" s="46"/>
      <c r="M4290" s="46"/>
      <c r="N4290" s="46"/>
      <c r="O4290" s="46"/>
    </row>
    <row r="4291" spans="1:15">
      <c r="A4291" s="45"/>
      <c r="B4291" s="44"/>
      <c r="C4291" s="46"/>
      <c r="D4291" s="46"/>
      <c r="E4291" s="46"/>
      <c r="F4291" s="46"/>
      <c r="G4291" s="46"/>
      <c r="H4291" s="46"/>
      <c r="I4291" s="46"/>
      <c r="J4291" s="46"/>
      <c r="K4291" s="46"/>
      <c r="L4291" s="46"/>
      <c r="M4291" s="46"/>
      <c r="N4291" s="46"/>
      <c r="O4291" s="46"/>
    </row>
    <row r="4292" spans="1:15">
      <c r="A4292" s="45"/>
      <c r="B4292" s="44"/>
      <c r="C4292" s="46"/>
      <c r="D4292" s="46"/>
      <c r="E4292" s="46"/>
      <c r="F4292" s="46"/>
      <c r="G4292" s="46"/>
      <c r="H4292" s="46"/>
      <c r="I4292" s="46"/>
      <c r="J4292" s="46"/>
      <c r="K4292" s="46"/>
      <c r="L4292" s="46"/>
      <c r="M4292" s="46"/>
      <c r="N4292" s="46"/>
      <c r="O4292" s="46"/>
    </row>
    <row r="4293" spans="1:15">
      <c r="A4293" s="45"/>
      <c r="B4293" s="44"/>
      <c r="C4293" s="46"/>
      <c r="D4293" s="46"/>
      <c r="E4293" s="46"/>
      <c r="F4293" s="46"/>
      <c r="G4293" s="46"/>
      <c r="H4293" s="46"/>
      <c r="I4293" s="46"/>
      <c r="J4293" s="46"/>
      <c r="K4293" s="46"/>
      <c r="L4293" s="46"/>
      <c r="M4293" s="46"/>
      <c r="N4293" s="46"/>
      <c r="O4293" s="46"/>
    </row>
    <row r="4294" spans="1:15">
      <c r="A4294" s="45"/>
      <c r="B4294" s="44"/>
      <c r="C4294" s="46"/>
      <c r="D4294" s="46"/>
      <c r="E4294" s="46"/>
      <c r="F4294" s="46"/>
      <c r="G4294" s="46"/>
      <c r="H4294" s="46"/>
      <c r="I4294" s="46"/>
      <c r="J4294" s="46"/>
      <c r="K4294" s="46"/>
      <c r="L4294" s="46"/>
      <c r="M4294" s="46"/>
      <c r="N4294" s="46"/>
      <c r="O4294" s="46"/>
    </row>
    <row r="4295" spans="1:15">
      <c r="A4295" s="45"/>
      <c r="B4295" s="44"/>
      <c r="C4295" s="46"/>
      <c r="D4295" s="46"/>
      <c r="E4295" s="46"/>
      <c r="F4295" s="46"/>
      <c r="G4295" s="46"/>
      <c r="H4295" s="46"/>
      <c r="I4295" s="46"/>
      <c r="J4295" s="46"/>
      <c r="K4295" s="46"/>
      <c r="L4295" s="46"/>
      <c r="M4295" s="46"/>
      <c r="N4295" s="46"/>
      <c r="O4295" s="46"/>
    </row>
    <row r="4296" spans="1:15">
      <c r="A4296" s="45"/>
      <c r="B4296" s="44"/>
      <c r="C4296" s="46"/>
      <c r="D4296" s="46"/>
      <c r="E4296" s="46"/>
      <c r="F4296" s="46"/>
      <c r="G4296" s="46"/>
      <c r="H4296" s="46"/>
      <c r="I4296" s="46"/>
      <c r="J4296" s="46"/>
      <c r="K4296" s="46"/>
      <c r="L4296" s="46"/>
      <c r="M4296" s="46"/>
      <c r="N4296" s="46"/>
      <c r="O4296" s="46"/>
    </row>
    <row r="4297" spans="1:15">
      <c r="A4297" s="45"/>
      <c r="B4297" s="44"/>
      <c r="C4297" s="46"/>
      <c r="D4297" s="46"/>
      <c r="E4297" s="46"/>
      <c r="F4297" s="46"/>
      <c r="G4297" s="46"/>
      <c r="H4297" s="46"/>
      <c r="I4297" s="46"/>
      <c r="J4297" s="46"/>
      <c r="K4297" s="46"/>
      <c r="L4297" s="46"/>
      <c r="M4297" s="46"/>
      <c r="N4297" s="46"/>
      <c r="O4297" s="46"/>
    </row>
    <row r="4298" spans="1:15">
      <c r="A4298" s="45"/>
      <c r="B4298" s="44"/>
      <c r="C4298" s="46"/>
      <c r="D4298" s="46"/>
      <c r="E4298" s="46"/>
      <c r="F4298" s="46"/>
      <c r="G4298" s="46"/>
      <c r="H4298" s="46"/>
      <c r="I4298" s="46"/>
      <c r="J4298" s="46"/>
      <c r="K4298" s="46"/>
      <c r="L4298" s="46"/>
      <c r="M4298" s="46"/>
      <c r="N4298" s="46"/>
      <c r="O4298" s="46"/>
    </row>
    <row r="4299" spans="1:15">
      <c r="A4299" s="45"/>
      <c r="B4299" s="44"/>
      <c r="C4299" s="46"/>
      <c r="D4299" s="46"/>
      <c r="E4299" s="46"/>
      <c r="F4299" s="46"/>
      <c r="G4299" s="46"/>
      <c r="H4299" s="46"/>
      <c r="I4299" s="46"/>
      <c r="J4299" s="46"/>
      <c r="K4299" s="46"/>
      <c r="L4299" s="46"/>
      <c r="M4299" s="46"/>
      <c r="N4299" s="46"/>
      <c r="O4299" s="46"/>
    </row>
    <row r="4300" spans="1:15">
      <c r="A4300" s="45"/>
      <c r="B4300" s="44"/>
      <c r="C4300" s="46"/>
      <c r="D4300" s="46"/>
      <c r="E4300" s="46"/>
      <c r="F4300" s="46"/>
      <c r="G4300" s="46"/>
      <c r="H4300" s="46"/>
      <c r="I4300" s="46"/>
      <c r="J4300" s="46"/>
      <c r="K4300" s="46"/>
      <c r="L4300" s="46"/>
      <c r="M4300" s="46"/>
      <c r="N4300" s="46"/>
      <c r="O4300" s="46"/>
    </row>
    <row r="4301" spans="1:15">
      <c r="A4301" s="45"/>
      <c r="B4301" s="44"/>
      <c r="C4301" s="46"/>
      <c r="D4301" s="46"/>
      <c r="E4301" s="46"/>
      <c r="F4301" s="46"/>
      <c r="G4301" s="46"/>
      <c r="H4301" s="46"/>
      <c r="I4301" s="46"/>
      <c r="J4301" s="46"/>
      <c r="K4301" s="46"/>
      <c r="L4301" s="46"/>
      <c r="M4301" s="46"/>
      <c r="N4301" s="46"/>
      <c r="O4301" s="46"/>
    </row>
    <row r="4302" spans="1:15">
      <c r="A4302" s="45"/>
      <c r="B4302" s="44"/>
      <c r="C4302" s="46"/>
      <c r="D4302" s="46"/>
      <c r="E4302" s="46"/>
      <c r="F4302" s="46"/>
      <c r="G4302" s="46"/>
      <c r="H4302" s="46"/>
      <c r="I4302" s="46"/>
      <c r="J4302" s="46"/>
      <c r="K4302" s="46"/>
      <c r="L4302" s="46"/>
      <c r="M4302" s="46"/>
      <c r="N4302" s="46"/>
      <c r="O4302" s="46"/>
    </row>
    <row r="4303" spans="1:15">
      <c r="A4303" s="45"/>
      <c r="B4303" s="44"/>
      <c r="C4303" s="46"/>
      <c r="D4303" s="46"/>
      <c r="E4303" s="46"/>
      <c r="F4303" s="46"/>
      <c r="G4303" s="46"/>
      <c r="H4303" s="46"/>
      <c r="I4303" s="46"/>
      <c r="J4303" s="46"/>
      <c r="K4303" s="46"/>
      <c r="L4303" s="46"/>
      <c r="M4303" s="46"/>
      <c r="N4303" s="46"/>
      <c r="O4303" s="46"/>
    </row>
    <row r="4304" spans="1:15">
      <c r="A4304" s="45"/>
      <c r="B4304" s="44"/>
      <c r="C4304" s="46"/>
      <c r="D4304" s="46"/>
      <c r="E4304" s="46"/>
      <c r="F4304" s="46"/>
      <c r="G4304" s="46"/>
      <c r="H4304" s="46"/>
      <c r="I4304" s="46"/>
      <c r="J4304" s="46"/>
      <c r="K4304" s="46"/>
      <c r="L4304" s="46"/>
      <c r="M4304" s="46"/>
      <c r="N4304" s="46"/>
      <c r="O4304" s="46"/>
    </row>
    <row r="4305" spans="1:15">
      <c r="A4305" s="45"/>
      <c r="B4305" s="44"/>
      <c r="C4305" s="46"/>
      <c r="D4305" s="46"/>
      <c r="E4305" s="46"/>
      <c r="F4305" s="46"/>
      <c r="G4305" s="46"/>
      <c r="H4305" s="46"/>
      <c r="I4305" s="46"/>
      <c r="J4305" s="46"/>
      <c r="K4305" s="46"/>
      <c r="L4305" s="46"/>
      <c r="M4305" s="46"/>
      <c r="N4305" s="46"/>
      <c r="O4305" s="46"/>
    </row>
    <row r="4306" spans="1:15">
      <c r="A4306" s="45"/>
      <c r="B4306" s="44"/>
      <c r="C4306" s="46"/>
      <c r="D4306" s="46"/>
      <c r="E4306" s="46"/>
      <c r="F4306" s="46"/>
      <c r="G4306" s="46"/>
      <c r="H4306" s="46"/>
      <c r="I4306" s="46"/>
      <c r="J4306" s="46"/>
      <c r="K4306" s="46"/>
      <c r="L4306" s="46"/>
      <c r="M4306" s="46"/>
      <c r="N4306" s="46"/>
      <c r="O4306" s="46"/>
    </row>
    <row r="4307" spans="1:15">
      <c r="A4307" s="45"/>
      <c r="B4307" s="44"/>
      <c r="C4307" s="46"/>
      <c r="D4307" s="46"/>
      <c r="E4307" s="46"/>
      <c r="F4307" s="46"/>
      <c r="G4307" s="46"/>
      <c r="H4307" s="46"/>
      <c r="I4307" s="46"/>
      <c r="J4307" s="46"/>
      <c r="K4307" s="46"/>
      <c r="L4307" s="46"/>
      <c r="M4307" s="46"/>
      <c r="N4307" s="46"/>
      <c r="O4307" s="46"/>
    </row>
    <row r="4308" spans="1:15">
      <c r="A4308" s="45"/>
      <c r="B4308" s="44"/>
      <c r="C4308" s="46"/>
      <c r="D4308" s="46"/>
      <c r="E4308" s="46"/>
      <c r="F4308" s="46"/>
      <c r="G4308" s="46"/>
      <c r="H4308" s="46"/>
      <c r="I4308" s="46"/>
      <c r="J4308" s="46"/>
      <c r="K4308" s="46"/>
      <c r="L4308" s="46"/>
      <c r="M4308" s="46"/>
      <c r="N4308" s="46"/>
      <c r="O4308" s="46"/>
    </row>
    <row r="4309" spans="1:15">
      <c r="A4309" s="45"/>
      <c r="B4309" s="44"/>
      <c r="C4309" s="46"/>
      <c r="D4309" s="46"/>
      <c r="E4309" s="46"/>
      <c r="F4309" s="46"/>
      <c r="G4309" s="46"/>
      <c r="H4309" s="46"/>
      <c r="I4309" s="46"/>
      <c r="J4309" s="46"/>
      <c r="K4309" s="46"/>
      <c r="L4309" s="46"/>
      <c r="M4309" s="46"/>
      <c r="N4309" s="46"/>
      <c r="O4309" s="46"/>
    </row>
    <row r="4310" spans="1:15">
      <c r="A4310" s="45"/>
      <c r="B4310" s="44"/>
      <c r="C4310" s="46"/>
      <c r="D4310" s="46"/>
      <c r="E4310" s="46"/>
      <c r="F4310" s="46"/>
      <c r="G4310" s="46"/>
      <c r="H4310" s="46"/>
      <c r="I4310" s="46"/>
      <c r="J4310" s="46"/>
      <c r="K4310" s="46"/>
      <c r="L4310" s="46"/>
      <c r="M4310" s="46"/>
      <c r="N4310" s="46"/>
      <c r="O4310" s="46"/>
    </row>
    <row r="4311" spans="1:15">
      <c r="A4311" s="45"/>
      <c r="B4311" s="44"/>
      <c r="C4311" s="46"/>
      <c r="D4311" s="46"/>
      <c r="E4311" s="46"/>
      <c r="F4311" s="46"/>
      <c r="G4311" s="46"/>
      <c r="H4311" s="46"/>
      <c r="I4311" s="46"/>
      <c r="J4311" s="46"/>
      <c r="K4311" s="46"/>
      <c r="L4311" s="46"/>
      <c r="M4311" s="46"/>
      <c r="N4311" s="46"/>
      <c r="O4311" s="46"/>
    </row>
    <row r="4312" spans="1:15">
      <c r="A4312" s="45"/>
      <c r="B4312" s="44"/>
      <c r="C4312" s="46"/>
      <c r="D4312" s="46"/>
      <c r="E4312" s="46"/>
      <c r="F4312" s="46"/>
      <c r="G4312" s="46"/>
      <c r="H4312" s="46"/>
      <c r="I4312" s="46"/>
      <c r="J4312" s="46"/>
      <c r="K4312" s="46"/>
      <c r="L4312" s="46"/>
      <c r="M4312" s="46"/>
      <c r="N4312" s="46"/>
      <c r="O4312" s="46"/>
    </row>
    <row r="4313" spans="1:15">
      <c r="A4313" s="45"/>
      <c r="B4313" s="44"/>
      <c r="C4313" s="46"/>
      <c r="D4313" s="46"/>
      <c r="E4313" s="46"/>
      <c r="F4313" s="46"/>
      <c r="G4313" s="46"/>
      <c r="H4313" s="46"/>
      <c r="I4313" s="46"/>
      <c r="J4313" s="46"/>
      <c r="K4313" s="46"/>
      <c r="L4313" s="46"/>
      <c r="M4313" s="46"/>
      <c r="N4313" s="46"/>
      <c r="O4313" s="46"/>
    </row>
    <row r="4314" spans="1:15">
      <c r="A4314" s="45"/>
      <c r="B4314" s="44"/>
      <c r="C4314" s="46"/>
      <c r="D4314" s="46"/>
      <c r="E4314" s="46"/>
      <c r="F4314" s="46"/>
      <c r="G4314" s="46"/>
      <c r="H4314" s="46"/>
      <c r="I4314" s="46"/>
      <c r="J4314" s="46"/>
      <c r="K4314" s="46"/>
      <c r="L4314" s="46"/>
      <c r="M4314" s="46"/>
      <c r="N4314" s="46"/>
      <c r="O4314" s="46"/>
    </row>
    <row r="4315" spans="1:15">
      <c r="A4315" s="45"/>
      <c r="B4315" s="44"/>
      <c r="C4315" s="46"/>
      <c r="D4315" s="46"/>
      <c r="E4315" s="46"/>
      <c r="F4315" s="46"/>
      <c r="G4315" s="46"/>
      <c r="H4315" s="46"/>
      <c r="I4315" s="46"/>
      <c r="J4315" s="46"/>
      <c r="K4315" s="46"/>
      <c r="L4315" s="46"/>
      <c r="M4315" s="46"/>
      <c r="N4315" s="46"/>
      <c r="O4315" s="46"/>
    </row>
    <row r="4316" spans="1:15">
      <c r="A4316" s="45"/>
      <c r="B4316" s="44"/>
      <c r="C4316" s="46"/>
      <c r="D4316" s="46"/>
      <c r="E4316" s="46"/>
      <c r="F4316" s="46"/>
      <c r="G4316" s="46"/>
      <c r="H4316" s="46"/>
      <c r="I4316" s="46"/>
      <c r="J4316" s="46"/>
      <c r="K4316" s="46"/>
      <c r="L4316" s="46"/>
      <c r="M4316" s="46"/>
      <c r="N4316" s="46"/>
      <c r="O4316" s="46"/>
    </row>
    <row r="4317" spans="1:15">
      <c r="A4317" s="45"/>
      <c r="B4317" s="44"/>
      <c r="C4317" s="46"/>
      <c r="D4317" s="46"/>
      <c r="E4317" s="46"/>
      <c r="F4317" s="46"/>
      <c r="G4317" s="46"/>
      <c r="H4317" s="46"/>
      <c r="I4317" s="46"/>
      <c r="J4317" s="46"/>
      <c r="K4317" s="46"/>
      <c r="L4317" s="46"/>
      <c r="M4317" s="46"/>
      <c r="N4317" s="46"/>
      <c r="O4317" s="46"/>
    </row>
    <row r="4318" spans="1:15">
      <c r="A4318" s="45"/>
      <c r="B4318" s="44"/>
      <c r="C4318" s="46"/>
      <c r="D4318" s="46"/>
      <c r="E4318" s="46"/>
      <c r="F4318" s="46"/>
      <c r="G4318" s="46"/>
      <c r="H4318" s="46"/>
      <c r="I4318" s="46"/>
      <c r="J4318" s="46"/>
      <c r="K4318" s="46"/>
      <c r="L4318" s="46"/>
      <c r="M4318" s="46"/>
      <c r="N4318" s="46"/>
      <c r="O4318" s="46"/>
    </row>
    <row r="4319" spans="1:15">
      <c r="A4319" s="45"/>
      <c r="B4319" s="44"/>
      <c r="C4319" s="46"/>
      <c r="D4319" s="46"/>
      <c r="E4319" s="46"/>
      <c r="F4319" s="46"/>
      <c r="G4319" s="46"/>
      <c r="H4319" s="46"/>
      <c r="I4319" s="46"/>
      <c r="J4319" s="46"/>
      <c r="K4319" s="46"/>
      <c r="L4319" s="46"/>
      <c r="M4319" s="46"/>
      <c r="N4319" s="46"/>
      <c r="O4319" s="46"/>
    </row>
    <row r="4320" spans="1:15">
      <c r="A4320" s="45"/>
      <c r="B4320" s="44"/>
      <c r="C4320" s="46"/>
      <c r="D4320" s="46"/>
      <c r="E4320" s="46"/>
      <c r="F4320" s="46"/>
      <c r="G4320" s="46"/>
      <c r="H4320" s="46"/>
      <c r="I4320" s="46"/>
      <c r="J4320" s="46"/>
      <c r="K4320" s="46"/>
      <c r="L4320" s="46"/>
      <c r="M4320" s="46"/>
      <c r="N4320" s="46"/>
      <c r="O4320" s="46"/>
    </row>
    <row r="4321" spans="1:15">
      <c r="A4321" s="45"/>
      <c r="B4321" s="44"/>
      <c r="C4321" s="46"/>
      <c r="D4321" s="46"/>
      <c r="E4321" s="46"/>
      <c r="F4321" s="46"/>
      <c r="G4321" s="46"/>
      <c r="H4321" s="46"/>
      <c r="I4321" s="46"/>
      <c r="J4321" s="46"/>
      <c r="K4321" s="46"/>
      <c r="L4321" s="46"/>
      <c r="M4321" s="46"/>
      <c r="N4321" s="46"/>
      <c r="O4321" s="46"/>
    </row>
    <row r="4322" spans="1:15">
      <c r="A4322" s="45"/>
      <c r="B4322" s="44"/>
      <c r="C4322" s="46"/>
      <c r="D4322" s="46"/>
      <c r="E4322" s="46"/>
      <c r="F4322" s="46"/>
      <c r="G4322" s="46"/>
      <c r="H4322" s="46"/>
      <c r="I4322" s="46"/>
      <c r="J4322" s="46"/>
      <c r="K4322" s="46"/>
      <c r="L4322" s="46"/>
      <c r="M4322" s="46"/>
      <c r="N4322" s="46"/>
      <c r="O4322" s="46"/>
    </row>
    <row r="4323" spans="1:15">
      <c r="A4323" s="45"/>
      <c r="B4323" s="44"/>
      <c r="C4323" s="46"/>
      <c r="D4323" s="46"/>
      <c r="E4323" s="46"/>
      <c r="F4323" s="46"/>
      <c r="G4323" s="46"/>
      <c r="H4323" s="46"/>
      <c r="I4323" s="46"/>
      <c r="J4323" s="46"/>
      <c r="K4323" s="46"/>
      <c r="L4323" s="46"/>
      <c r="M4323" s="46"/>
      <c r="N4323" s="46"/>
      <c r="O4323" s="46"/>
    </row>
    <row r="4324" spans="1:15">
      <c r="A4324" s="45"/>
      <c r="B4324" s="44"/>
      <c r="C4324" s="46"/>
      <c r="D4324" s="46"/>
      <c r="E4324" s="46"/>
      <c r="F4324" s="46"/>
      <c r="G4324" s="46"/>
      <c r="H4324" s="46"/>
      <c r="I4324" s="46"/>
      <c r="J4324" s="46"/>
      <c r="K4324" s="46"/>
      <c r="L4324" s="46"/>
      <c r="M4324" s="46"/>
      <c r="N4324" s="46"/>
      <c r="O4324" s="46"/>
    </row>
    <row r="4325" spans="1:15">
      <c r="A4325" s="45"/>
      <c r="B4325" s="44"/>
      <c r="C4325" s="46"/>
      <c r="D4325" s="46"/>
      <c r="E4325" s="46"/>
      <c r="F4325" s="46"/>
      <c r="G4325" s="46"/>
      <c r="H4325" s="46"/>
      <c r="I4325" s="46"/>
      <c r="J4325" s="46"/>
      <c r="K4325" s="46"/>
      <c r="L4325" s="46"/>
      <c r="M4325" s="46"/>
      <c r="N4325" s="46"/>
      <c r="O4325" s="46"/>
    </row>
    <row r="4326" spans="1:15">
      <c r="A4326" s="45"/>
      <c r="B4326" s="44"/>
      <c r="C4326" s="46"/>
      <c r="D4326" s="46"/>
      <c r="E4326" s="46"/>
      <c r="F4326" s="46"/>
      <c r="G4326" s="46"/>
      <c r="H4326" s="46"/>
      <c r="I4326" s="46"/>
      <c r="J4326" s="46"/>
      <c r="K4326" s="46"/>
      <c r="L4326" s="46"/>
      <c r="M4326" s="46"/>
      <c r="N4326" s="46"/>
      <c r="O4326" s="46"/>
    </row>
    <row r="4327" spans="1:15">
      <c r="A4327" s="45"/>
      <c r="B4327" s="44"/>
      <c r="C4327" s="46"/>
      <c r="D4327" s="46"/>
      <c r="E4327" s="46"/>
      <c r="F4327" s="46"/>
      <c r="G4327" s="46"/>
      <c r="H4327" s="46"/>
      <c r="I4327" s="46"/>
      <c r="J4327" s="46"/>
      <c r="K4327" s="46"/>
      <c r="L4327" s="46"/>
      <c r="M4327" s="46"/>
      <c r="N4327" s="46"/>
      <c r="O4327" s="46"/>
    </row>
    <row r="4328" spans="1:15">
      <c r="A4328" s="45"/>
      <c r="B4328" s="44"/>
      <c r="C4328" s="46"/>
      <c r="D4328" s="46"/>
      <c r="E4328" s="46"/>
      <c r="F4328" s="46"/>
      <c r="G4328" s="46"/>
      <c r="H4328" s="46"/>
      <c r="I4328" s="46"/>
      <c r="J4328" s="46"/>
      <c r="K4328" s="46"/>
      <c r="L4328" s="46"/>
      <c r="M4328" s="46"/>
      <c r="N4328" s="46"/>
      <c r="O4328" s="46"/>
    </row>
    <row r="4329" spans="1:15">
      <c r="A4329" s="45"/>
      <c r="B4329" s="44"/>
      <c r="C4329" s="46"/>
      <c r="D4329" s="46"/>
      <c r="E4329" s="46"/>
      <c r="F4329" s="46"/>
      <c r="G4329" s="46"/>
      <c r="H4329" s="46"/>
      <c r="I4329" s="46"/>
      <c r="J4329" s="46"/>
      <c r="K4329" s="46"/>
      <c r="L4329" s="46"/>
      <c r="M4329" s="46"/>
      <c r="N4329" s="46"/>
      <c r="O4329" s="46"/>
    </row>
    <row r="4330" spans="1:15">
      <c r="A4330" s="45"/>
      <c r="B4330" s="44"/>
      <c r="C4330" s="46"/>
      <c r="D4330" s="46"/>
      <c r="E4330" s="46"/>
      <c r="F4330" s="46"/>
      <c r="G4330" s="46"/>
      <c r="H4330" s="46"/>
      <c r="I4330" s="46"/>
      <c r="J4330" s="46"/>
      <c r="K4330" s="46"/>
      <c r="L4330" s="46"/>
      <c r="M4330" s="46"/>
      <c r="N4330" s="46"/>
      <c r="O4330" s="46"/>
    </row>
    <row r="4331" spans="1:15">
      <c r="A4331" s="45"/>
      <c r="B4331" s="44"/>
      <c r="C4331" s="46"/>
      <c r="D4331" s="46"/>
      <c r="E4331" s="46"/>
      <c r="F4331" s="46"/>
      <c r="G4331" s="46"/>
      <c r="H4331" s="46"/>
      <c r="I4331" s="46"/>
      <c r="J4331" s="46"/>
      <c r="K4331" s="46"/>
      <c r="L4331" s="46"/>
      <c r="M4331" s="46"/>
      <c r="N4331" s="46"/>
      <c r="O4331" s="46"/>
    </row>
    <row r="4332" spans="1:15">
      <c r="A4332" s="45"/>
      <c r="B4332" s="44"/>
      <c r="C4332" s="46"/>
      <c r="D4332" s="46"/>
      <c r="E4332" s="46"/>
      <c r="F4332" s="46"/>
      <c r="G4332" s="46"/>
      <c r="H4332" s="46"/>
      <c r="I4332" s="46"/>
      <c r="J4332" s="46"/>
      <c r="K4332" s="46"/>
      <c r="L4332" s="46"/>
      <c r="M4332" s="46"/>
      <c r="N4332" s="46"/>
      <c r="O4332" s="46"/>
    </row>
    <row r="4333" spans="1:15">
      <c r="A4333" s="45"/>
      <c r="B4333" s="44"/>
      <c r="C4333" s="46"/>
      <c r="D4333" s="46"/>
      <c r="E4333" s="46"/>
      <c r="F4333" s="46"/>
      <c r="G4333" s="46"/>
      <c r="H4333" s="46"/>
      <c r="I4333" s="46"/>
      <c r="J4333" s="46"/>
      <c r="K4333" s="46"/>
      <c r="L4333" s="46"/>
      <c r="M4333" s="46"/>
      <c r="N4333" s="46"/>
      <c r="O4333" s="46"/>
    </row>
    <row r="4334" spans="1:15">
      <c r="A4334" s="45"/>
      <c r="B4334" s="44"/>
      <c r="C4334" s="46"/>
      <c r="D4334" s="46"/>
      <c r="E4334" s="46"/>
      <c r="F4334" s="46"/>
      <c r="G4334" s="46"/>
      <c r="H4334" s="46"/>
      <c r="I4334" s="46"/>
      <c r="J4334" s="46"/>
      <c r="K4334" s="46"/>
      <c r="L4334" s="46"/>
      <c r="M4334" s="46"/>
      <c r="N4334" s="46"/>
      <c r="O4334" s="46"/>
    </row>
    <row r="4335" spans="1:15">
      <c r="A4335" s="45"/>
      <c r="B4335" s="44"/>
      <c r="C4335" s="46"/>
      <c r="D4335" s="46"/>
      <c r="E4335" s="46"/>
      <c r="F4335" s="46"/>
      <c r="G4335" s="46"/>
      <c r="H4335" s="46"/>
      <c r="I4335" s="46"/>
      <c r="J4335" s="46"/>
      <c r="K4335" s="46"/>
      <c r="L4335" s="46"/>
      <c r="M4335" s="46"/>
      <c r="N4335" s="46"/>
      <c r="O4335" s="46"/>
    </row>
    <row r="4336" spans="1:15">
      <c r="A4336" s="45"/>
      <c r="B4336" s="44"/>
      <c r="C4336" s="46"/>
      <c r="D4336" s="46"/>
      <c r="E4336" s="46"/>
      <c r="F4336" s="46"/>
      <c r="G4336" s="46"/>
      <c r="H4336" s="46"/>
      <c r="I4336" s="46"/>
      <c r="J4336" s="46"/>
      <c r="K4336" s="46"/>
      <c r="L4336" s="46"/>
      <c r="M4336" s="46"/>
      <c r="N4336" s="46"/>
      <c r="O4336" s="46"/>
    </row>
    <row r="4337" spans="1:15">
      <c r="A4337" s="45"/>
      <c r="B4337" s="44"/>
      <c r="C4337" s="46"/>
      <c r="D4337" s="46"/>
      <c r="E4337" s="46"/>
      <c r="F4337" s="46"/>
      <c r="G4337" s="46"/>
      <c r="H4337" s="46"/>
      <c r="I4337" s="46"/>
      <c r="J4337" s="46"/>
      <c r="K4337" s="46"/>
      <c r="L4337" s="46"/>
      <c r="M4337" s="46"/>
      <c r="N4337" s="46"/>
      <c r="O4337" s="46"/>
    </row>
    <row r="4338" spans="1:15">
      <c r="A4338" s="45"/>
      <c r="B4338" s="44"/>
      <c r="C4338" s="46"/>
      <c r="D4338" s="46"/>
      <c r="E4338" s="46"/>
      <c r="F4338" s="46"/>
      <c r="G4338" s="46"/>
      <c r="H4338" s="46"/>
      <c r="I4338" s="46"/>
      <c r="J4338" s="46"/>
      <c r="K4338" s="46"/>
      <c r="L4338" s="46"/>
      <c r="M4338" s="46"/>
      <c r="N4338" s="46"/>
      <c r="O4338" s="46"/>
    </row>
    <row r="4339" spans="1:15">
      <c r="A4339" s="45"/>
      <c r="B4339" s="44"/>
      <c r="C4339" s="46"/>
      <c r="D4339" s="46"/>
      <c r="E4339" s="46"/>
      <c r="F4339" s="46"/>
      <c r="G4339" s="46"/>
      <c r="H4339" s="46"/>
      <c r="I4339" s="46"/>
      <c r="J4339" s="46"/>
      <c r="K4339" s="46"/>
      <c r="L4339" s="46"/>
      <c r="M4339" s="46"/>
      <c r="N4339" s="46"/>
      <c r="O4339" s="46"/>
    </row>
    <row r="4340" spans="1:15">
      <c r="A4340" s="45"/>
      <c r="B4340" s="44"/>
      <c r="C4340" s="46"/>
      <c r="D4340" s="46"/>
      <c r="E4340" s="46"/>
      <c r="F4340" s="46"/>
      <c r="G4340" s="46"/>
      <c r="H4340" s="46"/>
      <c r="I4340" s="46"/>
      <c r="J4340" s="46"/>
      <c r="K4340" s="46"/>
      <c r="L4340" s="46"/>
      <c r="M4340" s="46"/>
      <c r="N4340" s="46"/>
      <c r="O4340" s="46"/>
    </row>
    <row r="4341" spans="1:15">
      <c r="A4341" s="45"/>
      <c r="B4341" s="44"/>
      <c r="C4341" s="46"/>
      <c r="D4341" s="46"/>
      <c r="E4341" s="46"/>
      <c r="F4341" s="46"/>
      <c r="G4341" s="46"/>
      <c r="H4341" s="46"/>
      <c r="I4341" s="46"/>
      <c r="J4341" s="46"/>
      <c r="K4341" s="46"/>
      <c r="L4341" s="46"/>
      <c r="M4341" s="46"/>
      <c r="N4341" s="46"/>
      <c r="O4341" s="46"/>
    </row>
    <row r="4342" spans="1:15">
      <c r="A4342" s="45"/>
      <c r="B4342" s="44"/>
      <c r="C4342" s="46"/>
      <c r="D4342" s="46"/>
      <c r="E4342" s="46"/>
      <c r="F4342" s="46"/>
      <c r="G4342" s="46"/>
      <c r="H4342" s="46"/>
      <c r="I4342" s="46"/>
      <c r="J4342" s="46"/>
      <c r="K4342" s="46"/>
      <c r="L4342" s="46"/>
      <c r="M4342" s="46"/>
      <c r="N4342" s="46"/>
      <c r="O4342" s="46"/>
    </row>
    <row r="4343" spans="1:15">
      <c r="A4343" s="45"/>
      <c r="B4343" s="44"/>
      <c r="C4343" s="46"/>
      <c r="D4343" s="46"/>
      <c r="E4343" s="46"/>
      <c r="F4343" s="46"/>
      <c r="G4343" s="46"/>
      <c r="H4343" s="46"/>
      <c r="I4343" s="46"/>
      <c r="J4343" s="46"/>
      <c r="K4343" s="46"/>
      <c r="L4343" s="46"/>
      <c r="M4343" s="46"/>
      <c r="N4343" s="46"/>
      <c r="O4343" s="46"/>
    </row>
    <row r="4344" spans="1:15">
      <c r="A4344" s="45"/>
      <c r="B4344" s="44"/>
      <c r="C4344" s="46"/>
      <c r="D4344" s="46"/>
      <c r="E4344" s="46"/>
      <c r="F4344" s="46"/>
      <c r="G4344" s="46"/>
      <c r="H4344" s="46"/>
      <c r="I4344" s="46"/>
      <c r="J4344" s="46"/>
      <c r="K4344" s="46"/>
      <c r="L4344" s="46"/>
      <c r="M4344" s="46"/>
      <c r="N4344" s="46"/>
      <c r="O4344" s="46"/>
    </row>
    <row r="4345" spans="1:15">
      <c r="A4345" s="45"/>
      <c r="B4345" s="44"/>
      <c r="C4345" s="46"/>
      <c r="D4345" s="46"/>
      <c r="E4345" s="46"/>
      <c r="F4345" s="46"/>
      <c r="G4345" s="46"/>
      <c r="H4345" s="46"/>
      <c r="I4345" s="46"/>
      <c r="J4345" s="46"/>
      <c r="K4345" s="46"/>
      <c r="L4345" s="46"/>
      <c r="M4345" s="46"/>
      <c r="N4345" s="46"/>
      <c r="O4345" s="46"/>
    </row>
    <row r="4346" spans="1:15">
      <c r="A4346" s="45"/>
      <c r="B4346" s="44"/>
      <c r="C4346" s="46"/>
      <c r="D4346" s="46"/>
      <c r="E4346" s="46"/>
      <c r="F4346" s="46"/>
      <c r="G4346" s="46"/>
      <c r="H4346" s="46"/>
      <c r="I4346" s="46"/>
      <c r="J4346" s="46"/>
      <c r="K4346" s="46"/>
      <c r="L4346" s="46"/>
      <c r="M4346" s="46"/>
      <c r="N4346" s="46"/>
      <c r="O4346" s="46"/>
    </row>
    <row r="4347" spans="1:15">
      <c r="A4347" s="45"/>
      <c r="B4347" s="44"/>
      <c r="C4347" s="46"/>
      <c r="D4347" s="46"/>
      <c r="E4347" s="46"/>
      <c r="F4347" s="46"/>
      <c r="G4347" s="46"/>
      <c r="H4347" s="46"/>
      <c r="I4347" s="46"/>
      <c r="J4347" s="46"/>
      <c r="K4347" s="46"/>
      <c r="L4347" s="46"/>
      <c r="M4347" s="46"/>
      <c r="N4347" s="46"/>
      <c r="O4347" s="46"/>
    </row>
    <row r="4348" spans="1:15">
      <c r="A4348" s="45"/>
      <c r="B4348" s="44"/>
      <c r="C4348" s="46"/>
      <c r="D4348" s="46"/>
      <c r="E4348" s="46"/>
      <c r="F4348" s="46"/>
      <c r="G4348" s="46"/>
      <c r="H4348" s="46"/>
      <c r="I4348" s="46"/>
      <c r="J4348" s="46"/>
      <c r="K4348" s="46"/>
      <c r="L4348" s="46"/>
      <c r="M4348" s="46"/>
      <c r="N4348" s="46"/>
      <c r="O4348" s="46"/>
    </row>
    <row r="4349" spans="1:15">
      <c r="A4349" s="45"/>
      <c r="B4349" s="44"/>
      <c r="C4349" s="46"/>
      <c r="D4349" s="46"/>
      <c r="E4349" s="46"/>
      <c r="F4349" s="46"/>
      <c r="G4349" s="46"/>
      <c r="H4349" s="46"/>
      <c r="I4349" s="46"/>
      <c r="J4349" s="46"/>
      <c r="K4349" s="46"/>
      <c r="L4349" s="46"/>
      <c r="M4349" s="46"/>
      <c r="N4349" s="46"/>
      <c r="O4349" s="46"/>
    </row>
    <row r="4350" spans="1:15">
      <c r="A4350" s="45"/>
      <c r="B4350" s="44"/>
      <c r="C4350" s="46"/>
      <c r="D4350" s="46"/>
      <c r="E4350" s="46"/>
      <c r="F4350" s="46"/>
      <c r="G4350" s="46"/>
      <c r="H4350" s="46"/>
      <c r="I4350" s="46"/>
      <c r="J4350" s="46"/>
      <c r="K4350" s="46"/>
      <c r="L4350" s="46"/>
      <c r="M4350" s="46"/>
      <c r="N4350" s="46"/>
      <c r="O4350" s="46"/>
    </row>
    <row r="4351" spans="1:15">
      <c r="A4351" s="45"/>
      <c r="B4351" s="44"/>
      <c r="C4351" s="46"/>
      <c r="D4351" s="46"/>
      <c r="E4351" s="46"/>
      <c r="F4351" s="46"/>
      <c r="G4351" s="46"/>
      <c r="H4351" s="46"/>
      <c r="I4351" s="46"/>
      <c r="J4351" s="46"/>
      <c r="K4351" s="46"/>
      <c r="L4351" s="46"/>
      <c r="M4351" s="46"/>
      <c r="N4351" s="46"/>
      <c r="O4351" s="46"/>
    </row>
    <row r="4352" spans="1:15">
      <c r="A4352" s="45"/>
      <c r="B4352" s="44"/>
      <c r="C4352" s="46"/>
      <c r="D4352" s="46"/>
      <c r="E4352" s="46"/>
      <c r="F4352" s="46"/>
      <c r="G4352" s="46"/>
      <c r="H4352" s="46"/>
      <c r="I4352" s="46"/>
      <c r="J4352" s="46"/>
      <c r="K4352" s="46"/>
      <c r="L4352" s="46"/>
      <c r="M4352" s="46"/>
      <c r="N4352" s="46"/>
      <c r="O4352" s="46"/>
    </row>
    <row r="4353" spans="1:15">
      <c r="A4353" s="45"/>
      <c r="B4353" s="44"/>
      <c r="C4353" s="46"/>
      <c r="D4353" s="46"/>
      <c r="E4353" s="46"/>
      <c r="F4353" s="46"/>
      <c r="G4353" s="46"/>
      <c r="H4353" s="46"/>
      <c r="I4353" s="46"/>
      <c r="J4353" s="46"/>
      <c r="K4353" s="46"/>
      <c r="L4353" s="46"/>
      <c r="M4353" s="46"/>
      <c r="N4353" s="46"/>
      <c r="O4353" s="46"/>
    </row>
    <row r="4354" spans="1:15">
      <c r="A4354" s="45"/>
      <c r="B4354" s="44"/>
      <c r="C4354" s="46"/>
      <c r="D4354" s="46"/>
      <c r="E4354" s="46"/>
      <c r="F4354" s="46"/>
      <c r="G4354" s="46"/>
      <c r="H4354" s="46"/>
      <c r="I4354" s="46"/>
      <c r="J4354" s="46"/>
      <c r="K4354" s="46"/>
      <c r="L4354" s="46"/>
      <c r="M4354" s="46"/>
      <c r="N4354" s="46"/>
      <c r="O4354" s="46"/>
    </row>
    <row r="4355" spans="1:15">
      <c r="A4355" s="45"/>
      <c r="B4355" s="44"/>
      <c r="C4355" s="46"/>
      <c r="D4355" s="46"/>
      <c r="E4355" s="46"/>
      <c r="F4355" s="46"/>
      <c r="G4355" s="46"/>
      <c r="H4355" s="46"/>
      <c r="I4355" s="46"/>
      <c r="J4355" s="46"/>
      <c r="K4355" s="46"/>
      <c r="L4355" s="46"/>
      <c r="M4355" s="46"/>
      <c r="N4355" s="46"/>
      <c r="O4355" s="46"/>
    </row>
    <row r="4356" spans="1:15">
      <c r="A4356" s="45"/>
      <c r="B4356" s="44"/>
      <c r="C4356" s="46"/>
      <c r="D4356" s="46"/>
      <c r="E4356" s="46"/>
      <c r="F4356" s="46"/>
      <c r="G4356" s="46"/>
      <c r="H4356" s="46"/>
      <c r="I4356" s="46"/>
      <c r="J4356" s="46"/>
      <c r="K4356" s="46"/>
      <c r="L4356" s="46"/>
      <c r="M4356" s="46"/>
      <c r="N4356" s="46"/>
      <c r="O4356" s="46"/>
    </row>
    <row r="4357" spans="1:15">
      <c r="A4357" s="45"/>
      <c r="B4357" s="44"/>
      <c r="C4357" s="46"/>
      <c r="D4357" s="46"/>
      <c r="E4357" s="46"/>
      <c r="F4357" s="46"/>
      <c r="G4357" s="46"/>
      <c r="H4357" s="46"/>
      <c r="I4357" s="46"/>
      <c r="J4357" s="46"/>
      <c r="K4357" s="46"/>
      <c r="L4357" s="46"/>
      <c r="M4357" s="46"/>
      <c r="N4357" s="46"/>
      <c r="O4357" s="46"/>
    </row>
    <row r="4358" spans="1:15">
      <c r="A4358" s="45"/>
      <c r="B4358" s="44"/>
      <c r="C4358" s="46"/>
      <c r="D4358" s="46"/>
      <c r="E4358" s="46"/>
      <c r="F4358" s="46"/>
      <c r="G4358" s="46"/>
      <c r="H4358" s="46"/>
      <c r="I4358" s="46"/>
      <c r="J4358" s="46"/>
      <c r="K4358" s="46"/>
      <c r="L4358" s="46"/>
      <c r="M4358" s="46"/>
      <c r="N4358" s="46"/>
      <c r="O4358" s="46"/>
    </row>
    <row r="4359" spans="1:15">
      <c r="A4359" s="45"/>
      <c r="B4359" s="44"/>
      <c r="C4359" s="46"/>
      <c r="D4359" s="46"/>
      <c r="E4359" s="46"/>
      <c r="F4359" s="46"/>
      <c r="G4359" s="46"/>
      <c r="H4359" s="46"/>
      <c r="I4359" s="46"/>
      <c r="J4359" s="46"/>
      <c r="K4359" s="46"/>
      <c r="L4359" s="46"/>
      <c r="M4359" s="46"/>
      <c r="N4359" s="46"/>
      <c r="O4359" s="46"/>
    </row>
    <row r="4360" spans="1:15">
      <c r="A4360" s="45"/>
      <c r="B4360" s="44"/>
      <c r="C4360" s="46"/>
      <c r="D4360" s="46"/>
      <c r="E4360" s="46"/>
      <c r="F4360" s="46"/>
      <c r="G4360" s="46"/>
      <c r="H4360" s="46"/>
      <c r="I4360" s="46"/>
      <c r="J4360" s="46"/>
      <c r="K4360" s="46"/>
      <c r="L4360" s="46"/>
      <c r="M4360" s="46"/>
      <c r="N4360" s="46"/>
      <c r="O4360" s="46"/>
    </row>
    <row r="4361" spans="1:15">
      <c r="A4361" s="45"/>
      <c r="B4361" s="44"/>
      <c r="C4361" s="46"/>
      <c r="D4361" s="46"/>
      <c r="E4361" s="46"/>
      <c r="F4361" s="46"/>
      <c r="G4361" s="46"/>
      <c r="H4361" s="46"/>
      <c r="I4361" s="46"/>
      <c r="J4361" s="46"/>
      <c r="K4361" s="46"/>
      <c r="L4361" s="46"/>
      <c r="M4361" s="46"/>
      <c r="N4361" s="46"/>
      <c r="O4361" s="46"/>
    </row>
    <row r="4362" spans="1:15">
      <c r="A4362" s="45"/>
      <c r="B4362" s="44"/>
      <c r="C4362" s="46"/>
      <c r="D4362" s="46"/>
      <c r="E4362" s="46"/>
      <c r="F4362" s="46"/>
      <c r="G4362" s="46"/>
      <c r="H4362" s="46"/>
      <c r="I4362" s="46"/>
      <c r="J4362" s="46"/>
      <c r="K4362" s="46"/>
      <c r="L4362" s="46"/>
      <c r="M4362" s="46"/>
      <c r="N4362" s="46"/>
      <c r="O4362" s="46"/>
    </row>
    <row r="4363" spans="1:15">
      <c r="A4363" s="45"/>
      <c r="B4363" s="44"/>
      <c r="C4363" s="46"/>
      <c r="D4363" s="46"/>
      <c r="E4363" s="46"/>
      <c r="F4363" s="46"/>
      <c r="G4363" s="46"/>
      <c r="H4363" s="46"/>
      <c r="I4363" s="46"/>
      <c r="J4363" s="46"/>
      <c r="K4363" s="46"/>
      <c r="L4363" s="46"/>
      <c r="M4363" s="46"/>
      <c r="N4363" s="46"/>
      <c r="O4363" s="46"/>
    </row>
    <row r="4364" spans="1:15">
      <c r="A4364" s="45"/>
      <c r="B4364" s="44"/>
      <c r="C4364" s="46"/>
      <c r="D4364" s="46"/>
      <c r="E4364" s="46"/>
      <c r="F4364" s="46"/>
      <c r="G4364" s="46"/>
      <c r="H4364" s="46"/>
      <c r="I4364" s="46"/>
      <c r="J4364" s="46"/>
      <c r="K4364" s="46"/>
      <c r="L4364" s="46"/>
      <c r="M4364" s="46"/>
      <c r="N4364" s="46"/>
      <c r="O4364" s="46"/>
    </row>
    <row r="4365" spans="1:15">
      <c r="A4365" s="45"/>
      <c r="B4365" s="44"/>
      <c r="C4365" s="46"/>
      <c r="D4365" s="46"/>
      <c r="E4365" s="46"/>
      <c r="F4365" s="46"/>
      <c r="G4365" s="46"/>
      <c r="H4365" s="46"/>
      <c r="I4365" s="46"/>
      <c r="J4365" s="46"/>
      <c r="K4365" s="46"/>
      <c r="L4365" s="46"/>
      <c r="M4365" s="46"/>
      <c r="N4365" s="46"/>
      <c r="O4365" s="46"/>
    </row>
    <row r="4366" spans="1:15">
      <c r="A4366" s="45"/>
      <c r="B4366" s="44"/>
      <c r="C4366" s="46"/>
      <c r="D4366" s="46"/>
      <c r="E4366" s="46"/>
      <c r="F4366" s="46"/>
      <c r="G4366" s="46"/>
      <c r="H4366" s="46"/>
      <c r="I4366" s="46"/>
      <c r="J4366" s="46"/>
      <c r="K4366" s="46"/>
      <c r="L4366" s="46"/>
      <c r="M4366" s="46"/>
      <c r="N4366" s="46"/>
      <c r="O4366" s="46"/>
    </row>
    <row r="4367" spans="1:15">
      <c r="A4367" s="45"/>
      <c r="B4367" s="44"/>
      <c r="C4367" s="46"/>
      <c r="D4367" s="46"/>
      <c r="E4367" s="46"/>
      <c r="F4367" s="46"/>
      <c r="G4367" s="46"/>
      <c r="H4367" s="46"/>
      <c r="I4367" s="46"/>
      <c r="J4367" s="46"/>
      <c r="K4367" s="46"/>
      <c r="L4367" s="46"/>
      <c r="M4367" s="46"/>
      <c r="N4367" s="46"/>
      <c r="O4367" s="46"/>
    </row>
    <row r="4368" spans="1:15">
      <c r="A4368" s="45"/>
      <c r="B4368" s="44"/>
      <c r="C4368" s="46"/>
      <c r="D4368" s="46"/>
      <c r="E4368" s="46"/>
      <c r="F4368" s="46"/>
      <c r="G4368" s="46"/>
      <c r="H4368" s="46"/>
      <c r="I4368" s="46"/>
      <c r="J4368" s="46"/>
      <c r="K4368" s="46"/>
      <c r="L4368" s="46"/>
      <c r="M4368" s="46"/>
      <c r="N4368" s="46"/>
      <c r="O4368" s="46"/>
    </row>
    <row r="4369" spans="1:15">
      <c r="A4369" s="45"/>
      <c r="B4369" s="44"/>
      <c r="C4369" s="46"/>
      <c r="D4369" s="46"/>
      <c r="E4369" s="46"/>
      <c r="F4369" s="46"/>
      <c r="G4369" s="46"/>
      <c r="H4369" s="46"/>
      <c r="I4369" s="46"/>
      <c r="J4369" s="46"/>
      <c r="K4369" s="46"/>
      <c r="L4369" s="46"/>
      <c r="M4369" s="46"/>
      <c r="N4369" s="46"/>
      <c r="O4369" s="46"/>
    </row>
    <row r="4370" spans="1:15">
      <c r="A4370" s="45"/>
      <c r="B4370" s="44"/>
      <c r="C4370" s="46"/>
      <c r="D4370" s="46"/>
      <c r="E4370" s="46"/>
      <c r="F4370" s="46"/>
      <c r="G4370" s="46"/>
      <c r="H4370" s="46"/>
      <c r="I4370" s="46"/>
      <c r="J4370" s="46"/>
      <c r="K4370" s="46"/>
      <c r="L4370" s="46"/>
      <c r="M4370" s="46"/>
      <c r="N4370" s="46"/>
      <c r="O4370" s="46"/>
    </row>
    <row r="4371" spans="1:15">
      <c r="A4371" s="45"/>
      <c r="B4371" s="44"/>
      <c r="C4371" s="46"/>
      <c r="D4371" s="46"/>
      <c r="E4371" s="46"/>
      <c r="F4371" s="46"/>
      <c r="G4371" s="46"/>
      <c r="H4371" s="46"/>
      <c r="I4371" s="46"/>
      <c r="J4371" s="46"/>
      <c r="K4371" s="46"/>
      <c r="L4371" s="46"/>
      <c r="M4371" s="46"/>
      <c r="N4371" s="46"/>
      <c r="O4371" s="46"/>
    </row>
    <row r="4372" spans="1:15">
      <c r="A4372" s="45"/>
      <c r="B4372" s="44"/>
      <c r="C4372" s="46"/>
      <c r="D4372" s="46"/>
      <c r="E4372" s="46"/>
      <c r="F4372" s="46"/>
      <c r="G4372" s="46"/>
      <c r="H4372" s="46"/>
      <c r="I4372" s="46"/>
      <c r="J4372" s="46"/>
      <c r="K4372" s="46"/>
      <c r="L4372" s="46"/>
      <c r="M4372" s="46"/>
      <c r="N4372" s="46"/>
      <c r="O4372" s="46"/>
    </row>
    <row r="4373" spans="1:15">
      <c r="A4373" s="45"/>
      <c r="B4373" s="44"/>
      <c r="C4373" s="46"/>
      <c r="D4373" s="46"/>
      <c r="E4373" s="46"/>
      <c r="F4373" s="46"/>
      <c r="G4373" s="46"/>
      <c r="H4373" s="46"/>
      <c r="I4373" s="46"/>
      <c r="J4373" s="46"/>
      <c r="K4373" s="46"/>
      <c r="L4373" s="46"/>
      <c r="M4373" s="46"/>
      <c r="N4373" s="46"/>
      <c r="O4373" s="46"/>
    </row>
    <row r="4374" spans="1:15">
      <c r="A4374" s="45"/>
      <c r="B4374" s="44"/>
      <c r="C4374" s="46"/>
      <c r="D4374" s="46"/>
      <c r="E4374" s="46"/>
      <c r="F4374" s="46"/>
      <c r="G4374" s="46"/>
      <c r="H4374" s="46"/>
      <c r="I4374" s="46"/>
      <c r="J4374" s="46"/>
      <c r="K4374" s="46"/>
      <c r="L4374" s="46"/>
      <c r="M4374" s="46"/>
      <c r="N4374" s="46"/>
      <c r="O4374" s="46"/>
    </row>
    <row r="4375" spans="1:15">
      <c r="A4375" s="45"/>
      <c r="B4375" s="44"/>
      <c r="C4375" s="46"/>
      <c r="D4375" s="46"/>
      <c r="E4375" s="46"/>
      <c r="F4375" s="46"/>
      <c r="G4375" s="46"/>
      <c r="H4375" s="46"/>
      <c r="I4375" s="46"/>
      <c r="J4375" s="46"/>
      <c r="K4375" s="46"/>
      <c r="L4375" s="46"/>
      <c r="M4375" s="46"/>
      <c r="N4375" s="46"/>
      <c r="O4375" s="46"/>
    </row>
    <row r="4376" spans="1:15">
      <c r="A4376" s="45"/>
      <c r="B4376" s="44"/>
      <c r="C4376" s="46"/>
      <c r="D4376" s="46"/>
      <c r="E4376" s="46"/>
      <c r="F4376" s="46"/>
      <c r="G4376" s="46"/>
      <c r="H4376" s="46"/>
      <c r="I4376" s="46"/>
      <c r="J4376" s="46"/>
      <c r="K4376" s="46"/>
      <c r="L4376" s="46"/>
      <c r="M4376" s="46"/>
      <c r="N4376" s="46"/>
      <c r="O4376" s="46"/>
    </row>
    <row r="4377" spans="1:15">
      <c r="A4377" s="45"/>
      <c r="B4377" s="44"/>
      <c r="C4377" s="46"/>
      <c r="D4377" s="46"/>
      <c r="E4377" s="46"/>
      <c r="F4377" s="46"/>
      <c r="G4377" s="46"/>
      <c r="H4377" s="46"/>
      <c r="I4377" s="46"/>
      <c r="J4377" s="46"/>
      <c r="K4377" s="46"/>
      <c r="L4377" s="46"/>
      <c r="M4377" s="46"/>
      <c r="N4377" s="46"/>
      <c r="O4377" s="46"/>
    </row>
    <row r="4378" spans="1:15">
      <c r="A4378" s="45"/>
      <c r="B4378" s="44"/>
      <c r="C4378" s="46"/>
      <c r="D4378" s="46"/>
      <c r="E4378" s="46"/>
      <c r="F4378" s="46"/>
      <c r="G4378" s="46"/>
      <c r="H4378" s="46"/>
      <c r="I4378" s="46"/>
      <c r="J4378" s="46"/>
      <c r="K4378" s="46"/>
      <c r="L4378" s="46"/>
      <c r="M4378" s="46"/>
      <c r="N4378" s="46"/>
      <c r="O4378" s="46"/>
    </row>
    <row r="4379" spans="1:15">
      <c r="A4379" s="45"/>
      <c r="B4379" s="44"/>
      <c r="C4379" s="46"/>
      <c r="D4379" s="46"/>
      <c r="E4379" s="46"/>
      <c r="F4379" s="46"/>
      <c r="G4379" s="46"/>
      <c r="H4379" s="46"/>
      <c r="I4379" s="46"/>
      <c r="J4379" s="46"/>
      <c r="K4379" s="46"/>
      <c r="L4379" s="46"/>
      <c r="M4379" s="46"/>
      <c r="N4379" s="46"/>
      <c r="O4379" s="46"/>
    </row>
    <row r="4380" spans="1:15">
      <c r="A4380" s="45"/>
      <c r="B4380" s="44"/>
      <c r="C4380" s="46"/>
      <c r="D4380" s="46"/>
      <c r="E4380" s="46"/>
      <c r="F4380" s="46"/>
      <c r="G4380" s="46"/>
      <c r="H4380" s="46"/>
      <c r="I4380" s="46"/>
      <c r="J4380" s="46"/>
      <c r="K4380" s="46"/>
      <c r="L4380" s="46"/>
      <c r="M4380" s="46"/>
      <c r="N4380" s="46"/>
      <c r="O4380" s="46"/>
    </row>
    <row r="4381" spans="1:15">
      <c r="A4381" s="45"/>
      <c r="B4381" s="44"/>
      <c r="C4381" s="46"/>
      <c r="D4381" s="46"/>
      <c r="E4381" s="46"/>
      <c r="F4381" s="46"/>
      <c r="G4381" s="46"/>
      <c r="H4381" s="46"/>
      <c r="I4381" s="46"/>
      <c r="J4381" s="46"/>
      <c r="K4381" s="46"/>
      <c r="L4381" s="46"/>
      <c r="M4381" s="46"/>
      <c r="N4381" s="46"/>
      <c r="O4381" s="46"/>
    </row>
    <row r="4382" spans="1:15">
      <c r="A4382" s="45"/>
      <c r="B4382" s="44"/>
      <c r="C4382" s="46"/>
      <c r="D4382" s="46"/>
      <c r="E4382" s="46"/>
      <c r="F4382" s="46"/>
      <c r="G4382" s="46"/>
      <c r="H4382" s="46"/>
      <c r="I4382" s="46"/>
      <c r="J4382" s="46"/>
      <c r="K4382" s="46"/>
      <c r="L4382" s="46"/>
      <c r="M4382" s="46"/>
      <c r="N4382" s="46"/>
      <c r="O4382" s="46"/>
    </row>
    <row r="4383" spans="1:15">
      <c r="A4383" s="45"/>
      <c r="B4383" s="44"/>
      <c r="C4383" s="46"/>
      <c r="D4383" s="46"/>
      <c r="E4383" s="46"/>
      <c r="F4383" s="46"/>
      <c r="G4383" s="46"/>
      <c r="H4383" s="46"/>
      <c r="I4383" s="46"/>
      <c r="J4383" s="46"/>
      <c r="K4383" s="46"/>
      <c r="L4383" s="46"/>
      <c r="M4383" s="46"/>
      <c r="N4383" s="46"/>
      <c r="O4383" s="46"/>
    </row>
    <row r="4384" spans="1:15">
      <c r="A4384" s="45"/>
      <c r="B4384" s="44"/>
      <c r="C4384" s="46"/>
      <c r="D4384" s="46"/>
      <c r="E4384" s="46"/>
      <c r="F4384" s="46"/>
      <c r="G4384" s="46"/>
      <c r="H4384" s="46"/>
      <c r="I4384" s="46"/>
      <c r="J4384" s="46"/>
      <c r="K4384" s="46"/>
      <c r="L4384" s="46"/>
      <c r="M4384" s="46"/>
      <c r="N4384" s="46"/>
      <c r="O4384" s="46"/>
    </row>
    <row r="4385" spans="1:15">
      <c r="A4385" s="45"/>
      <c r="B4385" s="44"/>
      <c r="C4385" s="46"/>
      <c r="D4385" s="46"/>
      <c r="E4385" s="46"/>
      <c r="F4385" s="46"/>
      <c r="G4385" s="46"/>
      <c r="H4385" s="46"/>
      <c r="I4385" s="46"/>
      <c r="J4385" s="46"/>
      <c r="K4385" s="46"/>
      <c r="L4385" s="46"/>
      <c r="M4385" s="46"/>
      <c r="N4385" s="46"/>
      <c r="O4385" s="46"/>
    </row>
    <row r="4386" spans="1:15">
      <c r="A4386" s="45"/>
      <c r="B4386" s="44"/>
      <c r="C4386" s="46"/>
      <c r="D4386" s="46"/>
      <c r="E4386" s="46"/>
      <c r="F4386" s="46"/>
      <c r="G4386" s="46"/>
      <c r="H4386" s="46"/>
      <c r="I4386" s="46"/>
      <c r="J4386" s="46"/>
      <c r="K4386" s="46"/>
      <c r="L4386" s="46"/>
      <c r="M4386" s="46"/>
      <c r="N4386" s="46"/>
      <c r="O4386" s="46"/>
    </row>
    <row r="4387" spans="1:15">
      <c r="A4387" s="45"/>
      <c r="B4387" s="44"/>
      <c r="C4387" s="46"/>
      <c r="D4387" s="46"/>
      <c r="E4387" s="46"/>
      <c r="F4387" s="46"/>
      <c r="G4387" s="46"/>
      <c r="H4387" s="46"/>
      <c r="I4387" s="46"/>
      <c r="J4387" s="46"/>
      <c r="K4387" s="46"/>
      <c r="L4387" s="46"/>
      <c r="M4387" s="46"/>
      <c r="N4387" s="46"/>
      <c r="O4387" s="46"/>
    </row>
    <row r="4388" spans="1:15">
      <c r="A4388" s="45"/>
      <c r="B4388" s="44"/>
      <c r="C4388" s="46"/>
      <c r="D4388" s="46"/>
      <c r="E4388" s="46"/>
      <c r="F4388" s="46"/>
      <c r="G4388" s="46"/>
      <c r="H4388" s="46"/>
      <c r="I4388" s="46"/>
      <c r="J4388" s="46"/>
      <c r="K4388" s="46"/>
      <c r="L4388" s="46"/>
      <c r="M4388" s="46"/>
      <c r="N4388" s="46"/>
      <c r="O4388" s="46"/>
    </row>
    <row r="4389" spans="1:15">
      <c r="A4389" s="45"/>
      <c r="B4389" s="44"/>
      <c r="C4389" s="46"/>
      <c r="D4389" s="46"/>
      <c r="E4389" s="46"/>
      <c r="F4389" s="46"/>
      <c r="G4389" s="46"/>
      <c r="H4389" s="46"/>
      <c r="I4389" s="46"/>
      <c r="J4389" s="46"/>
      <c r="K4389" s="46"/>
      <c r="L4389" s="46"/>
      <c r="M4389" s="46"/>
      <c r="N4389" s="46"/>
      <c r="O4389" s="46"/>
    </row>
    <row r="4390" spans="1:15">
      <c r="A4390" s="45"/>
      <c r="B4390" s="44"/>
      <c r="C4390" s="46"/>
      <c r="D4390" s="46"/>
      <c r="E4390" s="46"/>
      <c r="F4390" s="46"/>
      <c r="G4390" s="46"/>
      <c r="H4390" s="46"/>
      <c r="I4390" s="46"/>
      <c r="J4390" s="46"/>
      <c r="K4390" s="46"/>
      <c r="L4390" s="46"/>
      <c r="M4390" s="46"/>
      <c r="N4390" s="46"/>
      <c r="O4390" s="46"/>
    </row>
    <row r="4391" spans="1:15">
      <c r="A4391" s="45"/>
      <c r="B4391" s="44"/>
      <c r="C4391" s="46"/>
      <c r="D4391" s="46"/>
      <c r="E4391" s="46"/>
      <c r="F4391" s="46"/>
      <c r="G4391" s="46"/>
      <c r="H4391" s="46"/>
      <c r="I4391" s="46"/>
      <c r="J4391" s="46"/>
      <c r="K4391" s="46"/>
      <c r="L4391" s="46"/>
      <c r="M4391" s="46"/>
      <c r="N4391" s="46"/>
      <c r="O4391" s="46"/>
    </row>
    <row r="4392" spans="1:15">
      <c r="A4392" s="45"/>
      <c r="B4392" s="44"/>
      <c r="C4392" s="46"/>
      <c r="D4392" s="46"/>
      <c r="E4392" s="46"/>
      <c r="F4392" s="46"/>
      <c r="G4392" s="46"/>
      <c r="H4392" s="46"/>
      <c r="I4392" s="46"/>
      <c r="J4392" s="46"/>
      <c r="K4392" s="46"/>
      <c r="L4392" s="46"/>
      <c r="M4392" s="46"/>
      <c r="N4392" s="46"/>
      <c r="O4392" s="46"/>
    </row>
    <row r="4393" spans="1:15">
      <c r="A4393" s="45"/>
      <c r="B4393" s="44"/>
      <c r="C4393" s="46"/>
      <c r="D4393" s="46"/>
      <c r="E4393" s="46"/>
      <c r="F4393" s="46"/>
      <c r="G4393" s="46"/>
      <c r="H4393" s="46"/>
      <c r="I4393" s="46"/>
      <c r="J4393" s="46"/>
      <c r="K4393" s="46"/>
      <c r="L4393" s="46"/>
      <c r="M4393" s="46"/>
      <c r="N4393" s="46"/>
      <c r="O4393" s="46"/>
    </row>
    <row r="4394" spans="1:15">
      <c r="A4394" s="45"/>
      <c r="B4394" s="44"/>
      <c r="C4394" s="46"/>
      <c r="D4394" s="46"/>
      <c r="E4394" s="46"/>
      <c r="F4394" s="46"/>
      <c r="G4394" s="46"/>
      <c r="H4394" s="46"/>
      <c r="I4394" s="46"/>
      <c r="J4394" s="46"/>
      <c r="K4394" s="46"/>
      <c r="L4394" s="46"/>
      <c r="M4394" s="46"/>
      <c r="N4394" s="46"/>
      <c r="O4394" s="46"/>
    </row>
    <row r="4395" spans="1:15">
      <c r="A4395" s="45"/>
      <c r="B4395" s="44"/>
      <c r="C4395" s="46"/>
      <c r="D4395" s="46"/>
      <c r="E4395" s="46"/>
      <c r="F4395" s="46"/>
      <c r="G4395" s="46"/>
      <c r="H4395" s="46"/>
      <c r="I4395" s="46"/>
      <c r="J4395" s="46"/>
      <c r="K4395" s="46"/>
      <c r="L4395" s="46"/>
      <c r="M4395" s="46"/>
      <c r="N4395" s="46"/>
      <c r="O4395" s="46"/>
    </row>
    <row r="4396" spans="1:15">
      <c r="A4396" s="45"/>
      <c r="B4396" s="44"/>
      <c r="C4396" s="46"/>
      <c r="D4396" s="46"/>
      <c r="E4396" s="46"/>
      <c r="F4396" s="46"/>
      <c r="G4396" s="46"/>
      <c r="H4396" s="46"/>
      <c r="I4396" s="46"/>
      <c r="J4396" s="46"/>
      <c r="K4396" s="46"/>
      <c r="L4396" s="46"/>
      <c r="M4396" s="46"/>
      <c r="N4396" s="46"/>
      <c r="O4396" s="46"/>
    </row>
    <row r="4397" spans="1:15">
      <c r="A4397" s="45"/>
      <c r="B4397" s="44"/>
      <c r="C4397" s="46"/>
      <c r="D4397" s="46"/>
      <c r="E4397" s="46"/>
      <c r="F4397" s="46"/>
      <c r="G4397" s="46"/>
      <c r="H4397" s="46"/>
      <c r="I4397" s="46"/>
      <c r="J4397" s="46"/>
      <c r="K4397" s="46"/>
      <c r="L4397" s="46"/>
      <c r="M4397" s="46"/>
      <c r="N4397" s="46"/>
      <c r="O4397" s="46"/>
    </row>
    <row r="4398" spans="1:15">
      <c r="A4398" s="45"/>
      <c r="B4398" s="44"/>
      <c r="C4398" s="46"/>
      <c r="D4398" s="46"/>
      <c r="E4398" s="46"/>
      <c r="F4398" s="46"/>
      <c r="G4398" s="46"/>
      <c r="H4398" s="46"/>
      <c r="I4398" s="46"/>
      <c r="J4398" s="46"/>
      <c r="K4398" s="46"/>
      <c r="L4398" s="46"/>
      <c r="M4398" s="46"/>
      <c r="N4398" s="46"/>
      <c r="O4398" s="46"/>
    </row>
    <row r="4399" spans="1:15">
      <c r="A4399" s="45"/>
      <c r="B4399" s="44"/>
      <c r="C4399" s="46"/>
      <c r="D4399" s="46"/>
      <c r="E4399" s="46"/>
      <c r="F4399" s="46"/>
      <c r="G4399" s="46"/>
      <c r="H4399" s="46"/>
      <c r="I4399" s="46"/>
      <c r="J4399" s="46"/>
      <c r="K4399" s="46"/>
      <c r="L4399" s="46"/>
      <c r="M4399" s="46"/>
      <c r="N4399" s="46"/>
      <c r="O4399" s="46"/>
    </row>
    <row r="4400" spans="1:15">
      <c r="A4400" s="45"/>
      <c r="B4400" s="44"/>
      <c r="C4400" s="46"/>
      <c r="D4400" s="46"/>
      <c r="E4400" s="46"/>
      <c r="F4400" s="46"/>
      <c r="G4400" s="46"/>
      <c r="H4400" s="46"/>
      <c r="I4400" s="46"/>
      <c r="J4400" s="46"/>
      <c r="K4400" s="46"/>
      <c r="L4400" s="46"/>
      <c r="M4400" s="46"/>
      <c r="N4400" s="46"/>
      <c r="O4400" s="46"/>
    </row>
    <row r="4401" spans="1:15">
      <c r="A4401" s="45"/>
      <c r="B4401" s="44"/>
      <c r="C4401" s="46"/>
      <c r="D4401" s="46"/>
      <c r="E4401" s="46"/>
      <c r="F4401" s="46"/>
      <c r="G4401" s="46"/>
      <c r="H4401" s="46"/>
      <c r="I4401" s="46"/>
      <c r="J4401" s="46"/>
      <c r="K4401" s="46"/>
      <c r="L4401" s="46"/>
      <c r="M4401" s="46"/>
      <c r="N4401" s="46"/>
      <c r="O4401" s="46"/>
    </row>
    <row r="4402" spans="1:15">
      <c r="A4402" s="45"/>
      <c r="B4402" s="44"/>
      <c r="C4402" s="46"/>
      <c r="D4402" s="46"/>
      <c r="E4402" s="46"/>
      <c r="F4402" s="46"/>
      <c r="G4402" s="46"/>
      <c r="H4402" s="46"/>
      <c r="I4402" s="46"/>
      <c r="J4402" s="46"/>
      <c r="K4402" s="46"/>
      <c r="L4402" s="46"/>
      <c r="M4402" s="46"/>
      <c r="N4402" s="46"/>
      <c r="O4402" s="46"/>
    </row>
    <row r="4403" spans="1:15">
      <c r="A4403" s="45"/>
      <c r="B4403" s="44"/>
      <c r="C4403" s="46"/>
      <c r="D4403" s="46"/>
      <c r="E4403" s="46"/>
      <c r="F4403" s="46"/>
      <c r="G4403" s="46"/>
      <c r="H4403" s="46"/>
      <c r="I4403" s="46"/>
      <c r="J4403" s="46"/>
      <c r="K4403" s="46"/>
      <c r="L4403" s="46"/>
      <c r="M4403" s="46"/>
      <c r="N4403" s="46"/>
      <c r="O4403" s="46"/>
    </row>
    <row r="4404" spans="1:15">
      <c r="A4404" s="45"/>
      <c r="B4404" s="44"/>
      <c r="C4404" s="46"/>
      <c r="D4404" s="46"/>
      <c r="E4404" s="46"/>
      <c r="F4404" s="46"/>
      <c r="G4404" s="46"/>
      <c r="H4404" s="46"/>
      <c r="I4404" s="46"/>
      <c r="J4404" s="46"/>
      <c r="K4404" s="46"/>
      <c r="L4404" s="46"/>
      <c r="M4404" s="46"/>
      <c r="N4404" s="46"/>
      <c r="O4404" s="46"/>
    </row>
    <row r="4405" spans="1:15">
      <c r="A4405" s="45"/>
      <c r="B4405" s="44"/>
      <c r="C4405" s="46"/>
      <c r="D4405" s="46"/>
      <c r="E4405" s="46"/>
      <c r="F4405" s="46"/>
      <c r="G4405" s="46"/>
      <c r="H4405" s="46"/>
      <c r="I4405" s="46"/>
      <c r="J4405" s="46"/>
      <c r="K4405" s="46"/>
      <c r="L4405" s="46"/>
      <c r="M4405" s="46"/>
      <c r="N4405" s="46"/>
      <c r="O4405" s="46"/>
    </row>
    <row r="4406" spans="1:15">
      <c r="A4406" s="45"/>
      <c r="B4406" s="44"/>
      <c r="C4406" s="46"/>
      <c r="D4406" s="46"/>
      <c r="E4406" s="46"/>
      <c r="F4406" s="46"/>
      <c r="G4406" s="46"/>
      <c r="H4406" s="46"/>
      <c r="I4406" s="46"/>
      <c r="J4406" s="46"/>
      <c r="K4406" s="46"/>
      <c r="L4406" s="46"/>
      <c r="M4406" s="46"/>
      <c r="N4406" s="46"/>
      <c r="O4406" s="46"/>
    </row>
    <row r="4407" spans="1:15">
      <c r="A4407" s="45"/>
      <c r="B4407" s="44"/>
      <c r="C4407" s="46"/>
      <c r="D4407" s="46"/>
      <c r="E4407" s="46"/>
      <c r="F4407" s="46"/>
      <c r="G4407" s="46"/>
      <c r="H4407" s="46"/>
      <c r="I4407" s="46"/>
      <c r="J4407" s="46"/>
      <c r="K4407" s="46"/>
      <c r="L4407" s="46"/>
      <c r="M4407" s="46"/>
      <c r="N4407" s="46"/>
      <c r="O4407" s="46"/>
    </row>
    <row r="4408" spans="1:15">
      <c r="A4408" s="45"/>
      <c r="B4408" s="44"/>
      <c r="C4408" s="46"/>
      <c r="D4408" s="46"/>
      <c r="E4408" s="46"/>
      <c r="F4408" s="46"/>
      <c r="G4408" s="46"/>
      <c r="H4408" s="46"/>
      <c r="I4408" s="46"/>
      <c r="J4408" s="46"/>
      <c r="K4408" s="46"/>
      <c r="L4408" s="46"/>
      <c r="M4408" s="46"/>
      <c r="N4408" s="46"/>
      <c r="O4408" s="46"/>
    </row>
    <row r="4409" spans="1:15">
      <c r="A4409" s="45"/>
      <c r="B4409" s="44"/>
      <c r="C4409" s="46"/>
      <c r="D4409" s="46"/>
      <c r="E4409" s="46"/>
      <c r="F4409" s="46"/>
      <c r="G4409" s="46"/>
      <c r="H4409" s="46"/>
      <c r="I4409" s="46"/>
      <c r="J4409" s="46"/>
      <c r="K4409" s="46"/>
      <c r="L4409" s="46"/>
      <c r="M4409" s="46"/>
      <c r="N4409" s="46"/>
      <c r="O4409" s="46"/>
    </row>
    <row r="4410" spans="1:15">
      <c r="A4410" s="45"/>
      <c r="B4410" s="44"/>
      <c r="C4410" s="46"/>
      <c r="D4410" s="46"/>
      <c r="E4410" s="46"/>
      <c r="F4410" s="46"/>
      <c r="G4410" s="46"/>
      <c r="H4410" s="46"/>
      <c r="I4410" s="46"/>
      <c r="J4410" s="46"/>
      <c r="K4410" s="46"/>
      <c r="L4410" s="46"/>
      <c r="M4410" s="46"/>
      <c r="N4410" s="46"/>
      <c r="O4410" s="46"/>
    </row>
    <row r="4411" spans="1:15">
      <c r="A4411" s="45"/>
      <c r="B4411" s="44"/>
      <c r="C4411" s="46"/>
      <c r="D4411" s="46"/>
      <c r="E4411" s="46"/>
      <c r="F4411" s="46"/>
      <c r="G4411" s="46"/>
      <c r="H4411" s="46"/>
      <c r="I4411" s="46"/>
      <c r="J4411" s="46"/>
      <c r="K4411" s="46"/>
      <c r="L4411" s="46"/>
      <c r="M4411" s="46"/>
      <c r="N4411" s="46"/>
      <c r="O4411" s="46"/>
    </row>
    <row r="4412" spans="1:15">
      <c r="A4412" s="45"/>
      <c r="B4412" s="44"/>
      <c r="C4412" s="46"/>
      <c r="D4412" s="46"/>
      <c r="E4412" s="46"/>
      <c r="F4412" s="46"/>
      <c r="G4412" s="46"/>
      <c r="H4412" s="46"/>
      <c r="I4412" s="46"/>
      <c r="J4412" s="46"/>
      <c r="K4412" s="46"/>
      <c r="L4412" s="46"/>
      <c r="M4412" s="46"/>
      <c r="N4412" s="46"/>
      <c r="O4412" s="46"/>
    </row>
    <row r="4413" spans="1:15">
      <c r="A4413" s="45"/>
      <c r="B4413" s="44"/>
      <c r="C4413" s="46"/>
      <c r="D4413" s="46"/>
      <c r="E4413" s="46"/>
      <c r="F4413" s="46"/>
      <c r="G4413" s="46"/>
      <c r="H4413" s="46"/>
      <c r="I4413" s="46"/>
      <c r="J4413" s="46"/>
      <c r="K4413" s="46"/>
      <c r="L4413" s="46"/>
      <c r="M4413" s="46"/>
      <c r="N4413" s="46"/>
      <c r="O4413" s="46"/>
    </row>
    <row r="4414" spans="1:15">
      <c r="A4414" s="45"/>
      <c r="B4414" s="44"/>
      <c r="C4414" s="46"/>
      <c r="D4414" s="46"/>
      <c r="E4414" s="46"/>
      <c r="F4414" s="46"/>
      <c r="G4414" s="46"/>
      <c r="H4414" s="46"/>
      <c r="I4414" s="46"/>
      <c r="J4414" s="46"/>
      <c r="K4414" s="46"/>
      <c r="L4414" s="46"/>
      <c r="M4414" s="46"/>
      <c r="N4414" s="46"/>
      <c r="O4414" s="46"/>
    </row>
    <row r="4415" spans="1:15">
      <c r="A4415" s="45"/>
      <c r="B4415" s="44"/>
      <c r="C4415" s="46"/>
      <c r="D4415" s="46"/>
      <c r="E4415" s="46"/>
      <c r="F4415" s="46"/>
      <c r="G4415" s="46"/>
      <c r="H4415" s="46"/>
      <c r="I4415" s="46"/>
      <c r="J4415" s="46"/>
      <c r="K4415" s="46"/>
      <c r="L4415" s="46"/>
      <c r="M4415" s="46"/>
      <c r="N4415" s="46"/>
      <c r="O4415" s="46"/>
    </row>
    <row r="4416" spans="1:15">
      <c r="A4416" s="45"/>
      <c r="B4416" s="44"/>
      <c r="C4416" s="46"/>
      <c r="D4416" s="46"/>
      <c r="E4416" s="46"/>
      <c r="F4416" s="46"/>
      <c r="G4416" s="46"/>
      <c r="H4416" s="46"/>
      <c r="I4416" s="46"/>
      <c r="J4416" s="46"/>
      <c r="K4416" s="46"/>
      <c r="L4416" s="46"/>
      <c r="M4416" s="46"/>
      <c r="N4416" s="46"/>
      <c r="O4416" s="46"/>
    </row>
    <row r="4417" spans="1:15">
      <c r="A4417" s="45"/>
      <c r="B4417" s="44"/>
      <c r="C4417" s="46"/>
      <c r="D4417" s="46"/>
      <c r="E4417" s="46"/>
      <c r="F4417" s="46"/>
      <c r="G4417" s="46"/>
      <c r="H4417" s="46"/>
      <c r="I4417" s="46"/>
      <c r="J4417" s="46"/>
      <c r="K4417" s="46"/>
      <c r="L4417" s="46"/>
      <c r="M4417" s="46"/>
      <c r="N4417" s="46"/>
      <c r="O4417" s="46"/>
    </row>
    <row r="4418" spans="1:15">
      <c r="A4418" s="45"/>
      <c r="B4418" s="44"/>
      <c r="C4418" s="46"/>
      <c r="D4418" s="46"/>
      <c r="E4418" s="46"/>
      <c r="F4418" s="46"/>
      <c r="G4418" s="46"/>
      <c r="H4418" s="46"/>
      <c r="I4418" s="46"/>
      <c r="J4418" s="46"/>
      <c r="K4418" s="46"/>
      <c r="L4418" s="46"/>
      <c r="M4418" s="46"/>
      <c r="N4418" s="46"/>
      <c r="O4418" s="46"/>
    </row>
    <row r="4419" spans="1:15">
      <c r="A4419" s="45"/>
      <c r="B4419" s="44"/>
      <c r="C4419" s="46"/>
      <c r="D4419" s="46"/>
      <c r="E4419" s="46"/>
      <c r="F4419" s="46"/>
      <c r="G4419" s="46"/>
      <c r="H4419" s="46"/>
      <c r="I4419" s="46"/>
      <c r="J4419" s="46"/>
      <c r="K4419" s="46"/>
      <c r="L4419" s="46"/>
      <c r="M4419" s="46"/>
      <c r="N4419" s="46"/>
      <c r="O4419" s="46"/>
    </row>
    <row r="4420" spans="1:15">
      <c r="A4420" s="45"/>
      <c r="B4420" s="44"/>
      <c r="C4420" s="46"/>
      <c r="D4420" s="46"/>
      <c r="E4420" s="46"/>
      <c r="F4420" s="46"/>
      <c r="G4420" s="46"/>
      <c r="H4420" s="46"/>
      <c r="I4420" s="46"/>
      <c r="J4420" s="46"/>
      <c r="K4420" s="46"/>
      <c r="L4420" s="46"/>
      <c r="M4420" s="46"/>
      <c r="N4420" s="46"/>
      <c r="O4420" s="46"/>
    </row>
    <row r="4421" spans="1:15">
      <c r="A4421" s="45"/>
      <c r="B4421" s="44"/>
      <c r="C4421" s="46"/>
      <c r="D4421" s="46"/>
      <c r="E4421" s="46"/>
      <c r="F4421" s="46"/>
      <c r="G4421" s="46"/>
      <c r="H4421" s="46"/>
      <c r="I4421" s="46"/>
      <c r="J4421" s="46"/>
      <c r="K4421" s="46"/>
      <c r="L4421" s="46"/>
      <c r="M4421" s="46"/>
      <c r="N4421" s="46"/>
      <c r="O4421" s="46"/>
    </row>
    <row r="4422" spans="1:15">
      <c r="A4422" s="45"/>
      <c r="B4422" s="44"/>
      <c r="C4422" s="46"/>
      <c r="D4422" s="46"/>
      <c r="E4422" s="46"/>
      <c r="F4422" s="46"/>
      <c r="G4422" s="46"/>
      <c r="H4422" s="46"/>
      <c r="I4422" s="46"/>
      <c r="J4422" s="46"/>
      <c r="K4422" s="46"/>
      <c r="L4422" s="46"/>
      <c r="M4422" s="46"/>
      <c r="N4422" s="46"/>
      <c r="O4422" s="46"/>
    </row>
    <row r="4423" spans="1:15">
      <c r="A4423" s="45"/>
      <c r="B4423" s="44"/>
      <c r="C4423" s="46"/>
      <c r="D4423" s="46"/>
      <c r="E4423" s="46"/>
      <c r="F4423" s="46"/>
      <c r="G4423" s="46"/>
      <c r="H4423" s="46"/>
      <c r="I4423" s="46"/>
      <c r="J4423" s="46"/>
      <c r="K4423" s="46"/>
      <c r="L4423" s="46"/>
      <c r="M4423" s="46"/>
      <c r="N4423" s="46"/>
      <c r="O4423" s="46"/>
    </row>
    <row r="4424" spans="1:15">
      <c r="A4424" s="45"/>
      <c r="B4424" s="44"/>
      <c r="C4424" s="46"/>
      <c r="D4424" s="46"/>
      <c r="E4424" s="46"/>
      <c r="F4424" s="46"/>
      <c r="G4424" s="46"/>
      <c r="H4424" s="46"/>
      <c r="I4424" s="46"/>
      <c r="J4424" s="46"/>
      <c r="K4424" s="46"/>
      <c r="L4424" s="46"/>
      <c r="M4424" s="46"/>
      <c r="N4424" s="46"/>
      <c r="O4424" s="46"/>
    </row>
    <row r="4425" spans="1:15">
      <c r="A4425" s="45"/>
      <c r="B4425" s="44"/>
      <c r="C4425" s="46"/>
      <c r="D4425" s="46"/>
      <c r="E4425" s="46"/>
      <c r="F4425" s="46"/>
      <c r="G4425" s="46"/>
      <c r="H4425" s="46"/>
      <c r="I4425" s="46"/>
      <c r="J4425" s="46"/>
      <c r="K4425" s="46"/>
      <c r="L4425" s="46"/>
      <c r="M4425" s="46"/>
      <c r="N4425" s="46"/>
      <c r="O4425" s="46"/>
    </row>
    <row r="4426" spans="1:15">
      <c r="A4426" s="45"/>
      <c r="B4426" s="44"/>
      <c r="C4426" s="46"/>
      <c r="D4426" s="46"/>
      <c r="E4426" s="46"/>
      <c r="F4426" s="46"/>
      <c r="G4426" s="46"/>
      <c r="H4426" s="46"/>
      <c r="I4426" s="46"/>
      <c r="J4426" s="46"/>
      <c r="K4426" s="46"/>
      <c r="L4426" s="46"/>
      <c r="M4426" s="46"/>
      <c r="N4426" s="46"/>
      <c r="O4426" s="46"/>
    </row>
    <row r="4427" spans="1:15">
      <c r="A4427" s="45"/>
      <c r="B4427" s="44"/>
      <c r="C4427" s="46"/>
      <c r="D4427" s="46"/>
      <c r="E4427" s="46"/>
      <c r="F4427" s="46"/>
      <c r="G4427" s="46"/>
      <c r="H4427" s="46"/>
      <c r="I4427" s="46"/>
      <c r="J4427" s="46"/>
      <c r="K4427" s="46"/>
      <c r="L4427" s="46"/>
      <c r="M4427" s="46"/>
      <c r="N4427" s="46"/>
      <c r="O4427" s="46"/>
    </row>
    <row r="4428" spans="1:15">
      <c r="A4428" s="45"/>
      <c r="B4428" s="44"/>
      <c r="C4428" s="46"/>
      <c r="D4428" s="46"/>
      <c r="E4428" s="46"/>
      <c r="F4428" s="46"/>
      <c r="G4428" s="46"/>
      <c r="H4428" s="46"/>
      <c r="I4428" s="46"/>
      <c r="J4428" s="46"/>
      <c r="K4428" s="46"/>
      <c r="L4428" s="46"/>
      <c r="M4428" s="46"/>
      <c r="N4428" s="46"/>
      <c r="O4428" s="46"/>
    </row>
    <row r="4429" spans="1:15">
      <c r="A4429" s="45"/>
      <c r="B4429" s="44"/>
      <c r="C4429" s="46"/>
      <c r="D4429" s="46"/>
      <c r="E4429" s="46"/>
      <c r="F4429" s="46"/>
      <c r="G4429" s="46"/>
      <c r="H4429" s="46"/>
      <c r="I4429" s="46"/>
      <c r="J4429" s="46"/>
      <c r="K4429" s="46"/>
      <c r="L4429" s="46"/>
      <c r="M4429" s="46"/>
      <c r="N4429" s="46"/>
      <c r="O4429" s="46"/>
    </row>
    <row r="4430" spans="1:15">
      <c r="A4430" s="45"/>
      <c r="B4430" s="44"/>
      <c r="C4430" s="46"/>
      <c r="D4430" s="46"/>
      <c r="E4430" s="46"/>
      <c r="F4430" s="46"/>
      <c r="G4430" s="46"/>
      <c r="H4430" s="46"/>
      <c r="I4430" s="46"/>
      <c r="J4430" s="46"/>
      <c r="K4430" s="46"/>
      <c r="L4430" s="46"/>
      <c r="M4430" s="46"/>
      <c r="N4430" s="46"/>
      <c r="O4430" s="46"/>
    </row>
    <row r="4431" spans="1:15">
      <c r="A4431" s="45"/>
      <c r="B4431" s="44"/>
      <c r="C4431" s="46"/>
      <c r="D4431" s="46"/>
      <c r="E4431" s="46"/>
      <c r="F4431" s="46"/>
      <c r="G4431" s="46"/>
      <c r="H4431" s="46"/>
      <c r="I4431" s="46"/>
      <c r="J4431" s="46"/>
      <c r="K4431" s="46"/>
      <c r="L4431" s="46"/>
      <c r="M4431" s="46"/>
      <c r="N4431" s="46"/>
      <c r="O4431" s="46"/>
    </row>
    <row r="4432" spans="1:15">
      <c r="A4432" s="45"/>
      <c r="B4432" s="44"/>
      <c r="C4432" s="46"/>
      <c r="D4432" s="46"/>
      <c r="E4432" s="46"/>
      <c r="F4432" s="46"/>
      <c r="G4432" s="46"/>
      <c r="H4432" s="46"/>
      <c r="I4432" s="46"/>
      <c r="J4432" s="46"/>
      <c r="K4432" s="46"/>
      <c r="L4432" s="46"/>
      <c r="M4432" s="46"/>
      <c r="N4432" s="46"/>
      <c r="O4432" s="46"/>
    </row>
    <row r="4433" spans="1:15">
      <c r="A4433" s="45"/>
      <c r="B4433" s="44"/>
      <c r="C4433" s="46"/>
      <c r="D4433" s="46"/>
      <c r="E4433" s="46"/>
      <c r="F4433" s="46"/>
      <c r="G4433" s="46"/>
      <c r="H4433" s="46"/>
      <c r="I4433" s="46"/>
      <c r="J4433" s="46"/>
      <c r="K4433" s="46"/>
      <c r="L4433" s="46"/>
      <c r="M4433" s="46"/>
      <c r="N4433" s="46"/>
      <c r="O4433" s="46"/>
    </row>
    <row r="4434" spans="1:15">
      <c r="A4434" s="45"/>
      <c r="B4434" s="44"/>
      <c r="C4434" s="46"/>
      <c r="D4434" s="46"/>
      <c r="E4434" s="46"/>
      <c r="F4434" s="46"/>
      <c r="G4434" s="46"/>
      <c r="H4434" s="46"/>
      <c r="I4434" s="46"/>
      <c r="J4434" s="46"/>
      <c r="K4434" s="46"/>
      <c r="L4434" s="46"/>
      <c r="M4434" s="46"/>
      <c r="N4434" s="46"/>
      <c r="O4434" s="46"/>
    </row>
    <row r="4435" spans="1:15">
      <c r="A4435" s="45"/>
      <c r="B4435" s="44"/>
      <c r="C4435" s="46"/>
      <c r="D4435" s="46"/>
      <c r="E4435" s="46"/>
      <c r="F4435" s="46"/>
      <c r="G4435" s="46"/>
      <c r="H4435" s="46"/>
      <c r="I4435" s="46"/>
      <c r="J4435" s="46"/>
      <c r="K4435" s="46"/>
      <c r="L4435" s="46"/>
      <c r="M4435" s="46"/>
      <c r="N4435" s="46"/>
      <c r="O4435" s="46"/>
    </row>
    <row r="4436" spans="1:15">
      <c r="A4436" s="45"/>
      <c r="B4436" s="44"/>
      <c r="C4436" s="46"/>
      <c r="D4436" s="46"/>
      <c r="E4436" s="46"/>
      <c r="F4436" s="46"/>
      <c r="G4436" s="46"/>
      <c r="H4436" s="46"/>
      <c r="I4436" s="46"/>
      <c r="J4436" s="46"/>
      <c r="K4436" s="46"/>
      <c r="L4436" s="46"/>
      <c r="M4436" s="46"/>
      <c r="N4436" s="46"/>
      <c r="O4436" s="46"/>
    </row>
    <row r="4437" spans="1:15">
      <c r="A4437" s="45"/>
      <c r="B4437" s="44"/>
      <c r="C4437" s="46"/>
      <c r="D4437" s="46"/>
      <c r="E4437" s="46"/>
      <c r="F4437" s="46"/>
      <c r="G4437" s="46"/>
      <c r="H4437" s="46"/>
      <c r="I4437" s="46"/>
      <c r="J4437" s="46"/>
      <c r="K4437" s="46"/>
      <c r="L4437" s="46"/>
      <c r="M4437" s="46"/>
      <c r="N4437" s="46"/>
      <c r="O4437" s="46"/>
    </row>
    <row r="4438" spans="1:15">
      <c r="A4438" s="45"/>
      <c r="B4438" s="44"/>
      <c r="C4438" s="46"/>
      <c r="D4438" s="46"/>
      <c r="E4438" s="46"/>
      <c r="F4438" s="46"/>
      <c r="G4438" s="46"/>
      <c r="H4438" s="46"/>
      <c r="I4438" s="46"/>
      <c r="J4438" s="46"/>
      <c r="K4438" s="46"/>
      <c r="L4438" s="46"/>
      <c r="M4438" s="46"/>
      <c r="N4438" s="46"/>
      <c r="O4438" s="46"/>
    </row>
    <row r="4439" spans="1:15">
      <c r="A4439" s="45"/>
      <c r="B4439" s="44"/>
      <c r="C4439" s="46"/>
      <c r="D4439" s="46"/>
      <c r="E4439" s="46"/>
      <c r="F4439" s="46"/>
      <c r="G4439" s="46"/>
      <c r="H4439" s="46"/>
      <c r="I4439" s="46"/>
      <c r="J4439" s="46"/>
      <c r="K4439" s="46"/>
      <c r="L4439" s="46"/>
      <c r="M4439" s="46"/>
      <c r="N4439" s="46"/>
      <c r="O4439" s="46"/>
    </row>
    <row r="4440" spans="1:15">
      <c r="A4440" s="45"/>
      <c r="B4440" s="44"/>
      <c r="C4440" s="46"/>
      <c r="D4440" s="46"/>
      <c r="E4440" s="46"/>
      <c r="F4440" s="46"/>
      <c r="G4440" s="46"/>
      <c r="H4440" s="46"/>
      <c r="I4440" s="46"/>
      <c r="J4440" s="46"/>
      <c r="K4440" s="46"/>
      <c r="L4440" s="46"/>
      <c r="M4440" s="46"/>
      <c r="N4440" s="46"/>
      <c r="O4440" s="46"/>
    </row>
    <row r="4441" spans="1:15">
      <c r="A4441" s="45"/>
      <c r="B4441" s="44"/>
      <c r="C4441" s="46"/>
      <c r="D4441" s="46"/>
      <c r="E4441" s="46"/>
      <c r="F4441" s="46"/>
      <c r="G4441" s="46"/>
      <c r="H4441" s="46"/>
      <c r="I4441" s="46"/>
      <c r="J4441" s="46"/>
      <c r="K4441" s="46"/>
      <c r="L4441" s="46"/>
      <c r="M4441" s="46"/>
      <c r="N4441" s="46"/>
      <c r="O4441" s="46"/>
    </row>
    <row r="4442" spans="1:15">
      <c r="A4442" s="45"/>
      <c r="B4442" s="44"/>
      <c r="C4442" s="46"/>
      <c r="D4442" s="46"/>
      <c r="E4442" s="46"/>
      <c r="F4442" s="46"/>
      <c r="G4442" s="46"/>
      <c r="H4442" s="46"/>
      <c r="I4442" s="46"/>
      <c r="J4442" s="46"/>
      <c r="K4442" s="46"/>
      <c r="L4442" s="46"/>
      <c r="M4442" s="46"/>
      <c r="N4442" s="46"/>
      <c r="O4442" s="46"/>
    </row>
    <row r="4443" spans="1:15">
      <c r="A4443" s="45"/>
      <c r="B4443" s="44"/>
      <c r="C4443" s="46"/>
      <c r="D4443" s="46"/>
      <c r="E4443" s="46"/>
      <c r="F4443" s="46"/>
      <c r="G4443" s="46"/>
      <c r="H4443" s="46"/>
      <c r="I4443" s="46"/>
      <c r="J4443" s="46"/>
      <c r="K4443" s="46"/>
      <c r="L4443" s="46"/>
      <c r="M4443" s="46"/>
      <c r="N4443" s="46"/>
      <c r="O4443" s="46"/>
    </row>
    <row r="4444" spans="1:15">
      <c r="A4444" s="45"/>
      <c r="B4444" s="44"/>
      <c r="C4444" s="46"/>
      <c r="D4444" s="46"/>
      <c r="E4444" s="46"/>
      <c r="F4444" s="46"/>
      <c r="G4444" s="46"/>
      <c r="H4444" s="46"/>
      <c r="I4444" s="46"/>
      <c r="J4444" s="46"/>
      <c r="K4444" s="46"/>
      <c r="L4444" s="46"/>
      <c r="M4444" s="46"/>
      <c r="N4444" s="46"/>
      <c r="O4444" s="46"/>
    </row>
    <row r="4445" spans="1:15">
      <c r="A4445" s="45"/>
      <c r="B4445" s="44"/>
      <c r="C4445" s="46"/>
      <c r="D4445" s="46"/>
      <c r="E4445" s="46"/>
      <c r="F4445" s="46"/>
      <c r="G4445" s="46"/>
      <c r="H4445" s="46"/>
      <c r="I4445" s="46"/>
      <c r="J4445" s="46"/>
      <c r="K4445" s="46"/>
      <c r="L4445" s="46"/>
      <c r="M4445" s="46"/>
      <c r="N4445" s="46"/>
      <c r="O4445" s="46"/>
    </row>
    <row r="4446" spans="1:15">
      <c r="A4446" s="45"/>
      <c r="B4446" s="44"/>
      <c r="C4446" s="46"/>
      <c r="D4446" s="46"/>
      <c r="E4446" s="46"/>
      <c r="F4446" s="46"/>
      <c r="G4446" s="46"/>
      <c r="H4446" s="46"/>
      <c r="I4446" s="46"/>
      <c r="J4446" s="46"/>
      <c r="K4446" s="46"/>
      <c r="L4446" s="46"/>
      <c r="M4446" s="46"/>
      <c r="N4446" s="46"/>
      <c r="O4446" s="46"/>
    </row>
    <row r="4447" spans="1:15">
      <c r="A4447" s="45"/>
      <c r="B4447" s="44"/>
      <c r="C4447" s="46"/>
      <c r="D4447" s="46"/>
      <c r="E4447" s="46"/>
      <c r="F4447" s="46"/>
      <c r="G4447" s="46"/>
      <c r="H4447" s="46"/>
      <c r="I4447" s="46"/>
      <c r="J4447" s="46"/>
      <c r="K4447" s="46"/>
      <c r="L4447" s="46"/>
      <c r="M4447" s="46"/>
      <c r="N4447" s="46"/>
      <c r="O4447" s="46"/>
    </row>
    <row r="4448" spans="1:15">
      <c r="A4448" s="45"/>
      <c r="B4448" s="44"/>
      <c r="C4448" s="46"/>
      <c r="D4448" s="46"/>
      <c r="E4448" s="46"/>
      <c r="F4448" s="46"/>
      <c r="G4448" s="46"/>
      <c r="H4448" s="46"/>
      <c r="I4448" s="46"/>
      <c r="J4448" s="46"/>
      <c r="K4448" s="46"/>
      <c r="L4448" s="46"/>
      <c r="M4448" s="46"/>
      <c r="N4448" s="46"/>
      <c r="O4448" s="46"/>
    </row>
    <row r="4449" spans="1:15">
      <c r="A4449" s="45"/>
      <c r="B4449" s="44"/>
      <c r="C4449" s="46"/>
      <c r="D4449" s="46"/>
      <c r="E4449" s="46"/>
      <c r="F4449" s="46"/>
      <c r="G4449" s="46"/>
      <c r="H4449" s="46"/>
      <c r="I4449" s="46"/>
      <c r="J4449" s="46"/>
      <c r="K4449" s="46"/>
      <c r="L4449" s="46"/>
      <c r="M4449" s="46"/>
      <c r="N4449" s="46"/>
      <c r="O4449" s="46"/>
    </row>
    <row r="4450" spans="1:15">
      <c r="A4450" s="45"/>
      <c r="B4450" s="44"/>
      <c r="C4450" s="46"/>
      <c r="D4450" s="46"/>
      <c r="E4450" s="46"/>
      <c r="F4450" s="46"/>
      <c r="G4450" s="46"/>
      <c r="H4450" s="46"/>
      <c r="I4450" s="46"/>
      <c r="J4450" s="46"/>
      <c r="K4450" s="46"/>
      <c r="L4450" s="46"/>
      <c r="M4450" s="46"/>
      <c r="N4450" s="46"/>
      <c r="O4450" s="46"/>
    </row>
    <row r="4451" spans="1:15">
      <c r="A4451" s="45"/>
      <c r="B4451" s="44"/>
      <c r="C4451" s="46"/>
      <c r="D4451" s="46"/>
      <c r="E4451" s="46"/>
      <c r="F4451" s="46"/>
      <c r="G4451" s="46"/>
      <c r="H4451" s="46"/>
      <c r="I4451" s="46"/>
      <c r="J4451" s="46"/>
      <c r="K4451" s="46"/>
      <c r="L4451" s="46"/>
      <c r="M4451" s="46"/>
      <c r="N4451" s="46"/>
      <c r="O4451" s="46"/>
    </row>
    <row r="4452" spans="1:15">
      <c r="A4452" s="45"/>
      <c r="B4452" s="44"/>
      <c r="C4452" s="46"/>
      <c r="D4452" s="46"/>
      <c r="E4452" s="46"/>
      <c r="F4452" s="46"/>
      <c r="G4452" s="46"/>
      <c r="H4452" s="46"/>
      <c r="I4452" s="46"/>
      <c r="J4452" s="46"/>
      <c r="K4452" s="46"/>
      <c r="L4452" s="46"/>
      <c r="M4452" s="46"/>
      <c r="N4452" s="46"/>
      <c r="O4452" s="46"/>
    </row>
    <row r="4453" spans="1:15">
      <c r="A4453" s="45"/>
      <c r="B4453" s="44"/>
      <c r="C4453" s="46"/>
      <c r="D4453" s="46"/>
      <c r="E4453" s="46"/>
      <c r="F4453" s="46"/>
      <c r="G4453" s="46"/>
      <c r="H4453" s="46"/>
      <c r="I4453" s="46"/>
      <c r="J4453" s="46"/>
      <c r="K4453" s="46"/>
      <c r="L4453" s="46"/>
      <c r="M4453" s="46"/>
      <c r="N4453" s="46"/>
      <c r="O4453" s="46"/>
    </row>
    <row r="4454" spans="1:15">
      <c r="A4454" s="45"/>
      <c r="B4454" s="44"/>
      <c r="C4454" s="46"/>
      <c r="D4454" s="46"/>
      <c r="E4454" s="46"/>
      <c r="F4454" s="46"/>
      <c r="G4454" s="46"/>
      <c r="H4454" s="46"/>
      <c r="I4454" s="46"/>
      <c r="J4454" s="46"/>
      <c r="K4454" s="46"/>
      <c r="L4454" s="46"/>
      <c r="M4454" s="46"/>
      <c r="N4454" s="46"/>
      <c r="O4454" s="46"/>
    </row>
    <row r="4455" spans="1:15">
      <c r="A4455" s="45"/>
      <c r="B4455" s="44"/>
      <c r="C4455" s="46"/>
      <c r="D4455" s="46"/>
      <c r="E4455" s="46"/>
      <c r="F4455" s="46"/>
      <c r="G4455" s="46"/>
      <c r="H4455" s="46"/>
      <c r="I4455" s="46"/>
      <c r="J4455" s="46"/>
      <c r="K4455" s="46"/>
      <c r="L4455" s="46"/>
      <c r="M4455" s="46"/>
      <c r="N4455" s="46"/>
      <c r="O4455" s="46"/>
    </row>
    <row r="4456" spans="1:15">
      <c r="A4456" s="45"/>
      <c r="B4456" s="44"/>
      <c r="C4456" s="46"/>
      <c r="D4456" s="46"/>
      <c r="E4456" s="46"/>
      <c r="F4456" s="46"/>
      <c r="G4456" s="46"/>
      <c r="H4456" s="46"/>
      <c r="I4456" s="46"/>
      <c r="J4456" s="46"/>
      <c r="K4456" s="46"/>
      <c r="L4456" s="46"/>
      <c r="M4456" s="46"/>
      <c r="N4456" s="46"/>
      <c r="O4456" s="46"/>
    </row>
    <row r="4457" spans="1:15">
      <c r="A4457" s="45"/>
      <c r="B4457" s="44"/>
      <c r="C4457" s="46"/>
      <c r="D4457" s="46"/>
      <c r="E4457" s="46"/>
      <c r="F4457" s="46"/>
      <c r="G4457" s="46"/>
      <c r="H4457" s="46"/>
      <c r="I4457" s="46"/>
      <c r="J4457" s="46"/>
      <c r="K4457" s="46"/>
      <c r="L4457" s="46"/>
      <c r="M4457" s="46"/>
      <c r="N4457" s="46"/>
      <c r="O4457" s="46"/>
    </row>
    <row r="4458" spans="1:15">
      <c r="A4458" s="45"/>
      <c r="B4458" s="44"/>
      <c r="C4458" s="46"/>
      <c r="D4458" s="46"/>
      <c r="E4458" s="46"/>
      <c r="F4458" s="46"/>
      <c r="G4458" s="46"/>
      <c r="H4458" s="46"/>
      <c r="I4458" s="46"/>
      <c r="J4458" s="46"/>
      <c r="K4458" s="46"/>
      <c r="L4458" s="46"/>
      <c r="M4458" s="46"/>
      <c r="N4458" s="46"/>
      <c r="O4458" s="46"/>
    </row>
    <row r="4459" spans="1:15">
      <c r="A4459" s="45"/>
      <c r="B4459" s="44"/>
      <c r="C4459" s="46"/>
      <c r="D4459" s="46"/>
      <c r="E4459" s="46"/>
      <c r="F4459" s="46"/>
      <c r="G4459" s="46"/>
      <c r="H4459" s="46"/>
      <c r="I4459" s="46"/>
      <c r="J4459" s="46"/>
      <c r="K4459" s="46"/>
      <c r="L4459" s="46"/>
      <c r="M4459" s="46"/>
      <c r="N4459" s="46"/>
      <c r="O4459" s="46"/>
    </row>
    <row r="4460" spans="1:15">
      <c r="A4460" s="45"/>
      <c r="B4460" s="44"/>
      <c r="C4460" s="46"/>
      <c r="D4460" s="46"/>
      <c r="E4460" s="46"/>
      <c r="F4460" s="46"/>
      <c r="G4460" s="46"/>
      <c r="H4460" s="46"/>
      <c r="I4460" s="46"/>
      <c r="J4460" s="46"/>
      <c r="K4460" s="46"/>
      <c r="L4460" s="46"/>
      <c r="M4460" s="46"/>
      <c r="N4460" s="46"/>
      <c r="O4460" s="46"/>
    </row>
    <row r="4461" spans="1:15">
      <c r="A4461" s="45"/>
      <c r="B4461" s="44"/>
      <c r="C4461" s="46"/>
      <c r="D4461" s="46"/>
      <c r="E4461" s="46"/>
      <c r="F4461" s="46"/>
      <c r="G4461" s="46"/>
      <c r="H4461" s="46"/>
      <c r="I4461" s="46"/>
      <c r="J4461" s="46"/>
      <c r="K4461" s="46"/>
      <c r="L4461" s="46"/>
      <c r="M4461" s="46"/>
      <c r="N4461" s="46"/>
      <c r="O4461" s="46"/>
    </row>
    <row r="4462" spans="1:15">
      <c r="A4462" s="45"/>
      <c r="B4462" s="44"/>
      <c r="C4462" s="46"/>
      <c r="D4462" s="46"/>
      <c r="E4462" s="46"/>
      <c r="F4462" s="46"/>
      <c r="G4462" s="46"/>
      <c r="H4462" s="46"/>
      <c r="I4462" s="46"/>
      <c r="J4462" s="46"/>
      <c r="K4462" s="46"/>
      <c r="L4462" s="46"/>
      <c r="M4462" s="46"/>
      <c r="N4462" s="46"/>
      <c r="O4462" s="46"/>
    </row>
    <row r="4463" spans="1:15">
      <c r="A4463" s="45"/>
      <c r="B4463" s="44"/>
      <c r="C4463" s="46"/>
      <c r="D4463" s="46"/>
      <c r="E4463" s="46"/>
      <c r="F4463" s="46"/>
      <c r="G4463" s="46"/>
      <c r="H4463" s="46"/>
      <c r="I4463" s="46"/>
      <c r="J4463" s="46"/>
      <c r="K4463" s="46"/>
      <c r="L4463" s="46"/>
      <c r="M4463" s="46"/>
      <c r="N4463" s="46"/>
      <c r="O4463" s="46"/>
    </row>
    <row r="4464" spans="1:15">
      <c r="A4464" s="45"/>
      <c r="B4464" s="44"/>
      <c r="C4464" s="46"/>
      <c r="D4464" s="46"/>
      <c r="E4464" s="46"/>
      <c r="F4464" s="46"/>
      <c r="G4464" s="46"/>
      <c r="H4464" s="46"/>
      <c r="I4464" s="46"/>
      <c r="J4464" s="46"/>
      <c r="K4464" s="46"/>
      <c r="L4464" s="46"/>
      <c r="M4464" s="46"/>
      <c r="N4464" s="46"/>
      <c r="O4464" s="46"/>
    </row>
    <row r="4465" spans="1:15">
      <c r="A4465" s="45"/>
      <c r="B4465" s="44"/>
      <c r="C4465" s="46"/>
      <c r="D4465" s="46"/>
      <c r="E4465" s="46"/>
      <c r="F4465" s="46"/>
      <c r="G4465" s="46"/>
      <c r="H4465" s="46"/>
      <c r="I4465" s="46"/>
      <c r="J4465" s="46"/>
      <c r="K4465" s="46"/>
      <c r="L4465" s="46"/>
      <c r="M4465" s="46"/>
      <c r="N4465" s="46"/>
      <c r="O4465" s="46"/>
    </row>
    <row r="4466" spans="1:15">
      <c r="A4466" s="45"/>
      <c r="B4466" s="44"/>
      <c r="C4466" s="46"/>
      <c r="D4466" s="46"/>
      <c r="E4466" s="46"/>
      <c r="F4466" s="46"/>
      <c r="G4466" s="46"/>
      <c r="H4466" s="46"/>
      <c r="I4466" s="46"/>
      <c r="J4466" s="46"/>
      <c r="K4466" s="46"/>
      <c r="L4466" s="46"/>
      <c r="M4466" s="46"/>
      <c r="N4466" s="46"/>
      <c r="O4466" s="46"/>
    </row>
    <row r="4467" spans="1:15">
      <c r="A4467" s="45"/>
      <c r="B4467" s="44"/>
      <c r="C4467" s="46"/>
      <c r="D4467" s="46"/>
      <c r="E4467" s="46"/>
      <c r="F4467" s="46"/>
      <c r="G4467" s="46"/>
      <c r="H4467" s="46"/>
      <c r="I4467" s="46"/>
      <c r="J4467" s="46"/>
      <c r="K4467" s="46"/>
      <c r="L4467" s="46"/>
      <c r="M4467" s="46"/>
      <c r="N4467" s="46"/>
      <c r="O4467" s="46"/>
    </row>
    <row r="4468" spans="1:15">
      <c r="A4468" s="45"/>
      <c r="B4468" s="44"/>
      <c r="C4468" s="46"/>
      <c r="D4468" s="46"/>
      <c r="E4468" s="46"/>
      <c r="F4468" s="46"/>
      <c r="G4468" s="46"/>
      <c r="H4468" s="46"/>
      <c r="I4468" s="46"/>
      <c r="J4468" s="46"/>
      <c r="K4468" s="46"/>
      <c r="L4468" s="46"/>
      <c r="M4468" s="46"/>
      <c r="N4468" s="46"/>
      <c r="O4468" s="46"/>
    </row>
    <row r="4469" spans="1:15">
      <c r="A4469" s="45"/>
      <c r="B4469" s="44"/>
      <c r="C4469" s="46"/>
      <c r="D4469" s="46"/>
      <c r="E4469" s="46"/>
      <c r="F4469" s="46"/>
      <c r="G4469" s="46"/>
      <c r="H4469" s="46"/>
      <c r="I4469" s="46"/>
      <c r="J4469" s="46"/>
      <c r="K4469" s="46"/>
      <c r="L4469" s="46"/>
      <c r="M4469" s="46"/>
      <c r="N4469" s="46"/>
      <c r="O4469" s="46"/>
    </row>
    <row r="4470" spans="1:15">
      <c r="A4470" s="45"/>
      <c r="B4470" s="44"/>
      <c r="C4470" s="46"/>
      <c r="D4470" s="46"/>
      <c r="E4470" s="46"/>
      <c r="F4470" s="46"/>
      <c r="G4470" s="46"/>
      <c r="H4470" s="46"/>
      <c r="I4470" s="46"/>
      <c r="J4470" s="46"/>
      <c r="K4470" s="46"/>
      <c r="L4470" s="46"/>
      <c r="M4470" s="46"/>
      <c r="N4470" s="46"/>
      <c r="O4470" s="46"/>
    </row>
    <row r="4471" spans="1:15">
      <c r="A4471" s="45"/>
      <c r="B4471" s="44"/>
      <c r="C4471" s="46"/>
      <c r="D4471" s="46"/>
      <c r="E4471" s="46"/>
      <c r="F4471" s="46"/>
      <c r="G4471" s="46"/>
      <c r="H4471" s="46"/>
      <c r="I4471" s="46"/>
      <c r="J4471" s="46"/>
      <c r="K4471" s="46"/>
      <c r="L4471" s="46"/>
      <c r="M4471" s="46"/>
      <c r="N4471" s="46"/>
      <c r="O4471" s="46"/>
    </row>
    <row r="4472" spans="1:15">
      <c r="A4472" s="45"/>
      <c r="B4472" s="44"/>
      <c r="C4472" s="46"/>
      <c r="D4472" s="46"/>
      <c r="E4472" s="46"/>
      <c r="F4472" s="46"/>
      <c r="G4472" s="46"/>
      <c r="H4472" s="46"/>
      <c r="I4472" s="46"/>
      <c r="J4472" s="46"/>
      <c r="K4472" s="46"/>
      <c r="L4472" s="46"/>
      <c r="M4472" s="46"/>
      <c r="N4472" s="46"/>
      <c r="O4472" s="46"/>
    </row>
    <row r="4473" spans="1:15">
      <c r="A4473" s="45"/>
      <c r="B4473" s="44"/>
      <c r="C4473" s="46"/>
      <c r="D4473" s="46"/>
      <c r="E4473" s="46"/>
      <c r="F4473" s="46"/>
      <c r="G4473" s="46"/>
      <c r="H4473" s="46"/>
      <c r="I4473" s="46"/>
      <c r="J4473" s="46"/>
      <c r="K4473" s="46"/>
      <c r="L4473" s="46"/>
      <c r="M4473" s="46"/>
      <c r="N4473" s="46"/>
      <c r="O4473" s="46"/>
    </row>
    <row r="4474" spans="1:15">
      <c r="A4474" s="45"/>
      <c r="B4474" s="44"/>
      <c r="C4474" s="46"/>
      <c r="D4474" s="46"/>
      <c r="E4474" s="46"/>
      <c r="F4474" s="46"/>
      <c r="G4474" s="46"/>
      <c r="H4474" s="46"/>
      <c r="I4474" s="46"/>
      <c r="J4474" s="46"/>
      <c r="K4474" s="46"/>
      <c r="L4474" s="46"/>
      <c r="M4474" s="46"/>
      <c r="N4474" s="46"/>
      <c r="O4474" s="46"/>
    </row>
    <row r="4475" spans="1:15">
      <c r="A4475" s="45"/>
      <c r="B4475" s="44"/>
      <c r="C4475" s="46"/>
      <c r="D4475" s="46"/>
      <c r="E4475" s="46"/>
      <c r="F4475" s="46"/>
      <c r="G4475" s="46"/>
      <c r="H4475" s="46"/>
      <c r="I4475" s="46"/>
      <c r="J4475" s="46"/>
      <c r="K4475" s="46"/>
      <c r="L4475" s="46"/>
      <c r="M4475" s="46"/>
      <c r="N4475" s="46"/>
      <c r="O4475" s="46"/>
    </row>
    <row r="4476" spans="1:15">
      <c r="A4476" s="45"/>
      <c r="B4476" s="44"/>
      <c r="C4476" s="46"/>
      <c r="D4476" s="46"/>
      <c r="E4476" s="46"/>
      <c r="F4476" s="46"/>
      <c r="G4476" s="46"/>
      <c r="H4476" s="46"/>
      <c r="I4476" s="46"/>
      <c r="J4476" s="46"/>
      <c r="K4476" s="46"/>
      <c r="L4476" s="46"/>
      <c r="M4476" s="46"/>
      <c r="N4476" s="46"/>
      <c r="O4476" s="46"/>
    </row>
    <row r="4477" spans="1:15">
      <c r="A4477" s="45"/>
      <c r="B4477" s="44"/>
      <c r="C4477" s="46"/>
      <c r="D4477" s="46"/>
      <c r="E4477" s="46"/>
      <c r="F4477" s="46"/>
      <c r="G4477" s="46"/>
      <c r="H4477" s="46"/>
      <c r="I4477" s="46"/>
      <c r="J4477" s="46"/>
      <c r="K4477" s="46"/>
      <c r="L4477" s="46"/>
      <c r="M4477" s="46"/>
      <c r="N4477" s="46"/>
      <c r="O4477" s="46"/>
    </row>
    <row r="4478" spans="1:15">
      <c r="A4478" s="45"/>
      <c r="B4478" s="44"/>
      <c r="C4478" s="46"/>
      <c r="D4478" s="46"/>
      <c r="E4478" s="46"/>
      <c r="F4478" s="46"/>
      <c r="G4478" s="46"/>
      <c r="H4478" s="46"/>
      <c r="I4478" s="46"/>
      <c r="J4478" s="46"/>
      <c r="K4478" s="46"/>
      <c r="L4478" s="46"/>
      <c r="M4478" s="46"/>
      <c r="N4478" s="46"/>
      <c r="O4478" s="46"/>
    </row>
    <row r="4479" spans="1:15">
      <c r="A4479" s="45"/>
      <c r="B4479" s="44"/>
      <c r="C4479" s="46"/>
      <c r="D4479" s="46"/>
      <c r="E4479" s="46"/>
      <c r="F4479" s="46"/>
      <c r="G4479" s="46"/>
      <c r="H4479" s="46"/>
      <c r="I4479" s="46"/>
      <c r="J4479" s="46"/>
      <c r="K4479" s="46"/>
      <c r="L4479" s="46"/>
      <c r="M4479" s="46"/>
      <c r="N4479" s="46"/>
      <c r="O4479" s="46"/>
    </row>
    <row r="4480" spans="1:15">
      <c r="A4480" s="45"/>
      <c r="B4480" s="44"/>
      <c r="C4480" s="46"/>
      <c r="D4480" s="46"/>
      <c r="E4480" s="46"/>
      <c r="F4480" s="46"/>
      <c r="G4480" s="46"/>
      <c r="H4480" s="46"/>
      <c r="I4480" s="46"/>
      <c r="J4480" s="46"/>
      <c r="K4480" s="46"/>
      <c r="L4480" s="46"/>
      <c r="M4480" s="46"/>
      <c r="N4480" s="46"/>
      <c r="O4480" s="46"/>
    </row>
    <row r="4481" spans="1:15">
      <c r="A4481" s="45"/>
      <c r="B4481" s="44"/>
      <c r="C4481" s="46"/>
      <c r="D4481" s="46"/>
      <c r="E4481" s="46"/>
      <c r="F4481" s="46"/>
      <c r="G4481" s="46"/>
      <c r="H4481" s="46"/>
      <c r="I4481" s="46"/>
      <c r="J4481" s="46"/>
      <c r="K4481" s="46"/>
      <c r="L4481" s="46"/>
      <c r="M4481" s="46"/>
      <c r="N4481" s="46"/>
      <c r="O4481" s="46"/>
    </row>
    <row r="4482" spans="1:15">
      <c r="A4482" s="45"/>
      <c r="B4482" s="44"/>
      <c r="C4482" s="46"/>
      <c r="D4482" s="46"/>
      <c r="E4482" s="46"/>
      <c r="F4482" s="46"/>
      <c r="G4482" s="46"/>
      <c r="H4482" s="46"/>
      <c r="I4482" s="46"/>
      <c r="J4482" s="46"/>
      <c r="K4482" s="46"/>
      <c r="L4482" s="46"/>
      <c r="M4482" s="46"/>
      <c r="N4482" s="46"/>
      <c r="O4482" s="46"/>
    </row>
    <row r="4483" spans="1:15">
      <c r="A4483" s="45"/>
      <c r="B4483" s="44"/>
      <c r="C4483" s="46"/>
      <c r="D4483" s="46"/>
      <c r="E4483" s="46"/>
      <c r="F4483" s="46"/>
      <c r="G4483" s="46"/>
      <c r="H4483" s="46"/>
      <c r="I4483" s="46"/>
      <c r="J4483" s="46"/>
      <c r="K4483" s="46"/>
      <c r="L4483" s="46"/>
      <c r="M4483" s="46"/>
      <c r="N4483" s="46"/>
      <c r="O4483" s="46"/>
    </row>
    <row r="4484" spans="1:15">
      <c r="A4484" s="45"/>
      <c r="B4484" s="44"/>
      <c r="C4484" s="46"/>
      <c r="D4484" s="46"/>
      <c r="E4484" s="46"/>
      <c r="F4484" s="46"/>
      <c r="G4484" s="46"/>
      <c r="H4484" s="46"/>
      <c r="I4484" s="46"/>
      <c r="J4484" s="46"/>
      <c r="K4484" s="46"/>
      <c r="L4484" s="46"/>
      <c r="M4484" s="46"/>
      <c r="N4484" s="46"/>
      <c r="O4484" s="46"/>
    </row>
    <row r="4485" spans="1:15">
      <c r="A4485" s="45"/>
      <c r="B4485" s="44"/>
      <c r="C4485" s="46"/>
      <c r="D4485" s="46"/>
      <c r="E4485" s="46"/>
      <c r="F4485" s="46"/>
      <c r="G4485" s="46"/>
      <c r="H4485" s="46"/>
      <c r="I4485" s="46"/>
      <c r="J4485" s="46"/>
      <c r="K4485" s="46"/>
      <c r="L4485" s="46"/>
      <c r="M4485" s="46"/>
      <c r="N4485" s="46"/>
      <c r="O4485" s="46"/>
    </row>
    <row r="4486" spans="1:15">
      <c r="A4486" s="45"/>
      <c r="B4486" s="44"/>
      <c r="C4486" s="46"/>
      <c r="D4486" s="46"/>
      <c r="E4486" s="46"/>
      <c r="F4486" s="46"/>
      <c r="G4486" s="46"/>
      <c r="H4486" s="46"/>
      <c r="I4486" s="46"/>
      <c r="J4486" s="46"/>
      <c r="K4486" s="46"/>
      <c r="L4486" s="46"/>
      <c r="M4486" s="46"/>
      <c r="N4486" s="46"/>
      <c r="O4486" s="46"/>
    </row>
    <row r="4487" spans="1:15">
      <c r="A4487" s="45"/>
      <c r="B4487" s="44"/>
      <c r="C4487" s="46"/>
      <c r="D4487" s="46"/>
      <c r="E4487" s="46"/>
      <c r="F4487" s="46"/>
      <c r="G4487" s="46"/>
      <c r="H4487" s="46"/>
      <c r="I4487" s="46"/>
      <c r="J4487" s="46"/>
      <c r="K4487" s="46"/>
      <c r="L4487" s="46"/>
      <c r="M4487" s="46"/>
      <c r="N4487" s="46"/>
      <c r="O4487" s="46"/>
    </row>
    <row r="4488" spans="1:15">
      <c r="A4488" s="45"/>
      <c r="B4488" s="44"/>
      <c r="C4488" s="46"/>
      <c r="D4488" s="46"/>
      <c r="E4488" s="46"/>
      <c r="F4488" s="46"/>
      <c r="G4488" s="46"/>
      <c r="H4488" s="46"/>
      <c r="I4488" s="46"/>
      <c r="J4488" s="46"/>
      <c r="K4488" s="46"/>
      <c r="L4488" s="46"/>
      <c r="M4488" s="46"/>
      <c r="N4488" s="46"/>
      <c r="O4488" s="46"/>
    </row>
    <row r="4489" spans="1:15">
      <c r="A4489" s="45"/>
      <c r="B4489" s="44"/>
      <c r="C4489" s="46"/>
      <c r="D4489" s="46"/>
      <c r="E4489" s="46"/>
      <c r="F4489" s="46"/>
      <c r="G4489" s="46"/>
      <c r="H4489" s="46"/>
      <c r="I4489" s="46"/>
      <c r="J4489" s="46"/>
      <c r="K4489" s="46"/>
      <c r="L4489" s="46"/>
      <c r="M4489" s="46"/>
      <c r="N4489" s="46"/>
      <c r="O4489" s="46"/>
    </row>
    <row r="4490" spans="1:15">
      <c r="A4490" s="45"/>
      <c r="B4490" s="44"/>
      <c r="C4490" s="46"/>
      <c r="D4490" s="46"/>
      <c r="E4490" s="46"/>
      <c r="F4490" s="46"/>
      <c r="G4490" s="46"/>
      <c r="H4490" s="46"/>
      <c r="I4490" s="46"/>
      <c r="J4490" s="46"/>
      <c r="K4490" s="46"/>
      <c r="L4490" s="46"/>
      <c r="M4490" s="46"/>
      <c r="N4490" s="46"/>
      <c r="O4490" s="46"/>
    </row>
    <row r="4491" spans="1:15">
      <c r="A4491" s="45"/>
      <c r="B4491" s="44"/>
      <c r="C4491" s="46"/>
      <c r="D4491" s="46"/>
      <c r="E4491" s="46"/>
      <c r="F4491" s="46"/>
      <c r="G4491" s="46"/>
      <c r="H4491" s="46"/>
      <c r="I4491" s="46"/>
      <c r="J4491" s="46"/>
      <c r="K4491" s="46"/>
      <c r="L4491" s="46"/>
      <c r="M4491" s="46"/>
      <c r="N4491" s="46"/>
      <c r="O4491" s="46"/>
    </row>
    <row r="4492" spans="1:15">
      <c r="A4492" s="45"/>
      <c r="B4492" s="44"/>
      <c r="C4492" s="46"/>
      <c r="D4492" s="46"/>
      <c r="E4492" s="46"/>
      <c r="F4492" s="46"/>
      <c r="G4492" s="46"/>
      <c r="H4492" s="46"/>
      <c r="I4492" s="46"/>
      <c r="J4492" s="46"/>
      <c r="K4492" s="46"/>
      <c r="L4492" s="46"/>
      <c r="M4492" s="46"/>
      <c r="N4492" s="46"/>
      <c r="O4492" s="46"/>
    </row>
    <row r="4493" spans="1:15">
      <c r="A4493" s="45"/>
      <c r="B4493" s="44"/>
      <c r="C4493" s="46"/>
      <c r="D4493" s="46"/>
      <c r="E4493" s="46"/>
      <c r="F4493" s="46"/>
      <c r="G4493" s="46"/>
      <c r="H4493" s="46"/>
      <c r="I4493" s="46"/>
      <c r="J4493" s="46"/>
      <c r="K4493" s="46"/>
      <c r="L4493" s="46"/>
      <c r="M4493" s="46"/>
      <c r="N4493" s="46"/>
      <c r="O4493" s="46"/>
    </row>
    <row r="4494" spans="1:15">
      <c r="A4494" s="45"/>
      <c r="B4494" s="44"/>
      <c r="C4494" s="46"/>
      <c r="D4494" s="46"/>
      <c r="E4494" s="46"/>
      <c r="F4494" s="46"/>
      <c r="G4494" s="46"/>
      <c r="H4494" s="46"/>
      <c r="I4494" s="46"/>
      <c r="J4494" s="46"/>
      <c r="K4494" s="46"/>
      <c r="L4494" s="46"/>
      <c r="M4494" s="46"/>
      <c r="N4494" s="46"/>
      <c r="O4494" s="46"/>
    </row>
    <row r="4495" spans="1:15">
      <c r="A4495" s="45"/>
      <c r="B4495" s="44"/>
      <c r="C4495" s="46"/>
      <c r="D4495" s="46"/>
      <c r="E4495" s="46"/>
      <c r="F4495" s="46"/>
      <c r="G4495" s="46"/>
      <c r="H4495" s="46"/>
      <c r="I4495" s="46"/>
      <c r="J4495" s="46"/>
      <c r="K4495" s="46"/>
      <c r="L4495" s="46"/>
      <c r="M4495" s="46"/>
      <c r="N4495" s="46"/>
      <c r="O4495" s="46"/>
    </row>
    <row r="4496" spans="1:15">
      <c r="A4496" s="45"/>
      <c r="B4496" s="44"/>
      <c r="C4496" s="46"/>
      <c r="D4496" s="46"/>
      <c r="E4496" s="46"/>
      <c r="F4496" s="46"/>
      <c r="G4496" s="46"/>
      <c r="H4496" s="46"/>
      <c r="I4496" s="46"/>
      <c r="J4496" s="46"/>
      <c r="K4496" s="46"/>
      <c r="L4496" s="46"/>
      <c r="M4496" s="46"/>
      <c r="N4496" s="46"/>
      <c r="O4496" s="46"/>
    </row>
    <row r="4497" spans="1:15">
      <c r="A4497" s="45"/>
      <c r="B4497" s="44"/>
      <c r="C4497" s="46"/>
      <c r="D4497" s="46"/>
      <c r="E4497" s="46"/>
      <c r="F4497" s="46"/>
      <c r="G4497" s="46"/>
      <c r="H4497" s="46"/>
      <c r="I4497" s="46"/>
      <c r="J4497" s="46"/>
      <c r="K4497" s="46"/>
      <c r="L4497" s="46"/>
      <c r="M4497" s="46"/>
      <c r="N4497" s="46"/>
      <c r="O4497" s="46"/>
    </row>
    <row r="4498" spans="1:15">
      <c r="A4498" s="45"/>
      <c r="B4498" s="44"/>
      <c r="C4498" s="46"/>
      <c r="D4498" s="46"/>
      <c r="E4498" s="46"/>
      <c r="F4498" s="46"/>
      <c r="G4498" s="46"/>
      <c r="H4498" s="46"/>
      <c r="I4498" s="46"/>
      <c r="J4498" s="46"/>
      <c r="K4498" s="46"/>
      <c r="L4498" s="46"/>
      <c r="M4498" s="46"/>
      <c r="N4498" s="46"/>
      <c r="O4498" s="46"/>
    </row>
    <row r="4499" spans="1:15">
      <c r="A4499" s="45"/>
      <c r="B4499" s="44"/>
      <c r="C4499" s="46"/>
      <c r="D4499" s="46"/>
      <c r="E4499" s="46"/>
      <c r="F4499" s="46"/>
      <c r="G4499" s="46"/>
      <c r="H4499" s="46"/>
      <c r="I4499" s="46"/>
      <c r="J4499" s="46"/>
      <c r="K4499" s="46"/>
      <c r="L4499" s="46"/>
      <c r="M4499" s="46"/>
      <c r="N4499" s="46"/>
      <c r="O4499" s="46"/>
    </row>
    <row r="4500" spans="1:15">
      <c r="A4500" s="45"/>
      <c r="B4500" s="44"/>
      <c r="C4500" s="46"/>
      <c r="D4500" s="46"/>
      <c r="E4500" s="46"/>
      <c r="F4500" s="46"/>
      <c r="G4500" s="46"/>
      <c r="H4500" s="46"/>
      <c r="I4500" s="46"/>
      <c r="J4500" s="46"/>
      <c r="K4500" s="46"/>
      <c r="L4500" s="46"/>
      <c r="M4500" s="46"/>
      <c r="N4500" s="46"/>
      <c r="O4500" s="46"/>
    </row>
    <row r="4501" spans="1:15">
      <c r="A4501" s="45"/>
      <c r="B4501" s="44"/>
      <c r="C4501" s="46"/>
      <c r="D4501" s="46"/>
      <c r="E4501" s="46"/>
      <c r="F4501" s="46"/>
      <c r="G4501" s="46"/>
      <c r="H4501" s="46"/>
      <c r="I4501" s="46"/>
      <c r="J4501" s="46"/>
      <c r="K4501" s="46"/>
      <c r="L4501" s="46"/>
      <c r="M4501" s="46"/>
      <c r="N4501" s="46"/>
      <c r="O4501" s="46"/>
    </row>
    <row r="4502" spans="1:15">
      <c r="A4502" s="45"/>
      <c r="B4502" s="44"/>
      <c r="C4502" s="46"/>
      <c r="D4502" s="46"/>
      <c r="E4502" s="46"/>
      <c r="F4502" s="46"/>
      <c r="G4502" s="46"/>
      <c r="H4502" s="46"/>
      <c r="I4502" s="46"/>
      <c r="J4502" s="46"/>
      <c r="K4502" s="46"/>
      <c r="L4502" s="46"/>
      <c r="M4502" s="46"/>
      <c r="N4502" s="46"/>
      <c r="O4502" s="46"/>
    </row>
    <row r="4503" spans="1:15">
      <c r="A4503" s="45"/>
      <c r="B4503" s="44"/>
      <c r="C4503" s="46"/>
      <c r="D4503" s="46"/>
      <c r="E4503" s="46"/>
      <c r="F4503" s="46"/>
      <c r="G4503" s="46"/>
      <c r="H4503" s="46"/>
      <c r="I4503" s="46"/>
      <c r="J4503" s="46"/>
      <c r="K4503" s="46"/>
      <c r="L4503" s="46"/>
      <c r="M4503" s="46"/>
      <c r="N4503" s="46"/>
      <c r="O4503" s="46"/>
    </row>
    <row r="4504" spans="1:15">
      <c r="A4504" s="45"/>
      <c r="B4504" s="44"/>
      <c r="C4504" s="46"/>
      <c r="D4504" s="46"/>
      <c r="E4504" s="46"/>
      <c r="F4504" s="46"/>
      <c r="G4504" s="46"/>
      <c r="H4504" s="46"/>
      <c r="I4504" s="46"/>
      <c r="J4504" s="46"/>
      <c r="K4504" s="46"/>
      <c r="L4504" s="46"/>
      <c r="M4504" s="46"/>
      <c r="N4504" s="46"/>
      <c r="O4504" s="46"/>
    </row>
    <row r="4505" spans="1:15">
      <c r="A4505" s="45"/>
      <c r="B4505" s="44"/>
      <c r="C4505" s="46"/>
      <c r="D4505" s="46"/>
      <c r="E4505" s="46"/>
      <c r="F4505" s="46"/>
      <c r="G4505" s="46"/>
      <c r="H4505" s="46"/>
      <c r="I4505" s="46"/>
      <c r="J4505" s="46"/>
      <c r="K4505" s="46"/>
      <c r="L4505" s="46"/>
      <c r="M4505" s="46"/>
      <c r="N4505" s="46"/>
      <c r="O4505" s="46"/>
    </row>
    <row r="4506" spans="1:15">
      <c r="A4506" s="45"/>
      <c r="B4506" s="44"/>
      <c r="C4506" s="46"/>
      <c r="D4506" s="46"/>
      <c r="E4506" s="46"/>
      <c r="F4506" s="46"/>
      <c r="G4506" s="46"/>
      <c r="H4506" s="46"/>
      <c r="I4506" s="46"/>
      <c r="J4506" s="46"/>
      <c r="K4506" s="46"/>
      <c r="L4506" s="46"/>
      <c r="M4506" s="46"/>
      <c r="N4506" s="46"/>
      <c r="O4506" s="46"/>
    </row>
    <row r="4507" spans="1:15">
      <c r="A4507" s="45"/>
      <c r="B4507" s="44"/>
      <c r="C4507" s="46"/>
      <c r="D4507" s="46"/>
      <c r="E4507" s="46"/>
      <c r="F4507" s="46"/>
      <c r="G4507" s="46"/>
      <c r="H4507" s="46"/>
      <c r="I4507" s="46"/>
      <c r="J4507" s="46"/>
      <c r="K4507" s="46"/>
      <c r="L4507" s="46"/>
      <c r="M4507" s="46"/>
      <c r="N4507" s="46"/>
      <c r="O4507" s="46"/>
    </row>
    <row r="4508" spans="1:15">
      <c r="A4508" s="45"/>
      <c r="B4508" s="44"/>
      <c r="C4508" s="46"/>
      <c r="D4508" s="46"/>
      <c r="E4508" s="46"/>
      <c r="F4508" s="46"/>
      <c r="G4508" s="46"/>
      <c r="H4508" s="46"/>
      <c r="I4508" s="46"/>
      <c r="J4508" s="46"/>
      <c r="K4508" s="46"/>
      <c r="L4508" s="46"/>
      <c r="M4508" s="46"/>
      <c r="N4508" s="46"/>
      <c r="O4508" s="46"/>
    </row>
    <row r="4509" spans="1:15">
      <c r="A4509" s="45"/>
      <c r="B4509" s="44"/>
      <c r="C4509" s="46"/>
      <c r="D4509" s="46"/>
      <c r="E4509" s="46"/>
      <c r="F4509" s="46"/>
      <c r="G4509" s="46"/>
      <c r="H4509" s="46"/>
      <c r="I4509" s="46"/>
      <c r="J4509" s="46"/>
      <c r="K4509" s="46"/>
      <c r="L4509" s="46"/>
      <c r="M4509" s="46"/>
      <c r="N4509" s="46"/>
      <c r="O4509" s="46"/>
    </row>
    <row r="4510" spans="1:15">
      <c r="A4510" s="45"/>
      <c r="B4510" s="44"/>
      <c r="C4510" s="46"/>
      <c r="D4510" s="46"/>
      <c r="E4510" s="46"/>
      <c r="F4510" s="46"/>
      <c r="G4510" s="46"/>
      <c r="H4510" s="46"/>
      <c r="I4510" s="46"/>
      <c r="J4510" s="46"/>
      <c r="K4510" s="46"/>
      <c r="L4510" s="46"/>
      <c r="M4510" s="46"/>
      <c r="N4510" s="46"/>
      <c r="O4510" s="46"/>
    </row>
    <row r="4511" spans="1:15">
      <c r="A4511" s="45"/>
      <c r="B4511" s="44"/>
      <c r="C4511" s="46"/>
      <c r="D4511" s="46"/>
      <c r="E4511" s="46"/>
      <c r="F4511" s="46"/>
      <c r="G4511" s="46"/>
      <c r="H4511" s="46"/>
      <c r="I4511" s="46"/>
      <c r="J4511" s="46"/>
      <c r="K4511" s="46"/>
      <c r="L4511" s="46"/>
      <c r="M4511" s="46"/>
      <c r="N4511" s="46"/>
      <c r="O4511" s="46"/>
    </row>
    <row r="4512" spans="1:15">
      <c r="A4512" s="45"/>
      <c r="B4512" s="44"/>
      <c r="C4512" s="46"/>
      <c r="D4512" s="46"/>
      <c r="E4512" s="46"/>
      <c r="F4512" s="46"/>
      <c r="G4512" s="46"/>
      <c r="H4512" s="46"/>
      <c r="I4512" s="46"/>
      <c r="J4512" s="46"/>
      <c r="K4512" s="46"/>
      <c r="L4512" s="46"/>
      <c r="M4512" s="46"/>
      <c r="N4512" s="46"/>
      <c r="O4512" s="46"/>
    </row>
    <row r="4513" spans="1:15">
      <c r="A4513" s="45"/>
      <c r="B4513" s="44"/>
      <c r="C4513" s="46"/>
      <c r="D4513" s="46"/>
      <c r="E4513" s="46"/>
      <c r="F4513" s="46"/>
      <c r="G4513" s="46"/>
      <c r="H4513" s="46"/>
      <c r="I4513" s="46"/>
      <c r="J4513" s="46"/>
      <c r="K4513" s="46"/>
      <c r="L4513" s="46"/>
      <c r="M4513" s="46"/>
      <c r="N4513" s="46"/>
      <c r="O4513" s="46"/>
    </row>
    <row r="4514" spans="1:15">
      <c r="A4514" s="45"/>
      <c r="B4514" s="44"/>
      <c r="C4514" s="46"/>
      <c r="D4514" s="46"/>
      <c r="E4514" s="46"/>
      <c r="F4514" s="46"/>
      <c r="G4514" s="46"/>
      <c r="H4514" s="46"/>
      <c r="I4514" s="46"/>
      <c r="J4514" s="46"/>
      <c r="K4514" s="46"/>
      <c r="L4514" s="46"/>
      <c r="M4514" s="46"/>
      <c r="N4514" s="46"/>
      <c r="O4514" s="46"/>
    </row>
    <row r="4515" spans="1:15">
      <c r="A4515" s="45"/>
      <c r="B4515" s="44"/>
      <c r="C4515" s="46"/>
      <c r="D4515" s="46"/>
      <c r="E4515" s="46"/>
      <c r="F4515" s="46"/>
      <c r="G4515" s="46"/>
      <c r="H4515" s="46"/>
      <c r="I4515" s="46"/>
      <c r="J4515" s="46"/>
      <c r="K4515" s="46"/>
      <c r="L4515" s="46"/>
      <c r="M4515" s="46"/>
      <c r="N4515" s="46"/>
      <c r="O4515" s="46"/>
    </row>
    <row r="4516" spans="1:15">
      <c r="A4516" s="45"/>
      <c r="B4516" s="44"/>
      <c r="C4516" s="46"/>
      <c r="D4516" s="46"/>
      <c r="E4516" s="46"/>
      <c r="F4516" s="46"/>
      <c r="G4516" s="46"/>
      <c r="H4516" s="46"/>
      <c r="I4516" s="46"/>
      <c r="J4516" s="46"/>
      <c r="K4516" s="46"/>
      <c r="L4516" s="46"/>
      <c r="M4516" s="46"/>
      <c r="N4516" s="46"/>
      <c r="O4516" s="46"/>
    </row>
    <row r="4517" spans="1:15">
      <c r="A4517" s="45"/>
      <c r="B4517" s="44"/>
      <c r="C4517" s="46"/>
      <c r="D4517" s="46"/>
      <c r="E4517" s="46"/>
      <c r="F4517" s="46"/>
      <c r="G4517" s="46"/>
      <c r="H4517" s="46"/>
      <c r="I4517" s="46"/>
      <c r="J4517" s="46"/>
      <c r="K4517" s="46"/>
      <c r="L4517" s="46"/>
      <c r="M4517" s="46"/>
      <c r="N4517" s="46"/>
      <c r="O4517" s="46"/>
    </row>
    <row r="4518" spans="1:15">
      <c r="A4518" s="45"/>
      <c r="B4518" s="44"/>
      <c r="C4518" s="46"/>
      <c r="D4518" s="46"/>
      <c r="E4518" s="46"/>
      <c r="F4518" s="46"/>
      <c r="G4518" s="46"/>
      <c r="H4518" s="46"/>
      <c r="I4518" s="46"/>
      <c r="J4518" s="46"/>
      <c r="K4518" s="46"/>
      <c r="L4518" s="46"/>
      <c r="M4518" s="46"/>
      <c r="N4518" s="46"/>
      <c r="O4518" s="46"/>
    </row>
    <row r="4519" spans="1:15">
      <c r="A4519" s="45"/>
      <c r="B4519" s="44"/>
      <c r="C4519" s="46"/>
      <c r="D4519" s="46"/>
      <c r="E4519" s="46"/>
      <c r="F4519" s="46"/>
      <c r="G4519" s="46"/>
      <c r="H4519" s="46"/>
      <c r="I4519" s="46"/>
      <c r="J4519" s="46"/>
      <c r="K4519" s="46"/>
      <c r="L4519" s="46"/>
      <c r="M4519" s="46"/>
      <c r="N4519" s="46"/>
      <c r="O4519" s="46"/>
    </row>
    <row r="4520" spans="1:15">
      <c r="A4520" s="45"/>
      <c r="B4520" s="44"/>
      <c r="C4520" s="46"/>
      <c r="D4520" s="46"/>
      <c r="E4520" s="46"/>
      <c r="F4520" s="46"/>
      <c r="G4520" s="46"/>
      <c r="H4520" s="46"/>
      <c r="I4520" s="46"/>
      <c r="J4520" s="46"/>
      <c r="K4520" s="46"/>
      <c r="L4520" s="46"/>
      <c r="M4520" s="46"/>
      <c r="N4520" s="46"/>
      <c r="O4520" s="46"/>
    </row>
    <row r="4521" spans="1:15">
      <c r="A4521" s="45"/>
      <c r="B4521" s="44"/>
      <c r="C4521" s="46"/>
      <c r="D4521" s="46"/>
      <c r="E4521" s="46"/>
      <c r="F4521" s="46"/>
      <c r="G4521" s="46"/>
      <c r="H4521" s="46"/>
      <c r="I4521" s="46"/>
      <c r="J4521" s="46"/>
      <c r="K4521" s="46"/>
      <c r="L4521" s="46"/>
      <c r="M4521" s="46"/>
      <c r="N4521" s="46"/>
      <c r="O4521" s="46"/>
    </row>
    <row r="4522" spans="1:15">
      <c r="A4522" s="45"/>
      <c r="B4522" s="44"/>
      <c r="C4522" s="46"/>
      <c r="D4522" s="46"/>
      <c r="E4522" s="46"/>
      <c r="F4522" s="46"/>
      <c r="G4522" s="46"/>
      <c r="H4522" s="46"/>
      <c r="I4522" s="46"/>
      <c r="J4522" s="46"/>
      <c r="K4522" s="46"/>
      <c r="L4522" s="46"/>
      <c r="M4522" s="46"/>
      <c r="N4522" s="46"/>
      <c r="O4522" s="46"/>
    </row>
    <row r="4523" spans="1:15">
      <c r="A4523" s="45"/>
      <c r="B4523" s="44"/>
      <c r="C4523" s="46"/>
      <c r="D4523" s="46"/>
      <c r="E4523" s="46"/>
      <c r="F4523" s="46"/>
      <c r="G4523" s="46"/>
      <c r="H4523" s="46"/>
      <c r="I4523" s="46"/>
      <c r="J4523" s="46"/>
      <c r="K4523" s="46"/>
      <c r="L4523" s="46"/>
      <c r="M4523" s="46"/>
      <c r="N4523" s="46"/>
      <c r="O4523" s="46"/>
    </row>
    <row r="4524" spans="1:15">
      <c r="A4524" s="45"/>
      <c r="B4524" s="44"/>
      <c r="C4524" s="46"/>
      <c r="D4524" s="46"/>
      <c r="E4524" s="46"/>
      <c r="F4524" s="46"/>
      <c r="G4524" s="46"/>
      <c r="H4524" s="46"/>
      <c r="I4524" s="46"/>
      <c r="J4524" s="46"/>
      <c r="K4524" s="46"/>
      <c r="L4524" s="46"/>
      <c r="M4524" s="46"/>
      <c r="N4524" s="46"/>
      <c r="O4524" s="46"/>
    </row>
    <row r="4525" spans="1:15">
      <c r="A4525" s="45"/>
      <c r="B4525" s="44"/>
      <c r="C4525" s="46"/>
      <c r="D4525" s="46"/>
      <c r="E4525" s="46"/>
      <c r="F4525" s="46"/>
      <c r="G4525" s="46"/>
      <c r="H4525" s="46"/>
      <c r="I4525" s="46"/>
      <c r="J4525" s="46"/>
      <c r="K4525" s="46"/>
      <c r="L4525" s="46"/>
      <c r="M4525" s="46"/>
      <c r="N4525" s="46"/>
      <c r="O4525" s="46"/>
    </row>
    <row r="4526" spans="1:15">
      <c r="A4526" s="45"/>
      <c r="B4526" s="44"/>
      <c r="C4526" s="46"/>
      <c r="D4526" s="46"/>
      <c r="E4526" s="46"/>
      <c r="F4526" s="46"/>
      <c r="G4526" s="46"/>
      <c r="H4526" s="46"/>
      <c r="I4526" s="46"/>
      <c r="J4526" s="46"/>
      <c r="K4526" s="46"/>
      <c r="L4526" s="46"/>
      <c r="M4526" s="46"/>
      <c r="N4526" s="46"/>
      <c r="O4526" s="46"/>
    </row>
    <row r="4527" spans="1:15">
      <c r="A4527" s="45"/>
      <c r="B4527" s="44"/>
      <c r="C4527" s="46"/>
      <c r="D4527" s="46"/>
      <c r="E4527" s="46"/>
      <c r="F4527" s="46"/>
      <c r="G4527" s="46"/>
      <c r="H4527" s="46"/>
      <c r="I4527" s="46"/>
      <c r="J4527" s="46"/>
      <c r="K4527" s="46"/>
      <c r="L4527" s="46"/>
      <c r="M4527" s="46"/>
      <c r="N4527" s="46"/>
      <c r="O4527" s="46"/>
    </row>
    <row r="4528" spans="1:15">
      <c r="A4528" s="45"/>
      <c r="B4528" s="44"/>
      <c r="C4528" s="46"/>
      <c r="D4528" s="46"/>
      <c r="E4528" s="46"/>
      <c r="F4528" s="46"/>
      <c r="G4528" s="46"/>
      <c r="H4528" s="46"/>
      <c r="I4528" s="46"/>
      <c r="J4528" s="46"/>
      <c r="K4528" s="46"/>
      <c r="L4528" s="46"/>
      <c r="M4528" s="46"/>
      <c r="N4528" s="46"/>
      <c r="O4528" s="46"/>
    </row>
    <row r="4529" spans="1:15">
      <c r="A4529" s="45"/>
      <c r="B4529" s="44"/>
      <c r="C4529" s="46"/>
      <c r="D4529" s="46"/>
      <c r="E4529" s="46"/>
      <c r="F4529" s="46"/>
      <c r="G4529" s="46"/>
      <c r="H4529" s="46"/>
      <c r="I4529" s="46"/>
      <c r="J4529" s="46"/>
      <c r="K4529" s="46"/>
      <c r="L4529" s="46"/>
      <c r="M4529" s="46"/>
      <c r="N4529" s="46"/>
      <c r="O4529" s="46"/>
    </row>
    <row r="4530" spans="1:15">
      <c r="A4530" s="45"/>
      <c r="B4530" s="44"/>
      <c r="C4530" s="46"/>
      <c r="D4530" s="46"/>
      <c r="E4530" s="46"/>
      <c r="F4530" s="46"/>
      <c r="G4530" s="46"/>
      <c r="H4530" s="46"/>
      <c r="I4530" s="46"/>
      <c r="J4530" s="46"/>
      <c r="K4530" s="46"/>
      <c r="L4530" s="46"/>
      <c r="M4530" s="46"/>
      <c r="N4530" s="46"/>
      <c r="O4530" s="46"/>
    </row>
    <row r="4531" spans="1:15">
      <c r="A4531" s="45"/>
      <c r="B4531" s="44"/>
      <c r="C4531" s="46"/>
      <c r="D4531" s="46"/>
      <c r="E4531" s="46"/>
      <c r="F4531" s="46"/>
      <c r="G4531" s="46"/>
      <c r="H4531" s="46"/>
      <c r="I4531" s="46"/>
      <c r="J4531" s="46"/>
      <c r="K4531" s="46"/>
      <c r="L4531" s="46"/>
      <c r="M4531" s="46"/>
      <c r="N4531" s="46"/>
      <c r="O4531" s="46"/>
    </row>
    <row r="4532" spans="1:15">
      <c r="A4532" s="45"/>
      <c r="B4532" s="44"/>
      <c r="C4532" s="46"/>
      <c r="D4532" s="46"/>
      <c r="E4532" s="46"/>
      <c r="F4532" s="46"/>
      <c r="G4532" s="46"/>
      <c r="H4532" s="46"/>
      <c r="I4532" s="46"/>
      <c r="J4532" s="46"/>
      <c r="K4532" s="46"/>
      <c r="L4532" s="46"/>
      <c r="M4532" s="46"/>
      <c r="N4532" s="46"/>
      <c r="O4532" s="46"/>
    </row>
    <row r="4533" spans="1:15">
      <c r="A4533" s="45"/>
      <c r="B4533" s="44"/>
      <c r="C4533" s="46"/>
      <c r="D4533" s="46"/>
      <c r="E4533" s="46"/>
      <c r="F4533" s="46"/>
      <c r="G4533" s="46"/>
      <c r="H4533" s="46"/>
      <c r="I4533" s="46"/>
      <c r="J4533" s="46"/>
      <c r="K4533" s="46"/>
      <c r="L4533" s="46"/>
      <c r="M4533" s="46"/>
      <c r="N4533" s="46"/>
      <c r="O4533" s="46"/>
    </row>
    <row r="4534" spans="1:15">
      <c r="A4534" s="45"/>
      <c r="B4534" s="44"/>
      <c r="C4534" s="46"/>
      <c r="D4534" s="46"/>
      <c r="E4534" s="46"/>
      <c r="F4534" s="46"/>
      <c r="G4534" s="46"/>
      <c r="H4534" s="46"/>
      <c r="I4534" s="46"/>
      <c r="J4534" s="46"/>
      <c r="K4534" s="46"/>
      <c r="L4534" s="46"/>
      <c r="M4534" s="46"/>
      <c r="N4534" s="46"/>
      <c r="O4534" s="46"/>
    </row>
    <row r="4535" spans="1:15">
      <c r="A4535" s="45"/>
      <c r="B4535" s="44"/>
      <c r="C4535" s="46"/>
      <c r="D4535" s="46"/>
      <c r="E4535" s="46"/>
      <c r="F4535" s="46"/>
      <c r="G4535" s="46"/>
      <c r="H4535" s="46"/>
      <c r="I4535" s="46"/>
      <c r="J4535" s="46"/>
      <c r="K4535" s="46"/>
      <c r="L4535" s="46"/>
      <c r="M4535" s="46"/>
      <c r="N4535" s="46"/>
      <c r="O4535" s="46"/>
    </row>
    <row r="4536" spans="1:15">
      <c r="A4536" s="45"/>
      <c r="B4536" s="44"/>
      <c r="C4536" s="46"/>
      <c r="D4536" s="46"/>
      <c r="E4536" s="46"/>
      <c r="F4536" s="46"/>
      <c r="G4536" s="46"/>
      <c r="H4536" s="46"/>
      <c r="I4536" s="46"/>
      <c r="J4536" s="46"/>
      <c r="K4536" s="46"/>
      <c r="L4536" s="46"/>
      <c r="M4536" s="46"/>
      <c r="N4536" s="46"/>
      <c r="O4536" s="46"/>
    </row>
    <row r="4537" spans="1:15">
      <c r="A4537" s="45"/>
      <c r="B4537" s="44"/>
      <c r="C4537" s="46"/>
      <c r="D4537" s="46"/>
      <c r="E4537" s="46"/>
      <c r="F4537" s="46"/>
      <c r="G4537" s="46"/>
      <c r="H4537" s="46"/>
      <c r="I4537" s="46"/>
      <c r="J4537" s="46"/>
      <c r="K4537" s="46"/>
      <c r="L4537" s="46"/>
      <c r="M4537" s="46"/>
      <c r="N4537" s="46"/>
      <c r="O4537" s="46"/>
    </row>
    <row r="4538" spans="1:15">
      <c r="A4538" s="45"/>
      <c r="B4538" s="44"/>
      <c r="C4538" s="46"/>
      <c r="D4538" s="46"/>
      <c r="E4538" s="46"/>
      <c r="F4538" s="46"/>
      <c r="G4538" s="46"/>
      <c r="H4538" s="46"/>
      <c r="I4538" s="46"/>
      <c r="J4538" s="46"/>
      <c r="K4538" s="46"/>
      <c r="L4538" s="46"/>
      <c r="M4538" s="46"/>
      <c r="N4538" s="46"/>
      <c r="O4538" s="46"/>
    </row>
    <row r="4539" spans="1:15">
      <c r="A4539" s="45"/>
      <c r="B4539" s="44"/>
      <c r="C4539" s="46"/>
      <c r="D4539" s="46"/>
      <c r="E4539" s="46"/>
      <c r="F4539" s="46"/>
      <c r="G4539" s="46"/>
      <c r="H4539" s="46"/>
      <c r="I4539" s="46"/>
      <c r="J4539" s="46"/>
      <c r="K4539" s="46"/>
      <c r="L4539" s="46"/>
      <c r="M4539" s="46"/>
      <c r="N4539" s="46"/>
      <c r="O4539" s="46"/>
    </row>
    <row r="4540" spans="1:15">
      <c r="A4540" s="45"/>
      <c r="B4540" s="44"/>
      <c r="C4540" s="46"/>
      <c r="D4540" s="46"/>
      <c r="E4540" s="46"/>
      <c r="F4540" s="46"/>
      <c r="G4540" s="46"/>
      <c r="H4540" s="46"/>
      <c r="I4540" s="46"/>
      <c r="J4540" s="46"/>
      <c r="K4540" s="46"/>
      <c r="L4540" s="46"/>
      <c r="M4540" s="46"/>
      <c r="N4540" s="46"/>
      <c r="O4540" s="46"/>
    </row>
    <row r="4541" spans="1:15">
      <c r="A4541" s="45"/>
      <c r="B4541" s="44"/>
      <c r="C4541" s="46"/>
      <c r="D4541" s="46"/>
      <c r="E4541" s="46"/>
      <c r="F4541" s="46"/>
      <c r="G4541" s="46"/>
      <c r="H4541" s="46"/>
      <c r="I4541" s="46"/>
      <c r="J4541" s="46"/>
      <c r="K4541" s="46"/>
      <c r="L4541" s="46"/>
      <c r="M4541" s="46"/>
      <c r="N4541" s="46"/>
      <c r="O4541" s="46"/>
    </row>
    <row r="4542" spans="1:15">
      <c r="A4542" s="45"/>
      <c r="B4542" s="44"/>
      <c r="C4542" s="46"/>
      <c r="D4542" s="46"/>
      <c r="E4542" s="46"/>
      <c r="F4542" s="46"/>
      <c r="G4542" s="46"/>
      <c r="H4542" s="46"/>
      <c r="I4542" s="46"/>
      <c r="J4542" s="46"/>
      <c r="K4542" s="46"/>
      <c r="L4542" s="46"/>
      <c r="M4542" s="46"/>
      <c r="N4542" s="46"/>
      <c r="O4542" s="46"/>
    </row>
    <row r="4543" spans="1:15">
      <c r="A4543" s="45"/>
      <c r="B4543" s="44"/>
      <c r="C4543" s="46"/>
      <c r="D4543" s="46"/>
      <c r="E4543" s="46"/>
      <c r="F4543" s="46"/>
      <c r="G4543" s="46"/>
      <c r="H4543" s="46"/>
      <c r="I4543" s="46"/>
      <c r="J4543" s="46"/>
      <c r="K4543" s="46"/>
      <c r="L4543" s="46"/>
      <c r="M4543" s="46"/>
      <c r="N4543" s="46"/>
      <c r="O4543" s="46"/>
    </row>
    <row r="4544" spans="1:15">
      <c r="A4544" s="45"/>
      <c r="B4544" s="44"/>
      <c r="C4544" s="46"/>
      <c r="D4544" s="46"/>
      <c r="E4544" s="46"/>
      <c r="F4544" s="46"/>
      <c r="G4544" s="46"/>
      <c r="H4544" s="46"/>
      <c r="I4544" s="46"/>
      <c r="J4544" s="46"/>
      <c r="K4544" s="46"/>
      <c r="L4544" s="46"/>
      <c r="M4544" s="46"/>
      <c r="N4544" s="46"/>
      <c r="O4544" s="46"/>
    </row>
    <row r="4545" spans="1:15">
      <c r="A4545" s="45"/>
      <c r="B4545" s="44"/>
      <c r="C4545" s="46"/>
      <c r="D4545" s="46"/>
      <c r="E4545" s="46"/>
      <c r="F4545" s="46"/>
      <c r="G4545" s="46"/>
      <c r="H4545" s="46"/>
      <c r="I4545" s="46"/>
      <c r="J4545" s="46"/>
      <c r="K4545" s="46"/>
      <c r="L4545" s="46"/>
      <c r="M4545" s="46"/>
      <c r="N4545" s="46"/>
      <c r="O4545" s="46"/>
    </row>
    <row r="4546" spans="1:15">
      <c r="A4546" s="45"/>
      <c r="B4546" s="44"/>
      <c r="C4546" s="46"/>
      <c r="D4546" s="46"/>
      <c r="E4546" s="46"/>
      <c r="F4546" s="46"/>
      <c r="G4546" s="46"/>
      <c r="H4546" s="46"/>
      <c r="I4546" s="46"/>
      <c r="J4546" s="46"/>
      <c r="K4546" s="46"/>
      <c r="L4546" s="46"/>
      <c r="M4546" s="46"/>
      <c r="N4546" s="46"/>
      <c r="O4546" s="46"/>
    </row>
    <row r="4547" spans="1:15">
      <c r="A4547" s="45"/>
      <c r="B4547" s="44"/>
      <c r="C4547" s="46"/>
      <c r="D4547" s="46"/>
      <c r="E4547" s="46"/>
      <c r="F4547" s="46"/>
      <c r="G4547" s="46"/>
      <c r="H4547" s="46"/>
      <c r="I4547" s="46"/>
      <c r="J4547" s="46"/>
      <c r="K4547" s="46"/>
      <c r="L4547" s="46"/>
      <c r="M4547" s="46"/>
      <c r="N4547" s="46"/>
      <c r="O4547" s="46"/>
    </row>
    <row r="4548" spans="1:15">
      <c r="A4548" s="45"/>
      <c r="B4548" s="44"/>
      <c r="C4548" s="46"/>
      <c r="D4548" s="46"/>
      <c r="E4548" s="46"/>
      <c r="F4548" s="46"/>
      <c r="G4548" s="46"/>
      <c r="H4548" s="46"/>
      <c r="I4548" s="46"/>
      <c r="J4548" s="46"/>
      <c r="K4548" s="46"/>
      <c r="L4548" s="46"/>
      <c r="M4548" s="46"/>
      <c r="N4548" s="46"/>
      <c r="O4548" s="46"/>
    </row>
    <row r="4549" spans="1:15">
      <c r="A4549" s="45"/>
      <c r="B4549" s="44"/>
      <c r="C4549" s="46"/>
      <c r="D4549" s="46"/>
      <c r="E4549" s="46"/>
      <c r="F4549" s="46"/>
      <c r="G4549" s="46"/>
      <c r="H4549" s="46"/>
      <c r="I4549" s="46"/>
      <c r="J4549" s="46"/>
      <c r="K4549" s="46"/>
      <c r="L4549" s="46"/>
      <c r="M4549" s="46"/>
      <c r="N4549" s="46"/>
      <c r="O4549" s="46"/>
    </row>
    <row r="4550" spans="1:15">
      <c r="A4550" s="45"/>
      <c r="B4550" s="44"/>
      <c r="C4550" s="46"/>
      <c r="D4550" s="46"/>
      <c r="E4550" s="46"/>
      <c r="F4550" s="46"/>
      <c r="G4550" s="46"/>
      <c r="H4550" s="46"/>
      <c r="I4550" s="46"/>
      <c r="J4550" s="46"/>
      <c r="K4550" s="46"/>
      <c r="L4550" s="46"/>
      <c r="M4550" s="46"/>
      <c r="N4550" s="46"/>
      <c r="O4550" s="46"/>
    </row>
    <row r="4551" spans="1:15">
      <c r="A4551" s="45"/>
      <c r="B4551" s="44"/>
      <c r="C4551" s="46"/>
      <c r="D4551" s="46"/>
      <c r="E4551" s="46"/>
      <c r="F4551" s="46"/>
      <c r="G4551" s="46"/>
      <c r="H4551" s="46"/>
      <c r="I4551" s="46"/>
      <c r="J4551" s="46"/>
      <c r="K4551" s="46"/>
      <c r="L4551" s="46"/>
      <c r="M4551" s="46"/>
      <c r="N4551" s="46"/>
      <c r="O4551" s="46"/>
    </row>
    <row r="4552" spans="1:15">
      <c r="A4552" s="45"/>
      <c r="B4552" s="44"/>
      <c r="C4552" s="46"/>
      <c r="D4552" s="46"/>
      <c r="E4552" s="46"/>
      <c r="F4552" s="46"/>
      <c r="G4552" s="46"/>
      <c r="H4552" s="46"/>
      <c r="I4552" s="46"/>
      <c r="J4552" s="46"/>
      <c r="K4552" s="46"/>
      <c r="L4552" s="46"/>
      <c r="M4552" s="46"/>
      <c r="N4552" s="46"/>
      <c r="O4552" s="46"/>
    </row>
    <row r="4553" spans="1:15">
      <c r="A4553" s="45"/>
      <c r="B4553" s="44"/>
      <c r="C4553" s="46"/>
      <c r="D4553" s="46"/>
      <c r="E4553" s="46"/>
      <c r="F4553" s="46"/>
      <c r="G4553" s="46"/>
      <c r="H4553" s="46"/>
      <c r="I4553" s="46"/>
      <c r="J4553" s="46"/>
      <c r="K4553" s="46"/>
      <c r="L4553" s="46"/>
      <c r="M4553" s="46"/>
      <c r="N4553" s="46"/>
      <c r="O4553" s="46"/>
    </row>
    <row r="4554" spans="1:15">
      <c r="A4554" s="45"/>
      <c r="B4554" s="44"/>
      <c r="C4554" s="46"/>
      <c r="D4554" s="46"/>
      <c r="E4554" s="46"/>
      <c r="F4554" s="46"/>
      <c r="G4554" s="46"/>
      <c r="H4554" s="46"/>
      <c r="I4554" s="46"/>
      <c r="J4554" s="46"/>
      <c r="K4554" s="46"/>
      <c r="L4554" s="46"/>
      <c r="M4554" s="46"/>
      <c r="N4554" s="46"/>
      <c r="O4554" s="46"/>
    </row>
    <row r="4555" spans="1:15">
      <c r="A4555" s="45"/>
      <c r="B4555" s="44"/>
      <c r="C4555" s="46"/>
      <c r="D4555" s="46"/>
      <c r="E4555" s="46"/>
      <c r="F4555" s="46"/>
      <c r="G4555" s="46"/>
      <c r="H4555" s="46"/>
      <c r="I4555" s="46"/>
      <c r="J4555" s="46"/>
      <c r="K4555" s="46"/>
      <c r="L4555" s="46"/>
      <c r="M4555" s="46"/>
      <c r="N4555" s="46"/>
      <c r="O4555" s="46"/>
    </row>
    <row r="4556" spans="1:15">
      <c r="A4556" s="45"/>
      <c r="B4556" s="44"/>
      <c r="C4556" s="46"/>
      <c r="D4556" s="46"/>
      <c r="E4556" s="46"/>
      <c r="F4556" s="46"/>
      <c r="G4556" s="46"/>
      <c r="H4556" s="46"/>
      <c r="I4556" s="46"/>
      <c r="J4556" s="46"/>
      <c r="K4556" s="46"/>
      <c r="L4556" s="46"/>
      <c r="M4556" s="46"/>
      <c r="N4556" s="46"/>
      <c r="O4556" s="46"/>
    </row>
    <row r="4557" spans="1:15">
      <c r="A4557" s="45"/>
      <c r="B4557" s="44"/>
      <c r="C4557" s="46"/>
      <c r="D4557" s="46"/>
      <c r="E4557" s="46"/>
      <c r="F4557" s="46"/>
      <c r="G4557" s="46"/>
      <c r="H4557" s="46"/>
      <c r="I4557" s="46"/>
      <c r="J4557" s="46"/>
      <c r="K4557" s="46"/>
      <c r="L4557" s="46"/>
      <c r="M4557" s="46"/>
      <c r="N4557" s="46"/>
      <c r="O4557" s="46"/>
    </row>
    <row r="4558" spans="1:15">
      <c r="A4558" s="45"/>
      <c r="B4558" s="44"/>
      <c r="C4558" s="46"/>
      <c r="D4558" s="46"/>
      <c r="E4558" s="46"/>
      <c r="F4558" s="46"/>
      <c r="G4558" s="46"/>
      <c r="H4558" s="46"/>
      <c r="I4558" s="46"/>
      <c r="J4558" s="46"/>
      <c r="K4558" s="46"/>
      <c r="L4558" s="46"/>
      <c r="M4558" s="46"/>
      <c r="N4558" s="46"/>
      <c r="O4558" s="46"/>
    </row>
    <row r="4559" spans="1:15">
      <c r="A4559" s="45"/>
      <c r="B4559" s="44"/>
      <c r="C4559" s="46"/>
      <c r="D4559" s="46"/>
      <c r="E4559" s="46"/>
      <c r="F4559" s="46"/>
      <c r="G4559" s="46"/>
      <c r="H4559" s="46"/>
      <c r="I4559" s="46"/>
      <c r="J4559" s="46"/>
      <c r="K4559" s="46"/>
      <c r="L4559" s="46"/>
      <c r="M4559" s="46"/>
      <c r="N4559" s="46"/>
      <c r="O4559" s="46"/>
    </row>
    <row r="4560" spans="1:15">
      <c r="A4560" s="45"/>
      <c r="B4560" s="44"/>
      <c r="C4560" s="46"/>
      <c r="D4560" s="46"/>
      <c r="E4560" s="46"/>
      <c r="F4560" s="46"/>
      <c r="G4560" s="46"/>
      <c r="H4560" s="46"/>
      <c r="I4560" s="46"/>
      <c r="J4560" s="46"/>
      <c r="K4560" s="46"/>
      <c r="L4560" s="46"/>
      <c r="M4560" s="46"/>
      <c r="N4560" s="46"/>
      <c r="O4560" s="46"/>
    </row>
    <row r="4561" spans="1:15">
      <c r="A4561" s="45"/>
      <c r="B4561" s="44"/>
      <c r="C4561" s="46"/>
      <c r="D4561" s="46"/>
      <c r="E4561" s="46"/>
      <c r="F4561" s="46"/>
      <c r="G4561" s="46"/>
      <c r="H4561" s="46"/>
      <c r="I4561" s="46"/>
      <c r="J4561" s="46"/>
      <c r="K4561" s="46"/>
      <c r="L4561" s="46"/>
      <c r="M4561" s="46"/>
      <c r="N4561" s="46"/>
      <c r="O4561" s="46"/>
    </row>
    <row r="4562" spans="1:15">
      <c r="A4562" s="45"/>
      <c r="B4562" s="44"/>
      <c r="C4562" s="46"/>
      <c r="D4562" s="46"/>
      <c r="E4562" s="46"/>
      <c r="F4562" s="46"/>
      <c r="G4562" s="46"/>
      <c r="H4562" s="46"/>
      <c r="I4562" s="46"/>
      <c r="J4562" s="46"/>
      <c r="K4562" s="46"/>
      <c r="L4562" s="46"/>
      <c r="M4562" s="46"/>
      <c r="N4562" s="46"/>
      <c r="O4562" s="46"/>
    </row>
    <row r="4563" spans="1:15">
      <c r="A4563" s="45"/>
      <c r="B4563" s="44"/>
      <c r="C4563" s="46"/>
      <c r="D4563" s="46"/>
      <c r="E4563" s="46"/>
      <c r="F4563" s="46"/>
      <c r="G4563" s="46"/>
      <c r="H4563" s="46"/>
      <c r="I4563" s="46"/>
      <c r="J4563" s="46"/>
      <c r="K4563" s="46"/>
      <c r="L4563" s="46"/>
      <c r="M4563" s="46"/>
      <c r="N4563" s="46"/>
      <c r="O4563" s="46"/>
    </row>
    <row r="4564" spans="1:15">
      <c r="A4564" s="45"/>
      <c r="B4564" s="44"/>
      <c r="C4564" s="46"/>
      <c r="D4564" s="46"/>
      <c r="E4564" s="46"/>
      <c r="F4564" s="46"/>
      <c r="G4564" s="46"/>
      <c r="H4564" s="46"/>
      <c r="I4564" s="46"/>
      <c r="J4564" s="46"/>
      <c r="K4564" s="46"/>
      <c r="L4564" s="46"/>
      <c r="M4564" s="46"/>
      <c r="N4564" s="46"/>
      <c r="O4564" s="46"/>
    </row>
    <row r="4565" spans="1:15">
      <c r="A4565" s="45"/>
      <c r="B4565" s="44"/>
      <c r="C4565" s="46"/>
      <c r="D4565" s="46"/>
      <c r="E4565" s="46"/>
      <c r="F4565" s="46"/>
      <c r="G4565" s="46"/>
      <c r="H4565" s="46"/>
      <c r="I4565" s="46"/>
      <c r="J4565" s="46"/>
      <c r="K4565" s="46"/>
      <c r="L4565" s="46"/>
      <c r="M4565" s="46"/>
      <c r="N4565" s="46"/>
      <c r="O4565" s="46"/>
    </row>
    <row r="4566" spans="1:15">
      <c r="A4566" s="45"/>
      <c r="B4566" s="44"/>
      <c r="C4566" s="46"/>
      <c r="D4566" s="46"/>
      <c r="E4566" s="46"/>
      <c r="F4566" s="46"/>
      <c r="G4566" s="46"/>
      <c r="H4566" s="46"/>
      <c r="I4566" s="46"/>
      <c r="J4566" s="46"/>
      <c r="K4566" s="46"/>
      <c r="L4566" s="46"/>
      <c r="M4566" s="46"/>
      <c r="N4566" s="46"/>
      <c r="O4566" s="46"/>
    </row>
    <row r="4567" spans="1:15">
      <c r="A4567" s="45"/>
      <c r="B4567" s="44"/>
      <c r="C4567" s="46"/>
      <c r="D4567" s="46"/>
      <c r="E4567" s="46"/>
      <c r="F4567" s="46"/>
      <c r="G4567" s="46"/>
      <c r="H4567" s="46"/>
      <c r="I4567" s="46"/>
      <c r="J4567" s="46"/>
      <c r="K4567" s="46"/>
      <c r="L4567" s="46"/>
      <c r="M4567" s="46"/>
      <c r="N4567" s="46"/>
      <c r="O4567" s="46"/>
    </row>
    <row r="4568" spans="1:15">
      <c r="A4568" s="45"/>
      <c r="B4568" s="44"/>
      <c r="C4568" s="46"/>
      <c r="D4568" s="46"/>
      <c r="E4568" s="46"/>
      <c r="F4568" s="46"/>
      <c r="G4568" s="46"/>
      <c r="H4568" s="46"/>
      <c r="I4568" s="46"/>
      <c r="J4568" s="46"/>
      <c r="K4568" s="46"/>
      <c r="L4568" s="46"/>
      <c r="M4568" s="46"/>
      <c r="N4568" s="46"/>
      <c r="O4568" s="46"/>
    </row>
    <row r="4569" spans="1:15">
      <c r="A4569" s="45"/>
      <c r="B4569" s="44"/>
      <c r="C4569" s="46"/>
      <c r="D4569" s="46"/>
      <c r="E4569" s="46"/>
      <c r="F4569" s="46"/>
      <c r="G4569" s="46"/>
      <c r="H4569" s="46"/>
      <c r="I4569" s="46"/>
      <c r="J4569" s="46"/>
      <c r="K4569" s="46"/>
      <c r="L4569" s="46"/>
      <c r="M4569" s="46"/>
      <c r="N4569" s="46"/>
      <c r="O4569" s="46"/>
    </row>
    <row r="4570" spans="1:15">
      <c r="A4570" s="45"/>
      <c r="B4570" s="44"/>
      <c r="C4570" s="46"/>
      <c r="D4570" s="46"/>
      <c r="E4570" s="46"/>
      <c r="F4570" s="46"/>
      <c r="G4570" s="46"/>
      <c r="H4570" s="46"/>
      <c r="I4570" s="46"/>
      <c r="J4570" s="46"/>
      <c r="K4570" s="46"/>
      <c r="L4570" s="46"/>
      <c r="M4570" s="46"/>
      <c r="N4570" s="46"/>
      <c r="O4570" s="46"/>
    </row>
    <row r="4571" spans="1:15">
      <c r="A4571" s="45"/>
      <c r="B4571" s="44"/>
      <c r="C4571" s="46"/>
      <c r="D4571" s="46"/>
      <c r="E4571" s="46"/>
      <c r="F4571" s="46"/>
      <c r="G4571" s="46"/>
      <c r="H4571" s="46"/>
      <c r="I4571" s="46"/>
      <c r="J4571" s="46"/>
      <c r="K4571" s="46"/>
      <c r="L4571" s="46"/>
      <c r="M4571" s="46"/>
      <c r="N4571" s="46"/>
      <c r="O4571" s="46"/>
    </row>
    <row r="4572" spans="1:15">
      <c r="A4572" s="45"/>
      <c r="B4572" s="44"/>
      <c r="C4572" s="46"/>
      <c r="D4572" s="46"/>
      <c r="E4572" s="46"/>
      <c r="F4572" s="46"/>
      <c r="G4572" s="46"/>
      <c r="H4572" s="46"/>
      <c r="I4572" s="46"/>
      <c r="J4572" s="46"/>
      <c r="K4572" s="46"/>
      <c r="L4572" s="46"/>
      <c r="M4572" s="46"/>
      <c r="N4572" s="46"/>
      <c r="O4572" s="46"/>
    </row>
    <row r="4573" spans="1:15">
      <c r="A4573" s="45"/>
      <c r="B4573" s="44"/>
      <c r="C4573" s="46"/>
      <c r="D4573" s="46"/>
      <c r="E4573" s="46"/>
      <c r="F4573" s="46"/>
      <c r="G4573" s="46"/>
      <c r="H4573" s="46"/>
      <c r="I4573" s="46"/>
      <c r="J4573" s="46"/>
      <c r="K4573" s="46"/>
      <c r="L4573" s="46"/>
      <c r="M4573" s="46"/>
      <c r="N4573" s="46"/>
      <c r="O4573" s="46"/>
    </row>
    <row r="4574" spans="1:15">
      <c r="A4574" s="45"/>
      <c r="B4574" s="44"/>
      <c r="C4574" s="46"/>
      <c r="D4574" s="46"/>
      <c r="E4574" s="46"/>
      <c r="F4574" s="46"/>
      <c r="G4574" s="46"/>
      <c r="H4574" s="46"/>
      <c r="I4574" s="46"/>
      <c r="J4574" s="46"/>
      <c r="K4574" s="46"/>
      <c r="L4574" s="46"/>
      <c r="M4574" s="46"/>
      <c r="N4574" s="46"/>
      <c r="O4574" s="46"/>
    </row>
    <row r="4575" spans="1:15">
      <c r="A4575" s="45"/>
      <c r="B4575" s="44"/>
      <c r="C4575" s="46"/>
      <c r="D4575" s="46"/>
      <c r="E4575" s="46"/>
      <c r="F4575" s="46"/>
      <c r="G4575" s="46"/>
      <c r="H4575" s="46"/>
      <c r="I4575" s="46"/>
      <c r="J4575" s="46"/>
      <c r="K4575" s="46"/>
      <c r="L4575" s="46"/>
      <c r="M4575" s="46"/>
      <c r="N4575" s="46"/>
      <c r="O4575" s="46"/>
    </row>
    <row r="4576" spans="1:15">
      <c r="A4576" s="45"/>
      <c r="B4576" s="44"/>
      <c r="C4576" s="46"/>
      <c r="D4576" s="46"/>
      <c r="E4576" s="46"/>
      <c r="F4576" s="46"/>
      <c r="G4576" s="46"/>
      <c r="H4576" s="46"/>
      <c r="I4576" s="46"/>
      <c r="J4576" s="46"/>
      <c r="K4576" s="46"/>
      <c r="L4576" s="46"/>
      <c r="M4576" s="46"/>
      <c r="N4576" s="46"/>
      <c r="O4576" s="46"/>
    </row>
    <row r="4577" spans="1:15">
      <c r="A4577" s="45"/>
      <c r="B4577" s="44"/>
      <c r="C4577" s="46"/>
      <c r="D4577" s="46"/>
      <c r="E4577" s="46"/>
      <c r="F4577" s="46"/>
      <c r="G4577" s="46"/>
      <c r="H4577" s="46"/>
      <c r="I4577" s="46"/>
      <c r="J4577" s="46"/>
      <c r="K4577" s="46"/>
      <c r="L4577" s="46"/>
      <c r="M4577" s="46"/>
      <c r="N4577" s="46"/>
      <c r="O4577" s="46"/>
    </row>
    <row r="4578" spans="1:15">
      <c r="A4578" s="45"/>
      <c r="B4578" s="44"/>
      <c r="C4578" s="46"/>
      <c r="D4578" s="46"/>
      <c r="E4578" s="46"/>
      <c r="F4578" s="46"/>
      <c r="G4578" s="46"/>
      <c r="H4578" s="46"/>
      <c r="I4578" s="46"/>
      <c r="J4578" s="46"/>
      <c r="K4578" s="46"/>
      <c r="L4578" s="46"/>
      <c r="M4578" s="46"/>
      <c r="N4578" s="46"/>
      <c r="O4578" s="46"/>
    </row>
    <row r="4579" spans="1:15">
      <c r="A4579" s="45"/>
      <c r="B4579" s="44"/>
      <c r="C4579" s="46"/>
      <c r="D4579" s="46"/>
      <c r="E4579" s="46"/>
      <c r="F4579" s="46"/>
      <c r="G4579" s="46"/>
      <c r="H4579" s="46"/>
      <c r="I4579" s="46"/>
      <c r="J4579" s="46"/>
      <c r="K4579" s="46"/>
      <c r="L4579" s="46"/>
      <c r="M4579" s="46"/>
      <c r="N4579" s="46"/>
      <c r="O4579" s="46"/>
    </row>
    <row r="4580" spans="1:15">
      <c r="A4580" s="45"/>
      <c r="B4580" s="44"/>
      <c r="C4580" s="46"/>
      <c r="D4580" s="46"/>
      <c r="E4580" s="46"/>
      <c r="F4580" s="46"/>
      <c r="G4580" s="46"/>
      <c r="H4580" s="46"/>
      <c r="I4580" s="46"/>
      <c r="J4580" s="46"/>
      <c r="K4580" s="46"/>
      <c r="L4580" s="46"/>
      <c r="M4580" s="46"/>
      <c r="N4580" s="46"/>
      <c r="O4580" s="46"/>
    </row>
    <row r="4581" spans="1:15">
      <c r="A4581" s="45"/>
      <c r="B4581" s="44"/>
      <c r="C4581" s="46"/>
      <c r="D4581" s="46"/>
      <c r="E4581" s="46"/>
      <c r="F4581" s="46"/>
      <c r="G4581" s="46"/>
      <c r="H4581" s="46"/>
      <c r="I4581" s="46"/>
      <c r="J4581" s="46"/>
      <c r="K4581" s="46"/>
      <c r="L4581" s="46"/>
      <c r="M4581" s="46"/>
      <c r="N4581" s="46"/>
      <c r="O4581" s="46"/>
    </row>
    <row r="4582" spans="1:15">
      <c r="A4582" s="45"/>
      <c r="B4582" s="44"/>
      <c r="C4582" s="46"/>
      <c r="D4582" s="46"/>
      <c r="E4582" s="46"/>
      <c r="F4582" s="46"/>
      <c r="G4582" s="46"/>
      <c r="H4582" s="46"/>
      <c r="I4582" s="46"/>
      <c r="J4582" s="46"/>
      <c r="K4582" s="46"/>
      <c r="L4582" s="46"/>
      <c r="M4582" s="46"/>
      <c r="N4582" s="46"/>
      <c r="O4582" s="46"/>
    </row>
    <row r="4583" spans="1:15">
      <c r="A4583" s="45"/>
      <c r="B4583" s="44"/>
      <c r="C4583" s="46"/>
      <c r="D4583" s="46"/>
      <c r="E4583" s="46"/>
      <c r="F4583" s="46"/>
      <c r="G4583" s="46"/>
      <c r="H4583" s="46"/>
      <c r="I4583" s="46"/>
      <c r="J4583" s="46"/>
      <c r="K4583" s="46"/>
      <c r="L4583" s="46"/>
      <c r="M4583" s="46"/>
      <c r="N4583" s="46"/>
      <c r="O4583" s="46"/>
    </row>
    <row r="4584" spans="1:15">
      <c r="A4584" s="45"/>
      <c r="B4584" s="44"/>
      <c r="C4584" s="46"/>
      <c r="D4584" s="46"/>
      <c r="E4584" s="46"/>
      <c r="F4584" s="46"/>
      <c r="G4584" s="46"/>
      <c r="H4584" s="46"/>
      <c r="I4584" s="46"/>
      <c r="J4584" s="46"/>
      <c r="K4584" s="46"/>
      <c r="L4584" s="46"/>
      <c r="M4584" s="46"/>
      <c r="N4584" s="46"/>
      <c r="O4584" s="46"/>
    </row>
    <row r="4585" spans="1:15">
      <c r="A4585" s="45"/>
      <c r="B4585" s="44"/>
      <c r="C4585" s="46"/>
      <c r="D4585" s="46"/>
      <c r="E4585" s="46"/>
      <c r="F4585" s="46"/>
      <c r="G4585" s="46"/>
      <c r="H4585" s="46"/>
      <c r="I4585" s="46"/>
      <c r="J4585" s="46"/>
      <c r="K4585" s="46"/>
      <c r="L4585" s="46"/>
      <c r="M4585" s="46"/>
      <c r="N4585" s="46"/>
      <c r="O4585" s="46"/>
    </row>
    <row r="4586" spans="1:15">
      <c r="A4586" s="45"/>
      <c r="B4586" s="44"/>
      <c r="C4586" s="46"/>
      <c r="D4586" s="46"/>
      <c r="E4586" s="46"/>
      <c r="F4586" s="46"/>
      <c r="G4586" s="46"/>
      <c r="H4586" s="46"/>
      <c r="I4586" s="46"/>
      <c r="J4586" s="46"/>
      <c r="K4586" s="46"/>
      <c r="L4586" s="46"/>
      <c r="M4586" s="46"/>
      <c r="N4586" s="46"/>
      <c r="O4586" s="46"/>
    </row>
    <row r="4587" spans="1:15">
      <c r="A4587" s="45"/>
      <c r="B4587" s="44"/>
      <c r="C4587" s="46"/>
      <c r="D4587" s="46"/>
      <c r="E4587" s="46"/>
      <c r="F4587" s="46"/>
      <c r="G4587" s="46"/>
      <c r="H4587" s="46"/>
      <c r="I4587" s="46"/>
      <c r="J4587" s="46"/>
      <c r="K4587" s="46"/>
      <c r="L4587" s="46"/>
      <c r="M4587" s="46"/>
      <c r="N4587" s="46"/>
      <c r="O4587" s="46"/>
    </row>
    <row r="4588" spans="1:15">
      <c r="A4588" s="45"/>
      <c r="B4588" s="44"/>
      <c r="C4588" s="46"/>
      <c r="D4588" s="46"/>
      <c r="E4588" s="46"/>
      <c r="F4588" s="46"/>
      <c r="G4588" s="46"/>
      <c r="H4588" s="46"/>
      <c r="I4588" s="46"/>
      <c r="J4588" s="46"/>
      <c r="K4588" s="46"/>
      <c r="L4588" s="46"/>
      <c r="M4588" s="46"/>
      <c r="N4588" s="46"/>
      <c r="O4588" s="46"/>
    </row>
    <row r="4589" spans="1:15">
      <c r="A4589" s="45"/>
      <c r="B4589" s="44"/>
      <c r="C4589" s="46"/>
      <c r="D4589" s="46"/>
      <c r="E4589" s="46"/>
      <c r="F4589" s="46"/>
      <c r="G4589" s="46"/>
      <c r="H4589" s="46"/>
      <c r="I4589" s="46"/>
      <c r="J4589" s="46"/>
      <c r="K4589" s="46"/>
      <c r="L4589" s="46"/>
      <c r="M4589" s="46"/>
      <c r="N4589" s="46"/>
      <c r="O4589" s="46"/>
    </row>
    <row r="4590" spans="1:15">
      <c r="A4590" s="45"/>
      <c r="B4590" s="44"/>
      <c r="C4590" s="46"/>
      <c r="D4590" s="46"/>
      <c r="E4590" s="46"/>
      <c r="F4590" s="46"/>
      <c r="G4590" s="46"/>
      <c r="H4590" s="46"/>
      <c r="I4590" s="46"/>
      <c r="J4590" s="46"/>
      <c r="K4590" s="46"/>
      <c r="L4590" s="46"/>
      <c r="M4590" s="46"/>
      <c r="N4590" s="46"/>
      <c r="O4590" s="46"/>
    </row>
    <row r="4591" spans="1:15">
      <c r="A4591" s="45"/>
      <c r="B4591" s="44"/>
      <c r="C4591" s="46"/>
      <c r="D4591" s="46"/>
      <c r="E4591" s="46"/>
      <c r="F4591" s="46"/>
      <c r="G4591" s="46"/>
      <c r="H4591" s="46"/>
      <c r="I4591" s="46"/>
      <c r="J4591" s="46"/>
      <c r="K4591" s="46"/>
      <c r="L4591" s="46"/>
      <c r="M4591" s="46"/>
      <c r="N4591" s="46"/>
      <c r="O4591" s="46"/>
    </row>
    <row r="4592" spans="1:15">
      <c r="A4592" s="45"/>
      <c r="B4592" s="44"/>
      <c r="C4592" s="46"/>
      <c r="D4592" s="46"/>
      <c r="E4592" s="46"/>
      <c r="F4592" s="46"/>
      <c r="G4592" s="46"/>
      <c r="H4592" s="46"/>
      <c r="I4592" s="46"/>
      <c r="J4592" s="46"/>
      <c r="K4592" s="46"/>
      <c r="L4592" s="46"/>
      <c r="M4592" s="46"/>
      <c r="N4592" s="46"/>
      <c r="O4592" s="46"/>
    </row>
    <row r="4593" spans="1:15">
      <c r="A4593" s="45"/>
      <c r="B4593" s="44"/>
      <c r="C4593" s="46"/>
      <c r="D4593" s="46"/>
      <c r="E4593" s="46"/>
      <c r="F4593" s="46"/>
      <c r="G4593" s="46"/>
      <c r="H4593" s="46"/>
      <c r="I4593" s="46"/>
      <c r="J4593" s="46"/>
      <c r="K4593" s="46"/>
      <c r="L4593" s="46"/>
      <c r="M4593" s="46"/>
      <c r="N4593" s="46"/>
      <c r="O4593" s="46"/>
    </row>
    <row r="4594" spans="1:15">
      <c r="A4594" s="45"/>
      <c r="B4594" s="44"/>
      <c r="C4594" s="46"/>
      <c r="D4594" s="46"/>
      <c r="E4594" s="46"/>
      <c r="F4594" s="46"/>
      <c r="G4594" s="46"/>
      <c r="H4594" s="46"/>
      <c r="I4594" s="46"/>
      <c r="J4594" s="46"/>
      <c r="K4594" s="46"/>
      <c r="L4594" s="46"/>
      <c r="M4594" s="46"/>
      <c r="N4594" s="46"/>
      <c r="O4594" s="46"/>
    </row>
    <row r="4595" spans="1:15">
      <c r="A4595" s="45"/>
      <c r="B4595" s="44"/>
      <c r="C4595" s="46"/>
      <c r="D4595" s="46"/>
      <c r="E4595" s="46"/>
      <c r="F4595" s="46"/>
      <c r="G4595" s="46"/>
      <c r="H4595" s="46"/>
      <c r="I4595" s="46"/>
      <c r="J4595" s="46"/>
      <c r="K4595" s="46"/>
      <c r="L4595" s="46"/>
      <c r="M4595" s="46"/>
      <c r="N4595" s="46"/>
      <c r="O4595" s="46"/>
    </row>
    <row r="4596" spans="1:15">
      <c r="A4596" s="45"/>
      <c r="B4596" s="44"/>
      <c r="C4596" s="46"/>
      <c r="D4596" s="46"/>
      <c r="E4596" s="46"/>
      <c r="F4596" s="46"/>
      <c r="G4596" s="46"/>
      <c r="H4596" s="46"/>
      <c r="I4596" s="46"/>
      <c r="J4596" s="46"/>
      <c r="K4596" s="46"/>
      <c r="L4596" s="46"/>
      <c r="M4596" s="46"/>
      <c r="N4596" s="46"/>
      <c r="O4596" s="46"/>
    </row>
    <row r="4597" spans="1:15">
      <c r="A4597" s="45"/>
      <c r="B4597" s="44"/>
      <c r="C4597" s="46"/>
      <c r="D4597" s="46"/>
      <c r="E4597" s="46"/>
      <c r="F4597" s="46"/>
      <c r="G4597" s="46"/>
      <c r="H4597" s="46"/>
      <c r="I4597" s="46"/>
      <c r="J4597" s="46"/>
      <c r="K4597" s="46"/>
      <c r="L4597" s="46"/>
      <c r="M4597" s="46"/>
      <c r="N4597" s="46"/>
      <c r="O4597" s="46"/>
    </row>
    <row r="4598" spans="1:15">
      <c r="A4598" s="45"/>
      <c r="B4598" s="44"/>
      <c r="C4598" s="46"/>
      <c r="D4598" s="46"/>
      <c r="E4598" s="46"/>
      <c r="F4598" s="46"/>
      <c r="G4598" s="46"/>
      <c r="H4598" s="46"/>
      <c r="I4598" s="46"/>
      <c r="J4598" s="46"/>
      <c r="K4598" s="46"/>
      <c r="L4598" s="46"/>
      <c r="M4598" s="46"/>
      <c r="N4598" s="46"/>
      <c r="O4598" s="46"/>
    </row>
    <row r="4599" spans="1:15">
      <c r="A4599" s="45"/>
      <c r="B4599" s="44"/>
      <c r="C4599" s="46"/>
      <c r="D4599" s="46"/>
      <c r="E4599" s="46"/>
      <c r="F4599" s="46"/>
      <c r="G4599" s="46"/>
      <c r="H4599" s="46"/>
      <c r="I4599" s="46"/>
      <c r="J4599" s="46"/>
      <c r="K4599" s="46"/>
      <c r="L4599" s="46"/>
      <c r="M4599" s="46"/>
      <c r="N4599" s="46"/>
      <c r="O4599" s="46"/>
    </row>
    <row r="4600" spans="1:15">
      <c r="A4600" s="45"/>
      <c r="B4600" s="44"/>
      <c r="C4600" s="46"/>
      <c r="D4600" s="46"/>
      <c r="E4600" s="46"/>
      <c r="F4600" s="46"/>
      <c r="G4600" s="46"/>
      <c r="H4600" s="46"/>
      <c r="I4600" s="46"/>
      <c r="J4600" s="46"/>
      <c r="K4600" s="46"/>
      <c r="L4600" s="46"/>
      <c r="M4600" s="46"/>
      <c r="N4600" s="46"/>
      <c r="O4600" s="46"/>
    </row>
    <row r="4601" spans="1:15">
      <c r="A4601" s="45"/>
      <c r="B4601" s="44"/>
      <c r="C4601" s="46"/>
      <c r="D4601" s="46"/>
      <c r="E4601" s="46"/>
      <c r="F4601" s="46"/>
      <c r="G4601" s="46"/>
      <c r="H4601" s="46"/>
      <c r="I4601" s="46"/>
      <c r="J4601" s="46"/>
      <c r="K4601" s="46"/>
      <c r="L4601" s="46"/>
      <c r="M4601" s="46"/>
      <c r="N4601" s="46"/>
      <c r="O4601" s="46"/>
    </row>
    <row r="4602" spans="1:15">
      <c r="A4602" s="45"/>
      <c r="B4602" s="44"/>
      <c r="C4602" s="46"/>
      <c r="D4602" s="46"/>
      <c r="E4602" s="46"/>
      <c r="F4602" s="46"/>
      <c r="G4602" s="46"/>
      <c r="H4602" s="46"/>
      <c r="I4602" s="46"/>
      <c r="J4602" s="46"/>
      <c r="K4602" s="46"/>
      <c r="L4602" s="46"/>
      <c r="M4602" s="46"/>
      <c r="N4602" s="46"/>
      <c r="O4602" s="46"/>
    </row>
    <row r="4603" spans="1:15">
      <c r="A4603" s="45"/>
      <c r="B4603" s="44"/>
      <c r="C4603" s="46"/>
      <c r="D4603" s="46"/>
      <c r="E4603" s="46"/>
      <c r="F4603" s="46"/>
      <c r="G4603" s="46"/>
      <c r="H4603" s="46"/>
      <c r="I4603" s="46"/>
      <c r="J4603" s="46"/>
      <c r="K4603" s="46"/>
      <c r="L4603" s="46"/>
      <c r="M4603" s="46"/>
      <c r="N4603" s="46"/>
      <c r="O4603" s="46"/>
    </row>
    <row r="4604" spans="1:15">
      <c r="A4604" s="45"/>
      <c r="B4604" s="44"/>
      <c r="C4604" s="46"/>
      <c r="D4604" s="46"/>
      <c r="E4604" s="46"/>
      <c r="F4604" s="46"/>
      <c r="G4604" s="46"/>
      <c r="H4604" s="46"/>
      <c r="I4604" s="46"/>
      <c r="J4604" s="46"/>
      <c r="K4604" s="46"/>
      <c r="L4604" s="46"/>
      <c r="M4604" s="46"/>
      <c r="N4604" s="46"/>
      <c r="O4604" s="46"/>
    </row>
    <row r="4605" spans="1:15">
      <c r="A4605" s="45"/>
      <c r="B4605" s="44"/>
      <c r="C4605" s="46"/>
      <c r="D4605" s="46"/>
      <c r="E4605" s="46"/>
      <c r="F4605" s="46"/>
      <c r="G4605" s="46"/>
      <c r="H4605" s="46"/>
      <c r="I4605" s="46"/>
      <c r="J4605" s="46"/>
      <c r="K4605" s="46"/>
      <c r="L4605" s="46"/>
      <c r="M4605" s="46"/>
      <c r="N4605" s="46"/>
      <c r="O4605" s="46"/>
    </row>
    <row r="4606" spans="1:15">
      <c r="A4606" s="45"/>
      <c r="B4606" s="44"/>
      <c r="C4606" s="46"/>
      <c r="D4606" s="46"/>
      <c r="E4606" s="46"/>
      <c r="F4606" s="46"/>
      <c r="G4606" s="46"/>
      <c r="H4606" s="46"/>
      <c r="I4606" s="46"/>
      <c r="J4606" s="46"/>
      <c r="K4606" s="46"/>
      <c r="L4606" s="46"/>
      <c r="M4606" s="46"/>
      <c r="N4606" s="46"/>
      <c r="O4606" s="46"/>
    </row>
    <row r="4607" spans="1:15">
      <c r="A4607" s="45"/>
      <c r="B4607" s="44"/>
      <c r="C4607" s="46"/>
      <c r="D4607" s="46"/>
      <c r="E4607" s="46"/>
      <c r="F4607" s="46"/>
      <c r="G4607" s="46"/>
      <c r="H4607" s="46"/>
      <c r="I4607" s="46"/>
      <c r="J4607" s="46"/>
      <c r="K4607" s="46"/>
      <c r="L4607" s="46"/>
      <c r="M4607" s="46"/>
      <c r="N4607" s="46"/>
      <c r="O4607" s="46"/>
    </row>
    <row r="4608" spans="1:15">
      <c r="A4608" s="45"/>
      <c r="B4608" s="44"/>
      <c r="C4608" s="46"/>
      <c r="D4608" s="46"/>
      <c r="E4608" s="46"/>
      <c r="F4608" s="46"/>
      <c r="G4608" s="46"/>
      <c r="H4608" s="46"/>
      <c r="I4608" s="46"/>
      <c r="J4608" s="46"/>
      <c r="K4608" s="46"/>
      <c r="L4608" s="46"/>
      <c r="M4608" s="46"/>
      <c r="N4608" s="46"/>
      <c r="O4608" s="46"/>
    </row>
    <row r="4609" spans="1:15">
      <c r="A4609" s="45"/>
      <c r="B4609" s="44"/>
      <c r="C4609" s="46"/>
      <c r="D4609" s="46"/>
      <c r="E4609" s="46"/>
      <c r="F4609" s="46"/>
      <c r="G4609" s="46"/>
      <c r="H4609" s="46"/>
      <c r="I4609" s="46"/>
      <c r="J4609" s="46"/>
      <c r="K4609" s="46"/>
      <c r="L4609" s="46"/>
      <c r="M4609" s="46"/>
      <c r="N4609" s="46"/>
      <c r="O4609" s="46"/>
    </row>
    <row r="4610" spans="1:15">
      <c r="A4610" s="45"/>
      <c r="B4610" s="44"/>
      <c r="C4610" s="46"/>
      <c r="D4610" s="46"/>
      <c r="E4610" s="46"/>
      <c r="F4610" s="46"/>
      <c r="G4610" s="46"/>
      <c r="H4610" s="46"/>
      <c r="I4610" s="46"/>
      <c r="J4610" s="46"/>
      <c r="K4610" s="46"/>
      <c r="L4610" s="46"/>
      <c r="M4610" s="46"/>
      <c r="N4610" s="46"/>
      <c r="O4610" s="46"/>
    </row>
    <row r="4611" spans="1:15">
      <c r="A4611" s="45"/>
      <c r="B4611" s="44"/>
      <c r="C4611" s="46"/>
      <c r="D4611" s="46"/>
      <c r="E4611" s="46"/>
      <c r="F4611" s="46"/>
      <c r="G4611" s="46"/>
      <c r="H4611" s="46"/>
      <c r="I4611" s="46"/>
      <c r="J4611" s="46"/>
      <c r="K4611" s="46"/>
      <c r="L4611" s="46"/>
      <c r="M4611" s="46"/>
      <c r="N4611" s="46"/>
      <c r="O4611" s="46"/>
    </row>
    <row r="4612" spans="1:15">
      <c r="A4612" s="45"/>
      <c r="B4612" s="44"/>
      <c r="C4612" s="46"/>
      <c r="D4612" s="46"/>
      <c r="E4612" s="46"/>
      <c r="F4612" s="46"/>
      <c r="G4612" s="46"/>
      <c r="H4612" s="46"/>
      <c r="I4612" s="46"/>
      <c r="J4612" s="46"/>
      <c r="K4612" s="46"/>
      <c r="L4612" s="46"/>
      <c r="M4612" s="46"/>
      <c r="N4612" s="46"/>
      <c r="O4612" s="46"/>
    </row>
    <row r="4613" spans="1:15">
      <c r="A4613" s="45"/>
      <c r="B4613" s="44"/>
      <c r="C4613" s="46"/>
      <c r="D4613" s="46"/>
      <c r="E4613" s="46"/>
      <c r="F4613" s="46"/>
      <c r="G4613" s="46"/>
      <c r="H4613" s="46"/>
      <c r="I4613" s="46"/>
      <c r="J4613" s="46"/>
      <c r="K4613" s="46"/>
      <c r="L4613" s="46"/>
      <c r="M4613" s="46"/>
      <c r="N4613" s="46"/>
      <c r="O4613" s="46"/>
    </row>
    <row r="4614" spans="1:15">
      <c r="A4614" s="45"/>
      <c r="B4614" s="44"/>
      <c r="C4614" s="46"/>
      <c r="D4614" s="46"/>
      <c r="E4614" s="46"/>
      <c r="F4614" s="46"/>
      <c r="G4614" s="46"/>
      <c r="H4614" s="46"/>
      <c r="I4614" s="46"/>
      <c r="J4614" s="46"/>
      <c r="K4614" s="46"/>
      <c r="L4614" s="46"/>
      <c r="M4614" s="46"/>
      <c r="N4614" s="46"/>
      <c r="O4614" s="46"/>
    </row>
    <row r="4615" spans="1:15">
      <c r="A4615" s="45"/>
      <c r="B4615" s="44"/>
      <c r="C4615" s="46"/>
      <c r="D4615" s="46"/>
      <c r="E4615" s="46"/>
      <c r="F4615" s="46"/>
      <c r="G4615" s="46"/>
      <c r="H4615" s="46"/>
      <c r="I4615" s="46"/>
      <c r="J4615" s="46"/>
      <c r="K4615" s="46"/>
      <c r="L4615" s="46"/>
      <c r="M4615" s="46"/>
      <c r="N4615" s="46"/>
      <c r="O4615" s="46"/>
    </row>
    <row r="4616" spans="1:15">
      <c r="A4616" s="45"/>
      <c r="B4616" s="44"/>
      <c r="C4616" s="46"/>
      <c r="D4616" s="46"/>
      <c r="E4616" s="46"/>
      <c r="F4616" s="46"/>
      <c r="G4616" s="46"/>
      <c r="H4616" s="46"/>
      <c r="I4616" s="46"/>
      <c r="J4616" s="46"/>
      <c r="K4616" s="46"/>
      <c r="L4616" s="46"/>
      <c r="M4616" s="46"/>
      <c r="N4616" s="46"/>
      <c r="O4616" s="46"/>
    </row>
    <row r="4617" spans="1:15">
      <c r="A4617" s="45"/>
      <c r="B4617" s="44"/>
      <c r="C4617" s="46"/>
      <c r="D4617" s="46"/>
      <c r="E4617" s="46"/>
      <c r="F4617" s="46"/>
      <c r="G4617" s="46"/>
      <c r="H4617" s="46"/>
      <c r="I4617" s="46"/>
      <c r="J4617" s="46"/>
      <c r="K4617" s="46"/>
      <c r="L4617" s="46"/>
      <c r="M4617" s="46"/>
      <c r="N4617" s="46"/>
      <c r="O4617" s="46"/>
    </row>
    <row r="4618" spans="1:15">
      <c r="A4618" s="45"/>
      <c r="B4618" s="44"/>
      <c r="C4618" s="46"/>
      <c r="D4618" s="46"/>
      <c r="E4618" s="46"/>
      <c r="F4618" s="46"/>
      <c r="G4618" s="46"/>
      <c r="H4618" s="46"/>
      <c r="I4618" s="46"/>
      <c r="J4618" s="46"/>
      <c r="K4618" s="46"/>
      <c r="L4618" s="46"/>
      <c r="M4618" s="46"/>
      <c r="N4618" s="46"/>
      <c r="O4618" s="46"/>
    </row>
    <row r="4619" spans="1:15">
      <c r="A4619" s="45"/>
      <c r="B4619" s="44"/>
      <c r="C4619" s="46"/>
      <c r="D4619" s="46"/>
      <c r="E4619" s="46"/>
      <c r="F4619" s="46"/>
      <c r="G4619" s="46"/>
      <c r="H4619" s="46"/>
      <c r="I4619" s="46"/>
      <c r="J4619" s="46"/>
      <c r="K4619" s="46"/>
      <c r="L4619" s="46"/>
      <c r="M4619" s="46"/>
      <c r="N4619" s="46"/>
      <c r="O4619" s="46"/>
    </row>
    <row r="4620" spans="1:15">
      <c r="A4620" s="45"/>
      <c r="B4620" s="44"/>
      <c r="C4620" s="46"/>
      <c r="D4620" s="46"/>
      <c r="E4620" s="46"/>
      <c r="F4620" s="46"/>
      <c r="G4620" s="46"/>
      <c r="H4620" s="46"/>
      <c r="I4620" s="46"/>
      <c r="J4620" s="46"/>
      <c r="K4620" s="46"/>
      <c r="L4620" s="46"/>
      <c r="M4620" s="46"/>
      <c r="N4620" s="46"/>
      <c r="O4620" s="46"/>
    </row>
    <row r="4621" spans="1:15">
      <c r="A4621" s="45"/>
      <c r="B4621" s="44"/>
      <c r="C4621" s="46"/>
      <c r="D4621" s="46"/>
      <c r="E4621" s="46"/>
      <c r="F4621" s="46"/>
      <c r="G4621" s="46"/>
      <c r="H4621" s="46"/>
      <c r="I4621" s="46"/>
      <c r="J4621" s="46"/>
      <c r="K4621" s="46"/>
      <c r="L4621" s="46"/>
      <c r="M4621" s="46"/>
      <c r="N4621" s="46"/>
      <c r="O4621" s="46"/>
    </row>
    <row r="4622" spans="1:15">
      <c r="A4622" s="45"/>
      <c r="B4622" s="44"/>
      <c r="C4622" s="46"/>
      <c r="D4622" s="46"/>
      <c r="E4622" s="46"/>
      <c r="F4622" s="46"/>
      <c r="G4622" s="46"/>
      <c r="H4622" s="46"/>
      <c r="I4622" s="46"/>
      <c r="J4622" s="46"/>
      <c r="K4622" s="46"/>
      <c r="L4622" s="46"/>
      <c r="M4622" s="46"/>
      <c r="N4622" s="46"/>
      <c r="O4622" s="46"/>
    </row>
    <row r="4623" spans="1:15">
      <c r="A4623" s="45"/>
      <c r="B4623" s="44"/>
      <c r="C4623" s="46"/>
      <c r="D4623" s="46"/>
      <c r="E4623" s="46"/>
      <c r="F4623" s="46"/>
      <c r="G4623" s="46"/>
      <c r="H4623" s="46"/>
      <c r="I4623" s="46"/>
      <c r="J4623" s="46"/>
      <c r="K4623" s="46"/>
      <c r="L4623" s="46"/>
      <c r="M4623" s="46"/>
      <c r="N4623" s="46"/>
      <c r="O4623" s="46"/>
    </row>
    <row r="4624" spans="1:15">
      <c r="A4624" s="45"/>
      <c r="B4624" s="44"/>
      <c r="C4624" s="46"/>
      <c r="D4624" s="46"/>
      <c r="E4624" s="46"/>
      <c r="F4624" s="46"/>
      <c r="G4624" s="46"/>
      <c r="H4624" s="46"/>
      <c r="I4624" s="46"/>
      <c r="J4624" s="46"/>
      <c r="K4624" s="46"/>
      <c r="L4624" s="46"/>
      <c r="M4624" s="46"/>
      <c r="N4624" s="46"/>
      <c r="O4624" s="46"/>
    </row>
    <row r="4625" spans="1:15">
      <c r="A4625" s="45"/>
      <c r="B4625" s="44"/>
      <c r="C4625" s="46"/>
      <c r="D4625" s="46"/>
      <c r="E4625" s="46"/>
      <c r="F4625" s="46"/>
      <c r="G4625" s="46"/>
      <c r="H4625" s="46"/>
      <c r="I4625" s="46"/>
      <c r="J4625" s="46"/>
      <c r="K4625" s="46"/>
      <c r="L4625" s="46"/>
      <c r="M4625" s="46"/>
      <c r="N4625" s="46"/>
      <c r="O4625" s="46"/>
    </row>
    <row r="4626" spans="1:15">
      <c r="A4626" s="45"/>
      <c r="B4626" s="44"/>
      <c r="C4626" s="46"/>
      <c r="D4626" s="46"/>
      <c r="E4626" s="46"/>
      <c r="F4626" s="46"/>
      <c r="G4626" s="46"/>
      <c r="H4626" s="46"/>
      <c r="I4626" s="46"/>
      <c r="J4626" s="46"/>
      <c r="K4626" s="46"/>
      <c r="L4626" s="46"/>
      <c r="M4626" s="46"/>
      <c r="N4626" s="46"/>
      <c r="O4626" s="46"/>
    </row>
    <row r="4627" spans="1:15">
      <c r="A4627" s="45"/>
      <c r="B4627" s="44"/>
      <c r="C4627" s="46"/>
      <c r="D4627" s="46"/>
      <c r="E4627" s="46"/>
      <c r="F4627" s="46"/>
      <c r="G4627" s="46"/>
      <c r="H4627" s="46"/>
      <c r="I4627" s="46"/>
      <c r="J4627" s="46"/>
      <c r="K4627" s="46"/>
      <c r="L4627" s="46"/>
      <c r="M4627" s="46"/>
      <c r="N4627" s="46"/>
      <c r="O4627" s="46"/>
    </row>
    <row r="4628" spans="1:15">
      <c r="A4628" s="45"/>
      <c r="B4628" s="44"/>
      <c r="C4628" s="46"/>
      <c r="D4628" s="46"/>
      <c r="E4628" s="46"/>
      <c r="F4628" s="46"/>
      <c r="G4628" s="46"/>
      <c r="H4628" s="46"/>
      <c r="I4628" s="46"/>
      <c r="J4628" s="46"/>
      <c r="K4628" s="46"/>
      <c r="L4628" s="46"/>
      <c r="M4628" s="46"/>
      <c r="N4628" s="46"/>
      <c r="O4628" s="46"/>
    </row>
    <row r="4629" spans="1:15">
      <c r="A4629" s="45"/>
      <c r="B4629" s="44"/>
      <c r="C4629" s="46"/>
      <c r="D4629" s="46"/>
      <c r="E4629" s="46"/>
      <c r="F4629" s="46"/>
      <c r="G4629" s="46"/>
      <c r="H4629" s="46"/>
      <c r="I4629" s="46"/>
      <c r="J4629" s="46"/>
      <c r="K4629" s="46"/>
      <c r="L4629" s="46"/>
      <c r="M4629" s="46"/>
      <c r="N4629" s="46"/>
      <c r="O4629" s="46"/>
    </row>
    <row r="4630" spans="1:15">
      <c r="A4630" s="45"/>
      <c r="B4630" s="44"/>
      <c r="C4630" s="46"/>
      <c r="D4630" s="46"/>
      <c r="E4630" s="46"/>
      <c r="F4630" s="46"/>
      <c r="G4630" s="46"/>
      <c r="H4630" s="46"/>
      <c r="I4630" s="46"/>
      <c r="J4630" s="46"/>
      <c r="K4630" s="46"/>
      <c r="L4630" s="46"/>
      <c r="M4630" s="46"/>
      <c r="N4630" s="46"/>
      <c r="O4630" s="46"/>
    </row>
    <row r="4631" spans="1:15">
      <c r="A4631" s="45"/>
      <c r="B4631" s="44"/>
      <c r="C4631" s="46"/>
      <c r="D4631" s="46"/>
      <c r="E4631" s="46"/>
      <c r="F4631" s="46"/>
      <c r="G4631" s="46"/>
      <c r="H4631" s="46"/>
      <c r="I4631" s="46"/>
      <c r="J4631" s="46"/>
      <c r="K4631" s="46"/>
      <c r="L4631" s="46"/>
      <c r="M4631" s="46"/>
      <c r="N4631" s="46"/>
      <c r="O4631" s="46"/>
    </row>
    <row r="4632" spans="1:15">
      <c r="A4632" s="45"/>
      <c r="B4632" s="44"/>
      <c r="C4632" s="46"/>
      <c r="D4632" s="46"/>
      <c r="E4632" s="46"/>
      <c r="F4632" s="46"/>
      <c r="G4632" s="46"/>
      <c r="H4632" s="46"/>
      <c r="I4632" s="46"/>
      <c r="J4632" s="46"/>
      <c r="K4632" s="46"/>
      <c r="L4632" s="46"/>
      <c r="M4632" s="46"/>
      <c r="N4632" s="46"/>
      <c r="O4632" s="46"/>
    </row>
    <row r="4633" spans="1:15">
      <c r="A4633" s="45"/>
      <c r="B4633" s="44"/>
      <c r="C4633" s="46"/>
      <c r="D4633" s="46"/>
      <c r="E4633" s="46"/>
      <c r="F4633" s="46"/>
      <c r="G4633" s="46"/>
      <c r="H4633" s="46"/>
      <c r="I4633" s="46"/>
      <c r="J4633" s="46"/>
      <c r="K4633" s="46"/>
      <c r="L4633" s="46"/>
      <c r="M4633" s="46"/>
      <c r="N4633" s="46"/>
      <c r="O4633" s="46"/>
    </row>
    <row r="4634" spans="1:15">
      <c r="A4634" s="45"/>
      <c r="B4634" s="44"/>
      <c r="C4634" s="46"/>
      <c r="D4634" s="46"/>
      <c r="E4634" s="46"/>
      <c r="F4634" s="46"/>
      <c r="G4634" s="46"/>
      <c r="H4634" s="46"/>
      <c r="I4634" s="46"/>
      <c r="J4634" s="46"/>
      <c r="K4634" s="46"/>
      <c r="L4634" s="46"/>
      <c r="M4634" s="46"/>
      <c r="N4634" s="46"/>
      <c r="O4634" s="46"/>
    </row>
    <row r="4635" spans="1:15">
      <c r="A4635" s="45"/>
      <c r="B4635" s="44"/>
      <c r="C4635" s="46"/>
      <c r="D4635" s="46"/>
      <c r="E4635" s="46"/>
      <c r="F4635" s="46"/>
      <c r="G4635" s="46"/>
      <c r="H4635" s="46"/>
      <c r="I4635" s="46"/>
      <c r="J4635" s="46"/>
      <c r="K4635" s="46"/>
      <c r="L4635" s="46"/>
      <c r="M4635" s="46"/>
      <c r="N4635" s="46"/>
      <c r="O4635" s="46"/>
    </row>
    <row r="4636" spans="1:15">
      <c r="A4636" s="45"/>
      <c r="B4636" s="44"/>
      <c r="C4636" s="46"/>
      <c r="D4636" s="46"/>
      <c r="E4636" s="46"/>
      <c r="F4636" s="46"/>
      <c r="G4636" s="46"/>
      <c r="H4636" s="46"/>
      <c r="I4636" s="46"/>
      <c r="J4636" s="46"/>
      <c r="K4636" s="46"/>
      <c r="L4636" s="46"/>
      <c r="M4636" s="46"/>
      <c r="N4636" s="46"/>
      <c r="O4636" s="46"/>
    </row>
    <row r="4637" spans="1:15">
      <c r="A4637" s="45"/>
      <c r="B4637" s="44"/>
      <c r="C4637" s="46"/>
      <c r="D4637" s="46"/>
      <c r="E4637" s="46"/>
      <c r="F4637" s="46"/>
      <c r="G4637" s="46"/>
      <c r="H4637" s="46"/>
      <c r="I4637" s="46"/>
      <c r="J4637" s="46"/>
      <c r="K4637" s="46"/>
      <c r="L4637" s="46"/>
      <c r="M4637" s="46"/>
      <c r="N4637" s="46"/>
      <c r="O4637" s="46"/>
    </row>
    <row r="4638" spans="1:15">
      <c r="A4638" s="45"/>
      <c r="B4638" s="44"/>
      <c r="C4638" s="46"/>
      <c r="D4638" s="46"/>
      <c r="E4638" s="46"/>
      <c r="F4638" s="46"/>
      <c r="G4638" s="46"/>
      <c r="H4638" s="46"/>
      <c r="I4638" s="46"/>
      <c r="J4638" s="46"/>
      <c r="K4638" s="46"/>
      <c r="L4638" s="46"/>
      <c r="M4638" s="46"/>
      <c r="N4638" s="46"/>
      <c r="O4638" s="46"/>
    </row>
    <row r="4639" spans="1:15">
      <c r="A4639" s="45"/>
      <c r="B4639" s="44"/>
      <c r="C4639" s="46"/>
      <c r="D4639" s="46"/>
      <c r="E4639" s="46"/>
      <c r="F4639" s="46"/>
      <c r="G4639" s="46"/>
      <c r="H4639" s="46"/>
      <c r="I4639" s="46"/>
      <c r="J4639" s="46"/>
      <c r="K4639" s="46"/>
      <c r="L4639" s="46"/>
      <c r="M4639" s="46"/>
      <c r="N4639" s="46"/>
      <c r="O4639" s="46"/>
    </row>
    <row r="4640" spans="1:15">
      <c r="A4640" s="45"/>
      <c r="B4640" s="44"/>
      <c r="C4640" s="46"/>
      <c r="D4640" s="46"/>
      <c r="E4640" s="46"/>
      <c r="F4640" s="46"/>
      <c r="G4640" s="46"/>
      <c r="H4640" s="46"/>
      <c r="I4640" s="46"/>
      <c r="J4640" s="46"/>
      <c r="K4640" s="46"/>
      <c r="L4640" s="46"/>
      <c r="M4640" s="46"/>
      <c r="N4640" s="46"/>
      <c r="O4640" s="46"/>
    </row>
    <row r="4641" spans="1:15">
      <c r="A4641" s="45"/>
      <c r="B4641" s="44"/>
      <c r="C4641" s="46"/>
      <c r="D4641" s="46"/>
      <c r="E4641" s="46"/>
      <c r="F4641" s="46"/>
      <c r="G4641" s="46"/>
      <c r="H4641" s="46"/>
      <c r="I4641" s="46"/>
      <c r="J4641" s="46"/>
      <c r="K4641" s="46"/>
      <c r="L4641" s="46"/>
      <c r="M4641" s="46"/>
      <c r="N4641" s="46"/>
      <c r="O4641" s="46"/>
    </row>
    <row r="4642" spans="1:15">
      <c r="A4642" s="45"/>
      <c r="B4642" s="44"/>
      <c r="C4642" s="46"/>
      <c r="D4642" s="46"/>
      <c r="E4642" s="46"/>
      <c r="F4642" s="46"/>
      <c r="G4642" s="46"/>
      <c r="H4642" s="46"/>
      <c r="I4642" s="46"/>
      <c r="J4642" s="46"/>
      <c r="K4642" s="46"/>
      <c r="L4642" s="46"/>
      <c r="M4642" s="46"/>
      <c r="N4642" s="46"/>
      <c r="O4642" s="46"/>
    </row>
    <row r="4643" spans="1:15">
      <c r="A4643" s="45"/>
      <c r="B4643" s="44"/>
      <c r="C4643" s="46"/>
      <c r="D4643" s="46"/>
      <c r="E4643" s="46"/>
      <c r="F4643" s="46"/>
      <c r="G4643" s="46"/>
      <c r="H4643" s="46"/>
      <c r="I4643" s="46"/>
      <c r="J4643" s="46"/>
      <c r="K4643" s="46"/>
      <c r="L4643" s="46"/>
      <c r="M4643" s="46"/>
      <c r="N4643" s="46"/>
      <c r="O4643" s="46"/>
    </row>
    <row r="4644" spans="1:15">
      <c r="A4644" s="45"/>
      <c r="B4644" s="44"/>
      <c r="C4644" s="46"/>
      <c r="D4644" s="46"/>
      <c r="E4644" s="46"/>
      <c r="F4644" s="46"/>
      <c r="G4644" s="46"/>
      <c r="H4644" s="46"/>
      <c r="I4644" s="46"/>
      <c r="J4644" s="46"/>
      <c r="K4644" s="46"/>
      <c r="L4644" s="46"/>
      <c r="M4644" s="46"/>
      <c r="N4644" s="46"/>
      <c r="O4644" s="46"/>
    </row>
    <row r="4645" spans="1:15">
      <c r="A4645" s="45"/>
      <c r="B4645" s="44"/>
      <c r="C4645" s="46"/>
      <c r="D4645" s="46"/>
      <c r="E4645" s="46"/>
      <c r="F4645" s="46"/>
      <c r="G4645" s="46"/>
      <c r="H4645" s="46"/>
      <c r="I4645" s="46"/>
      <c r="J4645" s="46"/>
      <c r="K4645" s="46"/>
      <c r="L4645" s="46"/>
      <c r="M4645" s="46"/>
      <c r="N4645" s="46"/>
      <c r="O4645" s="46"/>
    </row>
    <row r="4646" spans="1:15">
      <c r="A4646" s="45"/>
      <c r="B4646" s="44"/>
      <c r="C4646" s="46"/>
      <c r="D4646" s="46"/>
      <c r="E4646" s="46"/>
      <c r="F4646" s="46"/>
      <c r="G4646" s="46"/>
      <c r="H4646" s="46"/>
      <c r="I4646" s="46"/>
      <c r="J4646" s="46"/>
      <c r="K4646" s="46"/>
      <c r="L4646" s="46"/>
      <c r="M4646" s="46"/>
      <c r="N4646" s="46"/>
      <c r="O4646" s="46"/>
    </row>
    <row r="4647" spans="1:15">
      <c r="A4647" s="45"/>
      <c r="B4647" s="44"/>
      <c r="C4647" s="46"/>
      <c r="D4647" s="46"/>
      <c r="E4647" s="46"/>
      <c r="F4647" s="46"/>
      <c r="G4647" s="46"/>
      <c r="H4647" s="46"/>
      <c r="I4647" s="46"/>
      <c r="J4647" s="46"/>
      <c r="K4647" s="46"/>
      <c r="L4647" s="46"/>
      <c r="M4647" s="46"/>
      <c r="N4647" s="46"/>
      <c r="O4647" s="46"/>
    </row>
    <row r="4648" spans="1:15">
      <c r="A4648" s="45"/>
      <c r="B4648" s="44"/>
      <c r="C4648" s="46"/>
      <c r="D4648" s="46"/>
      <c r="E4648" s="46"/>
      <c r="F4648" s="46"/>
      <c r="G4648" s="46"/>
      <c r="H4648" s="46"/>
      <c r="I4648" s="46"/>
      <c r="J4648" s="46"/>
      <c r="K4648" s="46"/>
      <c r="L4648" s="46"/>
      <c r="M4648" s="46"/>
      <c r="N4648" s="46"/>
      <c r="O4648" s="46"/>
    </row>
    <row r="4649" spans="1:15">
      <c r="A4649" s="45"/>
      <c r="B4649" s="44"/>
      <c r="C4649" s="46"/>
      <c r="D4649" s="46"/>
      <c r="E4649" s="46"/>
      <c r="F4649" s="46"/>
      <c r="G4649" s="46"/>
      <c r="H4649" s="46"/>
      <c r="I4649" s="46"/>
      <c r="J4649" s="46"/>
      <c r="K4649" s="46"/>
      <c r="L4649" s="46"/>
      <c r="M4649" s="46"/>
      <c r="N4649" s="46"/>
      <c r="O4649" s="46"/>
    </row>
    <row r="4650" spans="1:15">
      <c r="A4650" s="45"/>
      <c r="B4650" s="44"/>
      <c r="C4650" s="46"/>
      <c r="D4650" s="46"/>
      <c r="E4650" s="46"/>
      <c r="F4650" s="46"/>
      <c r="G4650" s="46"/>
      <c r="H4650" s="46"/>
      <c r="I4650" s="46"/>
      <c r="J4650" s="46"/>
      <c r="K4650" s="46"/>
      <c r="L4650" s="46"/>
      <c r="M4650" s="46"/>
      <c r="N4650" s="46"/>
      <c r="O4650" s="46"/>
    </row>
    <row r="4651" spans="1:15">
      <c r="A4651" s="45"/>
      <c r="B4651" s="44"/>
      <c r="C4651" s="46"/>
      <c r="D4651" s="46"/>
      <c r="E4651" s="46"/>
      <c r="F4651" s="46"/>
      <c r="G4651" s="46"/>
      <c r="H4651" s="46"/>
      <c r="I4651" s="46"/>
      <c r="J4651" s="46"/>
      <c r="K4651" s="46"/>
      <c r="L4651" s="46"/>
      <c r="M4651" s="46"/>
      <c r="N4651" s="46"/>
      <c r="O4651" s="46"/>
    </row>
    <row r="4652" spans="1:15">
      <c r="A4652" s="45"/>
      <c r="B4652" s="44"/>
      <c r="C4652" s="46"/>
      <c r="D4652" s="46"/>
      <c r="E4652" s="46"/>
      <c r="F4652" s="46"/>
      <c r="G4652" s="46"/>
      <c r="H4652" s="46"/>
      <c r="I4652" s="46"/>
      <c r="J4652" s="46"/>
      <c r="K4652" s="46"/>
      <c r="L4652" s="46"/>
      <c r="M4652" s="46"/>
      <c r="N4652" s="46"/>
      <c r="O4652" s="46"/>
    </row>
    <row r="4653" spans="1:15">
      <c r="A4653" s="45"/>
      <c r="B4653" s="44"/>
      <c r="C4653" s="46"/>
      <c r="D4653" s="46"/>
      <c r="E4653" s="46"/>
      <c r="F4653" s="46"/>
      <c r="G4653" s="46"/>
      <c r="H4653" s="46"/>
      <c r="I4653" s="46"/>
      <c r="J4653" s="46"/>
      <c r="K4653" s="46"/>
      <c r="L4653" s="46"/>
      <c r="M4653" s="46"/>
      <c r="N4653" s="46"/>
      <c r="O4653" s="46"/>
    </row>
    <row r="4654" spans="1:15">
      <c r="A4654" s="45"/>
      <c r="B4654" s="44"/>
      <c r="C4654" s="46"/>
      <c r="D4654" s="46"/>
      <c r="E4654" s="46"/>
      <c r="F4654" s="46"/>
      <c r="G4654" s="46"/>
      <c r="H4654" s="46"/>
      <c r="I4654" s="46"/>
      <c r="J4654" s="46"/>
      <c r="K4654" s="46"/>
      <c r="L4654" s="46"/>
      <c r="M4654" s="46"/>
      <c r="N4654" s="46"/>
      <c r="O4654" s="46"/>
    </row>
    <row r="4655" spans="1:15">
      <c r="A4655" s="45"/>
      <c r="B4655" s="44"/>
      <c r="C4655" s="46"/>
      <c r="D4655" s="46"/>
      <c r="E4655" s="46"/>
      <c r="F4655" s="46"/>
      <c r="G4655" s="46"/>
      <c r="H4655" s="46"/>
      <c r="I4655" s="46"/>
      <c r="J4655" s="46"/>
      <c r="K4655" s="46"/>
      <c r="L4655" s="46"/>
      <c r="M4655" s="46"/>
      <c r="N4655" s="46"/>
      <c r="O4655" s="46"/>
    </row>
    <row r="4656" spans="1:15">
      <c r="A4656" s="45"/>
      <c r="B4656" s="44"/>
      <c r="C4656" s="46"/>
      <c r="D4656" s="46"/>
      <c r="E4656" s="46"/>
      <c r="F4656" s="46"/>
      <c r="G4656" s="46"/>
      <c r="H4656" s="46"/>
      <c r="I4656" s="46"/>
      <c r="J4656" s="46"/>
      <c r="K4656" s="46"/>
      <c r="L4656" s="46"/>
      <c r="M4656" s="46"/>
      <c r="N4656" s="46"/>
      <c r="O4656" s="46"/>
    </row>
    <row r="4657" spans="1:15">
      <c r="A4657" s="45"/>
      <c r="B4657" s="44"/>
      <c r="C4657" s="46"/>
      <c r="D4657" s="46"/>
      <c r="E4657" s="46"/>
      <c r="F4657" s="46"/>
      <c r="G4657" s="46"/>
      <c r="H4657" s="46"/>
      <c r="I4657" s="46"/>
      <c r="J4657" s="46"/>
      <c r="K4657" s="46"/>
      <c r="L4657" s="46"/>
      <c r="M4657" s="46"/>
      <c r="N4657" s="46"/>
      <c r="O4657" s="46"/>
    </row>
    <row r="4658" spans="1:15">
      <c r="A4658" s="45"/>
      <c r="B4658" s="44"/>
      <c r="C4658" s="46"/>
      <c r="D4658" s="46"/>
      <c r="E4658" s="46"/>
      <c r="F4658" s="46"/>
      <c r="G4658" s="46"/>
      <c r="H4658" s="46"/>
      <c r="I4658" s="46"/>
      <c r="J4658" s="46"/>
      <c r="K4658" s="46"/>
      <c r="L4658" s="46"/>
      <c r="M4658" s="46"/>
      <c r="N4658" s="46"/>
      <c r="O4658" s="46"/>
    </row>
    <row r="4659" spans="1:15">
      <c r="A4659" s="45"/>
      <c r="B4659" s="44"/>
      <c r="C4659" s="46"/>
      <c r="D4659" s="46"/>
      <c r="E4659" s="46"/>
      <c r="F4659" s="46"/>
      <c r="G4659" s="46"/>
      <c r="H4659" s="46"/>
      <c r="I4659" s="46"/>
      <c r="J4659" s="46"/>
      <c r="K4659" s="46"/>
      <c r="L4659" s="46"/>
      <c r="M4659" s="46"/>
      <c r="N4659" s="46"/>
      <c r="O4659" s="46"/>
    </row>
    <row r="4660" spans="1:15">
      <c r="A4660" s="45"/>
      <c r="B4660" s="44"/>
      <c r="C4660" s="46"/>
      <c r="D4660" s="46"/>
      <c r="E4660" s="46"/>
      <c r="F4660" s="46"/>
      <c r="G4660" s="46"/>
      <c r="H4660" s="46"/>
      <c r="I4660" s="46"/>
      <c r="J4660" s="46"/>
      <c r="K4660" s="46"/>
      <c r="L4660" s="46"/>
      <c r="M4660" s="46"/>
      <c r="N4660" s="46"/>
      <c r="O4660" s="46"/>
    </row>
    <row r="4661" spans="1:15">
      <c r="A4661" s="45"/>
      <c r="B4661" s="44"/>
      <c r="C4661" s="46"/>
      <c r="D4661" s="46"/>
      <c r="E4661" s="46"/>
      <c r="F4661" s="46"/>
      <c r="G4661" s="46"/>
      <c r="H4661" s="46"/>
      <c r="I4661" s="46"/>
      <c r="J4661" s="46"/>
      <c r="K4661" s="46"/>
      <c r="L4661" s="46"/>
      <c r="M4661" s="46"/>
      <c r="N4661" s="46"/>
      <c r="O4661" s="46"/>
    </row>
    <row r="4662" spans="1:15">
      <c r="A4662" s="45"/>
      <c r="B4662" s="44"/>
      <c r="C4662" s="46"/>
      <c r="D4662" s="46"/>
      <c r="E4662" s="46"/>
      <c r="F4662" s="46"/>
      <c r="G4662" s="46"/>
      <c r="H4662" s="46"/>
      <c r="I4662" s="46"/>
      <c r="J4662" s="46"/>
      <c r="K4662" s="46"/>
      <c r="L4662" s="46"/>
      <c r="M4662" s="46"/>
      <c r="N4662" s="46"/>
      <c r="O4662" s="46"/>
    </row>
    <row r="4663" spans="1:15">
      <c r="A4663" s="45"/>
      <c r="B4663" s="44"/>
      <c r="C4663" s="46"/>
      <c r="D4663" s="46"/>
      <c r="E4663" s="46"/>
      <c r="F4663" s="46"/>
      <c r="G4663" s="46"/>
      <c r="H4663" s="46"/>
      <c r="I4663" s="46"/>
      <c r="J4663" s="46"/>
      <c r="K4663" s="46"/>
      <c r="L4663" s="46"/>
      <c r="M4663" s="46"/>
      <c r="N4663" s="46"/>
      <c r="O4663" s="46"/>
    </row>
    <row r="4664" spans="1:15">
      <c r="A4664" s="45"/>
      <c r="B4664" s="44"/>
      <c r="C4664" s="46"/>
      <c r="D4664" s="46"/>
      <c r="E4664" s="46"/>
      <c r="F4664" s="46"/>
      <c r="G4664" s="46"/>
      <c r="H4664" s="46"/>
      <c r="I4664" s="46"/>
      <c r="J4664" s="46"/>
      <c r="K4664" s="46"/>
      <c r="L4664" s="46"/>
      <c r="M4664" s="46"/>
      <c r="N4664" s="46"/>
      <c r="O4664" s="46"/>
    </row>
    <row r="4665" spans="1:15">
      <c r="A4665" s="45"/>
      <c r="B4665" s="44"/>
      <c r="C4665" s="46"/>
      <c r="D4665" s="46"/>
      <c r="E4665" s="46"/>
      <c r="F4665" s="46"/>
      <c r="G4665" s="46"/>
      <c r="H4665" s="46"/>
      <c r="I4665" s="46"/>
      <c r="J4665" s="46"/>
      <c r="K4665" s="46"/>
      <c r="L4665" s="46"/>
      <c r="M4665" s="46"/>
      <c r="N4665" s="46"/>
      <c r="O4665" s="46"/>
    </row>
    <row r="4666" spans="1:15">
      <c r="A4666" s="45"/>
      <c r="B4666" s="44"/>
      <c r="C4666" s="46"/>
      <c r="D4666" s="46"/>
      <c r="E4666" s="46"/>
      <c r="F4666" s="46"/>
      <c r="G4666" s="46"/>
      <c r="H4666" s="46"/>
      <c r="I4666" s="46"/>
      <c r="J4666" s="46"/>
      <c r="K4666" s="46"/>
      <c r="L4666" s="46"/>
      <c r="M4666" s="46"/>
      <c r="N4666" s="46"/>
      <c r="O4666" s="46"/>
    </row>
    <row r="4667" spans="1:15">
      <c r="A4667" s="45"/>
      <c r="B4667" s="44"/>
      <c r="C4667" s="46"/>
      <c r="D4667" s="46"/>
      <c r="E4667" s="46"/>
      <c r="F4667" s="46"/>
      <c r="G4667" s="46"/>
      <c r="H4667" s="46"/>
      <c r="I4667" s="46"/>
      <c r="J4667" s="46"/>
      <c r="K4667" s="46"/>
      <c r="L4667" s="46"/>
      <c r="M4667" s="46"/>
      <c r="N4667" s="46"/>
      <c r="O4667" s="46"/>
    </row>
    <row r="4668" spans="1:15">
      <c r="A4668" s="45"/>
      <c r="B4668" s="44"/>
      <c r="C4668" s="46"/>
      <c r="D4668" s="46"/>
      <c r="E4668" s="46"/>
      <c r="F4668" s="46"/>
      <c r="G4668" s="46"/>
      <c r="H4668" s="46"/>
      <c r="I4668" s="46"/>
      <c r="J4668" s="46"/>
      <c r="K4668" s="46"/>
      <c r="L4668" s="46"/>
      <c r="M4668" s="46"/>
      <c r="N4668" s="46"/>
      <c r="O4668" s="46"/>
    </row>
    <row r="4669" spans="1:15">
      <c r="A4669" s="45"/>
      <c r="B4669" s="44"/>
      <c r="C4669" s="46"/>
      <c r="D4669" s="46"/>
      <c r="E4669" s="46"/>
      <c r="F4669" s="46"/>
      <c r="G4669" s="46"/>
      <c r="H4669" s="46"/>
      <c r="I4669" s="46"/>
      <c r="J4669" s="46"/>
      <c r="K4669" s="46"/>
      <c r="L4669" s="46"/>
      <c r="M4669" s="46"/>
      <c r="N4669" s="46"/>
      <c r="O4669" s="46"/>
    </row>
    <row r="4670" spans="1:15">
      <c r="A4670" s="45"/>
      <c r="B4670" s="44"/>
      <c r="C4670" s="46"/>
      <c r="D4670" s="46"/>
      <c r="E4670" s="46"/>
      <c r="F4670" s="46"/>
      <c r="G4670" s="46"/>
      <c r="H4670" s="46"/>
      <c r="I4670" s="46"/>
      <c r="J4670" s="46"/>
      <c r="K4670" s="46"/>
      <c r="L4670" s="46"/>
      <c r="M4670" s="46"/>
      <c r="N4670" s="46"/>
      <c r="O4670" s="46"/>
    </row>
    <row r="4671" spans="1:15">
      <c r="A4671" s="45"/>
      <c r="B4671" s="44"/>
      <c r="C4671" s="46"/>
      <c r="D4671" s="46"/>
      <c r="E4671" s="46"/>
      <c r="F4671" s="46"/>
      <c r="G4671" s="46"/>
      <c r="H4671" s="46"/>
      <c r="I4671" s="46"/>
      <c r="J4671" s="46"/>
      <c r="K4671" s="46"/>
      <c r="L4671" s="46"/>
      <c r="M4671" s="46"/>
      <c r="N4671" s="46"/>
      <c r="O4671" s="46"/>
    </row>
    <row r="4672" spans="1:15">
      <c r="A4672" s="45"/>
      <c r="B4672" s="44"/>
      <c r="C4672" s="46"/>
      <c r="D4672" s="46"/>
      <c r="E4672" s="46"/>
      <c r="F4672" s="46"/>
      <c r="G4672" s="46"/>
      <c r="H4672" s="46"/>
      <c r="I4672" s="46"/>
      <c r="J4672" s="46"/>
      <c r="K4672" s="46"/>
      <c r="L4672" s="46"/>
      <c r="M4672" s="46"/>
      <c r="N4672" s="46"/>
      <c r="O4672" s="46"/>
    </row>
    <row r="4673" spans="1:15">
      <c r="A4673" s="45"/>
      <c r="B4673" s="44"/>
      <c r="C4673" s="46"/>
      <c r="D4673" s="46"/>
      <c r="E4673" s="46"/>
      <c r="F4673" s="46"/>
      <c r="G4673" s="46"/>
      <c r="H4673" s="46"/>
      <c r="I4673" s="46"/>
      <c r="J4673" s="46"/>
      <c r="K4673" s="46"/>
      <c r="L4673" s="46"/>
      <c r="M4673" s="46"/>
      <c r="N4673" s="46"/>
      <c r="O4673" s="46"/>
    </row>
    <row r="4674" spans="1:15">
      <c r="A4674" s="45"/>
      <c r="B4674" s="44"/>
      <c r="C4674" s="46"/>
      <c r="D4674" s="46"/>
      <c r="E4674" s="46"/>
      <c r="F4674" s="46"/>
      <c r="G4674" s="46"/>
      <c r="H4674" s="46"/>
      <c r="I4674" s="46"/>
      <c r="J4674" s="46"/>
      <c r="K4674" s="46"/>
      <c r="L4674" s="46"/>
      <c r="M4674" s="46"/>
      <c r="N4674" s="46"/>
      <c r="O4674" s="46"/>
    </row>
    <row r="4675" spans="1:15">
      <c r="A4675" s="45"/>
      <c r="B4675" s="44"/>
      <c r="C4675" s="46"/>
      <c r="D4675" s="46"/>
      <c r="E4675" s="46"/>
      <c r="F4675" s="46"/>
      <c r="G4675" s="46"/>
      <c r="H4675" s="46"/>
      <c r="I4675" s="46"/>
      <c r="J4675" s="46"/>
      <c r="K4675" s="46"/>
      <c r="L4675" s="46"/>
      <c r="M4675" s="46"/>
      <c r="N4675" s="46"/>
      <c r="O4675" s="46"/>
    </row>
    <row r="4676" spans="1:15">
      <c r="A4676" s="45"/>
      <c r="B4676" s="44"/>
      <c r="C4676" s="46"/>
      <c r="D4676" s="46"/>
      <c r="E4676" s="46"/>
      <c r="F4676" s="46"/>
      <c r="G4676" s="46"/>
      <c r="H4676" s="46"/>
      <c r="I4676" s="46"/>
      <c r="J4676" s="46"/>
      <c r="K4676" s="46"/>
      <c r="L4676" s="46"/>
      <c r="M4676" s="46"/>
      <c r="N4676" s="46"/>
      <c r="O4676" s="46"/>
    </row>
    <row r="4677" spans="1:15">
      <c r="A4677" s="45"/>
      <c r="B4677" s="44"/>
      <c r="C4677" s="46"/>
      <c r="D4677" s="46"/>
      <c r="E4677" s="46"/>
      <c r="F4677" s="46"/>
      <c r="G4677" s="46"/>
      <c r="H4677" s="46"/>
      <c r="I4677" s="46"/>
      <c r="J4677" s="46"/>
      <c r="K4677" s="46"/>
      <c r="L4677" s="46"/>
      <c r="M4677" s="46"/>
      <c r="N4677" s="46"/>
      <c r="O4677" s="46"/>
    </row>
    <row r="4678" spans="1:15">
      <c r="A4678" s="45"/>
      <c r="B4678" s="44"/>
      <c r="C4678" s="46"/>
      <c r="D4678" s="46"/>
      <c r="E4678" s="46"/>
      <c r="F4678" s="46"/>
      <c r="G4678" s="46"/>
      <c r="H4678" s="46"/>
      <c r="I4678" s="46"/>
      <c r="J4678" s="46"/>
      <c r="K4678" s="46"/>
      <c r="L4678" s="46"/>
      <c r="M4678" s="46"/>
      <c r="N4678" s="46"/>
      <c r="O4678" s="46"/>
    </row>
    <row r="4679" spans="1:15">
      <c r="A4679" s="45"/>
      <c r="B4679" s="44"/>
      <c r="C4679" s="46"/>
      <c r="D4679" s="46"/>
      <c r="E4679" s="46"/>
      <c r="F4679" s="46"/>
      <c r="G4679" s="46"/>
      <c r="H4679" s="46"/>
      <c r="I4679" s="46"/>
      <c r="J4679" s="46"/>
      <c r="K4679" s="46"/>
      <c r="L4679" s="46"/>
      <c r="M4679" s="46"/>
      <c r="N4679" s="46"/>
      <c r="O4679" s="46"/>
    </row>
    <row r="4680" spans="1:15">
      <c r="A4680" s="45"/>
      <c r="B4680" s="44"/>
      <c r="C4680" s="46"/>
      <c r="D4680" s="46"/>
      <c r="E4680" s="46"/>
      <c r="F4680" s="46"/>
      <c r="G4680" s="46"/>
      <c r="H4680" s="46"/>
      <c r="I4680" s="46"/>
      <c r="J4680" s="46"/>
      <c r="K4680" s="46"/>
      <c r="L4680" s="46"/>
      <c r="M4680" s="46"/>
      <c r="N4680" s="46"/>
      <c r="O4680" s="46"/>
    </row>
    <row r="4681" spans="1:15">
      <c r="A4681" s="45"/>
      <c r="B4681" s="44"/>
      <c r="C4681" s="46"/>
      <c r="D4681" s="46"/>
      <c r="E4681" s="46"/>
      <c r="F4681" s="46"/>
      <c r="G4681" s="46"/>
      <c r="H4681" s="46"/>
      <c r="I4681" s="46"/>
      <c r="J4681" s="46"/>
      <c r="K4681" s="46"/>
      <c r="L4681" s="46"/>
      <c r="M4681" s="46"/>
      <c r="N4681" s="46"/>
      <c r="O4681" s="46"/>
    </row>
    <row r="4682" spans="1:15">
      <c r="A4682" s="45"/>
      <c r="B4682" s="44"/>
      <c r="C4682" s="46"/>
      <c r="D4682" s="46"/>
      <c r="E4682" s="46"/>
      <c r="F4682" s="46"/>
      <c r="G4682" s="46"/>
      <c r="H4682" s="46"/>
      <c r="I4682" s="46"/>
      <c r="J4682" s="46"/>
      <c r="K4682" s="46"/>
      <c r="L4682" s="46"/>
      <c r="M4682" s="46"/>
      <c r="N4682" s="46"/>
      <c r="O4682" s="46"/>
    </row>
    <row r="4683" spans="1:15">
      <c r="A4683" s="45"/>
      <c r="B4683" s="44"/>
      <c r="C4683" s="46"/>
      <c r="D4683" s="46"/>
      <c r="E4683" s="46"/>
      <c r="F4683" s="46"/>
      <c r="G4683" s="46"/>
      <c r="H4683" s="46"/>
      <c r="I4683" s="46"/>
      <c r="J4683" s="46"/>
      <c r="K4683" s="46"/>
      <c r="L4683" s="46"/>
      <c r="M4683" s="46"/>
      <c r="N4683" s="46"/>
      <c r="O4683" s="46"/>
    </row>
    <row r="4684" spans="1:15">
      <c r="A4684" s="45"/>
      <c r="B4684" s="44"/>
      <c r="C4684" s="46"/>
      <c r="D4684" s="46"/>
      <c r="E4684" s="46"/>
      <c r="F4684" s="46"/>
      <c r="G4684" s="46"/>
      <c r="H4684" s="46"/>
      <c r="I4684" s="46"/>
      <c r="J4684" s="46"/>
      <c r="K4684" s="46"/>
      <c r="L4684" s="46"/>
      <c r="M4684" s="46"/>
      <c r="N4684" s="46"/>
      <c r="O4684" s="46"/>
    </row>
    <row r="4685" spans="1:15">
      <c r="A4685" s="45"/>
      <c r="B4685" s="44"/>
      <c r="C4685" s="46"/>
      <c r="D4685" s="46"/>
      <c r="E4685" s="46"/>
      <c r="F4685" s="46"/>
      <c r="G4685" s="46"/>
      <c r="H4685" s="46"/>
      <c r="I4685" s="46"/>
      <c r="J4685" s="46"/>
      <c r="K4685" s="46"/>
      <c r="L4685" s="46"/>
      <c r="M4685" s="46"/>
      <c r="N4685" s="46"/>
      <c r="O4685" s="46"/>
    </row>
    <row r="4686" spans="1:15">
      <c r="A4686" s="45"/>
      <c r="B4686" s="44"/>
      <c r="C4686" s="46"/>
      <c r="D4686" s="46"/>
      <c r="E4686" s="46"/>
      <c r="F4686" s="46"/>
      <c r="G4686" s="46"/>
      <c r="H4686" s="46"/>
      <c r="I4686" s="46"/>
      <c r="J4686" s="46"/>
      <c r="K4686" s="46"/>
      <c r="L4686" s="46"/>
      <c r="M4686" s="46"/>
      <c r="N4686" s="46"/>
      <c r="O4686" s="46"/>
    </row>
    <row r="4687" spans="1:15">
      <c r="A4687" s="45"/>
      <c r="B4687" s="44"/>
      <c r="C4687" s="46"/>
      <c r="D4687" s="46"/>
      <c r="E4687" s="46"/>
      <c r="F4687" s="46"/>
      <c r="G4687" s="46"/>
      <c r="H4687" s="46"/>
      <c r="I4687" s="46"/>
      <c r="J4687" s="46"/>
      <c r="K4687" s="46"/>
      <c r="L4687" s="46"/>
      <c r="M4687" s="46"/>
      <c r="N4687" s="46"/>
      <c r="O4687" s="46"/>
    </row>
    <row r="4688" spans="1:15">
      <c r="A4688" s="45"/>
      <c r="B4688" s="44"/>
      <c r="C4688" s="46"/>
      <c r="D4688" s="46"/>
      <c r="E4688" s="46"/>
      <c r="F4688" s="46"/>
      <c r="G4688" s="46"/>
      <c r="H4688" s="46"/>
      <c r="I4688" s="46"/>
      <c r="J4688" s="46"/>
      <c r="K4688" s="46"/>
      <c r="L4688" s="46"/>
      <c r="M4688" s="46"/>
      <c r="N4688" s="46"/>
      <c r="O4688" s="46"/>
    </row>
    <row r="4689" spans="1:15">
      <c r="A4689" s="45"/>
      <c r="B4689" s="44"/>
      <c r="C4689" s="46"/>
      <c r="D4689" s="46"/>
      <c r="E4689" s="46"/>
      <c r="F4689" s="46"/>
      <c r="G4689" s="46"/>
      <c r="H4689" s="46"/>
      <c r="I4689" s="46"/>
      <c r="J4689" s="46"/>
      <c r="K4689" s="46"/>
      <c r="L4689" s="46"/>
      <c r="M4689" s="46"/>
      <c r="N4689" s="46"/>
      <c r="O4689" s="46"/>
    </row>
    <row r="4690" spans="1:15">
      <c r="A4690" s="45"/>
      <c r="B4690" s="44"/>
      <c r="C4690" s="46"/>
      <c r="D4690" s="46"/>
      <c r="E4690" s="46"/>
      <c r="F4690" s="46"/>
      <c r="G4690" s="46"/>
      <c r="H4690" s="46"/>
      <c r="I4690" s="46"/>
      <c r="J4690" s="46"/>
      <c r="K4690" s="46"/>
      <c r="L4690" s="46"/>
      <c r="M4690" s="46"/>
      <c r="N4690" s="46"/>
      <c r="O4690" s="46"/>
    </row>
    <row r="4691" spans="1:15">
      <c r="A4691" s="45"/>
      <c r="B4691" s="44"/>
      <c r="C4691" s="46"/>
      <c r="D4691" s="46"/>
      <c r="E4691" s="46"/>
      <c r="F4691" s="46"/>
      <c r="G4691" s="46"/>
      <c r="H4691" s="46"/>
      <c r="I4691" s="46"/>
      <c r="J4691" s="46"/>
      <c r="K4691" s="46"/>
      <c r="L4691" s="46"/>
      <c r="M4691" s="46"/>
      <c r="N4691" s="46"/>
      <c r="O4691" s="46"/>
    </row>
    <row r="4692" spans="1:15">
      <c r="A4692" s="45"/>
      <c r="B4692" s="44"/>
      <c r="C4692" s="46"/>
      <c r="D4692" s="46"/>
      <c r="E4692" s="46"/>
      <c r="F4692" s="46"/>
      <c r="G4692" s="46"/>
      <c r="H4692" s="46"/>
      <c r="I4692" s="46"/>
      <c r="J4692" s="46"/>
      <c r="K4692" s="46"/>
      <c r="L4692" s="46"/>
      <c r="M4692" s="46"/>
      <c r="N4692" s="46"/>
      <c r="O4692" s="46"/>
    </row>
    <row r="4693" spans="1:15">
      <c r="A4693" s="45"/>
      <c r="B4693" s="44"/>
      <c r="C4693" s="46"/>
      <c r="D4693" s="46"/>
      <c r="E4693" s="46"/>
      <c r="F4693" s="46"/>
      <c r="G4693" s="46"/>
      <c r="H4693" s="46"/>
      <c r="I4693" s="46"/>
      <c r="J4693" s="46"/>
      <c r="K4693" s="46"/>
      <c r="L4693" s="46"/>
      <c r="M4693" s="46"/>
      <c r="N4693" s="46"/>
      <c r="O4693" s="46"/>
    </row>
    <row r="4694" spans="1:15">
      <c r="A4694" s="45"/>
      <c r="B4694" s="44"/>
      <c r="C4694" s="46"/>
      <c r="D4694" s="46"/>
      <c r="E4694" s="46"/>
      <c r="F4694" s="46"/>
      <c r="G4694" s="46"/>
      <c r="H4694" s="46"/>
      <c r="I4694" s="46"/>
      <c r="J4694" s="46"/>
      <c r="K4694" s="46"/>
      <c r="L4694" s="46"/>
      <c r="M4694" s="46"/>
      <c r="N4694" s="46"/>
      <c r="O4694" s="46"/>
    </row>
    <row r="4695" spans="1:15">
      <c r="A4695" s="45"/>
      <c r="B4695" s="44"/>
      <c r="C4695" s="46"/>
      <c r="D4695" s="46"/>
      <c r="E4695" s="46"/>
      <c r="F4695" s="46"/>
      <c r="G4695" s="46"/>
      <c r="H4695" s="46"/>
      <c r="I4695" s="46"/>
      <c r="J4695" s="46"/>
      <c r="K4695" s="46"/>
      <c r="L4695" s="46"/>
      <c r="M4695" s="46"/>
      <c r="N4695" s="46"/>
      <c r="O4695" s="46"/>
    </row>
    <row r="4696" spans="1:15">
      <c r="A4696" s="45"/>
      <c r="B4696" s="44"/>
      <c r="C4696" s="46"/>
      <c r="D4696" s="46"/>
      <c r="E4696" s="46"/>
      <c r="F4696" s="46"/>
      <c r="G4696" s="46"/>
      <c r="H4696" s="46"/>
      <c r="I4696" s="46"/>
      <c r="J4696" s="46"/>
      <c r="K4696" s="46"/>
      <c r="L4696" s="46"/>
      <c r="M4696" s="46"/>
      <c r="N4696" s="46"/>
      <c r="O4696" s="46"/>
    </row>
    <row r="4697" spans="1:15">
      <c r="A4697" s="45"/>
      <c r="B4697" s="44"/>
      <c r="C4697" s="46"/>
      <c r="D4697" s="46"/>
      <c r="E4697" s="46"/>
      <c r="F4697" s="46"/>
      <c r="G4697" s="46"/>
      <c r="H4697" s="46"/>
      <c r="I4697" s="46"/>
      <c r="J4697" s="46"/>
      <c r="K4697" s="46"/>
      <c r="L4697" s="46"/>
      <c r="M4697" s="46"/>
      <c r="N4697" s="46"/>
      <c r="O4697" s="46"/>
    </row>
    <row r="4698" spans="1:15">
      <c r="A4698" s="45"/>
      <c r="B4698" s="44"/>
      <c r="C4698" s="46"/>
      <c r="D4698" s="46"/>
      <c r="E4698" s="46"/>
      <c r="F4698" s="46"/>
      <c r="G4698" s="46"/>
      <c r="H4698" s="46"/>
      <c r="I4698" s="46"/>
      <c r="J4698" s="46"/>
      <c r="K4698" s="46"/>
      <c r="L4698" s="46"/>
      <c r="M4698" s="46"/>
      <c r="N4698" s="46"/>
      <c r="O4698" s="46"/>
    </row>
    <row r="4699" spans="1:15">
      <c r="A4699" s="45"/>
      <c r="B4699" s="44"/>
      <c r="C4699" s="46"/>
      <c r="D4699" s="46"/>
      <c r="E4699" s="46"/>
      <c r="F4699" s="46"/>
      <c r="G4699" s="46"/>
      <c r="H4699" s="46"/>
      <c r="I4699" s="46"/>
      <c r="J4699" s="46"/>
      <c r="K4699" s="46"/>
      <c r="L4699" s="46"/>
      <c r="M4699" s="46"/>
      <c r="N4699" s="46"/>
      <c r="O4699" s="46"/>
    </row>
    <row r="4700" spans="1:15">
      <c r="A4700" s="45"/>
      <c r="B4700" s="44"/>
      <c r="C4700" s="46"/>
      <c r="D4700" s="46"/>
      <c r="E4700" s="46"/>
      <c r="F4700" s="46"/>
      <c r="G4700" s="46"/>
      <c r="H4700" s="46"/>
      <c r="I4700" s="46"/>
      <c r="J4700" s="46"/>
      <c r="K4700" s="46"/>
      <c r="L4700" s="46"/>
      <c r="M4700" s="46"/>
      <c r="N4700" s="46"/>
      <c r="O4700" s="46"/>
    </row>
    <row r="4701" spans="1:15">
      <c r="A4701" s="45"/>
      <c r="B4701" s="44"/>
      <c r="C4701" s="46"/>
      <c r="D4701" s="46"/>
      <c r="E4701" s="46"/>
      <c r="F4701" s="46"/>
      <c r="G4701" s="46"/>
      <c r="H4701" s="46"/>
      <c r="I4701" s="46"/>
      <c r="J4701" s="46"/>
      <c r="K4701" s="46"/>
      <c r="L4701" s="46"/>
      <c r="M4701" s="46"/>
      <c r="N4701" s="46"/>
      <c r="O4701" s="46"/>
    </row>
    <row r="4702" spans="1:15">
      <c r="A4702" s="45"/>
      <c r="B4702" s="44"/>
      <c r="C4702" s="46"/>
      <c r="D4702" s="46"/>
      <c r="E4702" s="46"/>
      <c r="F4702" s="46"/>
      <c r="G4702" s="46"/>
      <c r="H4702" s="46"/>
      <c r="I4702" s="46"/>
      <c r="J4702" s="46"/>
      <c r="K4702" s="46"/>
      <c r="L4702" s="46"/>
      <c r="M4702" s="46"/>
      <c r="N4702" s="46"/>
      <c r="O4702" s="46"/>
    </row>
    <row r="4703" spans="1:15">
      <c r="A4703" s="45"/>
      <c r="B4703" s="44"/>
      <c r="C4703" s="46"/>
      <c r="D4703" s="46"/>
      <c r="E4703" s="46"/>
      <c r="F4703" s="46"/>
      <c r="G4703" s="46"/>
      <c r="H4703" s="46"/>
      <c r="I4703" s="46"/>
      <c r="J4703" s="46"/>
      <c r="K4703" s="46"/>
      <c r="L4703" s="46"/>
      <c r="M4703" s="46"/>
      <c r="N4703" s="46"/>
      <c r="O4703" s="46"/>
    </row>
    <row r="4704" spans="1:15">
      <c r="A4704" s="45"/>
      <c r="B4704" s="44"/>
      <c r="C4704" s="46"/>
      <c r="D4704" s="46"/>
      <c r="E4704" s="46"/>
      <c r="F4704" s="46"/>
      <c r="G4704" s="46"/>
      <c r="H4704" s="46"/>
      <c r="I4704" s="46"/>
      <c r="J4704" s="46"/>
      <c r="K4704" s="46"/>
      <c r="L4704" s="46"/>
      <c r="M4704" s="46"/>
      <c r="N4704" s="46"/>
      <c r="O4704" s="46"/>
    </row>
    <row r="4705" spans="1:15">
      <c r="A4705" s="45"/>
      <c r="B4705" s="44"/>
      <c r="C4705" s="46"/>
      <c r="D4705" s="46"/>
      <c r="E4705" s="46"/>
      <c r="F4705" s="46"/>
      <c r="G4705" s="46"/>
      <c r="H4705" s="46"/>
      <c r="I4705" s="46"/>
      <c r="J4705" s="46"/>
      <c r="K4705" s="46"/>
      <c r="L4705" s="46"/>
      <c r="M4705" s="46"/>
      <c r="N4705" s="46"/>
      <c r="O4705" s="46"/>
    </row>
    <row r="4706" spans="1:15">
      <c r="A4706" s="45"/>
      <c r="B4706" s="44"/>
      <c r="C4706" s="46"/>
      <c r="D4706" s="46"/>
      <c r="E4706" s="46"/>
      <c r="F4706" s="46"/>
      <c r="G4706" s="46"/>
      <c r="H4706" s="46"/>
      <c r="I4706" s="46"/>
      <c r="J4706" s="46"/>
      <c r="K4706" s="46"/>
      <c r="L4706" s="46"/>
      <c r="M4706" s="46"/>
      <c r="N4706" s="46"/>
      <c r="O4706" s="46"/>
    </row>
    <row r="4707" spans="1:15">
      <c r="A4707" s="45"/>
      <c r="B4707" s="44"/>
      <c r="C4707" s="46"/>
      <c r="D4707" s="46"/>
      <c r="E4707" s="46"/>
      <c r="F4707" s="46"/>
      <c r="G4707" s="46"/>
      <c r="H4707" s="46"/>
      <c r="I4707" s="46"/>
      <c r="J4707" s="46"/>
      <c r="K4707" s="46"/>
      <c r="L4707" s="46"/>
      <c r="M4707" s="46"/>
      <c r="N4707" s="46"/>
      <c r="O4707" s="46"/>
    </row>
    <row r="4708" spans="1:15">
      <c r="A4708" s="45"/>
      <c r="B4708" s="44"/>
      <c r="C4708" s="46"/>
      <c r="D4708" s="46"/>
      <c r="E4708" s="46"/>
      <c r="F4708" s="46"/>
      <c r="G4708" s="46"/>
      <c r="H4708" s="46"/>
      <c r="I4708" s="46"/>
      <c r="J4708" s="46"/>
      <c r="K4708" s="46"/>
      <c r="L4708" s="46"/>
      <c r="M4708" s="46"/>
      <c r="N4708" s="46"/>
      <c r="O4708" s="46"/>
    </row>
    <row r="4709" spans="1:15">
      <c r="A4709" s="45"/>
      <c r="B4709" s="44"/>
      <c r="C4709" s="46"/>
      <c r="D4709" s="46"/>
      <c r="E4709" s="46"/>
      <c r="F4709" s="46"/>
      <c r="G4709" s="46"/>
      <c r="H4709" s="46"/>
      <c r="I4709" s="46"/>
      <c r="J4709" s="46"/>
      <c r="K4709" s="46"/>
      <c r="L4709" s="46"/>
      <c r="M4709" s="46"/>
      <c r="N4709" s="46"/>
      <c r="O4709" s="46"/>
    </row>
    <row r="4710" spans="1:15">
      <c r="A4710" s="45"/>
      <c r="B4710" s="44"/>
      <c r="C4710" s="46"/>
      <c r="D4710" s="46"/>
      <c r="E4710" s="46"/>
      <c r="F4710" s="46"/>
      <c r="G4710" s="46"/>
      <c r="H4710" s="46"/>
      <c r="I4710" s="46"/>
      <c r="J4710" s="46"/>
      <c r="K4710" s="46"/>
      <c r="L4710" s="46"/>
      <c r="M4710" s="46"/>
      <c r="N4710" s="46"/>
      <c r="O4710" s="46"/>
    </row>
    <row r="4711" spans="1:15">
      <c r="A4711" s="45"/>
      <c r="B4711" s="44"/>
      <c r="C4711" s="46"/>
      <c r="D4711" s="46"/>
      <c r="E4711" s="46"/>
      <c r="F4711" s="46"/>
      <c r="G4711" s="46"/>
      <c r="H4711" s="46"/>
      <c r="I4711" s="46"/>
      <c r="J4711" s="46"/>
      <c r="K4711" s="46"/>
      <c r="L4711" s="46"/>
      <c r="M4711" s="46"/>
      <c r="N4711" s="46"/>
      <c r="O4711" s="46"/>
    </row>
    <row r="4712" spans="1:15">
      <c r="A4712" s="45"/>
      <c r="B4712" s="44"/>
      <c r="C4712" s="46"/>
      <c r="D4712" s="46"/>
      <c r="E4712" s="46"/>
      <c r="F4712" s="46"/>
      <c r="G4712" s="46"/>
      <c r="H4712" s="46"/>
      <c r="I4712" s="46"/>
      <c r="J4712" s="46"/>
      <c r="K4712" s="46"/>
      <c r="L4712" s="46"/>
      <c r="M4712" s="46"/>
      <c r="N4712" s="46"/>
      <c r="O4712" s="46"/>
    </row>
    <row r="4713" spans="1:15">
      <c r="A4713" s="45"/>
      <c r="B4713" s="44"/>
      <c r="C4713" s="46"/>
      <c r="D4713" s="46"/>
      <c r="E4713" s="46"/>
      <c r="F4713" s="46"/>
      <c r="G4713" s="46"/>
      <c r="H4713" s="46"/>
      <c r="I4713" s="46"/>
      <c r="J4713" s="46"/>
      <c r="K4713" s="46"/>
      <c r="L4713" s="46"/>
      <c r="M4713" s="46"/>
      <c r="N4713" s="46"/>
      <c r="O4713" s="46"/>
    </row>
    <row r="4714" spans="1:15">
      <c r="A4714" s="45"/>
      <c r="B4714" s="44"/>
      <c r="C4714" s="46"/>
      <c r="D4714" s="46"/>
      <c r="E4714" s="46"/>
      <c r="F4714" s="46"/>
      <c r="G4714" s="46"/>
      <c r="H4714" s="46"/>
      <c r="I4714" s="46"/>
      <c r="J4714" s="46"/>
      <c r="K4714" s="46"/>
      <c r="L4714" s="46"/>
      <c r="M4714" s="46"/>
      <c r="N4714" s="46"/>
      <c r="O4714" s="46"/>
    </row>
    <row r="4715" spans="1:15">
      <c r="A4715" s="45"/>
      <c r="B4715" s="44"/>
      <c r="C4715" s="46"/>
      <c r="D4715" s="46"/>
      <c r="E4715" s="46"/>
      <c r="F4715" s="46"/>
      <c r="G4715" s="46"/>
      <c r="H4715" s="46"/>
      <c r="I4715" s="46"/>
      <c r="J4715" s="46"/>
      <c r="K4715" s="46"/>
      <c r="L4715" s="46"/>
      <c r="M4715" s="46"/>
      <c r="N4715" s="46"/>
      <c r="O4715" s="46"/>
    </row>
    <row r="4716" spans="1:15">
      <c r="A4716" s="45"/>
      <c r="B4716" s="44"/>
      <c r="C4716" s="46"/>
      <c r="D4716" s="46"/>
      <c r="E4716" s="46"/>
      <c r="F4716" s="46"/>
      <c r="G4716" s="46"/>
      <c r="H4716" s="46"/>
      <c r="I4716" s="46"/>
      <c r="J4716" s="46"/>
      <c r="K4716" s="46"/>
      <c r="L4716" s="46"/>
      <c r="M4716" s="46"/>
      <c r="N4716" s="46"/>
      <c r="O4716" s="46"/>
    </row>
    <row r="4717" spans="1:15">
      <c r="A4717" s="45"/>
      <c r="B4717" s="44"/>
      <c r="C4717" s="46"/>
      <c r="D4717" s="46"/>
      <c r="E4717" s="46"/>
      <c r="F4717" s="46"/>
      <c r="G4717" s="46"/>
      <c r="H4717" s="46"/>
      <c r="I4717" s="46"/>
      <c r="J4717" s="46"/>
      <c r="K4717" s="46"/>
      <c r="L4717" s="46"/>
      <c r="M4717" s="46"/>
      <c r="N4717" s="46"/>
      <c r="O4717" s="46"/>
    </row>
    <row r="4718" spans="1:15">
      <c r="A4718" s="45"/>
      <c r="B4718" s="44"/>
      <c r="C4718" s="46"/>
      <c r="D4718" s="46"/>
      <c r="E4718" s="46"/>
      <c r="F4718" s="46"/>
      <c r="G4718" s="46"/>
      <c r="H4718" s="46"/>
      <c r="I4718" s="46"/>
      <c r="J4718" s="46"/>
      <c r="K4718" s="46"/>
      <c r="L4718" s="46"/>
      <c r="M4718" s="46"/>
      <c r="N4718" s="46"/>
      <c r="O4718" s="46"/>
    </row>
    <row r="4719" spans="1:15">
      <c r="A4719" s="45"/>
      <c r="B4719" s="44"/>
      <c r="C4719" s="46"/>
      <c r="D4719" s="46"/>
      <c r="E4719" s="46"/>
      <c r="F4719" s="46"/>
      <c r="G4719" s="46"/>
      <c r="H4719" s="46"/>
      <c r="I4719" s="46"/>
      <c r="J4719" s="46"/>
      <c r="K4719" s="46"/>
      <c r="L4719" s="46"/>
      <c r="M4719" s="46"/>
      <c r="N4719" s="46"/>
      <c r="O4719" s="46"/>
    </row>
    <row r="4720" spans="1:15">
      <c r="A4720" s="45"/>
      <c r="B4720" s="44"/>
      <c r="C4720" s="46"/>
      <c r="D4720" s="46"/>
      <c r="E4720" s="46"/>
      <c r="F4720" s="46"/>
      <c r="G4720" s="46"/>
      <c r="H4720" s="46"/>
      <c r="I4720" s="46"/>
      <c r="J4720" s="46"/>
      <c r="K4720" s="46"/>
      <c r="L4720" s="46"/>
      <c r="M4720" s="46"/>
      <c r="N4720" s="46"/>
      <c r="O4720" s="46"/>
    </row>
    <row r="4721" spans="1:15">
      <c r="A4721" s="45"/>
      <c r="B4721" s="44"/>
      <c r="C4721" s="46"/>
      <c r="D4721" s="46"/>
      <c r="E4721" s="46"/>
      <c r="F4721" s="46"/>
      <c r="G4721" s="46"/>
      <c r="H4721" s="46"/>
      <c r="I4721" s="46"/>
      <c r="J4721" s="46"/>
      <c r="K4721" s="46"/>
      <c r="L4721" s="46"/>
      <c r="M4721" s="46"/>
      <c r="N4721" s="46"/>
      <c r="O4721" s="46"/>
    </row>
    <row r="4722" spans="1:15">
      <c r="A4722" s="45"/>
      <c r="B4722" s="44"/>
      <c r="C4722" s="46"/>
      <c r="D4722" s="46"/>
      <c r="E4722" s="46"/>
      <c r="F4722" s="46"/>
      <c r="G4722" s="46"/>
      <c r="H4722" s="46"/>
      <c r="I4722" s="46"/>
      <c r="J4722" s="46"/>
      <c r="K4722" s="46"/>
      <c r="L4722" s="46"/>
      <c r="M4722" s="46"/>
      <c r="N4722" s="46"/>
      <c r="O4722" s="46"/>
    </row>
    <row r="4723" spans="1:15">
      <c r="A4723" s="45"/>
      <c r="B4723" s="44"/>
      <c r="C4723" s="46"/>
      <c r="D4723" s="46"/>
      <c r="E4723" s="46"/>
      <c r="F4723" s="46"/>
      <c r="G4723" s="46"/>
      <c r="H4723" s="46"/>
      <c r="I4723" s="46"/>
      <c r="J4723" s="46"/>
      <c r="K4723" s="46"/>
      <c r="L4723" s="46"/>
      <c r="M4723" s="46"/>
      <c r="N4723" s="46"/>
      <c r="O4723" s="46"/>
    </row>
    <row r="4724" spans="1:15">
      <c r="A4724" s="45"/>
      <c r="B4724" s="44"/>
      <c r="C4724" s="46"/>
      <c r="D4724" s="46"/>
      <c r="E4724" s="46"/>
      <c r="F4724" s="46"/>
      <c r="G4724" s="46"/>
      <c r="H4724" s="46"/>
      <c r="I4724" s="46"/>
      <c r="J4724" s="46"/>
      <c r="K4724" s="46"/>
      <c r="L4724" s="46"/>
      <c r="M4724" s="46"/>
      <c r="N4724" s="46"/>
      <c r="O4724" s="46"/>
    </row>
    <row r="4725" spans="1:15">
      <c r="A4725" s="45"/>
      <c r="B4725" s="44"/>
      <c r="C4725" s="46"/>
      <c r="D4725" s="46"/>
      <c r="E4725" s="46"/>
      <c r="F4725" s="46"/>
      <c r="G4725" s="46"/>
      <c r="H4725" s="46"/>
      <c r="I4725" s="46"/>
      <c r="J4725" s="46"/>
      <c r="K4725" s="46"/>
      <c r="L4725" s="46"/>
      <c r="M4725" s="46"/>
      <c r="N4725" s="46"/>
      <c r="O4725" s="46"/>
    </row>
    <row r="4726" spans="1:15">
      <c r="A4726" s="45"/>
      <c r="B4726" s="44"/>
      <c r="C4726" s="46"/>
      <c r="D4726" s="46"/>
      <c r="E4726" s="46"/>
      <c r="F4726" s="46"/>
      <c r="G4726" s="46"/>
      <c r="H4726" s="46"/>
      <c r="I4726" s="46"/>
      <c r="J4726" s="46"/>
      <c r="K4726" s="46"/>
      <c r="L4726" s="46"/>
      <c r="M4726" s="46"/>
      <c r="N4726" s="46"/>
      <c r="O4726" s="46"/>
    </row>
    <row r="4727" spans="1:15">
      <c r="A4727" s="45"/>
      <c r="B4727" s="44"/>
      <c r="C4727" s="46"/>
      <c r="D4727" s="46"/>
      <c r="E4727" s="46"/>
      <c r="F4727" s="46"/>
      <c r="G4727" s="46"/>
      <c r="H4727" s="46"/>
      <c r="I4727" s="46"/>
      <c r="J4727" s="46"/>
      <c r="K4727" s="46"/>
      <c r="L4727" s="46"/>
      <c r="M4727" s="46"/>
      <c r="N4727" s="46"/>
      <c r="O4727" s="46"/>
    </row>
    <row r="4728" spans="1:15">
      <c r="A4728" s="45"/>
      <c r="B4728" s="44"/>
      <c r="C4728" s="46"/>
      <c r="D4728" s="46"/>
      <c r="E4728" s="46"/>
      <c r="F4728" s="46"/>
      <c r="G4728" s="46"/>
      <c r="H4728" s="46"/>
      <c r="I4728" s="46"/>
      <c r="J4728" s="46"/>
      <c r="K4728" s="46"/>
      <c r="L4728" s="46"/>
      <c r="M4728" s="46"/>
      <c r="N4728" s="46"/>
      <c r="O4728" s="46"/>
    </row>
    <row r="4729" spans="1:15">
      <c r="A4729" s="45"/>
      <c r="B4729" s="44"/>
      <c r="C4729" s="46"/>
      <c r="D4729" s="46"/>
      <c r="E4729" s="46"/>
      <c r="F4729" s="46"/>
      <c r="G4729" s="46"/>
      <c r="H4729" s="46"/>
      <c r="I4729" s="46"/>
      <c r="J4729" s="46"/>
      <c r="K4729" s="46"/>
      <c r="L4729" s="46"/>
      <c r="M4729" s="46"/>
      <c r="N4729" s="46"/>
      <c r="O4729" s="46"/>
    </row>
    <row r="4730" spans="1:15">
      <c r="A4730" s="45"/>
      <c r="B4730" s="44"/>
      <c r="C4730" s="46"/>
      <c r="D4730" s="46"/>
      <c r="E4730" s="46"/>
      <c r="F4730" s="46"/>
      <c r="G4730" s="46"/>
      <c r="H4730" s="46"/>
      <c r="I4730" s="46"/>
      <c r="J4730" s="46"/>
      <c r="K4730" s="46"/>
      <c r="L4730" s="46"/>
      <c r="M4730" s="46"/>
      <c r="N4730" s="46"/>
      <c r="O4730" s="46"/>
    </row>
    <row r="4731" spans="1:15">
      <c r="A4731" s="45"/>
      <c r="B4731" s="44"/>
      <c r="C4731" s="46"/>
      <c r="D4731" s="46"/>
      <c r="E4731" s="46"/>
      <c r="F4731" s="46"/>
      <c r="G4731" s="46"/>
      <c r="H4731" s="46"/>
      <c r="I4731" s="46"/>
      <c r="J4731" s="46"/>
      <c r="K4731" s="46"/>
      <c r="L4731" s="46"/>
      <c r="M4731" s="46"/>
      <c r="N4731" s="46"/>
      <c r="O4731" s="46"/>
    </row>
    <row r="4732" spans="1:15">
      <c r="A4732" s="45"/>
      <c r="B4732" s="44"/>
      <c r="C4732" s="46"/>
      <c r="D4732" s="46"/>
      <c r="E4732" s="46"/>
      <c r="F4732" s="46"/>
      <c r="G4732" s="46"/>
      <c r="H4732" s="46"/>
      <c r="I4732" s="46"/>
      <c r="J4732" s="46"/>
      <c r="K4732" s="46"/>
      <c r="L4732" s="46"/>
      <c r="M4732" s="46"/>
      <c r="N4732" s="46"/>
      <c r="O4732" s="46"/>
    </row>
    <row r="4733" spans="1:15">
      <c r="A4733" s="45"/>
      <c r="B4733" s="44"/>
      <c r="C4733" s="46"/>
      <c r="D4733" s="46"/>
      <c r="E4733" s="46"/>
      <c r="F4733" s="46"/>
      <c r="G4733" s="46"/>
      <c r="H4733" s="46"/>
      <c r="I4733" s="46"/>
      <c r="J4733" s="46"/>
      <c r="K4733" s="46"/>
      <c r="L4733" s="46"/>
      <c r="M4733" s="46"/>
      <c r="N4733" s="46"/>
      <c r="O4733" s="46"/>
    </row>
    <row r="4734" spans="1:15">
      <c r="A4734" s="45"/>
      <c r="B4734" s="44"/>
      <c r="C4734" s="46"/>
      <c r="D4734" s="46"/>
      <c r="E4734" s="46"/>
      <c r="F4734" s="46"/>
      <c r="G4734" s="46"/>
      <c r="H4734" s="46"/>
      <c r="I4734" s="46"/>
      <c r="J4734" s="46"/>
      <c r="K4734" s="46"/>
      <c r="L4734" s="46"/>
      <c r="M4734" s="46"/>
      <c r="N4734" s="46"/>
      <c r="O4734" s="46"/>
    </row>
    <row r="4735" spans="1:15">
      <c r="A4735" s="45"/>
      <c r="B4735" s="44"/>
      <c r="C4735" s="46"/>
      <c r="D4735" s="46"/>
      <c r="E4735" s="46"/>
      <c r="F4735" s="46"/>
      <c r="G4735" s="46"/>
      <c r="H4735" s="46"/>
      <c r="I4735" s="46"/>
      <c r="J4735" s="46"/>
      <c r="K4735" s="46"/>
      <c r="L4735" s="46"/>
      <c r="M4735" s="46"/>
      <c r="N4735" s="46"/>
      <c r="O4735" s="46"/>
    </row>
    <row r="4736" spans="1:15">
      <c r="A4736" s="45"/>
      <c r="B4736" s="44"/>
      <c r="C4736" s="46"/>
      <c r="D4736" s="46"/>
      <c r="E4736" s="46"/>
      <c r="F4736" s="46"/>
      <c r="G4736" s="46"/>
      <c r="H4736" s="46"/>
      <c r="I4736" s="46"/>
      <c r="J4736" s="46"/>
      <c r="K4736" s="46"/>
      <c r="L4736" s="46"/>
      <c r="M4736" s="46"/>
      <c r="N4736" s="46"/>
      <c r="O4736" s="46"/>
    </row>
    <row r="4737" spans="1:15">
      <c r="A4737" s="45"/>
      <c r="B4737" s="44"/>
      <c r="C4737" s="46"/>
      <c r="D4737" s="46"/>
      <c r="E4737" s="46"/>
      <c r="F4737" s="46"/>
      <c r="G4737" s="46"/>
      <c r="H4737" s="46"/>
      <c r="I4737" s="46"/>
      <c r="J4737" s="46"/>
      <c r="K4737" s="46"/>
      <c r="L4737" s="46"/>
      <c r="M4737" s="46"/>
      <c r="N4737" s="46"/>
      <c r="O4737" s="46"/>
    </row>
    <row r="4738" spans="1:15">
      <c r="A4738" s="45"/>
      <c r="B4738" s="44"/>
      <c r="C4738" s="46"/>
      <c r="D4738" s="46"/>
      <c r="E4738" s="46"/>
      <c r="F4738" s="46"/>
      <c r="G4738" s="46"/>
      <c r="H4738" s="46"/>
      <c r="I4738" s="46"/>
      <c r="J4738" s="46"/>
      <c r="K4738" s="46"/>
      <c r="L4738" s="46"/>
      <c r="M4738" s="46"/>
      <c r="N4738" s="46"/>
      <c r="O4738" s="46"/>
    </row>
    <row r="4739" spans="1:15">
      <c r="A4739" s="45"/>
      <c r="B4739" s="44"/>
      <c r="C4739" s="46"/>
      <c r="D4739" s="46"/>
      <c r="E4739" s="46"/>
      <c r="F4739" s="46"/>
      <c r="G4739" s="46"/>
      <c r="H4739" s="46"/>
      <c r="I4739" s="46"/>
      <c r="J4739" s="46"/>
      <c r="K4739" s="46"/>
      <c r="L4739" s="46"/>
      <c r="M4739" s="46"/>
      <c r="N4739" s="46"/>
      <c r="O4739" s="46"/>
    </row>
    <row r="4740" spans="1:15">
      <c r="A4740" s="45"/>
      <c r="B4740" s="44"/>
      <c r="C4740" s="46"/>
      <c r="D4740" s="46"/>
      <c r="E4740" s="46"/>
      <c r="F4740" s="46"/>
      <c r="G4740" s="46"/>
      <c r="H4740" s="46"/>
      <c r="I4740" s="46"/>
      <c r="J4740" s="46"/>
      <c r="K4740" s="46"/>
      <c r="L4740" s="46"/>
      <c r="M4740" s="46"/>
      <c r="N4740" s="46"/>
      <c r="O4740" s="46"/>
    </row>
    <row r="4741" spans="1:15">
      <c r="A4741" s="45"/>
      <c r="B4741" s="44"/>
      <c r="C4741" s="46"/>
      <c r="D4741" s="46"/>
      <c r="E4741" s="46"/>
      <c r="F4741" s="46"/>
      <c r="G4741" s="46"/>
      <c r="H4741" s="46"/>
      <c r="I4741" s="46"/>
      <c r="J4741" s="46"/>
      <c r="K4741" s="46"/>
      <c r="L4741" s="46"/>
      <c r="M4741" s="46"/>
      <c r="N4741" s="46"/>
      <c r="O4741" s="46"/>
    </row>
    <row r="4742" spans="1:15">
      <c r="A4742" s="45"/>
      <c r="B4742" s="44"/>
      <c r="C4742" s="46"/>
      <c r="D4742" s="46"/>
      <c r="E4742" s="46"/>
      <c r="F4742" s="46"/>
      <c r="G4742" s="46"/>
      <c r="H4742" s="46"/>
      <c r="I4742" s="46"/>
      <c r="J4742" s="46"/>
      <c r="K4742" s="46"/>
      <c r="L4742" s="46"/>
      <c r="M4742" s="46"/>
      <c r="N4742" s="46"/>
      <c r="O4742" s="46"/>
    </row>
    <row r="4743" spans="1:15">
      <c r="A4743" s="45"/>
      <c r="B4743" s="44"/>
      <c r="C4743" s="46"/>
      <c r="D4743" s="46"/>
      <c r="E4743" s="46"/>
      <c r="F4743" s="46"/>
      <c r="G4743" s="46"/>
      <c r="H4743" s="46"/>
      <c r="I4743" s="46"/>
      <c r="J4743" s="46"/>
      <c r="K4743" s="46"/>
      <c r="L4743" s="46"/>
      <c r="M4743" s="46"/>
      <c r="N4743" s="46"/>
      <c r="O4743" s="46"/>
    </row>
    <row r="4744" spans="1:15">
      <c r="A4744" s="45"/>
      <c r="B4744" s="44"/>
      <c r="C4744" s="46"/>
      <c r="D4744" s="46"/>
      <c r="E4744" s="46"/>
      <c r="F4744" s="46"/>
      <c r="G4744" s="46"/>
      <c r="H4744" s="46"/>
      <c r="I4744" s="46"/>
      <c r="J4744" s="46"/>
      <c r="K4744" s="46"/>
      <c r="L4744" s="46"/>
      <c r="M4744" s="46"/>
      <c r="N4744" s="46"/>
      <c r="O4744" s="46"/>
    </row>
    <row r="4745" spans="1:15">
      <c r="A4745" s="45"/>
      <c r="B4745" s="44"/>
      <c r="C4745" s="46"/>
      <c r="D4745" s="46"/>
      <c r="E4745" s="46"/>
      <c r="F4745" s="46"/>
      <c r="G4745" s="46"/>
      <c r="H4745" s="46"/>
      <c r="I4745" s="46"/>
      <c r="J4745" s="46"/>
      <c r="K4745" s="46"/>
      <c r="L4745" s="46"/>
      <c r="M4745" s="46"/>
      <c r="N4745" s="46"/>
      <c r="O4745" s="46"/>
    </row>
    <row r="4746" spans="1:15">
      <c r="A4746" s="45"/>
      <c r="B4746" s="44"/>
      <c r="C4746" s="46"/>
      <c r="D4746" s="46"/>
      <c r="E4746" s="46"/>
      <c r="F4746" s="46"/>
      <c r="G4746" s="46"/>
      <c r="H4746" s="46"/>
      <c r="I4746" s="46"/>
      <c r="J4746" s="46"/>
      <c r="K4746" s="46"/>
      <c r="L4746" s="46"/>
      <c r="M4746" s="46"/>
      <c r="N4746" s="46"/>
      <c r="O4746" s="46"/>
    </row>
    <row r="4747" spans="1:15">
      <c r="A4747" s="45"/>
      <c r="B4747" s="44"/>
      <c r="C4747" s="46"/>
      <c r="D4747" s="46"/>
      <c r="E4747" s="46"/>
      <c r="F4747" s="46"/>
      <c r="G4747" s="46"/>
      <c r="H4747" s="46"/>
      <c r="I4747" s="46"/>
      <c r="J4747" s="46"/>
      <c r="K4747" s="46"/>
      <c r="L4747" s="46"/>
      <c r="M4747" s="46"/>
      <c r="N4747" s="46"/>
      <c r="O4747" s="46"/>
    </row>
    <row r="4748" spans="1:15">
      <c r="A4748" s="45"/>
      <c r="B4748" s="44"/>
      <c r="C4748" s="46"/>
      <c r="D4748" s="46"/>
      <c r="E4748" s="46"/>
      <c r="F4748" s="46"/>
      <c r="G4748" s="46"/>
      <c r="H4748" s="46"/>
      <c r="I4748" s="46"/>
      <c r="J4748" s="46"/>
      <c r="K4748" s="46"/>
      <c r="L4748" s="46"/>
      <c r="M4748" s="46"/>
      <c r="N4748" s="46"/>
      <c r="O4748" s="46"/>
    </row>
    <row r="4749" spans="1:15">
      <c r="A4749" s="45"/>
      <c r="B4749" s="44"/>
      <c r="C4749" s="46"/>
      <c r="D4749" s="46"/>
      <c r="E4749" s="46"/>
      <c r="F4749" s="46"/>
      <c r="G4749" s="46"/>
      <c r="H4749" s="46"/>
      <c r="I4749" s="46"/>
      <c r="J4749" s="46"/>
      <c r="K4749" s="46"/>
      <c r="L4749" s="46"/>
      <c r="M4749" s="46"/>
      <c r="N4749" s="46"/>
      <c r="O4749" s="46"/>
    </row>
    <row r="4750" spans="1:15">
      <c r="A4750" s="45"/>
      <c r="B4750" s="44"/>
      <c r="C4750" s="46"/>
      <c r="D4750" s="46"/>
      <c r="E4750" s="46"/>
      <c r="F4750" s="46"/>
      <c r="G4750" s="46"/>
      <c r="H4750" s="46"/>
      <c r="I4750" s="46"/>
      <c r="J4750" s="46"/>
      <c r="K4750" s="46"/>
      <c r="L4750" s="46"/>
      <c r="M4750" s="46"/>
      <c r="N4750" s="46"/>
      <c r="O4750" s="46"/>
    </row>
    <row r="4751" spans="1:15">
      <c r="A4751" s="45"/>
      <c r="B4751" s="44"/>
      <c r="C4751" s="46"/>
      <c r="D4751" s="46"/>
      <c r="E4751" s="46"/>
      <c r="F4751" s="46"/>
      <c r="G4751" s="46"/>
      <c r="H4751" s="46"/>
      <c r="I4751" s="46"/>
      <c r="J4751" s="46"/>
      <c r="K4751" s="46"/>
      <c r="L4751" s="46"/>
      <c r="M4751" s="46"/>
      <c r="N4751" s="46"/>
      <c r="O4751" s="46"/>
    </row>
    <row r="4752" spans="1:15">
      <c r="A4752" s="45"/>
      <c r="B4752" s="44"/>
      <c r="C4752" s="46"/>
      <c r="D4752" s="46"/>
      <c r="E4752" s="46"/>
      <c r="F4752" s="46"/>
      <c r="G4752" s="46"/>
      <c r="H4752" s="46"/>
      <c r="I4752" s="46"/>
      <c r="J4752" s="46"/>
      <c r="K4752" s="46"/>
      <c r="L4752" s="46"/>
      <c r="M4752" s="46"/>
      <c r="N4752" s="46"/>
      <c r="O4752" s="46"/>
    </row>
    <row r="4753" spans="1:15">
      <c r="A4753" s="45"/>
      <c r="B4753" s="44"/>
      <c r="C4753" s="46"/>
      <c r="D4753" s="46"/>
      <c r="E4753" s="46"/>
      <c r="F4753" s="46"/>
      <c r="G4753" s="46"/>
      <c r="H4753" s="46"/>
      <c r="I4753" s="46"/>
      <c r="J4753" s="46"/>
      <c r="K4753" s="46"/>
      <c r="L4753" s="46"/>
      <c r="M4753" s="46"/>
      <c r="N4753" s="46"/>
      <c r="O4753" s="46"/>
    </row>
    <row r="4754" spans="1:15">
      <c r="A4754" s="45"/>
      <c r="B4754" s="44"/>
      <c r="C4754" s="46"/>
      <c r="D4754" s="46"/>
      <c r="E4754" s="46"/>
      <c r="F4754" s="46"/>
      <c r="G4754" s="46"/>
      <c r="H4754" s="46"/>
      <c r="I4754" s="46"/>
      <c r="J4754" s="46"/>
      <c r="K4754" s="46"/>
      <c r="L4754" s="46"/>
      <c r="M4754" s="46"/>
      <c r="N4754" s="46"/>
      <c r="O4754" s="46"/>
    </row>
    <row r="4755" spans="1:15">
      <c r="A4755" s="45"/>
      <c r="B4755" s="44"/>
      <c r="C4755" s="46"/>
      <c r="D4755" s="46"/>
      <c r="E4755" s="46"/>
      <c r="F4755" s="46"/>
      <c r="G4755" s="46"/>
      <c r="H4755" s="46"/>
      <c r="I4755" s="46"/>
      <c r="J4755" s="46"/>
      <c r="K4755" s="46"/>
      <c r="L4755" s="46"/>
      <c r="M4755" s="46"/>
      <c r="N4755" s="46"/>
      <c r="O4755" s="46"/>
    </row>
    <row r="4756" spans="1:15">
      <c r="A4756" s="45"/>
      <c r="B4756" s="44"/>
      <c r="C4756" s="46"/>
      <c r="D4756" s="46"/>
      <c r="E4756" s="46"/>
      <c r="F4756" s="46"/>
      <c r="G4756" s="46"/>
      <c r="H4756" s="46"/>
      <c r="I4756" s="46"/>
      <c r="J4756" s="46"/>
      <c r="K4756" s="46"/>
      <c r="L4756" s="46"/>
      <c r="M4756" s="46"/>
      <c r="N4756" s="46"/>
      <c r="O4756" s="46"/>
    </row>
    <row r="4757" spans="1:15">
      <c r="A4757" s="45"/>
      <c r="B4757" s="44"/>
      <c r="C4757" s="46"/>
      <c r="D4757" s="46"/>
      <c r="E4757" s="46"/>
      <c r="F4757" s="46"/>
      <c r="G4757" s="46"/>
      <c r="H4757" s="46"/>
      <c r="I4757" s="46"/>
      <c r="J4757" s="46"/>
      <c r="K4757" s="46"/>
      <c r="L4757" s="46"/>
      <c r="M4757" s="46"/>
      <c r="N4757" s="46"/>
      <c r="O4757" s="46"/>
    </row>
    <row r="4758" spans="1:15">
      <c r="A4758" s="45"/>
      <c r="B4758" s="44"/>
      <c r="C4758" s="46"/>
      <c r="D4758" s="46"/>
      <c r="E4758" s="46"/>
      <c r="F4758" s="46"/>
      <c r="G4758" s="46"/>
      <c r="H4758" s="46"/>
      <c r="I4758" s="46"/>
      <c r="J4758" s="46"/>
      <c r="K4758" s="46"/>
      <c r="L4758" s="46"/>
      <c r="M4758" s="46"/>
      <c r="N4758" s="46"/>
      <c r="O4758" s="46"/>
    </row>
    <row r="4759" spans="1:15">
      <c r="A4759" s="45"/>
      <c r="B4759" s="44"/>
      <c r="C4759" s="46"/>
      <c r="D4759" s="46"/>
      <c r="E4759" s="46"/>
      <c r="F4759" s="46"/>
      <c r="G4759" s="46"/>
      <c r="H4759" s="46"/>
      <c r="I4759" s="46"/>
      <c r="J4759" s="46"/>
      <c r="K4759" s="46"/>
      <c r="L4759" s="46"/>
      <c r="M4759" s="46"/>
      <c r="N4759" s="46"/>
      <c r="O4759" s="46"/>
    </row>
    <row r="4760" spans="1:15">
      <c r="A4760" s="45"/>
      <c r="B4760" s="44"/>
      <c r="C4760" s="46"/>
      <c r="D4760" s="46"/>
      <c r="E4760" s="46"/>
      <c r="F4760" s="46"/>
      <c r="G4760" s="46"/>
      <c r="H4760" s="46"/>
      <c r="I4760" s="46"/>
      <c r="J4760" s="46"/>
      <c r="K4760" s="46"/>
      <c r="L4760" s="46"/>
      <c r="M4760" s="46"/>
      <c r="N4760" s="46"/>
      <c r="O4760" s="46"/>
    </row>
    <row r="4761" spans="1:15">
      <c r="A4761" s="45"/>
      <c r="B4761" s="44"/>
      <c r="C4761" s="46"/>
      <c r="D4761" s="46"/>
      <c r="E4761" s="46"/>
      <c r="F4761" s="46"/>
      <c r="G4761" s="46"/>
      <c r="H4761" s="46"/>
      <c r="I4761" s="46"/>
      <c r="J4761" s="46"/>
      <c r="K4761" s="46"/>
      <c r="L4761" s="46"/>
      <c r="M4761" s="46"/>
      <c r="N4761" s="46"/>
      <c r="O4761" s="46"/>
    </row>
    <row r="4762" spans="1:15">
      <c r="A4762" s="45"/>
      <c r="B4762" s="44"/>
      <c r="C4762" s="46"/>
      <c r="D4762" s="46"/>
      <c r="E4762" s="46"/>
      <c r="F4762" s="46"/>
      <c r="G4762" s="46"/>
      <c r="H4762" s="46"/>
      <c r="I4762" s="46"/>
      <c r="J4762" s="46"/>
      <c r="K4762" s="46"/>
      <c r="L4762" s="46"/>
      <c r="M4762" s="46"/>
      <c r="N4762" s="46"/>
      <c r="O4762" s="46"/>
    </row>
    <row r="4763" spans="1:15">
      <c r="A4763" s="45"/>
      <c r="B4763" s="44"/>
      <c r="C4763" s="46"/>
      <c r="D4763" s="46"/>
      <c r="E4763" s="46"/>
      <c r="F4763" s="46"/>
      <c r="G4763" s="46"/>
      <c r="H4763" s="46"/>
      <c r="I4763" s="46"/>
      <c r="J4763" s="46"/>
      <c r="K4763" s="46"/>
      <c r="L4763" s="46"/>
      <c r="M4763" s="46"/>
      <c r="N4763" s="46"/>
      <c r="O4763" s="46"/>
    </row>
    <row r="4764" spans="1:15">
      <c r="A4764" s="45"/>
      <c r="B4764" s="44"/>
      <c r="C4764" s="46"/>
      <c r="D4764" s="46"/>
      <c r="E4764" s="46"/>
      <c r="F4764" s="46"/>
      <c r="G4764" s="46"/>
      <c r="H4764" s="46"/>
      <c r="I4764" s="46"/>
      <c r="J4764" s="46"/>
      <c r="K4764" s="46"/>
      <c r="L4764" s="46"/>
      <c r="M4764" s="46"/>
      <c r="N4764" s="46"/>
      <c r="O4764" s="46"/>
    </row>
    <row r="4765" spans="1:15">
      <c r="A4765" s="45"/>
      <c r="B4765" s="44"/>
      <c r="C4765" s="46"/>
      <c r="D4765" s="46"/>
      <c r="E4765" s="46"/>
      <c r="F4765" s="46"/>
      <c r="G4765" s="46"/>
      <c r="H4765" s="46"/>
      <c r="I4765" s="46"/>
      <c r="J4765" s="46"/>
      <c r="K4765" s="46"/>
      <c r="L4765" s="46"/>
      <c r="M4765" s="46"/>
      <c r="N4765" s="46"/>
      <c r="O4765" s="46"/>
    </row>
    <row r="4766" spans="1:15">
      <c r="A4766" s="45"/>
      <c r="B4766" s="44"/>
      <c r="C4766" s="46"/>
      <c r="D4766" s="46"/>
      <c r="E4766" s="46"/>
      <c r="F4766" s="46"/>
      <c r="G4766" s="46"/>
      <c r="H4766" s="46"/>
      <c r="I4766" s="46"/>
      <c r="J4766" s="46"/>
      <c r="K4766" s="46"/>
      <c r="L4766" s="46"/>
      <c r="M4766" s="46"/>
      <c r="N4766" s="46"/>
      <c r="O4766" s="46"/>
    </row>
    <row r="4767" spans="1:15">
      <c r="A4767" s="45"/>
      <c r="B4767" s="44"/>
      <c r="C4767" s="46"/>
      <c r="D4767" s="46"/>
      <c r="E4767" s="46"/>
      <c r="F4767" s="46"/>
      <c r="G4767" s="46"/>
      <c r="H4767" s="46"/>
      <c r="I4767" s="46"/>
      <c r="J4767" s="46"/>
      <c r="K4767" s="46"/>
      <c r="L4767" s="46"/>
      <c r="M4767" s="46"/>
      <c r="N4767" s="46"/>
      <c r="O4767" s="46"/>
    </row>
    <row r="4768" spans="1:15">
      <c r="A4768" s="45"/>
      <c r="B4768" s="44"/>
      <c r="C4768" s="46"/>
      <c r="D4768" s="46"/>
      <c r="E4768" s="46"/>
      <c r="F4768" s="46"/>
      <c r="G4768" s="46"/>
      <c r="H4768" s="46"/>
      <c r="I4768" s="46"/>
      <c r="J4768" s="46"/>
      <c r="K4768" s="46"/>
      <c r="L4768" s="46"/>
      <c r="M4768" s="46"/>
      <c r="N4768" s="46"/>
      <c r="O4768" s="46"/>
    </row>
    <row r="4769" spans="1:15">
      <c r="A4769" s="45"/>
      <c r="B4769" s="44"/>
      <c r="C4769" s="46"/>
      <c r="D4769" s="46"/>
      <c r="E4769" s="46"/>
      <c r="F4769" s="46"/>
      <c r="G4769" s="46"/>
      <c r="H4769" s="46"/>
      <c r="I4769" s="46"/>
      <c r="J4769" s="46"/>
      <c r="K4769" s="46"/>
      <c r="L4769" s="46"/>
      <c r="M4769" s="46"/>
      <c r="N4769" s="46"/>
      <c r="O4769" s="46"/>
    </row>
    <row r="4770" spans="1:15">
      <c r="A4770" s="45"/>
      <c r="B4770" s="44"/>
      <c r="C4770" s="46"/>
      <c r="D4770" s="46"/>
      <c r="E4770" s="46"/>
      <c r="F4770" s="46"/>
      <c r="G4770" s="46"/>
      <c r="H4770" s="46"/>
      <c r="I4770" s="46"/>
      <c r="J4770" s="46"/>
      <c r="K4770" s="46"/>
      <c r="L4770" s="46"/>
      <c r="M4770" s="46"/>
      <c r="N4770" s="46"/>
      <c r="O4770" s="46"/>
    </row>
    <row r="4771" spans="1:15">
      <c r="A4771" s="45"/>
      <c r="B4771" s="44"/>
      <c r="C4771" s="46"/>
      <c r="D4771" s="46"/>
      <c r="E4771" s="46"/>
      <c r="F4771" s="46"/>
      <c r="G4771" s="46"/>
      <c r="H4771" s="46"/>
      <c r="I4771" s="46"/>
      <c r="J4771" s="46"/>
      <c r="K4771" s="46"/>
      <c r="L4771" s="46"/>
      <c r="M4771" s="46"/>
      <c r="N4771" s="46"/>
      <c r="O4771" s="46"/>
    </row>
    <row r="4772" spans="1:15">
      <c r="A4772" s="45"/>
      <c r="B4772" s="44"/>
      <c r="C4772" s="46"/>
      <c r="D4772" s="46"/>
      <c r="E4772" s="46"/>
      <c r="F4772" s="46"/>
      <c r="G4772" s="46"/>
      <c r="H4772" s="46"/>
      <c r="I4772" s="46"/>
      <c r="J4772" s="46"/>
      <c r="K4772" s="46"/>
      <c r="L4772" s="46"/>
      <c r="M4772" s="46"/>
      <c r="N4772" s="46"/>
      <c r="O4772" s="46"/>
    </row>
    <row r="4773" spans="1:15">
      <c r="A4773" s="45"/>
      <c r="B4773" s="44"/>
      <c r="C4773" s="46"/>
      <c r="D4773" s="46"/>
      <c r="E4773" s="46"/>
      <c r="F4773" s="46"/>
      <c r="G4773" s="46"/>
      <c r="H4773" s="46"/>
      <c r="I4773" s="46"/>
      <c r="J4773" s="46"/>
      <c r="K4773" s="46"/>
      <c r="L4773" s="46"/>
      <c r="M4773" s="46"/>
      <c r="N4773" s="46"/>
      <c r="O4773" s="46"/>
    </row>
    <row r="4774" spans="1:15">
      <c r="A4774" s="45"/>
      <c r="B4774" s="44"/>
      <c r="C4774" s="46"/>
      <c r="D4774" s="46"/>
      <c r="E4774" s="46"/>
      <c r="F4774" s="46"/>
      <c r="G4774" s="46"/>
      <c r="H4774" s="46"/>
      <c r="I4774" s="46"/>
      <c r="J4774" s="46"/>
      <c r="K4774" s="46"/>
      <c r="L4774" s="46"/>
      <c r="M4774" s="46"/>
      <c r="N4774" s="46"/>
      <c r="O4774" s="46"/>
    </row>
    <row r="4775" spans="1:15">
      <c r="A4775" s="45"/>
      <c r="B4775" s="44"/>
      <c r="C4775" s="46"/>
      <c r="D4775" s="46"/>
      <c r="E4775" s="46"/>
      <c r="F4775" s="46"/>
      <c r="G4775" s="46"/>
      <c r="H4775" s="46"/>
      <c r="I4775" s="46"/>
      <c r="J4775" s="46"/>
      <c r="K4775" s="46"/>
      <c r="L4775" s="46"/>
      <c r="M4775" s="46"/>
      <c r="N4775" s="46"/>
      <c r="O4775" s="46"/>
    </row>
    <row r="4776" spans="1:15">
      <c r="A4776" s="45"/>
      <c r="B4776" s="44"/>
      <c r="C4776" s="46"/>
      <c r="D4776" s="46"/>
      <c r="E4776" s="46"/>
      <c r="F4776" s="46"/>
      <c r="G4776" s="46"/>
      <c r="H4776" s="46"/>
      <c r="I4776" s="46"/>
      <c r="J4776" s="46"/>
      <c r="K4776" s="46"/>
      <c r="L4776" s="46"/>
      <c r="M4776" s="46"/>
      <c r="N4776" s="46"/>
      <c r="O4776" s="46"/>
    </row>
    <row r="4777" spans="1:15">
      <c r="A4777" s="45"/>
      <c r="B4777" s="44"/>
      <c r="C4777" s="46"/>
      <c r="D4777" s="46"/>
      <c r="E4777" s="46"/>
      <c r="F4777" s="46"/>
      <c r="G4777" s="46"/>
      <c r="H4777" s="46"/>
      <c r="I4777" s="46"/>
      <c r="J4777" s="46"/>
      <c r="K4777" s="46"/>
      <c r="L4777" s="46"/>
      <c r="M4777" s="46"/>
      <c r="N4777" s="46"/>
      <c r="O4777" s="46"/>
    </row>
    <row r="4778" spans="1:15">
      <c r="A4778" s="45"/>
      <c r="B4778" s="44"/>
      <c r="C4778" s="46"/>
      <c r="D4778" s="46"/>
      <c r="E4778" s="46"/>
      <c r="F4778" s="46"/>
      <c r="G4778" s="46"/>
      <c r="H4778" s="46"/>
      <c r="I4778" s="46"/>
      <c r="J4778" s="46"/>
      <c r="K4778" s="46"/>
      <c r="L4778" s="46"/>
      <c r="M4778" s="46"/>
      <c r="N4778" s="46"/>
      <c r="O4778" s="46"/>
    </row>
    <row r="4779" spans="1:15">
      <c r="A4779" s="45"/>
      <c r="B4779" s="44"/>
      <c r="C4779" s="46"/>
      <c r="D4779" s="46"/>
      <c r="E4779" s="46"/>
      <c r="F4779" s="46"/>
      <c r="G4779" s="46"/>
      <c r="H4779" s="46"/>
      <c r="I4779" s="46"/>
      <c r="J4779" s="46"/>
      <c r="K4779" s="46"/>
      <c r="L4779" s="46"/>
      <c r="M4779" s="46"/>
      <c r="N4779" s="46"/>
      <c r="O4779" s="46"/>
    </row>
    <row r="4780" spans="1:15">
      <c r="A4780" s="45"/>
      <c r="B4780" s="44"/>
      <c r="C4780" s="46"/>
      <c r="D4780" s="46"/>
      <c r="E4780" s="46"/>
      <c r="F4780" s="46"/>
      <c r="G4780" s="46"/>
      <c r="H4780" s="46"/>
      <c r="I4780" s="46"/>
      <c r="J4780" s="46"/>
      <c r="K4780" s="46"/>
      <c r="L4780" s="46"/>
      <c r="M4780" s="46"/>
      <c r="N4780" s="46"/>
      <c r="O4780" s="46"/>
    </row>
    <row r="4781" spans="1:15">
      <c r="A4781" s="45"/>
      <c r="B4781" s="44"/>
      <c r="C4781" s="46"/>
      <c r="D4781" s="46"/>
      <c r="E4781" s="46"/>
      <c r="F4781" s="46"/>
      <c r="G4781" s="46"/>
      <c r="H4781" s="46"/>
      <c r="I4781" s="46"/>
      <c r="J4781" s="46"/>
      <c r="K4781" s="46"/>
      <c r="L4781" s="46"/>
      <c r="M4781" s="46"/>
      <c r="N4781" s="46"/>
      <c r="O4781" s="46"/>
    </row>
    <row r="4782" spans="1:15">
      <c r="A4782" s="45"/>
      <c r="B4782" s="44"/>
      <c r="C4782" s="46"/>
      <c r="D4782" s="46"/>
      <c r="E4782" s="46"/>
      <c r="F4782" s="46"/>
      <c r="G4782" s="46"/>
      <c r="H4782" s="46"/>
      <c r="I4782" s="46"/>
      <c r="J4782" s="46"/>
      <c r="K4782" s="46"/>
      <c r="L4782" s="46"/>
      <c r="M4782" s="46"/>
      <c r="N4782" s="46"/>
      <c r="O4782" s="46"/>
    </row>
    <row r="4783" spans="1:15">
      <c r="A4783" s="45"/>
      <c r="B4783" s="44"/>
      <c r="C4783" s="46"/>
      <c r="D4783" s="46"/>
      <c r="E4783" s="46"/>
      <c r="F4783" s="46"/>
      <c r="G4783" s="46"/>
      <c r="H4783" s="46"/>
      <c r="I4783" s="46"/>
      <c r="J4783" s="46"/>
      <c r="K4783" s="46"/>
      <c r="L4783" s="46"/>
      <c r="M4783" s="46"/>
      <c r="N4783" s="46"/>
      <c r="O4783" s="46"/>
    </row>
    <row r="4784" spans="1:15">
      <c r="A4784" s="45"/>
      <c r="B4784" s="44"/>
      <c r="C4784" s="46"/>
      <c r="D4784" s="46"/>
      <c r="E4784" s="46"/>
      <c r="F4784" s="46"/>
      <c r="G4784" s="46"/>
      <c r="H4784" s="46"/>
      <c r="I4784" s="46"/>
      <c r="J4784" s="46"/>
      <c r="K4784" s="46"/>
      <c r="L4784" s="46"/>
      <c r="M4784" s="46"/>
      <c r="N4784" s="46"/>
      <c r="O4784" s="46"/>
    </row>
    <row r="4785" spans="1:15">
      <c r="A4785" s="45"/>
      <c r="B4785" s="44"/>
      <c r="C4785" s="46"/>
      <c r="D4785" s="46"/>
      <c r="E4785" s="46"/>
      <c r="F4785" s="46"/>
      <c r="G4785" s="46"/>
      <c r="H4785" s="46"/>
      <c r="I4785" s="46"/>
      <c r="J4785" s="46"/>
      <c r="K4785" s="46"/>
      <c r="L4785" s="46"/>
      <c r="M4785" s="46"/>
      <c r="N4785" s="46"/>
      <c r="O4785" s="46"/>
    </row>
    <row r="4786" spans="1:15">
      <c r="A4786" s="45"/>
      <c r="B4786" s="44"/>
      <c r="C4786" s="46"/>
      <c r="D4786" s="46"/>
      <c r="E4786" s="46"/>
      <c r="F4786" s="46"/>
      <c r="G4786" s="46"/>
      <c r="H4786" s="46"/>
      <c r="I4786" s="46"/>
      <c r="J4786" s="46"/>
      <c r="K4786" s="46"/>
      <c r="L4786" s="46"/>
      <c r="M4786" s="46"/>
      <c r="N4786" s="46"/>
      <c r="O4786" s="46"/>
    </row>
    <row r="4787" spans="1:15">
      <c r="A4787" s="45"/>
      <c r="B4787" s="44"/>
      <c r="C4787" s="46"/>
      <c r="D4787" s="46"/>
      <c r="E4787" s="46"/>
      <c r="F4787" s="46"/>
      <c r="G4787" s="46"/>
      <c r="H4787" s="46"/>
      <c r="I4787" s="46"/>
      <c r="J4787" s="46"/>
      <c r="K4787" s="46"/>
      <c r="L4787" s="46"/>
      <c r="M4787" s="46"/>
      <c r="N4787" s="46"/>
      <c r="O4787" s="46"/>
    </row>
    <row r="4788" spans="1:15">
      <c r="A4788" s="45"/>
      <c r="B4788" s="44"/>
      <c r="C4788" s="46"/>
      <c r="D4788" s="46"/>
      <c r="E4788" s="46"/>
      <c r="F4788" s="46"/>
      <c r="G4788" s="46"/>
      <c r="H4788" s="46"/>
      <c r="I4788" s="46"/>
      <c r="J4788" s="46"/>
      <c r="K4788" s="46"/>
      <c r="L4788" s="46"/>
      <c r="M4788" s="46"/>
      <c r="N4788" s="46"/>
      <c r="O4788" s="46"/>
    </row>
    <row r="4789" spans="1:15">
      <c r="A4789" s="45"/>
      <c r="B4789" s="44"/>
      <c r="C4789" s="46"/>
      <c r="D4789" s="46"/>
      <c r="E4789" s="46"/>
      <c r="F4789" s="46"/>
      <c r="G4789" s="46"/>
      <c r="H4789" s="46"/>
      <c r="I4789" s="46"/>
      <c r="J4789" s="46"/>
      <c r="K4789" s="46"/>
      <c r="L4789" s="46"/>
      <c r="M4789" s="46"/>
      <c r="N4789" s="46"/>
      <c r="O4789" s="46"/>
    </row>
    <row r="4790" spans="1:15">
      <c r="A4790" s="45"/>
      <c r="B4790" s="44"/>
      <c r="C4790" s="46"/>
      <c r="D4790" s="46"/>
      <c r="E4790" s="46"/>
      <c r="F4790" s="46"/>
      <c r="G4790" s="46"/>
      <c r="H4790" s="46"/>
      <c r="I4790" s="46"/>
      <c r="J4790" s="46"/>
      <c r="K4790" s="46"/>
      <c r="L4790" s="46"/>
      <c r="M4790" s="46"/>
      <c r="N4790" s="46"/>
      <c r="O4790" s="46"/>
    </row>
    <row r="4791" spans="1:15">
      <c r="A4791" s="45"/>
      <c r="B4791" s="44"/>
      <c r="C4791" s="46"/>
      <c r="D4791" s="46"/>
      <c r="E4791" s="46"/>
      <c r="F4791" s="46"/>
      <c r="G4791" s="46"/>
      <c r="H4791" s="46"/>
      <c r="I4791" s="46"/>
      <c r="J4791" s="46"/>
      <c r="K4791" s="46"/>
      <c r="L4791" s="46"/>
      <c r="M4791" s="46"/>
      <c r="N4791" s="46"/>
      <c r="O4791" s="46"/>
    </row>
    <row r="4792" spans="1:15">
      <c r="A4792" s="45"/>
      <c r="B4792" s="44"/>
      <c r="C4792" s="46"/>
      <c r="D4792" s="46"/>
      <c r="E4792" s="46"/>
      <c r="F4792" s="46"/>
      <c r="G4792" s="46"/>
      <c r="H4792" s="46"/>
      <c r="I4792" s="46"/>
      <c r="J4792" s="46"/>
      <c r="K4792" s="46"/>
      <c r="L4792" s="46"/>
      <c r="M4792" s="46"/>
      <c r="N4792" s="46"/>
      <c r="O4792" s="46"/>
    </row>
    <row r="4793" spans="1:15">
      <c r="A4793" s="45"/>
      <c r="B4793" s="44"/>
      <c r="C4793" s="46"/>
      <c r="D4793" s="46"/>
      <c r="E4793" s="46"/>
      <c r="F4793" s="46"/>
      <c r="G4793" s="46"/>
      <c r="H4793" s="46"/>
      <c r="I4793" s="46"/>
      <c r="J4793" s="46"/>
      <c r="K4793" s="46"/>
      <c r="L4793" s="46"/>
      <c r="M4793" s="46"/>
      <c r="N4793" s="46"/>
      <c r="O4793" s="46"/>
    </row>
    <row r="4794" spans="1:15">
      <c r="A4794" s="45"/>
      <c r="B4794" s="44"/>
      <c r="C4794" s="46"/>
      <c r="D4794" s="46"/>
      <c r="E4794" s="46"/>
      <c r="F4794" s="46"/>
      <c r="G4794" s="46"/>
      <c r="H4794" s="46"/>
      <c r="I4794" s="46"/>
      <c r="J4794" s="46"/>
      <c r="K4794" s="46"/>
      <c r="L4794" s="46"/>
      <c r="M4794" s="46"/>
      <c r="N4794" s="46"/>
      <c r="O4794" s="46"/>
    </row>
    <row r="4795" spans="1:15">
      <c r="A4795" s="45"/>
      <c r="B4795" s="44"/>
      <c r="C4795" s="46"/>
      <c r="D4795" s="46"/>
      <c r="E4795" s="46"/>
      <c r="F4795" s="46"/>
      <c r="G4795" s="46"/>
      <c r="H4795" s="46"/>
      <c r="I4795" s="46"/>
      <c r="J4795" s="46"/>
      <c r="K4795" s="46"/>
      <c r="L4795" s="46"/>
      <c r="M4795" s="46"/>
      <c r="N4795" s="46"/>
      <c r="O4795" s="46"/>
    </row>
    <row r="4796" spans="1:15">
      <c r="A4796" s="45"/>
      <c r="B4796" s="44"/>
      <c r="C4796" s="46"/>
      <c r="D4796" s="46"/>
      <c r="E4796" s="46"/>
      <c r="F4796" s="46"/>
      <c r="G4796" s="46"/>
      <c r="H4796" s="46"/>
      <c r="I4796" s="46"/>
      <c r="J4796" s="46"/>
      <c r="K4796" s="46"/>
      <c r="L4796" s="46"/>
      <c r="M4796" s="46"/>
      <c r="N4796" s="46"/>
      <c r="O4796" s="46"/>
    </row>
    <row r="4797" spans="1:15">
      <c r="A4797" s="45"/>
      <c r="B4797" s="44"/>
      <c r="C4797" s="46"/>
      <c r="D4797" s="46"/>
      <c r="E4797" s="46"/>
      <c r="F4797" s="46"/>
      <c r="G4797" s="46"/>
      <c r="H4797" s="46"/>
      <c r="I4797" s="46"/>
      <c r="J4797" s="46"/>
      <c r="K4797" s="46"/>
      <c r="L4797" s="46"/>
      <c r="M4797" s="46"/>
      <c r="N4797" s="46"/>
      <c r="O4797" s="46"/>
    </row>
    <row r="4798" spans="1:15">
      <c r="A4798" s="45"/>
      <c r="B4798" s="44"/>
      <c r="C4798" s="46"/>
      <c r="D4798" s="46"/>
      <c r="E4798" s="46"/>
      <c r="F4798" s="46"/>
      <c r="G4798" s="46"/>
      <c r="H4798" s="46"/>
      <c r="I4798" s="46"/>
      <c r="J4798" s="46"/>
      <c r="K4798" s="46"/>
      <c r="L4798" s="46"/>
      <c r="M4798" s="46"/>
      <c r="N4798" s="46"/>
      <c r="O4798" s="46"/>
    </row>
    <row r="4799" spans="1:15">
      <c r="A4799" s="45"/>
      <c r="B4799" s="44"/>
      <c r="C4799" s="46"/>
      <c r="D4799" s="46"/>
      <c r="E4799" s="46"/>
      <c r="F4799" s="46"/>
      <c r="G4799" s="46"/>
      <c r="H4799" s="46"/>
      <c r="I4799" s="46"/>
      <c r="J4799" s="46"/>
      <c r="K4799" s="46"/>
      <c r="L4799" s="46"/>
      <c r="M4799" s="46"/>
      <c r="N4799" s="46"/>
      <c r="O4799" s="46"/>
    </row>
    <row r="4800" spans="1:15">
      <c r="A4800" s="45"/>
      <c r="B4800" s="44"/>
      <c r="C4800" s="46"/>
      <c r="D4800" s="46"/>
      <c r="E4800" s="46"/>
      <c r="F4800" s="46"/>
      <c r="G4800" s="46"/>
      <c r="H4800" s="46"/>
      <c r="I4800" s="46"/>
      <c r="J4800" s="46"/>
      <c r="K4800" s="46"/>
      <c r="L4800" s="46"/>
      <c r="M4800" s="46"/>
      <c r="N4800" s="46"/>
      <c r="O4800" s="46"/>
    </row>
    <row r="4801" spans="1:15">
      <c r="A4801" s="45"/>
      <c r="B4801" s="44"/>
      <c r="C4801" s="46"/>
      <c r="D4801" s="46"/>
      <c r="E4801" s="46"/>
      <c r="F4801" s="46"/>
      <c r="G4801" s="46"/>
      <c r="H4801" s="46"/>
      <c r="I4801" s="46"/>
      <c r="J4801" s="46"/>
      <c r="K4801" s="46"/>
      <c r="L4801" s="46"/>
      <c r="M4801" s="46"/>
      <c r="N4801" s="46"/>
      <c r="O4801" s="46"/>
    </row>
    <row r="4802" spans="1:15">
      <c r="A4802" s="45"/>
      <c r="B4802" s="44"/>
      <c r="C4802" s="46"/>
      <c r="D4802" s="46"/>
      <c r="E4802" s="46"/>
      <c r="F4802" s="46"/>
      <c r="G4802" s="46"/>
      <c r="H4802" s="46"/>
      <c r="I4802" s="46"/>
      <c r="J4802" s="46"/>
      <c r="K4802" s="46"/>
      <c r="L4802" s="46"/>
      <c r="M4802" s="46"/>
      <c r="N4802" s="46"/>
      <c r="O4802" s="46"/>
    </row>
    <row r="4803" spans="1:15">
      <c r="A4803" s="45"/>
      <c r="B4803" s="44"/>
      <c r="C4803" s="46"/>
      <c r="D4803" s="46"/>
      <c r="E4803" s="46"/>
      <c r="F4803" s="46"/>
      <c r="G4803" s="46"/>
      <c r="H4803" s="46"/>
      <c r="I4803" s="46"/>
      <c r="J4803" s="46"/>
      <c r="K4803" s="46"/>
      <c r="L4803" s="46"/>
      <c r="M4803" s="46"/>
      <c r="N4803" s="46"/>
      <c r="O4803" s="46"/>
    </row>
    <row r="4804" spans="1:15">
      <c r="A4804" s="45"/>
      <c r="B4804" s="44"/>
      <c r="C4804" s="46"/>
      <c r="D4804" s="46"/>
      <c r="E4804" s="46"/>
      <c r="F4804" s="46"/>
      <c r="G4804" s="46"/>
      <c r="H4804" s="46"/>
      <c r="I4804" s="46"/>
      <c r="J4804" s="46"/>
      <c r="K4804" s="46"/>
      <c r="L4804" s="46"/>
      <c r="M4804" s="46"/>
      <c r="N4804" s="46"/>
      <c r="O4804" s="46"/>
    </row>
    <row r="4805" spans="1:15">
      <c r="A4805" s="45"/>
      <c r="B4805" s="44"/>
      <c r="C4805" s="46"/>
      <c r="D4805" s="46"/>
      <c r="E4805" s="46"/>
      <c r="F4805" s="46"/>
      <c r="G4805" s="46"/>
      <c r="H4805" s="46"/>
      <c r="I4805" s="46"/>
      <c r="J4805" s="46"/>
      <c r="K4805" s="46"/>
      <c r="L4805" s="46"/>
      <c r="M4805" s="46"/>
      <c r="N4805" s="46"/>
      <c r="O4805" s="46"/>
    </row>
    <row r="4806" spans="1:15">
      <c r="A4806" s="45"/>
      <c r="B4806" s="44"/>
      <c r="C4806" s="46"/>
      <c r="D4806" s="46"/>
      <c r="E4806" s="46"/>
      <c r="F4806" s="46"/>
      <c r="G4806" s="46"/>
      <c r="H4806" s="46"/>
      <c r="I4806" s="46"/>
      <c r="J4806" s="46"/>
      <c r="K4806" s="46"/>
      <c r="L4806" s="46"/>
      <c r="M4806" s="46"/>
      <c r="N4806" s="46"/>
      <c r="O4806" s="46"/>
    </row>
    <row r="4807" spans="1:15">
      <c r="A4807" s="45"/>
      <c r="B4807" s="44"/>
      <c r="C4807" s="46"/>
      <c r="D4807" s="46"/>
      <c r="E4807" s="46"/>
      <c r="F4807" s="46"/>
      <c r="G4807" s="46"/>
      <c r="H4807" s="46"/>
      <c r="I4807" s="46"/>
      <c r="J4807" s="46"/>
      <c r="K4807" s="46"/>
      <c r="L4807" s="46"/>
      <c r="M4807" s="46"/>
      <c r="N4807" s="46"/>
      <c r="O4807" s="46"/>
    </row>
    <row r="4808" spans="1:15">
      <c r="A4808" s="45"/>
      <c r="B4808" s="44"/>
      <c r="C4808" s="46"/>
      <c r="D4808" s="46"/>
      <c r="E4808" s="46"/>
      <c r="F4808" s="46"/>
      <c r="G4808" s="46"/>
      <c r="H4808" s="46"/>
      <c r="I4808" s="46"/>
      <c r="J4808" s="46"/>
      <c r="K4808" s="46"/>
      <c r="L4808" s="46"/>
      <c r="M4808" s="46"/>
      <c r="N4808" s="46"/>
      <c r="O4808" s="46"/>
    </row>
    <row r="4809" spans="1:15">
      <c r="A4809" s="45"/>
      <c r="B4809" s="44"/>
      <c r="C4809" s="46"/>
      <c r="D4809" s="46"/>
      <c r="E4809" s="46"/>
      <c r="F4809" s="46"/>
      <c r="G4809" s="46"/>
      <c r="H4809" s="46"/>
      <c r="I4809" s="46"/>
      <c r="J4809" s="46"/>
      <c r="K4809" s="46"/>
      <c r="L4809" s="46"/>
      <c r="M4809" s="46"/>
      <c r="N4809" s="46"/>
      <c r="O4809" s="46"/>
    </row>
    <row r="4810" spans="1:15">
      <c r="A4810" s="45"/>
      <c r="B4810" s="44"/>
      <c r="C4810" s="46"/>
      <c r="D4810" s="46"/>
      <c r="E4810" s="46"/>
      <c r="F4810" s="46"/>
      <c r="G4810" s="46"/>
      <c r="H4810" s="46"/>
      <c r="I4810" s="46"/>
      <c r="J4810" s="46"/>
      <c r="K4810" s="46"/>
      <c r="L4810" s="46"/>
      <c r="M4810" s="46"/>
      <c r="N4810" s="46"/>
      <c r="O4810" s="46"/>
    </row>
    <row r="4811" spans="1:15">
      <c r="A4811" s="45"/>
      <c r="B4811" s="44"/>
      <c r="C4811" s="46"/>
      <c r="D4811" s="46"/>
      <c r="E4811" s="46"/>
      <c r="F4811" s="46"/>
      <c r="G4811" s="46"/>
      <c r="H4811" s="46"/>
      <c r="I4811" s="46"/>
      <c r="J4811" s="46"/>
      <c r="K4811" s="46"/>
      <c r="L4811" s="46"/>
      <c r="M4811" s="46"/>
      <c r="N4811" s="46"/>
      <c r="O4811" s="46"/>
    </row>
    <row r="4812" spans="1:15">
      <c r="A4812" s="45"/>
      <c r="B4812" s="44"/>
      <c r="C4812" s="46"/>
      <c r="D4812" s="46"/>
      <c r="E4812" s="46"/>
      <c r="F4812" s="46"/>
      <c r="G4812" s="46"/>
      <c r="H4812" s="46"/>
      <c r="I4812" s="46"/>
      <c r="J4812" s="46"/>
      <c r="K4812" s="46"/>
      <c r="L4812" s="46"/>
      <c r="M4812" s="46"/>
      <c r="N4812" s="46"/>
      <c r="O4812" s="46"/>
    </row>
    <row r="4813" spans="1:15">
      <c r="A4813" s="45"/>
      <c r="B4813" s="44"/>
      <c r="C4813" s="46"/>
      <c r="D4813" s="46"/>
      <c r="E4813" s="46"/>
      <c r="F4813" s="46"/>
      <c r="G4813" s="46"/>
      <c r="H4813" s="46"/>
      <c r="I4813" s="46"/>
      <c r="J4813" s="46"/>
      <c r="K4813" s="46"/>
      <c r="L4813" s="46"/>
      <c r="M4813" s="46"/>
      <c r="N4813" s="46"/>
      <c r="O4813" s="46"/>
    </row>
    <row r="4814" spans="1:15">
      <c r="A4814" s="45"/>
      <c r="B4814" s="44"/>
      <c r="C4814" s="46"/>
      <c r="D4814" s="46"/>
      <c r="E4814" s="46"/>
      <c r="F4814" s="46"/>
      <c r="G4814" s="46"/>
      <c r="H4814" s="46"/>
      <c r="I4814" s="46"/>
      <c r="J4814" s="46"/>
      <c r="K4814" s="46"/>
      <c r="L4814" s="46"/>
      <c r="M4814" s="46"/>
      <c r="N4814" s="46"/>
      <c r="O4814" s="46"/>
    </row>
    <row r="4815" spans="1:15">
      <c r="A4815" s="45"/>
      <c r="B4815" s="44"/>
      <c r="C4815" s="46"/>
      <c r="D4815" s="46"/>
      <c r="E4815" s="46"/>
      <c r="F4815" s="46"/>
      <c r="G4815" s="46"/>
      <c r="H4815" s="46"/>
      <c r="I4815" s="46"/>
      <c r="J4815" s="46"/>
      <c r="K4815" s="46"/>
      <c r="L4815" s="46"/>
      <c r="M4815" s="46"/>
      <c r="N4815" s="46"/>
      <c r="O4815" s="46"/>
    </row>
    <row r="4816" spans="1:15">
      <c r="A4816" s="45"/>
      <c r="B4816" s="44"/>
      <c r="C4816" s="46"/>
      <c r="D4816" s="46"/>
      <c r="E4816" s="46"/>
      <c r="F4816" s="46"/>
      <c r="G4816" s="46"/>
      <c r="H4816" s="46"/>
      <c r="I4816" s="46"/>
      <c r="J4816" s="46"/>
      <c r="K4816" s="46"/>
      <c r="L4816" s="46"/>
      <c r="M4816" s="46"/>
      <c r="N4816" s="46"/>
      <c r="O4816" s="46"/>
    </row>
    <row r="4817" spans="1:15">
      <c r="A4817" s="45"/>
      <c r="B4817" s="44"/>
      <c r="C4817" s="46"/>
      <c r="D4817" s="46"/>
      <c r="E4817" s="46"/>
      <c r="F4817" s="46"/>
      <c r="G4817" s="46"/>
      <c r="H4817" s="46"/>
      <c r="I4817" s="46"/>
      <c r="J4817" s="46"/>
      <c r="K4817" s="46"/>
      <c r="L4817" s="46"/>
      <c r="M4817" s="46"/>
      <c r="N4817" s="46"/>
      <c r="O4817" s="46"/>
    </row>
    <row r="4818" spans="1:15">
      <c r="A4818" s="45"/>
      <c r="B4818" s="44"/>
      <c r="C4818" s="46"/>
      <c r="D4818" s="46"/>
      <c r="E4818" s="46"/>
      <c r="F4818" s="46"/>
      <c r="G4818" s="46"/>
      <c r="H4818" s="46"/>
      <c r="I4818" s="46"/>
      <c r="J4818" s="46"/>
      <c r="K4818" s="46"/>
      <c r="L4818" s="46"/>
      <c r="M4818" s="46"/>
      <c r="N4818" s="46"/>
      <c r="O4818" s="46"/>
    </row>
    <row r="4819" spans="1:15">
      <c r="A4819" s="45"/>
      <c r="B4819" s="44"/>
      <c r="C4819" s="46"/>
      <c r="D4819" s="46"/>
      <c r="E4819" s="46"/>
      <c r="F4819" s="46"/>
      <c r="G4819" s="46"/>
      <c r="H4819" s="46"/>
      <c r="I4819" s="46"/>
      <c r="J4819" s="46"/>
      <c r="K4819" s="46"/>
      <c r="L4819" s="46"/>
      <c r="M4819" s="46"/>
      <c r="N4819" s="46"/>
      <c r="O4819" s="46"/>
    </row>
    <row r="4820" spans="1:15">
      <c r="A4820" s="45"/>
      <c r="B4820" s="44"/>
      <c r="C4820" s="46"/>
      <c r="D4820" s="46"/>
      <c r="E4820" s="46"/>
      <c r="F4820" s="46"/>
      <c r="G4820" s="46"/>
      <c r="H4820" s="46"/>
      <c r="I4820" s="46"/>
      <c r="J4820" s="46"/>
      <c r="K4820" s="46"/>
      <c r="L4820" s="46"/>
      <c r="M4820" s="46"/>
      <c r="N4820" s="46"/>
      <c r="O4820" s="46"/>
    </row>
    <row r="4821" spans="1:15">
      <c r="A4821" s="45"/>
      <c r="B4821" s="44"/>
      <c r="C4821" s="46"/>
      <c r="D4821" s="46"/>
      <c r="E4821" s="46"/>
      <c r="F4821" s="46"/>
      <c r="G4821" s="46"/>
      <c r="H4821" s="46"/>
      <c r="I4821" s="46"/>
      <c r="J4821" s="46"/>
      <c r="K4821" s="46"/>
      <c r="L4821" s="46"/>
      <c r="M4821" s="46"/>
      <c r="N4821" s="46"/>
      <c r="O4821" s="46"/>
    </row>
    <row r="4822" spans="1:15">
      <c r="A4822" s="45"/>
      <c r="B4822" s="44"/>
      <c r="C4822" s="46"/>
      <c r="D4822" s="46"/>
      <c r="E4822" s="46"/>
      <c r="F4822" s="46"/>
      <c r="G4822" s="46"/>
      <c r="H4822" s="46"/>
      <c r="I4822" s="46"/>
      <c r="J4822" s="46"/>
      <c r="K4822" s="46"/>
      <c r="L4822" s="46"/>
      <c r="M4822" s="46"/>
      <c r="N4822" s="46"/>
      <c r="O4822" s="46"/>
    </row>
    <row r="4823" spans="1:15">
      <c r="A4823" s="45"/>
      <c r="B4823" s="44"/>
      <c r="C4823" s="46"/>
      <c r="D4823" s="46"/>
      <c r="E4823" s="46"/>
      <c r="F4823" s="46"/>
      <c r="G4823" s="46"/>
      <c r="H4823" s="46"/>
      <c r="I4823" s="46"/>
      <c r="J4823" s="46"/>
      <c r="K4823" s="46"/>
      <c r="L4823" s="46"/>
      <c r="M4823" s="46"/>
      <c r="N4823" s="46"/>
      <c r="O4823" s="46"/>
    </row>
    <row r="4824" spans="1:15">
      <c r="A4824" s="45"/>
      <c r="B4824" s="44"/>
      <c r="C4824" s="46"/>
      <c r="D4824" s="46"/>
      <c r="E4824" s="46"/>
      <c r="F4824" s="46"/>
      <c r="G4824" s="46"/>
      <c r="H4824" s="46"/>
      <c r="I4824" s="46"/>
      <c r="J4824" s="46"/>
      <c r="K4824" s="46"/>
      <c r="L4824" s="46"/>
      <c r="M4824" s="46"/>
      <c r="N4824" s="46"/>
      <c r="O4824" s="46"/>
    </row>
    <row r="4825" spans="1:15">
      <c r="A4825" s="45"/>
      <c r="B4825" s="44"/>
      <c r="C4825" s="46"/>
      <c r="D4825" s="46"/>
      <c r="E4825" s="46"/>
      <c r="F4825" s="46"/>
      <c r="G4825" s="46"/>
      <c r="H4825" s="46"/>
      <c r="I4825" s="46"/>
      <c r="J4825" s="46"/>
      <c r="K4825" s="46"/>
      <c r="L4825" s="46"/>
      <c r="M4825" s="46"/>
      <c r="N4825" s="46"/>
      <c r="O4825" s="46"/>
    </row>
    <row r="4826" spans="1:15">
      <c r="A4826" s="45"/>
      <c r="B4826" s="44"/>
      <c r="C4826" s="46"/>
      <c r="D4826" s="46"/>
      <c r="E4826" s="46"/>
      <c r="F4826" s="46"/>
      <c r="G4826" s="46"/>
      <c r="H4826" s="46"/>
      <c r="I4826" s="46"/>
      <c r="J4826" s="46"/>
      <c r="K4826" s="46"/>
      <c r="L4826" s="46"/>
      <c r="M4826" s="46"/>
      <c r="N4826" s="46"/>
      <c r="O4826" s="46"/>
    </row>
    <row r="4827" spans="1:15">
      <c r="A4827" s="45"/>
      <c r="B4827" s="44"/>
      <c r="C4827" s="46"/>
      <c r="D4827" s="46"/>
      <c r="E4827" s="46"/>
      <c r="F4827" s="46"/>
      <c r="G4827" s="46"/>
      <c r="H4827" s="46"/>
      <c r="I4827" s="46"/>
      <c r="J4827" s="46"/>
      <c r="K4827" s="46"/>
      <c r="L4827" s="46"/>
      <c r="M4827" s="46"/>
      <c r="N4827" s="46"/>
      <c r="O4827" s="46"/>
    </row>
    <row r="4828" spans="1:15">
      <c r="A4828" s="45"/>
      <c r="B4828" s="44"/>
      <c r="C4828" s="46"/>
      <c r="D4828" s="46"/>
      <c r="E4828" s="46"/>
      <c r="F4828" s="46"/>
      <c r="G4828" s="46"/>
      <c r="H4828" s="46"/>
      <c r="I4828" s="46"/>
      <c r="J4828" s="46"/>
      <c r="K4828" s="46"/>
      <c r="L4828" s="46"/>
      <c r="M4828" s="46"/>
      <c r="N4828" s="46"/>
      <c r="O4828" s="46"/>
    </row>
    <row r="4829" spans="1:15">
      <c r="A4829" s="45"/>
      <c r="B4829" s="44"/>
      <c r="C4829" s="46"/>
      <c r="D4829" s="46"/>
      <c r="E4829" s="46"/>
      <c r="F4829" s="46"/>
      <c r="G4829" s="46"/>
      <c r="H4829" s="46"/>
      <c r="I4829" s="46"/>
      <c r="J4829" s="46"/>
      <c r="K4829" s="46"/>
      <c r="L4829" s="46"/>
      <c r="M4829" s="46"/>
      <c r="N4829" s="46"/>
      <c r="O4829" s="46"/>
    </row>
    <row r="4830" spans="1:15">
      <c r="A4830" s="45"/>
      <c r="B4830" s="44"/>
      <c r="C4830" s="46"/>
      <c r="D4830" s="46"/>
      <c r="E4830" s="46"/>
      <c r="F4830" s="46"/>
      <c r="G4830" s="46"/>
      <c r="H4830" s="46"/>
      <c r="I4830" s="46"/>
      <c r="J4830" s="46"/>
      <c r="K4830" s="46"/>
      <c r="L4830" s="46"/>
      <c r="M4830" s="46"/>
      <c r="N4830" s="46"/>
      <c r="O4830" s="46"/>
    </row>
    <row r="4831" spans="1:15">
      <c r="A4831" s="45"/>
      <c r="B4831" s="44"/>
      <c r="C4831" s="46"/>
      <c r="D4831" s="46"/>
      <c r="E4831" s="46"/>
      <c r="F4831" s="46"/>
      <c r="G4831" s="46"/>
      <c r="H4831" s="46"/>
      <c r="I4831" s="46"/>
      <c r="J4831" s="46"/>
      <c r="K4831" s="46"/>
      <c r="L4831" s="46"/>
      <c r="M4831" s="46"/>
      <c r="N4831" s="46"/>
      <c r="O4831" s="46"/>
    </row>
    <row r="4832" spans="1:15">
      <c r="A4832" s="45"/>
      <c r="B4832" s="44"/>
      <c r="C4832" s="46"/>
      <c r="D4832" s="46"/>
      <c r="E4832" s="46"/>
      <c r="F4832" s="46"/>
      <c r="G4832" s="46"/>
      <c r="H4832" s="46"/>
      <c r="I4832" s="46"/>
      <c r="J4832" s="46"/>
      <c r="K4832" s="46"/>
      <c r="L4832" s="46"/>
      <c r="M4832" s="46"/>
      <c r="N4832" s="46"/>
      <c r="O4832" s="46"/>
    </row>
    <row r="4833" spans="1:15">
      <c r="A4833" s="45"/>
      <c r="B4833" s="44"/>
      <c r="C4833" s="46"/>
      <c r="D4833" s="46"/>
      <c r="E4833" s="46"/>
      <c r="F4833" s="46"/>
      <c r="G4833" s="46"/>
      <c r="H4833" s="46"/>
      <c r="I4833" s="46"/>
      <c r="J4833" s="46"/>
      <c r="K4833" s="46"/>
      <c r="L4833" s="46"/>
      <c r="M4833" s="46"/>
      <c r="N4833" s="46"/>
      <c r="O4833" s="46"/>
    </row>
    <row r="4834" spans="1:15">
      <c r="A4834" s="45"/>
      <c r="B4834" s="44"/>
      <c r="C4834" s="46"/>
      <c r="D4834" s="46"/>
      <c r="E4834" s="46"/>
      <c r="F4834" s="46"/>
      <c r="G4834" s="46"/>
      <c r="H4834" s="46"/>
      <c r="I4834" s="46"/>
      <c r="J4834" s="46"/>
      <c r="K4834" s="46"/>
      <c r="L4834" s="46"/>
      <c r="M4834" s="46"/>
      <c r="N4834" s="46"/>
      <c r="O4834" s="46"/>
    </row>
    <row r="4835" spans="1:15">
      <c r="A4835" s="45"/>
      <c r="B4835" s="44"/>
      <c r="C4835" s="46"/>
      <c r="D4835" s="46"/>
      <c r="E4835" s="46"/>
      <c r="F4835" s="46"/>
      <c r="G4835" s="46"/>
      <c r="H4835" s="46"/>
      <c r="I4835" s="46"/>
      <c r="J4835" s="46"/>
      <c r="K4835" s="46"/>
      <c r="L4835" s="46"/>
      <c r="M4835" s="46"/>
      <c r="N4835" s="46"/>
      <c r="O4835" s="46"/>
    </row>
    <row r="4836" spans="1:15">
      <c r="A4836" s="45"/>
      <c r="B4836" s="44"/>
      <c r="C4836" s="46"/>
      <c r="D4836" s="46"/>
      <c r="E4836" s="46"/>
      <c r="F4836" s="46"/>
      <c r="G4836" s="46"/>
      <c r="H4836" s="46"/>
      <c r="I4836" s="46"/>
      <c r="J4836" s="46"/>
      <c r="K4836" s="46"/>
      <c r="L4836" s="46"/>
      <c r="M4836" s="46"/>
      <c r="N4836" s="46"/>
      <c r="O4836" s="46"/>
    </row>
    <row r="4837" spans="1:15">
      <c r="A4837" s="45"/>
      <c r="B4837" s="44"/>
      <c r="C4837" s="46"/>
      <c r="D4837" s="46"/>
      <c r="E4837" s="46"/>
      <c r="F4837" s="46"/>
      <c r="G4837" s="46"/>
      <c r="H4837" s="46"/>
      <c r="I4837" s="46"/>
      <c r="J4837" s="46"/>
      <c r="K4837" s="46"/>
      <c r="L4837" s="46"/>
      <c r="M4837" s="46"/>
      <c r="N4837" s="46"/>
      <c r="O4837" s="46"/>
    </row>
    <row r="4838" spans="1:15">
      <c r="A4838" s="45"/>
      <c r="B4838" s="44"/>
      <c r="C4838" s="46"/>
      <c r="D4838" s="46"/>
      <c r="E4838" s="46"/>
      <c r="F4838" s="46"/>
      <c r="G4838" s="46"/>
      <c r="H4838" s="46"/>
      <c r="I4838" s="46"/>
      <c r="J4838" s="46"/>
      <c r="K4838" s="46"/>
      <c r="L4838" s="46"/>
      <c r="M4838" s="46"/>
      <c r="N4838" s="46"/>
      <c r="O4838" s="46"/>
    </row>
    <row r="4839" spans="1:15">
      <c r="A4839" s="45"/>
      <c r="B4839" s="44"/>
      <c r="C4839" s="46"/>
      <c r="D4839" s="46"/>
      <c r="E4839" s="46"/>
      <c r="F4839" s="46"/>
      <c r="G4839" s="46"/>
      <c r="H4839" s="46"/>
      <c r="I4839" s="46"/>
      <c r="J4839" s="46"/>
      <c r="K4839" s="46"/>
      <c r="L4839" s="46"/>
      <c r="M4839" s="46"/>
      <c r="N4839" s="46"/>
      <c r="O4839" s="46"/>
    </row>
    <row r="4840" spans="1:15">
      <c r="A4840" s="45"/>
      <c r="B4840" s="44"/>
      <c r="C4840" s="46"/>
      <c r="D4840" s="46"/>
      <c r="E4840" s="46"/>
      <c r="F4840" s="46"/>
      <c r="G4840" s="46"/>
      <c r="H4840" s="46"/>
      <c r="I4840" s="46"/>
      <c r="J4840" s="46"/>
      <c r="K4840" s="46"/>
      <c r="L4840" s="46"/>
      <c r="M4840" s="46"/>
      <c r="N4840" s="46"/>
      <c r="O4840" s="46"/>
    </row>
    <row r="4841" spans="1:15">
      <c r="A4841" s="45"/>
      <c r="B4841" s="44"/>
      <c r="C4841" s="46"/>
      <c r="D4841" s="46"/>
      <c r="E4841" s="46"/>
      <c r="F4841" s="46"/>
      <c r="G4841" s="46"/>
      <c r="H4841" s="46"/>
      <c r="I4841" s="46"/>
      <c r="J4841" s="46"/>
      <c r="K4841" s="46"/>
      <c r="L4841" s="46"/>
      <c r="M4841" s="46"/>
      <c r="N4841" s="46"/>
      <c r="O4841" s="46"/>
    </row>
    <row r="4842" spans="1:15">
      <c r="A4842" s="45"/>
      <c r="B4842" s="44"/>
      <c r="C4842" s="46"/>
      <c r="D4842" s="46"/>
      <c r="E4842" s="46"/>
      <c r="F4842" s="46"/>
      <c r="G4842" s="46"/>
      <c r="H4842" s="46"/>
      <c r="I4842" s="46"/>
      <c r="J4842" s="46"/>
      <c r="K4842" s="46"/>
      <c r="L4842" s="46"/>
      <c r="M4842" s="46"/>
      <c r="N4842" s="46"/>
      <c r="O4842" s="46"/>
    </row>
    <row r="4843" spans="1:15">
      <c r="A4843" s="45"/>
      <c r="B4843" s="44"/>
      <c r="C4843" s="46"/>
      <c r="D4843" s="46"/>
      <c r="E4843" s="46"/>
      <c r="F4843" s="46"/>
      <c r="G4843" s="46"/>
      <c r="H4843" s="46"/>
      <c r="I4843" s="46"/>
      <c r="J4843" s="46"/>
      <c r="K4843" s="46"/>
      <c r="L4843" s="46"/>
      <c r="M4843" s="46"/>
      <c r="N4843" s="46"/>
      <c r="O4843" s="46"/>
    </row>
    <row r="4844" spans="1:15">
      <c r="A4844" s="45"/>
      <c r="B4844" s="44"/>
      <c r="C4844" s="46"/>
      <c r="D4844" s="46"/>
      <c r="E4844" s="46"/>
      <c r="F4844" s="46"/>
      <c r="G4844" s="46"/>
      <c r="H4844" s="46"/>
      <c r="I4844" s="46"/>
      <c r="J4844" s="46"/>
      <c r="K4844" s="46"/>
      <c r="L4844" s="46"/>
      <c r="M4844" s="46"/>
      <c r="N4844" s="46"/>
      <c r="O4844" s="46"/>
    </row>
    <row r="4845" spans="1:15">
      <c r="A4845" s="45"/>
      <c r="B4845" s="44"/>
      <c r="C4845" s="46"/>
      <c r="D4845" s="46"/>
      <c r="E4845" s="46"/>
      <c r="F4845" s="46"/>
      <c r="G4845" s="46"/>
      <c r="H4845" s="46"/>
      <c r="I4845" s="46"/>
      <c r="J4845" s="46"/>
      <c r="K4845" s="46"/>
      <c r="L4845" s="46"/>
      <c r="M4845" s="46"/>
      <c r="N4845" s="46"/>
      <c r="O4845" s="46"/>
    </row>
    <row r="4846" spans="1:15">
      <c r="A4846" s="45"/>
      <c r="B4846" s="44"/>
      <c r="C4846" s="46"/>
      <c r="D4846" s="46"/>
      <c r="E4846" s="46"/>
      <c r="F4846" s="46"/>
      <c r="G4846" s="46"/>
      <c r="H4846" s="46"/>
      <c r="I4846" s="46"/>
      <c r="J4846" s="46"/>
      <c r="K4846" s="46"/>
      <c r="L4846" s="46"/>
      <c r="M4846" s="46"/>
      <c r="N4846" s="46"/>
      <c r="O4846" s="46"/>
    </row>
    <row r="4847" spans="1:15">
      <c r="A4847" s="45"/>
      <c r="B4847" s="44"/>
      <c r="C4847" s="46"/>
      <c r="D4847" s="46"/>
      <c r="E4847" s="46"/>
      <c r="F4847" s="46"/>
      <c r="G4847" s="46"/>
      <c r="H4847" s="46"/>
      <c r="I4847" s="46"/>
      <c r="J4847" s="46"/>
      <c r="K4847" s="46"/>
      <c r="L4847" s="46"/>
      <c r="M4847" s="46"/>
      <c r="N4847" s="46"/>
      <c r="O4847" s="46"/>
    </row>
    <row r="4848" spans="1:15">
      <c r="A4848" s="45"/>
      <c r="B4848" s="44"/>
      <c r="C4848" s="46"/>
      <c r="D4848" s="46"/>
      <c r="E4848" s="46"/>
      <c r="F4848" s="46"/>
      <c r="G4848" s="46"/>
      <c r="H4848" s="46"/>
      <c r="I4848" s="46"/>
      <c r="J4848" s="46"/>
      <c r="K4848" s="46"/>
      <c r="L4848" s="46"/>
      <c r="M4848" s="46"/>
      <c r="N4848" s="46"/>
      <c r="O4848" s="46"/>
    </row>
    <row r="4849" spans="1:15">
      <c r="A4849" s="45"/>
      <c r="B4849" s="44"/>
      <c r="C4849" s="46"/>
      <c r="D4849" s="46"/>
      <c r="E4849" s="46"/>
      <c r="F4849" s="46"/>
      <c r="G4849" s="46"/>
      <c r="H4849" s="46"/>
      <c r="I4849" s="46"/>
      <c r="J4849" s="46"/>
      <c r="K4849" s="46"/>
      <c r="L4849" s="46"/>
      <c r="M4849" s="46"/>
      <c r="N4849" s="46"/>
      <c r="O4849" s="46"/>
    </row>
    <row r="4850" spans="1:15">
      <c r="A4850" s="45"/>
      <c r="B4850" s="44"/>
      <c r="C4850" s="46"/>
      <c r="D4850" s="46"/>
      <c r="E4850" s="46"/>
      <c r="F4850" s="46"/>
      <c r="G4850" s="46"/>
      <c r="H4850" s="46"/>
      <c r="I4850" s="46"/>
      <c r="J4850" s="46"/>
      <c r="K4850" s="46"/>
      <c r="L4850" s="46"/>
      <c r="M4850" s="46"/>
      <c r="N4850" s="46"/>
      <c r="O4850" s="46"/>
    </row>
    <row r="4851" spans="1:15">
      <c r="A4851" s="45"/>
      <c r="B4851" s="44"/>
      <c r="C4851" s="46"/>
      <c r="D4851" s="46"/>
      <c r="E4851" s="46"/>
      <c r="F4851" s="46"/>
      <c r="G4851" s="46"/>
      <c r="H4851" s="46"/>
      <c r="I4851" s="46"/>
      <c r="J4851" s="46"/>
      <c r="K4851" s="46"/>
      <c r="L4851" s="46"/>
      <c r="M4851" s="46"/>
      <c r="N4851" s="46"/>
      <c r="O4851" s="46"/>
    </row>
    <row r="4852" spans="1:15">
      <c r="A4852" s="45"/>
      <c r="B4852" s="44"/>
      <c r="C4852" s="46"/>
      <c r="D4852" s="46"/>
      <c r="E4852" s="46"/>
      <c r="F4852" s="46"/>
      <c r="G4852" s="46"/>
      <c r="H4852" s="46"/>
      <c r="I4852" s="46"/>
      <c r="J4852" s="46"/>
      <c r="K4852" s="46"/>
      <c r="L4852" s="46"/>
      <c r="M4852" s="46"/>
      <c r="N4852" s="46"/>
      <c r="O4852" s="46"/>
    </row>
    <row r="4853" spans="1:15">
      <c r="A4853" s="45"/>
      <c r="B4853" s="44"/>
      <c r="C4853" s="46"/>
      <c r="D4853" s="46"/>
      <c r="E4853" s="46"/>
      <c r="F4853" s="46"/>
      <c r="G4853" s="46"/>
      <c r="H4853" s="46"/>
      <c r="I4853" s="46"/>
      <c r="J4853" s="46"/>
      <c r="K4853" s="46"/>
      <c r="L4853" s="46"/>
      <c r="M4853" s="46"/>
      <c r="N4853" s="46"/>
      <c r="O4853" s="46"/>
    </row>
    <row r="4854" spans="1:15">
      <c r="A4854" s="45"/>
      <c r="B4854" s="44"/>
      <c r="C4854" s="46"/>
      <c r="D4854" s="46"/>
      <c r="E4854" s="46"/>
      <c r="F4854" s="46"/>
      <c r="G4854" s="46"/>
      <c r="H4854" s="46"/>
      <c r="I4854" s="46"/>
      <c r="J4854" s="46"/>
      <c r="K4854" s="46"/>
      <c r="L4854" s="46"/>
      <c r="M4854" s="46"/>
      <c r="N4854" s="46"/>
      <c r="O4854" s="46"/>
    </row>
    <row r="4855" spans="1:15">
      <c r="A4855" s="45"/>
      <c r="B4855" s="44"/>
      <c r="C4855" s="46"/>
      <c r="D4855" s="46"/>
      <c r="E4855" s="46"/>
      <c r="F4855" s="46"/>
      <c r="G4855" s="46"/>
      <c r="H4855" s="46"/>
      <c r="I4855" s="46"/>
      <c r="J4855" s="46"/>
      <c r="K4855" s="46"/>
      <c r="L4855" s="46"/>
      <c r="M4855" s="46"/>
      <c r="N4855" s="46"/>
      <c r="O4855" s="46"/>
    </row>
    <row r="4856" spans="1:15">
      <c r="A4856" s="45"/>
      <c r="B4856" s="44"/>
      <c r="C4856" s="46"/>
      <c r="D4856" s="46"/>
      <c r="E4856" s="46"/>
      <c r="F4856" s="46"/>
      <c r="G4856" s="46"/>
      <c r="H4856" s="46"/>
      <c r="I4856" s="46"/>
      <c r="J4856" s="46"/>
      <c r="K4856" s="46"/>
      <c r="L4856" s="46"/>
      <c r="M4856" s="46"/>
      <c r="N4856" s="46"/>
      <c r="O4856" s="46"/>
    </row>
    <row r="4857" spans="1:15">
      <c r="A4857" s="45"/>
      <c r="B4857" s="44"/>
      <c r="C4857" s="46"/>
      <c r="D4857" s="46"/>
      <c r="E4857" s="46"/>
      <c r="F4857" s="46"/>
      <c r="G4857" s="46"/>
      <c r="H4857" s="46"/>
      <c r="I4857" s="46"/>
      <c r="J4857" s="46"/>
      <c r="K4857" s="46"/>
      <c r="L4857" s="46"/>
      <c r="M4857" s="46"/>
      <c r="N4857" s="46"/>
      <c r="O4857" s="46"/>
    </row>
    <row r="4858" spans="1:15">
      <c r="A4858" s="45"/>
      <c r="B4858" s="44"/>
      <c r="C4858" s="46"/>
      <c r="D4858" s="46"/>
      <c r="E4858" s="46"/>
      <c r="F4858" s="46"/>
      <c r="G4858" s="46"/>
      <c r="H4858" s="46"/>
      <c r="I4858" s="46"/>
      <c r="J4858" s="46"/>
      <c r="K4858" s="46"/>
      <c r="L4858" s="46"/>
      <c r="M4858" s="46"/>
      <c r="N4858" s="46"/>
      <c r="O4858" s="46"/>
    </row>
    <row r="4859" spans="1:15">
      <c r="A4859" s="45"/>
      <c r="B4859" s="44"/>
      <c r="C4859" s="46"/>
      <c r="D4859" s="46"/>
      <c r="E4859" s="46"/>
      <c r="F4859" s="46"/>
      <c r="G4859" s="46"/>
      <c r="H4859" s="46"/>
      <c r="I4859" s="46"/>
      <c r="J4859" s="46"/>
      <c r="K4859" s="46"/>
      <c r="L4859" s="46"/>
      <c r="M4859" s="46"/>
      <c r="N4859" s="46"/>
      <c r="O4859" s="46"/>
    </row>
    <row r="4860" spans="1:15">
      <c r="A4860" s="45"/>
      <c r="B4860" s="44"/>
      <c r="C4860" s="46"/>
      <c r="D4860" s="46"/>
      <c r="E4860" s="46"/>
      <c r="F4860" s="46"/>
      <c r="G4860" s="46"/>
      <c r="H4860" s="46"/>
      <c r="I4860" s="46"/>
      <c r="J4860" s="46"/>
      <c r="K4860" s="46"/>
      <c r="L4860" s="46"/>
      <c r="M4860" s="46"/>
      <c r="N4860" s="46"/>
      <c r="O4860" s="46"/>
    </row>
    <row r="4861" spans="1:15">
      <c r="A4861" s="45"/>
      <c r="B4861" s="44"/>
      <c r="C4861" s="46"/>
      <c r="D4861" s="46"/>
      <c r="E4861" s="46"/>
      <c r="F4861" s="46"/>
      <c r="G4861" s="46"/>
      <c r="H4861" s="46"/>
      <c r="I4861" s="46"/>
      <c r="J4861" s="46"/>
      <c r="K4861" s="46"/>
      <c r="L4861" s="46"/>
      <c r="M4861" s="46"/>
      <c r="N4861" s="46"/>
      <c r="O4861" s="46"/>
    </row>
    <row r="4862" spans="1:15">
      <c r="A4862" s="45"/>
      <c r="B4862" s="44"/>
      <c r="C4862" s="46"/>
      <c r="D4862" s="46"/>
      <c r="E4862" s="46"/>
      <c r="F4862" s="46"/>
      <c r="G4862" s="46"/>
      <c r="H4862" s="46"/>
      <c r="I4862" s="46"/>
      <c r="J4862" s="46"/>
      <c r="K4862" s="46"/>
      <c r="L4862" s="46"/>
      <c r="M4862" s="46"/>
      <c r="N4862" s="46"/>
      <c r="O4862" s="46"/>
    </row>
    <row r="4863" spans="1:15">
      <c r="A4863" s="45"/>
      <c r="B4863" s="44"/>
      <c r="C4863" s="46"/>
      <c r="D4863" s="46"/>
      <c r="E4863" s="46"/>
      <c r="F4863" s="46"/>
      <c r="G4863" s="46"/>
      <c r="H4863" s="46"/>
      <c r="I4863" s="46"/>
      <c r="J4863" s="46"/>
      <c r="K4863" s="46"/>
      <c r="L4863" s="46"/>
      <c r="M4863" s="46"/>
      <c r="N4863" s="46"/>
      <c r="O4863" s="46"/>
    </row>
    <row r="4864" spans="1:15">
      <c r="A4864" s="45"/>
      <c r="B4864" s="44"/>
      <c r="C4864" s="46"/>
      <c r="D4864" s="46"/>
      <c r="E4864" s="46"/>
      <c r="F4864" s="46"/>
      <c r="G4864" s="46"/>
      <c r="H4864" s="46"/>
      <c r="I4864" s="46"/>
      <c r="J4864" s="46"/>
      <c r="K4864" s="46"/>
      <c r="L4864" s="46"/>
      <c r="M4864" s="46"/>
      <c r="N4864" s="46"/>
      <c r="O4864" s="46"/>
    </row>
    <row r="4865" spans="1:15">
      <c r="A4865" s="45"/>
      <c r="B4865" s="44"/>
      <c r="C4865" s="46"/>
      <c r="D4865" s="46"/>
      <c r="E4865" s="46"/>
      <c r="F4865" s="46"/>
      <c r="G4865" s="46"/>
      <c r="H4865" s="46"/>
      <c r="I4865" s="46"/>
      <c r="J4865" s="46"/>
      <c r="K4865" s="46"/>
      <c r="L4865" s="46"/>
      <c r="M4865" s="46"/>
      <c r="N4865" s="46"/>
      <c r="O4865" s="46"/>
    </row>
    <row r="4866" spans="1:15">
      <c r="A4866" s="45"/>
      <c r="B4866" s="44"/>
      <c r="C4866" s="46"/>
      <c r="D4866" s="46"/>
      <c r="E4866" s="46"/>
      <c r="F4866" s="46"/>
      <c r="G4866" s="46"/>
      <c r="H4866" s="46"/>
      <c r="I4866" s="46"/>
      <c r="J4866" s="46"/>
      <c r="K4866" s="46"/>
      <c r="L4866" s="46"/>
      <c r="M4866" s="46"/>
      <c r="N4866" s="46"/>
      <c r="O4866" s="46"/>
    </row>
    <row r="4867" spans="1:15">
      <c r="A4867" s="45"/>
      <c r="B4867" s="44"/>
      <c r="C4867" s="46"/>
      <c r="D4867" s="46"/>
      <c r="E4867" s="46"/>
      <c r="F4867" s="46"/>
      <c r="G4867" s="46"/>
      <c r="H4867" s="46"/>
      <c r="I4867" s="46"/>
      <c r="J4867" s="46"/>
      <c r="K4867" s="46"/>
      <c r="L4867" s="46"/>
      <c r="M4867" s="46"/>
      <c r="N4867" s="46"/>
      <c r="O4867" s="46"/>
    </row>
    <row r="4868" spans="1:15">
      <c r="A4868" s="45"/>
      <c r="B4868" s="44"/>
      <c r="C4868" s="46"/>
      <c r="D4868" s="46"/>
      <c r="E4868" s="46"/>
      <c r="F4868" s="46"/>
      <c r="G4868" s="46"/>
      <c r="H4868" s="46"/>
      <c r="I4868" s="46"/>
      <c r="J4868" s="46"/>
      <c r="K4868" s="46"/>
      <c r="L4868" s="46"/>
      <c r="M4868" s="46"/>
      <c r="N4868" s="46"/>
      <c r="O4868" s="46"/>
    </row>
    <row r="4869" spans="1:15">
      <c r="A4869" s="45"/>
      <c r="B4869" s="44"/>
      <c r="C4869" s="46"/>
      <c r="D4869" s="46"/>
      <c r="E4869" s="46"/>
      <c r="F4869" s="46"/>
      <c r="G4869" s="46"/>
      <c r="H4869" s="46"/>
      <c r="I4869" s="46"/>
      <c r="J4869" s="46"/>
      <c r="K4869" s="46"/>
      <c r="L4869" s="46"/>
      <c r="M4869" s="46"/>
      <c r="N4869" s="46"/>
      <c r="O4869" s="46"/>
    </row>
    <row r="4870" spans="1:15">
      <c r="A4870" s="45"/>
      <c r="B4870" s="44"/>
      <c r="C4870" s="46"/>
      <c r="D4870" s="46"/>
      <c r="E4870" s="46"/>
      <c r="F4870" s="46"/>
      <c r="G4870" s="46"/>
      <c r="H4870" s="46"/>
      <c r="I4870" s="46"/>
      <c r="J4870" s="46"/>
      <c r="K4870" s="46"/>
      <c r="L4870" s="46"/>
      <c r="M4870" s="46"/>
      <c r="N4870" s="46"/>
      <c r="O4870" s="46"/>
    </row>
    <row r="4871" spans="1:15">
      <c r="A4871" s="45"/>
      <c r="B4871" s="44"/>
      <c r="C4871" s="46"/>
      <c r="D4871" s="46"/>
      <c r="E4871" s="46"/>
      <c r="F4871" s="46"/>
      <c r="G4871" s="46"/>
      <c r="H4871" s="46"/>
      <c r="I4871" s="46"/>
      <c r="J4871" s="46"/>
      <c r="K4871" s="46"/>
      <c r="L4871" s="46"/>
      <c r="M4871" s="46"/>
      <c r="N4871" s="46"/>
      <c r="O4871" s="46"/>
    </row>
    <row r="4872" spans="1:15">
      <c r="A4872" s="45"/>
      <c r="B4872" s="44"/>
      <c r="C4872" s="46"/>
      <c r="D4872" s="46"/>
      <c r="E4872" s="46"/>
      <c r="F4872" s="46"/>
      <c r="G4872" s="46"/>
      <c r="H4872" s="46"/>
      <c r="I4872" s="46"/>
      <c r="J4872" s="46"/>
      <c r="K4872" s="46"/>
      <c r="L4872" s="46"/>
      <c r="M4872" s="46"/>
      <c r="N4872" s="46"/>
      <c r="O4872" s="46"/>
    </row>
    <row r="4873" spans="1:15">
      <c r="A4873" s="45"/>
      <c r="B4873" s="44"/>
      <c r="C4873" s="46"/>
      <c r="D4873" s="46"/>
      <c r="E4873" s="46"/>
      <c r="F4873" s="46"/>
      <c r="G4873" s="46"/>
      <c r="H4873" s="46"/>
      <c r="I4873" s="46"/>
      <c r="J4873" s="46"/>
      <c r="K4873" s="46"/>
      <c r="L4873" s="46"/>
      <c r="M4873" s="46"/>
      <c r="N4873" s="46"/>
      <c r="O4873" s="46"/>
    </row>
    <row r="4874" spans="1:15">
      <c r="A4874" s="45"/>
      <c r="B4874" s="44"/>
      <c r="C4874" s="46"/>
      <c r="D4874" s="46"/>
      <c r="E4874" s="46"/>
      <c r="F4874" s="46"/>
      <c r="G4874" s="46"/>
      <c r="H4874" s="46"/>
      <c r="I4874" s="46"/>
      <c r="J4874" s="46"/>
      <c r="K4874" s="46"/>
      <c r="L4874" s="46"/>
      <c r="M4874" s="46"/>
      <c r="N4874" s="46"/>
      <c r="O4874" s="46"/>
    </row>
    <row r="4875" spans="1:15">
      <c r="A4875" s="45"/>
      <c r="B4875" s="44"/>
      <c r="C4875" s="46"/>
      <c r="D4875" s="46"/>
      <c r="E4875" s="46"/>
      <c r="F4875" s="46"/>
      <c r="G4875" s="46"/>
      <c r="H4875" s="46"/>
      <c r="I4875" s="46"/>
      <c r="J4875" s="46"/>
      <c r="K4875" s="46"/>
      <c r="L4875" s="46"/>
      <c r="M4875" s="46"/>
      <c r="N4875" s="46"/>
      <c r="O4875" s="46"/>
    </row>
    <row r="4876" spans="1:15">
      <c r="A4876" s="45"/>
      <c r="B4876" s="44"/>
      <c r="C4876" s="46"/>
      <c r="D4876" s="46"/>
      <c r="E4876" s="46"/>
      <c r="F4876" s="46"/>
      <c r="G4876" s="46"/>
      <c r="H4876" s="46"/>
      <c r="I4876" s="46"/>
      <c r="J4876" s="46"/>
      <c r="K4876" s="46"/>
      <c r="L4876" s="46"/>
      <c r="M4876" s="46"/>
      <c r="N4876" s="46"/>
      <c r="O4876" s="46"/>
    </row>
    <row r="4877" spans="1:15">
      <c r="A4877" s="45"/>
      <c r="B4877" s="44"/>
      <c r="C4877" s="46"/>
      <c r="D4877" s="46"/>
      <c r="E4877" s="46"/>
      <c r="F4877" s="46"/>
      <c r="G4877" s="46"/>
      <c r="H4877" s="46"/>
      <c r="I4877" s="46"/>
      <c r="J4877" s="46"/>
      <c r="K4877" s="46"/>
      <c r="L4877" s="46"/>
      <c r="M4877" s="46"/>
      <c r="N4877" s="46"/>
      <c r="O4877" s="46"/>
    </row>
    <row r="4878" spans="1:15">
      <c r="A4878" s="45"/>
      <c r="B4878" s="44"/>
      <c r="C4878" s="46"/>
      <c r="D4878" s="46"/>
      <c r="E4878" s="46"/>
      <c r="F4878" s="46"/>
      <c r="G4878" s="46"/>
      <c r="H4878" s="46"/>
      <c r="I4878" s="46"/>
      <c r="J4878" s="46"/>
      <c r="K4878" s="46"/>
      <c r="L4878" s="46"/>
      <c r="M4878" s="46"/>
      <c r="N4878" s="46"/>
      <c r="O4878" s="46"/>
    </row>
    <row r="4879" spans="1:15">
      <c r="A4879" s="45"/>
      <c r="B4879" s="44"/>
      <c r="C4879" s="46"/>
      <c r="D4879" s="46"/>
      <c r="E4879" s="46"/>
      <c r="F4879" s="46"/>
      <c r="G4879" s="46"/>
      <c r="H4879" s="46"/>
      <c r="I4879" s="46"/>
      <c r="J4879" s="46"/>
      <c r="K4879" s="46"/>
      <c r="L4879" s="46"/>
      <c r="M4879" s="46"/>
      <c r="N4879" s="46"/>
      <c r="O4879" s="46"/>
    </row>
    <row r="4880" spans="1:15">
      <c r="A4880" s="45"/>
      <c r="B4880" s="44"/>
      <c r="C4880" s="46"/>
      <c r="D4880" s="46"/>
      <c r="E4880" s="46"/>
      <c r="F4880" s="46"/>
      <c r="G4880" s="46"/>
      <c r="H4880" s="46"/>
      <c r="I4880" s="46"/>
      <c r="J4880" s="46"/>
      <c r="K4880" s="46"/>
      <c r="L4880" s="46"/>
      <c r="M4880" s="46"/>
      <c r="N4880" s="46"/>
      <c r="O4880" s="46"/>
    </row>
    <row r="4881" spans="1:15">
      <c r="A4881" s="45"/>
      <c r="B4881" s="44"/>
      <c r="C4881" s="46"/>
      <c r="D4881" s="46"/>
      <c r="E4881" s="46"/>
      <c r="F4881" s="46"/>
      <c r="G4881" s="46"/>
      <c r="H4881" s="46"/>
      <c r="I4881" s="46"/>
      <c r="J4881" s="46"/>
      <c r="K4881" s="46"/>
      <c r="L4881" s="46"/>
      <c r="M4881" s="46"/>
      <c r="N4881" s="46"/>
      <c r="O4881" s="46"/>
    </row>
    <row r="4882" spans="1:15">
      <c r="A4882" s="45"/>
      <c r="B4882" s="44"/>
      <c r="C4882" s="46"/>
      <c r="D4882" s="46"/>
      <c r="E4882" s="46"/>
      <c r="F4882" s="46"/>
      <c r="G4882" s="46"/>
      <c r="H4882" s="46"/>
      <c r="I4882" s="46"/>
      <c r="J4882" s="46"/>
      <c r="K4882" s="46"/>
      <c r="L4882" s="46"/>
      <c r="M4882" s="46"/>
      <c r="N4882" s="46"/>
      <c r="O4882" s="46"/>
    </row>
    <row r="4883" spans="1:15">
      <c r="A4883" s="45"/>
      <c r="B4883" s="44"/>
      <c r="C4883" s="46"/>
      <c r="D4883" s="46"/>
      <c r="E4883" s="46"/>
      <c r="F4883" s="46"/>
      <c r="G4883" s="46"/>
      <c r="H4883" s="46"/>
      <c r="I4883" s="46"/>
      <c r="J4883" s="46"/>
      <c r="K4883" s="46"/>
      <c r="L4883" s="46"/>
      <c r="M4883" s="46"/>
      <c r="N4883" s="46"/>
      <c r="O4883" s="46"/>
    </row>
    <row r="4884" spans="1:15">
      <c r="A4884" s="45"/>
      <c r="B4884" s="44"/>
      <c r="C4884" s="46"/>
      <c r="D4884" s="46"/>
      <c r="E4884" s="46"/>
      <c r="F4884" s="46"/>
      <c r="G4884" s="46"/>
      <c r="H4884" s="46"/>
      <c r="I4884" s="46"/>
      <c r="J4884" s="46"/>
      <c r="K4884" s="46"/>
      <c r="L4884" s="46"/>
      <c r="M4884" s="46"/>
      <c r="N4884" s="46"/>
      <c r="O4884" s="46"/>
    </row>
    <row r="4885" spans="1:15">
      <c r="A4885" s="45"/>
      <c r="B4885" s="44"/>
      <c r="C4885" s="46"/>
      <c r="D4885" s="46"/>
      <c r="E4885" s="46"/>
      <c r="F4885" s="46"/>
      <c r="G4885" s="46"/>
      <c r="H4885" s="46"/>
      <c r="I4885" s="46"/>
      <c r="J4885" s="46"/>
      <c r="K4885" s="46"/>
      <c r="L4885" s="46"/>
      <c r="M4885" s="46"/>
      <c r="N4885" s="46"/>
      <c r="O4885" s="46"/>
    </row>
    <row r="4886" spans="1:15">
      <c r="A4886" s="45"/>
      <c r="B4886" s="44"/>
      <c r="C4886" s="46"/>
      <c r="D4886" s="46"/>
      <c r="E4886" s="46"/>
      <c r="F4886" s="46"/>
      <c r="G4886" s="46"/>
      <c r="H4886" s="46"/>
      <c r="I4886" s="46"/>
      <c r="J4886" s="46"/>
      <c r="K4886" s="46"/>
      <c r="L4886" s="46"/>
      <c r="M4886" s="46"/>
      <c r="N4886" s="46"/>
      <c r="O4886" s="46"/>
    </row>
    <row r="4887" spans="1:15">
      <c r="A4887" s="45"/>
      <c r="B4887" s="44"/>
      <c r="C4887" s="46"/>
      <c r="D4887" s="46"/>
      <c r="E4887" s="46"/>
      <c r="F4887" s="46"/>
      <c r="G4887" s="46"/>
      <c r="H4887" s="46"/>
      <c r="I4887" s="46"/>
      <c r="J4887" s="46"/>
      <c r="K4887" s="46"/>
      <c r="L4887" s="46"/>
      <c r="M4887" s="46"/>
      <c r="N4887" s="46"/>
      <c r="O4887" s="46"/>
    </row>
    <row r="4888" spans="1:15">
      <c r="A4888" s="45"/>
      <c r="B4888" s="44"/>
      <c r="C4888" s="46"/>
      <c r="D4888" s="46"/>
      <c r="E4888" s="46"/>
      <c r="F4888" s="46"/>
      <c r="G4888" s="46"/>
      <c r="H4888" s="46"/>
      <c r="I4888" s="46"/>
      <c r="J4888" s="46"/>
      <c r="K4888" s="46"/>
      <c r="L4888" s="46"/>
      <c r="M4888" s="46"/>
      <c r="N4888" s="46"/>
      <c r="O4888" s="46"/>
    </row>
    <row r="4889" spans="1:15">
      <c r="A4889" s="45"/>
      <c r="B4889" s="44"/>
      <c r="C4889" s="46"/>
      <c r="D4889" s="46"/>
      <c r="E4889" s="46"/>
      <c r="F4889" s="46"/>
      <c r="G4889" s="46"/>
      <c r="H4889" s="46"/>
      <c r="I4889" s="46"/>
      <c r="J4889" s="46"/>
      <c r="K4889" s="46"/>
      <c r="L4889" s="46"/>
      <c r="M4889" s="46"/>
      <c r="N4889" s="46"/>
      <c r="O4889" s="46"/>
    </row>
    <row r="4890" spans="1:15">
      <c r="A4890" s="45"/>
      <c r="B4890" s="44"/>
      <c r="C4890" s="46"/>
      <c r="D4890" s="46"/>
      <c r="E4890" s="46"/>
      <c r="F4890" s="46"/>
      <c r="G4890" s="46"/>
      <c r="H4890" s="46"/>
      <c r="I4890" s="46"/>
      <c r="J4890" s="46"/>
      <c r="K4890" s="46"/>
      <c r="L4890" s="46"/>
      <c r="M4890" s="46"/>
      <c r="N4890" s="46"/>
      <c r="O4890" s="46"/>
    </row>
    <row r="4891" spans="1:15">
      <c r="A4891" s="45"/>
      <c r="B4891" s="44"/>
      <c r="C4891" s="46"/>
      <c r="D4891" s="46"/>
      <c r="E4891" s="46"/>
      <c r="F4891" s="46"/>
      <c r="G4891" s="46"/>
      <c r="H4891" s="46"/>
      <c r="I4891" s="46"/>
      <c r="J4891" s="46"/>
      <c r="K4891" s="46"/>
      <c r="L4891" s="46"/>
      <c r="M4891" s="46"/>
      <c r="N4891" s="46"/>
      <c r="O4891" s="46"/>
    </row>
    <row r="4892" spans="1:15">
      <c r="A4892" s="45"/>
      <c r="B4892" s="44"/>
      <c r="C4892" s="46"/>
      <c r="D4892" s="46"/>
      <c r="E4892" s="46"/>
      <c r="F4892" s="46"/>
      <c r="G4892" s="46"/>
      <c r="H4892" s="46"/>
      <c r="I4892" s="46"/>
      <c r="J4892" s="46"/>
      <c r="K4892" s="46"/>
      <c r="L4892" s="46"/>
      <c r="M4892" s="46"/>
      <c r="N4892" s="46"/>
      <c r="O4892" s="46"/>
    </row>
    <row r="4893" spans="1:15">
      <c r="A4893" s="45"/>
      <c r="B4893" s="44"/>
      <c r="C4893" s="46"/>
      <c r="D4893" s="46"/>
      <c r="E4893" s="46"/>
      <c r="F4893" s="46"/>
      <c r="G4893" s="46"/>
      <c r="H4893" s="46"/>
      <c r="I4893" s="46"/>
      <c r="J4893" s="46"/>
      <c r="K4893" s="46"/>
      <c r="L4893" s="46"/>
      <c r="M4893" s="46"/>
      <c r="N4893" s="46"/>
      <c r="O4893" s="46"/>
    </row>
    <row r="4894" spans="1:15">
      <c r="A4894" s="45"/>
      <c r="B4894" s="44"/>
      <c r="C4894" s="46"/>
      <c r="D4894" s="46"/>
      <c r="E4894" s="46"/>
      <c r="F4894" s="46"/>
      <c r="G4894" s="46"/>
      <c r="H4894" s="46"/>
      <c r="I4894" s="46"/>
      <c r="J4894" s="46"/>
      <c r="K4894" s="46"/>
      <c r="L4894" s="46"/>
      <c r="M4894" s="46"/>
      <c r="N4894" s="46"/>
      <c r="O4894" s="46"/>
    </row>
    <row r="4895" spans="1:15">
      <c r="A4895" s="45"/>
      <c r="B4895" s="44"/>
      <c r="C4895" s="46"/>
      <c r="D4895" s="46"/>
      <c r="E4895" s="46"/>
      <c r="F4895" s="46"/>
      <c r="G4895" s="46"/>
      <c r="H4895" s="46"/>
      <c r="I4895" s="46"/>
      <c r="J4895" s="46"/>
      <c r="K4895" s="46"/>
      <c r="L4895" s="46"/>
      <c r="M4895" s="46"/>
      <c r="N4895" s="46"/>
      <c r="O4895" s="46"/>
    </row>
    <row r="4896" spans="1:15">
      <c r="A4896" s="45"/>
      <c r="B4896" s="44"/>
      <c r="C4896" s="46"/>
      <c r="D4896" s="46"/>
      <c r="E4896" s="46"/>
      <c r="F4896" s="46"/>
      <c r="G4896" s="46"/>
      <c r="H4896" s="46"/>
      <c r="I4896" s="46"/>
      <c r="J4896" s="46"/>
      <c r="K4896" s="46"/>
      <c r="L4896" s="46"/>
      <c r="M4896" s="46"/>
      <c r="N4896" s="46"/>
      <c r="O4896" s="46"/>
    </row>
    <row r="4897" spans="1:15">
      <c r="A4897" s="45"/>
      <c r="B4897" s="44"/>
      <c r="C4897" s="46"/>
      <c r="D4897" s="46"/>
      <c r="E4897" s="46"/>
      <c r="F4897" s="46"/>
      <c r="G4897" s="46"/>
      <c r="H4897" s="46"/>
      <c r="I4897" s="46"/>
      <c r="J4897" s="46"/>
      <c r="K4897" s="46"/>
      <c r="L4897" s="46"/>
      <c r="M4897" s="46"/>
      <c r="N4897" s="46"/>
      <c r="O4897" s="46"/>
    </row>
    <row r="4898" spans="1:15">
      <c r="A4898" s="45"/>
      <c r="B4898" s="44"/>
      <c r="C4898" s="46"/>
      <c r="D4898" s="46"/>
      <c r="E4898" s="46"/>
      <c r="F4898" s="46"/>
      <c r="G4898" s="46"/>
      <c r="H4898" s="46"/>
      <c r="I4898" s="46"/>
      <c r="J4898" s="46"/>
      <c r="K4898" s="46"/>
      <c r="L4898" s="46"/>
      <c r="M4898" s="46"/>
      <c r="N4898" s="46"/>
      <c r="O4898" s="46"/>
    </row>
    <row r="4899" spans="1:15">
      <c r="A4899" s="45"/>
      <c r="B4899" s="44"/>
      <c r="C4899" s="46"/>
      <c r="D4899" s="46"/>
      <c r="E4899" s="46"/>
      <c r="F4899" s="46"/>
      <c r="G4899" s="46"/>
      <c r="H4899" s="46"/>
      <c r="I4899" s="46"/>
      <c r="J4899" s="46"/>
      <c r="K4899" s="46"/>
      <c r="L4899" s="46"/>
      <c r="M4899" s="46"/>
      <c r="N4899" s="46"/>
      <c r="O4899" s="46"/>
    </row>
    <row r="4900" spans="1:15">
      <c r="A4900" s="45"/>
      <c r="B4900" s="44"/>
      <c r="C4900" s="46"/>
      <c r="D4900" s="46"/>
      <c r="E4900" s="46"/>
      <c r="F4900" s="46"/>
      <c r="G4900" s="46"/>
      <c r="H4900" s="46"/>
      <c r="I4900" s="46"/>
      <c r="J4900" s="46"/>
      <c r="K4900" s="46"/>
      <c r="L4900" s="46"/>
      <c r="M4900" s="46"/>
      <c r="N4900" s="46"/>
      <c r="O4900" s="46"/>
    </row>
    <row r="4901" spans="1:15">
      <c r="A4901" s="45"/>
      <c r="B4901" s="44"/>
      <c r="C4901" s="46"/>
      <c r="D4901" s="46"/>
      <c r="E4901" s="46"/>
      <c r="F4901" s="46"/>
      <c r="G4901" s="46"/>
      <c r="H4901" s="46"/>
      <c r="I4901" s="46"/>
      <c r="J4901" s="46"/>
      <c r="K4901" s="46"/>
      <c r="L4901" s="46"/>
      <c r="M4901" s="46"/>
      <c r="N4901" s="46"/>
      <c r="O4901" s="46"/>
    </row>
    <row r="4902" spans="1:15">
      <c r="A4902" s="45"/>
      <c r="B4902" s="44"/>
      <c r="C4902" s="46"/>
      <c r="D4902" s="46"/>
      <c r="E4902" s="46"/>
      <c r="F4902" s="46"/>
      <c r="G4902" s="46"/>
      <c r="H4902" s="46"/>
      <c r="I4902" s="46"/>
      <c r="J4902" s="46"/>
      <c r="K4902" s="46"/>
      <c r="L4902" s="46"/>
      <c r="M4902" s="46"/>
      <c r="N4902" s="46"/>
      <c r="O4902" s="46"/>
    </row>
    <row r="4903" spans="1:15">
      <c r="A4903" s="45"/>
      <c r="B4903" s="44"/>
      <c r="C4903" s="46"/>
      <c r="D4903" s="46"/>
      <c r="E4903" s="46"/>
      <c r="F4903" s="46"/>
      <c r="G4903" s="46"/>
      <c r="H4903" s="46"/>
      <c r="I4903" s="46"/>
      <c r="J4903" s="46"/>
      <c r="K4903" s="46"/>
      <c r="L4903" s="46"/>
      <c r="M4903" s="46"/>
      <c r="N4903" s="46"/>
      <c r="O4903" s="46"/>
    </row>
    <row r="4904" spans="1:15">
      <c r="A4904" s="45"/>
      <c r="B4904" s="44"/>
      <c r="C4904" s="46"/>
      <c r="D4904" s="46"/>
      <c r="E4904" s="46"/>
      <c r="F4904" s="46"/>
      <c r="G4904" s="46"/>
      <c r="H4904" s="46"/>
      <c r="I4904" s="46"/>
      <c r="J4904" s="46"/>
      <c r="K4904" s="46"/>
      <c r="L4904" s="46"/>
      <c r="M4904" s="46"/>
      <c r="N4904" s="46"/>
      <c r="O4904" s="46"/>
    </row>
    <row r="4905" spans="1:15">
      <c r="A4905" s="45"/>
      <c r="B4905" s="44"/>
      <c r="C4905" s="46"/>
      <c r="D4905" s="46"/>
      <c r="E4905" s="46"/>
      <c r="F4905" s="46"/>
      <c r="G4905" s="46"/>
      <c r="H4905" s="46"/>
      <c r="I4905" s="46"/>
      <c r="J4905" s="46"/>
      <c r="K4905" s="46"/>
      <c r="L4905" s="46"/>
      <c r="M4905" s="46"/>
      <c r="N4905" s="46"/>
      <c r="O4905" s="46"/>
    </row>
    <row r="4906" spans="1:15">
      <c r="A4906" s="45"/>
      <c r="B4906" s="44"/>
      <c r="C4906" s="46"/>
      <c r="D4906" s="46"/>
      <c r="E4906" s="46"/>
      <c r="F4906" s="46"/>
      <c r="G4906" s="46"/>
      <c r="H4906" s="46"/>
      <c r="I4906" s="46"/>
      <c r="J4906" s="46"/>
      <c r="K4906" s="46"/>
      <c r="L4906" s="46"/>
      <c r="M4906" s="46"/>
      <c r="N4906" s="46"/>
      <c r="O4906" s="46"/>
    </row>
    <row r="4907" spans="1:15">
      <c r="A4907" s="45"/>
      <c r="B4907" s="44"/>
      <c r="C4907" s="46"/>
      <c r="D4907" s="46"/>
      <c r="E4907" s="46"/>
      <c r="F4907" s="46"/>
      <c r="G4907" s="46"/>
      <c r="H4907" s="46"/>
      <c r="I4907" s="46"/>
      <c r="J4907" s="46"/>
      <c r="K4907" s="46"/>
      <c r="L4907" s="46"/>
      <c r="M4907" s="46"/>
      <c r="N4907" s="46"/>
      <c r="O4907" s="46"/>
    </row>
    <row r="4908" spans="1:15">
      <c r="A4908" s="45"/>
      <c r="B4908" s="44"/>
      <c r="C4908" s="46"/>
      <c r="D4908" s="46"/>
      <c r="E4908" s="46"/>
      <c r="F4908" s="46"/>
      <c r="G4908" s="46"/>
      <c r="H4908" s="46"/>
      <c r="I4908" s="46"/>
      <c r="J4908" s="46"/>
      <c r="K4908" s="46"/>
      <c r="L4908" s="46"/>
      <c r="M4908" s="46"/>
      <c r="N4908" s="46"/>
      <c r="O4908" s="46"/>
    </row>
    <row r="4909" spans="1:15">
      <c r="A4909" s="45"/>
      <c r="B4909" s="44"/>
      <c r="C4909" s="46"/>
      <c r="D4909" s="46"/>
      <c r="E4909" s="46"/>
      <c r="F4909" s="46"/>
      <c r="G4909" s="46"/>
      <c r="H4909" s="46"/>
      <c r="I4909" s="46"/>
      <c r="J4909" s="46"/>
      <c r="K4909" s="46"/>
      <c r="L4909" s="46"/>
      <c r="M4909" s="46"/>
      <c r="N4909" s="46"/>
      <c r="O4909" s="46"/>
    </row>
    <row r="4910" spans="1:15">
      <c r="A4910" s="45"/>
      <c r="B4910" s="44"/>
      <c r="C4910" s="46"/>
      <c r="D4910" s="46"/>
      <c r="E4910" s="46"/>
      <c r="F4910" s="46"/>
      <c r="G4910" s="46"/>
      <c r="H4910" s="46"/>
      <c r="I4910" s="46"/>
      <c r="J4910" s="46"/>
      <c r="K4910" s="46"/>
      <c r="L4910" s="46"/>
      <c r="M4910" s="46"/>
      <c r="N4910" s="46"/>
      <c r="O4910" s="46"/>
    </row>
    <row r="4911" spans="1:15">
      <c r="A4911" s="45"/>
      <c r="B4911" s="44"/>
      <c r="C4911" s="46"/>
      <c r="D4911" s="46"/>
      <c r="E4911" s="46"/>
      <c r="F4911" s="46"/>
      <c r="G4911" s="46"/>
      <c r="H4911" s="46"/>
      <c r="I4911" s="46"/>
      <c r="J4911" s="46"/>
      <c r="K4911" s="46"/>
      <c r="L4911" s="46"/>
      <c r="M4911" s="46"/>
      <c r="N4911" s="46"/>
      <c r="O4911" s="46"/>
    </row>
    <row r="4912" spans="1:15">
      <c r="A4912" s="45"/>
      <c r="B4912" s="44"/>
      <c r="C4912" s="46"/>
      <c r="D4912" s="46"/>
      <c r="E4912" s="46"/>
      <c r="F4912" s="46"/>
      <c r="G4912" s="46"/>
      <c r="H4912" s="46"/>
      <c r="I4912" s="46"/>
      <c r="J4912" s="46"/>
      <c r="K4912" s="46"/>
      <c r="L4912" s="46"/>
      <c r="M4912" s="46"/>
      <c r="N4912" s="46"/>
      <c r="O4912" s="46"/>
    </row>
    <row r="4913" spans="1:15">
      <c r="A4913" s="45"/>
      <c r="B4913" s="44"/>
      <c r="C4913" s="46"/>
      <c r="D4913" s="46"/>
      <c r="E4913" s="46"/>
      <c r="F4913" s="46"/>
      <c r="G4913" s="46"/>
      <c r="H4913" s="46"/>
      <c r="I4913" s="46"/>
      <c r="J4913" s="46"/>
      <c r="K4913" s="46"/>
      <c r="L4913" s="46"/>
      <c r="M4913" s="46"/>
      <c r="N4913" s="46"/>
      <c r="O4913" s="46"/>
    </row>
    <row r="4914" spans="1:15">
      <c r="A4914" s="45"/>
      <c r="B4914" s="44"/>
      <c r="C4914" s="46"/>
      <c r="D4914" s="46"/>
      <c r="E4914" s="46"/>
      <c r="F4914" s="46"/>
      <c r="G4914" s="46"/>
      <c r="H4914" s="46"/>
      <c r="I4914" s="46"/>
      <c r="J4914" s="46"/>
      <c r="K4914" s="46"/>
      <c r="L4914" s="46"/>
      <c r="M4914" s="46"/>
      <c r="N4914" s="46"/>
      <c r="O4914" s="46"/>
    </row>
    <row r="4915" spans="1:15">
      <c r="A4915" s="45"/>
      <c r="B4915" s="44"/>
      <c r="C4915" s="46"/>
      <c r="D4915" s="46"/>
      <c r="E4915" s="46"/>
      <c r="F4915" s="46"/>
      <c r="G4915" s="46"/>
      <c r="H4915" s="46"/>
      <c r="I4915" s="46"/>
      <c r="J4915" s="46"/>
      <c r="K4915" s="46"/>
      <c r="L4915" s="46"/>
      <c r="M4915" s="46"/>
      <c r="N4915" s="46"/>
      <c r="O4915" s="46"/>
    </row>
    <row r="4916" spans="1:15">
      <c r="A4916" s="45"/>
      <c r="B4916" s="44"/>
      <c r="C4916" s="46"/>
      <c r="D4916" s="46"/>
      <c r="E4916" s="46"/>
      <c r="F4916" s="46"/>
      <c r="G4916" s="46"/>
      <c r="H4916" s="46"/>
      <c r="I4916" s="46"/>
      <c r="J4916" s="46"/>
      <c r="K4916" s="46"/>
      <c r="L4916" s="46"/>
      <c r="M4916" s="46"/>
      <c r="N4916" s="46"/>
      <c r="O4916" s="46"/>
    </row>
    <row r="4917" spans="1:15">
      <c r="A4917" s="45"/>
      <c r="B4917" s="44"/>
      <c r="C4917" s="46"/>
      <c r="D4917" s="46"/>
      <c r="E4917" s="46"/>
      <c r="F4917" s="46"/>
      <c r="G4917" s="46"/>
      <c r="H4917" s="46"/>
      <c r="I4917" s="46"/>
      <c r="J4917" s="46"/>
      <c r="K4917" s="46"/>
      <c r="L4917" s="46"/>
      <c r="M4917" s="46"/>
      <c r="N4917" s="46"/>
      <c r="O4917" s="46"/>
    </row>
    <row r="4918" spans="1:15">
      <c r="A4918" s="45"/>
      <c r="B4918" s="44"/>
      <c r="C4918" s="46"/>
      <c r="D4918" s="46"/>
      <c r="E4918" s="46"/>
      <c r="F4918" s="46"/>
      <c r="G4918" s="46"/>
      <c r="H4918" s="46"/>
      <c r="I4918" s="46"/>
      <c r="J4918" s="46"/>
      <c r="K4918" s="46"/>
      <c r="L4918" s="46"/>
      <c r="M4918" s="46"/>
      <c r="N4918" s="46"/>
      <c r="O4918" s="46"/>
    </row>
    <row r="4919" spans="1:15">
      <c r="A4919" s="45"/>
      <c r="B4919" s="44"/>
      <c r="C4919" s="46"/>
      <c r="D4919" s="46"/>
      <c r="E4919" s="46"/>
      <c r="F4919" s="46"/>
      <c r="G4919" s="46"/>
      <c r="H4919" s="46"/>
      <c r="I4919" s="46"/>
      <c r="J4919" s="46"/>
      <c r="K4919" s="46"/>
      <c r="L4919" s="46"/>
      <c r="M4919" s="46"/>
      <c r="N4919" s="46"/>
      <c r="O4919" s="46"/>
    </row>
    <row r="4920" spans="1:15">
      <c r="A4920" s="45"/>
      <c r="B4920" s="44"/>
      <c r="C4920" s="46"/>
      <c r="D4920" s="46"/>
      <c r="E4920" s="46"/>
      <c r="F4920" s="46"/>
      <c r="G4920" s="46"/>
      <c r="H4920" s="46"/>
      <c r="I4920" s="46"/>
      <c r="J4920" s="46"/>
      <c r="K4920" s="46"/>
      <c r="L4920" s="46"/>
      <c r="M4920" s="46"/>
      <c r="N4920" s="46"/>
      <c r="O4920" s="46"/>
    </row>
    <row r="4921" spans="1:15">
      <c r="A4921" s="45"/>
      <c r="B4921" s="44"/>
      <c r="C4921" s="46"/>
      <c r="D4921" s="46"/>
      <c r="E4921" s="46"/>
      <c r="F4921" s="46"/>
      <c r="G4921" s="46"/>
      <c r="H4921" s="46"/>
      <c r="I4921" s="46"/>
      <c r="J4921" s="46"/>
      <c r="K4921" s="46"/>
      <c r="L4921" s="46"/>
      <c r="M4921" s="46"/>
      <c r="N4921" s="46"/>
      <c r="O4921" s="46"/>
    </row>
    <row r="4922" spans="1:15">
      <c r="A4922" s="45"/>
      <c r="B4922" s="44"/>
      <c r="C4922" s="46"/>
      <c r="D4922" s="46"/>
      <c r="E4922" s="46"/>
      <c r="F4922" s="46"/>
      <c r="G4922" s="46"/>
      <c r="H4922" s="46"/>
      <c r="I4922" s="46"/>
      <c r="J4922" s="46"/>
      <c r="K4922" s="46"/>
      <c r="L4922" s="46"/>
      <c r="M4922" s="46"/>
      <c r="N4922" s="46"/>
      <c r="O4922" s="46"/>
    </row>
    <row r="4923" spans="1:15">
      <c r="A4923" s="45"/>
      <c r="B4923" s="44"/>
      <c r="C4923" s="46"/>
      <c r="D4923" s="46"/>
      <c r="E4923" s="46"/>
      <c r="F4923" s="46"/>
      <c r="G4923" s="46"/>
      <c r="H4923" s="46"/>
      <c r="I4923" s="46"/>
      <c r="J4923" s="46"/>
      <c r="K4923" s="46"/>
      <c r="L4923" s="46"/>
      <c r="M4923" s="46"/>
      <c r="N4923" s="46"/>
      <c r="O4923" s="46"/>
    </row>
    <row r="4924" spans="1:15">
      <c r="A4924" s="45"/>
      <c r="B4924" s="44"/>
      <c r="C4924" s="46"/>
      <c r="D4924" s="46"/>
      <c r="E4924" s="46"/>
      <c r="F4924" s="46"/>
      <c r="G4924" s="46"/>
      <c r="H4924" s="46"/>
      <c r="I4924" s="46"/>
      <c r="J4924" s="46"/>
      <c r="K4924" s="46"/>
      <c r="L4924" s="46"/>
      <c r="M4924" s="46"/>
      <c r="N4924" s="46"/>
      <c r="O4924" s="46"/>
    </row>
    <row r="4925" spans="1:15">
      <c r="A4925" s="45"/>
      <c r="B4925" s="44"/>
      <c r="C4925" s="46"/>
      <c r="D4925" s="46"/>
      <c r="E4925" s="46"/>
      <c r="F4925" s="46"/>
      <c r="G4925" s="46"/>
      <c r="H4925" s="46"/>
      <c r="I4925" s="46"/>
      <c r="J4925" s="46"/>
      <c r="K4925" s="46"/>
      <c r="L4925" s="46"/>
      <c r="M4925" s="46"/>
      <c r="N4925" s="46"/>
      <c r="O4925" s="46"/>
    </row>
    <row r="4926" spans="1:15">
      <c r="A4926" s="45"/>
      <c r="B4926" s="44"/>
      <c r="C4926" s="46"/>
      <c r="D4926" s="46"/>
      <c r="E4926" s="46"/>
      <c r="F4926" s="46"/>
      <c r="G4926" s="46"/>
      <c r="H4926" s="46"/>
      <c r="I4926" s="46"/>
      <c r="J4926" s="46"/>
      <c r="K4926" s="46"/>
      <c r="L4926" s="46"/>
      <c r="M4926" s="46"/>
      <c r="N4926" s="46"/>
      <c r="O4926" s="46"/>
    </row>
    <row r="4927" spans="1:15">
      <c r="A4927" s="45"/>
      <c r="B4927" s="44"/>
      <c r="C4927" s="46"/>
      <c r="D4927" s="46"/>
      <c r="E4927" s="46"/>
      <c r="F4927" s="46"/>
      <c r="G4927" s="46"/>
      <c r="H4927" s="46"/>
      <c r="I4927" s="46"/>
      <c r="J4927" s="46"/>
      <c r="K4927" s="46"/>
      <c r="L4927" s="46"/>
      <c r="M4927" s="46"/>
      <c r="N4927" s="46"/>
      <c r="O4927" s="46"/>
    </row>
    <row r="4928" spans="1:15">
      <c r="A4928" s="45"/>
      <c r="B4928" s="44"/>
      <c r="C4928" s="46"/>
      <c r="D4928" s="46"/>
      <c r="E4928" s="46"/>
      <c r="F4928" s="46"/>
      <c r="G4928" s="46"/>
      <c r="H4928" s="46"/>
      <c r="I4928" s="46"/>
      <c r="J4928" s="46"/>
      <c r="K4928" s="46"/>
      <c r="L4928" s="46"/>
      <c r="M4928" s="46"/>
      <c r="N4928" s="46"/>
      <c r="O4928" s="46"/>
    </row>
    <row r="4929" spans="1:15">
      <c r="A4929" s="45"/>
      <c r="B4929" s="44"/>
      <c r="C4929" s="46"/>
      <c r="D4929" s="46"/>
      <c r="E4929" s="46"/>
      <c r="F4929" s="46"/>
      <c r="G4929" s="46"/>
      <c r="H4929" s="46"/>
      <c r="I4929" s="46"/>
      <c r="J4929" s="46"/>
      <c r="K4929" s="46"/>
      <c r="L4929" s="46"/>
      <c r="M4929" s="46"/>
      <c r="N4929" s="46"/>
      <c r="O4929" s="46"/>
    </row>
    <row r="4930" spans="1:15">
      <c r="A4930" s="45"/>
      <c r="B4930" s="44"/>
      <c r="C4930" s="46"/>
      <c r="D4930" s="46"/>
      <c r="E4930" s="46"/>
      <c r="F4930" s="46"/>
      <c r="G4930" s="46"/>
      <c r="H4930" s="46"/>
      <c r="I4930" s="46"/>
      <c r="J4930" s="46"/>
      <c r="K4930" s="46"/>
      <c r="L4930" s="46"/>
      <c r="M4930" s="46"/>
      <c r="N4930" s="46"/>
      <c r="O4930" s="46"/>
    </row>
    <row r="4931" spans="1:15">
      <c r="A4931" s="45"/>
      <c r="B4931" s="44"/>
      <c r="C4931" s="46"/>
      <c r="D4931" s="46"/>
      <c r="E4931" s="46"/>
      <c r="F4931" s="46"/>
      <c r="G4931" s="46"/>
      <c r="H4931" s="46"/>
      <c r="I4931" s="46"/>
      <c r="J4931" s="46"/>
      <c r="K4931" s="46"/>
      <c r="L4931" s="46"/>
      <c r="M4931" s="46"/>
      <c r="N4931" s="46"/>
      <c r="O4931" s="46"/>
    </row>
    <row r="4932" spans="1:15">
      <c r="A4932" s="45"/>
      <c r="B4932" s="44"/>
      <c r="C4932" s="46"/>
      <c r="D4932" s="46"/>
      <c r="E4932" s="46"/>
      <c r="F4932" s="46"/>
      <c r="G4932" s="46"/>
      <c r="H4932" s="46"/>
      <c r="I4932" s="46"/>
      <c r="J4932" s="46"/>
      <c r="K4932" s="46"/>
      <c r="L4932" s="46"/>
      <c r="M4932" s="46"/>
      <c r="N4932" s="46"/>
      <c r="O4932" s="46"/>
    </row>
    <row r="4933" spans="1:15">
      <c r="A4933" s="45"/>
      <c r="B4933" s="44"/>
      <c r="C4933" s="46"/>
      <c r="D4933" s="46"/>
      <c r="E4933" s="46"/>
      <c r="F4933" s="46"/>
      <c r="G4933" s="46"/>
      <c r="H4933" s="46"/>
      <c r="I4933" s="46"/>
      <c r="J4933" s="46"/>
      <c r="K4933" s="46"/>
      <c r="L4933" s="46"/>
      <c r="M4933" s="46"/>
      <c r="N4933" s="46"/>
      <c r="O4933" s="46"/>
    </row>
    <row r="4934" spans="1:15">
      <c r="A4934" s="45"/>
      <c r="B4934" s="44"/>
      <c r="C4934" s="46"/>
      <c r="D4934" s="46"/>
      <c r="E4934" s="46"/>
      <c r="F4934" s="46"/>
      <c r="G4934" s="46"/>
      <c r="H4934" s="46"/>
      <c r="I4934" s="46"/>
      <c r="J4934" s="46"/>
      <c r="K4934" s="46"/>
      <c r="L4934" s="46"/>
      <c r="M4934" s="46"/>
      <c r="N4934" s="46"/>
      <c r="O4934" s="46"/>
    </row>
    <row r="4935" spans="1:15">
      <c r="A4935" s="45"/>
      <c r="B4935" s="44"/>
      <c r="C4935" s="46"/>
      <c r="D4935" s="46"/>
      <c r="E4935" s="46"/>
      <c r="F4935" s="46"/>
      <c r="G4935" s="46"/>
      <c r="H4935" s="46"/>
      <c r="I4935" s="46"/>
      <c r="J4935" s="46"/>
      <c r="K4935" s="46"/>
      <c r="L4935" s="46"/>
      <c r="M4935" s="46"/>
      <c r="N4935" s="46"/>
      <c r="O4935" s="46"/>
    </row>
    <row r="4936" spans="1:15">
      <c r="A4936" s="45"/>
      <c r="B4936" s="44"/>
      <c r="C4936" s="46"/>
      <c r="D4936" s="46"/>
      <c r="E4936" s="46"/>
      <c r="F4936" s="46"/>
      <c r="G4936" s="46"/>
      <c r="H4936" s="46"/>
      <c r="I4936" s="46"/>
      <c r="J4936" s="46"/>
      <c r="K4936" s="46"/>
      <c r="L4936" s="46"/>
      <c r="M4936" s="46"/>
      <c r="N4936" s="46"/>
      <c r="O4936" s="46"/>
    </row>
    <row r="4937" spans="1:15">
      <c r="A4937" s="45"/>
      <c r="B4937" s="44"/>
      <c r="C4937" s="46"/>
      <c r="D4937" s="46"/>
      <c r="E4937" s="46"/>
      <c r="F4937" s="46"/>
      <c r="G4937" s="46"/>
      <c r="H4937" s="46"/>
      <c r="I4937" s="46"/>
      <c r="J4937" s="46"/>
      <c r="K4937" s="46"/>
      <c r="L4937" s="46"/>
      <c r="M4937" s="46"/>
      <c r="N4937" s="46"/>
      <c r="O4937" s="46"/>
    </row>
    <row r="4938" spans="1:15">
      <c r="A4938" s="45"/>
      <c r="B4938" s="44"/>
      <c r="C4938" s="46"/>
      <c r="D4938" s="46"/>
      <c r="E4938" s="46"/>
      <c r="F4938" s="46"/>
      <c r="G4938" s="46"/>
      <c r="H4938" s="46"/>
      <c r="I4938" s="46"/>
      <c r="J4938" s="46"/>
      <c r="K4938" s="46"/>
      <c r="L4938" s="46"/>
      <c r="M4938" s="46"/>
      <c r="N4938" s="46"/>
      <c r="O4938" s="46"/>
    </row>
    <row r="4939" spans="1:15">
      <c r="A4939" s="45"/>
      <c r="B4939" s="44"/>
      <c r="C4939" s="46"/>
      <c r="D4939" s="46"/>
      <c r="E4939" s="46"/>
      <c r="F4939" s="46"/>
      <c r="G4939" s="46"/>
      <c r="H4939" s="46"/>
      <c r="I4939" s="46"/>
      <c r="J4939" s="46"/>
      <c r="K4939" s="46"/>
      <c r="L4939" s="46"/>
      <c r="M4939" s="46"/>
      <c r="N4939" s="46"/>
      <c r="O4939" s="46"/>
    </row>
    <row r="4940" spans="1:15">
      <c r="A4940" s="45"/>
      <c r="B4940" s="44"/>
      <c r="C4940" s="46"/>
      <c r="D4940" s="46"/>
      <c r="E4940" s="46"/>
      <c r="F4940" s="46"/>
      <c r="G4940" s="46"/>
      <c r="H4940" s="46"/>
      <c r="I4940" s="46"/>
      <c r="J4940" s="46"/>
      <c r="K4940" s="46"/>
      <c r="L4940" s="46"/>
      <c r="M4940" s="46"/>
      <c r="N4940" s="46"/>
      <c r="O4940" s="46"/>
    </row>
    <row r="4941" spans="1:15">
      <c r="A4941" s="45"/>
      <c r="B4941" s="44"/>
      <c r="C4941" s="46"/>
      <c r="D4941" s="46"/>
      <c r="E4941" s="46"/>
      <c r="F4941" s="46"/>
      <c r="G4941" s="46"/>
      <c r="H4941" s="46"/>
      <c r="I4941" s="46"/>
      <c r="J4941" s="46"/>
      <c r="K4941" s="46"/>
      <c r="L4941" s="46"/>
      <c r="M4941" s="46"/>
      <c r="N4941" s="46"/>
      <c r="O4941" s="46"/>
    </row>
    <row r="4942" spans="1:15">
      <c r="A4942" s="45"/>
      <c r="B4942" s="44"/>
      <c r="C4942" s="46"/>
      <c r="D4942" s="46"/>
      <c r="E4942" s="46"/>
      <c r="F4942" s="46"/>
      <c r="G4942" s="46"/>
      <c r="H4942" s="46"/>
      <c r="I4942" s="46"/>
      <c r="J4942" s="46"/>
      <c r="K4942" s="46"/>
      <c r="L4942" s="46"/>
      <c r="M4942" s="46"/>
      <c r="N4942" s="46"/>
      <c r="O4942" s="46"/>
    </row>
    <row r="4943" spans="1:15">
      <c r="A4943" s="45"/>
      <c r="B4943" s="44"/>
      <c r="C4943" s="46"/>
      <c r="D4943" s="46"/>
      <c r="E4943" s="46"/>
      <c r="F4943" s="46"/>
      <c r="G4943" s="46"/>
      <c r="H4943" s="46"/>
      <c r="I4943" s="46"/>
      <c r="J4943" s="46"/>
      <c r="K4943" s="46"/>
      <c r="L4943" s="46"/>
      <c r="M4943" s="46"/>
      <c r="N4943" s="46"/>
      <c r="O4943" s="46"/>
    </row>
    <row r="4944" spans="1:15">
      <c r="A4944" s="45"/>
      <c r="B4944" s="44"/>
      <c r="C4944" s="46"/>
      <c r="D4944" s="46"/>
      <c r="E4944" s="46"/>
      <c r="F4944" s="46"/>
      <c r="G4944" s="46"/>
      <c r="H4944" s="46"/>
      <c r="I4944" s="46"/>
      <c r="J4944" s="46"/>
      <c r="K4944" s="46"/>
      <c r="L4944" s="46"/>
      <c r="M4944" s="46"/>
      <c r="N4944" s="46"/>
      <c r="O4944" s="46"/>
    </row>
    <row r="4945" spans="1:15">
      <c r="A4945" s="45"/>
      <c r="B4945" s="44"/>
      <c r="C4945" s="46"/>
      <c r="D4945" s="46"/>
      <c r="E4945" s="46"/>
      <c r="F4945" s="46"/>
      <c r="G4945" s="46"/>
      <c r="H4945" s="46"/>
      <c r="I4945" s="46"/>
      <c r="J4945" s="46"/>
      <c r="K4945" s="46"/>
      <c r="L4945" s="46"/>
      <c r="M4945" s="46"/>
      <c r="N4945" s="46"/>
      <c r="O4945" s="46"/>
    </row>
    <row r="4946" spans="1:15">
      <c r="A4946" s="45"/>
      <c r="B4946" s="44"/>
      <c r="C4946" s="46"/>
      <c r="D4946" s="46"/>
      <c r="E4946" s="46"/>
      <c r="F4946" s="46"/>
      <c r="G4946" s="46"/>
      <c r="H4946" s="46"/>
      <c r="I4946" s="46"/>
      <c r="J4946" s="46"/>
      <c r="K4946" s="46"/>
      <c r="L4946" s="46"/>
      <c r="M4946" s="46"/>
      <c r="N4946" s="46"/>
      <c r="O4946" s="46"/>
    </row>
    <row r="4947" spans="1:15">
      <c r="A4947" s="45"/>
      <c r="B4947" s="44"/>
      <c r="C4947" s="46"/>
      <c r="D4947" s="46"/>
      <c r="E4947" s="46"/>
      <c r="F4947" s="46"/>
      <c r="G4947" s="46"/>
      <c r="H4947" s="46"/>
      <c r="I4947" s="46"/>
      <c r="J4947" s="46"/>
      <c r="K4947" s="46"/>
      <c r="L4947" s="46"/>
      <c r="M4947" s="46"/>
      <c r="N4947" s="46"/>
      <c r="O4947" s="46"/>
    </row>
    <row r="4948" spans="1:15">
      <c r="A4948" s="45"/>
      <c r="B4948" s="44"/>
      <c r="C4948" s="46"/>
      <c r="D4948" s="46"/>
      <c r="E4948" s="46"/>
      <c r="F4948" s="46"/>
      <c r="G4948" s="46"/>
      <c r="H4948" s="46"/>
      <c r="I4948" s="46"/>
      <c r="J4948" s="46"/>
      <c r="K4948" s="46"/>
      <c r="L4948" s="46"/>
      <c r="M4948" s="46"/>
      <c r="N4948" s="46"/>
      <c r="O4948" s="46"/>
    </row>
    <row r="4949" spans="1:15">
      <c r="A4949" s="45"/>
      <c r="B4949" s="44"/>
      <c r="C4949" s="46"/>
      <c r="D4949" s="46"/>
      <c r="E4949" s="46"/>
      <c r="F4949" s="46"/>
      <c r="G4949" s="46"/>
      <c r="H4949" s="46"/>
      <c r="I4949" s="46"/>
      <c r="J4949" s="46"/>
      <c r="K4949" s="46"/>
      <c r="L4949" s="46"/>
      <c r="M4949" s="46"/>
      <c r="N4949" s="46"/>
      <c r="O4949" s="46"/>
    </row>
    <row r="4950" spans="1:15">
      <c r="A4950" s="45"/>
      <c r="B4950" s="44"/>
      <c r="C4950" s="46"/>
      <c r="D4950" s="46"/>
      <c r="E4950" s="46"/>
      <c r="F4950" s="46"/>
      <c r="G4950" s="46"/>
      <c r="H4950" s="46"/>
      <c r="I4950" s="46"/>
      <c r="J4950" s="46"/>
      <c r="K4950" s="46"/>
      <c r="L4950" s="46"/>
      <c r="M4950" s="46"/>
      <c r="N4950" s="46"/>
      <c r="O4950" s="46"/>
    </row>
    <row r="4951" spans="1:15">
      <c r="A4951" s="45"/>
      <c r="B4951" s="44"/>
      <c r="C4951" s="46"/>
      <c r="D4951" s="46"/>
      <c r="E4951" s="46"/>
      <c r="F4951" s="46"/>
      <c r="G4951" s="46"/>
      <c r="H4951" s="46"/>
      <c r="I4951" s="46"/>
      <c r="J4951" s="46"/>
      <c r="K4951" s="46"/>
      <c r="L4951" s="46"/>
      <c r="M4951" s="46"/>
      <c r="N4951" s="46"/>
      <c r="O4951" s="46"/>
    </row>
    <row r="4952" spans="1:15">
      <c r="A4952" s="45"/>
      <c r="B4952" s="44"/>
      <c r="C4952" s="46"/>
      <c r="D4952" s="46"/>
      <c r="E4952" s="46"/>
      <c r="F4952" s="46"/>
      <c r="G4952" s="46"/>
      <c r="H4952" s="46"/>
      <c r="I4952" s="46"/>
      <c r="J4952" s="46"/>
      <c r="K4952" s="46"/>
      <c r="L4952" s="46"/>
      <c r="M4952" s="46"/>
      <c r="N4952" s="46"/>
      <c r="O4952" s="46"/>
    </row>
    <row r="4953" spans="1:15">
      <c r="A4953" s="45"/>
      <c r="B4953" s="44"/>
      <c r="C4953" s="46"/>
      <c r="D4953" s="46"/>
      <c r="E4953" s="46"/>
      <c r="F4953" s="46"/>
      <c r="G4953" s="46"/>
      <c r="H4953" s="46"/>
      <c r="I4953" s="46"/>
      <c r="J4953" s="46"/>
      <c r="K4953" s="46"/>
      <c r="L4953" s="46"/>
      <c r="M4953" s="46"/>
      <c r="N4953" s="46"/>
      <c r="O4953" s="46"/>
    </row>
    <row r="4954" spans="1:15">
      <c r="A4954" s="45"/>
      <c r="B4954" s="44"/>
      <c r="C4954" s="46"/>
      <c r="D4954" s="46"/>
      <c r="E4954" s="46"/>
      <c r="F4954" s="46"/>
      <c r="G4954" s="46"/>
      <c r="H4954" s="46"/>
      <c r="I4954" s="46"/>
      <c r="J4954" s="46"/>
      <c r="K4954" s="46"/>
      <c r="L4954" s="46"/>
      <c r="M4954" s="46"/>
      <c r="N4954" s="46"/>
      <c r="O4954" s="46"/>
    </row>
    <row r="4955" spans="1:15">
      <c r="A4955" s="45"/>
      <c r="B4955" s="44"/>
      <c r="C4955" s="46"/>
      <c r="D4955" s="46"/>
      <c r="E4955" s="46"/>
      <c r="F4955" s="46"/>
      <c r="G4955" s="46"/>
      <c r="H4955" s="46"/>
      <c r="I4955" s="46"/>
      <c r="J4955" s="46"/>
      <c r="K4955" s="46"/>
      <c r="L4955" s="46"/>
      <c r="M4955" s="46"/>
      <c r="N4955" s="46"/>
      <c r="O4955" s="46"/>
    </row>
    <row r="4956" spans="1:15">
      <c r="A4956" s="45"/>
      <c r="B4956" s="44"/>
      <c r="C4956" s="46"/>
      <c r="D4956" s="46"/>
      <c r="E4956" s="46"/>
      <c r="F4956" s="46"/>
      <c r="G4956" s="46"/>
      <c r="H4956" s="46"/>
      <c r="I4956" s="46"/>
      <c r="J4956" s="46"/>
      <c r="K4956" s="46"/>
      <c r="L4956" s="46"/>
      <c r="M4956" s="46"/>
      <c r="N4956" s="46"/>
      <c r="O4956" s="46"/>
    </row>
    <row r="4957" spans="1:15">
      <c r="A4957" s="45"/>
      <c r="B4957" s="44"/>
      <c r="C4957" s="46"/>
      <c r="D4957" s="46"/>
      <c r="E4957" s="46"/>
      <c r="F4957" s="46"/>
      <c r="G4957" s="46"/>
      <c r="H4957" s="46"/>
      <c r="I4957" s="46"/>
      <c r="J4957" s="46"/>
      <c r="K4957" s="46"/>
      <c r="L4957" s="46"/>
      <c r="M4957" s="46"/>
      <c r="N4957" s="46"/>
      <c r="O4957" s="46"/>
    </row>
    <row r="4958" spans="1:15">
      <c r="A4958" s="45"/>
      <c r="B4958" s="44"/>
      <c r="C4958" s="46"/>
      <c r="D4958" s="46"/>
      <c r="E4958" s="46"/>
      <c r="F4958" s="46"/>
      <c r="G4958" s="46"/>
      <c r="H4958" s="46"/>
      <c r="I4958" s="46"/>
      <c r="J4958" s="46"/>
      <c r="K4958" s="46"/>
      <c r="L4958" s="46"/>
      <c r="M4958" s="46"/>
      <c r="N4958" s="46"/>
      <c r="O4958" s="46"/>
    </row>
    <row r="4959" spans="1:15">
      <c r="A4959" s="45"/>
      <c r="B4959" s="44"/>
      <c r="C4959" s="46"/>
      <c r="D4959" s="46"/>
      <c r="E4959" s="46"/>
      <c r="F4959" s="46"/>
      <c r="G4959" s="46"/>
      <c r="H4959" s="46"/>
      <c r="I4959" s="46"/>
      <c r="J4959" s="46"/>
      <c r="K4959" s="46"/>
      <c r="L4959" s="46"/>
      <c r="M4959" s="46"/>
      <c r="N4959" s="46"/>
      <c r="O4959" s="46"/>
    </row>
    <row r="4960" spans="1:15">
      <c r="A4960" s="45"/>
      <c r="B4960" s="44"/>
      <c r="C4960" s="46"/>
      <c r="D4960" s="46"/>
      <c r="E4960" s="46"/>
      <c r="F4960" s="46"/>
      <c r="G4960" s="46"/>
      <c r="H4960" s="46"/>
      <c r="I4960" s="46"/>
      <c r="J4960" s="46"/>
      <c r="K4960" s="46"/>
      <c r="L4960" s="46"/>
      <c r="M4960" s="46"/>
      <c r="N4960" s="46"/>
      <c r="O4960" s="46"/>
    </row>
    <row r="4961" spans="1:15">
      <c r="A4961" s="45"/>
      <c r="B4961" s="44"/>
      <c r="C4961" s="46"/>
      <c r="D4961" s="46"/>
      <c r="E4961" s="46"/>
      <c r="F4961" s="46"/>
      <c r="G4961" s="46"/>
      <c r="H4961" s="46"/>
      <c r="I4961" s="46"/>
      <c r="J4961" s="46"/>
      <c r="K4961" s="46"/>
      <c r="L4961" s="46"/>
      <c r="M4961" s="46"/>
      <c r="N4961" s="46"/>
      <c r="O4961" s="46"/>
    </row>
    <row r="4962" spans="1:15">
      <c r="A4962" s="45"/>
      <c r="B4962" s="44"/>
      <c r="C4962" s="46"/>
      <c r="D4962" s="46"/>
      <c r="E4962" s="46"/>
      <c r="F4962" s="46"/>
      <c r="G4962" s="46"/>
      <c r="H4962" s="46"/>
      <c r="I4962" s="46"/>
      <c r="J4962" s="46"/>
      <c r="K4962" s="46"/>
      <c r="L4962" s="46"/>
      <c r="M4962" s="46"/>
      <c r="N4962" s="46"/>
      <c r="O4962" s="46"/>
    </row>
    <row r="4963" spans="1:15">
      <c r="A4963" s="45"/>
      <c r="B4963" s="44"/>
      <c r="C4963" s="46"/>
      <c r="D4963" s="46"/>
      <c r="E4963" s="46"/>
      <c r="F4963" s="46"/>
      <c r="G4963" s="46"/>
      <c r="H4963" s="46"/>
      <c r="I4963" s="46"/>
      <c r="J4963" s="46"/>
      <c r="K4963" s="46"/>
      <c r="L4963" s="46"/>
      <c r="M4963" s="46"/>
      <c r="N4963" s="46"/>
      <c r="O4963" s="46"/>
    </row>
    <row r="4964" spans="1:15">
      <c r="A4964" s="45"/>
      <c r="B4964" s="44"/>
      <c r="C4964" s="46"/>
      <c r="D4964" s="46"/>
      <c r="E4964" s="46"/>
      <c r="F4964" s="46"/>
      <c r="G4964" s="46"/>
      <c r="H4964" s="46"/>
      <c r="I4964" s="46"/>
      <c r="J4964" s="46"/>
      <c r="K4964" s="46"/>
      <c r="L4964" s="46"/>
      <c r="M4964" s="46"/>
      <c r="N4964" s="46"/>
      <c r="O4964" s="46"/>
    </row>
    <row r="4965" spans="1:15">
      <c r="A4965" s="45"/>
      <c r="B4965" s="44"/>
      <c r="C4965" s="46"/>
      <c r="D4965" s="46"/>
      <c r="E4965" s="46"/>
      <c r="F4965" s="46"/>
      <c r="G4965" s="46"/>
      <c r="H4965" s="46"/>
      <c r="I4965" s="46"/>
      <c r="J4965" s="46"/>
      <c r="K4965" s="46"/>
      <c r="L4965" s="46"/>
      <c r="M4965" s="46"/>
      <c r="N4965" s="46"/>
      <c r="O4965" s="46"/>
    </row>
    <row r="4966" spans="1:15">
      <c r="A4966" s="45"/>
      <c r="B4966" s="44"/>
      <c r="C4966" s="46"/>
      <c r="D4966" s="46"/>
      <c r="E4966" s="46"/>
      <c r="F4966" s="46"/>
      <c r="G4966" s="46"/>
      <c r="H4966" s="46"/>
      <c r="I4966" s="46"/>
      <c r="J4966" s="46"/>
      <c r="K4966" s="46"/>
      <c r="L4966" s="46"/>
      <c r="M4966" s="46"/>
      <c r="N4966" s="46"/>
      <c r="O4966" s="46"/>
    </row>
    <row r="4967" spans="1:15">
      <c r="A4967" s="45"/>
      <c r="B4967" s="44"/>
      <c r="C4967" s="46"/>
      <c r="D4967" s="46"/>
      <c r="E4967" s="46"/>
      <c r="F4967" s="46"/>
      <c r="G4967" s="46"/>
      <c r="H4967" s="46"/>
      <c r="I4967" s="46"/>
      <c r="J4967" s="46"/>
      <c r="K4967" s="46"/>
      <c r="L4967" s="46"/>
      <c r="M4967" s="46"/>
      <c r="N4967" s="46"/>
      <c r="O4967" s="46"/>
    </row>
    <row r="4968" spans="1:15">
      <c r="A4968" s="45"/>
      <c r="B4968" s="44"/>
      <c r="C4968" s="46"/>
      <c r="D4968" s="46"/>
      <c r="E4968" s="46"/>
      <c r="F4968" s="46"/>
      <c r="G4968" s="46"/>
      <c r="H4968" s="46"/>
      <c r="I4968" s="46"/>
      <c r="J4968" s="46"/>
      <c r="K4968" s="46"/>
      <c r="L4968" s="46"/>
      <c r="M4968" s="46"/>
      <c r="N4968" s="46"/>
      <c r="O4968" s="46"/>
    </row>
    <row r="4969" spans="1:15">
      <c r="A4969" s="45"/>
      <c r="B4969" s="44"/>
      <c r="C4969" s="46"/>
      <c r="D4969" s="46"/>
      <c r="E4969" s="46"/>
      <c r="F4969" s="46"/>
      <c r="G4969" s="46"/>
      <c r="H4969" s="46"/>
      <c r="I4969" s="46"/>
      <c r="J4969" s="46"/>
      <c r="K4969" s="46"/>
      <c r="L4969" s="46"/>
      <c r="M4969" s="46"/>
      <c r="N4969" s="46"/>
      <c r="O4969" s="46"/>
    </row>
    <row r="4970" spans="1:15">
      <c r="A4970" s="45"/>
      <c r="B4970" s="44"/>
      <c r="C4970" s="46"/>
      <c r="D4970" s="46"/>
      <c r="E4970" s="46"/>
      <c r="F4970" s="46"/>
      <c r="G4970" s="46"/>
      <c r="H4970" s="46"/>
      <c r="I4970" s="46"/>
      <c r="J4970" s="46"/>
      <c r="K4970" s="46"/>
      <c r="L4970" s="46"/>
      <c r="M4970" s="46"/>
      <c r="N4970" s="46"/>
      <c r="O4970" s="46"/>
    </row>
    <row r="4971" spans="1:15">
      <c r="A4971" s="45"/>
      <c r="B4971" s="44"/>
      <c r="C4971" s="46"/>
      <c r="D4971" s="46"/>
      <c r="E4971" s="46"/>
      <c r="F4971" s="46"/>
      <c r="G4971" s="46"/>
      <c r="H4971" s="46"/>
      <c r="I4971" s="46"/>
      <c r="J4971" s="46"/>
      <c r="K4971" s="46"/>
      <c r="L4971" s="46"/>
      <c r="M4971" s="46"/>
      <c r="N4971" s="46"/>
      <c r="O4971" s="46"/>
    </row>
    <row r="4972" spans="1:15">
      <c r="A4972" s="45"/>
      <c r="B4972" s="44"/>
      <c r="C4972" s="46"/>
      <c r="D4972" s="46"/>
      <c r="E4972" s="46"/>
      <c r="F4972" s="46"/>
      <c r="G4972" s="46"/>
      <c r="H4972" s="46"/>
      <c r="I4972" s="46"/>
      <c r="J4972" s="46"/>
      <c r="K4972" s="46"/>
      <c r="L4972" s="46"/>
      <c r="M4972" s="46"/>
      <c r="N4972" s="46"/>
      <c r="O4972" s="46"/>
    </row>
    <row r="4973" spans="1:15">
      <c r="A4973" s="45"/>
      <c r="B4973" s="44"/>
      <c r="C4973" s="46"/>
      <c r="D4973" s="46"/>
      <c r="E4973" s="46"/>
      <c r="F4973" s="46"/>
      <c r="G4973" s="46"/>
      <c r="H4973" s="46"/>
      <c r="I4973" s="46"/>
      <c r="J4973" s="46"/>
      <c r="K4973" s="46"/>
      <c r="L4973" s="46"/>
      <c r="M4973" s="46"/>
      <c r="N4973" s="46"/>
      <c r="O4973" s="46"/>
    </row>
    <row r="4974" spans="1:15">
      <c r="A4974" s="45"/>
      <c r="B4974" s="44"/>
      <c r="C4974" s="46"/>
      <c r="D4974" s="46"/>
      <c r="E4974" s="46"/>
      <c r="F4974" s="46"/>
      <c r="G4974" s="46"/>
      <c r="H4974" s="46"/>
      <c r="I4974" s="46"/>
      <c r="J4974" s="46"/>
      <c r="K4974" s="46"/>
      <c r="L4974" s="46"/>
      <c r="M4974" s="46"/>
      <c r="N4974" s="46"/>
      <c r="O4974" s="46"/>
    </row>
    <row r="4975" spans="1:15">
      <c r="A4975" s="45"/>
      <c r="B4975" s="44"/>
      <c r="C4975" s="46"/>
      <c r="D4975" s="46"/>
      <c r="E4975" s="46"/>
      <c r="F4975" s="46"/>
      <c r="G4975" s="46"/>
      <c r="H4975" s="46"/>
      <c r="I4975" s="46"/>
      <c r="J4975" s="46"/>
      <c r="K4975" s="46"/>
      <c r="L4975" s="46"/>
      <c r="M4975" s="46"/>
      <c r="N4975" s="46"/>
      <c r="O4975" s="46"/>
    </row>
    <row r="4976" spans="1:15">
      <c r="A4976" s="45"/>
      <c r="B4976" s="44"/>
      <c r="C4976" s="46"/>
      <c r="D4976" s="46"/>
      <c r="E4976" s="46"/>
      <c r="F4976" s="46"/>
      <c r="G4976" s="46"/>
      <c r="H4976" s="46"/>
      <c r="I4976" s="46"/>
      <c r="J4976" s="46"/>
      <c r="K4976" s="46"/>
      <c r="L4976" s="46"/>
      <c r="M4976" s="46"/>
      <c r="N4976" s="46"/>
      <c r="O4976" s="46"/>
    </row>
    <row r="4977" spans="1:15">
      <c r="A4977" s="45"/>
      <c r="B4977" s="44"/>
      <c r="C4977" s="46"/>
      <c r="D4977" s="46"/>
      <c r="E4977" s="46"/>
      <c r="F4977" s="46"/>
      <c r="G4977" s="46"/>
      <c r="H4977" s="46"/>
      <c r="I4977" s="46"/>
      <c r="J4977" s="46"/>
      <c r="K4977" s="46"/>
      <c r="L4977" s="46"/>
      <c r="M4977" s="46"/>
      <c r="N4977" s="46"/>
      <c r="O4977" s="46"/>
    </row>
    <row r="4978" spans="1:15">
      <c r="A4978" s="45"/>
      <c r="B4978" s="44"/>
      <c r="C4978" s="46"/>
      <c r="D4978" s="46"/>
      <c r="E4978" s="46"/>
      <c r="F4978" s="46"/>
      <c r="G4978" s="46"/>
      <c r="H4978" s="46"/>
      <c r="I4978" s="46"/>
      <c r="J4978" s="46"/>
      <c r="K4978" s="46"/>
      <c r="L4978" s="46"/>
      <c r="M4978" s="46"/>
      <c r="N4978" s="46"/>
      <c r="O4978" s="46"/>
    </row>
    <row r="4979" spans="1:15">
      <c r="A4979" s="45"/>
      <c r="B4979" s="44"/>
      <c r="C4979" s="46"/>
      <c r="D4979" s="46"/>
      <c r="E4979" s="46"/>
      <c r="F4979" s="46"/>
      <c r="G4979" s="46"/>
      <c r="H4979" s="46"/>
      <c r="I4979" s="46"/>
      <c r="J4979" s="46"/>
      <c r="K4979" s="46"/>
      <c r="L4979" s="46"/>
      <c r="M4979" s="46"/>
      <c r="N4979" s="46"/>
      <c r="O4979" s="46"/>
    </row>
    <row r="4980" spans="1:15">
      <c r="A4980" s="45"/>
      <c r="B4980" s="44"/>
      <c r="C4980" s="46"/>
      <c r="D4980" s="46"/>
      <c r="E4980" s="46"/>
      <c r="F4980" s="46"/>
      <c r="G4980" s="46"/>
      <c r="H4980" s="46"/>
      <c r="I4980" s="46"/>
      <c r="J4980" s="46"/>
      <c r="K4980" s="46"/>
      <c r="L4980" s="46"/>
      <c r="M4980" s="46"/>
      <c r="N4980" s="46"/>
      <c r="O4980" s="46"/>
    </row>
    <row r="4981" spans="1:15">
      <c r="A4981" s="45"/>
      <c r="B4981" s="44"/>
      <c r="C4981" s="46"/>
      <c r="D4981" s="46"/>
      <c r="E4981" s="46"/>
      <c r="F4981" s="46"/>
      <c r="G4981" s="46"/>
      <c r="H4981" s="46"/>
      <c r="I4981" s="46"/>
      <c r="J4981" s="46"/>
      <c r="K4981" s="46"/>
      <c r="L4981" s="46"/>
      <c r="M4981" s="46"/>
      <c r="N4981" s="46"/>
      <c r="O4981" s="46"/>
    </row>
    <row r="4982" spans="1:15">
      <c r="A4982" s="45"/>
      <c r="B4982" s="44"/>
      <c r="C4982" s="46"/>
      <c r="D4982" s="46"/>
      <c r="E4982" s="46"/>
      <c r="F4982" s="46"/>
      <c r="G4982" s="46"/>
      <c r="H4982" s="46"/>
      <c r="I4982" s="46"/>
      <c r="J4982" s="46"/>
      <c r="K4982" s="46"/>
      <c r="L4982" s="46"/>
      <c r="M4982" s="46"/>
      <c r="N4982" s="46"/>
      <c r="O4982" s="46"/>
    </row>
    <row r="4983" spans="1:15">
      <c r="A4983" s="45"/>
      <c r="B4983" s="44"/>
      <c r="C4983" s="46"/>
      <c r="D4983" s="46"/>
      <c r="E4983" s="46"/>
      <c r="F4983" s="46"/>
      <c r="G4983" s="46"/>
      <c r="H4983" s="46"/>
      <c r="I4983" s="46"/>
      <c r="J4983" s="46"/>
      <c r="K4983" s="46"/>
      <c r="L4983" s="46"/>
      <c r="M4983" s="46"/>
      <c r="N4983" s="46"/>
      <c r="O4983" s="46"/>
    </row>
    <row r="4984" spans="1:15">
      <c r="A4984" s="45"/>
      <c r="B4984" s="44"/>
      <c r="C4984" s="46"/>
      <c r="D4984" s="46"/>
      <c r="E4984" s="46"/>
      <c r="F4984" s="46"/>
      <c r="G4984" s="46"/>
      <c r="H4984" s="46"/>
      <c r="I4984" s="46"/>
      <c r="J4984" s="46"/>
      <c r="K4984" s="46"/>
      <c r="L4984" s="46"/>
      <c r="M4984" s="46"/>
      <c r="N4984" s="46"/>
      <c r="O4984" s="46"/>
    </row>
    <row r="4985" spans="1:15">
      <c r="A4985" s="45"/>
      <c r="B4985" s="44"/>
      <c r="C4985" s="46"/>
      <c r="D4985" s="46"/>
      <c r="E4985" s="46"/>
      <c r="F4985" s="46"/>
      <c r="G4985" s="46"/>
      <c r="H4985" s="46"/>
      <c r="I4985" s="46"/>
      <c r="J4985" s="46"/>
      <c r="K4985" s="46"/>
      <c r="L4985" s="46"/>
      <c r="M4985" s="46"/>
      <c r="N4985" s="46"/>
      <c r="O4985" s="46"/>
    </row>
    <row r="4986" spans="1:15">
      <c r="A4986" s="45"/>
      <c r="B4986" s="44"/>
      <c r="C4986" s="46"/>
      <c r="D4986" s="46"/>
      <c r="E4986" s="46"/>
      <c r="F4986" s="46"/>
      <c r="G4986" s="46"/>
      <c r="H4986" s="46"/>
      <c r="I4986" s="46"/>
      <c r="J4986" s="46"/>
      <c r="K4986" s="46"/>
      <c r="L4986" s="46"/>
      <c r="M4986" s="46"/>
      <c r="N4986" s="46"/>
      <c r="O4986" s="46"/>
    </row>
    <row r="4987" spans="1:15">
      <c r="A4987" s="45"/>
      <c r="B4987" s="44"/>
      <c r="C4987" s="46"/>
      <c r="D4987" s="46"/>
      <c r="E4987" s="46"/>
      <c r="F4987" s="46"/>
      <c r="G4987" s="46"/>
      <c r="H4987" s="46"/>
      <c r="I4987" s="46"/>
      <c r="J4987" s="46"/>
      <c r="K4987" s="46"/>
      <c r="L4987" s="46"/>
      <c r="M4987" s="46"/>
      <c r="N4987" s="46"/>
      <c r="O4987" s="46"/>
    </row>
    <row r="4988" spans="1:15">
      <c r="A4988" s="45"/>
      <c r="B4988" s="44"/>
      <c r="C4988" s="46"/>
      <c r="D4988" s="46"/>
      <c r="E4988" s="46"/>
      <c r="F4988" s="46"/>
      <c r="G4988" s="46"/>
      <c r="H4988" s="46"/>
      <c r="I4988" s="46"/>
      <c r="J4988" s="46"/>
      <c r="K4988" s="46"/>
      <c r="L4988" s="46"/>
      <c r="M4988" s="46"/>
      <c r="N4988" s="46"/>
      <c r="O4988" s="46"/>
    </row>
    <row r="4989" spans="1:15">
      <c r="A4989" s="45"/>
      <c r="B4989" s="44"/>
      <c r="C4989" s="46"/>
      <c r="D4989" s="46"/>
      <c r="E4989" s="46"/>
      <c r="F4989" s="46"/>
      <c r="G4989" s="46"/>
      <c r="H4989" s="46"/>
      <c r="I4989" s="46"/>
      <c r="J4989" s="46"/>
      <c r="K4989" s="46"/>
      <c r="L4989" s="46"/>
      <c r="M4989" s="46"/>
      <c r="N4989" s="46"/>
      <c r="O4989" s="46"/>
    </row>
    <row r="4990" spans="1:15">
      <c r="A4990" s="45"/>
      <c r="B4990" s="44"/>
      <c r="C4990" s="46"/>
      <c r="D4990" s="46"/>
      <c r="E4990" s="46"/>
      <c r="F4990" s="46"/>
      <c r="G4990" s="46"/>
      <c r="H4990" s="46"/>
      <c r="I4990" s="46"/>
      <c r="J4990" s="46"/>
      <c r="K4990" s="46"/>
      <c r="L4990" s="46"/>
      <c r="M4990" s="46"/>
      <c r="N4990" s="46"/>
      <c r="O4990" s="46"/>
    </row>
    <row r="4991" spans="1:15">
      <c r="A4991" s="45"/>
      <c r="B4991" s="44"/>
      <c r="C4991" s="46"/>
      <c r="D4991" s="46"/>
      <c r="E4991" s="46"/>
      <c r="F4991" s="46"/>
      <c r="G4991" s="46"/>
      <c r="H4991" s="46"/>
      <c r="I4991" s="46"/>
      <c r="J4991" s="46"/>
      <c r="K4991" s="46"/>
      <c r="L4991" s="46"/>
      <c r="M4991" s="46"/>
      <c r="N4991" s="46"/>
      <c r="O4991" s="46"/>
    </row>
    <row r="4992" spans="1:15">
      <c r="A4992" s="45"/>
      <c r="B4992" s="44"/>
      <c r="C4992" s="46"/>
      <c r="D4992" s="46"/>
      <c r="E4992" s="46"/>
      <c r="F4992" s="46"/>
      <c r="G4992" s="46"/>
      <c r="H4992" s="46"/>
      <c r="I4992" s="46"/>
      <c r="J4992" s="46"/>
      <c r="K4992" s="46"/>
      <c r="L4992" s="46"/>
      <c r="M4992" s="46"/>
      <c r="N4992" s="46"/>
      <c r="O4992" s="46"/>
    </row>
    <row r="4993" spans="1:15">
      <c r="A4993" s="45"/>
      <c r="B4993" s="44"/>
      <c r="C4993" s="46"/>
      <c r="D4993" s="46"/>
      <c r="E4993" s="46"/>
      <c r="F4993" s="46"/>
      <c r="G4993" s="46"/>
      <c r="H4993" s="46"/>
      <c r="I4993" s="46"/>
      <c r="J4993" s="46"/>
      <c r="K4993" s="46"/>
      <c r="L4993" s="46"/>
      <c r="M4993" s="46"/>
      <c r="N4993" s="46"/>
      <c r="O4993" s="46"/>
    </row>
    <row r="4994" spans="1:15">
      <c r="A4994" s="45"/>
      <c r="B4994" s="44"/>
      <c r="C4994" s="46"/>
      <c r="D4994" s="46"/>
      <c r="E4994" s="46"/>
      <c r="F4994" s="46"/>
      <c r="G4994" s="46"/>
      <c r="H4994" s="46"/>
      <c r="I4994" s="46"/>
      <c r="J4994" s="46"/>
      <c r="K4994" s="46"/>
      <c r="L4994" s="46"/>
      <c r="M4994" s="46"/>
      <c r="N4994" s="46"/>
      <c r="O4994" s="46"/>
    </row>
    <row r="4995" spans="1:15">
      <c r="A4995" s="45"/>
      <c r="B4995" s="44"/>
      <c r="C4995" s="46"/>
      <c r="D4995" s="46"/>
      <c r="E4995" s="46"/>
      <c r="F4995" s="46"/>
      <c r="G4995" s="46"/>
      <c r="H4995" s="46"/>
      <c r="I4995" s="46"/>
      <c r="J4995" s="46"/>
      <c r="K4995" s="46"/>
      <c r="L4995" s="46"/>
      <c r="M4995" s="46"/>
      <c r="N4995" s="46"/>
      <c r="O4995" s="46"/>
    </row>
    <row r="4996" spans="1:15">
      <c r="A4996" s="45"/>
      <c r="B4996" s="44"/>
      <c r="C4996" s="46"/>
      <c r="D4996" s="46"/>
      <c r="E4996" s="46"/>
      <c r="F4996" s="46"/>
      <c r="G4996" s="46"/>
      <c r="H4996" s="46"/>
      <c r="I4996" s="46"/>
      <c r="J4996" s="46"/>
      <c r="K4996" s="46"/>
      <c r="L4996" s="46"/>
      <c r="M4996" s="46"/>
      <c r="N4996" s="46"/>
      <c r="O4996" s="46"/>
    </row>
    <row r="4997" spans="1:15">
      <c r="A4997" s="45"/>
      <c r="B4997" s="44"/>
      <c r="C4997" s="46"/>
      <c r="D4997" s="46"/>
      <c r="E4997" s="46"/>
      <c r="F4997" s="46"/>
      <c r="G4997" s="46"/>
      <c r="H4997" s="46"/>
      <c r="I4997" s="46"/>
      <c r="J4997" s="46"/>
      <c r="K4997" s="46"/>
      <c r="L4997" s="46"/>
      <c r="M4997" s="46"/>
      <c r="N4997" s="46"/>
      <c r="O4997" s="46"/>
    </row>
    <row r="4998" spans="1:15">
      <c r="A4998" s="45"/>
      <c r="B4998" s="44"/>
      <c r="C4998" s="46"/>
      <c r="D4998" s="46"/>
      <c r="E4998" s="46"/>
      <c r="F4998" s="46"/>
      <c r="G4998" s="46"/>
      <c r="H4998" s="46"/>
      <c r="I4998" s="46"/>
      <c r="J4998" s="46"/>
      <c r="K4998" s="46"/>
      <c r="L4998" s="46"/>
      <c r="M4998" s="46"/>
      <c r="N4998" s="46"/>
      <c r="O4998" s="46"/>
    </row>
    <row r="4999" spans="1:15">
      <c r="A4999" s="45"/>
      <c r="B4999" s="44"/>
      <c r="C4999" s="46"/>
      <c r="D4999" s="46"/>
      <c r="E4999" s="46"/>
      <c r="F4999" s="46"/>
      <c r="G4999" s="46"/>
      <c r="H4999" s="46"/>
      <c r="I4999" s="46"/>
      <c r="J4999" s="46"/>
      <c r="K4999" s="46"/>
      <c r="L4999" s="46"/>
      <c r="M4999" s="46"/>
      <c r="N4999" s="46"/>
      <c r="O4999" s="46"/>
    </row>
    <row r="5000" spans="1:15">
      <c r="A5000" s="45"/>
      <c r="B5000" s="44"/>
      <c r="C5000" s="46"/>
      <c r="D5000" s="46"/>
      <c r="E5000" s="46"/>
      <c r="F5000" s="46"/>
      <c r="G5000" s="46"/>
      <c r="H5000" s="46"/>
      <c r="I5000" s="46"/>
      <c r="J5000" s="46"/>
      <c r="K5000" s="46"/>
      <c r="L5000" s="46"/>
      <c r="M5000" s="46"/>
      <c r="N5000" s="46"/>
      <c r="O5000" s="46"/>
    </row>
    <row r="5001" spans="1:15">
      <c r="A5001" s="45"/>
      <c r="B5001" s="44"/>
      <c r="C5001" s="46"/>
      <c r="D5001" s="46"/>
      <c r="E5001" s="46"/>
      <c r="F5001" s="46"/>
      <c r="G5001" s="46"/>
      <c r="H5001" s="46"/>
      <c r="I5001" s="46"/>
      <c r="J5001" s="46"/>
      <c r="K5001" s="46"/>
      <c r="L5001" s="46"/>
      <c r="M5001" s="46"/>
      <c r="N5001" s="46"/>
      <c r="O5001" s="46"/>
    </row>
    <row r="5002" spans="1:15">
      <c r="A5002" s="45"/>
      <c r="B5002" s="44"/>
      <c r="C5002" s="46"/>
      <c r="D5002" s="46"/>
      <c r="E5002" s="46"/>
      <c r="F5002" s="46"/>
      <c r="G5002" s="46"/>
      <c r="H5002" s="46"/>
      <c r="I5002" s="46"/>
      <c r="J5002" s="46"/>
      <c r="K5002" s="46"/>
      <c r="L5002" s="46"/>
      <c r="M5002" s="46"/>
      <c r="N5002" s="46"/>
      <c r="O5002" s="46"/>
    </row>
    <row r="5003" spans="1:15">
      <c r="A5003" s="45"/>
      <c r="B5003" s="44"/>
      <c r="C5003" s="46"/>
      <c r="D5003" s="46"/>
      <c r="E5003" s="46"/>
      <c r="F5003" s="46"/>
      <c r="G5003" s="46"/>
      <c r="H5003" s="46"/>
      <c r="I5003" s="46"/>
      <c r="J5003" s="46"/>
      <c r="K5003" s="46"/>
      <c r="L5003" s="46"/>
      <c r="M5003" s="46"/>
      <c r="N5003" s="46"/>
      <c r="O5003" s="46"/>
    </row>
    <row r="5004" spans="1:15">
      <c r="A5004" s="45"/>
      <c r="B5004" s="44"/>
      <c r="C5004" s="46"/>
      <c r="D5004" s="46"/>
      <c r="E5004" s="46"/>
      <c r="F5004" s="46"/>
      <c r="G5004" s="46"/>
      <c r="H5004" s="46"/>
      <c r="I5004" s="46"/>
      <c r="J5004" s="46"/>
      <c r="K5004" s="46"/>
      <c r="L5004" s="46"/>
      <c r="M5004" s="46"/>
      <c r="N5004" s="46"/>
      <c r="O5004" s="46"/>
    </row>
    <row r="5005" spans="1:15">
      <c r="A5005" s="45"/>
      <c r="B5005" s="44"/>
      <c r="C5005" s="46"/>
      <c r="D5005" s="46"/>
      <c r="E5005" s="46"/>
      <c r="F5005" s="46"/>
      <c r="G5005" s="46"/>
      <c r="H5005" s="46"/>
      <c r="I5005" s="46"/>
      <c r="J5005" s="46"/>
      <c r="K5005" s="46"/>
      <c r="L5005" s="46"/>
      <c r="M5005" s="46"/>
      <c r="N5005" s="46"/>
      <c r="O5005" s="46"/>
    </row>
    <row r="5006" spans="1:15">
      <c r="A5006" s="45"/>
      <c r="B5006" s="44"/>
      <c r="C5006" s="46"/>
      <c r="D5006" s="46"/>
      <c r="E5006" s="46"/>
      <c r="F5006" s="46"/>
      <c r="G5006" s="46"/>
      <c r="H5006" s="46"/>
      <c r="I5006" s="46"/>
      <c r="J5006" s="46"/>
      <c r="K5006" s="46"/>
      <c r="L5006" s="46"/>
      <c r="M5006" s="46"/>
      <c r="N5006" s="46"/>
      <c r="O5006" s="46"/>
    </row>
    <row r="5007" spans="1:15">
      <c r="A5007" s="45"/>
      <c r="B5007" s="44"/>
      <c r="C5007" s="46"/>
      <c r="D5007" s="46"/>
      <c r="E5007" s="46"/>
      <c r="F5007" s="46"/>
      <c r="G5007" s="46"/>
      <c r="H5007" s="46"/>
      <c r="I5007" s="46"/>
      <c r="J5007" s="46"/>
      <c r="K5007" s="46"/>
      <c r="L5007" s="46"/>
      <c r="M5007" s="46"/>
      <c r="N5007" s="46"/>
      <c r="O5007" s="46"/>
    </row>
    <row r="5008" spans="1:15">
      <c r="A5008" s="45"/>
      <c r="B5008" s="44"/>
      <c r="C5008" s="46"/>
      <c r="D5008" s="46"/>
      <c r="E5008" s="46"/>
      <c r="F5008" s="46"/>
      <c r="G5008" s="46"/>
      <c r="H5008" s="46"/>
      <c r="I5008" s="46"/>
      <c r="J5008" s="46"/>
      <c r="K5008" s="46"/>
      <c r="L5008" s="46"/>
      <c r="M5008" s="46"/>
      <c r="N5008" s="46"/>
      <c r="O5008" s="46"/>
    </row>
    <row r="5009" spans="1:15">
      <c r="A5009" s="45"/>
      <c r="B5009" s="44"/>
      <c r="C5009" s="46"/>
      <c r="D5009" s="46"/>
      <c r="E5009" s="46"/>
      <c r="F5009" s="46"/>
      <c r="G5009" s="46"/>
      <c r="H5009" s="46"/>
      <c r="I5009" s="46"/>
      <c r="J5009" s="46"/>
      <c r="K5009" s="46"/>
      <c r="L5009" s="46"/>
      <c r="M5009" s="46"/>
      <c r="N5009" s="46"/>
      <c r="O5009" s="46"/>
    </row>
    <row r="5010" spans="1:15">
      <c r="A5010" s="45"/>
      <c r="B5010" s="44"/>
      <c r="C5010" s="46"/>
      <c r="D5010" s="46"/>
      <c r="E5010" s="46"/>
      <c r="F5010" s="46"/>
      <c r="G5010" s="46"/>
      <c r="H5010" s="46"/>
      <c r="I5010" s="46"/>
      <c r="J5010" s="46"/>
      <c r="K5010" s="46"/>
      <c r="L5010" s="46"/>
      <c r="M5010" s="46"/>
      <c r="N5010" s="46"/>
      <c r="O5010" s="46"/>
    </row>
    <row r="5011" spans="1:15">
      <c r="A5011" s="45"/>
      <c r="B5011" s="44"/>
      <c r="C5011" s="46"/>
      <c r="D5011" s="46"/>
      <c r="E5011" s="46"/>
      <c r="F5011" s="46"/>
      <c r="G5011" s="46"/>
      <c r="H5011" s="46"/>
      <c r="I5011" s="46"/>
      <c r="J5011" s="46"/>
      <c r="K5011" s="46"/>
      <c r="L5011" s="46"/>
      <c r="M5011" s="46"/>
      <c r="N5011" s="46"/>
      <c r="O5011" s="46"/>
    </row>
    <row r="5012" spans="1:15">
      <c r="A5012" s="45"/>
      <c r="B5012" s="44"/>
      <c r="C5012" s="46"/>
      <c r="D5012" s="46"/>
      <c r="E5012" s="46"/>
      <c r="F5012" s="46"/>
      <c r="G5012" s="46"/>
      <c r="H5012" s="46"/>
      <c r="I5012" s="46"/>
      <c r="J5012" s="46"/>
      <c r="K5012" s="46"/>
      <c r="L5012" s="46"/>
      <c r="M5012" s="46"/>
      <c r="N5012" s="46"/>
      <c r="O5012" s="46"/>
    </row>
    <row r="5013" spans="1:15">
      <c r="A5013" s="47"/>
      <c r="B5013" s="48"/>
      <c r="C5013" s="48"/>
      <c r="D5013" s="48"/>
      <c r="E5013" s="48"/>
      <c r="F5013" s="48"/>
      <c r="G5013" s="48"/>
      <c r="H5013" s="48"/>
      <c r="I5013" s="48"/>
      <c r="J5013" s="48"/>
      <c r="K5013" s="48"/>
      <c r="L5013" s="48"/>
      <c r="M5013" s="48"/>
      <c r="N5013" s="48"/>
      <c r="O5013" s="48"/>
    </row>
  </sheetData>
  <mergeCells count="1">
    <mergeCell ref="A1:P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6"/>
  </sheetPr>
  <dimension ref="A1:K503"/>
  <sheetViews>
    <sheetView showGridLines="0" workbookViewId="0">
      <pane ySplit="3" topLeftCell="A54" activePane="bottomLeft" state="frozen"/>
      <selection/>
      <selection pane="bottomLeft" activeCell="F107" sqref="F107:F108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1" width="10" style="1" customWidth="1"/>
    <col min="16372" max="16372" width="10" style="1"/>
    <col min="16373" max="16384" width="9" style="1"/>
  </cols>
  <sheetData>
    <row r="1" s="1" customFormat="1" ht="28" customHeight="1" spans="1:11">
      <c r="A1" s="6" t="s">
        <v>848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44</v>
      </c>
      <c r="C2" s="12" t="s">
        <v>272</v>
      </c>
      <c r="D2" s="13">
        <f>IFERROR(VLOOKUP($B$2,数据录入!$C$5:$H$18,6,0),0)</f>
        <v>219263.12</v>
      </c>
      <c r="E2" s="12" t="s">
        <v>850</v>
      </c>
      <c r="F2" s="13">
        <f>SUMIFS(数据录入!$F$19:$F$5078,数据录入!$C$19:$C$5078,$B$2)</f>
        <v>2610558.33</v>
      </c>
      <c r="G2" s="12" t="s">
        <v>851</v>
      </c>
      <c r="H2" s="13">
        <f>SUMIFS(数据录入!$G$19:$G$5078,数据录入!$C$19:$C$5078,$B$2)</f>
        <v>2769157.86</v>
      </c>
      <c r="I2" s="12" t="s">
        <v>852</v>
      </c>
      <c r="J2" s="13">
        <f>D2+F2-H2</f>
        <v>60663.5899999999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cm="1">
        <f t="array" ref="A4:K99">_xlfn._xlws.FILTER(数据录入!$A$19:$K$5078,数据录入!$C$19:$C$5078=$B$2)</f>
        <v>329</v>
      </c>
      <c r="B4" s="19">
        <v>46204</v>
      </c>
      <c r="C4" s="20" t="str">
        <v>金辉稠州</v>
      </c>
      <c r="D4" s="20" t="str">
        <v>公积金</v>
      </c>
      <c r="E4" s="20" t="str">
        <v>7月公积金</v>
      </c>
      <c r="F4" s="20">
        <v>0</v>
      </c>
      <c r="G4" s="20">
        <v>596</v>
      </c>
      <c r="H4" s="20">
        <v>218667.12</v>
      </c>
      <c r="I4" s="20">
        <v>0</v>
      </c>
      <c r="J4" s="20">
        <v>0</v>
      </c>
      <c r="K4" s="21">
        <v>202607</v>
      </c>
    </row>
    <row r="5" s="1" customFormat="1" ht="20" customHeight="1" spans="1:11">
      <c r="A5" s="18">
        <v>330</v>
      </c>
      <c r="B5" s="19">
        <v>46206</v>
      </c>
      <c r="C5" s="20" t="str">
        <v>金辉稠州</v>
      </c>
      <c r="D5" s="20" t="str">
        <v>员工工资</v>
      </c>
      <c r="E5" s="20" t="str">
        <v>金萍香工资</v>
      </c>
      <c r="F5" s="20">
        <v>0</v>
      </c>
      <c r="G5" s="20">
        <v>5500</v>
      </c>
      <c r="H5" s="20">
        <v>213167.12</v>
      </c>
      <c r="I5" s="20">
        <v>0</v>
      </c>
      <c r="J5" s="20">
        <v>0</v>
      </c>
      <c r="K5" s="21">
        <v>202607</v>
      </c>
    </row>
    <row r="6" s="1" customFormat="1" ht="20" customHeight="1" spans="1:11">
      <c r="A6" s="18">
        <v>331</v>
      </c>
      <c r="B6" s="19">
        <v>46209</v>
      </c>
      <c r="C6" s="20" t="str">
        <v>金辉稠州</v>
      </c>
      <c r="D6" s="20" t="str">
        <v>金辉利息</v>
      </c>
      <c r="E6" s="20" t="str">
        <v>徐波转款-6月</v>
      </c>
      <c r="F6" s="20">
        <v>2000</v>
      </c>
      <c r="G6" s="20">
        <v>0</v>
      </c>
      <c r="H6" s="20">
        <v>215167.12</v>
      </c>
      <c r="I6" s="20" t="str">
        <v>徐波</v>
      </c>
      <c r="J6" s="20">
        <v>0</v>
      </c>
      <c r="K6" s="21">
        <v>202607</v>
      </c>
    </row>
    <row r="7" s="1" customFormat="1" ht="20" customHeight="1" spans="1:11">
      <c r="A7" s="18">
        <v>332</v>
      </c>
      <c r="B7" s="19">
        <v>46210</v>
      </c>
      <c r="C7" s="20" t="str">
        <v>金辉稠州</v>
      </c>
      <c r="D7" s="20" t="str">
        <v>金辉利息</v>
      </c>
      <c r="E7" s="20" t="str">
        <v>王毅利息（4月）</v>
      </c>
      <c r="F7" s="20">
        <v>1000</v>
      </c>
      <c r="G7" s="20">
        <v>0</v>
      </c>
      <c r="H7" s="20">
        <v>216167.12</v>
      </c>
      <c r="I7" s="20" t="str">
        <v>王毅</v>
      </c>
      <c r="J7" s="20">
        <v>0</v>
      </c>
      <c r="K7" s="21">
        <v>202607</v>
      </c>
    </row>
    <row r="8" s="1" customFormat="1" ht="20" customHeight="1" spans="1:11">
      <c r="A8" s="18">
        <v>333</v>
      </c>
      <c r="B8" s="19">
        <v>46210</v>
      </c>
      <c r="C8" s="20" t="str">
        <v>金辉稠州</v>
      </c>
      <c r="D8" s="20" t="str">
        <v>金辉本金</v>
      </c>
      <c r="E8" s="20" t="str">
        <v>蒙媛媛出款</v>
      </c>
      <c r="F8" s="20">
        <v>0</v>
      </c>
      <c r="G8" s="20">
        <v>50000</v>
      </c>
      <c r="H8" s="20">
        <v>166167.12</v>
      </c>
      <c r="I8" s="20" t="str">
        <v>蒙媛媛</v>
      </c>
      <c r="J8" s="20">
        <v>0</v>
      </c>
      <c r="K8" s="21">
        <v>202607</v>
      </c>
    </row>
    <row r="9" s="1" customFormat="1" ht="20" customHeight="1" spans="1:11">
      <c r="A9" s="18">
        <v>334</v>
      </c>
      <c r="B9" s="19">
        <v>46211</v>
      </c>
      <c r="C9" s="20" t="str">
        <v>金辉稠州</v>
      </c>
      <c r="D9" s="20" t="str">
        <v>金辉利息</v>
      </c>
      <c r="E9" s="20" t="str">
        <v>刘春燕利息</v>
      </c>
      <c r="F9" s="20">
        <v>9000</v>
      </c>
      <c r="G9" s="20">
        <v>0</v>
      </c>
      <c r="H9" s="20">
        <v>175167.12</v>
      </c>
      <c r="I9" s="20" t="str">
        <v>刘春燕</v>
      </c>
      <c r="J9" s="20">
        <v>0</v>
      </c>
      <c r="K9" s="21">
        <v>202607</v>
      </c>
    </row>
    <row r="10" s="1" customFormat="1" ht="20" customHeight="1" spans="1:11">
      <c r="A10" s="18">
        <v>335</v>
      </c>
      <c r="B10" s="19">
        <v>46212</v>
      </c>
      <c r="C10" s="20" t="str">
        <v>金辉稠州</v>
      </c>
      <c r="D10" s="20" t="str">
        <v>金辉本金</v>
      </c>
      <c r="E10" s="20" t="str">
        <v>胡小丽出款</v>
      </c>
      <c r="F10" s="20">
        <v>0</v>
      </c>
      <c r="G10" s="20">
        <v>150000</v>
      </c>
      <c r="H10" s="20">
        <v>25167.12</v>
      </c>
      <c r="I10" s="20" t="str">
        <v>胡小丽</v>
      </c>
      <c r="J10" s="20">
        <v>0</v>
      </c>
      <c r="K10" s="21">
        <v>202607</v>
      </c>
    </row>
    <row r="11" s="1" customFormat="1" ht="20" customHeight="1" spans="1:11">
      <c r="A11" s="18">
        <v>336</v>
      </c>
      <c r="B11" s="19">
        <v>46213</v>
      </c>
      <c r="C11" s="20" t="str">
        <v>金辉稠州</v>
      </c>
      <c r="D11" s="20" t="str">
        <v>金辉利息</v>
      </c>
      <c r="E11" s="20" t="str">
        <v>林总浦发代还何博文1.8万利息-对公</v>
      </c>
      <c r="F11" s="20">
        <v>90</v>
      </c>
      <c r="G11" s="20">
        <v>0</v>
      </c>
      <c r="H11" s="20">
        <v>25257.12</v>
      </c>
      <c r="I11" s="20" t="str">
        <v>林总浦发</v>
      </c>
      <c r="J11" s="20">
        <v>0</v>
      </c>
      <c r="K11" s="21">
        <v>202607</v>
      </c>
    </row>
    <row r="12" s="1" customFormat="1" ht="20" customHeight="1" spans="1:11">
      <c r="A12" s="18">
        <v>337</v>
      </c>
      <c r="B12" s="19">
        <v>46213</v>
      </c>
      <c r="C12" s="20" t="str">
        <v>金辉稠州</v>
      </c>
      <c r="D12" s="20" t="str">
        <v>个税</v>
      </c>
      <c r="E12" s="20" t="str">
        <v>个税扣款</v>
      </c>
      <c r="F12" s="20">
        <v>0</v>
      </c>
      <c r="G12" s="20">
        <v>17.5</v>
      </c>
      <c r="H12" s="20">
        <v>25239.62</v>
      </c>
      <c r="I12" s="20">
        <v>0</v>
      </c>
      <c r="J12" s="20">
        <v>0</v>
      </c>
      <c r="K12" s="21">
        <v>202607</v>
      </c>
    </row>
    <row r="13" s="1" customFormat="1" ht="20" customHeight="1" spans="1:11">
      <c r="A13" s="18">
        <v>338</v>
      </c>
      <c r="B13" s="19">
        <v>46216</v>
      </c>
      <c r="C13" s="20" t="str">
        <v>金辉稠州</v>
      </c>
      <c r="D13" s="20" t="str">
        <v>金辉利息</v>
      </c>
      <c r="E13" s="20" t="str">
        <v>马昱利息</v>
      </c>
      <c r="F13" s="20">
        <v>12500</v>
      </c>
      <c r="G13" s="20">
        <v>0</v>
      </c>
      <c r="H13" s="20">
        <v>37739.62</v>
      </c>
      <c r="I13" s="20" t="str">
        <v>马昱</v>
      </c>
      <c r="J13" s="20">
        <v>0</v>
      </c>
      <c r="K13" s="21">
        <v>202607</v>
      </c>
    </row>
    <row r="14" s="1" customFormat="1" ht="20" customHeight="1" spans="1:11">
      <c r="A14" s="18">
        <v>339</v>
      </c>
      <c r="B14" s="19">
        <v>46217</v>
      </c>
      <c r="C14" s="20" t="str">
        <v>金辉稠州</v>
      </c>
      <c r="D14" s="20" t="str">
        <v>金辉利息</v>
      </c>
      <c r="E14" s="20" t="str">
        <v>郭联兵利息</v>
      </c>
      <c r="F14" s="20">
        <v>2700</v>
      </c>
      <c r="G14" s="20">
        <v>0</v>
      </c>
      <c r="H14" s="20">
        <v>40439.62</v>
      </c>
      <c r="I14" s="20" t="str">
        <v>郭联兵</v>
      </c>
      <c r="J14" s="20">
        <v>0</v>
      </c>
      <c r="K14" s="21">
        <v>202607</v>
      </c>
    </row>
    <row r="15" s="1" customFormat="1" ht="20" customHeight="1" spans="1:11">
      <c r="A15" s="18">
        <v>340</v>
      </c>
      <c r="B15" s="19">
        <v>46217</v>
      </c>
      <c r="C15" s="20" t="str">
        <v>金辉稠州</v>
      </c>
      <c r="D15" s="20" t="str">
        <v>金辉利息</v>
      </c>
      <c r="E15" s="20" t="str">
        <v>林浩利息</v>
      </c>
      <c r="F15" s="20">
        <v>2500</v>
      </c>
      <c r="G15" s="20">
        <v>0</v>
      </c>
      <c r="H15" s="20">
        <v>42939.62</v>
      </c>
      <c r="I15" s="20" t="str">
        <v>林浩</v>
      </c>
      <c r="J15" s="20">
        <v>0</v>
      </c>
      <c r="K15" s="21">
        <v>202607</v>
      </c>
    </row>
    <row r="16" s="1" customFormat="1" ht="20" customHeight="1" spans="1:11">
      <c r="A16" s="18">
        <v>341</v>
      </c>
      <c r="B16" s="19">
        <v>46218</v>
      </c>
      <c r="C16" s="20" t="str">
        <v>金辉稠州</v>
      </c>
      <c r="D16" s="20" t="str">
        <v>金辉利息</v>
      </c>
      <c r="E16" s="20" t="str">
        <v>林总浦发代魏洁还利息</v>
      </c>
      <c r="F16" s="20">
        <v>500</v>
      </c>
      <c r="G16" s="20">
        <v>0</v>
      </c>
      <c r="H16" s="20">
        <v>43439.62</v>
      </c>
      <c r="I16" s="20" t="str">
        <v>魏洁</v>
      </c>
      <c r="J16" s="20">
        <v>0</v>
      </c>
      <c r="K16" s="21">
        <v>202607</v>
      </c>
    </row>
    <row r="17" s="1" customFormat="1" ht="20" customHeight="1" spans="1:11">
      <c r="A17" s="18">
        <v>342</v>
      </c>
      <c r="B17" s="19">
        <v>46218</v>
      </c>
      <c r="C17" s="20" t="str">
        <v>金辉稠州</v>
      </c>
      <c r="D17" s="20" t="str">
        <v>员工工资</v>
      </c>
      <c r="E17" s="20" t="str">
        <v>6月工资</v>
      </c>
      <c r="F17" s="20">
        <v>0</v>
      </c>
      <c r="G17" s="20">
        <v>29687.36</v>
      </c>
      <c r="H17" s="20">
        <v>13752.26</v>
      </c>
      <c r="I17" s="20">
        <v>0</v>
      </c>
      <c r="J17" s="20">
        <v>0</v>
      </c>
      <c r="K17" s="21">
        <v>202607</v>
      </c>
    </row>
    <row r="18" s="1" customFormat="1" ht="20" customHeight="1" spans="1:11">
      <c r="A18" s="18">
        <v>343</v>
      </c>
      <c r="B18" s="19">
        <v>46218</v>
      </c>
      <c r="C18" s="20" t="str">
        <v>金辉稠州</v>
      </c>
      <c r="D18" s="20" t="str">
        <v>律师诉讼费</v>
      </c>
      <c r="E18" s="20" t="str">
        <v>王晓红诉讼费退费</v>
      </c>
      <c r="F18" s="20">
        <v>947</v>
      </c>
      <c r="G18" s="20">
        <v>0</v>
      </c>
      <c r="H18" s="20">
        <v>14699.26</v>
      </c>
      <c r="I18" s="20">
        <v>0</v>
      </c>
      <c r="J18" s="20">
        <v>0</v>
      </c>
      <c r="K18" s="21">
        <v>202607</v>
      </c>
    </row>
    <row r="19" s="1" customFormat="1" ht="20" customHeight="1" spans="1:11">
      <c r="A19" s="18">
        <v>344</v>
      </c>
      <c r="B19" s="19">
        <v>46218</v>
      </c>
      <c r="C19" s="20" t="str">
        <v>金辉稠州</v>
      </c>
      <c r="D19" s="20" t="str">
        <v>律师诉讼费</v>
      </c>
      <c r="E19" s="20" t="str">
        <v>郑永贵诉讼费退费</v>
      </c>
      <c r="F19" s="20">
        <v>4433</v>
      </c>
      <c r="G19" s="20">
        <v>0</v>
      </c>
      <c r="H19" s="20">
        <v>19132.26</v>
      </c>
      <c r="I19" s="20">
        <v>0</v>
      </c>
      <c r="J19" s="20">
        <v>0</v>
      </c>
      <c r="K19" s="21">
        <v>202607</v>
      </c>
    </row>
    <row r="20" s="1" customFormat="1" ht="20" customHeight="1" spans="1:11">
      <c r="A20" s="18">
        <v>345</v>
      </c>
      <c r="B20" s="19">
        <v>46218</v>
      </c>
      <c r="C20" s="20" t="str">
        <v>金辉稠州</v>
      </c>
      <c r="D20" s="20" t="str">
        <v>金辉本金</v>
      </c>
      <c r="E20" s="20" t="str">
        <v>章俊本金2250</v>
      </c>
      <c r="F20" s="20">
        <v>2250</v>
      </c>
      <c r="G20" s="20">
        <v>0</v>
      </c>
      <c r="H20" s="20">
        <v>21382.26</v>
      </c>
      <c r="I20" s="20" t="str">
        <v>章俊</v>
      </c>
      <c r="J20" s="20">
        <v>0</v>
      </c>
      <c r="K20" s="21">
        <v>202607</v>
      </c>
    </row>
    <row r="21" s="1" customFormat="1" ht="20" customHeight="1" spans="1:11">
      <c r="A21" s="18">
        <v>346</v>
      </c>
      <c r="B21" s="19">
        <v>46218</v>
      </c>
      <c r="C21" s="20" t="str">
        <v>金辉稠州</v>
      </c>
      <c r="D21" s="20" t="str">
        <v>金辉利息</v>
      </c>
      <c r="E21" s="20" t="str">
        <v>章俊利息1250</v>
      </c>
      <c r="F21" s="20">
        <v>1250</v>
      </c>
      <c r="G21" s="20">
        <v>0</v>
      </c>
      <c r="H21" s="20">
        <v>22632.26</v>
      </c>
      <c r="I21" s="20" t="str">
        <v>章俊</v>
      </c>
      <c r="J21" s="20">
        <v>0</v>
      </c>
      <c r="K21" s="21">
        <v>202607</v>
      </c>
    </row>
    <row r="22" s="1" customFormat="1" ht="20" customHeight="1" spans="1:11">
      <c r="A22" s="18">
        <v>347</v>
      </c>
      <c r="B22" s="19">
        <v>46219</v>
      </c>
      <c r="C22" s="20" t="str">
        <v>金辉稠州</v>
      </c>
      <c r="D22" s="20" t="str">
        <v>金辉本金</v>
      </c>
      <c r="E22" s="20" t="str">
        <v>林总浦发代蔡秀妹还款</v>
      </c>
      <c r="F22" s="20">
        <v>300000</v>
      </c>
      <c r="G22" s="20">
        <v>0</v>
      </c>
      <c r="H22" s="20">
        <v>322632.26</v>
      </c>
      <c r="I22" s="20" t="str">
        <v>林总浦发</v>
      </c>
      <c r="J22" s="20">
        <v>0</v>
      </c>
      <c r="K22" s="21">
        <v>202607</v>
      </c>
    </row>
    <row r="23" s="1" customFormat="1" ht="20" customHeight="1" spans="1:11">
      <c r="A23" s="18">
        <v>348</v>
      </c>
      <c r="B23" s="19">
        <v>46219</v>
      </c>
      <c r="C23" s="20" t="str">
        <v>金辉稠州</v>
      </c>
      <c r="D23" s="20" t="str">
        <v>金辉本金</v>
      </c>
      <c r="E23" s="20" t="str">
        <v>林总浦发代雷朝想还部分款</v>
      </c>
      <c r="F23" s="20">
        <v>80000</v>
      </c>
      <c r="G23" s="20">
        <v>0</v>
      </c>
      <c r="H23" s="20">
        <v>402632.26</v>
      </c>
      <c r="I23" s="20" t="str">
        <v>林总浦发</v>
      </c>
      <c r="J23" s="20">
        <v>0</v>
      </c>
      <c r="K23" s="21">
        <v>202607</v>
      </c>
    </row>
    <row r="24" s="1" customFormat="1" ht="20" customHeight="1" spans="1:11">
      <c r="A24" s="18">
        <v>349</v>
      </c>
      <c r="B24" s="19">
        <v>46219</v>
      </c>
      <c r="C24" s="20" t="str">
        <v>金辉稠州</v>
      </c>
      <c r="D24" s="20" t="str">
        <v>金辉本金</v>
      </c>
      <c r="E24" s="20" t="str">
        <v>汪琼宇（李伟）出款</v>
      </c>
      <c r="F24" s="20">
        <v>0</v>
      </c>
      <c r="G24" s="20">
        <v>400000</v>
      </c>
      <c r="H24" s="20">
        <v>2632.26000000001</v>
      </c>
      <c r="I24" s="20" t="str">
        <v>汪琼宇</v>
      </c>
      <c r="J24" s="20">
        <v>0</v>
      </c>
      <c r="K24" s="21">
        <v>202607</v>
      </c>
    </row>
    <row r="25" s="1" customFormat="1" ht="20" customHeight="1" spans="1:11">
      <c r="A25" s="18">
        <v>350</v>
      </c>
      <c r="B25" s="19">
        <v>46223</v>
      </c>
      <c r="C25" s="20" t="str">
        <v>金辉稠州</v>
      </c>
      <c r="D25" s="20" t="str">
        <v>金辉本金</v>
      </c>
      <c r="E25" s="20" t="str">
        <v>代魏文冬还款到对公</v>
      </c>
      <c r="F25" s="20">
        <v>30000</v>
      </c>
      <c r="G25" s="20">
        <v>0</v>
      </c>
      <c r="H25" s="20">
        <v>32632.26</v>
      </c>
      <c r="I25" s="20" t="str">
        <v>林总浦发</v>
      </c>
      <c r="J25" s="20">
        <v>0</v>
      </c>
      <c r="K25" s="21">
        <v>202607</v>
      </c>
    </row>
    <row r="26" s="1" customFormat="1" ht="20" customHeight="1" spans="1:11">
      <c r="A26" s="18">
        <v>351</v>
      </c>
      <c r="B26" s="19">
        <v>46223</v>
      </c>
      <c r="C26" s="20" t="str">
        <v>金辉稠州</v>
      </c>
      <c r="D26" s="20" t="str">
        <v>金辉本金</v>
      </c>
      <c r="E26" s="20" t="str">
        <v>吴敬恒出款</v>
      </c>
      <c r="F26" s="20">
        <v>0</v>
      </c>
      <c r="G26" s="20">
        <v>25000</v>
      </c>
      <c r="H26" s="20">
        <v>7632.26000000001</v>
      </c>
      <c r="I26" s="20" t="str">
        <v>吴敬恒</v>
      </c>
      <c r="J26" s="20">
        <v>0</v>
      </c>
      <c r="K26" s="21">
        <v>202607</v>
      </c>
    </row>
    <row r="27" s="1" customFormat="1" ht="20" customHeight="1" spans="1:11">
      <c r="A27" s="18">
        <v>352</v>
      </c>
      <c r="B27" s="19">
        <v>46223</v>
      </c>
      <c r="C27" s="20" t="str">
        <v>金辉稠州</v>
      </c>
      <c r="D27" s="20" t="str">
        <v>金辉本金</v>
      </c>
      <c r="E27" s="20" t="str">
        <v>代林昌耿还本金-金辉对公</v>
      </c>
      <c r="F27" s="20">
        <v>200000</v>
      </c>
      <c r="G27" s="20">
        <v>0</v>
      </c>
      <c r="H27" s="20">
        <v>207632.26</v>
      </c>
      <c r="I27" s="20" t="str">
        <v>林总浦发</v>
      </c>
      <c r="J27" s="20">
        <v>0</v>
      </c>
      <c r="K27" s="21">
        <v>202607</v>
      </c>
    </row>
    <row r="28" s="1" customFormat="1" ht="20" customHeight="1" spans="1:11">
      <c r="A28" s="18">
        <v>353</v>
      </c>
      <c r="B28" s="19">
        <v>46223</v>
      </c>
      <c r="C28" s="20" t="str">
        <v>金辉稠州</v>
      </c>
      <c r="D28" s="20" t="str">
        <v>金辉本金</v>
      </c>
      <c r="E28" s="20" t="str">
        <v>林昌耿出款</v>
      </c>
      <c r="F28" s="20">
        <v>0</v>
      </c>
      <c r="G28" s="20">
        <v>200000</v>
      </c>
      <c r="H28" s="20">
        <v>7632.26000000001</v>
      </c>
      <c r="I28" s="20" t="str">
        <v>林昌耿</v>
      </c>
      <c r="J28" s="20">
        <v>0</v>
      </c>
      <c r="K28" s="21">
        <v>202607</v>
      </c>
    </row>
    <row r="29" s="1" customFormat="1" ht="20" customHeight="1" spans="1:11">
      <c r="A29" s="18">
        <v>354</v>
      </c>
      <c r="B29" s="19">
        <v>46224</v>
      </c>
      <c r="C29" s="20" t="str">
        <v>金辉稠州</v>
      </c>
      <c r="D29" s="20" t="str">
        <v>社医保</v>
      </c>
      <c r="E29" s="20" t="str">
        <v>医社保扣款</v>
      </c>
      <c r="F29" s="20">
        <v>0</v>
      </c>
      <c r="G29" s="20">
        <v>6038.16</v>
      </c>
      <c r="H29" s="20">
        <v>1594.09999999998</v>
      </c>
      <c r="I29" s="20">
        <v>0</v>
      </c>
      <c r="J29" s="20">
        <v>0</v>
      </c>
      <c r="K29" s="21">
        <v>202607</v>
      </c>
    </row>
    <row r="30" s="1" customFormat="1" ht="20" customHeight="1" spans="1:11">
      <c r="A30" s="18">
        <v>355</v>
      </c>
      <c r="B30" s="19">
        <v>46224</v>
      </c>
      <c r="C30" s="20" t="str">
        <v>金辉稠州</v>
      </c>
      <c r="D30" s="20" t="str">
        <v>金辉利息</v>
      </c>
      <c r="E30" s="20" t="str">
        <v>林鹏5万利息</v>
      </c>
      <c r="F30" s="20">
        <v>1000</v>
      </c>
      <c r="G30" s="20">
        <v>0</v>
      </c>
      <c r="H30" s="20">
        <v>2594.09999999998</v>
      </c>
      <c r="I30" s="20" t="str">
        <v>林鹏</v>
      </c>
      <c r="J30" s="20">
        <v>0</v>
      </c>
      <c r="K30" s="21">
        <v>202607</v>
      </c>
    </row>
    <row r="31" s="1" customFormat="1" ht="20" customHeight="1" spans="1:11">
      <c r="A31" s="18">
        <v>356</v>
      </c>
      <c r="B31" s="19">
        <v>46226</v>
      </c>
      <c r="C31" s="20" t="str">
        <v>金辉稠州</v>
      </c>
      <c r="D31" s="20" t="str">
        <v>金辉本金</v>
      </c>
      <c r="E31" s="20" t="str">
        <v>胡小丽还本金15万</v>
      </c>
      <c r="F31" s="20">
        <v>150000</v>
      </c>
      <c r="G31" s="20">
        <v>0</v>
      </c>
      <c r="H31" s="20">
        <v>152594.1</v>
      </c>
      <c r="I31" s="20" t="str">
        <v>胡小丽</v>
      </c>
      <c r="J31" s="20">
        <v>0</v>
      </c>
      <c r="K31" s="21">
        <v>202607</v>
      </c>
    </row>
    <row r="32" s="1" customFormat="1" ht="20" customHeight="1" spans="1:11">
      <c r="A32" s="18">
        <v>357</v>
      </c>
      <c r="B32" s="19">
        <v>46226</v>
      </c>
      <c r="C32" s="20" t="str">
        <v>金辉稠州</v>
      </c>
      <c r="D32" s="20" t="str">
        <v>金辉利息</v>
      </c>
      <c r="E32" s="20" t="str">
        <v>胡小丽利息3125</v>
      </c>
      <c r="F32" s="20">
        <v>3125</v>
      </c>
      <c r="G32" s="20">
        <v>0</v>
      </c>
      <c r="H32" s="20">
        <v>155719.1</v>
      </c>
      <c r="I32" s="20" t="str">
        <v>胡小丽</v>
      </c>
      <c r="J32" s="20">
        <v>0</v>
      </c>
      <c r="K32" s="21">
        <v>202607</v>
      </c>
    </row>
    <row r="33" s="1" customFormat="1" ht="20" customHeight="1" spans="1:11">
      <c r="A33" s="18">
        <v>358</v>
      </c>
      <c r="B33" s="19">
        <v>46226</v>
      </c>
      <c r="C33" s="20" t="str">
        <v>金辉稠州</v>
      </c>
      <c r="D33" s="20" t="str">
        <v>金辉本金</v>
      </c>
      <c r="E33" s="20" t="str">
        <v>施鉴波出款</v>
      </c>
      <c r="F33" s="20">
        <v>0</v>
      </c>
      <c r="G33" s="20">
        <v>17000</v>
      </c>
      <c r="H33" s="20">
        <v>138719.1</v>
      </c>
      <c r="I33" s="20" t="str">
        <v>施鉴波</v>
      </c>
      <c r="J33" s="20">
        <v>0</v>
      </c>
      <c r="K33" s="21">
        <v>202607</v>
      </c>
    </row>
    <row r="34" s="1" customFormat="1" ht="20" customHeight="1" spans="1:11">
      <c r="A34" s="18">
        <v>359</v>
      </c>
      <c r="B34" s="19">
        <v>46227</v>
      </c>
      <c r="C34" s="20" t="str">
        <v>金辉稠州</v>
      </c>
      <c r="D34" s="20" t="str">
        <v>金辉利息</v>
      </c>
      <c r="E34" s="20" t="str">
        <v>徐波转款-6月</v>
      </c>
      <c r="F34" s="20">
        <v>2500</v>
      </c>
      <c r="G34" s="20">
        <v>0</v>
      </c>
      <c r="H34" s="20">
        <v>141219.1</v>
      </c>
      <c r="I34" s="20" t="str">
        <v>徐波</v>
      </c>
      <c r="J34" s="20">
        <v>0</v>
      </c>
      <c r="K34" s="21">
        <v>202607</v>
      </c>
    </row>
    <row r="35" s="1" customFormat="1" ht="20" customHeight="1" spans="1:11">
      <c r="A35" s="18">
        <v>360</v>
      </c>
      <c r="B35" s="19">
        <v>46230</v>
      </c>
      <c r="C35" s="20" t="str">
        <v>金辉稠州</v>
      </c>
      <c r="D35" s="20" t="str">
        <v>金辉本金</v>
      </c>
      <c r="E35" s="20" t="str">
        <v>吴敬恒还款</v>
      </c>
      <c r="F35" s="20">
        <v>25000</v>
      </c>
      <c r="G35" s="20">
        <v>0</v>
      </c>
      <c r="H35" s="20">
        <v>166219.1</v>
      </c>
      <c r="I35" s="20" t="str">
        <v>吴敬恒</v>
      </c>
      <c r="J35" s="20">
        <v>0</v>
      </c>
      <c r="K35" s="21">
        <v>202607</v>
      </c>
    </row>
    <row r="36" s="1" customFormat="1" ht="20" customHeight="1" spans="1:11">
      <c r="A36" s="18">
        <v>361</v>
      </c>
      <c r="B36" s="19">
        <v>46230</v>
      </c>
      <c r="C36" s="20" t="str">
        <v>金辉稠州</v>
      </c>
      <c r="D36" s="20" t="str">
        <v>金辉利息</v>
      </c>
      <c r="E36" s="20" t="str">
        <v>林总浦发代吴敬恒还利息</v>
      </c>
      <c r="F36" s="20">
        <v>33.34</v>
      </c>
      <c r="G36" s="20">
        <v>0</v>
      </c>
      <c r="H36" s="20">
        <v>166252.44</v>
      </c>
      <c r="I36" s="20" t="str">
        <v>林总浦发</v>
      </c>
      <c r="J36" s="20">
        <v>0</v>
      </c>
      <c r="K36" s="21">
        <v>202607</v>
      </c>
    </row>
    <row r="37" s="1" customFormat="1" ht="20" customHeight="1" spans="1:11">
      <c r="A37" s="18">
        <v>362</v>
      </c>
      <c r="B37" s="19">
        <v>46230</v>
      </c>
      <c r="C37" s="20" t="str">
        <v>金辉稠州</v>
      </c>
      <c r="D37" s="20" t="str">
        <v>金辉本金</v>
      </c>
      <c r="E37" s="20" t="str">
        <v>林总浦发代雷朝想还款5万</v>
      </c>
      <c r="F37" s="20">
        <v>50000</v>
      </c>
      <c r="G37" s="20">
        <v>0</v>
      </c>
      <c r="H37" s="20">
        <v>216252.44</v>
      </c>
      <c r="I37" s="20" t="str">
        <v>林总浦发</v>
      </c>
      <c r="J37" s="20">
        <v>0</v>
      </c>
      <c r="K37" s="21">
        <v>202607</v>
      </c>
    </row>
    <row r="38" s="1" customFormat="1" ht="20" customHeight="1" spans="1:11">
      <c r="A38" s="18">
        <v>363</v>
      </c>
      <c r="B38" s="19">
        <v>46230</v>
      </c>
      <c r="C38" s="20" t="str">
        <v>金辉稠州</v>
      </c>
      <c r="D38" s="20" t="str">
        <v>金辉本金</v>
      </c>
      <c r="E38" s="20" t="str">
        <v>汪琼宇（李伟）出款</v>
      </c>
      <c r="F38" s="20">
        <v>0</v>
      </c>
      <c r="G38" s="20">
        <v>200000</v>
      </c>
      <c r="H38" s="20">
        <v>16252.4399999999</v>
      </c>
      <c r="I38" s="20" t="str">
        <v>汪琼宇</v>
      </c>
      <c r="J38" s="20">
        <v>0</v>
      </c>
      <c r="K38" s="21">
        <v>202607</v>
      </c>
    </row>
    <row r="39" s="1" customFormat="1" ht="20" customHeight="1" spans="1:11">
      <c r="A39" s="18">
        <v>364</v>
      </c>
      <c r="B39" s="19">
        <v>46233</v>
      </c>
      <c r="C39" s="20" t="str">
        <v>金辉稠州</v>
      </c>
      <c r="D39" s="20" t="str">
        <v>办公费用</v>
      </c>
      <c r="E39" s="20" t="str">
        <v>7月物业费</v>
      </c>
      <c r="F39" s="20">
        <v>0</v>
      </c>
      <c r="G39" s="20">
        <v>490.3</v>
      </c>
      <c r="H39" s="20">
        <v>15762.1399999999</v>
      </c>
      <c r="I39" s="20">
        <v>0</v>
      </c>
      <c r="J39" s="20">
        <v>0</v>
      </c>
      <c r="K39" s="21">
        <v>202607</v>
      </c>
    </row>
    <row r="40" s="1" customFormat="1" ht="20" customHeight="1" spans="1:11">
      <c r="A40" s="18">
        <v>365</v>
      </c>
      <c r="B40" s="19">
        <v>46234</v>
      </c>
      <c r="C40" s="20" t="str">
        <v>金辉稠州</v>
      </c>
      <c r="D40" s="20" t="str">
        <v>金辉利息</v>
      </c>
      <c r="E40" s="20" t="str">
        <v>林总浦发代叶敏还利息936元到对公</v>
      </c>
      <c r="F40" s="20">
        <v>936</v>
      </c>
      <c r="G40" s="20">
        <v>0</v>
      </c>
      <c r="H40" s="20">
        <v>16698.1399999999</v>
      </c>
      <c r="I40" s="20" t="str">
        <v>林总浦发</v>
      </c>
      <c r="J40" s="20">
        <v>0</v>
      </c>
      <c r="K40" s="21">
        <v>202607</v>
      </c>
    </row>
    <row r="41" s="1" customFormat="1" ht="20" customHeight="1" spans="1:11">
      <c r="A41" s="18">
        <v>366</v>
      </c>
      <c r="B41" s="19">
        <v>46233</v>
      </c>
      <c r="C41" s="20" t="str">
        <v>金辉稠州</v>
      </c>
      <c r="D41" s="20" t="str">
        <v>借款利息</v>
      </c>
      <c r="E41" s="20" t="str">
        <v>林鹏利息</v>
      </c>
      <c r="F41" s="20">
        <v>2000</v>
      </c>
      <c r="G41" s="20">
        <v>0</v>
      </c>
      <c r="H41" s="20">
        <v>18698.1399999999</v>
      </c>
      <c r="I41" s="20" t="str">
        <v>林鹏</v>
      </c>
      <c r="J41" s="20">
        <v>0</v>
      </c>
      <c r="K41" s="21">
        <v>202607</v>
      </c>
    </row>
    <row r="42" s="1" customFormat="1" ht="20" customHeight="1" spans="1:11">
      <c r="A42" s="18">
        <v>367</v>
      </c>
      <c r="B42" s="19">
        <v>46234</v>
      </c>
      <c r="C42" s="20" t="str">
        <v>金辉稠州</v>
      </c>
      <c r="D42" s="20" t="str">
        <v>金辉本金</v>
      </c>
      <c r="E42" s="20" t="str">
        <v>林总浦发代雷朝想还款6万</v>
      </c>
      <c r="F42" s="20">
        <v>60000</v>
      </c>
      <c r="G42" s="20">
        <v>0</v>
      </c>
      <c r="H42" s="20">
        <v>78698.1399999999</v>
      </c>
      <c r="I42" s="20" t="str">
        <v>林总浦发</v>
      </c>
      <c r="J42" s="20">
        <v>0</v>
      </c>
      <c r="K42" s="21">
        <v>202607</v>
      </c>
    </row>
    <row r="43" s="1" customFormat="1" ht="20" customHeight="1" spans="1:11">
      <c r="A43" s="18">
        <v>368</v>
      </c>
      <c r="B43" s="19">
        <v>46234</v>
      </c>
      <c r="C43" s="20" t="str">
        <v>金辉稠州</v>
      </c>
      <c r="D43" s="20" t="str">
        <v>金辉本金</v>
      </c>
      <c r="E43" s="20" t="str">
        <v>叶守芳出款</v>
      </c>
      <c r="F43" s="20">
        <v>0</v>
      </c>
      <c r="G43" s="20">
        <v>60000</v>
      </c>
      <c r="H43" s="20">
        <v>18698.1399999999</v>
      </c>
      <c r="I43" s="20" t="str">
        <v>叶守芳</v>
      </c>
      <c r="J43" s="20">
        <v>0</v>
      </c>
      <c r="K43" s="21">
        <v>202607</v>
      </c>
    </row>
    <row r="44" s="1" customFormat="1" ht="20" customHeight="1" spans="1:11">
      <c r="A44" s="18">
        <v>369</v>
      </c>
      <c r="B44" s="19">
        <v>46234</v>
      </c>
      <c r="C44" s="20" t="str">
        <v>金辉稠州</v>
      </c>
      <c r="D44" s="20" t="str">
        <v>调拔款</v>
      </c>
      <c r="E44" s="20" t="str">
        <v>林总浦发转入款</v>
      </c>
      <c r="F44" s="20">
        <v>100000</v>
      </c>
      <c r="G44" s="20">
        <v>0</v>
      </c>
      <c r="H44" s="20">
        <v>118698.14</v>
      </c>
      <c r="I44" s="20" t="str">
        <v>林总浦发</v>
      </c>
      <c r="J44" s="20">
        <v>0</v>
      </c>
      <c r="K44" s="21">
        <v>202607</v>
      </c>
    </row>
    <row r="45" s="1" customFormat="1" ht="20" customHeight="1" spans="1:11">
      <c r="A45" s="18">
        <v>370</v>
      </c>
      <c r="B45" s="19">
        <v>46234</v>
      </c>
      <c r="C45" s="20" t="str">
        <v>金辉稠州</v>
      </c>
      <c r="D45" s="20" t="str">
        <v>金辉本金</v>
      </c>
      <c r="E45" s="20" t="str">
        <v>汪琼宇（李伟）出款</v>
      </c>
      <c r="F45" s="20">
        <v>0</v>
      </c>
      <c r="G45" s="20">
        <v>100000</v>
      </c>
      <c r="H45" s="20">
        <v>18698.1399999999</v>
      </c>
      <c r="I45" s="20" t="str">
        <v>汪琼宇</v>
      </c>
      <c r="J45" s="20">
        <v>0</v>
      </c>
      <c r="K45" s="21">
        <v>202607</v>
      </c>
    </row>
    <row r="46" s="1" customFormat="1" ht="20" customHeight="1" spans="1:11">
      <c r="A46" s="18">
        <v>371</v>
      </c>
      <c r="B46" s="19">
        <v>46237</v>
      </c>
      <c r="C46" s="20" t="str">
        <v>金辉稠州</v>
      </c>
      <c r="D46" s="20" t="str">
        <v>员工工资</v>
      </c>
      <c r="E46" s="20" t="str">
        <v>金萍香工资</v>
      </c>
      <c r="F46" s="20">
        <v>0</v>
      </c>
      <c r="G46" s="20">
        <v>5500</v>
      </c>
      <c r="H46" s="20">
        <v>13198.1399999999</v>
      </c>
      <c r="I46" s="20">
        <v>0</v>
      </c>
      <c r="J46" s="20">
        <v>0</v>
      </c>
      <c r="K46" s="21">
        <v>202608</v>
      </c>
    </row>
    <row r="47" s="1" customFormat="1" ht="20" customHeight="1" spans="1:11">
      <c r="A47" s="18">
        <v>372</v>
      </c>
      <c r="B47" s="19">
        <v>46237</v>
      </c>
      <c r="C47" s="20" t="str">
        <v>金辉稠州</v>
      </c>
      <c r="D47" s="20" t="str">
        <v>公积金</v>
      </c>
      <c r="E47" s="20" t="str">
        <v>8月公积金</v>
      </c>
      <c r="F47" s="20">
        <v>0</v>
      </c>
      <c r="G47" s="20">
        <v>596</v>
      </c>
      <c r="H47" s="20">
        <v>12602.1399999999</v>
      </c>
      <c r="I47" s="20">
        <v>0</v>
      </c>
      <c r="J47" s="20">
        <v>0</v>
      </c>
      <c r="K47" s="21">
        <v>202608</v>
      </c>
    </row>
    <row r="48" s="1" customFormat="1" ht="20" customHeight="1" spans="1:11">
      <c r="A48" s="18">
        <v>373</v>
      </c>
      <c r="B48" s="19">
        <v>46238</v>
      </c>
      <c r="C48" s="20" t="str">
        <v>金辉稠州</v>
      </c>
      <c r="D48" s="20" t="str">
        <v>金辉本金</v>
      </c>
      <c r="E48" s="20" t="str">
        <v>朱俊良还款7月</v>
      </c>
      <c r="F48" s="20">
        <v>3000</v>
      </c>
      <c r="G48" s="20">
        <v>0</v>
      </c>
      <c r="H48" s="20">
        <v>15602.1399999999</v>
      </c>
      <c r="I48" s="20" t="str">
        <v>朱俊良</v>
      </c>
      <c r="J48" s="20">
        <v>0</v>
      </c>
      <c r="K48" s="21">
        <v>202608</v>
      </c>
    </row>
    <row r="49" s="1" customFormat="1" ht="20" customHeight="1" spans="1:11">
      <c r="A49" s="18">
        <v>374</v>
      </c>
      <c r="B49" s="19">
        <v>46238</v>
      </c>
      <c r="C49" s="20" t="str">
        <v>金辉稠州</v>
      </c>
      <c r="D49" s="20" t="str">
        <v>金辉本金</v>
      </c>
      <c r="E49" s="20" t="str">
        <v>吴建忠浦发还金辉对公款-柯志宏</v>
      </c>
      <c r="F49" s="20">
        <v>140000</v>
      </c>
      <c r="G49" s="20">
        <v>0</v>
      </c>
      <c r="H49" s="20">
        <v>155602.14</v>
      </c>
      <c r="I49" s="20" t="str">
        <v>吴建忠浦发</v>
      </c>
      <c r="J49" s="20">
        <v>0</v>
      </c>
      <c r="K49" s="21">
        <v>202608</v>
      </c>
    </row>
    <row r="50" s="1" customFormat="1" ht="20" customHeight="1" spans="1:11">
      <c r="A50" s="18">
        <v>375</v>
      </c>
      <c r="B50" s="19">
        <v>46238</v>
      </c>
      <c r="C50" s="20" t="str">
        <v>金辉稠州</v>
      </c>
      <c r="D50" s="20" t="str">
        <v>金辉本金</v>
      </c>
      <c r="E50" s="20" t="str">
        <v>叶守芳出款</v>
      </c>
      <c r="F50" s="20">
        <v>0</v>
      </c>
      <c r="G50" s="20">
        <v>140000</v>
      </c>
      <c r="H50" s="20">
        <v>15602.1399999999</v>
      </c>
      <c r="I50" s="20" t="str">
        <v>叶守芳</v>
      </c>
      <c r="J50" s="20">
        <v>0</v>
      </c>
      <c r="K50" s="21">
        <v>202608</v>
      </c>
    </row>
    <row r="51" s="1" customFormat="1" ht="20" customHeight="1" spans="1:11">
      <c r="A51" s="18">
        <v>376</v>
      </c>
      <c r="B51" s="19">
        <v>46240</v>
      </c>
      <c r="C51" s="20" t="str">
        <v>金辉稠州</v>
      </c>
      <c r="D51" s="20" t="str">
        <v>金辉本金</v>
      </c>
      <c r="E51" s="20" t="str">
        <v>张天龙还款</v>
      </c>
      <c r="F51" s="20">
        <v>75000</v>
      </c>
      <c r="G51" s="20">
        <v>0</v>
      </c>
      <c r="H51" s="20">
        <v>90602.1399999999</v>
      </c>
      <c r="I51" s="20" t="str">
        <v>张天龙</v>
      </c>
      <c r="J51" s="20">
        <v>0</v>
      </c>
      <c r="K51" s="21">
        <v>202608</v>
      </c>
    </row>
    <row r="52" s="1" customFormat="1" ht="20" customHeight="1" spans="1:11">
      <c r="A52" s="18">
        <v>377</v>
      </c>
      <c r="B52" s="19">
        <v>46240</v>
      </c>
      <c r="C52" s="20" t="str">
        <v>金辉稠州</v>
      </c>
      <c r="D52" s="20" t="str">
        <v>借款本金</v>
      </c>
      <c r="E52" s="20" t="str">
        <v>张天龙还本金+利息</v>
      </c>
      <c r="F52" s="20">
        <v>12499.99</v>
      </c>
      <c r="G52" s="20">
        <v>0</v>
      </c>
      <c r="H52" s="20">
        <v>103102.13</v>
      </c>
      <c r="I52" s="20" t="str">
        <v>张天龙</v>
      </c>
      <c r="J52" s="20">
        <v>0</v>
      </c>
      <c r="K52" s="21">
        <v>202608</v>
      </c>
    </row>
    <row r="53" s="1" customFormat="1" ht="20" customHeight="1" spans="1:11">
      <c r="A53" s="18">
        <v>378</v>
      </c>
      <c r="B53" s="19">
        <v>46240</v>
      </c>
      <c r="C53" s="20" t="str">
        <v>金辉稠州</v>
      </c>
      <c r="D53" s="20" t="str">
        <v>借款利息</v>
      </c>
      <c r="E53" s="20" t="str">
        <v>张天龙还本金+利息</v>
      </c>
      <c r="F53" s="20">
        <v>7200</v>
      </c>
      <c r="G53" s="20">
        <v>0</v>
      </c>
      <c r="H53" s="20">
        <v>110302.13</v>
      </c>
      <c r="I53" s="20" t="str">
        <v>张天龙</v>
      </c>
      <c r="J53" s="20">
        <v>0</v>
      </c>
      <c r="K53" s="21">
        <v>202608</v>
      </c>
    </row>
    <row r="54" s="1" customFormat="1" ht="20" customHeight="1" spans="1:11">
      <c r="A54" s="18">
        <v>379</v>
      </c>
      <c r="B54" s="19">
        <v>46241</v>
      </c>
      <c r="C54" s="20" t="str">
        <v>金辉稠州</v>
      </c>
      <c r="D54" s="20" t="str">
        <v>律师诉讼费</v>
      </c>
      <c r="E54" s="20" t="str">
        <v>周晓斌二审退费</v>
      </c>
      <c r="F54" s="20">
        <v>4458</v>
      </c>
      <c r="G54" s="20">
        <v>0</v>
      </c>
      <c r="H54" s="20">
        <v>114760.13</v>
      </c>
      <c r="I54" s="20">
        <v>0</v>
      </c>
      <c r="J54" s="20">
        <v>0</v>
      </c>
      <c r="K54" s="21">
        <v>202608</v>
      </c>
    </row>
    <row r="55" s="1" customFormat="1" ht="20" customHeight="1" spans="1:11">
      <c r="A55" s="18">
        <v>380</v>
      </c>
      <c r="B55" s="19">
        <v>46244</v>
      </c>
      <c r="C55" s="20" t="str">
        <v>金辉稠州</v>
      </c>
      <c r="D55" s="20" t="str">
        <v>个税</v>
      </c>
      <c r="E55" s="20" t="str">
        <v>个税扣款</v>
      </c>
      <c r="F55" s="20">
        <v>0</v>
      </c>
      <c r="G55" s="20">
        <v>28.96</v>
      </c>
      <c r="H55" s="20">
        <v>114731.17</v>
      </c>
      <c r="I55" s="20">
        <v>0</v>
      </c>
      <c r="J55" s="20">
        <v>0</v>
      </c>
      <c r="K55" s="21">
        <v>202608</v>
      </c>
    </row>
    <row r="56" s="1" customFormat="1" ht="20" customHeight="1" spans="1:11">
      <c r="A56" s="18">
        <v>381</v>
      </c>
      <c r="B56" s="19">
        <v>46245</v>
      </c>
      <c r="C56" s="20" t="str">
        <v>金辉稠州</v>
      </c>
      <c r="D56" s="20" t="str">
        <v>金辉利息</v>
      </c>
      <c r="E56" s="20" t="str">
        <v>林总浦发代何博文还对公利息90元（典当微信已收利息540元）</v>
      </c>
      <c r="F56" s="20">
        <v>90</v>
      </c>
      <c r="G56" s="20">
        <v>0</v>
      </c>
      <c r="H56" s="20">
        <v>114821.17</v>
      </c>
      <c r="I56" s="20" t="str">
        <v>林总浦发</v>
      </c>
      <c r="J56" s="20">
        <v>0</v>
      </c>
      <c r="K56" s="21">
        <v>202608</v>
      </c>
    </row>
    <row r="57" s="1" customFormat="1" ht="20" customHeight="1" spans="1:11">
      <c r="A57" s="18">
        <v>382</v>
      </c>
      <c r="B57" s="19">
        <v>46245</v>
      </c>
      <c r="C57" s="20" t="str">
        <v>金辉稠州</v>
      </c>
      <c r="D57" s="20" t="str">
        <v>金辉利息</v>
      </c>
      <c r="E57" s="20" t="str">
        <v>林总浦发代魏洁还利息</v>
      </c>
      <c r="F57" s="20">
        <v>500</v>
      </c>
      <c r="G57" s="20">
        <v>0</v>
      </c>
      <c r="H57" s="20">
        <v>115321.17</v>
      </c>
      <c r="I57" s="20" t="str">
        <v>林总浦发</v>
      </c>
      <c r="J57" s="20">
        <v>0</v>
      </c>
      <c r="K57" s="21">
        <v>202608</v>
      </c>
    </row>
    <row r="58" s="1" customFormat="1" ht="20" customHeight="1" spans="1:11">
      <c r="A58" s="18">
        <v>383</v>
      </c>
      <c r="B58" s="19">
        <v>46246</v>
      </c>
      <c r="C58" s="20" t="str">
        <v>金辉稠州</v>
      </c>
      <c r="D58" s="20" t="str">
        <v>社医保</v>
      </c>
      <c r="E58" s="20" t="str">
        <v>医社保扣款</v>
      </c>
      <c r="F58" s="20">
        <v>0</v>
      </c>
      <c r="G58" s="20">
        <v>6039.48</v>
      </c>
      <c r="H58" s="20">
        <v>109281.69</v>
      </c>
      <c r="I58" s="20">
        <v>0</v>
      </c>
      <c r="J58" s="20">
        <v>0</v>
      </c>
      <c r="K58" s="21">
        <v>202608</v>
      </c>
    </row>
    <row r="59" s="1" customFormat="1" ht="20" customHeight="1" spans="1:11">
      <c r="A59" s="18">
        <v>384</v>
      </c>
      <c r="B59" s="19">
        <v>46246</v>
      </c>
      <c r="C59" s="20" t="str">
        <v>金辉稠州</v>
      </c>
      <c r="D59" s="20" t="str">
        <v>金辉利息</v>
      </c>
      <c r="E59" s="20" t="str">
        <v>马昱利息</v>
      </c>
      <c r="F59" s="20">
        <v>12500</v>
      </c>
      <c r="G59" s="20">
        <v>0</v>
      </c>
      <c r="H59" s="20">
        <v>121781.69</v>
      </c>
      <c r="I59" s="20" t="str">
        <v>马昱</v>
      </c>
      <c r="J59" s="20">
        <v>0</v>
      </c>
      <c r="K59" s="21">
        <v>202608</v>
      </c>
    </row>
    <row r="60" s="1" customFormat="1" ht="20" customHeight="1" spans="1:11">
      <c r="A60" s="18">
        <v>385</v>
      </c>
      <c r="B60" s="19">
        <v>46248</v>
      </c>
      <c r="C60" s="20" t="str">
        <v>金辉稠州</v>
      </c>
      <c r="D60" s="20" t="str">
        <v>金辉利息</v>
      </c>
      <c r="E60" s="20" t="str">
        <v>林浩利息</v>
      </c>
      <c r="F60" s="20">
        <v>2500</v>
      </c>
      <c r="G60" s="20">
        <v>0</v>
      </c>
      <c r="H60" s="20">
        <v>124281.69</v>
      </c>
      <c r="I60" s="20" t="str">
        <v>林浩</v>
      </c>
      <c r="J60" s="20">
        <v>0</v>
      </c>
      <c r="K60" s="21">
        <v>202608</v>
      </c>
    </row>
    <row r="61" s="1" customFormat="1" ht="20" customHeight="1" spans="1:11">
      <c r="A61" s="18">
        <v>386</v>
      </c>
      <c r="B61" s="19">
        <v>46252</v>
      </c>
      <c r="C61" s="20" t="str">
        <v>金辉稠州</v>
      </c>
      <c r="D61" s="20" t="str">
        <v>员工工资</v>
      </c>
      <c r="E61" s="20" t="str">
        <v>7月工资</v>
      </c>
      <c r="F61" s="20">
        <v>0</v>
      </c>
      <c r="G61" s="20">
        <v>27221.45</v>
      </c>
      <c r="H61" s="20">
        <v>97060.2399999998</v>
      </c>
      <c r="I61" s="20">
        <v>0</v>
      </c>
      <c r="J61" s="20">
        <v>0</v>
      </c>
      <c r="K61" s="21">
        <v>202608</v>
      </c>
    </row>
    <row r="62" s="1" customFormat="1" ht="20" customHeight="1" spans="1:11">
      <c r="A62" s="18">
        <v>387</v>
      </c>
      <c r="B62" s="19">
        <v>46252</v>
      </c>
      <c r="C62" s="20" t="str">
        <v>金辉稠州</v>
      </c>
      <c r="D62" s="20" t="str">
        <v>金辉利息</v>
      </c>
      <c r="E62" s="20" t="str">
        <v>郭联兵利息</v>
      </c>
      <c r="F62" s="20">
        <v>2700</v>
      </c>
      <c r="G62" s="20">
        <v>0</v>
      </c>
      <c r="H62" s="20">
        <v>99760.2399999998</v>
      </c>
      <c r="I62" s="20" t="str">
        <v>郭联兵</v>
      </c>
      <c r="J62" s="20">
        <v>0</v>
      </c>
      <c r="K62" s="21">
        <v>202608</v>
      </c>
    </row>
    <row r="63" s="1" customFormat="1" ht="20" customHeight="1" spans="1:11">
      <c r="A63" s="18">
        <v>388</v>
      </c>
      <c r="B63" s="19">
        <v>46255</v>
      </c>
      <c r="C63" s="20" t="str">
        <v>金辉稠州</v>
      </c>
      <c r="D63" s="20" t="str">
        <v>金辉利息</v>
      </c>
      <c r="E63" s="20" t="str">
        <v>代廖浴波还利息</v>
      </c>
      <c r="F63" s="20">
        <v>105</v>
      </c>
      <c r="G63" s="20">
        <v>0</v>
      </c>
      <c r="H63" s="20">
        <v>99865.2399999998</v>
      </c>
      <c r="I63" s="20" t="str">
        <v>林总浦发</v>
      </c>
      <c r="J63" s="20">
        <v>0</v>
      </c>
      <c r="K63" s="21">
        <v>202608</v>
      </c>
    </row>
    <row r="64" s="1" customFormat="1" ht="20" customHeight="1" spans="1:11">
      <c r="A64" s="18">
        <v>389</v>
      </c>
      <c r="B64" s="19">
        <v>46254</v>
      </c>
      <c r="C64" s="20" t="str">
        <v>金辉稠州</v>
      </c>
      <c r="D64" s="20" t="str">
        <v>金辉利息</v>
      </c>
      <c r="E64" s="20" t="str">
        <v>林鹏5万利息</v>
      </c>
      <c r="F64" s="20">
        <v>1000</v>
      </c>
      <c r="G64" s="20">
        <v>0</v>
      </c>
      <c r="H64" s="20">
        <v>100865.24</v>
      </c>
      <c r="I64" s="20" t="str">
        <v>林鹏</v>
      </c>
      <c r="J64" s="20">
        <v>0</v>
      </c>
      <c r="K64" s="21">
        <v>202608</v>
      </c>
    </row>
    <row r="65" s="1" customFormat="1" ht="20" customHeight="1" spans="1:11">
      <c r="A65" s="18">
        <v>390</v>
      </c>
      <c r="B65" s="19">
        <v>46255</v>
      </c>
      <c r="C65" s="20" t="str">
        <v>金辉稠州</v>
      </c>
      <c r="D65" s="20" t="str">
        <v>金辉利息</v>
      </c>
      <c r="E65" s="20" t="str">
        <v>代施鉴波还利息到对公</v>
      </c>
      <c r="F65" s="20">
        <v>85</v>
      </c>
      <c r="G65" s="20">
        <v>0</v>
      </c>
      <c r="H65" s="20">
        <v>100950.24</v>
      </c>
      <c r="I65" s="20" t="str">
        <v>林总浦发</v>
      </c>
      <c r="J65" s="20">
        <v>0</v>
      </c>
      <c r="K65" s="21">
        <v>202608</v>
      </c>
    </row>
    <row r="66" s="1" customFormat="1" ht="20" customHeight="1" spans="1:11">
      <c r="A66" s="18">
        <v>391</v>
      </c>
      <c r="B66" s="19">
        <v>46258</v>
      </c>
      <c r="C66" s="20" t="str">
        <v>金辉稠州</v>
      </c>
      <c r="D66" s="20" t="str">
        <v>金辉利息</v>
      </c>
      <c r="E66" s="20" t="str">
        <v>代黄远枝还利息到对公</v>
      </c>
      <c r="F66" s="20">
        <v>240</v>
      </c>
      <c r="G66" s="20">
        <v>0</v>
      </c>
      <c r="H66" s="20">
        <v>101190.24</v>
      </c>
      <c r="I66" s="20" t="str">
        <v>林总浦发</v>
      </c>
      <c r="J66" s="20">
        <v>0</v>
      </c>
      <c r="K66" s="21">
        <v>202608</v>
      </c>
    </row>
    <row r="67" s="1" customFormat="1" ht="20" customHeight="1" spans="1:11">
      <c r="A67" s="18">
        <v>392</v>
      </c>
      <c r="B67" s="19">
        <v>46258</v>
      </c>
      <c r="C67" s="20" t="str">
        <v>金辉稠州</v>
      </c>
      <c r="D67" s="20" t="str">
        <v>金辉本金</v>
      </c>
      <c r="E67" s="20" t="str">
        <v>刘春燕回款</v>
      </c>
      <c r="F67" s="20">
        <v>500000</v>
      </c>
      <c r="G67" s="20">
        <v>0</v>
      </c>
      <c r="H67" s="20">
        <v>601190.24</v>
      </c>
      <c r="I67" s="20" t="str">
        <v>刘春燕</v>
      </c>
      <c r="J67" s="20">
        <v>0</v>
      </c>
      <c r="K67" s="21">
        <v>202608</v>
      </c>
    </row>
    <row r="68" s="1" customFormat="1" ht="20" customHeight="1" spans="1:11">
      <c r="A68" s="18">
        <v>393</v>
      </c>
      <c r="B68" s="19">
        <v>46260</v>
      </c>
      <c r="C68" s="20" t="str">
        <v>金辉稠州</v>
      </c>
      <c r="D68" s="20" t="str">
        <v>金辉本金</v>
      </c>
      <c r="E68" s="20" t="str">
        <v>朱俊良还款8月</v>
      </c>
      <c r="F68" s="20">
        <v>3000</v>
      </c>
      <c r="G68" s="20">
        <v>0</v>
      </c>
      <c r="H68" s="20">
        <v>604190.24</v>
      </c>
      <c r="I68" s="20" t="str">
        <v>朱俊良</v>
      </c>
      <c r="J68" s="20">
        <v>0</v>
      </c>
      <c r="K68" s="21">
        <v>202608</v>
      </c>
    </row>
    <row r="69" s="1" customFormat="1" ht="20" customHeight="1" spans="1:11">
      <c r="A69" s="18">
        <v>394</v>
      </c>
      <c r="B69" s="19">
        <v>46260</v>
      </c>
      <c r="C69" s="20" t="str">
        <v>金辉稠州</v>
      </c>
      <c r="D69" s="20" t="str">
        <v>律师诉讼费</v>
      </c>
      <c r="E69" s="20" t="str">
        <v>王建南律师费-陈世明律师</v>
      </c>
      <c r="F69" s="20">
        <v>0</v>
      </c>
      <c r="G69" s="20">
        <v>6000</v>
      </c>
      <c r="H69" s="20">
        <v>598190.24</v>
      </c>
      <c r="I69" s="20">
        <v>0</v>
      </c>
      <c r="J69" s="20">
        <v>0</v>
      </c>
      <c r="K69" s="21">
        <v>202608</v>
      </c>
    </row>
    <row r="70" s="1" customFormat="1" ht="20" customHeight="1" spans="1:11">
      <c r="A70" s="18">
        <v>395</v>
      </c>
      <c r="B70" s="19">
        <v>46261</v>
      </c>
      <c r="C70" s="20" t="str">
        <v>金辉稠州</v>
      </c>
      <c r="D70" s="20" t="str">
        <v>金辉本金</v>
      </c>
      <c r="E70" s="20" t="str">
        <v>黄飞出款</v>
      </c>
      <c r="F70" s="20">
        <v>0</v>
      </c>
      <c r="G70" s="20">
        <v>20000</v>
      </c>
      <c r="H70" s="20">
        <v>578190.24</v>
      </c>
      <c r="I70" s="20" t="str">
        <v>黄飞</v>
      </c>
      <c r="J70" s="20">
        <v>0</v>
      </c>
      <c r="K70" s="21">
        <v>202608</v>
      </c>
    </row>
    <row r="71" s="1" customFormat="1" ht="20" customHeight="1" spans="1:11">
      <c r="A71" s="18">
        <v>396</v>
      </c>
      <c r="B71" s="19">
        <v>46262</v>
      </c>
      <c r="C71" s="20" t="str">
        <v>金辉稠州</v>
      </c>
      <c r="D71" s="20" t="str">
        <v>金辉本金</v>
      </c>
      <c r="E71" s="20" t="str">
        <v>郑祥波 还款</v>
      </c>
      <c r="F71" s="20">
        <v>70000</v>
      </c>
      <c r="G71" s="20">
        <v>0</v>
      </c>
      <c r="H71" s="20">
        <v>648190.24</v>
      </c>
      <c r="I71" s="20" t="str">
        <v>郑祥波</v>
      </c>
      <c r="J71" s="20">
        <v>0</v>
      </c>
      <c r="K71" s="21">
        <v>202608</v>
      </c>
    </row>
    <row r="72" s="1" customFormat="1" ht="20" customHeight="1" spans="1:11">
      <c r="A72" s="18">
        <v>397</v>
      </c>
      <c r="B72" s="19">
        <v>46262</v>
      </c>
      <c r="C72" s="20" t="str">
        <v>金辉稠州</v>
      </c>
      <c r="D72" s="20" t="str">
        <v>金辉本金</v>
      </c>
      <c r="E72" s="20" t="str">
        <v>黄飞出款</v>
      </c>
      <c r="F72" s="20">
        <v>0</v>
      </c>
      <c r="G72" s="20">
        <v>100000</v>
      </c>
      <c r="H72" s="20">
        <v>548190.24</v>
      </c>
      <c r="I72" s="20" t="str">
        <v>黄飞</v>
      </c>
      <c r="J72" s="20">
        <v>0</v>
      </c>
      <c r="K72" s="21">
        <v>202608</v>
      </c>
    </row>
    <row r="73" s="1" customFormat="1" ht="20" customHeight="1" spans="1:11">
      <c r="A73" s="18">
        <v>398</v>
      </c>
      <c r="B73" s="19">
        <v>46263</v>
      </c>
      <c r="C73" s="20" t="str">
        <v>金辉稠州</v>
      </c>
      <c r="D73" s="20" t="str">
        <v>金辉利息</v>
      </c>
      <c r="E73" s="20" t="str">
        <v>章俊利息</v>
      </c>
      <c r="F73" s="20">
        <v>920</v>
      </c>
      <c r="G73" s="20">
        <v>0</v>
      </c>
      <c r="H73" s="20">
        <v>549110.24</v>
      </c>
      <c r="I73" s="20" t="str">
        <v>章俊</v>
      </c>
      <c r="J73" s="20">
        <v>0</v>
      </c>
      <c r="K73" s="21">
        <v>202608</v>
      </c>
    </row>
    <row r="74" s="1" customFormat="1" ht="20" customHeight="1" spans="1:11">
      <c r="A74" s="18">
        <v>399</v>
      </c>
      <c r="B74" s="19">
        <v>46265</v>
      </c>
      <c r="C74" s="20" t="str">
        <v>金辉稠州</v>
      </c>
      <c r="D74" s="20" t="str">
        <v>金辉利息</v>
      </c>
      <c r="E74" s="20" t="str">
        <v>林鹏10万利息</v>
      </c>
      <c r="F74" s="20">
        <v>2000</v>
      </c>
      <c r="G74" s="20">
        <v>0</v>
      </c>
      <c r="H74" s="20">
        <v>551110.24</v>
      </c>
      <c r="I74" s="20" t="str">
        <v>林鹏</v>
      </c>
      <c r="J74" s="20">
        <v>0</v>
      </c>
      <c r="K74" s="21">
        <v>202608</v>
      </c>
    </row>
    <row r="75" s="1" customFormat="1" ht="20" customHeight="1" spans="1:11">
      <c r="A75" s="18">
        <v>400</v>
      </c>
      <c r="B75" s="19">
        <v>46265</v>
      </c>
      <c r="C75" s="20" t="str">
        <v>金辉稠州</v>
      </c>
      <c r="D75" s="20" t="str">
        <v>金辉利息</v>
      </c>
      <c r="E75" s="20" t="str">
        <v>叶敏利息</v>
      </c>
      <c r="F75" s="20">
        <v>936</v>
      </c>
      <c r="G75" s="20">
        <v>0</v>
      </c>
      <c r="H75" s="20">
        <v>552046.24</v>
      </c>
      <c r="I75" s="20" t="str">
        <v>叶敏</v>
      </c>
      <c r="J75" s="20">
        <v>0</v>
      </c>
      <c r="K75" s="21">
        <v>202608</v>
      </c>
    </row>
    <row r="76" s="1" customFormat="1" ht="20" customHeight="1" spans="1:11">
      <c r="A76" s="18">
        <v>670</v>
      </c>
      <c r="B76" s="19">
        <v>46266</v>
      </c>
      <c r="C76" s="20" t="str">
        <v>金辉稠州</v>
      </c>
      <c r="D76" s="20" t="str">
        <v>房租</v>
      </c>
      <c r="E76" s="20" t="str">
        <v>房租9.10.11三个月</v>
      </c>
      <c r="F76" s="20">
        <v>0</v>
      </c>
      <c r="G76" s="20">
        <v>45000</v>
      </c>
      <c r="H76" s="20">
        <v>507046.24</v>
      </c>
      <c r="I76" s="20">
        <v>0</v>
      </c>
      <c r="J76" s="20">
        <v>0</v>
      </c>
      <c r="K76" s="21">
        <v>202609</v>
      </c>
    </row>
    <row r="77" s="1" customFormat="1" ht="20" customHeight="1" spans="1:11">
      <c r="A77" s="18">
        <v>671</v>
      </c>
      <c r="B77" s="19">
        <v>46266</v>
      </c>
      <c r="C77" s="20" t="str">
        <v>金辉稠州</v>
      </c>
      <c r="D77" s="20" t="str">
        <v>公积金</v>
      </c>
      <c r="E77" s="20" t="str">
        <v>9月公积金</v>
      </c>
      <c r="F77" s="20">
        <v>0</v>
      </c>
      <c r="G77" s="20">
        <v>596</v>
      </c>
      <c r="H77" s="20">
        <v>506450.24</v>
      </c>
      <c r="I77" s="20">
        <v>0</v>
      </c>
      <c r="J77" s="20">
        <v>0</v>
      </c>
      <c r="K77" s="21">
        <v>202609</v>
      </c>
    </row>
    <row r="78" s="1" customFormat="1" ht="20" customHeight="1" spans="1:11">
      <c r="A78" s="18">
        <v>672</v>
      </c>
      <c r="B78" s="19">
        <v>46266</v>
      </c>
      <c r="C78" s="20" t="str">
        <v>金辉稠州</v>
      </c>
      <c r="D78" s="20" t="str">
        <v>办公费用</v>
      </c>
      <c r="E78" s="20" t="str">
        <v>广告视频费用</v>
      </c>
      <c r="F78" s="20">
        <v>0</v>
      </c>
      <c r="G78" s="20">
        <v>3000</v>
      </c>
      <c r="H78" s="20">
        <v>503450.24</v>
      </c>
      <c r="I78" s="20">
        <v>0</v>
      </c>
      <c r="J78" s="20">
        <v>0</v>
      </c>
      <c r="K78" s="21">
        <v>202609</v>
      </c>
    </row>
    <row r="79" s="1" customFormat="1" ht="20" customHeight="1" spans="1:11">
      <c r="A79" s="18">
        <v>673</v>
      </c>
      <c r="B79" s="19">
        <v>46266</v>
      </c>
      <c r="C79" s="20" t="str">
        <v>金辉稠州</v>
      </c>
      <c r="D79" s="20" t="str">
        <v>金辉本金</v>
      </c>
      <c r="E79" s="20" t="str">
        <v>林凯鑫出款</v>
      </c>
      <c r="F79" s="20">
        <v>0</v>
      </c>
      <c r="G79" s="20">
        <v>90000</v>
      </c>
      <c r="H79" s="20">
        <v>413450.24</v>
      </c>
      <c r="I79" s="20" t="str">
        <v>林凯</v>
      </c>
      <c r="J79" s="20">
        <v>0</v>
      </c>
      <c r="K79" s="21">
        <v>202609</v>
      </c>
    </row>
    <row r="80" s="1" customFormat="1" ht="20" customHeight="1" spans="1:11">
      <c r="A80" s="18">
        <v>674</v>
      </c>
      <c r="B80" s="19">
        <v>46267</v>
      </c>
      <c r="C80" s="20" t="str">
        <v>金辉稠州</v>
      </c>
      <c r="D80" s="20" t="str">
        <v>员工工资</v>
      </c>
      <c r="E80" s="20" t="str">
        <v>金萍香工资</v>
      </c>
      <c r="F80" s="20">
        <v>0</v>
      </c>
      <c r="G80" s="20">
        <v>5500</v>
      </c>
      <c r="H80" s="20">
        <v>407950.24</v>
      </c>
      <c r="I80" s="20">
        <v>0</v>
      </c>
      <c r="J80" s="20">
        <v>0</v>
      </c>
      <c r="K80" s="21">
        <v>202609</v>
      </c>
    </row>
    <row r="81" s="1" customFormat="1" ht="20" customHeight="1" spans="1:11">
      <c r="A81" s="18">
        <v>675</v>
      </c>
      <c r="B81" s="19">
        <v>46273</v>
      </c>
      <c r="C81" s="20" t="str">
        <v>金辉稠州</v>
      </c>
      <c r="D81" s="20" t="str">
        <v>金辉利息</v>
      </c>
      <c r="E81" s="20" t="str">
        <v>何博文1.8万利息</v>
      </c>
      <c r="F81" s="20">
        <v>90</v>
      </c>
      <c r="G81" s="20">
        <v>0</v>
      </c>
      <c r="H81" s="20">
        <v>408040.24</v>
      </c>
      <c r="I81" s="20" t="str">
        <v>何博文</v>
      </c>
      <c r="J81" s="20">
        <v>0</v>
      </c>
      <c r="K81" s="21">
        <v>202609</v>
      </c>
    </row>
    <row r="82" s="1" customFormat="1" ht="20" customHeight="1" spans="1:11">
      <c r="A82" s="18">
        <v>676</v>
      </c>
      <c r="B82" s="19">
        <v>46274</v>
      </c>
      <c r="C82" s="20" t="str">
        <v>金辉稠州</v>
      </c>
      <c r="D82" s="20" t="str">
        <v>金辉利息</v>
      </c>
      <c r="E82" s="20" t="str">
        <v>曾云出款</v>
      </c>
      <c r="F82" s="20">
        <v>0</v>
      </c>
      <c r="G82" s="20">
        <v>85000</v>
      </c>
      <c r="H82" s="20">
        <v>323040.24</v>
      </c>
      <c r="I82" s="20" t="str">
        <v>曾云</v>
      </c>
      <c r="J82" s="20">
        <v>0</v>
      </c>
      <c r="K82" s="21">
        <v>202609</v>
      </c>
    </row>
    <row r="83" s="1" customFormat="1" ht="20" customHeight="1" spans="1:11">
      <c r="A83" s="18">
        <v>677</v>
      </c>
      <c r="B83" s="19">
        <v>46274</v>
      </c>
      <c r="C83" s="20" t="str">
        <v>金辉稠州</v>
      </c>
      <c r="D83" s="20" t="str">
        <v>社医保</v>
      </c>
      <c r="E83" s="20" t="str">
        <v>医社保扣款</v>
      </c>
      <c r="F83" s="20">
        <v>0</v>
      </c>
      <c r="G83" s="20">
        <v>7549.35</v>
      </c>
      <c r="H83" s="20">
        <v>315490.89</v>
      </c>
      <c r="I83" s="20">
        <v>0</v>
      </c>
      <c r="J83" s="20">
        <v>0</v>
      </c>
      <c r="K83" s="21">
        <v>202609</v>
      </c>
    </row>
    <row r="84" s="1" customFormat="1" ht="20" customHeight="1" spans="1:11">
      <c r="A84" s="18">
        <v>678</v>
      </c>
      <c r="B84" s="19">
        <v>46275</v>
      </c>
      <c r="C84" s="20" t="str">
        <v>金辉稠州</v>
      </c>
      <c r="D84" s="20" t="str">
        <v>办公费用</v>
      </c>
      <c r="E84" s="20" t="str">
        <v>8月物业费</v>
      </c>
      <c r="F84" s="20">
        <v>0</v>
      </c>
      <c r="G84" s="20">
        <v>490.3</v>
      </c>
      <c r="H84" s="20">
        <v>315000.59</v>
      </c>
      <c r="I84" s="20">
        <v>0</v>
      </c>
      <c r="J84" s="20">
        <v>0</v>
      </c>
      <c r="K84" s="21">
        <v>202609</v>
      </c>
    </row>
    <row r="85" s="1" customFormat="1" ht="20" customHeight="1" spans="1:11">
      <c r="A85" s="18">
        <v>679</v>
      </c>
      <c r="B85" s="19">
        <v>46276</v>
      </c>
      <c r="C85" s="20" t="str">
        <v>金辉稠州</v>
      </c>
      <c r="D85" s="20" t="str">
        <v>金辉本金</v>
      </c>
      <c r="E85" s="20" t="str">
        <v>张帆出款</v>
      </c>
      <c r="F85" s="20">
        <v>0</v>
      </c>
      <c r="G85" s="20">
        <v>70000</v>
      </c>
      <c r="H85" s="20">
        <v>245000.59</v>
      </c>
      <c r="I85" s="20" t="str">
        <v>张帆</v>
      </c>
      <c r="J85" s="20">
        <v>0</v>
      </c>
      <c r="K85" s="21">
        <v>202609</v>
      </c>
    </row>
    <row r="86" s="1" customFormat="1" ht="20" customHeight="1" spans="1:11">
      <c r="A86" s="18">
        <v>748</v>
      </c>
      <c r="B86" s="19">
        <v>46278</v>
      </c>
      <c r="C86" s="20" t="str">
        <v>金辉稠州</v>
      </c>
      <c r="D86" s="20" t="str">
        <v>金辉利息</v>
      </c>
      <c r="E86" s="20" t="str">
        <v>马昱半个月利息</v>
      </c>
      <c r="F86" s="20">
        <v>6250</v>
      </c>
      <c r="G86" s="20">
        <v>0</v>
      </c>
      <c r="H86" s="20">
        <v>251250.59</v>
      </c>
      <c r="I86" s="20" t="str">
        <v>马昱</v>
      </c>
      <c r="J86" s="20">
        <v>0</v>
      </c>
      <c r="K86" s="21">
        <v>202609</v>
      </c>
    </row>
    <row r="87" s="1" customFormat="1" ht="20" customHeight="1" spans="1:11">
      <c r="A87" s="18">
        <v>749</v>
      </c>
      <c r="B87" s="19">
        <v>46279</v>
      </c>
      <c r="C87" s="20" t="str">
        <v>金辉稠州</v>
      </c>
      <c r="D87" s="20" t="str">
        <v>金辉本金</v>
      </c>
      <c r="E87" s="20" t="str">
        <v>吴建忠浦发代汪琼宇（李伟）还本金+利息</v>
      </c>
      <c r="F87" s="20">
        <v>700000</v>
      </c>
      <c r="G87" s="20">
        <v>0</v>
      </c>
      <c r="H87" s="20">
        <v>951250.59</v>
      </c>
      <c r="I87" s="20" t="str">
        <v>汪琼宇</v>
      </c>
      <c r="J87" s="20">
        <v>0</v>
      </c>
      <c r="K87" s="21">
        <v>202609</v>
      </c>
    </row>
    <row r="88" s="1" customFormat="1" ht="20" customHeight="1" spans="1:11">
      <c r="A88" s="18">
        <v>0</v>
      </c>
      <c r="B88" s="19">
        <v>46279</v>
      </c>
      <c r="C88" s="20" t="str">
        <v>金辉稠州</v>
      </c>
      <c r="D88" s="20" t="str">
        <v>金辉利息</v>
      </c>
      <c r="E88" s="20" t="str">
        <v>吴建忠浦发代汪琼宇（李伟）利息</v>
      </c>
      <c r="F88" s="20">
        <v>12600</v>
      </c>
      <c r="G88" s="20">
        <v>0</v>
      </c>
      <c r="H88" s="20">
        <v>963850.59</v>
      </c>
      <c r="I88" s="20" t="str">
        <v>汪琼宇</v>
      </c>
      <c r="J88" s="20">
        <v>0</v>
      </c>
      <c r="K88" s="21">
        <v>202609</v>
      </c>
    </row>
    <row r="89" s="1" customFormat="1" ht="20" customHeight="1" spans="1:11">
      <c r="A89" s="18">
        <v>751</v>
      </c>
      <c r="B89" s="19">
        <v>46279</v>
      </c>
      <c r="C89" s="20" t="str">
        <v>金辉稠州</v>
      </c>
      <c r="D89" s="20" t="str">
        <v>金辉本金</v>
      </c>
      <c r="E89" s="20" t="str">
        <v>丘自然出款</v>
      </c>
      <c r="F89" s="20">
        <v>0</v>
      </c>
      <c r="G89" s="20">
        <v>380000</v>
      </c>
      <c r="H89" s="20">
        <v>583850.59</v>
      </c>
      <c r="I89" s="20" t="str">
        <v>丘自然</v>
      </c>
      <c r="J89" s="20">
        <v>0</v>
      </c>
      <c r="K89" s="21">
        <v>202609</v>
      </c>
    </row>
    <row r="90" s="1" customFormat="1" ht="20" customHeight="1" spans="1:11">
      <c r="A90" s="18">
        <v>752</v>
      </c>
      <c r="B90" s="19">
        <v>46279</v>
      </c>
      <c r="C90" s="20" t="str">
        <v>金辉稠州</v>
      </c>
      <c r="D90" s="20" t="str">
        <v>金辉本金</v>
      </c>
      <c r="E90" s="20" t="str">
        <v>刘春燕出款</v>
      </c>
      <c r="F90" s="20">
        <v>0</v>
      </c>
      <c r="G90" s="20">
        <v>500000</v>
      </c>
      <c r="H90" s="20">
        <v>83850.5899999999</v>
      </c>
      <c r="I90" s="20" t="str">
        <v>刘春燕</v>
      </c>
      <c r="J90" s="20">
        <v>0</v>
      </c>
      <c r="K90" s="21">
        <v>202609</v>
      </c>
    </row>
    <row r="91" s="1" customFormat="1" ht="20" customHeight="1" spans="1:11">
      <c r="A91" s="18">
        <v>753</v>
      </c>
      <c r="B91" s="19">
        <v>46279</v>
      </c>
      <c r="C91" s="20" t="str">
        <v>金辉稠州</v>
      </c>
      <c r="D91" s="20" t="str">
        <v>金辉利息</v>
      </c>
      <c r="E91" s="20" t="str">
        <v>郭联兵利息</v>
      </c>
      <c r="F91" s="20">
        <v>2700</v>
      </c>
      <c r="G91" s="20">
        <v>0</v>
      </c>
      <c r="H91" s="20">
        <v>86550.5899999999</v>
      </c>
      <c r="I91" s="20" t="str">
        <v>郭联兵</v>
      </c>
      <c r="J91" s="20">
        <v>0</v>
      </c>
      <c r="K91" s="21">
        <v>202609</v>
      </c>
    </row>
    <row r="92" s="1" customFormat="1" ht="20" customHeight="1" spans="1:11">
      <c r="A92" s="18">
        <v>754</v>
      </c>
      <c r="B92" s="19">
        <v>46279</v>
      </c>
      <c r="C92" s="20" t="str">
        <v>金辉稠州</v>
      </c>
      <c r="D92" s="20" t="str">
        <v>金辉利息</v>
      </c>
      <c r="E92" s="20" t="str">
        <v>林浩利息</v>
      </c>
      <c r="F92" s="20">
        <v>2500</v>
      </c>
      <c r="G92" s="20">
        <v>0</v>
      </c>
      <c r="H92" s="20">
        <v>89050.5899999999</v>
      </c>
      <c r="I92" s="20" t="str">
        <v>林浩</v>
      </c>
      <c r="J92" s="20">
        <v>0</v>
      </c>
      <c r="K92" s="21">
        <v>202609</v>
      </c>
    </row>
    <row r="93" s="1" customFormat="1" ht="20" customHeight="1" spans="1:11">
      <c r="A93" s="18">
        <v>755</v>
      </c>
      <c r="B93" s="19">
        <v>46279</v>
      </c>
      <c r="C93" s="20" t="str">
        <v>金辉稠州</v>
      </c>
      <c r="D93" s="20" t="str">
        <v>个税</v>
      </c>
      <c r="E93" s="20" t="str">
        <v>个税扣款</v>
      </c>
      <c r="F93" s="20">
        <v>0</v>
      </c>
      <c r="G93" s="20">
        <v>70.39</v>
      </c>
      <c r="H93" s="20">
        <v>88980.1999999997</v>
      </c>
      <c r="I93" s="20">
        <v>0</v>
      </c>
      <c r="J93" s="20">
        <v>0</v>
      </c>
      <c r="K93" s="21">
        <v>202609</v>
      </c>
    </row>
    <row r="94" s="1" customFormat="1" ht="20" customHeight="1" spans="1:11">
      <c r="A94" s="18">
        <v>782</v>
      </c>
      <c r="B94" s="19">
        <v>46280</v>
      </c>
      <c r="C94" s="20" t="str">
        <v>金辉稠州</v>
      </c>
      <c r="D94" s="20" t="str">
        <v>员工工资</v>
      </c>
      <c r="E94" s="20" t="str">
        <v>8月工资出款</v>
      </c>
      <c r="F94" s="20">
        <v>0</v>
      </c>
      <c r="G94" s="20">
        <v>26236.61</v>
      </c>
      <c r="H94" s="20">
        <v>62743.5899999999</v>
      </c>
      <c r="I94" s="20">
        <v>0</v>
      </c>
      <c r="J94" s="20">
        <v>0</v>
      </c>
      <c r="K94" s="21">
        <v>202609</v>
      </c>
    </row>
    <row r="95" s="1" customFormat="1" ht="20" customHeight="1" spans="1:11">
      <c r="A95" s="18">
        <v>783</v>
      </c>
      <c r="B95" s="19">
        <v>46280</v>
      </c>
      <c r="C95" s="20" t="str">
        <v>金辉稠州</v>
      </c>
      <c r="D95" s="20" t="str">
        <v>金辉利息</v>
      </c>
      <c r="E95" s="20" t="str">
        <v>章俊本金1000</v>
      </c>
      <c r="F95" s="20">
        <v>1000</v>
      </c>
      <c r="G95" s="20">
        <v>0</v>
      </c>
      <c r="H95" s="20">
        <v>63743.5899999999</v>
      </c>
      <c r="I95" s="20" t="str">
        <v>章俊</v>
      </c>
      <c r="J95" s="20">
        <v>0</v>
      </c>
      <c r="K95" s="21">
        <v>202609</v>
      </c>
    </row>
    <row r="96" s="1" customFormat="1" ht="20" customHeight="1" spans="1:11">
      <c r="A96" s="18">
        <v>784</v>
      </c>
      <c r="B96" s="19">
        <v>46280</v>
      </c>
      <c r="C96" s="20" t="str">
        <v>金辉稠州</v>
      </c>
      <c r="D96" s="20" t="str">
        <v>金辉利息</v>
      </c>
      <c r="E96" s="20" t="str">
        <v>章俊利息900</v>
      </c>
      <c r="F96" s="20">
        <v>900</v>
      </c>
      <c r="G96" s="20">
        <v>0</v>
      </c>
      <c r="H96" s="20">
        <v>64643.5899999999</v>
      </c>
      <c r="I96" s="20" t="str">
        <v>章俊</v>
      </c>
      <c r="J96" s="20">
        <v>0</v>
      </c>
      <c r="K96" s="21">
        <v>202609</v>
      </c>
    </row>
    <row r="97" s="1" customFormat="1" ht="20" customHeight="1" spans="1:11">
      <c r="A97" s="18">
        <v>785</v>
      </c>
      <c r="B97" s="19">
        <v>46280</v>
      </c>
      <c r="C97" s="20" t="str">
        <v>金辉稠州</v>
      </c>
      <c r="D97" s="20" t="str">
        <v>金辉利息</v>
      </c>
      <c r="E97" s="20" t="str">
        <v>章俊本金2000</v>
      </c>
      <c r="F97" s="20">
        <v>2000</v>
      </c>
      <c r="G97" s="20">
        <v>0</v>
      </c>
      <c r="H97" s="20">
        <v>66643.5899999999</v>
      </c>
      <c r="I97" s="20" t="str">
        <v>章俊</v>
      </c>
      <c r="J97" s="20">
        <v>0</v>
      </c>
      <c r="K97" s="21">
        <v>202609</v>
      </c>
    </row>
    <row r="98" s="1" customFormat="1" ht="20" customHeight="1" spans="1:11">
      <c r="A98" s="18">
        <v>786</v>
      </c>
      <c r="B98" s="19">
        <v>46280</v>
      </c>
      <c r="C98" s="20" t="str">
        <v>金辉稠州</v>
      </c>
      <c r="D98" s="20" t="str">
        <v>金辉利息</v>
      </c>
      <c r="E98" s="20" t="str">
        <v>章俊利息20</v>
      </c>
      <c r="F98" s="20">
        <v>20</v>
      </c>
      <c r="G98" s="20">
        <v>0</v>
      </c>
      <c r="H98" s="20">
        <v>66663.5899999999</v>
      </c>
      <c r="I98" s="20" t="str">
        <v>章俊</v>
      </c>
      <c r="J98" s="20">
        <v>0</v>
      </c>
      <c r="K98" s="21">
        <v>202609</v>
      </c>
    </row>
    <row r="99" s="1" customFormat="1" ht="20" customHeight="1" spans="1:11">
      <c r="A99" s="18">
        <v>793</v>
      </c>
      <c r="B99" s="19">
        <v>46279</v>
      </c>
      <c r="C99" s="20" t="str">
        <v>金辉稠州</v>
      </c>
      <c r="D99" s="20" t="str">
        <v>律师诉讼费</v>
      </c>
      <c r="E99" s="20" t="str">
        <v>朱颜15万律师费-明安</v>
      </c>
      <c r="F99" s="20">
        <v>0</v>
      </c>
      <c r="G99" s="20">
        <v>6000</v>
      </c>
      <c r="H99" s="20">
        <v>60663.5899999999</v>
      </c>
      <c r="I99" s="20">
        <v>0</v>
      </c>
      <c r="J99" s="20">
        <v>0</v>
      </c>
      <c r="K99" s="21">
        <v>202609</v>
      </c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K503"/>
  <sheetViews>
    <sheetView showGridLines="0" workbookViewId="0">
      <pane ySplit="3" topLeftCell="A252" activePane="bottomLeft" state="frozen"/>
      <selection/>
      <selection pane="bottomLeft" activeCell="E265" sqref="E265"/>
    </sheetView>
  </sheetViews>
  <sheetFormatPr defaultColWidth="9" defaultRowHeight="13.5"/>
  <cols>
    <col min="1" max="1" width="4.5" style="29" customWidth="1"/>
    <col min="2" max="2" width="12" style="22" customWidth="1"/>
    <col min="3" max="3" width="10.25" style="23" customWidth="1"/>
    <col min="4" max="4" width="11.875" style="4" customWidth="1"/>
    <col min="5" max="5" width="28.25" style="3" customWidth="1"/>
    <col min="6" max="6" width="18" style="4" customWidth="1"/>
    <col min="7" max="8" width="12" style="3" customWidth="1"/>
    <col min="9" max="9" width="16" style="23" customWidth="1"/>
    <col min="10" max="10" width="12" style="4" customWidth="1"/>
    <col min="11" max="11" width="7.375" style="5" customWidth="1"/>
    <col min="12" max="16371" width="10" style="1" customWidth="1"/>
    <col min="16372" max="16372" width="10" style="1"/>
    <col min="16373" max="16376" width="9" style="1"/>
    <col min="16377" max="16377" width="10" style="1"/>
    <col min="16378" max="16384" width="9" style="1"/>
  </cols>
  <sheetData>
    <row r="1" s="1" customFormat="1" ht="28" customHeight="1" spans="1:11">
      <c r="A1" s="6" t="s">
        <v>854</v>
      </c>
      <c r="B1" s="25"/>
      <c r="C1" s="26"/>
      <c r="D1" s="8"/>
      <c r="E1" s="8"/>
      <c r="F1" s="8"/>
      <c r="G1" s="8"/>
      <c r="H1" s="8"/>
      <c r="I1" s="26"/>
      <c r="J1" s="8"/>
      <c r="K1" s="9"/>
    </row>
    <row r="2" s="1" customFormat="1" ht="49" customHeight="1" spans="1:11">
      <c r="A2" s="10" t="s">
        <v>849</v>
      </c>
      <c r="B2" s="11" t="s">
        <v>48</v>
      </c>
      <c r="C2" s="12" t="s">
        <v>272</v>
      </c>
      <c r="D2" s="13">
        <f>IFERROR(VLOOKUP($B$2,数据录入!$C$5:$H$18,6,0),0)</f>
        <v>112326.39</v>
      </c>
      <c r="E2" s="12" t="s">
        <v>850</v>
      </c>
      <c r="F2" s="13">
        <f>SUMIFS(数据录入!$F$19:$F$5078,数据录入!$C$19:$C$5078,$B$2)</f>
        <v>354166.27</v>
      </c>
      <c r="G2" s="12" t="s">
        <v>851</v>
      </c>
      <c r="H2" s="13">
        <f>SUMIFS(数据录入!$G$19:$G$5078,数据录入!$C$19:$C$5078,$B$2)</f>
        <v>285736.8</v>
      </c>
      <c r="I2" s="12" t="s">
        <v>852</v>
      </c>
      <c r="J2" s="13">
        <f>D2+F2-H2</f>
        <v>180755.86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30" cm="1">
        <f t="array" ref="A4:K267">_xlfn._xlws.FILTER(数据录入!$A$19:$K$5078,数据录入!$C$19:$C$5078=$B$2)</f>
        <v>74</v>
      </c>
      <c r="B4" s="27">
        <v>46204</v>
      </c>
      <c r="C4" s="28" t="str">
        <v>典当微信</v>
      </c>
      <c r="D4" s="20" t="str">
        <v>借款利息</v>
      </c>
      <c r="E4" s="20" t="str">
        <v>姜玉枝利息</v>
      </c>
      <c r="F4" s="20">
        <v>2250</v>
      </c>
      <c r="G4" s="20">
        <v>0</v>
      </c>
      <c r="H4" s="20">
        <v>114576.39</v>
      </c>
      <c r="I4" s="28" t="str">
        <v>姜玉枝</v>
      </c>
      <c r="J4" s="20">
        <v>0</v>
      </c>
      <c r="K4" s="21">
        <v>202607</v>
      </c>
    </row>
    <row r="5" s="1" customFormat="1" ht="20" customHeight="1" spans="1:11">
      <c r="A5" s="30">
        <v>75</v>
      </c>
      <c r="B5" s="27">
        <v>46204</v>
      </c>
      <c r="C5" s="28" t="str">
        <v>典当微信</v>
      </c>
      <c r="D5" s="20" t="str">
        <v>渠道费用</v>
      </c>
      <c r="E5" s="20" t="str">
        <v>转唐嘉抽成款-叶敏</v>
      </c>
      <c r="F5" s="20">
        <v>0</v>
      </c>
      <c r="G5" s="20">
        <v>2080</v>
      </c>
      <c r="H5" s="20">
        <v>112496.39</v>
      </c>
      <c r="I5" s="28">
        <v>0</v>
      </c>
      <c r="J5" s="20">
        <v>0</v>
      </c>
      <c r="K5" s="21">
        <v>202607</v>
      </c>
    </row>
    <row r="6" s="1" customFormat="1" ht="20" customHeight="1" spans="1:11">
      <c r="A6" s="30">
        <v>76</v>
      </c>
      <c r="B6" s="27">
        <v>46204</v>
      </c>
      <c r="C6" s="28" t="str">
        <v>典当微信</v>
      </c>
      <c r="D6" s="20" t="str">
        <v>办公费用</v>
      </c>
      <c r="E6" s="20" t="str">
        <v>转梦麟报销款</v>
      </c>
      <c r="F6" s="20">
        <v>0</v>
      </c>
      <c r="G6" s="20">
        <v>136</v>
      </c>
      <c r="H6" s="20">
        <v>112360.39</v>
      </c>
      <c r="I6" s="28">
        <v>0</v>
      </c>
      <c r="J6" s="20">
        <v>0</v>
      </c>
      <c r="K6" s="21">
        <v>202607</v>
      </c>
    </row>
    <row r="7" s="1" customFormat="1" ht="20" customHeight="1" spans="1:11">
      <c r="A7" s="30">
        <v>77</v>
      </c>
      <c r="B7" s="27">
        <v>46204</v>
      </c>
      <c r="C7" s="28" t="str">
        <v>典当微信</v>
      </c>
      <c r="D7" s="20" t="str">
        <v>办公费用</v>
      </c>
      <c r="E7" s="20" t="str">
        <v>转陈琴报销款-日用品</v>
      </c>
      <c r="F7" s="20">
        <v>0</v>
      </c>
      <c r="G7" s="20">
        <v>264</v>
      </c>
      <c r="H7" s="20">
        <v>112096.39</v>
      </c>
      <c r="I7" s="28">
        <v>0</v>
      </c>
      <c r="J7" s="20">
        <v>0</v>
      </c>
      <c r="K7" s="21">
        <v>202607</v>
      </c>
    </row>
    <row r="8" s="1" customFormat="1" ht="20" customHeight="1" spans="1:11">
      <c r="A8" s="30">
        <v>78</v>
      </c>
      <c r="B8" s="27">
        <v>46204</v>
      </c>
      <c r="C8" s="28" t="str">
        <v>典当微信</v>
      </c>
      <c r="D8" s="20" t="str">
        <v>调拔款</v>
      </c>
      <c r="E8" s="20" t="str">
        <v>转吴姐提现到建行</v>
      </c>
      <c r="F8" s="20">
        <v>0</v>
      </c>
      <c r="G8" s="20">
        <v>50000</v>
      </c>
      <c r="H8" s="20">
        <v>62096.39</v>
      </c>
      <c r="I8" s="28" t="str">
        <v>吴姐建行</v>
      </c>
      <c r="J8" s="20">
        <v>0</v>
      </c>
      <c r="K8" s="21">
        <v>202607</v>
      </c>
    </row>
    <row r="9" s="1" customFormat="1" ht="20" customHeight="1" spans="1:11">
      <c r="A9" s="30">
        <v>79</v>
      </c>
      <c r="B9" s="27">
        <v>46204</v>
      </c>
      <c r="C9" s="28" t="str">
        <v>典当微信</v>
      </c>
      <c r="D9" s="20" t="str">
        <v>借款利息</v>
      </c>
      <c r="E9" s="20" t="str">
        <v>林芬利息</v>
      </c>
      <c r="F9" s="20">
        <v>230</v>
      </c>
      <c r="G9" s="20">
        <v>0</v>
      </c>
      <c r="H9" s="20">
        <v>62326.39</v>
      </c>
      <c r="I9" s="28" t="str">
        <v>林芬</v>
      </c>
      <c r="J9" s="20">
        <v>0</v>
      </c>
      <c r="K9" s="21">
        <v>202607</v>
      </c>
    </row>
    <row r="10" s="1" customFormat="1" ht="20" customHeight="1" spans="1:11">
      <c r="A10" s="30">
        <v>80</v>
      </c>
      <c r="B10" s="27">
        <v>46206</v>
      </c>
      <c r="C10" s="28" t="str">
        <v>典当微信</v>
      </c>
      <c r="D10" s="20" t="str">
        <v>借款本金</v>
      </c>
      <c r="E10" s="20" t="str">
        <v>叶金出款</v>
      </c>
      <c r="F10" s="20">
        <v>0</v>
      </c>
      <c r="G10" s="20">
        <v>5000</v>
      </c>
      <c r="H10" s="20">
        <v>57326.39</v>
      </c>
      <c r="I10" s="28" t="str">
        <v>叶金</v>
      </c>
      <c r="J10" s="20">
        <v>0</v>
      </c>
      <c r="K10" s="21">
        <v>202607</v>
      </c>
    </row>
    <row r="11" s="1" customFormat="1" ht="20" customHeight="1" spans="1:11">
      <c r="A11" s="30">
        <v>81</v>
      </c>
      <c r="B11" s="27">
        <v>46206</v>
      </c>
      <c r="C11" s="28" t="str">
        <v>典当微信</v>
      </c>
      <c r="D11" s="20" t="str">
        <v>借款利息</v>
      </c>
      <c r="E11" s="20" t="str">
        <v>叶金5000利息</v>
      </c>
      <c r="F11" s="20">
        <v>200</v>
      </c>
      <c r="G11" s="20">
        <v>0</v>
      </c>
      <c r="H11" s="20">
        <v>57526.39</v>
      </c>
      <c r="I11" s="28" t="str">
        <v>叶金</v>
      </c>
      <c r="J11" s="20">
        <v>0</v>
      </c>
      <c r="K11" s="21">
        <v>202607</v>
      </c>
    </row>
    <row r="12" s="1" customFormat="1" ht="20" customHeight="1" spans="1:11">
      <c r="A12" s="30">
        <v>82</v>
      </c>
      <c r="B12" s="27">
        <v>46206</v>
      </c>
      <c r="C12" s="28" t="str">
        <v>典当微信</v>
      </c>
      <c r="D12" s="20" t="str">
        <v>借款本金</v>
      </c>
      <c r="E12" s="20" t="str">
        <v>张文海出款</v>
      </c>
      <c r="F12" s="20">
        <v>0</v>
      </c>
      <c r="G12" s="20">
        <v>8000</v>
      </c>
      <c r="H12" s="20">
        <v>49526.39</v>
      </c>
      <c r="I12" s="28" t="str">
        <v>张文海</v>
      </c>
      <c r="J12" s="20">
        <v>0</v>
      </c>
      <c r="K12" s="21">
        <v>202607</v>
      </c>
    </row>
    <row r="13" s="1" customFormat="1" ht="20" customHeight="1" spans="1:11">
      <c r="A13" s="30">
        <v>83</v>
      </c>
      <c r="B13" s="27">
        <v>46206</v>
      </c>
      <c r="C13" s="28" t="str">
        <v>典当微信</v>
      </c>
      <c r="D13" s="20" t="str">
        <v>借款利息</v>
      </c>
      <c r="E13" s="20" t="str">
        <v>张文海8000利息</v>
      </c>
      <c r="F13" s="20">
        <v>200</v>
      </c>
      <c r="G13" s="20">
        <v>0</v>
      </c>
      <c r="H13" s="20">
        <v>49726.39</v>
      </c>
      <c r="I13" s="28" t="str">
        <v>张文海</v>
      </c>
      <c r="J13" s="20">
        <v>0</v>
      </c>
      <c r="K13" s="21">
        <v>202607</v>
      </c>
    </row>
    <row r="14" s="1" customFormat="1" ht="20" customHeight="1" spans="1:11">
      <c r="A14" s="30">
        <v>84</v>
      </c>
      <c r="B14" s="27">
        <v>46207</v>
      </c>
      <c r="C14" s="28" t="str">
        <v>典当微信</v>
      </c>
      <c r="D14" s="20" t="str">
        <v>借款利息</v>
      </c>
      <c r="E14" s="20" t="str">
        <v>陆林广利息</v>
      </c>
      <c r="F14" s="20">
        <v>2250</v>
      </c>
      <c r="G14" s="20">
        <v>0</v>
      </c>
      <c r="H14" s="20">
        <v>51976.39</v>
      </c>
      <c r="I14" s="28" t="str">
        <v>陆林广</v>
      </c>
      <c r="J14" s="20">
        <v>0</v>
      </c>
      <c r="K14" s="21">
        <v>202607</v>
      </c>
    </row>
    <row r="15" s="1" customFormat="1" ht="20" customHeight="1" spans="1:11">
      <c r="A15" s="30">
        <v>85</v>
      </c>
      <c r="B15" s="27">
        <v>46208</v>
      </c>
      <c r="C15" s="28" t="str">
        <v>典当微信</v>
      </c>
      <c r="D15" s="20" t="str">
        <v>借款利息</v>
      </c>
      <c r="E15" s="20" t="str">
        <v>陈东4万利息</v>
      </c>
      <c r="F15" s="20">
        <v>1000</v>
      </c>
      <c r="G15" s="20">
        <v>0</v>
      </c>
      <c r="H15" s="20">
        <v>52976.39</v>
      </c>
      <c r="I15" s="28" t="str">
        <v>陈东</v>
      </c>
      <c r="J15" s="20">
        <v>0</v>
      </c>
      <c r="K15" s="21">
        <v>202607</v>
      </c>
    </row>
    <row r="16" s="1" customFormat="1" ht="20" customHeight="1" spans="1:11">
      <c r="A16" s="30">
        <v>86</v>
      </c>
      <c r="B16" s="27">
        <v>46208</v>
      </c>
      <c r="C16" s="28" t="str">
        <v>典当微信</v>
      </c>
      <c r="D16" s="20" t="str">
        <v>借款利息</v>
      </c>
      <c r="E16" s="20" t="str">
        <v>郑庆民1000利息（7月）</v>
      </c>
      <c r="F16" s="20">
        <v>50</v>
      </c>
      <c r="G16" s="20">
        <v>0</v>
      </c>
      <c r="H16" s="20">
        <v>53026.39</v>
      </c>
      <c r="I16" s="28" t="str">
        <v>郑庆民</v>
      </c>
      <c r="J16" s="20">
        <v>0</v>
      </c>
      <c r="K16" s="21">
        <v>202607</v>
      </c>
    </row>
    <row r="17" s="1" customFormat="1" ht="20" customHeight="1" spans="1:11">
      <c r="A17" s="30">
        <v>87</v>
      </c>
      <c r="B17" s="27">
        <v>46208</v>
      </c>
      <c r="C17" s="28" t="str">
        <v>典当微信</v>
      </c>
      <c r="D17" s="20" t="str">
        <v>借款利息</v>
      </c>
      <c r="E17" s="20" t="str">
        <v>郑庆民8000利息（7月）</v>
      </c>
      <c r="F17" s="20">
        <v>240</v>
      </c>
      <c r="G17" s="20">
        <v>0</v>
      </c>
      <c r="H17" s="20">
        <v>53266.39</v>
      </c>
      <c r="I17" s="28" t="str">
        <v>郑庆民</v>
      </c>
      <c r="J17" s="20">
        <v>0</v>
      </c>
      <c r="K17" s="21">
        <v>202607</v>
      </c>
    </row>
    <row r="18" s="1" customFormat="1" ht="20" customHeight="1" spans="1:11">
      <c r="A18" s="30">
        <v>88</v>
      </c>
      <c r="B18" s="27">
        <v>46209</v>
      </c>
      <c r="C18" s="28" t="str">
        <v>典当微信</v>
      </c>
      <c r="D18" s="20" t="str">
        <v>借款本金</v>
      </c>
      <c r="E18" s="20" t="str">
        <v>陈东出款</v>
      </c>
      <c r="F18" s="20">
        <v>0</v>
      </c>
      <c r="G18" s="20">
        <v>3600</v>
      </c>
      <c r="H18" s="20">
        <v>49666.39</v>
      </c>
      <c r="I18" s="28" t="str">
        <v>陈东</v>
      </c>
      <c r="J18" s="20">
        <v>0</v>
      </c>
      <c r="K18" s="21">
        <v>202607</v>
      </c>
    </row>
    <row r="19" s="1" customFormat="1" ht="20" customHeight="1" spans="1:11">
      <c r="A19" s="30">
        <v>89</v>
      </c>
      <c r="B19" s="27">
        <v>46209</v>
      </c>
      <c r="C19" s="28" t="str">
        <v>典当微信</v>
      </c>
      <c r="D19" s="20" t="str">
        <v>借款利息</v>
      </c>
      <c r="E19" s="20" t="str">
        <v>陈东3600利息</v>
      </c>
      <c r="F19" s="20">
        <v>200</v>
      </c>
      <c r="G19" s="20">
        <v>0</v>
      </c>
      <c r="H19" s="20">
        <v>49866.39</v>
      </c>
      <c r="I19" s="28" t="str">
        <v>陈东</v>
      </c>
      <c r="J19" s="20">
        <v>0</v>
      </c>
      <c r="K19" s="21">
        <v>202607</v>
      </c>
    </row>
    <row r="20" s="1" customFormat="1" ht="20" customHeight="1" spans="1:11">
      <c r="A20" s="30">
        <v>90</v>
      </c>
      <c r="B20" s="27">
        <v>46209</v>
      </c>
      <c r="C20" s="28" t="str">
        <v>典当微信</v>
      </c>
      <c r="D20" s="20" t="str">
        <v>借款利息</v>
      </c>
      <c r="E20" s="20" t="str">
        <v>曾光雄3000利息</v>
      </c>
      <c r="F20" s="20">
        <v>100</v>
      </c>
      <c r="G20" s="20">
        <v>0</v>
      </c>
      <c r="H20" s="20">
        <v>49966.39</v>
      </c>
      <c r="I20" s="28" t="str">
        <v>曾光雄</v>
      </c>
      <c r="J20" s="20">
        <v>0</v>
      </c>
      <c r="K20" s="21">
        <v>202607</v>
      </c>
    </row>
    <row r="21" s="1" customFormat="1" ht="20" customHeight="1" spans="1:11">
      <c r="A21" s="30">
        <v>91</v>
      </c>
      <c r="B21" s="27">
        <v>46210</v>
      </c>
      <c r="C21" s="28" t="str">
        <v>典当微信</v>
      </c>
      <c r="D21" s="20" t="str">
        <v>借款利息</v>
      </c>
      <c r="E21" s="20" t="str">
        <v>常虹利息</v>
      </c>
      <c r="F21" s="20">
        <v>100</v>
      </c>
      <c r="G21" s="20">
        <v>0</v>
      </c>
      <c r="H21" s="20">
        <v>50066.39</v>
      </c>
      <c r="I21" s="28" t="str">
        <v>常虹</v>
      </c>
      <c r="J21" s="20">
        <v>0</v>
      </c>
      <c r="K21" s="21">
        <v>202607</v>
      </c>
    </row>
    <row r="22" s="1" customFormat="1" ht="20" customHeight="1" spans="1:11">
      <c r="A22" s="30">
        <v>92</v>
      </c>
      <c r="B22" s="27">
        <v>46210</v>
      </c>
      <c r="C22" s="28" t="str">
        <v>典当微信</v>
      </c>
      <c r="D22" s="20" t="str">
        <v>抵押物回收款</v>
      </c>
      <c r="E22" s="20" t="str">
        <v>转张贺勤-黄金回收</v>
      </c>
      <c r="F22" s="20">
        <v>0</v>
      </c>
      <c r="G22" s="20">
        <v>593</v>
      </c>
      <c r="H22" s="20">
        <v>49473.39</v>
      </c>
      <c r="I22" s="28" t="str">
        <v>张贺勤</v>
      </c>
      <c r="J22" s="20">
        <v>0</v>
      </c>
      <c r="K22" s="21">
        <v>202607</v>
      </c>
    </row>
    <row r="23" s="1" customFormat="1" ht="20" customHeight="1" spans="1:11">
      <c r="A23" s="30">
        <v>93</v>
      </c>
      <c r="B23" s="27">
        <v>46210</v>
      </c>
      <c r="C23" s="28" t="str">
        <v>典当微信</v>
      </c>
      <c r="D23" s="20" t="str">
        <v>水电费</v>
      </c>
      <c r="E23" s="20" t="str">
        <v>门店电费</v>
      </c>
      <c r="F23" s="20">
        <v>0</v>
      </c>
      <c r="G23" s="20">
        <v>1500</v>
      </c>
      <c r="H23" s="20">
        <v>47973.39</v>
      </c>
      <c r="I23" s="28">
        <v>0</v>
      </c>
      <c r="J23" s="20">
        <v>0</v>
      </c>
      <c r="K23" s="21">
        <v>202607</v>
      </c>
    </row>
    <row r="24" s="1" customFormat="1" ht="20" customHeight="1" spans="1:11">
      <c r="A24" s="30">
        <v>94</v>
      </c>
      <c r="B24" s="27">
        <v>46210</v>
      </c>
      <c r="C24" s="28" t="str">
        <v>典当微信</v>
      </c>
      <c r="D24" s="20" t="str">
        <v>水电费</v>
      </c>
      <c r="E24" s="20" t="str">
        <v>门店水费</v>
      </c>
      <c r="F24" s="20">
        <v>0</v>
      </c>
      <c r="G24" s="20">
        <v>50</v>
      </c>
      <c r="H24" s="20">
        <v>47923.39</v>
      </c>
      <c r="I24" s="28">
        <v>0</v>
      </c>
      <c r="J24" s="20">
        <v>0</v>
      </c>
      <c r="K24" s="21">
        <v>202607</v>
      </c>
    </row>
    <row r="25" s="1" customFormat="1" ht="20" customHeight="1" spans="1:11">
      <c r="A25" s="30">
        <v>95</v>
      </c>
      <c r="B25" s="27">
        <v>46210</v>
      </c>
      <c r="C25" s="28" t="str">
        <v>典当微信</v>
      </c>
      <c r="D25" s="20" t="str">
        <v>手续费-收</v>
      </c>
      <c r="E25" s="20" t="str">
        <v>蒙媛媛押车杂费</v>
      </c>
      <c r="F25" s="20">
        <v>500</v>
      </c>
      <c r="G25" s="20">
        <v>0</v>
      </c>
      <c r="H25" s="20">
        <v>48423.39</v>
      </c>
      <c r="I25" s="28">
        <v>0</v>
      </c>
      <c r="J25" s="20">
        <v>0</v>
      </c>
      <c r="K25" s="21">
        <v>202607</v>
      </c>
    </row>
    <row r="26" s="1" customFormat="1" ht="20" customHeight="1" spans="1:11">
      <c r="A26" s="30">
        <v>96</v>
      </c>
      <c r="B26" s="27">
        <v>46210</v>
      </c>
      <c r="C26" s="28" t="str">
        <v>典当微信</v>
      </c>
      <c r="D26" s="20" t="str">
        <v>借款利息</v>
      </c>
      <c r="E26" s="20" t="str">
        <v>张建云利息</v>
      </c>
      <c r="F26" s="20">
        <v>250</v>
      </c>
      <c r="G26" s="20">
        <v>0</v>
      </c>
      <c r="H26" s="20">
        <v>48673.39</v>
      </c>
      <c r="I26" s="28" t="str">
        <v>张建云</v>
      </c>
      <c r="J26" s="20">
        <v>0</v>
      </c>
      <c r="K26" s="21">
        <v>202607</v>
      </c>
    </row>
    <row r="27" s="1" customFormat="1" ht="20" customHeight="1" spans="1:11">
      <c r="A27" s="30">
        <v>97</v>
      </c>
      <c r="B27" s="27">
        <v>46211</v>
      </c>
      <c r="C27" s="28" t="str">
        <v>典当微信</v>
      </c>
      <c r="D27" s="20" t="str">
        <v>借款利息</v>
      </c>
      <c r="E27" s="20" t="str">
        <v>柯重文利息</v>
      </c>
      <c r="F27" s="20">
        <v>200</v>
      </c>
      <c r="G27" s="20">
        <v>0</v>
      </c>
      <c r="H27" s="20">
        <v>48873.39</v>
      </c>
      <c r="I27" s="28" t="str">
        <v>柯重文</v>
      </c>
      <c r="J27" s="20">
        <v>0</v>
      </c>
      <c r="K27" s="21">
        <v>202607</v>
      </c>
    </row>
    <row r="28" s="1" customFormat="1" ht="20" customHeight="1" spans="1:11">
      <c r="A28" s="30">
        <v>98</v>
      </c>
      <c r="B28" s="27">
        <v>46211</v>
      </c>
      <c r="C28" s="28" t="str">
        <v>典当微信</v>
      </c>
      <c r="D28" s="20" t="str">
        <v>借款本金</v>
      </c>
      <c r="E28" s="20" t="str">
        <v>严为志24万提前还本金5000</v>
      </c>
      <c r="F28" s="20">
        <v>5000</v>
      </c>
      <c r="G28" s="20">
        <v>0</v>
      </c>
      <c r="H28" s="20">
        <v>53873.39</v>
      </c>
      <c r="I28" s="28" t="str">
        <v>严为志</v>
      </c>
      <c r="J28" s="20">
        <v>0</v>
      </c>
      <c r="K28" s="21">
        <v>202607</v>
      </c>
    </row>
    <row r="29" s="1" customFormat="1" ht="20" customHeight="1" spans="1:11">
      <c r="A29" s="30">
        <v>99</v>
      </c>
      <c r="B29" s="27">
        <v>46211</v>
      </c>
      <c r="C29" s="28" t="str">
        <v>典当微信</v>
      </c>
      <c r="D29" s="20" t="str">
        <v>借款利息</v>
      </c>
      <c r="E29" s="20" t="str">
        <v>严为志24万利息</v>
      </c>
      <c r="F29" s="20">
        <v>3500</v>
      </c>
      <c r="G29" s="20">
        <v>0</v>
      </c>
      <c r="H29" s="20">
        <v>57373.39</v>
      </c>
      <c r="I29" s="28" t="str">
        <v>严为志</v>
      </c>
      <c r="J29" s="20">
        <v>0</v>
      </c>
      <c r="K29" s="21">
        <v>202607</v>
      </c>
    </row>
    <row r="30" s="1" customFormat="1" ht="20" customHeight="1" spans="1:11">
      <c r="A30" s="30">
        <v>100</v>
      </c>
      <c r="B30" s="27">
        <v>46212</v>
      </c>
      <c r="C30" s="28" t="str">
        <v>典当微信</v>
      </c>
      <c r="D30" s="20" t="str">
        <v>借款利息</v>
      </c>
      <c r="E30" s="20" t="str">
        <v>潘淑萍利息</v>
      </c>
      <c r="F30" s="20">
        <v>2500</v>
      </c>
      <c r="G30" s="20">
        <v>0</v>
      </c>
      <c r="H30" s="20">
        <v>59873.39</v>
      </c>
      <c r="I30" s="28" t="str">
        <v>潘淑萍</v>
      </c>
      <c r="J30" s="20">
        <v>0</v>
      </c>
      <c r="K30" s="21">
        <v>202607</v>
      </c>
    </row>
    <row r="31" s="1" customFormat="1" ht="20" customHeight="1" spans="1:11">
      <c r="A31" s="30">
        <v>101</v>
      </c>
      <c r="B31" s="27">
        <v>46212</v>
      </c>
      <c r="C31" s="28" t="str">
        <v>典当微信</v>
      </c>
      <c r="D31" s="20" t="str">
        <v>手续费-收</v>
      </c>
      <c r="E31" s="20" t="str">
        <v>徐文贵过桥3万费用</v>
      </c>
      <c r="F31" s="20">
        <v>1500</v>
      </c>
      <c r="G31" s="20">
        <v>0</v>
      </c>
      <c r="H31" s="20">
        <v>61373.39</v>
      </c>
      <c r="I31" s="28" t="str">
        <v>徐文贵</v>
      </c>
      <c r="J31" s="20">
        <v>0</v>
      </c>
      <c r="K31" s="21">
        <v>202607</v>
      </c>
    </row>
    <row r="32" s="1" customFormat="1" ht="20" customHeight="1" spans="1:11">
      <c r="A32" s="30">
        <v>102</v>
      </c>
      <c r="B32" s="27">
        <v>46212</v>
      </c>
      <c r="C32" s="28" t="str">
        <v>典当微信</v>
      </c>
      <c r="D32" s="20" t="str">
        <v>借款利息</v>
      </c>
      <c r="E32" s="20" t="str">
        <v>宋磊华利息</v>
      </c>
      <c r="F32" s="20">
        <v>200</v>
      </c>
      <c r="G32" s="20">
        <v>0</v>
      </c>
      <c r="H32" s="20">
        <v>61573.39</v>
      </c>
      <c r="I32" s="28" t="str">
        <v>宋磊华</v>
      </c>
      <c r="J32" s="20">
        <v>0</v>
      </c>
      <c r="K32" s="21">
        <v>202607</v>
      </c>
    </row>
    <row r="33" s="1" customFormat="1" ht="20" customHeight="1" spans="1:11">
      <c r="A33" s="30">
        <v>103</v>
      </c>
      <c r="B33" s="27">
        <v>46213</v>
      </c>
      <c r="C33" s="28" t="str">
        <v>典当微信</v>
      </c>
      <c r="D33" s="20" t="str">
        <v>借款利息</v>
      </c>
      <c r="E33" s="20" t="str">
        <v>何博文1.8万利息</v>
      </c>
      <c r="F33" s="20">
        <v>540</v>
      </c>
      <c r="G33" s="20">
        <v>0</v>
      </c>
      <c r="H33" s="20">
        <v>62113.39</v>
      </c>
      <c r="I33" s="28" t="str">
        <v>何博文</v>
      </c>
      <c r="J33" s="20">
        <v>0</v>
      </c>
      <c r="K33" s="21">
        <v>202607</v>
      </c>
    </row>
    <row r="34" s="1" customFormat="1" ht="20" customHeight="1" spans="1:11">
      <c r="A34" s="30">
        <v>104</v>
      </c>
      <c r="B34" s="27">
        <v>46213</v>
      </c>
      <c r="C34" s="28" t="str">
        <v>典当微信</v>
      </c>
      <c r="D34" s="20" t="str">
        <v>借款利息</v>
      </c>
      <c r="E34" s="20" t="str">
        <v>张妍利息</v>
      </c>
      <c r="F34" s="20">
        <v>300</v>
      </c>
      <c r="G34" s="20">
        <v>0</v>
      </c>
      <c r="H34" s="20">
        <v>62413.39</v>
      </c>
      <c r="I34" s="28" t="str">
        <v>张妍</v>
      </c>
      <c r="J34" s="20">
        <v>0</v>
      </c>
      <c r="K34" s="21">
        <v>202607</v>
      </c>
    </row>
    <row r="35" s="1" customFormat="1" ht="20" customHeight="1" spans="1:11">
      <c r="A35" s="30">
        <v>105</v>
      </c>
      <c r="B35" s="27">
        <v>46213</v>
      </c>
      <c r="C35" s="28" t="str">
        <v>典当微信</v>
      </c>
      <c r="D35" s="20" t="str">
        <v>借款利息</v>
      </c>
      <c r="E35" s="20" t="str">
        <v>叶银4.7万利息</v>
      </c>
      <c r="F35" s="20">
        <v>850</v>
      </c>
      <c r="G35" s="20">
        <v>0</v>
      </c>
      <c r="H35" s="20">
        <v>63263.39</v>
      </c>
      <c r="I35" s="28" t="str">
        <v>叶银</v>
      </c>
      <c r="J35" s="20">
        <v>0</v>
      </c>
      <c r="K35" s="21">
        <v>202607</v>
      </c>
    </row>
    <row r="36" s="1" customFormat="1" ht="20" customHeight="1" spans="1:11">
      <c r="A36" s="30">
        <v>106</v>
      </c>
      <c r="B36" s="27">
        <v>46213</v>
      </c>
      <c r="C36" s="28" t="str">
        <v>典当微信</v>
      </c>
      <c r="D36" s="20" t="str">
        <v>借款本金</v>
      </c>
      <c r="E36" s="20" t="str">
        <v>林铭还本金</v>
      </c>
      <c r="F36" s="20">
        <v>2000</v>
      </c>
      <c r="G36" s="20">
        <v>0</v>
      </c>
      <c r="H36" s="20">
        <v>65263.39</v>
      </c>
      <c r="I36" s="28" t="str">
        <v>林铭</v>
      </c>
      <c r="J36" s="20">
        <v>0</v>
      </c>
      <c r="K36" s="21">
        <v>202607</v>
      </c>
    </row>
    <row r="37" s="1" customFormat="1" ht="20" customHeight="1" spans="1:11">
      <c r="A37" s="30">
        <v>107</v>
      </c>
      <c r="B37" s="27">
        <v>46213</v>
      </c>
      <c r="C37" s="28" t="str">
        <v>典当微信</v>
      </c>
      <c r="D37" s="20" t="str">
        <v>借款利息</v>
      </c>
      <c r="E37" s="20" t="str">
        <v>胡小丽15万利息</v>
      </c>
      <c r="F37" s="20">
        <v>3750</v>
      </c>
      <c r="G37" s="20">
        <v>0</v>
      </c>
      <c r="H37" s="20">
        <v>69013.39</v>
      </c>
      <c r="I37" s="28" t="str">
        <v>胡小丽</v>
      </c>
      <c r="J37" s="20">
        <v>0</v>
      </c>
      <c r="K37" s="21">
        <v>202607</v>
      </c>
    </row>
    <row r="38" s="1" customFormat="1" ht="20" customHeight="1" spans="1:11">
      <c r="A38" s="30">
        <v>108</v>
      </c>
      <c r="B38" s="27">
        <v>46213</v>
      </c>
      <c r="C38" s="28" t="str">
        <v>典当微信</v>
      </c>
      <c r="D38" s="20" t="str">
        <v>借款利息</v>
      </c>
      <c r="E38" s="20" t="str">
        <v>郑丽清10万利息</v>
      </c>
      <c r="F38" s="20">
        <v>2500</v>
      </c>
      <c r="G38" s="20">
        <v>0</v>
      </c>
      <c r="H38" s="20">
        <v>71513.39</v>
      </c>
      <c r="I38" s="28" t="str">
        <v>郑丽清</v>
      </c>
      <c r="J38" s="20">
        <v>0</v>
      </c>
      <c r="K38" s="21">
        <v>202607</v>
      </c>
    </row>
    <row r="39" s="1" customFormat="1" ht="20" customHeight="1" spans="1:11">
      <c r="A39" s="30">
        <v>109</v>
      </c>
      <c r="B39" s="27">
        <v>46213</v>
      </c>
      <c r="C39" s="28" t="str">
        <v>典当微信</v>
      </c>
      <c r="D39" s="20" t="str">
        <v>借款利息</v>
      </c>
      <c r="E39" s="20" t="str">
        <v>黄长燕利息</v>
      </c>
      <c r="F39" s="20">
        <v>350</v>
      </c>
      <c r="G39" s="20">
        <v>0</v>
      </c>
      <c r="H39" s="20">
        <v>71863.39</v>
      </c>
      <c r="I39" s="28" t="str">
        <v>黄长燕</v>
      </c>
      <c r="J39" s="20">
        <v>0</v>
      </c>
      <c r="K39" s="21">
        <v>202607</v>
      </c>
    </row>
    <row r="40" s="1" customFormat="1" ht="20" customHeight="1" spans="1:11">
      <c r="A40" s="30">
        <v>110</v>
      </c>
      <c r="B40" s="27">
        <v>46213</v>
      </c>
      <c r="C40" s="28" t="str">
        <v>典当微信</v>
      </c>
      <c r="D40" s="20" t="str">
        <v>借款利息</v>
      </c>
      <c r="E40" s="20" t="str">
        <v>方士雯利息</v>
      </c>
      <c r="F40" s="20">
        <v>1350</v>
      </c>
      <c r="G40" s="20">
        <v>0</v>
      </c>
      <c r="H40" s="20">
        <v>73213.39</v>
      </c>
      <c r="I40" s="28" t="str">
        <v>方士雯</v>
      </c>
      <c r="J40" s="20">
        <v>0</v>
      </c>
      <c r="K40" s="21">
        <v>202607</v>
      </c>
    </row>
    <row r="41" s="1" customFormat="1" ht="20" customHeight="1" spans="1:11">
      <c r="A41" s="30">
        <v>111</v>
      </c>
      <c r="B41" s="27">
        <v>46213</v>
      </c>
      <c r="C41" s="28" t="str">
        <v>典当微信</v>
      </c>
      <c r="D41" s="20" t="str">
        <v>借款利息</v>
      </c>
      <c r="E41" s="20" t="str">
        <v>杨繁利息+滞纳金</v>
      </c>
      <c r="F41" s="20">
        <v>900</v>
      </c>
      <c r="G41" s="20">
        <v>0</v>
      </c>
      <c r="H41" s="20">
        <v>74113.39</v>
      </c>
      <c r="I41" s="28" t="str">
        <v>杨繁</v>
      </c>
      <c r="J41" s="20">
        <v>0</v>
      </c>
      <c r="K41" s="21">
        <v>202607</v>
      </c>
    </row>
    <row r="42" s="1" customFormat="1" ht="20" customHeight="1" spans="1:11">
      <c r="A42" s="30">
        <v>112</v>
      </c>
      <c r="B42" s="27">
        <v>46214</v>
      </c>
      <c r="C42" s="28" t="str">
        <v>典当微信</v>
      </c>
      <c r="D42" s="20" t="str">
        <v>借款利息</v>
      </c>
      <c r="E42" s="20" t="str">
        <v>陈大鑫利息</v>
      </c>
      <c r="F42" s="20">
        <v>450</v>
      </c>
      <c r="G42" s="20">
        <v>0</v>
      </c>
      <c r="H42" s="20">
        <v>74563.39</v>
      </c>
      <c r="I42" s="28" t="str">
        <v>陈大鑫</v>
      </c>
      <c r="J42" s="20">
        <v>0</v>
      </c>
      <c r="K42" s="21">
        <v>202607</v>
      </c>
    </row>
    <row r="43" s="1" customFormat="1" ht="20" customHeight="1" spans="1:11">
      <c r="A43" s="30">
        <v>113</v>
      </c>
      <c r="B43" s="27">
        <v>46214</v>
      </c>
      <c r="C43" s="28" t="str">
        <v>典当微信</v>
      </c>
      <c r="D43" s="20" t="str">
        <v>借款利息</v>
      </c>
      <c r="E43" s="20" t="str">
        <v>李北茉利息</v>
      </c>
      <c r="F43" s="20">
        <v>700</v>
      </c>
      <c r="G43" s="20">
        <v>0</v>
      </c>
      <c r="H43" s="20">
        <v>75263.39</v>
      </c>
      <c r="I43" s="28" t="str">
        <v>李北茉</v>
      </c>
      <c r="J43" s="20">
        <v>0</v>
      </c>
      <c r="K43" s="21">
        <v>202607</v>
      </c>
    </row>
    <row r="44" s="1" customFormat="1" ht="20" customHeight="1" spans="1:11">
      <c r="A44" s="30">
        <v>114</v>
      </c>
      <c r="B44" s="27">
        <v>46215</v>
      </c>
      <c r="C44" s="28" t="str">
        <v>典当微信</v>
      </c>
      <c r="D44" s="20" t="str">
        <v>借款利息</v>
      </c>
      <c r="E44" s="20" t="str">
        <v>魏洁利息</v>
      </c>
      <c r="F44" s="20">
        <v>3000</v>
      </c>
      <c r="G44" s="20">
        <v>0</v>
      </c>
      <c r="H44" s="20">
        <v>78263.39</v>
      </c>
      <c r="I44" s="28" t="str">
        <v>魏洁</v>
      </c>
      <c r="J44" s="20">
        <v>0</v>
      </c>
      <c r="K44" s="21">
        <v>202607</v>
      </c>
    </row>
    <row r="45" s="1" customFormat="1" ht="20" customHeight="1" spans="1:11">
      <c r="A45" s="30">
        <v>115</v>
      </c>
      <c r="B45" s="27">
        <v>46214</v>
      </c>
      <c r="C45" s="28" t="str">
        <v>典当微信</v>
      </c>
      <c r="D45" s="20" t="str">
        <v>借款利息</v>
      </c>
      <c r="E45" s="20" t="str">
        <v>曾光雄2万利息</v>
      </c>
      <c r="F45" s="20">
        <v>500</v>
      </c>
      <c r="G45" s="20">
        <v>0</v>
      </c>
      <c r="H45" s="20">
        <v>78763.39</v>
      </c>
      <c r="I45" s="28" t="str">
        <v>曾光雄</v>
      </c>
      <c r="J45" s="20">
        <v>0</v>
      </c>
      <c r="K45" s="21">
        <v>202607</v>
      </c>
    </row>
    <row r="46" s="1" customFormat="1" ht="20" customHeight="1" spans="1:11">
      <c r="A46" s="30">
        <v>116</v>
      </c>
      <c r="B46" s="27">
        <v>46216</v>
      </c>
      <c r="C46" s="28" t="str">
        <v>典当微信</v>
      </c>
      <c r="D46" s="20" t="str">
        <v>借款利息</v>
      </c>
      <c r="E46" s="20" t="str">
        <v>叶银1.5万利息</v>
      </c>
      <c r="F46" s="20">
        <v>270</v>
      </c>
      <c r="G46" s="20">
        <v>0</v>
      </c>
      <c r="H46" s="20">
        <v>79033.39</v>
      </c>
      <c r="I46" s="28" t="str">
        <v>叶银</v>
      </c>
      <c r="J46" s="20">
        <v>0</v>
      </c>
      <c r="K46" s="21">
        <v>202607</v>
      </c>
    </row>
    <row r="47" s="1" customFormat="1" ht="20" customHeight="1" spans="1:11">
      <c r="A47" s="30">
        <v>117</v>
      </c>
      <c r="B47" s="27">
        <v>46216</v>
      </c>
      <c r="C47" s="28" t="str">
        <v>典当微信</v>
      </c>
      <c r="D47" s="20" t="str">
        <v>借款利息</v>
      </c>
      <c r="E47" s="20" t="str">
        <v>张丹捷还本金</v>
      </c>
      <c r="F47" s="20">
        <v>16000</v>
      </c>
      <c r="G47" s="20">
        <v>0</v>
      </c>
      <c r="H47" s="20">
        <v>95033.39</v>
      </c>
      <c r="I47" s="28" t="str">
        <v>张凡捷</v>
      </c>
      <c r="J47" s="20">
        <v>0</v>
      </c>
      <c r="K47" s="21">
        <v>202607</v>
      </c>
    </row>
    <row r="48" s="1" customFormat="1" ht="20" customHeight="1" spans="1:11">
      <c r="A48" s="30">
        <v>118</v>
      </c>
      <c r="B48" s="27">
        <v>46216</v>
      </c>
      <c r="C48" s="28" t="str">
        <v>典当微信</v>
      </c>
      <c r="D48" s="20" t="str">
        <v>借款利息</v>
      </c>
      <c r="E48" s="20" t="str">
        <v>郑万楼15万利息</v>
      </c>
      <c r="F48" s="20">
        <v>2250</v>
      </c>
      <c r="G48" s="20">
        <v>0</v>
      </c>
      <c r="H48" s="20">
        <v>97283.39</v>
      </c>
      <c r="I48" s="28" t="str">
        <v>郑万楼</v>
      </c>
      <c r="J48" s="20">
        <v>0</v>
      </c>
      <c r="K48" s="21">
        <v>202607</v>
      </c>
    </row>
    <row r="49" s="1" customFormat="1" ht="20" customHeight="1" spans="1:11">
      <c r="A49" s="30">
        <v>119</v>
      </c>
      <c r="B49" s="27">
        <v>46216</v>
      </c>
      <c r="C49" s="28" t="str">
        <v>典当微信</v>
      </c>
      <c r="D49" s="20" t="str">
        <v>借款利息</v>
      </c>
      <c r="E49" s="20" t="str">
        <v>林文福5.5万利息</v>
      </c>
      <c r="F49" s="20">
        <v>825</v>
      </c>
      <c r="G49" s="20">
        <v>0</v>
      </c>
      <c r="H49" s="20">
        <v>98108.39</v>
      </c>
      <c r="I49" s="28" t="str">
        <v>林文福</v>
      </c>
      <c r="J49" s="20">
        <v>0</v>
      </c>
      <c r="K49" s="21">
        <v>202607</v>
      </c>
    </row>
    <row r="50" s="1" customFormat="1" ht="20" customHeight="1" spans="1:11">
      <c r="A50" s="30">
        <v>120</v>
      </c>
      <c r="B50" s="27">
        <v>46217</v>
      </c>
      <c r="C50" s="28" t="str">
        <v>典当微信</v>
      </c>
      <c r="D50" s="20" t="str">
        <v>借款利息</v>
      </c>
      <c r="E50" s="20" t="str">
        <v>陈福荣利息</v>
      </c>
      <c r="F50" s="20">
        <v>70</v>
      </c>
      <c r="G50" s="20">
        <v>0</v>
      </c>
      <c r="H50" s="20">
        <v>98178.39</v>
      </c>
      <c r="I50" s="28" t="str">
        <v>陈福荣</v>
      </c>
      <c r="J50" s="20">
        <v>0</v>
      </c>
      <c r="K50" s="21">
        <v>202607</v>
      </c>
    </row>
    <row r="51" s="1" customFormat="1" ht="20" customHeight="1" spans="1:11">
      <c r="A51" s="30">
        <v>121</v>
      </c>
      <c r="B51" s="27">
        <v>46217</v>
      </c>
      <c r="C51" s="28" t="str">
        <v>典当微信</v>
      </c>
      <c r="D51" s="20" t="str">
        <v>借款利息</v>
      </c>
      <c r="E51" s="20" t="str">
        <v>陈隆鑫利息</v>
      </c>
      <c r="F51" s="20">
        <v>720</v>
      </c>
      <c r="G51" s="20">
        <v>0</v>
      </c>
      <c r="H51" s="20">
        <v>98898.39</v>
      </c>
      <c r="I51" s="28" t="str">
        <v>陈隆鑫</v>
      </c>
      <c r="J51" s="20">
        <v>0</v>
      </c>
      <c r="K51" s="21">
        <v>202607</v>
      </c>
    </row>
    <row r="52" s="1" customFormat="1" ht="20" customHeight="1" spans="1:11">
      <c r="A52" s="30">
        <v>122</v>
      </c>
      <c r="B52" s="27">
        <v>46217</v>
      </c>
      <c r="C52" s="28" t="str">
        <v>典当微信</v>
      </c>
      <c r="D52" s="20" t="str">
        <v>抵押物回收款</v>
      </c>
      <c r="E52" s="20" t="str">
        <v>罗兰黄金1.88g回收</v>
      </c>
      <c r="F52" s="20">
        <v>0</v>
      </c>
      <c r="G52" s="20">
        <v>1566</v>
      </c>
      <c r="H52" s="20">
        <v>97332.39</v>
      </c>
      <c r="I52" s="28" t="str">
        <v>罗兰</v>
      </c>
      <c r="J52" s="20">
        <v>0</v>
      </c>
      <c r="K52" s="21">
        <v>202607</v>
      </c>
    </row>
    <row r="53" s="1" customFormat="1" ht="20" customHeight="1" spans="1:11">
      <c r="A53" s="30">
        <v>123</v>
      </c>
      <c r="B53" s="27">
        <v>46217</v>
      </c>
      <c r="C53" s="28" t="str">
        <v>典当微信</v>
      </c>
      <c r="D53" s="20" t="str">
        <v>借款利息</v>
      </c>
      <c r="E53" s="20" t="str">
        <v>郑美珠2.5万利息</v>
      </c>
      <c r="F53" s="20">
        <v>625</v>
      </c>
      <c r="G53" s="20">
        <v>0</v>
      </c>
      <c r="H53" s="20">
        <v>97957.39</v>
      </c>
      <c r="I53" s="28" t="str">
        <v>郑美珠</v>
      </c>
      <c r="J53" s="20">
        <v>0</v>
      </c>
      <c r="K53" s="21">
        <v>202607</v>
      </c>
    </row>
    <row r="54" s="1" customFormat="1" ht="20" customHeight="1" spans="1:11">
      <c r="A54" s="30">
        <v>124</v>
      </c>
      <c r="B54" s="27">
        <v>46217</v>
      </c>
      <c r="C54" s="28" t="str">
        <v>典当微信</v>
      </c>
      <c r="D54" s="20" t="str">
        <v>借款利息</v>
      </c>
      <c r="E54" s="20" t="str">
        <v>张品洲利息</v>
      </c>
      <c r="F54" s="20">
        <v>3600</v>
      </c>
      <c r="G54" s="20">
        <v>0</v>
      </c>
      <c r="H54" s="20">
        <v>101557.39</v>
      </c>
      <c r="I54" s="28" t="str">
        <v>张品洲</v>
      </c>
      <c r="J54" s="20">
        <v>0</v>
      </c>
      <c r="K54" s="21">
        <v>202607</v>
      </c>
    </row>
    <row r="55" s="1" customFormat="1" ht="20" customHeight="1" spans="1:11">
      <c r="A55" s="30">
        <v>125</v>
      </c>
      <c r="B55" s="27">
        <v>46218</v>
      </c>
      <c r="C55" s="28" t="str">
        <v>典当微信</v>
      </c>
      <c r="D55" s="20" t="str">
        <v>借款利息</v>
      </c>
      <c r="E55" s="20" t="str">
        <v>吴伟鸿还款</v>
      </c>
      <c r="F55" s="20">
        <v>5000</v>
      </c>
      <c r="G55" s="20">
        <v>0</v>
      </c>
      <c r="H55" s="20">
        <v>106557.39</v>
      </c>
      <c r="I55" s="28" t="str">
        <v>吴伟鸿</v>
      </c>
      <c r="J55" s="20">
        <v>0</v>
      </c>
      <c r="K55" s="21">
        <v>202607</v>
      </c>
    </row>
    <row r="56" s="1" customFormat="1" ht="20" customHeight="1" spans="1:11">
      <c r="A56" s="30">
        <v>126</v>
      </c>
      <c r="B56" s="27">
        <v>46218</v>
      </c>
      <c r="C56" s="28" t="str">
        <v>典当微信</v>
      </c>
      <c r="D56" s="20" t="str">
        <v>借款利息</v>
      </c>
      <c r="E56" s="20" t="str">
        <v>陈东2万利息</v>
      </c>
      <c r="F56" s="20">
        <v>500</v>
      </c>
      <c r="G56" s="20">
        <v>0</v>
      </c>
      <c r="H56" s="20">
        <v>107057.39</v>
      </c>
      <c r="I56" s="28" t="str">
        <v>陈东</v>
      </c>
      <c r="J56" s="20">
        <v>0</v>
      </c>
      <c r="K56" s="21">
        <v>202607</v>
      </c>
    </row>
    <row r="57" s="1" customFormat="1" ht="20" customHeight="1" spans="1:11">
      <c r="A57" s="30">
        <v>127</v>
      </c>
      <c r="B57" s="27">
        <v>46216</v>
      </c>
      <c r="C57" s="28" t="str">
        <v>典当微信</v>
      </c>
      <c r="D57" s="20" t="str">
        <v>借款利息</v>
      </c>
      <c r="E57" s="20" t="str">
        <v>陈敏峰利息</v>
      </c>
      <c r="F57" s="20">
        <v>120</v>
      </c>
      <c r="G57" s="20">
        <v>0</v>
      </c>
      <c r="H57" s="20">
        <v>107177.39</v>
      </c>
      <c r="I57" s="28" t="str">
        <v>陈敏峰</v>
      </c>
      <c r="J57" s="20">
        <v>0</v>
      </c>
      <c r="K57" s="21">
        <v>202607</v>
      </c>
    </row>
    <row r="58" s="1" customFormat="1" ht="20" customHeight="1" spans="1:11">
      <c r="A58" s="30">
        <v>128</v>
      </c>
      <c r="B58" s="27">
        <v>46219</v>
      </c>
      <c r="C58" s="28" t="str">
        <v>典当微信</v>
      </c>
      <c r="D58" s="20" t="str">
        <v>借款利息</v>
      </c>
      <c r="E58" s="20" t="str">
        <v>曾光雄6000利息</v>
      </c>
      <c r="F58" s="20">
        <v>150</v>
      </c>
      <c r="G58" s="20">
        <v>0</v>
      </c>
      <c r="H58" s="20">
        <v>107327.39</v>
      </c>
      <c r="I58" s="28" t="str">
        <v>曾光雄</v>
      </c>
      <c r="J58" s="20">
        <v>0</v>
      </c>
      <c r="K58" s="21">
        <v>202607</v>
      </c>
    </row>
    <row r="59" s="1" customFormat="1" ht="20" customHeight="1" spans="1:11">
      <c r="A59" s="30">
        <v>129</v>
      </c>
      <c r="B59" s="27">
        <v>46220</v>
      </c>
      <c r="C59" s="28" t="str">
        <v>典当微信</v>
      </c>
      <c r="D59" s="20" t="str">
        <v>借款利息</v>
      </c>
      <c r="E59" s="20" t="str">
        <v>林昌耿2万利息</v>
      </c>
      <c r="F59" s="20">
        <v>400</v>
      </c>
      <c r="G59" s="20">
        <v>0</v>
      </c>
      <c r="H59" s="20">
        <v>107727.39</v>
      </c>
      <c r="I59" s="28" t="str">
        <v>林昌耿</v>
      </c>
      <c r="J59" s="20">
        <v>0</v>
      </c>
      <c r="K59" s="21">
        <v>202607</v>
      </c>
    </row>
    <row r="60" s="1" customFormat="1" ht="20" customHeight="1" spans="1:11">
      <c r="A60" s="30">
        <v>130</v>
      </c>
      <c r="B60" s="27">
        <v>46221</v>
      </c>
      <c r="C60" s="28" t="str">
        <v>典当微信</v>
      </c>
      <c r="D60" s="20" t="str">
        <v>借款利息</v>
      </c>
      <c r="E60" s="20" t="str">
        <v>林晓霞转款</v>
      </c>
      <c r="F60" s="20">
        <v>1000</v>
      </c>
      <c r="G60" s="20">
        <v>0</v>
      </c>
      <c r="H60" s="20">
        <v>108727.39</v>
      </c>
      <c r="I60" s="28" t="str">
        <v>林晓霞</v>
      </c>
      <c r="J60" s="20">
        <v>0</v>
      </c>
      <c r="K60" s="21">
        <v>202607</v>
      </c>
    </row>
    <row r="61" s="1" customFormat="1" ht="20" customHeight="1" spans="1:11">
      <c r="A61" s="30">
        <v>131</v>
      </c>
      <c r="B61" s="27">
        <v>46220</v>
      </c>
      <c r="C61" s="28" t="str">
        <v>典当微信</v>
      </c>
      <c r="D61" s="20" t="str">
        <v>借款利息</v>
      </c>
      <c r="E61" s="20" t="str">
        <v>陈跃飞6万利息</v>
      </c>
      <c r="F61" s="20">
        <v>1500</v>
      </c>
      <c r="G61" s="20">
        <v>0</v>
      </c>
      <c r="H61" s="20">
        <v>110227.39</v>
      </c>
      <c r="I61" s="28" t="str">
        <v>陈跃飞</v>
      </c>
      <c r="J61" s="20">
        <v>0</v>
      </c>
      <c r="K61" s="21">
        <v>202607</v>
      </c>
    </row>
    <row r="62" s="1" customFormat="1" ht="20" customHeight="1" spans="1:11">
      <c r="A62" s="30">
        <v>132</v>
      </c>
      <c r="B62" s="27">
        <v>46220</v>
      </c>
      <c r="C62" s="28" t="str">
        <v>典当微信</v>
      </c>
      <c r="D62" s="20" t="str">
        <v>借款利息</v>
      </c>
      <c r="E62" s="20" t="str">
        <v>秦国发利息</v>
      </c>
      <c r="F62" s="20">
        <v>1000</v>
      </c>
      <c r="G62" s="20">
        <v>0</v>
      </c>
      <c r="H62" s="20">
        <v>111227.39</v>
      </c>
      <c r="I62" s="28" t="str">
        <v>秦国发</v>
      </c>
      <c r="J62" s="20">
        <v>0</v>
      </c>
      <c r="K62" s="21">
        <v>202607</v>
      </c>
    </row>
    <row r="63" s="1" customFormat="1" ht="20" customHeight="1" spans="1:11">
      <c r="A63" s="30">
        <v>133</v>
      </c>
      <c r="B63" s="27">
        <v>46221</v>
      </c>
      <c r="C63" s="28" t="str">
        <v>典当微信</v>
      </c>
      <c r="D63" s="20" t="str">
        <v>借款利息</v>
      </c>
      <c r="E63" s="20" t="str">
        <v>陈征10万押车利息</v>
      </c>
      <c r="F63" s="20">
        <v>3000</v>
      </c>
      <c r="G63" s="20">
        <v>0</v>
      </c>
      <c r="H63" s="20">
        <v>114227.39</v>
      </c>
      <c r="I63" s="28" t="str">
        <v>陈征</v>
      </c>
      <c r="J63" s="20">
        <v>0</v>
      </c>
      <c r="K63" s="21">
        <v>202607</v>
      </c>
    </row>
    <row r="64" s="1" customFormat="1" ht="20" customHeight="1" spans="1:11">
      <c r="A64" s="30">
        <v>134</v>
      </c>
      <c r="B64" s="27">
        <v>46222</v>
      </c>
      <c r="C64" s="28" t="str">
        <v>典当微信</v>
      </c>
      <c r="D64" s="20" t="str">
        <v>借款利息</v>
      </c>
      <c r="E64" s="20" t="str">
        <v>林惠明利息</v>
      </c>
      <c r="F64" s="20">
        <v>825</v>
      </c>
      <c r="G64" s="20">
        <v>0</v>
      </c>
      <c r="H64" s="20">
        <v>115052.39</v>
      </c>
      <c r="I64" s="28" t="str">
        <v>林惠明</v>
      </c>
      <c r="J64" s="20">
        <v>0</v>
      </c>
      <c r="K64" s="21">
        <v>202607</v>
      </c>
    </row>
    <row r="65" s="1" customFormat="1" ht="20" customHeight="1" spans="1:11">
      <c r="A65" s="30">
        <v>135</v>
      </c>
      <c r="B65" s="27">
        <v>46222</v>
      </c>
      <c r="C65" s="28" t="str">
        <v>典当微信</v>
      </c>
      <c r="D65" s="20" t="str">
        <v>借款利息</v>
      </c>
      <c r="E65" s="20" t="str">
        <v>郑庆民6月利息（3000）</v>
      </c>
      <c r="F65" s="20">
        <v>100</v>
      </c>
      <c r="G65" s="20">
        <v>0</v>
      </c>
      <c r="H65" s="20">
        <v>115152.39</v>
      </c>
      <c r="I65" s="28" t="str">
        <v>郑庆民</v>
      </c>
      <c r="J65" s="20">
        <v>0</v>
      </c>
      <c r="K65" s="21">
        <v>202607</v>
      </c>
    </row>
    <row r="66" s="1" customFormat="1" ht="20" customHeight="1" spans="1:11">
      <c r="A66" s="30">
        <v>136</v>
      </c>
      <c r="B66" s="27">
        <v>46223</v>
      </c>
      <c r="C66" s="28" t="str">
        <v>典当微信</v>
      </c>
      <c r="D66" s="20" t="str">
        <v>借款利息</v>
      </c>
      <c r="E66" s="20" t="str">
        <v>林昌耿3万利息</v>
      </c>
      <c r="F66" s="20">
        <v>600</v>
      </c>
      <c r="G66" s="20">
        <v>0</v>
      </c>
      <c r="H66" s="20">
        <v>115752.39</v>
      </c>
      <c r="I66" s="28" t="str">
        <v>林昌耿</v>
      </c>
      <c r="J66" s="20">
        <v>0</v>
      </c>
      <c r="K66" s="21">
        <v>202607</v>
      </c>
    </row>
    <row r="67" s="1" customFormat="1" ht="20" customHeight="1" spans="1:11">
      <c r="A67" s="30">
        <v>137</v>
      </c>
      <c r="B67" s="27">
        <v>46223</v>
      </c>
      <c r="C67" s="28" t="str">
        <v>典当微信</v>
      </c>
      <c r="D67" s="20" t="str">
        <v>借款利息</v>
      </c>
      <c r="E67" s="20" t="str">
        <v>黄发锦利息</v>
      </c>
      <c r="F67" s="20">
        <v>675</v>
      </c>
      <c r="G67" s="20">
        <v>0</v>
      </c>
      <c r="H67" s="20">
        <v>116427.39</v>
      </c>
      <c r="I67" s="28" t="str">
        <v>黄发锦</v>
      </c>
      <c r="J67" s="20">
        <v>0</v>
      </c>
      <c r="K67" s="21">
        <v>202607</v>
      </c>
    </row>
    <row r="68" s="1" customFormat="1" ht="20" customHeight="1" spans="1:11">
      <c r="A68" s="30">
        <v>138</v>
      </c>
      <c r="B68" s="27">
        <v>46223</v>
      </c>
      <c r="C68" s="28" t="str">
        <v>典当微信</v>
      </c>
      <c r="D68" s="20" t="str">
        <v>借款利息</v>
      </c>
      <c r="E68" s="20" t="str">
        <v>吴敬恒利息</v>
      </c>
      <c r="F68" s="20">
        <v>500</v>
      </c>
      <c r="G68" s="20">
        <v>0</v>
      </c>
      <c r="H68" s="20">
        <v>116927.39</v>
      </c>
      <c r="I68" s="28" t="str">
        <v>吴敬恒</v>
      </c>
      <c r="J68" s="20">
        <v>0</v>
      </c>
      <c r="K68" s="21">
        <v>202607</v>
      </c>
    </row>
    <row r="69" s="1" customFormat="1" ht="20" customHeight="1" spans="1:11">
      <c r="A69" s="30">
        <v>139</v>
      </c>
      <c r="B69" s="27">
        <v>46223</v>
      </c>
      <c r="C69" s="28" t="str">
        <v>典当微信</v>
      </c>
      <c r="D69" s="20" t="str">
        <v>借款利息</v>
      </c>
      <c r="E69" s="20" t="str">
        <v>林昌耿5万利息</v>
      </c>
      <c r="F69" s="20">
        <v>1250</v>
      </c>
      <c r="G69" s="20">
        <v>0</v>
      </c>
      <c r="H69" s="20">
        <v>118177.39</v>
      </c>
      <c r="I69" s="28" t="str">
        <v>林昌耿</v>
      </c>
      <c r="J69" s="20">
        <v>0</v>
      </c>
      <c r="K69" s="21">
        <v>202607</v>
      </c>
    </row>
    <row r="70" s="1" customFormat="1" ht="20" customHeight="1" spans="1:11">
      <c r="A70" s="30">
        <v>140</v>
      </c>
      <c r="B70" s="27">
        <v>46223</v>
      </c>
      <c r="C70" s="28" t="str">
        <v>典当微信</v>
      </c>
      <c r="D70" s="20" t="str">
        <v>借款利息</v>
      </c>
      <c r="E70" s="20" t="str">
        <v>郑美珠1.5万利息</v>
      </c>
      <c r="F70" s="20">
        <v>375</v>
      </c>
      <c r="G70" s="20">
        <v>0</v>
      </c>
      <c r="H70" s="20">
        <v>118552.39</v>
      </c>
      <c r="I70" s="28" t="str">
        <v>郑美珠</v>
      </c>
      <c r="J70" s="20">
        <v>0</v>
      </c>
      <c r="K70" s="21">
        <v>202607</v>
      </c>
    </row>
    <row r="71" s="1" customFormat="1" ht="20" customHeight="1" spans="1:11">
      <c r="A71" s="30">
        <v>141</v>
      </c>
      <c r="B71" s="27">
        <v>46223</v>
      </c>
      <c r="C71" s="28" t="str">
        <v>典当微信</v>
      </c>
      <c r="D71" s="20" t="str">
        <v>借款利息</v>
      </c>
      <c r="E71" s="20" t="str">
        <v>黄远枝利息</v>
      </c>
      <c r="F71" s="20">
        <v>1500</v>
      </c>
      <c r="G71" s="20">
        <v>0</v>
      </c>
      <c r="H71" s="20">
        <v>120052.39</v>
      </c>
      <c r="I71" s="28" t="str">
        <v>黄远枝</v>
      </c>
      <c r="J71" s="20">
        <v>0</v>
      </c>
      <c r="K71" s="21">
        <v>202607</v>
      </c>
    </row>
    <row r="72" s="1" customFormat="1" ht="20" customHeight="1" spans="1:11">
      <c r="A72" s="30">
        <v>142</v>
      </c>
      <c r="B72" s="27">
        <v>46223</v>
      </c>
      <c r="C72" s="28" t="str">
        <v>典当微信</v>
      </c>
      <c r="D72" s="20" t="str">
        <v>办公费用</v>
      </c>
      <c r="E72" s="20" t="str">
        <v>金辉外账26.4-6月费用</v>
      </c>
      <c r="F72" s="20">
        <v>0</v>
      </c>
      <c r="G72" s="20">
        <v>3600</v>
      </c>
      <c r="H72" s="20">
        <v>116452.39</v>
      </c>
      <c r="I72" s="28">
        <v>0</v>
      </c>
      <c r="J72" s="20">
        <v>0</v>
      </c>
      <c r="K72" s="21">
        <v>202607</v>
      </c>
    </row>
    <row r="73" s="1" customFormat="1" ht="20" customHeight="1" spans="1:11">
      <c r="A73" s="30">
        <v>143</v>
      </c>
      <c r="B73" s="27">
        <v>46223</v>
      </c>
      <c r="C73" s="28" t="str">
        <v>典当微信</v>
      </c>
      <c r="D73" s="20" t="str">
        <v>渠道费用</v>
      </c>
      <c r="E73" s="20" t="str">
        <v>转吴志鑫-潘敏拼单费用</v>
      </c>
      <c r="F73" s="20">
        <v>0</v>
      </c>
      <c r="G73" s="20">
        <v>630</v>
      </c>
      <c r="H73" s="20">
        <v>115822.39</v>
      </c>
      <c r="I73" s="28" t="str">
        <v>吴志鑫</v>
      </c>
      <c r="J73" s="20">
        <v>0</v>
      </c>
      <c r="K73" s="21">
        <v>202607</v>
      </c>
    </row>
    <row r="74" s="1" customFormat="1" ht="20" customHeight="1" spans="1:11">
      <c r="A74" s="30">
        <v>144</v>
      </c>
      <c r="B74" s="27">
        <v>46223</v>
      </c>
      <c r="C74" s="28" t="str">
        <v>典当微信</v>
      </c>
      <c r="D74" s="20" t="str">
        <v>借款利息</v>
      </c>
      <c r="E74" s="20" t="str">
        <v>转胡建通房贷利息3400元（7月）</v>
      </c>
      <c r="F74" s="20">
        <v>0</v>
      </c>
      <c r="G74" s="20">
        <v>3400</v>
      </c>
      <c r="H74" s="20">
        <v>112422.39</v>
      </c>
      <c r="I74" s="28" t="str">
        <v>胡建通</v>
      </c>
      <c r="J74" s="20">
        <v>0</v>
      </c>
      <c r="K74" s="21">
        <v>202607</v>
      </c>
    </row>
    <row r="75" s="1" customFormat="1" ht="20" customHeight="1" spans="1:11">
      <c r="A75" s="30">
        <v>145</v>
      </c>
      <c r="B75" s="27">
        <v>46223</v>
      </c>
      <c r="C75" s="28" t="str">
        <v>典当微信</v>
      </c>
      <c r="D75" s="20" t="str">
        <v>渠道费用</v>
      </c>
      <c r="E75" s="20" t="str">
        <v>转林木英-方楚钰（7月）</v>
      </c>
      <c r="F75" s="20">
        <v>0</v>
      </c>
      <c r="G75" s="20">
        <v>1250</v>
      </c>
      <c r="H75" s="20">
        <v>111172.39</v>
      </c>
      <c r="I75" s="28" t="str">
        <v>林木英</v>
      </c>
      <c r="J75" s="20">
        <v>0</v>
      </c>
      <c r="K75" s="21">
        <v>202607</v>
      </c>
    </row>
    <row r="76" s="1" customFormat="1" ht="20" customHeight="1" spans="1:11">
      <c r="A76" s="30">
        <v>146</v>
      </c>
      <c r="B76" s="27">
        <v>46223</v>
      </c>
      <c r="C76" s="28" t="str">
        <v>典当微信</v>
      </c>
      <c r="D76" s="20" t="str">
        <v>借款利息</v>
      </c>
      <c r="E76" s="20" t="str">
        <v>罗淑珍转账</v>
      </c>
      <c r="F76" s="20">
        <v>1500</v>
      </c>
      <c r="G76" s="20">
        <v>0</v>
      </c>
      <c r="H76" s="20">
        <v>112672.39</v>
      </c>
      <c r="I76" s="28" t="str">
        <v>罗淑珍</v>
      </c>
      <c r="J76" s="20">
        <v>0</v>
      </c>
      <c r="K76" s="21">
        <v>202607</v>
      </c>
    </row>
    <row r="77" s="1" customFormat="1" ht="20" customHeight="1" spans="1:11">
      <c r="A77" s="30">
        <v>147</v>
      </c>
      <c r="B77" s="27">
        <v>46223</v>
      </c>
      <c r="C77" s="28" t="str">
        <v>典当微信</v>
      </c>
      <c r="D77" s="20" t="str">
        <v>借款利息</v>
      </c>
      <c r="E77" s="20" t="str">
        <v>陈征利息</v>
      </c>
      <c r="F77" s="20">
        <v>1250</v>
      </c>
      <c r="G77" s="20">
        <v>0</v>
      </c>
      <c r="H77" s="20">
        <v>113922.39</v>
      </c>
      <c r="I77" s="28" t="str">
        <v>陈征</v>
      </c>
      <c r="J77" s="20">
        <v>0</v>
      </c>
      <c r="K77" s="21">
        <v>202607</v>
      </c>
    </row>
    <row r="78" s="1" customFormat="1" ht="20" customHeight="1" spans="1:11">
      <c r="A78" s="30">
        <v>148</v>
      </c>
      <c r="B78" s="27">
        <v>46222</v>
      </c>
      <c r="C78" s="28" t="str">
        <v>典当微信</v>
      </c>
      <c r="D78" s="20" t="str">
        <v>借款利息</v>
      </c>
      <c r="E78" s="20" t="str">
        <v>吴水明利息</v>
      </c>
      <c r="F78" s="20">
        <v>200</v>
      </c>
      <c r="G78" s="20">
        <v>0</v>
      </c>
      <c r="H78" s="20">
        <v>114122.39</v>
      </c>
      <c r="I78" s="28" t="str">
        <v>吴水明</v>
      </c>
      <c r="J78" s="20">
        <v>0</v>
      </c>
      <c r="K78" s="21">
        <v>202607</v>
      </c>
    </row>
    <row r="79" s="1" customFormat="1" ht="20" customHeight="1" spans="1:11">
      <c r="A79" s="30">
        <v>149</v>
      </c>
      <c r="B79" s="27">
        <v>46224</v>
      </c>
      <c r="C79" s="28" t="str">
        <v>典当微信</v>
      </c>
      <c r="D79" s="20" t="str">
        <v>借款利息</v>
      </c>
      <c r="E79" s="20" t="str">
        <v>张文海还款</v>
      </c>
      <c r="F79" s="20">
        <v>7500</v>
      </c>
      <c r="G79" s="20">
        <v>0</v>
      </c>
      <c r="H79" s="20">
        <v>121622.39</v>
      </c>
      <c r="I79" s="28" t="str">
        <v>张文海</v>
      </c>
      <c r="J79" s="20">
        <v>0</v>
      </c>
      <c r="K79" s="21">
        <v>202607</v>
      </c>
    </row>
    <row r="80" s="1" customFormat="1" ht="20" customHeight="1" spans="1:11">
      <c r="A80" s="30">
        <v>150</v>
      </c>
      <c r="B80" s="27">
        <v>46225</v>
      </c>
      <c r="C80" s="28" t="str">
        <v>典当微信</v>
      </c>
      <c r="D80" s="20" t="str">
        <v>借款利息</v>
      </c>
      <c r="E80" s="20" t="str">
        <v>张冲利息</v>
      </c>
      <c r="F80" s="20">
        <v>150</v>
      </c>
      <c r="G80" s="20">
        <v>0</v>
      </c>
      <c r="H80" s="20">
        <v>121772.39</v>
      </c>
      <c r="I80" s="28" t="str">
        <v>张冲</v>
      </c>
      <c r="J80" s="20">
        <v>0</v>
      </c>
      <c r="K80" s="21">
        <v>202607</v>
      </c>
    </row>
    <row r="81" s="1" customFormat="1" ht="20" customHeight="1" spans="1:11">
      <c r="A81" s="30">
        <v>151</v>
      </c>
      <c r="B81" s="27">
        <v>46225</v>
      </c>
      <c r="C81" s="28" t="str">
        <v>典当微信</v>
      </c>
      <c r="D81" s="20" t="str">
        <v>借款利息</v>
      </c>
      <c r="E81" s="20" t="str">
        <v>何博文2万利息</v>
      </c>
      <c r="F81" s="20">
        <v>600</v>
      </c>
      <c r="G81" s="20">
        <v>0</v>
      </c>
      <c r="H81" s="20">
        <v>122372.39</v>
      </c>
      <c r="I81" s="28" t="str">
        <v>何博文</v>
      </c>
      <c r="J81" s="20">
        <v>0</v>
      </c>
      <c r="K81" s="21">
        <v>202607</v>
      </c>
    </row>
    <row r="82" s="1" customFormat="1" ht="20" customHeight="1" spans="1:11">
      <c r="A82" s="30">
        <v>152</v>
      </c>
      <c r="B82" s="27">
        <v>46225</v>
      </c>
      <c r="C82" s="28" t="str">
        <v>典当微信</v>
      </c>
      <c r="D82" s="20" t="str">
        <v>借款利息</v>
      </c>
      <c r="E82" s="20" t="str">
        <v>叶金利息</v>
      </c>
      <c r="F82" s="20">
        <v>220</v>
      </c>
      <c r="G82" s="20">
        <v>0</v>
      </c>
      <c r="H82" s="20">
        <v>122592.39</v>
      </c>
      <c r="I82" s="28" t="str">
        <v>叶金</v>
      </c>
      <c r="J82" s="20">
        <v>0</v>
      </c>
      <c r="K82" s="21">
        <v>202607</v>
      </c>
    </row>
    <row r="83" s="1" customFormat="1" ht="20" customHeight="1" spans="1:11">
      <c r="A83" s="30">
        <v>153</v>
      </c>
      <c r="B83" s="27">
        <v>46226</v>
      </c>
      <c r="C83" s="28" t="str">
        <v>典当微信</v>
      </c>
      <c r="D83" s="20" t="str">
        <v>借款利息</v>
      </c>
      <c r="E83" s="20" t="str">
        <v>施鉴波利息</v>
      </c>
      <c r="F83" s="20">
        <v>425</v>
      </c>
      <c r="G83" s="20">
        <v>0</v>
      </c>
      <c r="H83" s="20">
        <v>123017.39</v>
      </c>
      <c r="I83" s="28" t="str">
        <v>施鉴波</v>
      </c>
      <c r="J83" s="20">
        <v>0</v>
      </c>
      <c r="K83" s="21">
        <v>202607</v>
      </c>
    </row>
    <row r="84" s="1" customFormat="1" ht="20" customHeight="1" spans="1:11">
      <c r="A84" s="30">
        <v>154</v>
      </c>
      <c r="B84" s="27">
        <v>46226</v>
      </c>
      <c r="C84" s="28" t="str">
        <v>典当微信</v>
      </c>
      <c r="D84" s="20" t="str">
        <v>借款利息</v>
      </c>
      <c r="E84" s="20" t="str">
        <v>池鸿利息</v>
      </c>
      <c r="F84" s="20">
        <v>1500</v>
      </c>
      <c r="G84" s="20">
        <v>0</v>
      </c>
      <c r="H84" s="20">
        <v>124517.39</v>
      </c>
      <c r="I84" s="28" t="str">
        <v>池鸿</v>
      </c>
      <c r="J84" s="20">
        <v>0</v>
      </c>
      <c r="K84" s="21">
        <v>202607</v>
      </c>
    </row>
    <row r="85" s="1" customFormat="1" ht="20" customHeight="1" spans="1:11">
      <c r="A85" s="30">
        <v>155</v>
      </c>
      <c r="B85" s="27">
        <v>46227</v>
      </c>
      <c r="C85" s="28" t="str">
        <v>典当微信</v>
      </c>
      <c r="D85" s="20" t="str">
        <v>借款利息</v>
      </c>
      <c r="E85" s="20" t="str">
        <v>林昌耿5万利息</v>
      </c>
      <c r="F85" s="20">
        <v>1250</v>
      </c>
      <c r="G85" s="20">
        <v>0</v>
      </c>
      <c r="H85" s="20">
        <v>125767.39</v>
      </c>
      <c r="I85" s="28" t="str">
        <v>林昌耿</v>
      </c>
      <c r="J85" s="20">
        <v>0</v>
      </c>
      <c r="K85" s="21">
        <v>202607</v>
      </c>
    </row>
    <row r="86" s="1" customFormat="1" ht="20" customHeight="1" spans="1:11">
      <c r="A86" s="30">
        <v>156</v>
      </c>
      <c r="B86" s="27">
        <v>46227</v>
      </c>
      <c r="C86" s="28" t="str">
        <v>典当微信</v>
      </c>
      <c r="D86" s="20" t="str">
        <v>借款利息</v>
      </c>
      <c r="E86" s="20" t="str">
        <v>刘振祥利息</v>
      </c>
      <c r="F86" s="20">
        <v>3000</v>
      </c>
      <c r="G86" s="20">
        <v>0</v>
      </c>
      <c r="H86" s="20">
        <v>128767.39</v>
      </c>
      <c r="I86" s="28" t="str">
        <v>刘振祥</v>
      </c>
      <c r="J86" s="20">
        <v>0</v>
      </c>
      <c r="K86" s="21">
        <v>202607</v>
      </c>
    </row>
    <row r="87" s="1" customFormat="1" ht="20" customHeight="1" spans="1:11">
      <c r="A87" s="30">
        <v>157</v>
      </c>
      <c r="B87" s="27">
        <v>46227</v>
      </c>
      <c r="C87" s="28" t="str">
        <v>典当微信</v>
      </c>
      <c r="D87" s="20" t="str">
        <v>借款利息</v>
      </c>
      <c r="E87" s="20" t="str">
        <v>许凡星还款</v>
      </c>
      <c r="F87" s="20">
        <v>2380</v>
      </c>
      <c r="G87" s="20">
        <v>0</v>
      </c>
      <c r="H87" s="20">
        <v>131147.39</v>
      </c>
      <c r="I87" s="28" t="str">
        <v>许凡星</v>
      </c>
      <c r="J87" s="20">
        <v>0</v>
      </c>
      <c r="K87" s="21">
        <v>202607</v>
      </c>
    </row>
    <row r="88" s="1" customFormat="1" ht="20" customHeight="1" spans="1:11">
      <c r="A88" s="30">
        <v>158</v>
      </c>
      <c r="B88" s="27">
        <v>46230</v>
      </c>
      <c r="C88" s="28" t="str">
        <v>典当微信</v>
      </c>
      <c r="D88" s="20" t="str">
        <v>借款利息</v>
      </c>
      <c r="E88" s="20" t="str">
        <v>陈征15万利息</v>
      </c>
      <c r="F88" s="20">
        <v>3750</v>
      </c>
      <c r="G88" s="20">
        <v>0</v>
      </c>
      <c r="H88" s="20">
        <v>134897.39</v>
      </c>
      <c r="I88" s="28" t="str">
        <v>陈征</v>
      </c>
      <c r="J88" s="20">
        <v>0</v>
      </c>
      <c r="K88" s="21">
        <v>202607</v>
      </c>
    </row>
    <row r="89" s="1" customFormat="1" ht="20" customHeight="1" spans="1:11">
      <c r="A89" s="30">
        <v>159</v>
      </c>
      <c r="B89" s="27">
        <v>46230</v>
      </c>
      <c r="C89" s="28" t="str">
        <v>典当微信</v>
      </c>
      <c r="D89" s="20" t="str">
        <v>借款利息</v>
      </c>
      <c r="E89" s="20" t="str">
        <v>魏成龙利息</v>
      </c>
      <c r="F89" s="20">
        <v>1000</v>
      </c>
      <c r="G89" s="20">
        <v>0</v>
      </c>
      <c r="H89" s="20">
        <v>135897.39</v>
      </c>
      <c r="I89" s="28" t="str">
        <v>魏成龙</v>
      </c>
      <c r="J89" s="20">
        <v>0</v>
      </c>
      <c r="K89" s="21">
        <v>202607</v>
      </c>
    </row>
    <row r="90" s="1" customFormat="1" ht="20" customHeight="1" spans="1:11">
      <c r="A90" s="30">
        <v>160</v>
      </c>
      <c r="B90" s="27">
        <v>46230</v>
      </c>
      <c r="C90" s="28" t="str">
        <v>典当微信</v>
      </c>
      <c r="D90" s="20" t="str">
        <v>借款利息</v>
      </c>
      <c r="E90" s="20" t="str">
        <v>吴丽玲利息</v>
      </c>
      <c r="F90" s="20">
        <v>125</v>
      </c>
      <c r="G90" s="20">
        <v>0</v>
      </c>
      <c r="H90" s="20">
        <v>136022.39</v>
      </c>
      <c r="I90" s="28" t="str">
        <v>吴丽玲</v>
      </c>
      <c r="J90" s="20">
        <v>0</v>
      </c>
      <c r="K90" s="21">
        <v>202607</v>
      </c>
    </row>
    <row r="91" s="1" customFormat="1" ht="20" customHeight="1" spans="1:11">
      <c r="A91" s="30">
        <v>161</v>
      </c>
      <c r="B91" s="27">
        <v>46230</v>
      </c>
      <c r="C91" s="28" t="str">
        <v>典当微信</v>
      </c>
      <c r="D91" s="20" t="str">
        <v>借款利息</v>
      </c>
      <c r="E91" s="20" t="str">
        <v>张文海出款</v>
      </c>
      <c r="F91" s="20">
        <v>0</v>
      </c>
      <c r="G91" s="20">
        <v>16000</v>
      </c>
      <c r="H91" s="20">
        <v>120022.39</v>
      </c>
      <c r="I91" s="28" t="str">
        <v>张文海</v>
      </c>
      <c r="J91" s="20">
        <v>0</v>
      </c>
      <c r="K91" s="21">
        <v>202607</v>
      </c>
    </row>
    <row r="92" s="1" customFormat="1" ht="20" customHeight="1" spans="1:11">
      <c r="A92" s="30">
        <v>162</v>
      </c>
      <c r="B92" s="27">
        <v>46230</v>
      </c>
      <c r="C92" s="28" t="str">
        <v>典当微信</v>
      </c>
      <c r="D92" s="20" t="str">
        <v>借款利息</v>
      </c>
      <c r="E92" s="20" t="str">
        <v>张文海1.6万利息</v>
      </c>
      <c r="F92" s="20">
        <v>400</v>
      </c>
      <c r="G92" s="20">
        <v>0</v>
      </c>
      <c r="H92" s="20">
        <v>120422.39</v>
      </c>
      <c r="I92" s="28" t="str">
        <v>张文海</v>
      </c>
      <c r="J92" s="20">
        <v>0</v>
      </c>
      <c r="K92" s="21">
        <v>202607</v>
      </c>
    </row>
    <row r="93" s="1" customFormat="1" ht="20" customHeight="1" spans="1:11">
      <c r="A93" s="30">
        <v>163</v>
      </c>
      <c r="B93" s="27">
        <v>46226</v>
      </c>
      <c r="C93" s="28" t="str">
        <v>典当微信</v>
      </c>
      <c r="D93" s="20" t="str">
        <v>借款利息</v>
      </c>
      <c r="E93" s="20" t="str">
        <v>陈东1.6万利息</v>
      </c>
      <c r="F93" s="20">
        <v>400</v>
      </c>
      <c r="G93" s="20">
        <v>0</v>
      </c>
      <c r="H93" s="20">
        <v>120822.39</v>
      </c>
      <c r="I93" s="28" t="str">
        <v>陈东</v>
      </c>
      <c r="J93" s="20">
        <v>0</v>
      </c>
      <c r="K93" s="21">
        <v>202607</v>
      </c>
    </row>
    <row r="94" s="1" customFormat="1" ht="20" customHeight="1" spans="1:11">
      <c r="A94" s="30">
        <v>164</v>
      </c>
      <c r="B94" s="27">
        <v>46231</v>
      </c>
      <c r="C94" s="28" t="str">
        <v>典当微信</v>
      </c>
      <c r="D94" s="20" t="str">
        <v>借款利息</v>
      </c>
      <c r="E94" s="20" t="str">
        <v>林文福8.5万利息</v>
      </c>
      <c r="F94" s="20">
        <v>1275</v>
      </c>
      <c r="G94" s="20">
        <v>0</v>
      </c>
      <c r="H94" s="20">
        <v>122097.39</v>
      </c>
      <c r="I94" s="28" t="str">
        <v>林文福</v>
      </c>
      <c r="J94" s="20">
        <v>0</v>
      </c>
      <c r="K94" s="21">
        <v>202607</v>
      </c>
    </row>
    <row r="95" s="1" customFormat="1" ht="20" customHeight="1" spans="1:11">
      <c r="A95" s="30">
        <v>165</v>
      </c>
      <c r="B95" s="27">
        <v>46231</v>
      </c>
      <c r="C95" s="28" t="str">
        <v>典当微信</v>
      </c>
      <c r="D95" s="20" t="str">
        <v>借款利息</v>
      </c>
      <c r="E95" s="20" t="str">
        <v>张勇利息</v>
      </c>
      <c r="F95" s="20">
        <v>200</v>
      </c>
      <c r="G95" s="20">
        <v>0</v>
      </c>
      <c r="H95" s="20">
        <v>122297.39</v>
      </c>
      <c r="I95" s="28" t="str">
        <v>张勇</v>
      </c>
      <c r="J95" s="20">
        <v>0</v>
      </c>
      <c r="K95" s="21">
        <v>202607</v>
      </c>
    </row>
    <row r="96" s="1" customFormat="1" ht="20" customHeight="1" spans="1:11">
      <c r="A96" s="30">
        <v>166</v>
      </c>
      <c r="B96" s="27">
        <v>46231</v>
      </c>
      <c r="C96" s="28" t="str">
        <v>典当微信</v>
      </c>
      <c r="D96" s="20" t="str">
        <v>借款利息</v>
      </c>
      <c r="E96" s="20" t="str">
        <v>董智宇利息</v>
      </c>
      <c r="F96" s="20">
        <v>200</v>
      </c>
      <c r="G96" s="20">
        <v>0</v>
      </c>
      <c r="H96" s="20">
        <v>122497.39</v>
      </c>
      <c r="I96" s="28" t="str">
        <v>董智宇</v>
      </c>
      <c r="J96" s="20">
        <v>0</v>
      </c>
      <c r="K96" s="21">
        <v>202607</v>
      </c>
    </row>
    <row r="97" s="1" customFormat="1" ht="20" customHeight="1" spans="1:11">
      <c r="A97" s="30">
        <v>167</v>
      </c>
      <c r="B97" s="27">
        <v>46231</v>
      </c>
      <c r="C97" s="28" t="str">
        <v>典当微信</v>
      </c>
      <c r="D97" s="20" t="str">
        <v>借款利息</v>
      </c>
      <c r="E97" s="20" t="str">
        <v>张品洲5万利息</v>
      </c>
      <c r="F97" s="20">
        <v>900</v>
      </c>
      <c r="G97" s="20">
        <v>0</v>
      </c>
      <c r="H97" s="20">
        <v>123397.39</v>
      </c>
      <c r="I97" s="28" t="str">
        <v>张品洲</v>
      </c>
      <c r="J97" s="20">
        <v>0</v>
      </c>
      <c r="K97" s="21">
        <v>202607</v>
      </c>
    </row>
    <row r="98" s="1" customFormat="1" ht="20" customHeight="1" spans="1:11">
      <c r="A98" s="30">
        <v>168</v>
      </c>
      <c r="B98" s="27">
        <v>46233</v>
      </c>
      <c r="C98" s="28" t="str">
        <v>典当微信</v>
      </c>
      <c r="D98" s="20" t="str">
        <v>借款利息</v>
      </c>
      <c r="E98" s="20" t="str">
        <v>曾光雄利息</v>
      </c>
      <c r="F98" s="20">
        <v>100</v>
      </c>
      <c r="G98" s="20">
        <v>0</v>
      </c>
      <c r="H98" s="20">
        <v>123497.39</v>
      </c>
      <c r="I98" s="28" t="str">
        <v>曾光雄</v>
      </c>
      <c r="J98" s="20">
        <v>0</v>
      </c>
      <c r="K98" s="21">
        <v>202607</v>
      </c>
    </row>
    <row r="99" s="1" customFormat="1" ht="20" customHeight="1" spans="1:11">
      <c r="A99" s="30">
        <v>169</v>
      </c>
      <c r="B99" s="27">
        <v>46233</v>
      </c>
      <c r="C99" s="28" t="str">
        <v>典当微信</v>
      </c>
      <c r="D99" s="20" t="str">
        <v>借款利息</v>
      </c>
      <c r="E99" s="20" t="str">
        <v>文冬理财40万费用</v>
      </c>
      <c r="F99" s="20">
        <v>6000</v>
      </c>
      <c r="G99" s="20">
        <v>0</v>
      </c>
      <c r="H99" s="20">
        <v>129497.39</v>
      </c>
      <c r="I99" s="28" t="str">
        <v>文冬</v>
      </c>
      <c r="J99" s="20">
        <v>0</v>
      </c>
      <c r="K99" s="21">
        <v>202607</v>
      </c>
    </row>
    <row r="100" s="1" customFormat="1" ht="20" customHeight="1" spans="1:11">
      <c r="A100" s="30">
        <v>170</v>
      </c>
      <c r="B100" s="27">
        <v>46233</v>
      </c>
      <c r="C100" s="28" t="str">
        <v>典当微信</v>
      </c>
      <c r="D100" s="20" t="str">
        <v>调拔款</v>
      </c>
      <c r="E100" s="20" t="str">
        <v>微信转吴姐</v>
      </c>
      <c r="F100" s="20">
        <v>0</v>
      </c>
      <c r="G100" s="20">
        <v>30000</v>
      </c>
      <c r="H100" s="20">
        <v>99497.39</v>
      </c>
      <c r="I100" s="28" t="str">
        <v>吴姐微信</v>
      </c>
      <c r="J100" s="20">
        <v>0</v>
      </c>
      <c r="K100" s="21">
        <v>202607</v>
      </c>
    </row>
    <row r="101" s="1" customFormat="1" ht="20" customHeight="1" spans="1:11">
      <c r="A101" s="30">
        <v>171</v>
      </c>
      <c r="B101" s="27">
        <v>46234</v>
      </c>
      <c r="C101" s="28" t="str">
        <v>典当微信</v>
      </c>
      <c r="D101" s="20" t="str">
        <v>渠道费用</v>
      </c>
      <c r="E101" s="20" t="str">
        <v>转九相</v>
      </c>
      <c r="F101" s="20">
        <v>0</v>
      </c>
      <c r="G101" s="20">
        <v>1500</v>
      </c>
      <c r="H101" s="20">
        <v>97997.39</v>
      </c>
      <c r="I101" s="28" t="str">
        <v>九相</v>
      </c>
      <c r="J101" s="20">
        <v>0</v>
      </c>
      <c r="K101" s="21">
        <v>202607</v>
      </c>
    </row>
    <row r="102" s="1" customFormat="1" ht="20" customHeight="1" spans="1:11">
      <c r="A102" s="30">
        <v>172</v>
      </c>
      <c r="B102" s="27">
        <v>46234</v>
      </c>
      <c r="C102" s="28" t="str">
        <v>典当微信</v>
      </c>
      <c r="D102" s="20" t="str">
        <v>渠道费用</v>
      </c>
      <c r="E102" s="20" t="str">
        <v>转唐嘉-叶敏返佣款</v>
      </c>
      <c r="F102" s="20">
        <v>0</v>
      </c>
      <c r="G102" s="20">
        <v>2080</v>
      </c>
      <c r="H102" s="20">
        <v>95917.39</v>
      </c>
      <c r="I102" s="28" t="str">
        <v>唐嘉</v>
      </c>
      <c r="J102" s="20">
        <v>0</v>
      </c>
      <c r="K102" s="21">
        <v>202607</v>
      </c>
    </row>
    <row r="103" s="1" customFormat="1" ht="20" customHeight="1" spans="1:11">
      <c r="A103" s="30">
        <v>173</v>
      </c>
      <c r="B103" s="27">
        <v>46234</v>
      </c>
      <c r="C103" s="28" t="str">
        <v>典当微信</v>
      </c>
      <c r="D103" s="20" t="str">
        <v>借款本金</v>
      </c>
      <c r="E103" s="20" t="str">
        <v>张文海出款</v>
      </c>
      <c r="F103" s="20">
        <v>0</v>
      </c>
      <c r="G103" s="20">
        <v>8000</v>
      </c>
      <c r="H103" s="20">
        <v>87917.39</v>
      </c>
      <c r="I103" s="28" t="str">
        <v>张文海</v>
      </c>
      <c r="J103" s="20">
        <v>0</v>
      </c>
      <c r="K103" s="21">
        <v>202607</v>
      </c>
    </row>
    <row r="104" s="1" customFormat="1" ht="20" customHeight="1" spans="1:11">
      <c r="A104" s="30">
        <v>174</v>
      </c>
      <c r="B104" s="27">
        <v>46234</v>
      </c>
      <c r="C104" s="28" t="str">
        <v>典当微信</v>
      </c>
      <c r="D104" s="20" t="str">
        <v>借款利息</v>
      </c>
      <c r="E104" s="20" t="str">
        <v>张文海8000利息</v>
      </c>
      <c r="F104" s="20">
        <v>200</v>
      </c>
      <c r="G104" s="20">
        <v>0</v>
      </c>
      <c r="H104" s="20">
        <v>88117.39</v>
      </c>
      <c r="I104" s="28" t="str">
        <v>张文海</v>
      </c>
      <c r="J104" s="20">
        <v>0</v>
      </c>
      <c r="K104" s="21">
        <v>202607</v>
      </c>
    </row>
    <row r="105" s="1" customFormat="1" ht="20" customHeight="1" spans="1:11">
      <c r="A105" s="30">
        <v>175</v>
      </c>
      <c r="B105" s="27">
        <v>46234</v>
      </c>
      <c r="C105" s="28" t="str">
        <v>典当微信</v>
      </c>
      <c r="D105" s="20" t="str">
        <v>渠道费用</v>
      </c>
      <c r="E105" s="20" t="str">
        <v>转吴志鑫-曹泰宁55万拼单款</v>
      </c>
      <c r="F105" s="20">
        <v>0</v>
      </c>
      <c r="G105" s="20">
        <v>1000</v>
      </c>
      <c r="H105" s="20">
        <v>87117.39</v>
      </c>
      <c r="I105" s="28" t="str">
        <v>吴志鑫</v>
      </c>
      <c r="J105" s="20">
        <v>0</v>
      </c>
      <c r="K105" s="21">
        <v>202607</v>
      </c>
    </row>
    <row r="106" s="1" customFormat="1" ht="20" customHeight="1" spans="1:11">
      <c r="A106" s="30">
        <v>176</v>
      </c>
      <c r="B106" s="27">
        <v>46234</v>
      </c>
      <c r="C106" s="28" t="str">
        <v>典当微信</v>
      </c>
      <c r="D106" s="20" t="str">
        <v>律师诉讼费</v>
      </c>
      <c r="E106" s="20" t="str">
        <v>叶榕一案诉讼费缴纳5640</v>
      </c>
      <c r="F106" s="20">
        <v>0</v>
      </c>
      <c r="G106" s="20">
        <v>5640</v>
      </c>
      <c r="H106" s="20">
        <v>81477.39</v>
      </c>
      <c r="I106" s="28">
        <v>0</v>
      </c>
      <c r="J106" s="20">
        <v>0</v>
      </c>
      <c r="K106" s="21">
        <v>202607</v>
      </c>
    </row>
    <row r="107" s="1" customFormat="1" ht="20" customHeight="1" spans="1:11">
      <c r="A107" s="30">
        <v>177</v>
      </c>
      <c r="B107" s="27">
        <v>46234</v>
      </c>
      <c r="C107" s="28" t="str">
        <v>典当微信</v>
      </c>
      <c r="D107" s="20" t="str">
        <v>借款利息</v>
      </c>
      <c r="E107" s="20" t="str">
        <v>姜玉枝9万利息-8月</v>
      </c>
      <c r="F107" s="20">
        <v>2250</v>
      </c>
      <c r="G107" s="20">
        <v>0</v>
      </c>
      <c r="H107" s="20">
        <v>83727.39</v>
      </c>
      <c r="I107" s="28" t="str">
        <v>姜玉枝</v>
      </c>
      <c r="J107" s="20">
        <v>0</v>
      </c>
      <c r="K107" s="21">
        <v>202607</v>
      </c>
    </row>
    <row r="108" s="1" customFormat="1" ht="20" customHeight="1" spans="1:11">
      <c r="A108" s="30">
        <v>401</v>
      </c>
      <c r="B108" s="27">
        <v>46235</v>
      </c>
      <c r="C108" s="28" t="str">
        <v>典当微信</v>
      </c>
      <c r="D108" s="20" t="str">
        <v>银行结息</v>
      </c>
      <c r="E108" s="20" t="str">
        <v>微信结息</v>
      </c>
      <c r="F108" s="20">
        <v>54.46</v>
      </c>
      <c r="G108" s="20">
        <v>0</v>
      </c>
      <c r="H108" s="20">
        <v>83781.85</v>
      </c>
      <c r="I108" s="28">
        <v>0</v>
      </c>
      <c r="J108" s="20">
        <v>0</v>
      </c>
      <c r="K108" s="21">
        <v>202608</v>
      </c>
    </row>
    <row r="109" s="1" customFormat="1" ht="20" customHeight="1" spans="1:11">
      <c r="A109" s="30">
        <v>402</v>
      </c>
      <c r="B109" s="27">
        <v>46235</v>
      </c>
      <c r="C109" s="28" t="str">
        <v>典当微信</v>
      </c>
      <c r="D109" s="20" t="str">
        <v>借款利息</v>
      </c>
      <c r="E109" s="20" t="str">
        <v>林芬利息</v>
      </c>
      <c r="F109" s="20">
        <v>230</v>
      </c>
      <c r="G109" s="20">
        <v>0</v>
      </c>
      <c r="H109" s="20">
        <v>84011.85</v>
      </c>
      <c r="I109" s="28" t="str">
        <v>林芬</v>
      </c>
      <c r="J109" s="20">
        <v>0</v>
      </c>
      <c r="K109" s="21">
        <v>202608</v>
      </c>
    </row>
    <row r="110" s="1" customFormat="1" ht="20" customHeight="1" spans="1:11">
      <c r="A110" s="30">
        <v>403</v>
      </c>
      <c r="B110" s="27">
        <v>46235</v>
      </c>
      <c r="C110" s="28" t="str">
        <v>典当微信</v>
      </c>
      <c r="D110" s="20" t="str">
        <v>借款利息</v>
      </c>
      <c r="E110" s="20" t="str">
        <v>徐昊昱利息</v>
      </c>
      <c r="F110" s="20">
        <v>740</v>
      </c>
      <c r="G110" s="20">
        <v>0</v>
      </c>
      <c r="H110" s="20">
        <v>84751.85</v>
      </c>
      <c r="I110" s="28" t="str">
        <v>徐昊昱</v>
      </c>
      <c r="J110" s="20">
        <v>0</v>
      </c>
      <c r="K110" s="21">
        <v>202608</v>
      </c>
    </row>
    <row r="111" s="1" customFormat="1" ht="20" customHeight="1" spans="1:11">
      <c r="A111" s="30">
        <v>404</v>
      </c>
      <c r="B111" s="27">
        <v>46237</v>
      </c>
      <c r="C111" s="28" t="str">
        <v>典当微信</v>
      </c>
      <c r="D111" s="20" t="str">
        <v>借款本金</v>
      </c>
      <c r="E111" s="20" t="str">
        <v>郑美珠还款</v>
      </c>
      <c r="F111" s="20">
        <v>40000</v>
      </c>
      <c r="G111" s="20">
        <v>0</v>
      </c>
      <c r="H111" s="20">
        <v>124751.85</v>
      </c>
      <c r="I111" s="28" t="str">
        <v>郑美珠</v>
      </c>
      <c r="J111" s="20">
        <v>0</v>
      </c>
      <c r="K111" s="21">
        <v>202608</v>
      </c>
    </row>
    <row r="112" s="1" customFormat="1" ht="20" customHeight="1" spans="1:11">
      <c r="A112" s="30">
        <v>405</v>
      </c>
      <c r="B112" s="27">
        <v>46237</v>
      </c>
      <c r="C112" s="28" t="str">
        <v>典当微信</v>
      </c>
      <c r="D112" s="20" t="str">
        <v>借款利息</v>
      </c>
      <c r="E112" s="20" t="str">
        <v>陆林广利息</v>
      </c>
      <c r="F112" s="20">
        <v>2250</v>
      </c>
      <c r="G112" s="20">
        <v>0</v>
      </c>
      <c r="H112" s="20">
        <v>127001.85</v>
      </c>
      <c r="I112" s="28" t="str">
        <v>陆林广</v>
      </c>
      <c r="J112" s="20">
        <v>0</v>
      </c>
      <c r="K112" s="21">
        <v>202608</v>
      </c>
    </row>
    <row r="113" s="1" customFormat="1" ht="20" customHeight="1" spans="1:11">
      <c r="A113" s="30">
        <v>406</v>
      </c>
      <c r="B113" s="27">
        <v>46238</v>
      </c>
      <c r="C113" s="28" t="str">
        <v>典当微信</v>
      </c>
      <c r="D113" s="20" t="str">
        <v>借款利息</v>
      </c>
      <c r="E113" s="20" t="str">
        <v>柯重文利息</v>
      </c>
      <c r="F113" s="20">
        <v>200</v>
      </c>
      <c r="G113" s="20">
        <v>0</v>
      </c>
      <c r="H113" s="20">
        <v>127201.85</v>
      </c>
      <c r="I113" s="28" t="str">
        <v>柯重文</v>
      </c>
      <c r="J113" s="20">
        <v>0</v>
      </c>
      <c r="K113" s="21">
        <v>202608</v>
      </c>
    </row>
    <row r="114" s="1" customFormat="1" ht="20" customHeight="1" spans="1:11">
      <c r="A114" s="30">
        <v>407</v>
      </c>
      <c r="B114" s="27">
        <v>46238</v>
      </c>
      <c r="C114" s="28" t="str">
        <v>典当微信</v>
      </c>
      <c r="D114" s="20" t="str">
        <v>借款本金</v>
      </c>
      <c r="E114" s="20" t="str">
        <v>张文海出款</v>
      </c>
      <c r="F114" s="20">
        <v>0</v>
      </c>
      <c r="G114" s="20">
        <v>12000</v>
      </c>
      <c r="H114" s="20">
        <v>115201.85</v>
      </c>
      <c r="I114" s="28" t="str">
        <v>张文海</v>
      </c>
      <c r="J114" s="20">
        <v>0</v>
      </c>
      <c r="K114" s="21">
        <v>202608</v>
      </c>
    </row>
    <row r="115" s="1" customFormat="1" ht="20" customHeight="1" spans="1:11">
      <c r="A115" s="30">
        <v>408</v>
      </c>
      <c r="B115" s="27">
        <v>46238</v>
      </c>
      <c r="C115" s="28" t="str">
        <v>典当微信</v>
      </c>
      <c r="D115" s="20" t="str">
        <v>借款利息</v>
      </c>
      <c r="E115" s="20" t="str">
        <v>张文海1.2万利息</v>
      </c>
      <c r="F115" s="20">
        <v>300</v>
      </c>
      <c r="G115" s="20">
        <v>0</v>
      </c>
      <c r="H115" s="20">
        <v>115501.85</v>
      </c>
      <c r="I115" s="28" t="str">
        <v>张文海</v>
      </c>
      <c r="J115" s="20">
        <v>0</v>
      </c>
      <c r="K115" s="21">
        <v>202608</v>
      </c>
    </row>
    <row r="116" s="1" customFormat="1" ht="20" customHeight="1" spans="1:11">
      <c r="A116" s="30">
        <v>409</v>
      </c>
      <c r="B116" s="27">
        <v>46238</v>
      </c>
      <c r="C116" s="28" t="str">
        <v>典当微信</v>
      </c>
      <c r="D116" s="20" t="str">
        <v>借款利息</v>
      </c>
      <c r="E116" s="20" t="str">
        <v>陈建华8月利息</v>
      </c>
      <c r="F116" s="20">
        <v>5000</v>
      </c>
      <c r="G116" s="20">
        <v>0</v>
      </c>
      <c r="H116" s="20">
        <v>120501.85</v>
      </c>
      <c r="I116" s="28" t="str">
        <v>陈建华</v>
      </c>
      <c r="J116" s="20">
        <v>0</v>
      </c>
      <c r="K116" s="21">
        <v>202608</v>
      </c>
    </row>
    <row r="117" s="1" customFormat="1" ht="20" customHeight="1" spans="1:11">
      <c r="A117" s="30">
        <v>410</v>
      </c>
      <c r="B117" s="27">
        <v>46237</v>
      </c>
      <c r="C117" s="28" t="str">
        <v>典当微信</v>
      </c>
      <c r="D117" s="20" t="str">
        <v>借款利息</v>
      </c>
      <c r="E117" s="20" t="str">
        <v>陈大鑫利息</v>
      </c>
      <c r="F117" s="20">
        <v>450</v>
      </c>
      <c r="G117" s="20">
        <v>0</v>
      </c>
      <c r="H117" s="20">
        <v>120951.85</v>
      </c>
      <c r="I117" s="28" t="str">
        <v>陈大鑫</v>
      </c>
      <c r="J117" s="20">
        <v>0</v>
      </c>
      <c r="K117" s="21">
        <v>202608</v>
      </c>
    </row>
    <row r="118" s="1" customFormat="1" ht="20" customHeight="1" spans="1:11">
      <c r="A118" s="30">
        <v>411</v>
      </c>
      <c r="B118" s="27">
        <v>46239</v>
      </c>
      <c r="C118" s="28" t="str">
        <v>典当微信</v>
      </c>
      <c r="D118" s="20" t="str">
        <v>手续费-收</v>
      </c>
      <c r="E118" s="20" t="str">
        <v>李永辉200万过桥费用</v>
      </c>
      <c r="F118" s="20">
        <v>6000</v>
      </c>
      <c r="G118" s="20">
        <v>0</v>
      </c>
      <c r="H118" s="20">
        <v>126951.85</v>
      </c>
      <c r="I118" s="28" t="str">
        <v>李永辉</v>
      </c>
      <c r="J118" s="20">
        <v>0</v>
      </c>
      <c r="K118" s="21">
        <v>202608</v>
      </c>
    </row>
    <row r="119" s="1" customFormat="1" ht="20" customHeight="1" spans="1:11">
      <c r="A119" s="30">
        <v>412</v>
      </c>
      <c r="B119" s="27">
        <v>46239</v>
      </c>
      <c r="C119" s="28" t="str">
        <v>典当微信</v>
      </c>
      <c r="D119" s="20" t="str">
        <v>借款利息</v>
      </c>
      <c r="E119" s="20" t="str">
        <v>陈东4万利息</v>
      </c>
      <c r="F119" s="20">
        <v>1000</v>
      </c>
      <c r="G119" s="20">
        <v>0</v>
      </c>
      <c r="H119" s="20">
        <v>127951.85</v>
      </c>
      <c r="I119" s="28" t="str">
        <v>陈东</v>
      </c>
      <c r="J119" s="20">
        <v>0</v>
      </c>
      <c r="K119" s="21">
        <v>202608</v>
      </c>
    </row>
    <row r="120" s="1" customFormat="1" ht="20" customHeight="1" spans="1:11">
      <c r="A120" s="30">
        <v>413</v>
      </c>
      <c r="B120" s="27">
        <v>46239</v>
      </c>
      <c r="C120" s="28" t="str">
        <v>典当微信</v>
      </c>
      <c r="D120" s="20" t="str">
        <v>借款利息</v>
      </c>
      <c r="E120" s="20" t="str">
        <v>陈东3600利息</v>
      </c>
      <c r="F120" s="20">
        <v>200</v>
      </c>
      <c r="G120" s="20">
        <v>0</v>
      </c>
      <c r="H120" s="20">
        <v>128151.85</v>
      </c>
      <c r="I120" s="28" t="str">
        <v>陈东</v>
      </c>
      <c r="J120" s="20">
        <v>0</v>
      </c>
      <c r="K120" s="21">
        <v>202608</v>
      </c>
    </row>
    <row r="121" s="1" customFormat="1" ht="20" customHeight="1" spans="1:11">
      <c r="A121" s="30">
        <v>414</v>
      </c>
      <c r="B121" s="27">
        <v>46241</v>
      </c>
      <c r="C121" s="28" t="str">
        <v>典当微信</v>
      </c>
      <c r="D121" s="20" t="str">
        <v>借款利息</v>
      </c>
      <c r="E121" s="20" t="str">
        <v>林文维2万利息</v>
      </c>
      <c r="F121" s="20">
        <v>300</v>
      </c>
      <c r="G121" s="20">
        <v>0</v>
      </c>
      <c r="H121" s="20">
        <v>128451.85</v>
      </c>
      <c r="I121" s="28" t="str">
        <v>林文维</v>
      </c>
      <c r="J121" s="20">
        <v>0</v>
      </c>
      <c r="K121" s="21">
        <v>202608</v>
      </c>
    </row>
    <row r="122" s="1" customFormat="1" ht="20" customHeight="1" spans="1:11">
      <c r="A122" s="30">
        <v>415</v>
      </c>
      <c r="B122" s="27">
        <v>46241</v>
      </c>
      <c r="C122" s="28" t="str">
        <v>典当微信</v>
      </c>
      <c r="D122" s="20" t="str">
        <v>借款利息</v>
      </c>
      <c r="E122" s="20" t="str">
        <v>张建云利息</v>
      </c>
      <c r="F122" s="20">
        <v>250</v>
      </c>
      <c r="G122" s="20">
        <v>0</v>
      </c>
      <c r="H122" s="20">
        <v>128701.85</v>
      </c>
      <c r="I122" s="28" t="str">
        <v>张建云</v>
      </c>
      <c r="J122" s="20">
        <v>0</v>
      </c>
      <c r="K122" s="21">
        <v>202608</v>
      </c>
    </row>
    <row r="123" s="1" customFormat="1" ht="20" customHeight="1" spans="1:11">
      <c r="A123" s="30">
        <v>416</v>
      </c>
      <c r="B123" s="27">
        <v>46241</v>
      </c>
      <c r="C123" s="28" t="str">
        <v>典当微信</v>
      </c>
      <c r="D123" s="20" t="str">
        <v>借款利息</v>
      </c>
      <c r="E123" s="20" t="str">
        <v>陈福荣利息</v>
      </c>
      <c r="F123" s="20">
        <v>70</v>
      </c>
      <c r="G123" s="20">
        <v>0</v>
      </c>
      <c r="H123" s="20">
        <v>128771.85</v>
      </c>
      <c r="I123" s="28" t="str">
        <v>陈福荣</v>
      </c>
      <c r="J123" s="20">
        <v>0</v>
      </c>
      <c r="K123" s="21">
        <v>202608</v>
      </c>
    </row>
    <row r="124" s="1" customFormat="1" ht="20" customHeight="1" spans="1:11">
      <c r="A124" s="30">
        <v>417</v>
      </c>
      <c r="B124" s="27">
        <v>46243</v>
      </c>
      <c r="C124" s="28" t="str">
        <v>典当微信</v>
      </c>
      <c r="D124" s="20" t="str">
        <v>借款利息</v>
      </c>
      <c r="E124" s="20" t="str">
        <v>常虹利息</v>
      </c>
      <c r="F124" s="20">
        <v>100</v>
      </c>
      <c r="G124" s="20">
        <v>0</v>
      </c>
      <c r="H124" s="20">
        <v>128871.85</v>
      </c>
      <c r="I124" s="28" t="str">
        <v>常虹</v>
      </c>
      <c r="J124" s="20">
        <v>0</v>
      </c>
      <c r="K124" s="21">
        <v>202608</v>
      </c>
    </row>
    <row r="125" s="1" customFormat="1" ht="20" customHeight="1" spans="1:11">
      <c r="A125" s="30">
        <v>418</v>
      </c>
      <c r="B125" s="27">
        <v>46243</v>
      </c>
      <c r="C125" s="28" t="str">
        <v>典当微信</v>
      </c>
      <c r="D125" s="20" t="str">
        <v>借款利息</v>
      </c>
      <c r="E125" s="20" t="str">
        <v>何博文1.8万利息</v>
      </c>
      <c r="F125" s="20">
        <v>540</v>
      </c>
      <c r="G125" s="20">
        <v>0</v>
      </c>
      <c r="H125" s="20">
        <v>129411.85</v>
      </c>
      <c r="I125" s="28" t="str">
        <v>何博文</v>
      </c>
      <c r="J125" s="20">
        <v>0</v>
      </c>
      <c r="K125" s="21">
        <v>202608</v>
      </c>
    </row>
    <row r="126" s="1" customFormat="1" ht="20" customHeight="1" spans="1:11">
      <c r="A126" s="30">
        <v>419</v>
      </c>
      <c r="B126" s="27">
        <v>46243</v>
      </c>
      <c r="C126" s="28" t="str">
        <v>典当微信</v>
      </c>
      <c r="D126" s="20" t="str">
        <v>借款利息</v>
      </c>
      <c r="E126" s="20" t="str">
        <v>潘淑萍利息</v>
      </c>
      <c r="F126" s="20">
        <v>2500</v>
      </c>
      <c r="G126" s="20">
        <v>0</v>
      </c>
      <c r="H126" s="20">
        <v>131911.85</v>
      </c>
      <c r="I126" s="28" t="str">
        <v>潘淑萍</v>
      </c>
      <c r="J126" s="20">
        <v>0</v>
      </c>
      <c r="K126" s="21">
        <v>202608</v>
      </c>
    </row>
    <row r="127" s="1" customFormat="1" ht="20" customHeight="1" spans="1:11">
      <c r="A127" s="30">
        <v>420</v>
      </c>
      <c r="B127" s="27">
        <v>46241</v>
      </c>
      <c r="C127" s="28" t="str">
        <v>典当微信</v>
      </c>
      <c r="D127" s="20" t="str">
        <v>借款利息</v>
      </c>
      <c r="E127" s="20" t="str">
        <v>张品洲20万利息</v>
      </c>
      <c r="F127" s="20">
        <v>3600</v>
      </c>
      <c r="G127" s="20">
        <v>0</v>
      </c>
      <c r="H127" s="20">
        <v>135511.85</v>
      </c>
      <c r="I127" s="28" t="str">
        <v>张品洲</v>
      </c>
      <c r="J127" s="20">
        <v>0</v>
      </c>
      <c r="K127" s="21">
        <v>202608</v>
      </c>
    </row>
    <row r="128" s="1" customFormat="1" ht="20" customHeight="1" spans="1:11">
      <c r="A128" s="30">
        <v>421</v>
      </c>
      <c r="B128" s="27">
        <v>46241</v>
      </c>
      <c r="C128" s="28" t="str">
        <v>典当微信</v>
      </c>
      <c r="D128" s="20" t="str">
        <v>借款利息</v>
      </c>
      <c r="E128" s="20" t="str">
        <v>叶金利息</v>
      </c>
      <c r="F128" s="20">
        <v>200</v>
      </c>
      <c r="G128" s="20">
        <v>0</v>
      </c>
      <c r="H128" s="20">
        <v>135711.85</v>
      </c>
      <c r="I128" s="28" t="str">
        <v>叶金</v>
      </c>
      <c r="J128" s="20">
        <v>0</v>
      </c>
      <c r="K128" s="21">
        <v>202608</v>
      </c>
    </row>
    <row r="129" s="1" customFormat="1" ht="20" customHeight="1" spans="1:11">
      <c r="A129" s="30">
        <v>422</v>
      </c>
      <c r="B129" s="27">
        <v>46244</v>
      </c>
      <c r="C129" s="28" t="str">
        <v>典当微信</v>
      </c>
      <c r="D129" s="20" t="str">
        <v>借款利息</v>
      </c>
      <c r="E129" s="20" t="str">
        <v>林文福5.5万利息</v>
      </c>
      <c r="F129" s="20">
        <v>825</v>
      </c>
      <c r="G129" s="20">
        <v>0</v>
      </c>
      <c r="H129" s="20">
        <v>136536.85</v>
      </c>
      <c r="I129" s="28" t="str">
        <v>林文福</v>
      </c>
      <c r="J129" s="20">
        <v>0</v>
      </c>
      <c r="K129" s="21">
        <v>202608</v>
      </c>
    </row>
    <row r="130" s="1" customFormat="1" ht="20" customHeight="1" spans="1:11">
      <c r="A130" s="30">
        <v>423</v>
      </c>
      <c r="B130" s="27">
        <v>46244</v>
      </c>
      <c r="C130" s="28" t="str">
        <v>典当微信</v>
      </c>
      <c r="D130" s="20" t="str">
        <v>借款利息</v>
      </c>
      <c r="E130" s="20" t="str">
        <v>黄长燕利息</v>
      </c>
      <c r="F130" s="20">
        <v>350</v>
      </c>
      <c r="G130" s="20">
        <v>0</v>
      </c>
      <c r="H130" s="20">
        <v>136886.85</v>
      </c>
      <c r="I130" s="28" t="str">
        <v>黄长燕</v>
      </c>
      <c r="J130" s="20">
        <v>0</v>
      </c>
      <c r="K130" s="21">
        <v>202608</v>
      </c>
    </row>
    <row r="131" s="1" customFormat="1" ht="20" customHeight="1" spans="1:11">
      <c r="A131" s="30">
        <v>424</v>
      </c>
      <c r="B131" s="27">
        <v>46244</v>
      </c>
      <c r="C131" s="28" t="str">
        <v>典当微信</v>
      </c>
      <c r="D131" s="20" t="str">
        <v>借款利息</v>
      </c>
      <c r="E131" s="20" t="str">
        <v>张妍9600利息</v>
      </c>
      <c r="F131" s="20">
        <v>300</v>
      </c>
      <c r="G131" s="20">
        <v>0</v>
      </c>
      <c r="H131" s="20">
        <v>137186.85</v>
      </c>
      <c r="I131" s="28" t="str">
        <v>张妍</v>
      </c>
      <c r="J131" s="20">
        <v>0</v>
      </c>
      <c r="K131" s="21">
        <v>202608</v>
      </c>
    </row>
    <row r="132" s="1" customFormat="1" ht="20" customHeight="1" spans="1:11">
      <c r="A132" s="30">
        <v>425</v>
      </c>
      <c r="B132" s="27">
        <v>46244</v>
      </c>
      <c r="C132" s="28" t="str">
        <v>典当微信</v>
      </c>
      <c r="D132" s="20" t="str">
        <v>水电费</v>
      </c>
      <c r="E132" s="20" t="str">
        <v>缴纳门店电费</v>
      </c>
      <c r="F132" s="20">
        <v>0</v>
      </c>
      <c r="G132" s="20">
        <v>2100</v>
      </c>
      <c r="H132" s="20">
        <v>135086.85</v>
      </c>
      <c r="I132" s="28">
        <v>0</v>
      </c>
      <c r="J132" s="20">
        <v>0</v>
      </c>
      <c r="K132" s="21">
        <v>202608</v>
      </c>
    </row>
    <row r="133" s="1" customFormat="1" ht="20" customHeight="1" spans="1:11">
      <c r="A133" s="30">
        <v>426</v>
      </c>
      <c r="B133" s="27">
        <v>46244</v>
      </c>
      <c r="C133" s="28" t="str">
        <v>典当微信</v>
      </c>
      <c r="D133" s="20" t="str">
        <v>水电费</v>
      </c>
      <c r="E133" s="20" t="str">
        <v>缴纳门店水费</v>
      </c>
      <c r="F133" s="20">
        <v>0</v>
      </c>
      <c r="G133" s="20">
        <v>50</v>
      </c>
      <c r="H133" s="20">
        <v>135036.85</v>
      </c>
      <c r="I133" s="28">
        <v>0</v>
      </c>
      <c r="J133" s="20">
        <v>0</v>
      </c>
      <c r="K133" s="21">
        <v>202608</v>
      </c>
    </row>
    <row r="134" s="1" customFormat="1" ht="20" customHeight="1" spans="1:11">
      <c r="A134" s="30">
        <v>427</v>
      </c>
      <c r="B134" s="27">
        <v>46244</v>
      </c>
      <c r="C134" s="28" t="str">
        <v>典当微信</v>
      </c>
      <c r="D134" s="20" t="str">
        <v>调拔款</v>
      </c>
      <c r="E134" s="20" t="str">
        <v>转杨江-张天龙尾款</v>
      </c>
      <c r="F134" s="20">
        <v>0</v>
      </c>
      <c r="G134" s="20">
        <v>35419</v>
      </c>
      <c r="H134" s="20">
        <v>99617.85</v>
      </c>
      <c r="I134" s="28" t="str">
        <v>杨江</v>
      </c>
      <c r="J134" s="20">
        <v>0</v>
      </c>
      <c r="K134" s="21">
        <v>202608</v>
      </c>
    </row>
    <row r="135" s="1" customFormat="1" ht="20" customHeight="1" spans="1:11">
      <c r="A135" s="30">
        <v>428</v>
      </c>
      <c r="B135" s="27">
        <v>46244</v>
      </c>
      <c r="C135" s="28" t="str">
        <v>典当微信</v>
      </c>
      <c r="D135" s="20" t="str">
        <v>借款利息</v>
      </c>
      <c r="E135" s="20" t="str">
        <v>陈敏峰利息</v>
      </c>
      <c r="F135" s="20">
        <v>120</v>
      </c>
      <c r="G135" s="20">
        <v>0</v>
      </c>
      <c r="H135" s="20">
        <v>99737.85</v>
      </c>
      <c r="I135" s="28" t="str">
        <v>陈敏峰</v>
      </c>
      <c r="J135" s="20">
        <v>0</v>
      </c>
      <c r="K135" s="21">
        <v>202608</v>
      </c>
    </row>
    <row r="136" s="1" customFormat="1" ht="20" customHeight="1" spans="1:11">
      <c r="A136" s="30">
        <v>429</v>
      </c>
      <c r="B136" s="27">
        <v>46244</v>
      </c>
      <c r="C136" s="28" t="str">
        <v>典当微信</v>
      </c>
      <c r="D136" s="20" t="str">
        <v>办公费用</v>
      </c>
      <c r="E136" s="20" t="str">
        <v>唐嘉报销-打的费</v>
      </c>
      <c r="F136" s="20">
        <v>0</v>
      </c>
      <c r="G136" s="20">
        <v>27.8</v>
      </c>
      <c r="H136" s="20">
        <v>99710.05</v>
      </c>
      <c r="I136" s="28">
        <v>0</v>
      </c>
      <c r="J136" s="20">
        <v>0</v>
      </c>
      <c r="K136" s="21">
        <v>202608</v>
      </c>
    </row>
    <row r="137" s="1" customFormat="1" ht="20" customHeight="1" spans="1:11">
      <c r="A137" s="30">
        <v>430</v>
      </c>
      <c r="B137" s="27">
        <v>46244</v>
      </c>
      <c r="C137" s="28" t="str">
        <v>典当微信</v>
      </c>
      <c r="D137" s="20" t="str">
        <v>办公费用</v>
      </c>
      <c r="E137" s="20" t="str">
        <v>陈琴报销</v>
      </c>
      <c r="F137" s="20">
        <v>0</v>
      </c>
      <c r="G137" s="20">
        <v>733</v>
      </c>
      <c r="H137" s="20">
        <v>98977.05</v>
      </c>
      <c r="I137" s="28">
        <v>0</v>
      </c>
      <c r="J137" s="20">
        <v>0</v>
      </c>
      <c r="K137" s="21">
        <v>202608</v>
      </c>
    </row>
    <row r="138" s="1" customFormat="1" ht="20" customHeight="1" spans="1:11">
      <c r="A138" s="30">
        <v>431</v>
      </c>
      <c r="B138" s="27">
        <v>46244</v>
      </c>
      <c r="C138" s="28" t="str">
        <v>典当微信</v>
      </c>
      <c r="D138" s="20" t="str">
        <v>办公费用</v>
      </c>
      <c r="E138" s="20" t="str">
        <v>梦麟报销</v>
      </c>
      <c r="F138" s="20">
        <v>0</v>
      </c>
      <c r="G138" s="20">
        <v>642</v>
      </c>
      <c r="H138" s="20">
        <v>98335.05</v>
      </c>
      <c r="I138" s="28">
        <v>0</v>
      </c>
      <c r="J138" s="20">
        <v>0</v>
      </c>
      <c r="K138" s="21">
        <v>202608</v>
      </c>
    </row>
    <row r="139" s="1" customFormat="1" ht="20" customHeight="1" spans="1:11">
      <c r="A139" s="30">
        <v>432</v>
      </c>
      <c r="B139" s="27">
        <v>46244</v>
      </c>
      <c r="C139" s="28" t="str">
        <v>典当微信</v>
      </c>
      <c r="D139" s="20" t="str">
        <v>借款利息</v>
      </c>
      <c r="E139" s="20" t="str">
        <v>叶银4.7万利息</v>
      </c>
      <c r="F139" s="20">
        <v>850</v>
      </c>
      <c r="G139" s="20">
        <v>0</v>
      </c>
      <c r="H139" s="20">
        <v>99185.05</v>
      </c>
      <c r="I139" s="28" t="str">
        <v>叶银</v>
      </c>
      <c r="J139" s="20">
        <v>0</v>
      </c>
      <c r="K139" s="21">
        <v>202608</v>
      </c>
    </row>
    <row r="140" s="1" customFormat="1" ht="20" customHeight="1" spans="1:11">
      <c r="A140" s="30">
        <v>433</v>
      </c>
      <c r="B140" s="27">
        <v>46244</v>
      </c>
      <c r="C140" s="28" t="str">
        <v>典当微信</v>
      </c>
      <c r="D140" s="20" t="str">
        <v>借款利息</v>
      </c>
      <c r="E140" s="20" t="str">
        <v>叶银1.5万利息</v>
      </c>
      <c r="F140" s="20">
        <v>270</v>
      </c>
      <c r="G140" s="20">
        <v>0</v>
      </c>
      <c r="H140" s="20">
        <v>99455.05</v>
      </c>
      <c r="I140" s="28" t="str">
        <v>叶银</v>
      </c>
      <c r="J140" s="20">
        <v>0</v>
      </c>
      <c r="K140" s="21">
        <v>202608</v>
      </c>
    </row>
    <row r="141" s="1" customFormat="1" ht="20" customHeight="1" spans="1:11">
      <c r="A141" s="30">
        <v>434</v>
      </c>
      <c r="B141" s="27">
        <v>46244</v>
      </c>
      <c r="C141" s="28" t="str">
        <v>典当微信</v>
      </c>
      <c r="D141" s="20" t="str">
        <v>借款本金</v>
      </c>
      <c r="E141" s="20" t="str">
        <v>严为志本金</v>
      </c>
      <c r="F141" s="20">
        <v>5000</v>
      </c>
      <c r="G141" s="20">
        <v>0</v>
      </c>
      <c r="H141" s="20">
        <v>104455.05</v>
      </c>
      <c r="I141" s="28" t="str">
        <v>严为志</v>
      </c>
      <c r="J141" s="20">
        <v>0</v>
      </c>
      <c r="K141" s="21">
        <v>202608</v>
      </c>
    </row>
    <row r="142" s="1" customFormat="1" ht="20" customHeight="1" spans="1:11">
      <c r="A142" s="30">
        <v>435</v>
      </c>
      <c r="B142" s="27">
        <v>46244</v>
      </c>
      <c r="C142" s="28" t="str">
        <v>典当微信</v>
      </c>
      <c r="D142" s="20" t="str">
        <v>借款利息</v>
      </c>
      <c r="E142" s="20" t="str">
        <v>严为志利息</v>
      </c>
      <c r="F142" s="20">
        <v>3500</v>
      </c>
      <c r="G142" s="20">
        <v>0</v>
      </c>
      <c r="H142" s="20">
        <v>107955.05</v>
      </c>
      <c r="I142" s="28" t="str">
        <v>严为志</v>
      </c>
      <c r="J142" s="20">
        <v>0</v>
      </c>
      <c r="K142" s="21">
        <v>202608</v>
      </c>
    </row>
    <row r="143" s="1" customFormat="1" ht="20" customHeight="1" spans="1:11">
      <c r="A143" s="30">
        <v>436</v>
      </c>
      <c r="B143" s="27">
        <v>46244</v>
      </c>
      <c r="C143" s="28" t="str">
        <v>典当微信</v>
      </c>
      <c r="D143" s="20" t="str">
        <v>借款利息</v>
      </c>
      <c r="E143" s="20" t="str">
        <v>方士雯利息</v>
      </c>
      <c r="F143" s="20">
        <v>1350</v>
      </c>
      <c r="G143" s="20">
        <v>0</v>
      </c>
      <c r="H143" s="20">
        <v>109305.05</v>
      </c>
      <c r="I143" s="28" t="str">
        <v>方士雯</v>
      </c>
      <c r="J143" s="20">
        <v>0</v>
      </c>
      <c r="K143" s="21">
        <v>202608</v>
      </c>
    </row>
    <row r="144" s="1" customFormat="1" ht="20" customHeight="1" spans="1:11">
      <c r="A144" s="30">
        <v>437</v>
      </c>
      <c r="B144" s="27">
        <v>46244</v>
      </c>
      <c r="C144" s="28" t="str">
        <v>典当微信</v>
      </c>
      <c r="D144" s="20" t="str">
        <v>借款利息</v>
      </c>
      <c r="E144" s="20" t="str">
        <v>姚民威7月利息</v>
      </c>
      <c r="F144" s="20">
        <v>1000</v>
      </c>
      <c r="G144" s="20">
        <v>0</v>
      </c>
      <c r="H144" s="20">
        <v>110305.05</v>
      </c>
      <c r="I144" s="28" t="str">
        <v>姚民威</v>
      </c>
      <c r="J144" s="20">
        <v>0</v>
      </c>
      <c r="K144" s="21">
        <v>202608</v>
      </c>
    </row>
    <row r="145" s="1" customFormat="1" ht="20" customHeight="1" spans="1:11">
      <c r="A145" s="30">
        <v>438</v>
      </c>
      <c r="B145" s="27">
        <v>46244</v>
      </c>
      <c r="C145" s="28" t="str">
        <v>典当微信</v>
      </c>
      <c r="D145" s="20" t="str">
        <v>抵押物回收款</v>
      </c>
      <c r="E145" s="20" t="str">
        <v>张文海1.6万那笔黄金27.54g回收24377</v>
      </c>
      <c r="F145" s="20">
        <v>0</v>
      </c>
      <c r="G145" s="20">
        <v>8377</v>
      </c>
      <c r="H145" s="20">
        <v>101928.05</v>
      </c>
      <c r="I145" s="28" t="str">
        <v>张文海</v>
      </c>
      <c r="J145" s="20">
        <v>0</v>
      </c>
      <c r="K145" s="21">
        <v>202608</v>
      </c>
    </row>
    <row r="146" s="1" customFormat="1" ht="20" customHeight="1" spans="1:11">
      <c r="A146" s="30">
        <v>439</v>
      </c>
      <c r="B146" s="27">
        <v>46244</v>
      </c>
      <c r="C146" s="28" t="str">
        <v>典当微信</v>
      </c>
      <c r="D146" s="20" t="str">
        <v>借款本金</v>
      </c>
      <c r="E146" s="20" t="str">
        <v>林铭还本金</v>
      </c>
      <c r="F146" s="20">
        <v>1000</v>
      </c>
      <c r="G146" s="20">
        <v>0</v>
      </c>
      <c r="H146" s="20">
        <v>102928.05</v>
      </c>
      <c r="I146" s="28" t="str">
        <v>林铭</v>
      </c>
      <c r="J146" s="20">
        <v>0</v>
      </c>
      <c r="K146" s="21">
        <v>202608</v>
      </c>
    </row>
    <row r="147" s="1" customFormat="1" ht="20" customHeight="1" spans="1:11">
      <c r="A147" s="30">
        <v>440</v>
      </c>
      <c r="B147" s="27">
        <v>46244</v>
      </c>
      <c r="C147" s="28" t="str">
        <v>典当微信</v>
      </c>
      <c r="D147" s="20" t="str">
        <v>借款利息</v>
      </c>
      <c r="E147" s="20" t="str">
        <v>曾光雄2万利息</v>
      </c>
      <c r="F147" s="20">
        <v>500</v>
      </c>
      <c r="G147" s="20">
        <v>0</v>
      </c>
      <c r="H147" s="20">
        <v>103428.05</v>
      </c>
      <c r="I147" s="28" t="str">
        <v>曾光雄</v>
      </c>
      <c r="J147" s="20">
        <v>0</v>
      </c>
      <c r="K147" s="21">
        <v>202608</v>
      </c>
    </row>
    <row r="148" s="1" customFormat="1" ht="20" customHeight="1" spans="1:11">
      <c r="A148" s="30">
        <v>441</v>
      </c>
      <c r="B148" s="27">
        <v>46245</v>
      </c>
      <c r="C148" s="28" t="str">
        <v>典当微信</v>
      </c>
      <c r="D148" s="20" t="str">
        <v>借款利息</v>
      </c>
      <c r="E148" s="20" t="str">
        <v>杨繁利息+滞纳金</v>
      </c>
      <c r="F148" s="20">
        <v>900</v>
      </c>
      <c r="G148" s="20">
        <v>0</v>
      </c>
      <c r="H148" s="20">
        <v>104328.05</v>
      </c>
      <c r="I148" s="28" t="str">
        <v>杨繁</v>
      </c>
      <c r="J148" s="20">
        <v>0</v>
      </c>
      <c r="K148" s="21">
        <v>202608</v>
      </c>
    </row>
    <row r="149" s="1" customFormat="1" ht="20" customHeight="1" spans="1:11">
      <c r="A149" s="30">
        <v>442</v>
      </c>
      <c r="B149" s="27">
        <v>46245</v>
      </c>
      <c r="C149" s="28" t="str">
        <v>典当微信</v>
      </c>
      <c r="D149" s="20" t="str">
        <v>借款滞纳金</v>
      </c>
      <c r="E149" s="20" t="str">
        <v>杨繁滞纳金</v>
      </c>
      <c r="F149" s="20">
        <v>30</v>
      </c>
      <c r="G149" s="20">
        <v>0</v>
      </c>
      <c r="H149" s="20">
        <v>104358.05</v>
      </c>
      <c r="I149" s="28" t="str">
        <v>杨繁</v>
      </c>
      <c r="J149" s="20">
        <v>0</v>
      </c>
      <c r="K149" s="21">
        <v>202608</v>
      </c>
    </row>
    <row r="150" s="1" customFormat="1" ht="20" customHeight="1" spans="1:11">
      <c r="A150" s="30">
        <v>443</v>
      </c>
      <c r="B150" s="27">
        <v>46246</v>
      </c>
      <c r="C150" s="28" t="str">
        <v>典当微信</v>
      </c>
      <c r="D150" s="20" t="str">
        <v>借款利息</v>
      </c>
      <c r="E150" s="20" t="str">
        <v>郑万楼利息</v>
      </c>
      <c r="F150" s="20">
        <v>2250</v>
      </c>
      <c r="G150" s="20">
        <v>0</v>
      </c>
      <c r="H150" s="20">
        <v>106608.05</v>
      </c>
      <c r="I150" s="28" t="str">
        <v>郑万楼</v>
      </c>
      <c r="J150" s="20">
        <v>0</v>
      </c>
      <c r="K150" s="21">
        <v>202608</v>
      </c>
    </row>
    <row r="151" s="1" customFormat="1" ht="20" customHeight="1" spans="1:11">
      <c r="A151" s="30">
        <v>444</v>
      </c>
      <c r="B151" s="27">
        <v>46246</v>
      </c>
      <c r="C151" s="28" t="str">
        <v>典当微信</v>
      </c>
      <c r="D151" s="20">
        <v>0</v>
      </c>
      <c r="E151" s="20" t="str">
        <v>陈守琴解押定金</v>
      </c>
      <c r="F151" s="20">
        <v>2000</v>
      </c>
      <c r="G151" s="20">
        <v>0</v>
      </c>
      <c r="H151" s="20">
        <v>108608.05</v>
      </c>
      <c r="I151" s="28" t="str">
        <v>陈守琴</v>
      </c>
      <c r="J151" s="20">
        <v>0</v>
      </c>
      <c r="K151" s="21">
        <v>202608</v>
      </c>
    </row>
    <row r="152" s="1" customFormat="1" ht="20" customHeight="1" spans="1:11">
      <c r="A152" s="30">
        <v>445</v>
      </c>
      <c r="B152" s="27">
        <v>46247</v>
      </c>
      <c r="C152" s="28" t="str">
        <v>典当微信</v>
      </c>
      <c r="D152" s="20" t="str">
        <v>借款利息</v>
      </c>
      <c r="E152" s="20" t="str">
        <v>李北茉利息</v>
      </c>
      <c r="F152" s="20">
        <v>700</v>
      </c>
      <c r="G152" s="20">
        <v>0</v>
      </c>
      <c r="H152" s="20">
        <v>109308.05</v>
      </c>
      <c r="I152" s="28" t="str">
        <v>李北茉</v>
      </c>
      <c r="J152" s="20">
        <v>0</v>
      </c>
      <c r="K152" s="21">
        <v>202608</v>
      </c>
    </row>
    <row r="153" s="1" customFormat="1" ht="20" customHeight="1" spans="1:11">
      <c r="A153" s="30">
        <v>446</v>
      </c>
      <c r="B153" s="27">
        <v>46247</v>
      </c>
      <c r="C153" s="28" t="str">
        <v>典当微信</v>
      </c>
      <c r="D153" s="20" t="str">
        <v>借款利息</v>
      </c>
      <c r="E153" s="20" t="str">
        <v>姚民威8月利息</v>
      </c>
      <c r="F153" s="20">
        <v>1000</v>
      </c>
      <c r="G153" s="20">
        <v>0</v>
      </c>
      <c r="H153" s="20">
        <v>110308.05</v>
      </c>
      <c r="I153" s="28" t="str">
        <v>姚民威</v>
      </c>
      <c r="J153" s="20">
        <v>0</v>
      </c>
      <c r="K153" s="21">
        <v>202608</v>
      </c>
    </row>
    <row r="154" s="1" customFormat="1" ht="20" customHeight="1" spans="1:11">
      <c r="A154" s="30">
        <v>447</v>
      </c>
      <c r="B154" s="27">
        <v>46248</v>
      </c>
      <c r="C154" s="28" t="str">
        <v>典当微信</v>
      </c>
      <c r="D154" s="20" t="str">
        <v>渠道费用</v>
      </c>
      <c r="E154" s="20" t="str">
        <v>转九相-捷豹停车费7.18-8.17</v>
      </c>
      <c r="F154" s="20">
        <v>0</v>
      </c>
      <c r="G154" s="20">
        <v>300</v>
      </c>
      <c r="H154" s="20">
        <v>110008.05</v>
      </c>
      <c r="I154" s="28" t="str">
        <v>九相</v>
      </c>
      <c r="J154" s="20">
        <v>0</v>
      </c>
      <c r="K154" s="21">
        <v>202608</v>
      </c>
    </row>
    <row r="155" s="1" customFormat="1" ht="20" customHeight="1" spans="1:11">
      <c r="A155" s="30">
        <v>448</v>
      </c>
      <c r="B155" s="27">
        <v>46249</v>
      </c>
      <c r="C155" s="28" t="str">
        <v>典当微信</v>
      </c>
      <c r="D155" s="20" t="str">
        <v>借款利息</v>
      </c>
      <c r="E155" s="20" t="str">
        <v>陈隆鑫利息</v>
      </c>
      <c r="F155" s="20">
        <v>720</v>
      </c>
      <c r="G155" s="20">
        <v>0</v>
      </c>
      <c r="H155" s="20">
        <v>110728.05</v>
      </c>
      <c r="I155" s="28" t="str">
        <v>陈隆鑫</v>
      </c>
      <c r="J155" s="20">
        <v>0</v>
      </c>
      <c r="K155" s="21">
        <v>202608</v>
      </c>
    </row>
    <row r="156" s="1" customFormat="1" ht="20" customHeight="1" spans="1:11">
      <c r="A156" s="30">
        <v>449</v>
      </c>
      <c r="B156" s="27">
        <v>46250</v>
      </c>
      <c r="C156" s="28" t="str">
        <v>典当微信</v>
      </c>
      <c r="D156" s="20" t="str">
        <v>借款利息</v>
      </c>
      <c r="E156" s="20" t="str">
        <v>林昌耿2万利息</v>
      </c>
      <c r="F156" s="20">
        <v>400</v>
      </c>
      <c r="G156" s="20">
        <v>0</v>
      </c>
      <c r="H156" s="20">
        <v>111128.05</v>
      </c>
      <c r="I156" s="28" t="str">
        <v>林昌耿</v>
      </c>
      <c r="J156" s="20">
        <v>0</v>
      </c>
      <c r="K156" s="21">
        <v>202608</v>
      </c>
    </row>
    <row r="157" s="1" customFormat="1" ht="20" customHeight="1" spans="1:11">
      <c r="A157" s="30">
        <v>450</v>
      </c>
      <c r="B157" s="27">
        <v>46251</v>
      </c>
      <c r="C157" s="28" t="str">
        <v>典当微信</v>
      </c>
      <c r="D157" s="20" t="str">
        <v>借款利息</v>
      </c>
      <c r="E157" s="20" t="str">
        <v>陈东2万利息</v>
      </c>
      <c r="F157" s="20">
        <v>500</v>
      </c>
      <c r="G157" s="20">
        <v>0</v>
      </c>
      <c r="H157" s="20">
        <v>111628.05</v>
      </c>
      <c r="I157" s="28" t="str">
        <v>陈东</v>
      </c>
      <c r="J157" s="20">
        <v>0</v>
      </c>
      <c r="K157" s="21">
        <v>202608</v>
      </c>
    </row>
    <row r="158" s="1" customFormat="1" ht="20" customHeight="1" spans="1:11">
      <c r="A158" s="30">
        <v>451</v>
      </c>
      <c r="B158" s="27">
        <v>46251</v>
      </c>
      <c r="C158" s="28" t="str">
        <v>典当微信</v>
      </c>
      <c r="D158" s="20" t="str">
        <v>借款利息</v>
      </c>
      <c r="E158" s="20" t="str">
        <v>郑庆民7月利息（4500）</v>
      </c>
      <c r="F158" s="20">
        <v>200</v>
      </c>
      <c r="G158" s="20">
        <v>0</v>
      </c>
      <c r="H158" s="20">
        <v>111828.05</v>
      </c>
      <c r="I158" s="28" t="str">
        <v>郑庆民</v>
      </c>
      <c r="J158" s="20">
        <v>0</v>
      </c>
      <c r="K158" s="21">
        <v>202608</v>
      </c>
    </row>
    <row r="159" s="1" customFormat="1" ht="20" customHeight="1" spans="1:11">
      <c r="A159" s="30">
        <v>452</v>
      </c>
      <c r="B159" s="27">
        <v>46251</v>
      </c>
      <c r="C159" s="28" t="str">
        <v>典当微信</v>
      </c>
      <c r="D159" s="20" t="str">
        <v>借款利息</v>
      </c>
      <c r="E159" s="20" t="str">
        <v>郑庆民8月利息（8000）</v>
      </c>
      <c r="F159" s="20">
        <v>240</v>
      </c>
      <c r="G159" s="20">
        <v>0</v>
      </c>
      <c r="H159" s="20">
        <v>112068.05</v>
      </c>
      <c r="I159" s="28" t="str">
        <v>郑庆民</v>
      </c>
      <c r="J159" s="20">
        <v>0</v>
      </c>
      <c r="K159" s="21">
        <v>202608</v>
      </c>
    </row>
    <row r="160" s="1" customFormat="1" ht="20" customHeight="1" spans="1:11">
      <c r="A160" s="30">
        <v>453</v>
      </c>
      <c r="B160" s="27">
        <v>46252</v>
      </c>
      <c r="C160" s="28" t="str">
        <v>典当微信</v>
      </c>
      <c r="D160" s="20" t="str">
        <v>借款利息</v>
      </c>
      <c r="E160" s="20" t="str">
        <v>郑庆民8月利息（1000）</v>
      </c>
      <c r="F160" s="20">
        <v>50</v>
      </c>
      <c r="G160" s="20">
        <v>0</v>
      </c>
      <c r="H160" s="20">
        <v>112118.05</v>
      </c>
      <c r="I160" s="28" t="str">
        <v>郑庆民</v>
      </c>
      <c r="J160" s="20">
        <v>0</v>
      </c>
      <c r="K160" s="21">
        <v>202608</v>
      </c>
    </row>
    <row r="161" s="1" customFormat="1" ht="20" customHeight="1" spans="1:11">
      <c r="A161" s="30">
        <v>454</v>
      </c>
      <c r="B161" s="27">
        <v>46251</v>
      </c>
      <c r="C161" s="28" t="str">
        <v>典当微信</v>
      </c>
      <c r="D161" s="20" t="str">
        <v>借款利息</v>
      </c>
      <c r="E161" s="20" t="str">
        <v>黄发锦利息</v>
      </c>
      <c r="F161" s="20">
        <v>675</v>
      </c>
      <c r="G161" s="20">
        <v>0</v>
      </c>
      <c r="H161" s="20">
        <v>112793.05</v>
      </c>
      <c r="I161" s="28" t="str">
        <v>黄发锦</v>
      </c>
      <c r="J161" s="20">
        <v>0</v>
      </c>
      <c r="K161" s="21">
        <v>202608</v>
      </c>
    </row>
    <row r="162" s="1" customFormat="1" ht="20" customHeight="1" spans="1:11">
      <c r="A162" s="30">
        <v>455</v>
      </c>
      <c r="B162" s="27">
        <v>46251</v>
      </c>
      <c r="C162" s="28" t="str">
        <v>典当微信</v>
      </c>
      <c r="D162" s="20" t="str">
        <v>借款利息</v>
      </c>
      <c r="E162" s="20" t="str">
        <v>陈跃飞利息</v>
      </c>
      <c r="F162" s="20">
        <v>1500</v>
      </c>
      <c r="G162" s="20">
        <v>0</v>
      </c>
      <c r="H162" s="20">
        <v>114293.05</v>
      </c>
      <c r="I162" s="28" t="str">
        <v>陈跃飞</v>
      </c>
      <c r="J162" s="20">
        <v>0</v>
      </c>
      <c r="K162" s="21">
        <v>202608</v>
      </c>
    </row>
    <row r="163" s="1" customFormat="1" ht="20" customHeight="1" spans="1:11">
      <c r="A163" s="30">
        <v>456</v>
      </c>
      <c r="B163" s="27">
        <v>46252</v>
      </c>
      <c r="C163" s="28" t="str">
        <v>典当微信</v>
      </c>
      <c r="D163" s="20" t="str">
        <v>借款本金</v>
      </c>
      <c r="E163" s="20" t="str">
        <v>张勇还本金</v>
      </c>
      <c r="F163" s="20">
        <v>8000</v>
      </c>
      <c r="G163" s="20">
        <v>0</v>
      </c>
      <c r="H163" s="20">
        <v>122293.05</v>
      </c>
      <c r="I163" s="28" t="str">
        <v>张勇</v>
      </c>
      <c r="J163" s="20">
        <v>0</v>
      </c>
      <c r="K163" s="21">
        <v>202608</v>
      </c>
    </row>
    <row r="164" s="1" customFormat="1" ht="20" customHeight="1" spans="1:11">
      <c r="A164" s="30">
        <v>457</v>
      </c>
      <c r="B164" s="27">
        <v>46252</v>
      </c>
      <c r="C164" s="28" t="str">
        <v>典当微信</v>
      </c>
      <c r="D164" s="20" t="str">
        <v>借款利息</v>
      </c>
      <c r="E164" s="20" t="str">
        <v>转胡建通房贷利息3400元（8月）</v>
      </c>
      <c r="F164" s="20">
        <v>0</v>
      </c>
      <c r="G164" s="20">
        <v>3400</v>
      </c>
      <c r="H164" s="20">
        <v>118893.05</v>
      </c>
      <c r="I164" s="28" t="str">
        <v>胡建通</v>
      </c>
      <c r="J164" s="20">
        <v>0</v>
      </c>
      <c r="K164" s="21">
        <v>202608</v>
      </c>
    </row>
    <row r="165" s="1" customFormat="1" ht="20" customHeight="1" spans="1:11">
      <c r="A165" s="30">
        <v>458</v>
      </c>
      <c r="B165" s="27">
        <v>46252</v>
      </c>
      <c r="C165" s="28" t="str">
        <v>典当微信</v>
      </c>
      <c r="D165" s="20" t="str">
        <v>渠道费用</v>
      </c>
      <c r="E165" s="20" t="str">
        <v>转林木英-方楚钰（8月）</v>
      </c>
      <c r="F165" s="20">
        <v>0</v>
      </c>
      <c r="G165" s="20">
        <v>1250</v>
      </c>
      <c r="H165" s="20">
        <v>117643.05</v>
      </c>
      <c r="I165" s="28" t="str">
        <v>林木英</v>
      </c>
      <c r="J165" s="20">
        <v>0</v>
      </c>
      <c r="K165" s="21">
        <v>202608</v>
      </c>
    </row>
    <row r="166" s="1" customFormat="1" ht="20" customHeight="1" spans="1:11">
      <c r="A166" s="30">
        <v>459</v>
      </c>
      <c r="B166" s="27">
        <v>46253</v>
      </c>
      <c r="C166" s="28" t="str">
        <v>典当微信</v>
      </c>
      <c r="D166" s="20" t="str">
        <v>借款利息</v>
      </c>
      <c r="E166" s="20" t="str">
        <v>吴水明利息</v>
      </c>
      <c r="F166" s="20">
        <v>200</v>
      </c>
      <c r="G166" s="20">
        <v>0</v>
      </c>
      <c r="H166" s="20">
        <v>117843.05</v>
      </c>
      <c r="I166" s="28" t="str">
        <v>吴水明</v>
      </c>
      <c r="J166" s="20">
        <v>0</v>
      </c>
      <c r="K166" s="21">
        <v>202608</v>
      </c>
    </row>
    <row r="167" s="1" customFormat="1" ht="20" customHeight="1" spans="1:11">
      <c r="A167" s="30">
        <v>460</v>
      </c>
      <c r="B167" s="27">
        <v>46252</v>
      </c>
      <c r="C167" s="28" t="str">
        <v>典当微信</v>
      </c>
      <c r="D167" s="20" t="str">
        <v>借款利息</v>
      </c>
      <c r="E167" s="20" t="str">
        <v>曾光雄6000利息</v>
      </c>
      <c r="F167" s="20">
        <v>150</v>
      </c>
      <c r="G167" s="20">
        <v>0</v>
      </c>
      <c r="H167" s="20">
        <v>117993.05</v>
      </c>
      <c r="I167" s="28" t="str">
        <v>曾光雄</v>
      </c>
      <c r="J167" s="20">
        <v>0</v>
      </c>
      <c r="K167" s="21">
        <v>202608</v>
      </c>
    </row>
    <row r="168" s="1" customFormat="1" ht="20" customHeight="1" spans="1:11">
      <c r="A168" s="30">
        <v>461</v>
      </c>
      <c r="B168" s="27">
        <v>46253</v>
      </c>
      <c r="C168" s="28" t="str">
        <v>典当微信</v>
      </c>
      <c r="D168" s="20" t="str">
        <v>借款利息</v>
      </c>
      <c r="E168" s="20" t="str">
        <v>陈征10万押车利息</v>
      </c>
      <c r="F168" s="20">
        <v>3000</v>
      </c>
      <c r="G168" s="20">
        <v>0</v>
      </c>
      <c r="H168" s="20">
        <v>120993.05</v>
      </c>
      <c r="I168" s="28" t="str">
        <v>陈征</v>
      </c>
      <c r="J168" s="20">
        <v>0</v>
      </c>
      <c r="K168" s="21">
        <v>202608</v>
      </c>
    </row>
    <row r="169" s="1" customFormat="1" ht="20" customHeight="1" spans="1:11">
      <c r="A169" s="30">
        <v>462</v>
      </c>
      <c r="B169" s="27">
        <v>46253</v>
      </c>
      <c r="C169" s="28" t="str">
        <v>典当微信</v>
      </c>
      <c r="D169" s="20" t="str">
        <v>借款本金</v>
      </c>
      <c r="E169" s="20" t="str">
        <v>游金铭出款</v>
      </c>
      <c r="F169" s="20">
        <v>0</v>
      </c>
      <c r="G169" s="20">
        <v>15000</v>
      </c>
      <c r="H169" s="20">
        <v>105993.05</v>
      </c>
      <c r="I169" s="28" t="str">
        <v>游金铭</v>
      </c>
      <c r="J169" s="20">
        <v>0</v>
      </c>
      <c r="K169" s="21">
        <v>202608</v>
      </c>
    </row>
    <row r="170" s="1" customFormat="1" ht="20" customHeight="1" spans="1:11">
      <c r="A170" s="30">
        <v>463</v>
      </c>
      <c r="B170" s="27">
        <v>46253</v>
      </c>
      <c r="C170" s="28" t="str">
        <v>典当微信</v>
      </c>
      <c r="D170" s="20" t="str">
        <v>借款利息</v>
      </c>
      <c r="E170" s="20" t="str">
        <v>游金铭利息</v>
      </c>
      <c r="F170" s="20">
        <v>375</v>
      </c>
      <c r="G170" s="20">
        <v>0</v>
      </c>
      <c r="H170" s="20">
        <v>106368.05</v>
      </c>
      <c r="I170" s="28" t="str">
        <v>游金铭</v>
      </c>
      <c r="J170" s="20">
        <v>0</v>
      </c>
      <c r="K170" s="21">
        <v>202608</v>
      </c>
    </row>
    <row r="171" s="1" customFormat="1" ht="20" customHeight="1" spans="1:11">
      <c r="A171" s="30">
        <v>464</v>
      </c>
      <c r="B171" s="27">
        <v>46253</v>
      </c>
      <c r="C171" s="28" t="str">
        <v>典当微信</v>
      </c>
      <c r="D171" s="20" t="str">
        <v>借款利息</v>
      </c>
      <c r="E171" s="20" t="str">
        <v>林惠明利息</v>
      </c>
      <c r="F171" s="20">
        <v>825</v>
      </c>
      <c r="G171" s="20">
        <v>0</v>
      </c>
      <c r="H171" s="20">
        <v>107193.05</v>
      </c>
      <c r="I171" s="28" t="str">
        <v>林惠明</v>
      </c>
      <c r="J171" s="20">
        <v>0</v>
      </c>
      <c r="K171" s="21">
        <v>202608</v>
      </c>
    </row>
    <row r="172" s="1" customFormat="1" ht="20" customHeight="1" spans="1:11">
      <c r="A172" s="30">
        <v>465</v>
      </c>
      <c r="B172" s="27">
        <v>46253</v>
      </c>
      <c r="C172" s="28" t="str">
        <v>典当微信</v>
      </c>
      <c r="D172" s="20" t="str">
        <v>借款利息</v>
      </c>
      <c r="E172" s="20" t="str">
        <v>林昌耿3万利息</v>
      </c>
      <c r="F172" s="20">
        <v>600</v>
      </c>
      <c r="G172" s="20">
        <v>0</v>
      </c>
      <c r="H172" s="20">
        <v>107793.05</v>
      </c>
      <c r="I172" s="28" t="str">
        <v>林昌耿</v>
      </c>
      <c r="J172" s="20">
        <v>0</v>
      </c>
      <c r="K172" s="21">
        <v>202608</v>
      </c>
    </row>
    <row r="173" s="1" customFormat="1" ht="20" customHeight="1" spans="1:11">
      <c r="A173" s="30">
        <v>466</v>
      </c>
      <c r="B173" s="27">
        <v>46254</v>
      </c>
      <c r="C173" s="28" t="str">
        <v>典当微信</v>
      </c>
      <c r="D173" s="20" t="str">
        <v>借款利息</v>
      </c>
      <c r="E173" s="20" t="str">
        <v>林昌耿5万利息</v>
      </c>
      <c r="F173" s="20">
        <v>1250</v>
      </c>
      <c r="G173" s="20">
        <v>0</v>
      </c>
      <c r="H173" s="20">
        <v>109043.05</v>
      </c>
      <c r="I173" s="28" t="str">
        <v>林昌耿</v>
      </c>
      <c r="J173" s="20">
        <v>0</v>
      </c>
      <c r="K173" s="21">
        <v>202608</v>
      </c>
    </row>
    <row r="174" s="1" customFormat="1" ht="20" customHeight="1" spans="1:11">
      <c r="A174" s="30">
        <v>467</v>
      </c>
      <c r="B174" s="27">
        <v>46254</v>
      </c>
      <c r="C174" s="28" t="str">
        <v>典当微信</v>
      </c>
      <c r="D174" s="20" t="str">
        <v>借款利息</v>
      </c>
      <c r="E174" s="20" t="str">
        <v>林昌耿5万利息</v>
      </c>
      <c r="F174" s="20">
        <v>1250</v>
      </c>
      <c r="G174" s="20">
        <v>0</v>
      </c>
      <c r="H174" s="20">
        <v>110293.05</v>
      </c>
      <c r="I174" s="28" t="str">
        <v>林昌耿</v>
      </c>
      <c r="J174" s="20">
        <v>0</v>
      </c>
      <c r="K174" s="21">
        <v>202608</v>
      </c>
    </row>
    <row r="175" s="1" customFormat="1" ht="20" customHeight="1" spans="1:11">
      <c r="A175" s="30">
        <v>468</v>
      </c>
      <c r="B175" s="27">
        <v>46254</v>
      </c>
      <c r="C175" s="28" t="str">
        <v>典当微信</v>
      </c>
      <c r="D175" s="20" t="str">
        <v>借款本金</v>
      </c>
      <c r="E175" s="20" t="str">
        <v>文冬转入款-理财</v>
      </c>
      <c r="F175" s="20">
        <v>10000</v>
      </c>
      <c r="G175" s="20">
        <v>0</v>
      </c>
      <c r="H175" s="20">
        <v>120293.05</v>
      </c>
      <c r="I175" s="28" t="str">
        <v>文冬</v>
      </c>
      <c r="J175" s="20">
        <v>0</v>
      </c>
      <c r="K175" s="21">
        <v>202608</v>
      </c>
    </row>
    <row r="176" s="1" customFormat="1" ht="20" customHeight="1" spans="1:11">
      <c r="A176" s="30">
        <v>469</v>
      </c>
      <c r="B176" s="27">
        <v>46255</v>
      </c>
      <c r="C176" s="28" t="str">
        <v>典当微信</v>
      </c>
      <c r="D176" s="20" t="str">
        <v>借款利息</v>
      </c>
      <c r="E176" s="20" t="str">
        <v>施鉴波利息</v>
      </c>
      <c r="F176" s="20">
        <v>425</v>
      </c>
      <c r="G176" s="20">
        <v>0</v>
      </c>
      <c r="H176" s="20">
        <v>120718.05</v>
      </c>
      <c r="I176" s="28" t="str">
        <v>施鉴波</v>
      </c>
      <c r="J176" s="20">
        <v>0</v>
      </c>
      <c r="K176" s="21">
        <v>202608</v>
      </c>
    </row>
    <row r="177" s="1" customFormat="1" ht="20" customHeight="1" spans="1:11">
      <c r="A177" s="30">
        <v>470</v>
      </c>
      <c r="B177" s="27">
        <v>46255</v>
      </c>
      <c r="C177" s="28" t="str">
        <v>典当微信</v>
      </c>
      <c r="D177" s="20" t="str">
        <v>明道利息</v>
      </c>
      <c r="E177" s="20" t="str">
        <v>陈天敏利息+滞纳金-明道</v>
      </c>
      <c r="F177" s="20">
        <v>4516</v>
      </c>
      <c r="G177" s="20">
        <v>0</v>
      </c>
      <c r="H177" s="20">
        <v>125234.05</v>
      </c>
      <c r="I177" s="28" t="str">
        <v>明道对公</v>
      </c>
      <c r="J177" s="20">
        <v>0</v>
      </c>
      <c r="K177" s="21">
        <v>202608</v>
      </c>
    </row>
    <row r="178" s="1" customFormat="1" ht="20" customHeight="1" spans="1:11">
      <c r="A178" s="30">
        <v>471</v>
      </c>
      <c r="B178" s="27">
        <v>46257</v>
      </c>
      <c r="C178" s="28" t="str">
        <v>典当微信</v>
      </c>
      <c r="D178" s="20" t="str">
        <v>借款利息</v>
      </c>
      <c r="E178" s="20" t="str">
        <v>王娟利息</v>
      </c>
      <c r="F178" s="20">
        <v>1800</v>
      </c>
      <c r="G178" s="20">
        <v>0</v>
      </c>
      <c r="H178" s="20">
        <v>127034.05</v>
      </c>
      <c r="I178" s="28" t="str">
        <v>王娟</v>
      </c>
      <c r="J178" s="20">
        <v>0</v>
      </c>
      <c r="K178" s="21">
        <v>202608</v>
      </c>
    </row>
    <row r="179" s="1" customFormat="1" ht="20" customHeight="1" spans="1:11">
      <c r="A179" s="30">
        <v>472</v>
      </c>
      <c r="B179" s="27">
        <v>46255</v>
      </c>
      <c r="C179" s="28" t="str">
        <v>典当微信</v>
      </c>
      <c r="D179" s="20" t="str">
        <v>借款利息</v>
      </c>
      <c r="E179" s="20" t="str">
        <v>罗淑珍5月利息补全，剩余1050当作6月利息，6月差75</v>
      </c>
      <c r="F179" s="20">
        <v>1500</v>
      </c>
      <c r="G179" s="20">
        <v>0</v>
      </c>
      <c r="H179" s="20">
        <v>128534.05</v>
      </c>
      <c r="I179" s="28" t="str">
        <v>罗淑珍</v>
      </c>
      <c r="J179" s="20">
        <v>0</v>
      </c>
      <c r="K179" s="21">
        <v>202608</v>
      </c>
    </row>
    <row r="180" s="1" customFormat="1" ht="20" customHeight="1" spans="1:11">
      <c r="A180" s="30">
        <v>473</v>
      </c>
      <c r="B180" s="27">
        <v>46255</v>
      </c>
      <c r="C180" s="28" t="str">
        <v>典当微信</v>
      </c>
      <c r="D180" s="20" t="str">
        <v>借款利息</v>
      </c>
      <c r="E180" s="20" t="str">
        <v>黄远枝利息</v>
      </c>
      <c r="F180" s="20">
        <v>1500</v>
      </c>
      <c r="G180" s="20">
        <v>0</v>
      </c>
      <c r="H180" s="20">
        <v>130034.05</v>
      </c>
      <c r="I180" s="28" t="str">
        <v>黄远枝</v>
      </c>
      <c r="J180" s="20">
        <v>0</v>
      </c>
      <c r="K180" s="21">
        <v>202608</v>
      </c>
    </row>
    <row r="181" s="1" customFormat="1" ht="20" customHeight="1" spans="1:11">
      <c r="A181" s="30">
        <v>474</v>
      </c>
      <c r="B181" s="27">
        <v>46255</v>
      </c>
      <c r="C181" s="28" t="str">
        <v>典当微信</v>
      </c>
      <c r="D181" s="20" t="str">
        <v>借款利息</v>
      </c>
      <c r="E181" s="20" t="str">
        <v>林晓霞转款</v>
      </c>
      <c r="F181" s="20">
        <v>700</v>
      </c>
      <c r="G181" s="20">
        <v>0</v>
      </c>
      <c r="H181" s="20">
        <v>130734.05</v>
      </c>
      <c r="I181" s="28" t="str">
        <v>林晓霞</v>
      </c>
      <c r="J181" s="20">
        <v>0</v>
      </c>
      <c r="K181" s="21">
        <v>202608</v>
      </c>
    </row>
    <row r="182" s="1" customFormat="1" ht="20" customHeight="1" spans="1:11">
      <c r="A182" s="30">
        <v>475</v>
      </c>
      <c r="B182" s="27">
        <v>46256</v>
      </c>
      <c r="C182" s="28" t="str">
        <v>典当微信</v>
      </c>
      <c r="D182" s="20" t="str">
        <v>借款利息</v>
      </c>
      <c r="E182" s="20" t="str">
        <v>池鸿利息</v>
      </c>
      <c r="F182" s="20">
        <v>1500</v>
      </c>
      <c r="G182" s="20">
        <v>0</v>
      </c>
      <c r="H182" s="20">
        <v>132234.05</v>
      </c>
      <c r="I182" s="28" t="str">
        <v>池鸿</v>
      </c>
      <c r="J182" s="20">
        <v>0</v>
      </c>
      <c r="K182" s="21">
        <v>202608</v>
      </c>
    </row>
    <row r="183" s="1" customFormat="1" ht="20" customHeight="1" spans="1:11">
      <c r="A183" s="30">
        <v>476</v>
      </c>
      <c r="B183" s="27">
        <v>46256</v>
      </c>
      <c r="C183" s="28" t="str">
        <v>典当微信</v>
      </c>
      <c r="D183" s="20" t="str">
        <v>借款利息</v>
      </c>
      <c r="E183" s="20" t="str">
        <v>陈东1.6万利息</v>
      </c>
      <c r="F183" s="20">
        <v>400</v>
      </c>
      <c r="G183" s="20">
        <v>0</v>
      </c>
      <c r="H183" s="20">
        <v>132634.05</v>
      </c>
      <c r="I183" s="28" t="str">
        <v>陈东</v>
      </c>
      <c r="J183" s="20">
        <v>0</v>
      </c>
      <c r="K183" s="21">
        <v>202608</v>
      </c>
    </row>
    <row r="184" s="1" customFormat="1" ht="20" customHeight="1" spans="1:11">
      <c r="A184" s="30">
        <v>477</v>
      </c>
      <c r="B184" s="27">
        <v>46257</v>
      </c>
      <c r="C184" s="28" t="str">
        <v>典当微信</v>
      </c>
      <c r="D184" s="20" t="str">
        <v>借款利息</v>
      </c>
      <c r="E184" s="20" t="str">
        <v>何博文2万利息</v>
      </c>
      <c r="F184" s="20">
        <v>600</v>
      </c>
      <c r="G184" s="20">
        <v>0</v>
      </c>
      <c r="H184" s="20">
        <v>133234.05</v>
      </c>
      <c r="I184" s="28" t="str">
        <v>何博文</v>
      </c>
      <c r="J184" s="20">
        <v>0</v>
      </c>
      <c r="K184" s="21">
        <v>202608</v>
      </c>
    </row>
    <row r="185" s="1" customFormat="1" ht="20" customHeight="1" spans="1:11">
      <c r="A185" s="30">
        <v>478</v>
      </c>
      <c r="B185" s="27">
        <v>46257</v>
      </c>
      <c r="C185" s="28" t="str">
        <v>典当微信</v>
      </c>
      <c r="D185" s="20" t="str">
        <v>借款利息</v>
      </c>
      <c r="E185" s="20" t="str">
        <v>叶金1.1万利息</v>
      </c>
      <c r="F185" s="20">
        <v>220</v>
      </c>
      <c r="G185" s="20">
        <v>0</v>
      </c>
      <c r="H185" s="20">
        <v>133454.05</v>
      </c>
      <c r="I185" s="28" t="str">
        <v>叶金</v>
      </c>
      <c r="J185" s="20">
        <v>0</v>
      </c>
      <c r="K185" s="21">
        <v>202608</v>
      </c>
    </row>
    <row r="186" s="1" customFormat="1" ht="20" customHeight="1" spans="1:11">
      <c r="A186" s="30">
        <v>479</v>
      </c>
      <c r="B186" s="27">
        <v>46258</v>
      </c>
      <c r="C186" s="28" t="str">
        <v>典当微信</v>
      </c>
      <c r="D186" s="20" t="str">
        <v>借款利息</v>
      </c>
      <c r="E186" s="20" t="str">
        <v>林昌耿5万利息</v>
      </c>
      <c r="F186" s="20">
        <v>1250</v>
      </c>
      <c r="G186" s="20">
        <v>0</v>
      </c>
      <c r="H186" s="20">
        <v>134704.05</v>
      </c>
      <c r="I186" s="28" t="str">
        <v>林昌耿</v>
      </c>
      <c r="J186" s="20">
        <v>0</v>
      </c>
      <c r="K186" s="21">
        <v>202608</v>
      </c>
    </row>
    <row r="187" s="1" customFormat="1" ht="20" customHeight="1" spans="1:11">
      <c r="A187" s="30">
        <v>480</v>
      </c>
      <c r="B187" s="27">
        <v>46258</v>
      </c>
      <c r="C187" s="28" t="str">
        <v>典当微信</v>
      </c>
      <c r="D187" s="20" t="str">
        <v>借款利息</v>
      </c>
      <c r="E187" s="20" t="str">
        <v>王楠鑫6500利息</v>
      </c>
      <c r="F187" s="20">
        <v>200</v>
      </c>
      <c r="G187" s="20">
        <v>0</v>
      </c>
      <c r="H187" s="20">
        <v>134904.05</v>
      </c>
      <c r="I187" s="28" t="str">
        <v>王楠鑫</v>
      </c>
      <c r="J187" s="20">
        <v>0</v>
      </c>
      <c r="K187" s="21">
        <v>202608</v>
      </c>
    </row>
    <row r="188" s="1" customFormat="1" ht="20" customHeight="1" spans="1:11">
      <c r="A188" s="30">
        <v>481</v>
      </c>
      <c r="B188" s="27">
        <v>46258</v>
      </c>
      <c r="C188" s="28" t="str">
        <v>典当微信</v>
      </c>
      <c r="D188" s="20" t="str">
        <v>借款利息</v>
      </c>
      <c r="E188" s="20" t="str">
        <v>林昌耿3万利息</v>
      </c>
      <c r="F188" s="20">
        <v>750</v>
      </c>
      <c r="G188" s="20">
        <v>0</v>
      </c>
      <c r="H188" s="20">
        <v>135654.05</v>
      </c>
      <c r="I188" s="28" t="str">
        <v>林昌耿</v>
      </c>
      <c r="J188" s="20">
        <v>0</v>
      </c>
      <c r="K188" s="21">
        <v>202608</v>
      </c>
    </row>
    <row r="189" s="1" customFormat="1" ht="20" customHeight="1" spans="1:11">
      <c r="A189" s="30">
        <v>482</v>
      </c>
      <c r="B189" s="27">
        <v>46258</v>
      </c>
      <c r="C189" s="28" t="str">
        <v>典当微信</v>
      </c>
      <c r="D189" s="20" t="str">
        <v>借款利息</v>
      </c>
      <c r="E189" s="20" t="str">
        <v>陈征5万利息</v>
      </c>
      <c r="F189" s="20">
        <v>1250</v>
      </c>
      <c r="G189" s="20">
        <v>0</v>
      </c>
      <c r="H189" s="20">
        <v>136904.05</v>
      </c>
      <c r="I189" s="28" t="str">
        <v>陈征</v>
      </c>
      <c r="J189" s="20">
        <v>0</v>
      </c>
      <c r="K189" s="21">
        <v>202608</v>
      </c>
    </row>
    <row r="190" s="1" customFormat="1" ht="20" customHeight="1" spans="1:11">
      <c r="A190" s="30">
        <v>483</v>
      </c>
      <c r="B190" s="27">
        <v>46259</v>
      </c>
      <c r="C190" s="28" t="str">
        <v>典当微信</v>
      </c>
      <c r="D190" s="20" t="str">
        <v>借款利息</v>
      </c>
      <c r="E190" s="20" t="str">
        <v>陈征15万利息</v>
      </c>
      <c r="F190" s="20">
        <v>3750</v>
      </c>
      <c r="G190" s="20">
        <v>0</v>
      </c>
      <c r="H190" s="20">
        <v>140654.05</v>
      </c>
      <c r="I190" s="28" t="str">
        <v>陈征</v>
      </c>
      <c r="J190" s="20">
        <v>0</v>
      </c>
      <c r="K190" s="21">
        <v>202608</v>
      </c>
    </row>
    <row r="191" s="1" customFormat="1" ht="20" customHeight="1" spans="1:11">
      <c r="A191" s="30">
        <v>484</v>
      </c>
      <c r="B191" s="27">
        <v>46259</v>
      </c>
      <c r="C191" s="28" t="str">
        <v>典当微信</v>
      </c>
      <c r="D191" s="20" t="str">
        <v>借款利息</v>
      </c>
      <c r="E191" s="20" t="str">
        <v>魏成龙利息</v>
      </c>
      <c r="F191" s="20">
        <v>1000</v>
      </c>
      <c r="G191" s="20">
        <v>0</v>
      </c>
      <c r="H191" s="20">
        <v>141654.05</v>
      </c>
      <c r="I191" s="28" t="str">
        <v>魏成龙</v>
      </c>
      <c r="J191" s="20">
        <v>0</v>
      </c>
      <c r="K191" s="21">
        <v>202608</v>
      </c>
    </row>
    <row r="192" s="1" customFormat="1" ht="20" customHeight="1" spans="1:11">
      <c r="A192" s="30">
        <v>485</v>
      </c>
      <c r="B192" s="27">
        <v>46259</v>
      </c>
      <c r="C192" s="28" t="str">
        <v>典当微信</v>
      </c>
      <c r="D192" s="20" t="str">
        <v>借款利息</v>
      </c>
      <c r="E192" s="20" t="str">
        <v>文冬理财40万剩余费用</v>
      </c>
      <c r="F192" s="20">
        <v>4800</v>
      </c>
      <c r="G192" s="20">
        <v>0</v>
      </c>
      <c r="H192" s="20">
        <v>146454.05</v>
      </c>
      <c r="I192" s="28" t="str">
        <v>文冬</v>
      </c>
      <c r="J192" s="20">
        <v>0</v>
      </c>
      <c r="K192" s="21">
        <v>202608</v>
      </c>
    </row>
    <row r="193" s="1" customFormat="1" ht="20" customHeight="1" spans="1:11">
      <c r="A193" s="30">
        <v>486</v>
      </c>
      <c r="B193" s="27">
        <v>46260</v>
      </c>
      <c r="C193" s="28" t="str">
        <v>典当微信</v>
      </c>
      <c r="D193" s="20" t="str">
        <v>渠道费用</v>
      </c>
      <c r="E193" s="20" t="str">
        <v>转吴志鑫款</v>
      </c>
      <c r="F193" s="20">
        <v>0</v>
      </c>
      <c r="G193" s="20">
        <v>16250</v>
      </c>
      <c r="H193" s="20">
        <v>130204.05</v>
      </c>
      <c r="I193" s="28" t="str">
        <v>吴志鑫</v>
      </c>
      <c r="J193" s="20">
        <v>0</v>
      </c>
      <c r="K193" s="21">
        <v>202608</v>
      </c>
    </row>
    <row r="194" s="1" customFormat="1" ht="20" customHeight="1" spans="1:11">
      <c r="A194" s="30">
        <v>487</v>
      </c>
      <c r="B194" s="27">
        <v>46261</v>
      </c>
      <c r="C194" s="28" t="str">
        <v>典当微信</v>
      </c>
      <c r="D194" s="20" t="str">
        <v>手续费-收</v>
      </c>
      <c r="E194" s="20" t="str">
        <v>黄飞杂费2000</v>
      </c>
      <c r="F194" s="20">
        <v>2000</v>
      </c>
      <c r="G194" s="20">
        <v>0</v>
      </c>
      <c r="H194" s="20">
        <v>132204.05</v>
      </c>
      <c r="I194" s="28" t="str">
        <v>黄飞</v>
      </c>
      <c r="J194" s="20">
        <v>0</v>
      </c>
      <c r="K194" s="21">
        <v>202608</v>
      </c>
    </row>
    <row r="195" s="1" customFormat="1" ht="20" customHeight="1" spans="1:11">
      <c r="A195" s="30">
        <v>488</v>
      </c>
      <c r="B195" s="27">
        <v>46261</v>
      </c>
      <c r="C195" s="28" t="str">
        <v>典当微信</v>
      </c>
      <c r="D195" s="20" t="str">
        <v>借款利息</v>
      </c>
      <c r="E195" s="20" t="str">
        <v>黄飞杂费2万利息500</v>
      </c>
      <c r="F195" s="20">
        <v>500</v>
      </c>
      <c r="G195" s="20">
        <v>0</v>
      </c>
      <c r="H195" s="20">
        <v>132704.05</v>
      </c>
      <c r="I195" s="28" t="str">
        <v>黄飞</v>
      </c>
      <c r="J195" s="20">
        <v>0</v>
      </c>
      <c r="K195" s="21">
        <v>202608</v>
      </c>
    </row>
    <row r="196" s="1" customFormat="1" ht="20" customHeight="1" spans="1:11">
      <c r="A196" s="30">
        <v>489</v>
      </c>
      <c r="B196" s="27">
        <v>46261</v>
      </c>
      <c r="C196" s="28" t="str">
        <v>典当微信</v>
      </c>
      <c r="D196" s="20" t="str">
        <v>借款利息</v>
      </c>
      <c r="E196" s="20" t="str">
        <v>吴丽玲利息</v>
      </c>
      <c r="F196" s="20">
        <v>125</v>
      </c>
      <c r="G196" s="20">
        <v>0</v>
      </c>
      <c r="H196" s="20">
        <v>132829.05</v>
      </c>
      <c r="I196" s="28" t="str">
        <v>吴丽玲</v>
      </c>
      <c r="J196" s="20">
        <v>0</v>
      </c>
      <c r="K196" s="21">
        <v>202608</v>
      </c>
    </row>
    <row r="197" s="1" customFormat="1" ht="20" customHeight="1" spans="1:11">
      <c r="A197" s="30">
        <v>490</v>
      </c>
      <c r="B197" s="27">
        <v>46261</v>
      </c>
      <c r="C197" s="28" t="str">
        <v>典当微信</v>
      </c>
      <c r="D197" s="20" t="str">
        <v>借款利息</v>
      </c>
      <c r="E197" s="20" t="str">
        <v>唐俊俊利息</v>
      </c>
      <c r="F197" s="20">
        <v>200</v>
      </c>
      <c r="G197" s="20">
        <v>0</v>
      </c>
      <c r="H197" s="20">
        <v>133029.05</v>
      </c>
      <c r="I197" s="28" t="str">
        <v>唐俊俊</v>
      </c>
      <c r="J197" s="20">
        <v>0</v>
      </c>
      <c r="K197" s="21">
        <v>202608</v>
      </c>
    </row>
    <row r="198" s="1" customFormat="1" ht="20" customHeight="1" spans="1:11">
      <c r="A198" s="30">
        <v>491</v>
      </c>
      <c r="B198" s="27">
        <v>46262</v>
      </c>
      <c r="C198" s="28" t="str">
        <v>典当微信</v>
      </c>
      <c r="D198" s="20" t="str">
        <v>借款利息</v>
      </c>
      <c r="E198" s="20" t="str">
        <v>董智宇利息</v>
      </c>
      <c r="F198" s="20">
        <v>200</v>
      </c>
      <c r="G198" s="20">
        <v>0</v>
      </c>
      <c r="H198" s="20">
        <v>133229.05</v>
      </c>
      <c r="I198" s="28" t="str">
        <v>董智宇</v>
      </c>
      <c r="J198" s="20">
        <v>0</v>
      </c>
      <c r="K198" s="21">
        <v>202608</v>
      </c>
    </row>
    <row r="199" s="1" customFormat="1" ht="20" customHeight="1" spans="1:11">
      <c r="A199" s="30">
        <v>492</v>
      </c>
      <c r="B199" s="27">
        <v>46262</v>
      </c>
      <c r="C199" s="28" t="str">
        <v>典当微信</v>
      </c>
      <c r="D199" s="20" t="str">
        <v>借款利息</v>
      </c>
      <c r="E199" s="20" t="str">
        <v>黄飞10万利息</v>
      </c>
      <c r="F199" s="20">
        <v>2500</v>
      </c>
      <c r="G199" s="20">
        <v>0</v>
      </c>
      <c r="H199" s="20">
        <v>135729.05</v>
      </c>
      <c r="I199" s="28" t="str">
        <v>黄飞</v>
      </c>
      <c r="J199" s="20">
        <v>0</v>
      </c>
      <c r="K199" s="21">
        <v>202608</v>
      </c>
    </row>
    <row r="200" s="1" customFormat="1" ht="20" customHeight="1" spans="1:11">
      <c r="A200" s="30">
        <v>493</v>
      </c>
      <c r="B200" s="27">
        <v>46262</v>
      </c>
      <c r="C200" s="28" t="str">
        <v>典当微信</v>
      </c>
      <c r="D200" s="20" t="str">
        <v>借款本金</v>
      </c>
      <c r="E200" s="20" t="str">
        <v>纪昌杰出款</v>
      </c>
      <c r="F200" s="20">
        <v>0</v>
      </c>
      <c r="G200" s="20">
        <v>7500</v>
      </c>
      <c r="H200" s="20">
        <v>128229.05</v>
      </c>
      <c r="I200" s="28" t="str">
        <v>纪昌杰</v>
      </c>
      <c r="J200" s="20">
        <v>0</v>
      </c>
      <c r="K200" s="21">
        <v>202608</v>
      </c>
    </row>
    <row r="201" s="1" customFormat="1" ht="20" customHeight="1" spans="1:11">
      <c r="A201" s="30">
        <v>494</v>
      </c>
      <c r="B201" s="27">
        <v>46262</v>
      </c>
      <c r="C201" s="28" t="str">
        <v>典当微信</v>
      </c>
      <c r="D201" s="20" t="str">
        <v>借款利息</v>
      </c>
      <c r="E201" s="20" t="str">
        <v>纪昌杰利息</v>
      </c>
      <c r="F201" s="20">
        <v>200</v>
      </c>
      <c r="G201" s="20">
        <v>0</v>
      </c>
      <c r="H201" s="20">
        <v>128429.05</v>
      </c>
      <c r="I201" s="28" t="str">
        <v>纪昌杰</v>
      </c>
      <c r="J201" s="20">
        <v>0</v>
      </c>
      <c r="K201" s="21">
        <v>202608</v>
      </c>
    </row>
    <row r="202" s="1" customFormat="1" ht="20" customHeight="1" spans="1:11">
      <c r="A202" s="30">
        <v>495</v>
      </c>
      <c r="B202" s="27">
        <v>46263</v>
      </c>
      <c r="C202" s="28" t="str">
        <v>典当微信</v>
      </c>
      <c r="D202" s="20" t="str">
        <v>借款利息</v>
      </c>
      <c r="E202" s="20" t="str">
        <v>黄军利息</v>
      </c>
      <c r="F202" s="20">
        <v>200</v>
      </c>
      <c r="G202" s="20">
        <v>0</v>
      </c>
      <c r="H202" s="20">
        <v>128629.05</v>
      </c>
      <c r="I202" s="28" t="str">
        <v>黄军</v>
      </c>
      <c r="J202" s="20">
        <v>0</v>
      </c>
      <c r="K202" s="21">
        <v>202608</v>
      </c>
    </row>
    <row r="203" s="1" customFormat="1" ht="20" customHeight="1" spans="1:11">
      <c r="A203" s="30">
        <v>496</v>
      </c>
      <c r="B203" s="27">
        <v>46263</v>
      </c>
      <c r="C203" s="28" t="str">
        <v>典当微信</v>
      </c>
      <c r="D203" s="20" t="str">
        <v>借款利息</v>
      </c>
      <c r="E203" s="20" t="str">
        <v>谢恩正利息</v>
      </c>
      <c r="F203" s="20">
        <v>325</v>
      </c>
      <c r="G203" s="20">
        <v>0</v>
      </c>
      <c r="H203" s="20">
        <v>128954.05</v>
      </c>
      <c r="I203" s="28" t="str">
        <v>谢恩正</v>
      </c>
      <c r="J203" s="20">
        <v>0</v>
      </c>
      <c r="K203" s="21">
        <v>202608</v>
      </c>
    </row>
    <row r="204" s="1" customFormat="1" ht="20" customHeight="1" spans="1:11">
      <c r="A204" s="30">
        <v>497</v>
      </c>
      <c r="B204" s="27">
        <v>46264</v>
      </c>
      <c r="C204" s="28" t="str">
        <v>典当微信</v>
      </c>
      <c r="D204" s="20" t="str">
        <v>借款利息</v>
      </c>
      <c r="E204" s="20" t="str">
        <v>徐昊昱9月利息</v>
      </c>
      <c r="F204" s="20">
        <v>740</v>
      </c>
      <c r="G204" s="20">
        <v>0</v>
      </c>
      <c r="H204" s="20">
        <v>129694.05</v>
      </c>
      <c r="I204" s="28" t="str">
        <v>徐昊昱</v>
      </c>
      <c r="J204" s="20">
        <v>0</v>
      </c>
      <c r="K204" s="21">
        <v>202608</v>
      </c>
    </row>
    <row r="205" s="1" customFormat="1" ht="20" customHeight="1" spans="1:11">
      <c r="A205" s="30">
        <v>498</v>
      </c>
      <c r="B205" s="27">
        <v>46265</v>
      </c>
      <c r="C205" s="28" t="str">
        <v>典当微信</v>
      </c>
      <c r="D205" s="20" t="str">
        <v>调拔款</v>
      </c>
      <c r="E205" s="20" t="str">
        <v>转吴姐微信</v>
      </c>
      <c r="F205" s="20">
        <v>0</v>
      </c>
      <c r="G205" s="20">
        <v>30000</v>
      </c>
      <c r="H205" s="20">
        <v>99694.05</v>
      </c>
      <c r="I205" s="28" t="str">
        <v>吴姐微信</v>
      </c>
      <c r="J205" s="20">
        <v>0</v>
      </c>
      <c r="K205" s="21">
        <v>202608</v>
      </c>
    </row>
    <row r="206" s="1" customFormat="1" ht="20" customHeight="1" spans="1:11">
      <c r="A206" s="30">
        <v>499</v>
      </c>
      <c r="B206" s="27">
        <v>46265</v>
      </c>
      <c r="C206" s="28" t="str">
        <v>典当微信</v>
      </c>
      <c r="D206" s="20" t="str">
        <v>借款利息</v>
      </c>
      <c r="E206" s="20" t="str">
        <v>曾光雄3000利息</v>
      </c>
      <c r="F206" s="20">
        <v>100</v>
      </c>
      <c r="G206" s="20">
        <v>0</v>
      </c>
      <c r="H206" s="20">
        <v>99794.05</v>
      </c>
      <c r="I206" s="28" t="str">
        <v>曾光雄</v>
      </c>
      <c r="J206" s="20">
        <v>0</v>
      </c>
      <c r="K206" s="21">
        <v>202608</v>
      </c>
    </row>
    <row r="207" s="1" customFormat="1" ht="20" customHeight="1" spans="1:11">
      <c r="A207" s="30">
        <v>500</v>
      </c>
      <c r="B207" s="27">
        <v>46265</v>
      </c>
      <c r="C207" s="28" t="str">
        <v>典当微信</v>
      </c>
      <c r="D207" s="20" t="str">
        <v>借款利息</v>
      </c>
      <c r="E207" s="20" t="str">
        <v>林文福8.5万利息</v>
      </c>
      <c r="F207" s="20">
        <v>1275</v>
      </c>
      <c r="G207" s="20">
        <v>0</v>
      </c>
      <c r="H207" s="20">
        <v>101069.05</v>
      </c>
      <c r="I207" s="28" t="str">
        <v>林文福</v>
      </c>
      <c r="J207" s="20">
        <v>0</v>
      </c>
      <c r="K207" s="21">
        <v>202608</v>
      </c>
    </row>
    <row r="208" s="1" customFormat="1" ht="20" customHeight="1" spans="1:11">
      <c r="A208" s="30">
        <v>501</v>
      </c>
      <c r="B208" s="27">
        <v>46265</v>
      </c>
      <c r="C208" s="28" t="str">
        <v>典当微信</v>
      </c>
      <c r="D208" s="20" t="str">
        <v>借款利息</v>
      </c>
      <c r="E208" s="20" t="str">
        <v>郑丽清利息</v>
      </c>
      <c r="F208" s="20">
        <v>2500</v>
      </c>
      <c r="G208" s="20">
        <v>0</v>
      </c>
      <c r="H208" s="20">
        <v>103569.05</v>
      </c>
      <c r="I208" s="28" t="str">
        <v>郑丽清</v>
      </c>
      <c r="J208" s="20">
        <v>0</v>
      </c>
      <c r="K208" s="21">
        <v>202608</v>
      </c>
    </row>
    <row r="209" s="1" customFormat="1" ht="20" customHeight="1" spans="1:11">
      <c r="A209" s="30">
        <v>502</v>
      </c>
      <c r="B209" s="27">
        <v>46265</v>
      </c>
      <c r="C209" s="28" t="str">
        <v>典当微信</v>
      </c>
      <c r="D209" s="20" t="str">
        <v>借款利息</v>
      </c>
      <c r="E209" s="20" t="str">
        <v>叶守芳利息</v>
      </c>
      <c r="F209" s="20">
        <v>4600</v>
      </c>
      <c r="G209" s="20">
        <v>0</v>
      </c>
      <c r="H209" s="20">
        <v>108169.05</v>
      </c>
      <c r="I209" s="28" t="str">
        <v>叶守芳</v>
      </c>
      <c r="J209" s="20">
        <v>0</v>
      </c>
      <c r="K209" s="21">
        <v>202608</v>
      </c>
    </row>
    <row r="210" s="1" customFormat="1" ht="20" customHeight="1" spans="1:11">
      <c r="A210" s="30">
        <v>503</v>
      </c>
      <c r="B210" s="27">
        <v>46265</v>
      </c>
      <c r="C210" s="28" t="str">
        <v>典当微信</v>
      </c>
      <c r="D210" s="20" t="str">
        <v>银行结息</v>
      </c>
      <c r="E210" s="20" t="str">
        <v>微信结息</v>
      </c>
      <c r="F210" s="20">
        <v>55.07</v>
      </c>
      <c r="G210" s="20">
        <v>0</v>
      </c>
      <c r="H210" s="20">
        <v>108224.12</v>
      </c>
      <c r="I210" s="28">
        <v>0</v>
      </c>
      <c r="J210" s="20">
        <v>0</v>
      </c>
      <c r="K210" s="21">
        <v>202608</v>
      </c>
    </row>
    <row r="211" s="1" customFormat="1" ht="20" customHeight="1" spans="1:11">
      <c r="A211" s="30">
        <v>680</v>
      </c>
      <c r="B211" s="27">
        <v>46266</v>
      </c>
      <c r="C211" s="28" t="str">
        <v>典当微信</v>
      </c>
      <c r="D211" s="20" t="str">
        <v>借款利息</v>
      </c>
      <c r="E211" s="20" t="str">
        <v>林芬利息</v>
      </c>
      <c r="F211" s="20">
        <v>230</v>
      </c>
      <c r="G211" s="20">
        <v>0</v>
      </c>
      <c r="H211" s="20">
        <v>108454.12</v>
      </c>
      <c r="I211" s="28" t="str">
        <v>林芬</v>
      </c>
      <c r="J211" s="20">
        <v>0</v>
      </c>
      <c r="K211" s="21">
        <v>202609</v>
      </c>
    </row>
    <row r="212" s="1" customFormat="1" ht="20" customHeight="1" spans="1:11">
      <c r="A212" s="30">
        <v>681</v>
      </c>
      <c r="B212" s="27">
        <v>46266</v>
      </c>
      <c r="C212" s="28" t="str">
        <v>典当微信</v>
      </c>
      <c r="D212" s="20" t="str">
        <v>借款利息</v>
      </c>
      <c r="E212" s="20" t="str">
        <v>林晓霞转款-8月</v>
      </c>
      <c r="F212" s="20">
        <v>300</v>
      </c>
      <c r="G212" s="20">
        <v>0</v>
      </c>
      <c r="H212" s="20">
        <v>108754.12</v>
      </c>
      <c r="I212" s="28" t="str">
        <v>林晓霞</v>
      </c>
      <c r="J212" s="20">
        <v>0</v>
      </c>
      <c r="K212" s="21">
        <v>202609</v>
      </c>
    </row>
    <row r="213" s="1" customFormat="1" ht="20" customHeight="1" spans="1:11">
      <c r="A213" s="30">
        <v>682</v>
      </c>
      <c r="B213" s="27">
        <v>46266</v>
      </c>
      <c r="C213" s="28" t="str">
        <v>典当微信</v>
      </c>
      <c r="D213" s="20" t="str">
        <v>借款利息</v>
      </c>
      <c r="E213" s="20" t="str">
        <v>姜玉枝利息</v>
      </c>
      <c r="F213" s="20">
        <v>2250</v>
      </c>
      <c r="G213" s="20">
        <v>0</v>
      </c>
      <c r="H213" s="20">
        <v>111004.12</v>
      </c>
      <c r="I213" s="28" t="str">
        <v>姜玉枝</v>
      </c>
      <c r="J213" s="20">
        <v>0</v>
      </c>
      <c r="K213" s="21">
        <v>202609</v>
      </c>
    </row>
    <row r="214" s="1" customFormat="1" ht="20" customHeight="1" spans="1:11">
      <c r="A214" s="30">
        <v>683</v>
      </c>
      <c r="B214" s="27">
        <v>46266</v>
      </c>
      <c r="C214" s="28" t="str">
        <v>典当微信</v>
      </c>
      <c r="D214" s="20" t="str">
        <v>借款利息</v>
      </c>
      <c r="E214" s="20" t="str">
        <v>林凯鑫利息</v>
      </c>
      <c r="F214" s="20">
        <v>1350</v>
      </c>
      <c r="G214" s="20">
        <v>0</v>
      </c>
      <c r="H214" s="20">
        <v>112354.12</v>
      </c>
      <c r="I214" s="28" t="str">
        <v>林凯鑫</v>
      </c>
      <c r="J214" s="20">
        <v>0</v>
      </c>
      <c r="K214" s="21">
        <v>202609</v>
      </c>
    </row>
    <row r="215" s="1" customFormat="1" ht="20" customHeight="1" spans="1:11">
      <c r="A215" s="30">
        <v>684</v>
      </c>
      <c r="B215" s="27">
        <v>46266</v>
      </c>
      <c r="C215" s="28" t="str">
        <v>典当微信</v>
      </c>
      <c r="D215" s="20" t="str">
        <v>渠道费用</v>
      </c>
      <c r="E215" s="20" t="str">
        <v>转唐嘉抽成款8月-叶敏</v>
      </c>
      <c r="F215" s="20">
        <v>0</v>
      </c>
      <c r="G215" s="20">
        <v>2080</v>
      </c>
      <c r="H215" s="20">
        <v>110274.12</v>
      </c>
      <c r="I215" s="28">
        <v>0</v>
      </c>
      <c r="J215" s="20">
        <v>0</v>
      </c>
      <c r="K215" s="21">
        <v>202609</v>
      </c>
    </row>
    <row r="216" s="1" customFormat="1" ht="20" customHeight="1" spans="1:11">
      <c r="A216" s="30">
        <v>685</v>
      </c>
      <c r="B216" s="27">
        <v>46266</v>
      </c>
      <c r="C216" s="28" t="str">
        <v>典当微信</v>
      </c>
      <c r="D216" s="20" t="str">
        <v>渠道费用</v>
      </c>
      <c r="E216" s="20" t="str">
        <v>转九相-</v>
      </c>
      <c r="F216" s="20">
        <v>0</v>
      </c>
      <c r="G216" s="20">
        <v>1200</v>
      </c>
      <c r="H216" s="20">
        <v>109074.12</v>
      </c>
      <c r="I216" s="28" t="str">
        <v>九相</v>
      </c>
      <c r="J216" s="20">
        <v>0</v>
      </c>
      <c r="K216" s="21">
        <v>202609</v>
      </c>
    </row>
    <row r="217" s="1" customFormat="1" ht="20" customHeight="1" spans="1:11">
      <c r="A217" s="30">
        <v>686</v>
      </c>
      <c r="B217" s="27">
        <v>46267</v>
      </c>
      <c r="C217" s="28" t="str">
        <v>典当微信</v>
      </c>
      <c r="D217" s="20" t="str">
        <v>借款利息</v>
      </c>
      <c r="E217" s="20" t="str">
        <v>叶金5000利息</v>
      </c>
      <c r="F217" s="20">
        <v>200</v>
      </c>
      <c r="G217" s="20">
        <v>0</v>
      </c>
      <c r="H217" s="20">
        <v>109274.12</v>
      </c>
      <c r="I217" s="28" t="str">
        <v>叶金</v>
      </c>
      <c r="J217" s="20">
        <v>0</v>
      </c>
      <c r="K217" s="21">
        <v>202609</v>
      </c>
    </row>
    <row r="218" s="1" customFormat="1" ht="20" customHeight="1" spans="1:11">
      <c r="A218" s="30">
        <v>687</v>
      </c>
      <c r="B218" s="27">
        <v>46266</v>
      </c>
      <c r="C218" s="28" t="str">
        <v>典当微信</v>
      </c>
      <c r="D218" s="20" t="str">
        <v>借款利息</v>
      </c>
      <c r="E218" s="20" t="str">
        <v>陈建华利息</v>
      </c>
      <c r="F218" s="20">
        <v>5000</v>
      </c>
      <c r="G218" s="20">
        <v>0</v>
      </c>
      <c r="H218" s="20">
        <v>114274.12</v>
      </c>
      <c r="I218" s="28" t="str">
        <v>陈建华</v>
      </c>
      <c r="J218" s="20">
        <v>0</v>
      </c>
      <c r="K218" s="21">
        <v>202609</v>
      </c>
    </row>
    <row r="219" s="1" customFormat="1" ht="20" customHeight="1" spans="1:11">
      <c r="A219" s="30">
        <v>688</v>
      </c>
      <c r="B219" s="27">
        <v>46268</v>
      </c>
      <c r="C219" s="28" t="str">
        <v>典当微信</v>
      </c>
      <c r="D219" s="20" t="str">
        <v>借款利息</v>
      </c>
      <c r="E219" s="20" t="str">
        <v>张品洲5万利息</v>
      </c>
      <c r="F219" s="20">
        <v>900</v>
      </c>
      <c r="G219" s="20">
        <v>0</v>
      </c>
      <c r="H219" s="20">
        <v>115174.12</v>
      </c>
      <c r="I219" s="28" t="str">
        <v>张品洲</v>
      </c>
      <c r="J219" s="20">
        <v>0</v>
      </c>
      <c r="K219" s="21">
        <v>202609</v>
      </c>
    </row>
    <row r="220" s="1" customFormat="1" ht="20" customHeight="1" spans="1:11">
      <c r="A220" s="30">
        <v>689</v>
      </c>
      <c r="B220" s="27">
        <v>46268</v>
      </c>
      <c r="C220" s="28" t="str">
        <v>典当微信</v>
      </c>
      <c r="D220" s="20" t="str">
        <v>水电费</v>
      </c>
      <c r="E220" s="20" t="str">
        <v>门店电费</v>
      </c>
      <c r="F220" s="20">
        <v>0</v>
      </c>
      <c r="G220" s="20">
        <v>1500</v>
      </c>
      <c r="H220" s="20">
        <v>113674.12</v>
      </c>
      <c r="I220" s="28">
        <v>0</v>
      </c>
      <c r="J220" s="20">
        <v>0</v>
      </c>
      <c r="K220" s="21">
        <v>202609</v>
      </c>
    </row>
    <row r="221" s="1" customFormat="1" ht="20" customHeight="1" spans="1:11">
      <c r="A221" s="30">
        <v>690</v>
      </c>
      <c r="B221" s="27">
        <v>46268</v>
      </c>
      <c r="C221" s="28" t="str">
        <v>典当微信</v>
      </c>
      <c r="D221" s="20" t="str">
        <v>办公费用</v>
      </c>
      <c r="E221" s="20" t="str">
        <v>手机充值</v>
      </c>
      <c r="F221" s="20">
        <v>0</v>
      </c>
      <c r="G221" s="20">
        <v>300</v>
      </c>
      <c r="H221" s="20">
        <v>113374.12</v>
      </c>
      <c r="I221" s="28">
        <v>0</v>
      </c>
      <c r="J221" s="20">
        <v>0</v>
      </c>
      <c r="K221" s="21">
        <v>202609</v>
      </c>
    </row>
    <row r="222" s="1" customFormat="1" ht="20" customHeight="1" spans="1:11">
      <c r="A222" s="30">
        <v>691</v>
      </c>
      <c r="B222" s="27">
        <v>46269</v>
      </c>
      <c r="C222" s="28" t="str">
        <v>典当微信</v>
      </c>
      <c r="D222" s="20" t="str">
        <v>借款利息</v>
      </c>
      <c r="E222" s="20" t="str">
        <v>郑庆民7月利息（5000）</v>
      </c>
      <c r="F222" s="20">
        <v>200</v>
      </c>
      <c r="G222" s="20">
        <v>0</v>
      </c>
      <c r="H222" s="20">
        <v>113574.12</v>
      </c>
      <c r="I222" s="28" t="str">
        <v>郑庆民</v>
      </c>
      <c r="J222" s="20">
        <v>0</v>
      </c>
      <c r="K222" s="21">
        <v>202609</v>
      </c>
    </row>
    <row r="223" s="1" customFormat="1" ht="20" customHeight="1" spans="1:11">
      <c r="A223" s="30">
        <v>692</v>
      </c>
      <c r="B223" s="27">
        <v>46269</v>
      </c>
      <c r="C223" s="28" t="str">
        <v>典当微信</v>
      </c>
      <c r="D223" s="20" t="str">
        <v>借款利息</v>
      </c>
      <c r="E223" s="20" t="str">
        <v>郑庆民8月利息（5000）</v>
      </c>
      <c r="F223" s="20">
        <v>200</v>
      </c>
      <c r="G223" s="20">
        <v>0</v>
      </c>
      <c r="H223" s="20">
        <v>113774.12</v>
      </c>
      <c r="I223" s="28" t="str">
        <v>郑庆民</v>
      </c>
      <c r="J223" s="20">
        <v>0</v>
      </c>
      <c r="K223" s="21">
        <v>202609</v>
      </c>
    </row>
    <row r="224" s="1" customFormat="1" ht="20" customHeight="1" spans="1:11">
      <c r="A224" s="30">
        <v>693</v>
      </c>
      <c r="B224" s="27">
        <v>46269</v>
      </c>
      <c r="C224" s="28" t="str">
        <v>典当微信</v>
      </c>
      <c r="D224" s="20" t="str">
        <v>借款利息</v>
      </c>
      <c r="E224" s="20" t="str">
        <v>郑庆民7月利息（3000）</v>
      </c>
      <c r="F224" s="20">
        <v>100</v>
      </c>
      <c r="G224" s="20">
        <v>0</v>
      </c>
      <c r="H224" s="20">
        <v>113874.12</v>
      </c>
      <c r="I224" s="28" t="str">
        <v>郑庆民</v>
      </c>
      <c r="J224" s="20">
        <v>0</v>
      </c>
      <c r="K224" s="21">
        <v>202609</v>
      </c>
    </row>
    <row r="225" s="1" customFormat="1" ht="20" customHeight="1" spans="1:11">
      <c r="A225" s="30">
        <v>694</v>
      </c>
      <c r="B225" s="27">
        <v>46269</v>
      </c>
      <c r="C225" s="28" t="str">
        <v>典当微信</v>
      </c>
      <c r="D225" s="20" t="str">
        <v>借款利息</v>
      </c>
      <c r="E225" s="20" t="str">
        <v>郑庆民9月利息（8000）</v>
      </c>
      <c r="F225" s="20">
        <v>240</v>
      </c>
      <c r="G225" s="20">
        <v>0</v>
      </c>
      <c r="H225" s="20">
        <v>114114.12</v>
      </c>
      <c r="I225" s="28" t="str">
        <v>郑庆民</v>
      </c>
      <c r="J225" s="20">
        <v>0</v>
      </c>
      <c r="K225" s="21">
        <v>202609</v>
      </c>
    </row>
    <row r="226" s="1" customFormat="1" ht="20" customHeight="1" spans="1:11">
      <c r="A226" s="30">
        <v>695</v>
      </c>
      <c r="B226" s="27">
        <v>46269</v>
      </c>
      <c r="C226" s="28" t="str">
        <v>典当微信</v>
      </c>
      <c r="D226" s="20" t="str">
        <v>借款利息</v>
      </c>
      <c r="E226" s="20" t="str">
        <v>郑庆民9月利息（1000）</v>
      </c>
      <c r="F226" s="20">
        <v>50</v>
      </c>
      <c r="G226" s="20">
        <v>0</v>
      </c>
      <c r="H226" s="20">
        <v>114164.12</v>
      </c>
      <c r="I226" s="28" t="str">
        <v>郑庆民</v>
      </c>
      <c r="J226" s="20">
        <v>0</v>
      </c>
      <c r="K226" s="21">
        <v>202609</v>
      </c>
    </row>
    <row r="227" s="1" customFormat="1" ht="20" customHeight="1" spans="1:11">
      <c r="A227" s="30">
        <v>696</v>
      </c>
      <c r="B227" s="27">
        <v>46269</v>
      </c>
      <c r="C227" s="28" t="str">
        <v>典当微信</v>
      </c>
      <c r="D227" s="20" t="str">
        <v>借款利息</v>
      </c>
      <c r="E227" s="20" t="str">
        <v>陈大鑫利息</v>
      </c>
      <c r="F227" s="20">
        <v>450</v>
      </c>
      <c r="G227" s="20">
        <v>0</v>
      </c>
      <c r="H227" s="20">
        <v>114614.12</v>
      </c>
      <c r="I227" s="28" t="str">
        <v>陈大鑫</v>
      </c>
      <c r="J227" s="20">
        <v>0</v>
      </c>
      <c r="K227" s="21">
        <v>202609</v>
      </c>
    </row>
    <row r="228" s="1" customFormat="1" ht="20" customHeight="1" spans="1:11">
      <c r="A228" s="30">
        <v>697</v>
      </c>
      <c r="B228" s="27">
        <v>46269</v>
      </c>
      <c r="C228" s="28" t="str">
        <v>典当微信</v>
      </c>
      <c r="D228" s="20" t="str">
        <v>手续费-收</v>
      </c>
      <c r="E228" s="20" t="str">
        <v>黄节山杂费，返渠道1000</v>
      </c>
      <c r="F228" s="20">
        <v>2000</v>
      </c>
      <c r="G228" s="20">
        <v>0</v>
      </c>
      <c r="H228" s="20">
        <v>116614.12</v>
      </c>
      <c r="I228" s="28" t="str">
        <v>黄节山</v>
      </c>
      <c r="J228" s="20">
        <v>0</v>
      </c>
      <c r="K228" s="21">
        <v>202609</v>
      </c>
    </row>
    <row r="229" s="1" customFormat="1" ht="20" customHeight="1" spans="1:11">
      <c r="A229" s="30">
        <v>698</v>
      </c>
      <c r="B229" s="27">
        <v>46269</v>
      </c>
      <c r="C229" s="28" t="str">
        <v>典当微信</v>
      </c>
      <c r="D229" s="20" t="str">
        <v>借款利息</v>
      </c>
      <c r="E229" s="20" t="str">
        <v>谢恩正8500利息</v>
      </c>
      <c r="F229" s="20">
        <v>300</v>
      </c>
      <c r="G229" s="20">
        <v>0</v>
      </c>
      <c r="H229" s="20">
        <v>116914.12</v>
      </c>
      <c r="I229" s="28" t="str">
        <v>谢恩正</v>
      </c>
      <c r="J229" s="20">
        <v>0</v>
      </c>
      <c r="K229" s="21">
        <v>202609</v>
      </c>
    </row>
    <row r="230" s="1" customFormat="1" ht="20" customHeight="1" spans="1:11">
      <c r="A230" s="30">
        <v>699</v>
      </c>
      <c r="B230" s="27">
        <v>46269</v>
      </c>
      <c r="C230" s="28" t="str">
        <v>典当微信</v>
      </c>
      <c r="D230" s="20" t="str">
        <v>借款利息</v>
      </c>
      <c r="E230" s="20" t="str">
        <v>陆林广7万利息</v>
      </c>
      <c r="F230" s="20">
        <v>2250</v>
      </c>
      <c r="G230" s="20">
        <v>0</v>
      </c>
      <c r="H230" s="20">
        <v>119164.12</v>
      </c>
      <c r="I230" s="28" t="str">
        <v>陆林广</v>
      </c>
      <c r="J230" s="20">
        <v>0</v>
      </c>
      <c r="K230" s="21">
        <v>202609</v>
      </c>
    </row>
    <row r="231" s="1" customFormat="1" ht="20" customHeight="1" spans="1:11">
      <c r="A231" s="30">
        <v>700</v>
      </c>
      <c r="B231" s="27">
        <v>46271</v>
      </c>
      <c r="C231" s="28" t="str">
        <v>典当微信</v>
      </c>
      <c r="D231" s="20" t="str">
        <v>借款利息</v>
      </c>
      <c r="E231" s="20" t="str">
        <v>张妍1.5万利息</v>
      </c>
      <c r="F231" s="20">
        <v>375</v>
      </c>
      <c r="G231" s="20">
        <v>0</v>
      </c>
      <c r="H231" s="20">
        <v>119539.12</v>
      </c>
      <c r="I231" s="28" t="str">
        <v>张妍</v>
      </c>
      <c r="J231" s="20">
        <v>0</v>
      </c>
      <c r="K231" s="21">
        <v>202609</v>
      </c>
    </row>
    <row r="232" s="1" customFormat="1" ht="20" customHeight="1" spans="1:11">
      <c r="A232" s="30">
        <v>701</v>
      </c>
      <c r="B232" s="27">
        <v>46270</v>
      </c>
      <c r="C232" s="28" t="str">
        <v>典当微信</v>
      </c>
      <c r="D232" s="20" t="str">
        <v>借款利息</v>
      </c>
      <c r="E232" s="20" t="str">
        <v>陈东4万利息</v>
      </c>
      <c r="F232" s="20">
        <v>1000</v>
      </c>
      <c r="G232" s="20">
        <v>0</v>
      </c>
      <c r="H232" s="20">
        <v>120539.12</v>
      </c>
      <c r="I232" s="28" t="str">
        <v>陈东</v>
      </c>
      <c r="J232" s="20">
        <v>0</v>
      </c>
      <c r="K232" s="21">
        <v>202609</v>
      </c>
    </row>
    <row r="233" s="1" customFormat="1" ht="20" customHeight="1" spans="1:11">
      <c r="A233" s="30">
        <v>702</v>
      </c>
      <c r="B233" s="27">
        <v>46270</v>
      </c>
      <c r="C233" s="28" t="str">
        <v>典当微信</v>
      </c>
      <c r="D233" s="20" t="str">
        <v>借款利息</v>
      </c>
      <c r="E233" s="20" t="str">
        <v>陈东3600利息</v>
      </c>
      <c r="F233" s="20">
        <v>200</v>
      </c>
      <c r="G233" s="20">
        <v>0</v>
      </c>
      <c r="H233" s="20">
        <v>120739.12</v>
      </c>
      <c r="I233" s="28" t="str">
        <v>陈东</v>
      </c>
      <c r="J233" s="20">
        <v>0</v>
      </c>
      <c r="K233" s="21">
        <v>202609</v>
      </c>
    </row>
    <row r="234" s="1" customFormat="1" ht="20" customHeight="1" spans="1:11">
      <c r="A234" s="30">
        <v>703</v>
      </c>
      <c r="B234" s="27">
        <v>46271</v>
      </c>
      <c r="C234" s="28" t="str">
        <v>典当微信</v>
      </c>
      <c r="D234" s="20" t="str">
        <v>借款利息</v>
      </c>
      <c r="E234" s="20" t="str">
        <v>柯重文利息</v>
      </c>
      <c r="F234" s="20">
        <v>200</v>
      </c>
      <c r="G234" s="20">
        <v>0</v>
      </c>
      <c r="H234" s="20">
        <v>120939.12</v>
      </c>
      <c r="I234" s="28" t="str">
        <v>柯重文</v>
      </c>
      <c r="J234" s="20">
        <v>0</v>
      </c>
      <c r="K234" s="21">
        <v>202609</v>
      </c>
    </row>
    <row r="235" s="1" customFormat="1" ht="20" customHeight="1" spans="1:11">
      <c r="A235" s="30">
        <v>704</v>
      </c>
      <c r="B235" s="27">
        <v>46271</v>
      </c>
      <c r="C235" s="28" t="str">
        <v>典当微信</v>
      </c>
      <c r="D235" s="20" t="str">
        <v>借款利息</v>
      </c>
      <c r="E235" s="20" t="str">
        <v>林文维2万利息</v>
      </c>
      <c r="F235" s="20">
        <v>300</v>
      </c>
      <c r="G235" s="20">
        <v>0</v>
      </c>
      <c r="H235" s="20">
        <v>121239.12</v>
      </c>
      <c r="I235" s="28" t="str">
        <v>林文维</v>
      </c>
      <c r="J235" s="20">
        <v>0</v>
      </c>
      <c r="K235" s="21">
        <v>202609</v>
      </c>
    </row>
    <row r="236" s="1" customFormat="1" ht="20" customHeight="1" spans="1:11">
      <c r="A236" s="30">
        <v>705</v>
      </c>
      <c r="B236" s="27">
        <v>46272</v>
      </c>
      <c r="C236" s="28" t="str">
        <v>典当微信</v>
      </c>
      <c r="D236" s="20" t="str">
        <v>借款利息</v>
      </c>
      <c r="E236" s="20" t="str">
        <v>常虹利息</v>
      </c>
      <c r="F236" s="20">
        <v>100</v>
      </c>
      <c r="G236" s="20">
        <v>0</v>
      </c>
      <c r="H236" s="20">
        <v>121339.12</v>
      </c>
      <c r="I236" s="28" t="str">
        <v>常虹</v>
      </c>
      <c r="J236" s="20">
        <v>0</v>
      </c>
      <c r="K236" s="21">
        <v>202609</v>
      </c>
    </row>
    <row r="237" s="1" customFormat="1" ht="20" customHeight="1" spans="1:11">
      <c r="A237" s="30">
        <v>706</v>
      </c>
      <c r="B237" s="27">
        <v>46272</v>
      </c>
      <c r="C237" s="28" t="str">
        <v>典当微信</v>
      </c>
      <c r="D237" s="20" t="str">
        <v>借款滞纳金</v>
      </c>
      <c r="E237" s="20" t="str">
        <v>常虹利息滞纳金30</v>
      </c>
      <c r="F237" s="20">
        <v>30</v>
      </c>
      <c r="G237" s="20">
        <v>0</v>
      </c>
      <c r="H237" s="20">
        <v>121369.12</v>
      </c>
      <c r="I237" s="28" t="str">
        <v>常虹</v>
      </c>
      <c r="J237" s="20">
        <v>0</v>
      </c>
      <c r="K237" s="21">
        <v>202609</v>
      </c>
    </row>
    <row r="238" s="1" customFormat="1" ht="20" customHeight="1" spans="1:11">
      <c r="A238" s="30">
        <v>707</v>
      </c>
      <c r="B238" s="27">
        <v>46272</v>
      </c>
      <c r="C238" s="28" t="str">
        <v>典当微信</v>
      </c>
      <c r="D238" s="20" t="str">
        <v>借款利息</v>
      </c>
      <c r="E238" s="20" t="str">
        <v>张建云利息</v>
      </c>
      <c r="F238" s="20">
        <v>250</v>
      </c>
      <c r="G238" s="20">
        <v>0</v>
      </c>
      <c r="H238" s="20">
        <v>121619.12</v>
      </c>
      <c r="I238" s="28" t="str">
        <v>张建云</v>
      </c>
      <c r="J238" s="20">
        <v>0</v>
      </c>
      <c r="K238" s="21">
        <v>202609</v>
      </c>
    </row>
    <row r="239" s="1" customFormat="1" ht="20" customHeight="1" spans="1:11">
      <c r="A239" s="30">
        <v>708</v>
      </c>
      <c r="B239" s="27">
        <v>46272</v>
      </c>
      <c r="C239" s="28" t="str">
        <v>典当微信</v>
      </c>
      <c r="D239" s="20" t="str">
        <v>渠道费用</v>
      </c>
      <c r="E239" s="20" t="str">
        <v>黄节山杂费，返渠道1000</v>
      </c>
      <c r="F239" s="20">
        <v>0</v>
      </c>
      <c r="G239" s="20">
        <v>1000</v>
      </c>
      <c r="H239" s="20">
        <v>120619.12</v>
      </c>
      <c r="I239" s="28">
        <v>0</v>
      </c>
      <c r="J239" s="20">
        <v>0</v>
      </c>
      <c r="K239" s="21">
        <v>202609</v>
      </c>
    </row>
    <row r="240" s="1" customFormat="1" ht="20" customHeight="1" spans="1:11">
      <c r="A240" s="30">
        <v>709</v>
      </c>
      <c r="B240" s="27">
        <v>46273</v>
      </c>
      <c r="C240" s="28" t="str">
        <v>典当微信</v>
      </c>
      <c r="D240" s="20" t="str">
        <v>借款本金</v>
      </c>
      <c r="E240" s="20" t="str">
        <v>李北茉还款</v>
      </c>
      <c r="F240" s="20">
        <v>29000</v>
      </c>
      <c r="G240" s="20">
        <v>0</v>
      </c>
      <c r="H240" s="20">
        <v>149619.12</v>
      </c>
      <c r="I240" s="28" t="str">
        <v>李北茉</v>
      </c>
      <c r="J240" s="20">
        <v>0</v>
      </c>
      <c r="K240" s="21">
        <v>202609</v>
      </c>
    </row>
    <row r="241" s="1" customFormat="1" ht="20" customHeight="1" spans="1:11">
      <c r="A241" s="30">
        <v>710</v>
      </c>
      <c r="B241" s="27">
        <v>46273</v>
      </c>
      <c r="C241" s="28" t="str">
        <v>典当微信</v>
      </c>
      <c r="D241" s="20" t="str">
        <v>借款利息</v>
      </c>
      <c r="E241" s="20" t="str">
        <v>何博文1.8万利息</v>
      </c>
      <c r="F241" s="20">
        <v>540</v>
      </c>
      <c r="G241" s="20">
        <v>0</v>
      </c>
      <c r="H241" s="20">
        <v>150159.12</v>
      </c>
      <c r="I241" s="28" t="str">
        <v>何博文</v>
      </c>
      <c r="J241" s="20">
        <v>0</v>
      </c>
      <c r="K241" s="21">
        <v>202609</v>
      </c>
    </row>
    <row r="242" s="1" customFormat="1" ht="20" customHeight="1" spans="1:11">
      <c r="A242" s="30">
        <v>711</v>
      </c>
      <c r="B242" s="27">
        <v>46273</v>
      </c>
      <c r="C242" s="28" t="str">
        <v>典当微信</v>
      </c>
      <c r="D242" s="20" t="str">
        <v>借款利息</v>
      </c>
      <c r="E242" s="20" t="str">
        <v>潘淑萍利息</v>
      </c>
      <c r="F242" s="20">
        <v>2500</v>
      </c>
      <c r="G242" s="20">
        <v>0</v>
      </c>
      <c r="H242" s="20">
        <v>152659.12</v>
      </c>
      <c r="I242" s="28" t="str">
        <v>潘淑萍</v>
      </c>
      <c r="J242" s="20">
        <v>0</v>
      </c>
      <c r="K242" s="21">
        <v>202609</v>
      </c>
    </row>
    <row r="243" s="1" customFormat="1" ht="20" customHeight="1" spans="1:11">
      <c r="A243" s="30">
        <v>712</v>
      </c>
      <c r="B243" s="27">
        <v>46273</v>
      </c>
      <c r="C243" s="28" t="str">
        <v>典当微信</v>
      </c>
      <c r="D243" s="20" t="str">
        <v>借款利息</v>
      </c>
      <c r="E243" s="20" t="str">
        <v>严为志利息</v>
      </c>
      <c r="F243" s="20">
        <v>3500</v>
      </c>
      <c r="G243" s="20">
        <v>0</v>
      </c>
      <c r="H243" s="20">
        <v>156159.12</v>
      </c>
      <c r="I243" s="28" t="str">
        <v>严为志</v>
      </c>
      <c r="J243" s="20">
        <v>0</v>
      </c>
      <c r="K243" s="21">
        <v>202609</v>
      </c>
    </row>
    <row r="244" s="1" customFormat="1" ht="20" customHeight="1" spans="1:11">
      <c r="A244" s="30">
        <v>713</v>
      </c>
      <c r="B244" s="27">
        <v>46274</v>
      </c>
      <c r="C244" s="28" t="str">
        <v>典当微信</v>
      </c>
      <c r="D244" s="20" t="str">
        <v>借款利息</v>
      </c>
      <c r="E244" s="20" t="str">
        <v>曾云利息</v>
      </c>
      <c r="F244" s="20">
        <v>2000</v>
      </c>
      <c r="G244" s="20">
        <v>0</v>
      </c>
      <c r="H244" s="20">
        <v>158159.12</v>
      </c>
      <c r="I244" s="28" t="str">
        <v>曾云</v>
      </c>
      <c r="J244" s="20">
        <v>0</v>
      </c>
      <c r="K244" s="21">
        <v>202609</v>
      </c>
    </row>
    <row r="245" s="1" customFormat="1" ht="20" customHeight="1" spans="1:11">
      <c r="A245" s="30">
        <v>714</v>
      </c>
      <c r="B245" s="27">
        <v>46274</v>
      </c>
      <c r="C245" s="28" t="str">
        <v>典当微信</v>
      </c>
      <c r="D245" s="20" t="str">
        <v>办公费用</v>
      </c>
      <c r="E245" s="20" t="str">
        <v>严哥报销款</v>
      </c>
      <c r="F245" s="20">
        <v>0</v>
      </c>
      <c r="G245" s="20">
        <v>194</v>
      </c>
      <c r="H245" s="20">
        <v>157965.12</v>
      </c>
      <c r="I245" s="28">
        <v>0</v>
      </c>
      <c r="J245" s="20">
        <v>0</v>
      </c>
      <c r="K245" s="21">
        <v>202609</v>
      </c>
    </row>
    <row r="246" s="1" customFormat="1" ht="20" customHeight="1" spans="1:11">
      <c r="A246" s="30">
        <v>715</v>
      </c>
      <c r="B246" s="27">
        <v>46274</v>
      </c>
      <c r="C246" s="28" t="str">
        <v>典当微信</v>
      </c>
      <c r="D246" s="20" t="str">
        <v>办公费用</v>
      </c>
      <c r="E246" s="20" t="str">
        <v>陈琴报销款</v>
      </c>
      <c r="F246" s="20">
        <v>0</v>
      </c>
      <c r="G246" s="20">
        <v>181</v>
      </c>
      <c r="H246" s="20">
        <v>157784.12</v>
      </c>
      <c r="I246" s="28">
        <v>0</v>
      </c>
      <c r="J246" s="20">
        <v>0</v>
      </c>
      <c r="K246" s="21">
        <v>202609</v>
      </c>
    </row>
    <row r="247" s="1" customFormat="1" ht="20" customHeight="1" spans="1:11">
      <c r="A247" s="30">
        <v>716</v>
      </c>
      <c r="B247" s="27">
        <v>46274</v>
      </c>
      <c r="C247" s="28" t="str">
        <v>典当微信</v>
      </c>
      <c r="D247" s="20" t="str">
        <v>办公费用</v>
      </c>
      <c r="E247" s="20" t="str">
        <v>洪梦麟报销款</v>
      </c>
      <c r="F247" s="20">
        <v>0</v>
      </c>
      <c r="G247" s="20">
        <v>344</v>
      </c>
      <c r="H247" s="20">
        <v>157440.12</v>
      </c>
      <c r="I247" s="28">
        <v>0</v>
      </c>
      <c r="J247" s="20">
        <v>0</v>
      </c>
      <c r="K247" s="21">
        <v>202609</v>
      </c>
    </row>
    <row r="248" s="1" customFormat="1" ht="20" customHeight="1" spans="1:11">
      <c r="A248" s="30">
        <v>717</v>
      </c>
      <c r="B248" s="27">
        <v>46275</v>
      </c>
      <c r="C248" s="28" t="str">
        <v>典当微信</v>
      </c>
      <c r="D248" s="20" t="str">
        <v>借款利息</v>
      </c>
      <c r="E248" s="20" t="str">
        <v>方士雯利息</v>
      </c>
      <c r="F248" s="20">
        <v>1350</v>
      </c>
      <c r="G248" s="20">
        <v>0</v>
      </c>
      <c r="H248" s="20">
        <v>158790.12</v>
      </c>
      <c r="I248" s="28" t="str">
        <v>方士雯</v>
      </c>
      <c r="J248" s="20">
        <v>0</v>
      </c>
      <c r="K248" s="21">
        <v>202609</v>
      </c>
    </row>
    <row r="249" s="1" customFormat="1" ht="20" customHeight="1" spans="1:11">
      <c r="A249" s="30">
        <v>718</v>
      </c>
      <c r="B249" s="27">
        <v>46275</v>
      </c>
      <c r="C249" s="28" t="str">
        <v>典当微信</v>
      </c>
      <c r="D249" s="20" t="str">
        <v>借款利息</v>
      </c>
      <c r="E249" s="20" t="str">
        <v>郑庆民8月利息（3000）</v>
      </c>
      <c r="F249" s="20">
        <v>100</v>
      </c>
      <c r="G249" s="20">
        <v>0</v>
      </c>
      <c r="H249" s="20">
        <v>158890.12</v>
      </c>
      <c r="I249" s="28" t="str">
        <v>郑庆民</v>
      </c>
      <c r="J249" s="20">
        <v>0</v>
      </c>
      <c r="K249" s="21">
        <v>202609</v>
      </c>
    </row>
    <row r="250" s="1" customFormat="1" ht="20" customHeight="1" spans="1:11">
      <c r="A250" s="30">
        <v>719</v>
      </c>
      <c r="B250" s="27">
        <v>46275</v>
      </c>
      <c r="C250" s="28" t="str">
        <v>典当微信</v>
      </c>
      <c r="D250" s="20" t="str">
        <v>借款利息</v>
      </c>
      <c r="E250" s="20" t="str">
        <v>郑庆民8月利息（4500）</v>
      </c>
      <c r="F250" s="20">
        <v>200</v>
      </c>
      <c r="G250" s="20">
        <v>0</v>
      </c>
      <c r="H250" s="20">
        <v>159090.12</v>
      </c>
      <c r="I250" s="28" t="str">
        <v>郑庆民</v>
      </c>
      <c r="J250" s="20">
        <v>0</v>
      </c>
      <c r="K250" s="21">
        <v>202609</v>
      </c>
    </row>
    <row r="251" s="1" customFormat="1" ht="20" customHeight="1" spans="1:11">
      <c r="A251" s="30">
        <v>720</v>
      </c>
      <c r="B251" s="27">
        <v>46275</v>
      </c>
      <c r="C251" s="28" t="str">
        <v>典当微信</v>
      </c>
      <c r="D251" s="20" t="str">
        <v>借款利息</v>
      </c>
      <c r="E251" s="20" t="str">
        <v>钱蔚宏利息</v>
      </c>
      <c r="F251" s="20">
        <v>200</v>
      </c>
      <c r="G251" s="20">
        <v>0</v>
      </c>
      <c r="H251" s="20">
        <v>159290.12</v>
      </c>
      <c r="I251" s="28" t="str">
        <v>钱蔚宏</v>
      </c>
      <c r="J251" s="20">
        <v>0</v>
      </c>
      <c r="K251" s="21">
        <v>202609</v>
      </c>
    </row>
    <row r="252" s="1" customFormat="1" ht="16.5" spans="1:11">
      <c r="A252" s="30">
        <v>721</v>
      </c>
      <c r="B252" s="27">
        <v>46275</v>
      </c>
      <c r="C252" s="28" t="str">
        <v>典当微信</v>
      </c>
      <c r="D252" s="20" t="str">
        <v>借款利息</v>
      </c>
      <c r="E252" s="20" t="str">
        <v>曾光雄2万利息</v>
      </c>
      <c r="F252" s="20">
        <v>500</v>
      </c>
      <c r="G252" s="20">
        <v>0</v>
      </c>
      <c r="H252" s="20">
        <v>159790.12</v>
      </c>
      <c r="I252" s="28" t="str">
        <v>曾光雄</v>
      </c>
      <c r="J252" s="20">
        <v>0</v>
      </c>
      <c r="K252" s="21">
        <v>202609</v>
      </c>
    </row>
    <row r="253" s="1" customFormat="1" ht="16.5" spans="1:11">
      <c r="A253" s="30">
        <v>756</v>
      </c>
      <c r="B253" s="27">
        <v>46275</v>
      </c>
      <c r="C253" s="28" t="str">
        <v>典当微信</v>
      </c>
      <c r="D253" s="20" t="str">
        <v>借款利息</v>
      </c>
      <c r="E253" s="20" t="str">
        <v>张帆利息</v>
      </c>
      <c r="F253" s="20">
        <v>1400</v>
      </c>
      <c r="G253" s="20">
        <v>0</v>
      </c>
      <c r="H253" s="20">
        <v>161190.12</v>
      </c>
      <c r="I253" s="28" t="str">
        <v>张帆</v>
      </c>
      <c r="J253" s="20">
        <v>0</v>
      </c>
      <c r="K253" s="21">
        <v>202609</v>
      </c>
    </row>
    <row r="254" s="1" customFormat="1" ht="16.5" spans="1:11">
      <c r="A254" s="30">
        <v>757</v>
      </c>
      <c r="B254" s="27">
        <v>46275</v>
      </c>
      <c r="C254" s="28" t="str">
        <v>典当微信</v>
      </c>
      <c r="D254" s="20" t="str">
        <v>借款利息</v>
      </c>
      <c r="E254" s="20" t="str">
        <v>杨繁利息+滞纳金</v>
      </c>
      <c r="F254" s="20">
        <v>900</v>
      </c>
      <c r="G254" s="20">
        <v>0</v>
      </c>
      <c r="H254" s="20">
        <v>162090.12</v>
      </c>
      <c r="I254" s="28" t="str">
        <v>杨繁</v>
      </c>
      <c r="J254" s="20">
        <v>0</v>
      </c>
      <c r="K254" s="21">
        <v>202609</v>
      </c>
    </row>
    <row r="255" s="1" customFormat="1" ht="16.5" spans="1:11">
      <c r="A255" s="30">
        <v>758</v>
      </c>
      <c r="B255" s="27">
        <v>46276</v>
      </c>
      <c r="C255" s="28" t="str">
        <v>典当微信</v>
      </c>
      <c r="D255" s="20" t="str">
        <v>借款本金</v>
      </c>
      <c r="E255" s="20" t="str">
        <v>严为志本金5000</v>
      </c>
      <c r="F255" s="20">
        <v>5000</v>
      </c>
      <c r="G255" s="20">
        <v>0</v>
      </c>
      <c r="H255" s="20">
        <v>167090.12</v>
      </c>
      <c r="I255" s="28" t="str">
        <v>严为志</v>
      </c>
      <c r="J255" s="20">
        <v>0</v>
      </c>
      <c r="K255" s="21">
        <v>202609</v>
      </c>
    </row>
    <row r="256" s="1" customFormat="1" ht="16.5" spans="1:11">
      <c r="A256" s="30">
        <v>759</v>
      </c>
      <c r="B256" s="27">
        <v>46276</v>
      </c>
      <c r="C256" s="28" t="str">
        <v>典当微信</v>
      </c>
      <c r="D256" s="20" t="str">
        <v>借款利息</v>
      </c>
      <c r="E256" s="20" t="str">
        <v>叶银4.7万利息850</v>
      </c>
      <c r="F256" s="20">
        <v>850</v>
      </c>
      <c r="G256" s="20">
        <v>0</v>
      </c>
      <c r="H256" s="20">
        <v>167940.12</v>
      </c>
      <c r="I256" s="28" t="str">
        <v>叶银</v>
      </c>
      <c r="J256" s="20">
        <v>0</v>
      </c>
      <c r="K256" s="21">
        <v>202609</v>
      </c>
    </row>
    <row r="257" s="1" customFormat="1" ht="16.5" spans="1:11">
      <c r="A257" s="30">
        <v>760</v>
      </c>
      <c r="B257" s="27">
        <v>46277</v>
      </c>
      <c r="C257" s="28" t="str">
        <v>典当微信</v>
      </c>
      <c r="D257" s="20" t="str">
        <v>借款利息</v>
      </c>
      <c r="E257" s="20" t="str">
        <v>黄长燕利息+滞纳金</v>
      </c>
      <c r="F257" s="20">
        <v>360</v>
      </c>
      <c r="G257" s="20">
        <v>0</v>
      </c>
      <c r="H257" s="20">
        <v>168300.12</v>
      </c>
      <c r="I257" s="28" t="str">
        <v>黄长燕</v>
      </c>
      <c r="J257" s="20">
        <v>0</v>
      </c>
      <c r="K257" s="21">
        <v>202609</v>
      </c>
    </row>
    <row r="258" s="1" customFormat="1" ht="16.5" spans="1:11">
      <c r="A258" s="30">
        <v>761</v>
      </c>
      <c r="B258" s="27">
        <v>46277</v>
      </c>
      <c r="C258" s="28" t="str">
        <v>典当微信</v>
      </c>
      <c r="D258" s="20" t="str">
        <v>借款利息</v>
      </c>
      <c r="E258" s="20" t="str">
        <v>林文福5.5万利息+8万利息</v>
      </c>
      <c r="F258" s="20">
        <v>2525</v>
      </c>
      <c r="G258" s="20">
        <v>0</v>
      </c>
      <c r="H258" s="20">
        <v>170825.12</v>
      </c>
      <c r="I258" s="28" t="str">
        <v>林文福</v>
      </c>
      <c r="J258" s="20">
        <v>0</v>
      </c>
      <c r="K258" s="21">
        <v>202609</v>
      </c>
    </row>
    <row r="259" s="1" customFormat="1" ht="16.5" spans="1:11">
      <c r="A259" s="30">
        <v>762</v>
      </c>
      <c r="B259" s="27">
        <v>46278</v>
      </c>
      <c r="C259" s="28" t="str">
        <v>典当微信</v>
      </c>
      <c r="D259" s="20" t="str">
        <v>借款利息</v>
      </c>
      <c r="E259" s="20" t="str">
        <v>叶银1.5万利息</v>
      </c>
      <c r="F259" s="20">
        <v>270</v>
      </c>
      <c r="G259" s="20">
        <v>0</v>
      </c>
      <c r="H259" s="20">
        <v>171095.12</v>
      </c>
      <c r="I259" s="28" t="str">
        <v>叶银</v>
      </c>
      <c r="J259" s="20">
        <v>0</v>
      </c>
      <c r="K259" s="21">
        <v>202609</v>
      </c>
    </row>
    <row r="260" s="1" customFormat="1" ht="16.5" spans="1:11">
      <c r="A260" s="30">
        <v>763</v>
      </c>
      <c r="B260" s="27">
        <v>46279</v>
      </c>
      <c r="C260" s="28" t="str">
        <v>典当微信</v>
      </c>
      <c r="D260" s="20" t="str">
        <v>借款利息</v>
      </c>
      <c r="E260" s="20" t="str">
        <v>郑万楼押车利息</v>
      </c>
      <c r="F260" s="20">
        <v>2250</v>
      </c>
      <c r="G260" s="20">
        <v>0</v>
      </c>
      <c r="H260" s="20">
        <v>173345.12</v>
      </c>
      <c r="I260" s="28" t="str">
        <v>郑万楼</v>
      </c>
      <c r="J260" s="20">
        <v>0</v>
      </c>
      <c r="K260" s="21">
        <v>202609</v>
      </c>
    </row>
    <row r="261" s="1" customFormat="1" ht="16.5" spans="1:11">
      <c r="A261" s="30">
        <v>764</v>
      </c>
      <c r="B261" s="27">
        <v>46279</v>
      </c>
      <c r="C261" s="28" t="str">
        <v>典当微信</v>
      </c>
      <c r="D261" s="20" t="str">
        <v>借款利息</v>
      </c>
      <c r="E261" s="20" t="str">
        <v>陈敏峰利息</v>
      </c>
      <c r="F261" s="20">
        <v>120</v>
      </c>
      <c r="G261" s="20">
        <v>0</v>
      </c>
      <c r="H261" s="20">
        <v>173465.12</v>
      </c>
      <c r="I261" s="28" t="str">
        <v>陈敏峰</v>
      </c>
      <c r="J261" s="20">
        <v>0</v>
      </c>
      <c r="K261" s="21">
        <v>202609</v>
      </c>
    </row>
    <row r="262" s="1" customFormat="1" ht="16.5" spans="1:11">
      <c r="A262" s="30">
        <v>765</v>
      </c>
      <c r="B262" s="27">
        <v>46279</v>
      </c>
      <c r="C262" s="28" t="str">
        <v>典当微信</v>
      </c>
      <c r="D262" s="20" t="str">
        <v>社医保</v>
      </c>
      <c r="E262" s="20" t="str">
        <v>李斌转9月医社保款</v>
      </c>
      <c r="F262" s="20">
        <v>1516.74</v>
      </c>
      <c r="G262" s="20">
        <v>0</v>
      </c>
      <c r="H262" s="20">
        <v>174981.86</v>
      </c>
      <c r="I262" s="28">
        <v>0</v>
      </c>
      <c r="J262" s="20">
        <v>0</v>
      </c>
      <c r="K262" s="21">
        <v>202609</v>
      </c>
    </row>
    <row r="263" s="1" customFormat="1" ht="16.5" spans="1:11">
      <c r="A263" s="30">
        <v>766</v>
      </c>
      <c r="B263" s="27">
        <v>46279</v>
      </c>
      <c r="C263" s="28" t="str">
        <v>典当微信</v>
      </c>
      <c r="D263" s="20" t="str">
        <v>借款利息</v>
      </c>
      <c r="E263" s="20" t="str">
        <v>陈隆鑫2.6万利息+0.47万利息</v>
      </c>
      <c r="F263" s="20">
        <v>720</v>
      </c>
      <c r="G263" s="20">
        <v>0</v>
      </c>
      <c r="H263" s="20">
        <v>175701.86</v>
      </c>
      <c r="I263" s="28" t="str">
        <v>陈隆鑫</v>
      </c>
      <c r="J263" s="20">
        <v>0</v>
      </c>
      <c r="K263" s="21">
        <v>202609</v>
      </c>
    </row>
    <row r="264" s="1" customFormat="1" ht="16.5" spans="1:11">
      <c r="A264" s="30">
        <v>787</v>
      </c>
      <c r="B264" s="27">
        <v>46280</v>
      </c>
      <c r="C264" s="28" t="str">
        <v>典当微信</v>
      </c>
      <c r="D264" s="20" t="str">
        <v>借款利息</v>
      </c>
      <c r="E264" s="20" t="str">
        <v>王昌耿2万利息</v>
      </c>
      <c r="F264" s="20">
        <v>400</v>
      </c>
      <c r="G264" s="20">
        <v>0</v>
      </c>
      <c r="H264" s="20">
        <v>176101.86</v>
      </c>
      <c r="I264" s="28" t="str">
        <v>王昌耿</v>
      </c>
      <c r="J264" s="20">
        <v>0</v>
      </c>
      <c r="K264" s="21">
        <v>202609</v>
      </c>
    </row>
    <row r="265" s="1" customFormat="1" ht="16.5" spans="1:11">
      <c r="A265" s="30">
        <v>788</v>
      </c>
      <c r="B265" s="27">
        <v>46280</v>
      </c>
      <c r="C265" s="28" t="str">
        <v>典当微信</v>
      </c>
      <c r="D265" s="20" t="str">
        <v>借款利息</v>
      </c>
      <c r="E265" s="20" t="str">
        <v>陈东2万利息</v>
      </c>
      <c r="F265" s="20">
        <v>500</v>
      </c>
      <c r="G265" s="20">
        <v>0</v>
      </c>
      <c r="H265" s="20">
        <v>176601.86</v>
      </c>
      <c r="I265" s="28" t="str">
        <v>陈东</v>
      </c>
      <c r="J265" s="20">
        <v>0</v>
      </c>
      <c r="K265" s="21">
        <v>202609</v>
      </c>
    </row>
    <row r="266" s="1" customFormat="1" ht="16.5" spans="1:11">
      <c r="A266" s="30">
        <v>789</v>
      </c>
      <c r="B266" s="27">
        <v>46280</v>
      </c>
      <c r="C266" s="28" t="str">
        <v>典当微信</v>
      </c>
      <c r="D266" s="20" t="str">
        <v>借款利息</v>
      </c>
      <c r="E266" s="20" t="str">
        <v>曾光雄6000利息</v>
      </c>
      <c r="F266" s="20">
        <v>150</v>
      </c>
      <c r="G266" s="20">
        <v>0</v>
      </c>
      <c r="H266" s="20">
        <v>176751.86</v>
      </c>
      <c r="I266" s="28" t="str">
        <v>曾光雄</v>
      </c>
      <c r="J266" s="20">
        <v>0</v>
      </c>
      <c r="K266" s="21">
        <v>202609</v>
      </c>
    </row>
    <row r="267" s="1" customFormat="1" ht="16.5" spans="1:11">
      <c r="A267" s="30">
        <v>790</v>
      </c>
      <c r="B267" s="27">
        <v>46280</v>
      </c>
      <c r="C267" s="28" t="str">
        <v>典当微信</v>
      </c>
      <c r="D267" s="20" t="str">
        <v>借款利息</v>
      </c>
      <c r="E267" s="20" t="str">
        <v>陈天敏利息-明道</v>
      </c>
      <c r="F267" s="20">
        <v>4004</v>
      </c>
      <c r="G267" s="20">
        <v>0</v>
      </c>
      <c r="H267" s="20">
        <v>180755.86</v>
      </c>
      <c r="I267" s="28" t="str">
        <v>陈天敏</v>
      </c>
      <c r="J267" s="20">
        <v>0</v>
      </c>
      <c r="K267" s="21">
        <v>202609</v>
      </c>
    </row>
    <row r="268" s="1" customFormat="1" ht="16.5" spans="1:11">
      <c r="A268" s="30"/>
      <c r="B268" s="27"/>
      <c r="C268" s="28"/>
      <c r="D268" s="20"/>
      <c r="E268" s="20"/>
      <c r="F268" s="20"/>
      <c r="G268" s="20"/>
      <c r="H268" s="20"/>
      <c r="I268" s="28"/>
      <c r="J268" s="20"/>
      <c r="K268" s="21"/>
    </row>
    <row r="269" s="1" customFormat="1" ht="16.5" spans="1:11">
      <c r="A269" s="30"/>
      <c r="B269" s="27"/>
      <c r="C269" s="28"/>
      <c r="D269" s="20"/>
      <c r="E269" s="20"/>
      <c r="F269" s="20"/>
      <c r="G269" s="20"/>
      <c r="H269" s="20"/>
      <c r="I269" s="28"/>
      <c r="J269" s="20"/>
      <c r="K269" s="21"/>
    </row>
    <row r="270" s="1" customFormat="1" ht="16.5" spans="1:11">
      <c r="A270" s="30"/>
      <c r="B270" s="27"/>
      <c r="C270" s="28"/>
      <c r="D270" s="20"/>
      <c r="E270" s="20"/>
      <c r="F270" s="20"/>
      <c r="G270" s="20"/>
      <c r="H270" s="20"/>
      <c r="I270" s="28"/>
      <c r="J270" s="20"/>
      <c r="K270" s="21"/>
    </row>
    <row r="271" s="1" customFormat="1" ht="16.5" spans="1:11">
      <c r="A271" s="30"/>
      <c r="B271" s="27"/>
      <c r="C271" s="28"/>
      <c r="D271" s="20"/>
      <c r="E271" s="20"/>
      <c r="F271" s="20"/>
      <c r="G271" s="20"/>
      <c r="H271" s="20"/>
      <c r="I271" s="28"/>
      <c r="J271" s="20"/>
      <c r="K271" s="21"/>
    </row>
    <row r="272" s="1" customFormat="1" ht="16.5" spans="1:11">
      <c r="A272" s="30"/>
      <c r="B272" s="27"/>
      <c r="C272" s="28"/>
      <c r="D272" s="20"/>
      <c r="E272" s="20"/>
      <c r="F272" s="20"/>
      <c r="G272" s="20"/>
      <c r="H272" s="20"/>
      <c r="I272" s="28"/>
      <c r="J272" s="20"/>
      <c r="K272" s="21"/>
    </row>
    <row r="273" s="1" customFormat="1" ht="16.5" spans="1:11">
      <c r="A273" s="30"/>
      <c r="B273" s="27"/>
      <c r="C273" s="28"/>
      <c r="D273" s="20"/>
      <c r="E273" s="20"/>
      <c r="F273" s="20"/>
      <c r="G273" s="20"/>
      <c r="H273" s="20"/>
      <c r="I273" s="28"/>
      <c r="J273" s="20"/>
      <c r="K273" s="21"/>
    </row>
    <row r="274" s="1" customFormat="1" ht="16.5" spans="1:11">
      <c r="A274" s="30"/>
      <c r="B274" s="27"/>
      <c r="C274" s="28"/>
      <c r="D274" s="20"/>
      <c r="E274" s="20"/>
      <c r="F274" s="20"/>
      <c r="G274" s="20"/>
      <c r="H274" s="20"/>
      <c r="I274" s="28"/>
      <c r="J274" s="20"/>
      <c r="K274" s="21"/>
    </row>
    <row r="275" s="1" customFormat="1" ht="16.5" spans="1:11">
      <c r="A275" s="30"/>
      <c r="B275" s="27"/>
      <c r="C275" s="28"/>
      <c r="D275" s="20"/>
      <c r="E275" s="20"/>
      <c r="F275" s="20"/>
      <c r="G275" s="20"/>
      <c r="H275" s="20"/>
      <c r="I275" s="28"/>
      <c r="J275" s="20"/>
      <c r="K275" s="21"/>
    </row>
    <row r="276" s="1" customFormat="1" ht="16.5" spans="1:11">
      <c r="A276" s="30"/>
      <c r="B276" s="27"/>
      <c r="C276" s="28"/>
      <c r="D276" s="20"/>
      <c r="E276" s="20"/>
      <c r="F276" s="20"/>
      <c r="G276" s="20"/>
      <c r="H276" s="20"/>
      <c r="I276" s="28"/>
      <c r="J276" s="20"/>
      <c r="K276" s="21"/>
    </row>
    <row r="277" s="1" customFormat="1" ht="16.5" spans="1:11">
      <c r="A277" s="30"/>
      <c r="B277" s="27"/>
      <c r="C277" s="28"/>
      <c r="D277" s="20"/>
      <c r="E277" s="20"/>
      <c r="F277" s="20"/>
      <c r="G277" s="20"/>
      <c r="H277" s="20"/>
      <c r="I277" s="28"/>
      <c r="J277" s="20"/>
      <c r="K277" s="21"/>
    </row>
    <row r="278" s="1" customFormat="1" ht="16.5" spans="1:11">
      <c r="A278" s="30"/>
      <c r="B278" s="27"/>
      <c r="C278" s="28"/>
      <c r="D278" s="20"/>
      <c r="E278" s="20"/>
      <c r="F278" s="20"/>
      <c r="G278" s="20"/>
      <c r="H278" s="20"/>
      <c r="I278" s="28"/>
      <c r="J278" s="20"/>
      <c r="K278" s="21"/>
    </row>
    <row r="279" s="1" customFormat="1" ht="16.5" spans="1:11">
      <c r="A279" s="30"/>
      <c r="B279" s="27"/>
      <c r="C279" s="28"/>
      <c r="D279" s="20"/>
      <c r="E279" s="20"/>
      <c r="F279" s="20"/>
      <c r="G279" s="20"/>
      <c r="H279" s="20"/>
      <c r="I279" s="28"/>
      <c r="J279" s="20"/>
      <c r="K279" s="21"/>
    </row>
    <row r="280" s="1" customFormat="1" ht="16.5" spans="1:11">
      <c r="A280" s="30"/>
      <c r="B280" s="27"/>
      <c r="C280" s="28"/>
      <c r="D280" s="20"/>
      <c r="E280" s="20"/>
      <c r="F280" s="20"/>
      <c r="G280" s="20"/>
      <c r="H280" s="20"/>
      <c r="I280" s="28"/>
      <c r="J280" s="20"/>
      <c r="K280" s="21"/>
    </row>
    <row r="281" s="1" customFormat="1" ht="16.5" spans="1:11">
      <c r="A281" s="30"/>
      <c r="B281" s="27"/>
      <c r="C281" s="28"/>
      <c r="D281" s="20"/>
      <c r="E281" s="20"/>
      <c r="F281" s="20"/>
      <c r="G281" s="20"/>
      <c r="H281" s="20"/>
      <c r="I281" s="28"/>
      <c r="J281" s="20"/>
      <c r="K281" s="21"/>
    </row>
    <row r="282" s="1" customFormat="1" ht="16.5" spans="1:11">
      <c r="A282" s="30"/>
      <c r="B282" s="27"/>
      <c r="C282" s="28"/>
      <c r="D282" s="20"/>
      <c r="E282" s="20"/>
      <c r="F282" s="20"/>
      <c r="G282" s="20"/>
      <c r="H282" s="20"/>
      <c r="I282" s="28"/>
      <c r="J282" s="20"/>
      <c r="K282" s="21"/>
    </row>
    <row r="283" s="1" customFormat="1" ht="16.5" spans="1:11">
      <c r="A283" s="30"/>
      <c r="B283" s="27"/>
      <c r="C283" s="28"/>
      <c r="D283" s="20"/>
      <c r="E283" s="20"/>
      <c r="F283" s="20"/>
      <c r="G283" s="20"/>
      <c r="H283" s="20"/>
      <c r="I283" s="28"/>
      <c r="J283" s="20"/>
      <c r="K283" s="21"/>
    </row>
    <row r="284" s="1" customFormat="1" ht="16.5" spans="1:11">
      <c r="A284" s="30"/>
      <c r="B284" s="27"/>
      <c r="C284" s="28"/>
      <c r="D284" s="20"/>
      <c r="E284" s="20"/>
      <c r="F284" s="20"/>
      <c r="G284" s="20"/>
      <c r="H284" s="20"/>
      <c r="I284" s="28"/>
      <c r="J284" s="20"/>
      <c r="K284" s="21"/>
    </row>
    <row r="285" s="1" customFormat="1" ht="16.5" spans="1:11">
      <c r="A285" s="30"/>
      <c r="B285" s="27"/>
      <c r="C285" s="28"/>
      <c r="D285" s="20"/>
      <c r="E285" s="20"/>
      <c r="F285" s="20"/>
      <c r="G285" s="20"/>
      <c r="H285" s="20"/>
      <c r="I285" s="28"/>
      <c r="J285" s="20"/>
      <c r="K285" s="21"/>
    </row>
    <row r="286" s="1" customFormat="1" ht="16.5" spans="1:11">
      <c r="A286" s="30"/>
      <c r="B286" s="27"/>
      <c r="C286" s="28"/>
      <c r="D286" s="20"/>
      <c r="E286" s="20"/>
      <c r="F286" s="20"/>
      <c r="G286" s="20"/>
      <c r="H286" s="20"/>
      <c r="I286" s="28"/>
      <c r="J286" s="20"/>
      <c r="K286" s="21"/>
    </row>
    <row r="287" s="1" customFormat="1" ht="16.5" spans="1:11">
      <c r="A287" s="30"/>
      <c r="B287" s="27"/>
      <c r="C287" s="28"/>
      <c r="D287" s="20"/>
      <c r="E287" s="20"/>
      <c r="F287" s="20"/>
      <c r="G287" s="20"/>
      <c r="H287" s="20"/>
      <c r="I287" s="28"/>
      <c r="J287" s="20"/>
      <c r="K287" s="21"/>
    </row>
    <row r="288" s="1" customFormat="1" ht="16.5" spans="1:11">
      <c r="A288" s="30"/>
      <c r="B288" s="27"/>
      <c r="C288" s="28"/>
      <c r="D288" s="20"/>
      <c r="E288" s="20"/>
      <c r="F288" s="20"/>
      <c r="G288" s="20"/>
      <c r="H288" s="20"/>
      <c r="I288" s="28"/>
      <c r="J288" s="20"/>
      <c r="K288" s="21"/>
    </row>
    <row r="289" s="1" customFormat="1" ht="16.5" spans="1:11">
      <c r="A289" s="30"/>
      <c r="B289" s="27"/>
      <c r="C289" s="28"/>
      <c r="D289" s="20"/>
      <c r="E289" s="20"/>
      <c r="F289" s="20"/>
      <c r="G289" s="20"/>
      <c r="H289" s="20"/>
      <c r="I289" s="28"/>
      <c r="J289" s="20"/>
      <c r="K289" s="21"/>
    </row>
    <row r="290" s="1" customFormat="1" ht="16.5" spans="1:11">
      <c r="A290" s="30"/>
      <c r="B290" s="27"/>
      <c r="C290" s="28"/>
      <c r="D290" s="20"/>
      <c r="E290" s="20"/>
      <c r="F290" s="20"/>
      <c r="G290" s="20"/>
      <c r="H290" s="20"/>
      <c r="I290" s="28"/>
      <c r="J290" s="20"/>
      <c r="K290" s="21"/>
    </row>
    <row r="291" s="1" customFormat="1" ht="16.5" spans="1:11">
      <c r="A291" s="30"/>
      <c r="B291" s="27"/>
      <c r="C291" s="28"/>
      <c r="D291" s="20"/>
      <c r="E291" s="20"/>
      <c r="F291" s="20"/>
      <c r="G291" s="20"/>
      <c r="H291" s="20"/>
      <c r="I291" s="28"/>
      <c r="J291" s="20"/>
      <c r="K291" s="21"/>
    </row>
    <row r="292" s="1" customFormat="1" ht="16.5" spans="1:11">
      <c r="A292" s="30"/>
      <c r="B292" s="27"/>
      <c r="C292" s="28"/>
      <c r="D292" s="20"/>
      <c r="E292" s="20"/>
      <c r="F292" s="20"/>
      <c r="G292" s="20"/>
      <c r="H292" s="20"/>
      <c r="I292" s="28"/>
      <c r="J292" s="20"/>
      <c r="K292" s="21"/>
    </row>
    <row r="293" s="1" customFormat="1" ht="16.5" spans="1:11">
      <c r="A293" s="30"/>
      <c r="B293" s="27"/>
      <c r="C293" s="28"/>
      <c r="D293" s="20"/>
      <c r="E293" s="20"/>
      <c r="F293" s="20"/>
      <c r="G293" s="20"/>
      <c r="H293" s="20"/>
      <c r="I293" s="28"/>
      <c r="J293" s="20"/>
      <c r="K293" s="21"/>
    </row>
    <row r="294" s="1" customFormat="1" ht="16.5" spans="1:11">
      <c r="A294" s="30"/>
      <c r="B294" s="27"/>
      <c r="C294" s="28"/>
      <c r="D294" s="20"/>
      <c r="E294" s="20"/>
      <c r="F294" s="20"/>
      <c r="G294" s="20"/>
      <c r="H294" s="20"/>
      <c r="I294" s="28"/>
      <c r="J294" s="20"/>
      <c r="K294" s="21"/>
    </row>
    <row r="295" s="1" customFormat="1" ht="16.5" spans="1:11">
      <c r="A295" s="30"/>
      <c r="B295" s="27"/>
      <c r="C295" s="28"/>
      <c r="D295" s="20"/>
      <c r="E295" s="20"/>
      <c r="F295" s="20"/>
      <c r="G295" s="20"/>
      <c r="H295" s="20"/>
      <c r="I295" s="28"/>
      <c r="J295" s="20"/>
      <c r="K295" s="21"/>
    </row>
    <row r="296" s="1" customFormat="1" ht="16.5" spans="1:11">
      <c r="A296" s="30"/>
      <c r="B296" s="27"/>
      <c r="C296" s="28"/>
      <c r="D296" s="20"/>
      <c r="E296" s="20"/>
      <c r="F296" s="20"/>
      <c r="G296" s="20"/>
      <c r="H296" s="20"/>
      <c r="I296" s="28"/>
      <c r="J296" s="20"/>
      <c r="K296" s="21"/>
    </row>
    <row r="297" s="1" customFormat="1" ht="16.5" spans="1:11">
      <c r="A297" s="30"/>
      <c r="B297" s="27"/>
      <c r="C297" s="28"/>
      <c r="D297" s="20"/>
      <c r="E297" s="20"/>
      <c r="F297" s="20"/>
      <c r="G297" s="20"/>
      <c r="H297" s="20"/>
      <c r="I297" s="28"/>
      <c r="J297" s="20"/>
      <c r="K297" s="21"/>
    </row>
    <row r="298" s="1" customFormat="1" ht="16.5" spans="1:11">
      <c r="A298" s="30"/>
      <c r="B298" s="27"/>
      <c r="C298" s="28"/>
      <c r="D298" s="20"/>
      <c r="E298" s="20"/>
      <c r="F298" s="20"/>
      <c r="G298" s="20"/>
      <c r="H298" s="20"/>
      <c r="I298" s="28"/>
      <c r="J298" s="20"/>
      <c r="K298" s="21"/>
    </row>
    <row r="299" s="1" customFormat="1" ht="16.5" spans="1:11">
      <c r="A299" s="30"/>
      <c r="B299" s="27"/>
      <c r="C299" s="28"/>
      <c r="D299" s="20"/>
      <c r="E299" s="20"/>
      <c r="F299" s="20"/>
      <c r="G299" s="20"/>
      <c r="H299" s="20"/>
      <c r="I299" s="28"/>
      <c r="J299" s="20"/>
      <c r="K299" s="21"/>
    </row>
    <row r="300" s="1" customFormat="1" ht="16.5" spans="1:11">
      <c r="A300" s="30"/>
      <c r="B300" s="27"/>
      <c r="C300" s="28"/>
      <c r="D300" s="20"/>
      <c r="E300" s="20"/>
      <c r="F300" s="20"/>
      <c r="G300" s="20"/>
      <c r="H300" s="20"/>
      <c r="I300" s="28"/>
      <c r="J300" s="20"/>
      <c r="K300" s="21"/>
    </row>
    <row r="301" s="1" customFormat="1" ht="16.5" spans="1:11">
      <c r="A301" s="30"/>
      <c r="B301" s="27"/>
      <c r="C301" s="28"/>
      <c r="D301" s="20"/>
      <c r="E301" s="20"/>
      <c r="F301" s="20"/>
      <c r="G301" s="20"/>
      <c r="H301" s="20"/>
      <c r="I301" s="28"/>
      <c r="J301" s="20"/>
      <c r="K301" s="21"/>
    </row>
    <row r="302" s="1" customFormat="1" ht="16.5" spans="1:11">
      <c r="A302" s="30"/>
      <c r="B302" s="27"/>
      <c r="C302" s="28"/>
      <c r="D302" s="20"/>
      <c r="E302" s="20"/>
      <c r="F302" s="20"/>
      <c r="G302" s="20"/>
      <c r="H302" s="20"/>
      <c r="I302" s="28"/>
      <c r="J302" s="20"/>
      <c r="K302" s="21"/>
    </row>
    <row r="303" s="1" customFormat="1" ht="16.5" spans="1:11">
      <c r="A303" s="30"/>
      <c r="B303" s="27"/>
      <c r="C303" s="28"/>
      <c r="D303" s="20"/>
      <c r="E303" s="20"/>
      <c r="F303" s="20"/>
      <c r="G303" s="20"/>
      <c r="H303" s="20"/>
      <c r="I303" s="28"/>
      <c r="J303" s="20"/>
      <c r="K303" s="21"/>
    </row>
    <row r="304" s="1" customFormat="1" ht="16.5" spans="1:11">
      <c r="A304" s="30"/>
      <c r="B304" s="27"/>
      <c r="C304" s="28"/>
      <c r="D304" s="20"/>
      <c r="E304" s="20"/>
      <c r="F304" s="20"/>
      <c r="G304" s="20"/>
      <c r="H304" s="20"/>
      <c r="I304" s="28"/>
      <c r="J304" s="20"/>
      <c r="K304" s="21"/>
    </row>
    <row r="305" s="1" customFormat="1" ht="16.5" spans="1:11">
      <c r="A305" s="30"/>
      <c r="B305" s="27"/>
      <c r="C305" s="28"/>
      <c r="D305" s="20"/>
      <c r="E305" s="20"/>
      <c r="F305" s="20"/>
      <c r="G305" s="20"/>
      <c r="H305" s="20"/>
      <c r="I305" s="28"/>
      <c r="J305" s="20"/>
      <c r="K305" s="21"/>
    </row>
    <row r="306" s="1" customFormat="1" ht="16.5" spans="1:11">
      <c r="A306" s="30"/>
      <c r="B306" s="27"/>
      <c r="C306" s="28"/>
      <c r="D306" s="20"/>
      <c r="E306" s="20"/>
      <c r="F306" s="20"/>
      <c r="G306" s="20"/>
      <c r="H306" s="20"/>
      <c r="I306" s="28"/>
      <c r="J306" s="20"/>
      <c r="K306" s="21"/>
    </row>
    <row r="307" s="1" customFormat="1" ht="16.5" spans="1:11">
      <c r="A307" s="30"/>
      <c r="B307" s="27"/>
      <c r="C307" s="28"/>
      <c r="D307" s="20"/>
      <c r="E307" s="20"/>
      <c r="F307" s="20"/>
      <c r="G307" s="20"/>
      <c r="H307" s="20"/>
      <c r="I307" s="28"/>
      <c r="J307" s="20"/>
      <c r="K307" s="21"/>
    </row>
    <row r="308" s="1" customFormat="1" ht="16.5" spans="1:11">
      <c r="A308" s="30"/>
      <c r="B308" s="27"/>
      <c r="C308" s="28"/>
      <c r="D308" s="20"/>
      <c r="E308" s="20"/>
      <c r="F308" s="20"/>
      <c r="G308" s="20"/>
      <c r="H308" s="20"/>
      <c r="I308" s="28"/>
      <c r="J308" s="20"/>
      <c r="K308" s="21"/>
    </row>
    <row r="309" s="1" customFormat="1" ht="16.5" spans="1:11">
      <c r="A309" s="30"/>
      <c r="B309" s="27"/>
      <c r="C309" s="28"/>
      <c r="D309" s="20"/>
      <c r="E309" s="20"/>
      <c r="F309" s="20"/>
      <c r="G309" s="20"/>
      <c r="H309" s="20"/>
      <c r="I309" s="28"/>
      <c r="J309" s="20"/>
      <c r="K309" s="21"/>
    </row>
    <row r="310" s="1" customFormat="1" ht="16.5" spans="1:11">
      <c r="A310" s="30"/>
      <c r="B310" s="27"/>
      <c r="C310" s="28"/>
      <c r="D310" s="20"/>
      <c r="E310" s="20"/>
      <c r="F310" s="20"/>
      <c r="G310" s="20"/>
      <c r="H310" s="20"/>
      <c r="I310" s="28"/>
      <c r="J310" s="20"/>
      <c r="K310" s="21"/>
    </row>
    <row r="311" s="1" customFormat="1" ht="16.5" spans="1:11">
      <c r="A311" s="30"/>
      <c r="B311" s="27"/>
      <c r="C311" s="28"/>
      <c r="D311" s="20"/>
      <c r="E311" s="20"/>
      <c r="F311" s="20"/>
      <c r="G311" s="20"/>
      <c r="H311" s="20"/>
      <c r="I311" s="28"/>
      <c r="J311" s="20"/>
      <c r="K311" s="21"/>
    </row>
    <row r="312" s="1" customFormat="1" ht="16.5" spans="1:11">
      <c r="A312" s="30"/>
      <c r="B312" s="27"/>
      <c r="C312" s="28"/>
      <c r="D312" s="20"/>
      <c r="E312" s="20"/>
      <c r="F312" s="20"/>
      <c r="G312" s="20"/>
      <c r="H312" s="20"/>
      <c r="I312" s="28"/>
      <c r="J312" s="20"/>
      <c r="K312" s="21"/>
    </row>
    <row r="313" s="1" customFormat="1" ht="16.5" spans="1:11">
      <c r="A313" s="30"/>
      <c r="B313" s="27"/>
      <c r="C313" s="28"/>
      <c r="D313" s="20"/>
      <c r="E313" s="20"/>
      <c r="F313" s="20"/>
      <c r="G313" s="20"/>
      <c r="H313" s="20"/>
      <c r="I313" s="28"/>
      <c r="J313" s="20"/>
      <c r="K313" s="21"/>
    </row>
    <row r="314" s="1" customFormat="1" ht="16.5" spans="1:11">
      <c r="A314" s="30"/>
      <c r="B314" s="27"/>
      <c r="C314" s="28"/>
      <c r="D314" s="20"/>
      <c r="E314" s="20"/>
      <c r="F314" s="20"/>
      <c r="G314" s="20"/>
      <c r="H314" s="20"/>
      <c r="I314" s="28"/>
      <c r="J314" s="20"/>
      <c r="K314" s="21"/>
    </row>
    <row r="315" s="1" customFormat="1" ht="16.5" spans="1:11">
      <c r="A315" s="30"/>
      <c r="B315" s="27"/>
      <c r="C315" s="28"/>
      <c r="D315" s="20"/>
      <c r="E315" s="20"/>
      <c r="F315" s="20"/>
      <c r="G315" s="20"/>
      <c r="H315" s="20"/>
      <c r="I315" s="28"/>
      <c r="J315" s="20"/>
      <c r="K315" s="21"/>
    </row>
    <row r="316" s="1" customFormat="1" ht="16.5" spans="1:11">
      <c r="A316" s="30"/>
      <c r="B316" s="27"/>
      <c r="C316" s="28"/>
      <c r="D316" s="20"/>
      <c r="E316" s="20"/>
      <c r="F316" s="20"/>
      <c r="G316" s="20"/>
      <c r="H316" s="20"/>
      <c r="I316" s="28"/>
      <c r="J316" s="20"/>
      <c r="K316" s="21"/>
    </row>
    <row r="317" s="1" customFormat="1" ht="16.5" spans="1:11">
      <c r="A317" s="30"/>
      <c r="B317" s="27"/>
      <c r="C317" s="28"/>
      <c r="D317" s="20"/>
      <c r="E317" s="20"/>
      <c r="F317" s="20"/>
      <c r="G317" s="20"/>
      <c r="H317" s="20"/>
      <c r="I317" s="28"/>
      <c r="J317" s="20"/>
      <c r="K317" s="21"/>
    </row>
    <row r="318" s="1" customFormat="1" ht="16.5" spans="1:11">
      <c r="A318" s="30"/>
      <c r="B318" s="27"/>
      <c r="C318" s="28"/>
      <c r="D318" s="20"/>
      <c r="E318" s="20"/>
      <c r="F318" s="20"/>
      <c r="G318" s="20"/>
      <c r="H318" s="20"/>
      <c r="I318" s="28"/>
      <c r="J318" s="20"/>
      <c r="K318" s="21"/>
    </row>
    <row r="319" s="1" customFormat="1" ht="16.5" spans="1:11">
      <c r="A319" s="30"/>
      <c r="B319" s="27"/>
      <c r="C319" s="28"/>
      <c r="D319" s="20"/>
      <c r="E319" s="20"/>
      <c r="F319" s="20"/>
      <c r="G319" s="20"/>
      <c r="H319" s="20"/>
      <c r="I319" s="28"/>
      <c r="J319" s="20"/>
      <c r="K319" s="21"/>
    </row>
    <row r="320" s="1" customFormat="1" ht="16.5" spans="1:11">
      <c r="A320" s="30"/>
      <c r="B320" s="27"/>
      <c r="C320" s="28"/>
      <c r="D320" s="20"/>
      <c r="E320" s="20"/>
      <c r="F320" s="20"/>
      <c r="G320" s="20"/>
      <c r="H320" s="20"/>
      <c r="I320" s="28"/>
      <c r="J320" s="20"/>
      <c r="K320" s="21"/>
    </row>
    <row r="321" s="1" customFormat="1" ht="16.5" spans="1:11">
      <c r="A321" s="30"/>
      <c r="B321" s="27"/>
      <c r="C321" s="28"/>
      <c r="D321" s="20"/>
      <c r="E321" s="20"/>
      <c r="F321" s="20"/>
      <c r="G321" s="20"/>
      <c r="H321" s="20"/>
      <c r="I321" s="28"/>
      <c r="J321" s="20"/>
      <c r="K321" s="21"/>
    </row>
    <row r="322" s="1" customFormat="1" ht="16.5" spans="1:11">
      <c r="A322" s="30"/>
      <c r="B322" s="27"/>
      <c r="C322" s="28"/>
      <c r="D322" s="20"/>
      <c r="E322" s="20"/>
      <c r="F322" s="20"/>
      <c r="G322" s="20"/>
      <c r="H322" s="20"/>
      <c r="I322" s="28"/>
      <c r="J322" s="20"/>
      <c r="K322" s="21"/>
    </row>
    <row r="323" s="1" customFormat="1" ht="16.5" spans="1:11">
      <c r="A323" s="30"/>
      <c r="B323" s="27"/>
      <c r="C323" s="28"/>
      <c r="D323" s="20"/>
      <c r="E323" s="20"/>
      <c r="F323" s="20"/>
      <c r="G323" s="20"/>
      <c r="H323" s="20"/>
      <c r="I323" s="28"/>
      <c r="J323" s="20"/>
      <c r="K323" s="21"/>
    </row>
    <row r="324" s="1" customFormat="1" ht="16.5" spans="1:11">
      <c r="A324" s="30"/>
      <c r="B324" s="27"/>
      <c r="C324" s="28"/>
      <c r="D324" s="20"/>
      <c r="E324" s="20"/>
      <c r="F324" s="20"/>
      <c r="G324" s="20"/>
      <c r="H324" s="20"/>
      <c r="I324" s="28"/>
      <c r="J324" s="20"/>
      <c r="K324" s="21"/>
    </row>
    <row r="325" s="1" customFormat="1" ht="16.5" spans="1:11">
      <c r="A325" s="30"/>
      <c r="B325" s="27"/>
      <c r="C325" s="28"/>
      <c r="D325" s="20"/>
      <c r="E325" s="20"/>
      <c r="F325" s="20"/>
      <c r="G325" s="20"/>
      <c r="H325" s="20"/>
      <c r="I325" s="28"/>
      <c r="J325" s="20"/>
      <c r="K325" s="21"/>
    </row>
    <row r="326" s="1" customFormat="1" ht="16.5" spans="1:11">
      <c r="A326" s="30"/>
      <c r="B326" s="27"/>
      <c r="C326" s="28"/>
      <c r="D326" s="20"/>
      <c r="E326" s="20"/>
      <c r="F326" s="20"/>
      <c r="G326" s="20"/>
      <c r="H326" s="20"/>
      <c r="I326" s="28"/>
      <c r="J326" s="20"/>
      <c r="K326" s="21"/>
    </row>
    <row r="327" s="1" customFormat="1" ht="16.5" spans="1:11">
      <c r="A327" s="30"/>
      <c r="B327" s="27"/>
      <c r="C327" s="28"/>
      <c r="D327" s="20"/>
      <c r="E327" s="20"/>
      <c r="F327" s="20"/>
      <c r="G327" s="20"/>
      <c r="H327" s="20"/>
      <c r="I327" s="28"/>
      <c r="J327" s="20"/>
      <c r="K327" s="21"/>
    </row>
    <row r="328" s="1" customFormat="1" ht="16.5" spans="1:11">
      <c r="A328" s="30"/>
      <c r="B328" s="27"/>
      <c r="C328" s="28"/>
      <c r="D328" s="20"/>
      <c r="E328" s="20"/>
      <c r="F328" s="20"/>
      <c r="G328" s="20"/>
      <c r="H328" s="20"/>
      <c r="I328" s="28"/>
      <c r="J328" s="20"/>
      <c r="K328" s="21"/>
    </row>
    <row r="329" s="1" customFormat="1" ht="16.5" spans="1:11">
      <c r="A329" s="30"/>
      <c r="B329" s="27"/>
      <c r="C329" s="28"/>
      <c r="D329" s="20"/>
      <c r="E329" s="20"/>
      <c r="F329" s="20"/>
      <c r="G329" s="20"/>
      <c r="H329" s="20"/>
      <c r="I329" s="28"/>
      <c r="J329" s="20"/>
      <c r="K329" s="21"/>
    </row>
    <row r="330" s="1" customFormat="1" ht="16.5" spans="1:11">
      <c r="A330" s="30"/>
      <c r="B330" s="27"/>
      <c r="C330" s="28"/>
      <c r="D330" s="20"/>
      <c r="E330" s="20"/>
      <c r="F330" s="20"/>
      <c r="G330" s="20"/>
      <c r="H330" s="20"/>
      <c r="I330" s="28"/>
      <c r="J330" s="20"/>
      <c r="K330" s="21"/>
    </row>
    <row r="331" s="1" customFormat="1" ht="16.5" spans="1:11">
      <c r="A331" s="30"/>
      <c r="B331" s="27"/>
      <c r="C331" s="28"/>
      <c r="D331" s="20"/>
      <c r="E331" s="20"/>
      <c r="F331" s="20"/>
      <c r="G331" s="20"/>
      <c r="H331" s="20"/>
      <c r="I331" s="28"/>
      <c r="J331" s="20"/>
      <c r="K331" s="21"/>
    </row>
    <row r="332" s="1" customFormat="1" ht="16.5" spans="1:11">
      <c r="A332" s="30"/>
      <c r="B332" s="27"/>
      <c r="C332" s="28"/>
      <c r="D332" s="20"/>
      <c r="E332" s="20"/>
      <c r="F332" s="20"/>
      <c r="G332" s="20"/>
      <c r="H332" s="20"/>
      <c r="I332" s="28"/>
      <c r="J332" s="20"/>
      <c r="K332" s="21"/>
    </row>
    <row r="333" s="1" customFormat="1" ht="16.5" spans="1:11">
      <c r="A333" s="30"/>
      <c r="B333" s="27"/>
      <c r="C333" s="28"/>
      <c r="D333" s="20"/>
      <c r="E333" s="20"/>
      <c r="F333" s="20"/>
      <c r="G333" s="20"/>
      <c r="H333" s="20"/>
      <c r="I333" s="28"/>
      <c r="J333" s="20"/>
      <c r="K333" s="21"/>
    </row>
    <row r="334" s="1" customFormat="1" ht="16.5" spans="1:11">
      <c r="A334" s="30"/>
      <c r="B334" s="27"/>
      <c r="C334" s="28"/>
      <c r="D334" s="20"/>
      <c r="E334" s="20"/>
      <c r="F334" s="20"/>
      <c r="G334" s="20"/>
      <c r="H334" s="20"/>
      <c r="I334" s="28"/>
      <c r="J334" s="20"/>
      <c r="K334" s="21"/>
    </row>
    <row r="335" s="1" customFormat="1" ht="16.5" spans="1:11">
      <c r="A335" s="30"/>
      <c r="B335" s="27"/>
      <c r="C335" s="28"/>
      <c r="D335" s="20"/>
      <c r="E335" s="20"/>
      <c r="F335" s="20"/>
      <c r="G335" s="20"/>
      <c r="H335" s="20"/>
      <c r="I335" s="28"/>
      <c r="J335" s="20"/>
      <c r="K335" s="21"/>
    </row>
    <row r="336" s="1" customFormat="1" ht="16.5" spans="1:11">
      <c r="A336" s="30"/>
      <c r="B336" s="27"/>
      <c r="C336" s="28"/>
      <c r="D336" s="20"/>
      <c r="E336" s="20"/>
      <c r="F336" s="20"/>
      <c r="G336" s="20"/>
      <c r="H336" s="20"/>
      <c r="I336" s="28"/>
      <c r="J336" s="20"/>
      <c r="K336" s="21"/>
    </row>
    <row r="337" s="1" customFormat="1" ht="16.5" spans="1:11">
      <c r="A337" s="30"/>
      <c r="B337" s="27"/>
      <c r="C337" s="28"/>
      <c r="D337" s="20"/>
      <c r="E337" s="20"/>
      <c r="F337" s="20"/>
      <c r="G337" s="20"/>
      <c r="H337" s="20"/>
      <c r="I337" s="28"/>
      <c r="J337" s="20"/>
      <c r="K337" s="21"/>
    </row>
    <row r="338" s="1" customFormat="1" ht="16.5" spans="1:11">
      <c r="A338" s="30"/>
      <c r="B338" s="27"/>
      <c r="C338" s="28"/>
      <c r="D338" s="20"/>
      <c r="E338" s="20"/>
      <c r="F338" s="20"/>
      <c r="G338" s="20"/>
      <c r="H338" s="20"/>
      <c r="I338" s="28"/>
      <c r="J338" s="20"/>
      <c r="K338" s="21"/>
    </row>
    <row r="339" s="1" customFormat="1" ht="16.5" spans="1:11">
      <c r="A339" s="30"/>
      <c r="B339" s="27"/>
      <c r="C339" s="28"/>
      <c r="D339" s="20"/>
      <c r="E339" s="20"/>
      <c r="F339" s="20"/>
      <c r="G339" s="20"/>
      <c r="H339" s="20"/>
      <c r="I339" s="28"/>
      <c r="J339" s="20"/>
      <c r="K339" s="21"/>
    </row>
    <row r="340" s="1" customFormat="1" ht="16.5" spans="1:11">
      <c r="A340" s="30"/>
      <c r="B340" s="27"/>
      <c r="C340" s="28"/>
      <c r="D340" s="20"/>
      <c r="E340" s="20"/>
      <c r="F340" s="20"/>
      <c r="G340" s="20"/>
      <c r="H340" s="20"/>
      <c r="I340" s="28"/>
      <c r="J340" s="20"/>
      <c r="K340" s="21"/>
    </row>
    <row r="341" s="1" customFormat="1" ht="16.5" spans="1:11">
      <c r="A341" s="30"/>
      <c r="B341" s="27"/>
      <c r="C341" s="28"/>
      <c r="D341" s="20"/>
      <c r="E341" s="20"/>
      <c r="F341" s="20"/>
      <c r="G341" s="20"/>
      <c r="H341" s="20"/>
      <c r="I341" s="28"/>
      <c r="J341" s="20"/>
      <c r="K341" s="21"/>
    </row>
    <row r="342" s="1" customFormat="1" ht="16.5" spans="1:11">
      <c r="A342" s="30"/>
      <c r="B342" s="27"/>
      <c r="C342" s="28"/>
      <c r="D342" s="20"/>
      <c r="E342" s="20"/>
      <c r="F342" s="20"/>
      <c r="G342" s="20"/>
      <c r="H342" s="20"/>
      <c r="I342" s="28"/>
      <c r="J342" s="20"/>
      <c r="K342" s="21"/>
    </row>
    <row r="343" s="1" customFormat="1" ht="16.5" spans="1:11">
      <c r="A343" s="30"/>
      <c r="B343" s="27"/>
      <c r="C343" s="28"/>
      <c r="D343" s="20"/>
      <c r="E343" s="20"/>
      <c r="F343" s="20"/>
      <c r="G343" s="20"/>
      <c r="H343" s="20"/>
      <c r="I343" s="28"/>
      <c r="J343" s="20"/>
      <c r="K343" s="21"/>
    </row>
    <row r="344" s="1" customFormat="1" ht="16.5" spans="1:11">
      <c r="A344" s="30"/>
      <c r="B344" s="27"/>
      <c r="C344" s="28"/>
      <c r="D344" s="20"/>
      <c r="E344" s="20"/>
      <c r="F344" s="20"/>
      <c r="G344" s="20"/>
      <c r="H344" s="20"/>
      <c r="I344" s="28"/>
      <c r="J344" s="20"/>
      <c r="K344" s="21"/>
    </row>
    <row r="345" s="1" customFormat="1" ht="16.5" spans="1:11">
      <c r="A345" s="30"/>
      <c r="B345" s="27"/>
      <c r="C345" s="28"/>
      <c r="D345" s="20"/>
      <c r="E345" s="20"/>
      <c r="F345" s="20"/>
      <c r="G345" s="20"/>
      <c r="H345" s="20"/>
      <c r="I345" s="28"/>
      <c r="J345" s="20"/>
      <c r="K345" s="21"/>
    </row>
    <row r="346" s="1" customFormat="1" ht="16.5" spans="1:11">
      <c r="A346" s="30"/>
      <c r="B346" s="27"/>
      <c r="C346" s="28"/>
      <c r="D346" s="20"/>
      <c r="E346" s="20"/>
      <c r="F346" s="20"/>
      <c r="G346" s="20"/>
      <c r="H346" s="20"/>
      <c r="I346" s="28"/>
      <c r="J346" s="20"/>
      <c r="K346" s="21"/>
    </row>
    <row r="347" s="1" customFormat="1" ht="16.5" spans="1:11">
      <c r="A347" s="30"/>
      <c r="B347" s="27"/>
      <c r="C347" s="28"/>
      <c r="D347" s="20"/>
      <c r="E347" s="20"/>
      <c r="F347" s="20"/>
      <c r="G347" s="20"/>
      <c r="H347" s="20"/>
      <c r="I347" s="28"/>
      <c r="J347" s="20"/>
      <c r="K347" s="21"/>
    </row>
    <row r="348" s="1" customFormat="1" ht="16.5" spans="1:11">
      <c r="A348" s="30"/>
      <c r="B348" s="27"/>
      <c r="C348" s="28"/>
      <c r="D348" s="20"/>
      <c r="E348" s="20"/>
      <c r="F348" s="20"/>
      <c r="G348" s="20"/>
      <c r="H348" s="20"/>
      <c r="I348" s="28"/>
      <c r="J348" s="20"/>
      <c r="K348" s="21"/>
    </row>
    <row r="349" s="1" customFormat="1" ht="16.5" spans="1:11">
      <c r="A349" s="30"/>
      <c r="B349" s="27"/>
      <c r="C349" s="28"/>
      <c r="D349" s="20"/>
      <c r="E349" s="20"/>
      <c r="F349" s="20"/>
      <c r="G349" s="20"/>
      <c r="H349" s="20"/>
      <c r="I349" s="28"/>
      <c r="J349" s="20"/>
      <c r="K349" s="21"/>
    </row>
    <row r="350" s="1" customFormat="1" ht="16.5" spans="1:11">
      <c r="A350" s="30"/>
      <c r="B350" s="27"/>
      <c r="C350" s="28"/>
      <c r="D350" s="20"/>
      <c r="E350" s="20"/>
      <c r="F350" s="20"/>
      <c r="G350" s="20"/>
      <c r="H350" s="20"/>
      <c r="I350" s="28"/>
      <c r="J350" s="20"/>
      <c r="K350" s="21"/>
    </row>
    <row r="351" s="1" customFormat="1" ht="16.5" spans="1:11">
      <c r="A351" s="30"/>
      <c r="B351" s="27"/>
      <c r="C351" s="28"/>
      <c r="D351" s="20"/>
      <c r="E351" s="20"/>
      <c r="F351" s="20"/>
      <c r="G351" s="20"/>
      <c r="H351" s="20"/>
      <c r="I351" s="28"/>
      <c r="J351" s="20"/>
      <c r="K351" s="21"/>
    </row>
    <row r="352" s="1" customFormat="1" ht="16.5" spans="1:11">
      <c r="A352" s="30"/>
      <c r="B352" s="27"/>
      <c r="C352" s="28"/>
      <c r="D352" s="20"/>
      <c r="E352" s="20"/>
      <c r="F352" s="20"/>
      <c r="G352" s="20"/>
      <c r="H352" s="20"/>
      <c r="I352" s="28"/>
      <c r="J352" s="20"/>
      <c r="K352" s="21"/>
    </row>
    <row r="353" s="1" customFormat="1" ht="16.5" spans="1:11">
      <c r="A353" s="30"/>
      <c r="B353" s="27"/>
      <c r="C353" s="28"/>
      <c r="D353" s="20"/>
      <c r="E353" s="20"/>
      <c r="F353" s="20"/>
      <c r="G353" s="20"/>
      <c r="H353" s="20"/>
      <c r="I353" s="28"/>
      <c r="J353" s="20"/>
      <c r="K353" s="21"/>
    </row>
    <row r="354" s="1" customFormat="1" ht="16.5" spans="1:11">
      <c r="A354" s="30"/>
      <c r="B354" s="27"/>
      <c r="C354" s="28"/>
      <c r="D354" s="20"/>
      <c r="E354" s="20"/>
      <c r="F354" s="20"/>
      <c r="G354" s="20"/>
      <c r="H354" s="20"/>
      <c r="I354" s="28"/>
      <c r="J354" s="20"/>
      <c r="K354" s="21"/>
    </row>
    <row r="355" s="1" customFormat="1" ht="16.5" spans="1:11">
      <c r="A355" s="30"/>
      <c r="B355" s="27"/>
      <c r="C355" s="28"/>
      <c r="D355" s="20"/>
      <c r="E355" s="20"/>
      <c r="F355" s="20"/>
      <c r="G355" s="20"/>
      <c r="H355" s="20"/>
      <c r="I355" s="28"/>
      <c r="J355" s="20"/>
      <c r="K355" s="21"/>
    </row>
    <row r="356" s="1" customFormat="1" ht="16.5" spans="1:11">
      <c r="A356" s="30"/>
      <c r="B356" s="27"/>
      <c r="C356" s="28"/>
      <c r="D356" s="20"/>
      <c r="E356" s="20"/>
      <c r="F356" s="20"/>
      <c r="G356" s="20"/>
      <c r="H356" s="20"/>
      <c r="I356" s="28"/>
      <c r="J356" s="20"/>
      <c r="K356" s="21"/>
    </row>
    <row r="357" s="1" customFormat="1" ht="16.5" spans="1:11">
      <c r="A357" s="30"/>
      <c r="B357" s="27"/>
      <c r="C357" s="28"/>
      <c r="D357" s="20"/>
      <c r="E357" s="20"/>
      <c r="F357" s="20"/>
      <c r="G357" s="20"/>
      <c r="H357" s="20"/>
      <c r="I357" s="28"/>
      <c r="J357" s="20"/>
      <c r="K357" s="21"/>
    </row>
    <row r="358" s="1" customFormat="1" ht="16.5" spans="1:11">
      <c r="A358" s="30"/>
      <c r="B358" s="27"/>
      <c r="C358" s="28"/>
      <c r="D358" s="20"/>
      <c r="E358" s="20"/>
      <c r="F358" s="20"/>
      <c r="G358" s="20"/>
      <c r="H358" s="20"/>
      <c r="I358" s="28"/>
      <c r="J358" s="20"/>
      <c r="K358" s="21"/>
    </row>
    <row r="359" s="1" customFormat="1" ht="16.5" spans="1:11">
      <c r="A359" s="30"/>
      <c r="B359" s="27"/>
      <c r="C359" s="28"/>
      <c r="D359" s="20"/>
      <c r="E359" s="20"/>
      <c r="F359" s="20"/>
      <c r="G359" s="20"/>
      <c r="H359" s="20"/>
      <c r="I359" s="28"/>
      <c r="J359" s="20"/>
      <c r="K359" s="21"/>
    </row>
    <row r="360" s="1" customFormat="1" ht="16.5" spans="1:11">
      <c r="A360" s="30"/>
      <c r="B360" s="27"/>
      <c r="C360" s="28"/>
      <c r="D360" s="20"/>
      <c r="E360" s="20"/>
      <c r="F360" s="20"/>
      <c r="G360" s="20"/>
      <c r="H360" s="20"/>
      <c r="I360" s="28"/>
      <c r="J360" s="20"/>
      <c r="K360" s="21"/>
    </row>
    <row r="361" s="1" customFormat="1" ht="16.5" spans="1:11">
      <c r="A361" s="30"/>
      <c r="B361" s="27"/>
      <c r="C361" s="28"/>
      <c r="D361" s="20"/>
      <c r="E361" s="20"/>
      <c r="F361" s="20"/>
      <c r="G361" s="20"/>
      <c r="H361" s="20"/>
      <c r="I361" s="28"/>
      <c r="J361" s="20"/>
      <c r="K361" s="21"/>
    </row>
    <row r="362" s="1" customFormat="1" ht="16.5" spans="1:11">
      <c r="A362" s="30"/>
      <c r="B362" s="27"/>
      <c r="C362" s="28"/>
      <c r="D362" s="20"/>
      <c r="E362" s="20"/>
      <c r="F362" s="20"/>
      <c r="G362" s="20"/>
      <c r="H362" s="20"/>
      <c r="I362" s="28"/>
      <c r="J362" s="20"/>
      <c r="K362" s="21"/>
    </row>
    <row r="363" s="1" customFormat="1" ht="16.5" spans="1:11">
      <c r="A363" s="30"/>
      <c r="B363" s="27"/>
      <c r="C363" s="28"/>
      <c r="D363" s="20"/>
      <c r="E363" s="20"/>
      <c r="F363" s="20"/>
      <c r="G363" s="20"/>
      <c r="H363" s="20"/>
      <c r="I363" s="28"/>
      <c r="J363" s="20"/>
      <c r="K363" s="21"/>
    </row>
    <row r="364" s="1" customFormat="1" ht="16.5" spans="1:11">
      <c r="A364" s="30"/>
      <c r="B364" s="27"/>
      <c r="C364" s="28"/>
      <c r="D364" s="20"/>
      <c r="E364" s="20"/>
      <c r="F364" s="20"/>
      <c r="G364" s="20"/>
      <c r="H364" s="20"/>
      <c r="I364" s="28"/>
      <c r="J364" s="20"/>
      <c r="K364" s="21"/>
    </row>
    <row r="365" s="1" customFormat="1" ht="16.5" spans="1:11">
      <c r="A365" s="30"/>
      <c r="B365" s="27"/>
      <c r="C365" s="28"/>
      <c r="D365" s="20"/>
      <c r="E365" s="20"/>
      <c r="F365" s="20"/>
      <c r="G365" s="20"/>
      <c r="H365" s="20"/>
      <c r="I365" s="28"/>
      <c r="J365" s="20"/>
      <c r="K365" s="21"/>
    </row>
    <row r="366" s="1" customFormat="1" ht="16.5" spans="1:11">
      <c r="A366" s="30"/>
      <c r="B366" s="27"/>
      <c r="C366" s="28"/>
      <c r="D366" s="20"/>
      <c r="E366" s="20"/>
      <c r="F366" s="20"/>
      <c r="G366" s="20"/>
      <c r="H366" s="20"/>
      <c r="I366" s="28"/>
      <c r="J366" s="20"/>
      <c r="K366" s="21"/>
    </row>
    <row r="367" s="1" customFormat="1" ht="16.5" spans="1:11">
      <c r="A367" s="30"/>
      <c r="B367" s="27"/>
      <c r="C367" s="28"/>
      <c r="D367" s="20"/>
      <c r="E367" s="20"/>
      <c r="F367" s="20"/>
      <c r="G367" s="20"/>
      <c r="H367" s="20"/>
      <c r="I367" s="28"/>
      <c r="J367" s="20"/>
      <c r="K367" s="21"/>
    </row>
    <row r="368" s="1" customFormat="1" ht="16.5" spans="1:11">
      <c r="A368" s="30"/>
      <c r="B368" s="27"/>
      <c r="C368" s="28"/>
      <c r="D368" s="20"/>
      <c r="E368" s="20"/>
      <c r="F368" s="20"/>
      <c r="G368" s="20"/>
      <c r="H368" s="20"/>
      <c r="I368" s="28"/>
      <c r="J368" s="20"/>
      <c r="K368" s="21"/>
    </row>
    <row r="369" s="1" customFormat="1" ht="16.5" spans="1:11">
      <c r="A369" s="30"/>
      <c r="B369" s="27"/>
      <c r="C369" s="28"/>
      <c r="D369" s="20"/>
      <c r="E369" s="20"/>
      <c r="F369" s="20"/>
      <c r="G369" s="20"/>
      <c r="H369" s="20"/>
      <c r="I369" s="28"/>
      <c r="J369" s="20"/>
      <c r="K369" s="21"/>
    </row>
    <row r="370" s="1" customFormat="1" ht="16.5" spans="1:11">
      <c r="A370" s="30"/>
      <c r="B370" s="27"/>
      <c r="C370" s="28"/>
      <c r="D370" s="20"/>
      <c r="E370" s="20"/>
      <c r="F370" s="20"/>
      <c r="G370" s="20"/>
      <c r="H370" s="20"/>
      <c r="I370" s="28"/>
      <c r="J370" s="20"/>
      <c r="K370" s="21"/>
    </row>
    <row r="371" s="1" customFormat="1" ht="16.5" spans="1:11">
      <c r="A371" s="30"/>
      <c r="B371" s="27"/>
      <c r="C371" s="28"/>
      <c r="D371" s="20"/>
      <c r="E371" s="20"/>
      <c r="F371" s="20"/>
      <c r="G371" s="20"/>
      <c r="H371" s="20"/>
      <c r="I371" s="28"/>
      <c r="J371" s="20"/>
      <c r="K371" s="21"/>
    </row>
    <row r="372" s="1" customFormat="1" ht="16.5" spans="1:11">
      <c r="A372" s="30"/>
      <c r="B372" s="27"/>
      <c r="C372" s="28"/>
      <c r="D372" s="20"/>
      <c r="E372" s="20"/>
      <c r="F372" s="20"/>
      <c r="G372" s="20"/>
      <c r="H372" s="20"/>
      <c r="I372" s="28"/>
      <c r="J372" s="20"/>
      <c r="K372" s="21"/>
    </row>
    <row r="373" s="1" customFormat="1" ht="16.5" spans="1:11">
      <c r="A373" s="30"/>
      <c r="B373" s="27"/>
      <c r="C373" s="28"/>
      <c r="D373" s="20"/>
      <c r="E373" s="20"/>
      <c r="F373" s="20"/>
      <c r="G373" s="20"/>
      <c r="H373" s="20"/>
      <c r="I373" s="28"/>
      <c r="J373" s="20"/>
      <c r="K373" s="21"/>
    </row>
    <row r="374" s="1" customFormat="1" ht="16.5" spans="1:11">
      <c r="A374" s="30"/>
      <c r="B374" s="27"/>
      <c r="C374" s="28"/>
      <c r="D374" s="20"/>
      <c r="E374" s="20"/>
      <c r="F374" s="20"/>
      <c r="G374" s="20"/>
      <c r="H374" s="20"/>
      <c r="I374" s="28"/>
      <c r="J374" s="20"/>
      <c r="K374" s="21"/>
    </row>
    <row r="375" s="1" customFormat="1" ht="16.5" spans="1:11">
      <c r="A375" s="30"/>
      <c r="B375" s="27"/>
      <c r="C375" s="28"/>
      <c r="D375" s="20"/>
      <c r="E375" s="20"/>
      <c r="F375" s="20"/>
      <c r="G375" s="20"/>
      <c r="H375" s="20"/>
      <c r="I375" s="28"/>
      <c r="J375" s="20"/>
      <c r="K375" s="21"/>
    </row>
    <row r="376" s="1" customFormat="1" ht="16.5" spans="1:11">
      <c r="A376" s="30"/>
      <c r="B376" s="27"/>
      <c r="C376" s="28"/>
      <c r="D376" s="20"/>
      <c r="E376" s="20"/>
      <c r="F376" s="20"/>
      <c r="G376" s="20"/>
      <c r="H376" s="20"/>
      <c r="I376" s="28"/>
      <c r="J376" s="20"/>
      <c r="K376" s="21"/>
    </row>
    <row r="377" s="1" customFormat="1" ht="16.5" spans="1:11">
      <c r="A377" s="30"/>
      <c r="B377" s="27"/>
      <c r="C377" s="28"/>
      <c r="D377" s="20"/>
      <c r="E377" s="20"/>
      <c r="F377" s="20"/>
      <c r="G377" s="20"/>
      <c r="H377" s="20"/>
      <c r="I377" s="28"/>
      <c r="J377" s="20"/>
      <c r="K377" s="21"/>
    </row>
    <row r="378" s="1" customFormat="1" ht="16.5" spans="1:11">
      <c r="A378" s="30"/>
      <c r="B378" s="27"/>
      <c r="C378" s="28"/>
      <c r="D378" s="20"/>
      <c r="E378" s="20"/>
      <c r="F378" s="20"/>
      <c r="G378" s="20"/>
      <c r="H378" s="20"/>
      <c r="I378" s="28"/>
      <c r="J378" s="20"/>
      <c r="K378" s="21"/>
    </row>
    <row r="379" s="1" customFormat="1" ht="16.5" spans="1:11">
      <c r="A379" s="30"/>
      <c r="B379" s="27"/>
      <c r="C379" s="28"/>
      <c r="D379" s="20"/>
      <c r="E379" s="20"/>
      <c r="F379" s="20"/>
      <c r="G379" s="20"/>
      <c r="H379" s="20"/>
      <c r="I379" s="28"/>
      <c r="J379" s="20"/>
      <c r="K379" s="21"/>
    </row>
    <row r="380" s="1" customFormat="1" ht="16.5" spans="1:11">
      <c r="A380" s="30"/>
      <c r="B380" s="27"/>
      <c r="C380" s="28"/>
      <c r="D380" s="20"/>
      <c r="E380" s="20"/>
      <c r="F380" s="20"/>
      <c r="G380" s="20"/>
      <c r="H380" s="20"/>
      <c r="I380" s="28"/>
      <c r="J380" s="20"/>
      <c r="K380" s="21"/>
    </row>
    <row r="381" s="1" customFormat="1" ht="16.5" spans="1:11">
      <c r="A381" s="30"/>
      <c r="B381" s="27"/>
      <c r="C381" s="28"/>
      <c r="D381" s="20"/>
      <c r="E381" s="20"/>
      <c r="F381" s="20"/>
      <c r="G381" s="20"/>
      <c r="H381" s="20"/>
      <c r="I381" s="28"/>
      <c r="J381" s="20"/>
      <c r="K381" s="21"/>
    </row>
    <row r="382" s="1" customFormat="1" ht="16.5" spans="1:11">
      <c r="A382" s="30"/>
      <c r="B382" s="27"/>
      <c r="C382" s="28"/>
      <c r="D382" s="20"/>
      <c r="E382" s="20"/>
      <c r="F382" s="20"/>
      <c r="G382" s="20"/>
      <c r="H382" s="20"/>
      <c r="I382" s="28"/>
      <c r="J382" s="20"/>
      <c r="K382" s="21"/>
    </row>
    <row r="383" s="1" customFormat="1" ht="16.5" spans="1:11">
      <c r="A383" s="30"/>
      <c r="B383" s="27"/>
      <c r="C383" s="28"/>
      <c r="D383" s="20"/>
      <c r="E383" s="20"/>
      <c r="F383" s="20"/>
      <c r="G383" s="20"/>
      <c r="H383" s="20"/>
      <c r="I383" s="28"/>
      <c r="J383" s="20"/>
      <c r="K383" s="21"/>
    </row>
    <row r="384" s="1" customFormat="1" ht="16.5" spans="1:11">
      <c r="A384" s="30"/>
      <c r="B384" s="27"/>
      <c r="C384" s="28"/>
      <c r="D384" s="20"/>
      <c r="E384" s="20"/>
      <c r="F384" s="20"/>
      <c r="G384" s="20"/>
      <c r="H384" s="20"/>
      <c r="I384" s="28"/>
      <c r="J384" s="20"/>
      <c r="K384" s="21"/>
    </row>
    <row r="385" s="1" customFormat="1" ht="16.5" spans="1:11">
      <c r="A385" s="30"/>
      <c r="B385" s="27"/>
      <c r="C385" s="28"/>
      <c r="D385" s="20"/>
      <c r="E385" s="20"/>
      <c r="F385" s="20"/>
      <c r="G385" s="20"/>
      <c r="H385" s="20"/>
      <c r="I385" s="28"/>
      <c r="J385" s="20"/>
      <c r="K385" s="21"/>
    </row>
    <row r="386" s="1" customFormat="1" ht="16.5" spans="1:11">
      <c r="A386" s="30"/>
      <c r="B386" s="27"/>
      <c r="C386" s="28"/>
      <c r="D386" s="20"/>
      <c r="E386" s="20"/>
      <c r="F386" s="20"/>
      <c r="G386" s="20"/>
      <c r="H386" s="20"/>
      <c r="I386" s="28"/>
      <c r="J386" s="20"/>
      <c r="K386" s="21"/>
    </row>
    <row r="387" s="1" customFormat="1" ht="16.5" spans="1:11">
      <c r="A387" s="30"/>
      <c r="B387" s="27"/>
      <c r="C387" s="28"/>
      <c r="D387" s="20"/>
      <c r="E387" s="20"/>
      <c r="F387" s="20"/>
      <c r="G387" s="20"/>
      <c r="H387" s="20"/>
      <c r="I387" s="28"/>
      <c r="J387" s="20"/>
      <c r="K387" s="21"/>
    </row>
    <row r="388" s="1" customFormat="1" ht="16.5" spans="1:11">
      <c r="A388" s="30"/>
      <c r="B388" s="27"/>
      <c r="C388" s="28"/>
      <c r="D388" s="20"/>
      <c r="E388" s="20"/>
      <c r="F388" s="20"/>
      <c r="G388" s="20"/>
      <c r="H388" s="20"/>
      <c r="I388" s="28"/>
      <c r="J388" s="20"/>
      <c r="K388" s="21"/>
    </row>
    <row r="389" s="1" customFormat="1" ht="16.5" spans="1:11">
      <c r="A389" s="30"/>
      <c r="B389" s="27"/>
      <c r="C389" s="28"/>
      <c r="D389" s="20"/>
      <c r="E389" s="20"/>
      <c r="F389" s="20"/>
      <c r="G389" s="20"/>
      <c r="H389" s="20"/>
      <c r="I389" s="28"/>
      <c r="J389" s="20"/>
      <c r="K389" s="21"/>
    </row>
    <row r="390" s="1" customFormat="1" ht="16.5" spans="1:11">
      <c r="A390" s="30"/>
      <c r="B390" s="27"/>
      <c r="C390" s="28"/>
      <c r="D390" s="20"/>
      <c r="E390" s="20"/>
      <c r="F390" s="20"/>
      <c r="G390" s="20"/>
      <c r="H390" s="20"/>
      <c r="I390" s="28"/>
      <c r="J390" s="20"/>
      <c r="K390" s="21"/>
    </row>
    <row r="391" s="1" customFormat="1" ht="16.5" spans="1:11">
      <c r="A391" s="30"/>
      <c r="B391" s="27"/>
      <c r="C391" s="28"/>
      <c r="D391" s="20"/>
      <c r="E391" s="20"/>
      <c r="F391" s="20"/>
      <c r="G391" s="20"/>
      <c r="H391" s="20"/>
      <c r="I391" s="28"/>
      <c r="J391" s="20"/>
      <c r="K391" s="21"/>
    </row>
    <row r="392" s="1" customFormat="1" ht="16.5" spans="1:11">
      <c r="A392" s="30"/>
      <c r="B392" s="27"/>
      <c r="C392" s="28"/>
      <c r="D392" s="20"/>
      <c r="E392" s="20"/>
      <c r="F392" s="20"/>
      <c r="G392" s="20"/>
      <c r="H392" s="20"/>
      <c r="I392" s="28"/>
      <c r="J392" s="20"/>
      <c r="K392" s="21"/>
    </row>
    <row r="393" s="1" customFormat="1" ht="16.5" spans="1:11">
      <c r="A393" s="30"/>
      <c r="B393" s="27"/>
      <c r="C393" s="28"/>
      <c r="D393" s="20"/>
      <c r="E393" s="20"/>
      <c r="F393" s="20"/>
      <c r="G393" s="20"/>
      <c r="H393" s="20"/>
      <c r="I393" s="28"/>
      <c r="J393" s="20"/>
      <c r="K393" s="21"/>
    </row>
    <row r="394" s="1" customFormat="1" ht="16.5" spans="1:11">
      <c r="A394" s="30"/>
      <c r="B394" s="27"/>
      <c r="C394" s="28"/>
      <c r="D394" s="20"/>
      <c r="E394" s="20"/>
      <c r="F394" s="20"/>
      <c r="G394" s="20"/>
      <c r="H394" s="20"/>
      <c r="I394" s="28"/>
      <c r="J394" s="20"/>
      <c r="K394" s="21"/>
    </row>
    <row r="395" s="1" customFormat="1" ht="16.5" spans="1:11">
      <c r="A395" s="30"/>
      <c r="B395" s="27"/>
      <c r="C395" s="28"/>
      <c r="D395" s="20"/>
      <c r="E395" s="20"/>
      <c r="F395" s="20"/>
      <c r="G395" s="20"/>
      <c r="H395" s="20"/>
      <c r="I395" s="28"/>
      <c r="J395" s="20"/>
      <c r="K395" s="21"/>
    </row>
    <row r="396" s="1" customFormat="1" ht="16.5" spans="1:11">
      <c r="A396" s="30"/>
      <c r="B396" s="27"/>
      <c r="C396" s="28"/>
      <c r="D396" s="20"/>
      <c r="E396" s="20"/>
      <c r="F396" s="20"/>
      <c r="G396" s="20"/>
      <c r="H396" s="20"/>
      <c r="I396" s="28"/>
      <c r="J396" s="20"/>
      <c r="K396" s="21"/>
    </row>
    <row r="397" s="1" customFormat="1" ht="16.5" spans="1:11">
      <c r="A397" s="30"/>
      <c r="B397" s="27"/>
      <c r="C397" s="28"/>
      <c r="D397" s="20"/>
      <c r="E397" s="20"/>
      <c r="F397" s="20"/>
      <c r="G397" s="20"/>
      <c r="H397" s="20"/>
      <c r="I397" s="28"/>
      <c r="J397" s="20"/>
      <c r="K397" s="21"/>
    </row>
    <row r="398" s="1" customFormat="1" ht="16.5" spans="1:11">
      <c r="A398" s="30"/>
      <c r="B398" s="27"/>
      <c r="C398" s="28"/>
      <c r="D398" s="20"/>
      <c r="E398" s="20"/>
      <c r="F398" s="20"/>
      <c r="G398" s="20"/>
      <c r="H398" s="20"/>
      <c r="I398" s="28"/>
      <c r="J398" s="20"/>
      <c r="K398" s="21"/>
    </row>
    <row r="399" s="1" customFormat="1" ht="16.5" spans="1:11">
      <c r="A399" s="30"/>
      <c r="B399" s="27"/>
      <c r="C399" s="28"/>
      <c r="D399" s="20"/>
      <c r="E399" s="20"/>
      <c r="F399" s="20"/>
      <c r="G399" s="20"/>
      <c r="H399" s="20"/>
      <c r="I399" s="28"/>
      <c r="J399" s="20"/>
      <c r="K399" s="21"/>
    </row>
    <row r="400" s="1" customFormat="1" ht="16.5" spans="1:11">
      <c r="A400" s="30"/>
      <c r="B400" s="27"/>
      <c r="C400" s="28"/>
      <c r="D400" s="20"/>
      <c r="E400" s="20"/>
      <c r="F400" s="20"/>
      <c r="G400" s="20"/>
      <c r="H400" s="20"/>
      <c r="I400" s="28"/>
      <c r="J400" s="20"/>
      <c r="K400" s="21"/>
    </row>
    <row r="401" s="1" customFormat="1" ht="16.5" spans="1:11">
      <c r="A401" s="30"/>
      <c r="B401" s="27"/>
      <c r="C401" s="28"/>
      <c r="D401" s="20"/>
      <c r="E401" s="20"/>
      <c r="F401" s="20"/>
      <c r="G401" s="20"/>
      <c r="H401" s="20"/>
      <c r="I401" s="28"/>
      <c r="J401" s="20"/>
      <c r="K401" s="21"/>
    </row>
    <row r="402" s="1" customFormat="1" ht="16.5" spans="1:11">
      <c r="A402" s="30"/>
      <c r="B402" s="27"/>
      <c r="C402" s="28"/>
      <c r="D402" s="20"/>
      <c r="E402" s="20"/>
      <c r="F402" s="20"/>
      <c r="G402" s="20"/>
      <c r="H402" s="20"/>
      <c r="I402" s="28"/>
      <c r="J402" s="20"/>
      <c r="K402" s="21"/>
    </row>
    <row r="403" s="1" customFormat="1" ht="16.5" spans="1:11">
      <c r="A403" s="30"/>
      <c r="B403" s="27"/>
      <c r="C403" s="28"/>
      <c r="D403" s="20"/>
      <c r="E403" s="20"/>
      <c r="F403" s="20"/>
      <c r="G403" s="20"/>
      <c r="H403" s="20"/>
      <c r="I403" s="28"/>
      <c r="J403" s="20"/>
      <c r="K403" s="21"/>
    </row>
    <row r="404" s="1" customFormat="1" ht="16.5" spans="1:11">
      <c r="A404" s="30"/>
      <c r="B404" s="27"/>
      <c r="C404" s="28"/>
      <c r="D404" s="20"/>
      <c r="E404" s="20"/>
      <c r="F404" s="20"/>
      <c r="G404" s="20"/>
      <c r="H404" s="20"/>
      <c r="I404" s="28"/>
      <c r="J404" s="20"/>
      <c r="K404" s="21"/>
    </row>
    <row r="405" s="1" customFormat="1" ht="16.5" spans="1:11">
      <c r="A405" s="30"/>
      <c r="B405" s="27"/>
      <c r="C405" s="28"/>
      <c r="D405" s="20"/>
      <c r="E405" s="20"/>
      <c r="F405" s="20"/>
      <c r="G405" s="20"/>
      <c r="H405" s="20"/>
      <c r="I405" s="28"/>
      <c r="J405" s="20"/>
      <c r="K405" s="21"/>
    </row>
    <row r="406" s="1" customFormat="1" ht="16.5" spans="1:11">
      <c r="A406" s="30"/>
      <c r="B406" s="27"/>
      <c r="C406" s="28"/>
      <c r="D406" s="20"/>
      <c r="E406" s="20"/>
      <c r="F406" s="20"/>
      <c r="G406" s="20"/>
      <c r="H406" s="20"/>
      <c r="I406" s="28"/>
      <c r="J406" s="20"/>
      <c r="K406" s="21"/>
    </row>
    <row r="407" s="1" customFormat="1" ht="16.5" spans="1:11">
      <c r="A407" s="30"/>
      <c r="B407" s="27"/>
      <c r="C407" s="28"/>
      <c r="D407" s="20"/>
      <c r="E407" s="20"/>
      <c r="F407" s="20"/>
      <c r="G407" s="20"/>
      <c r="H407" s="20"/>
      <c r="I407" s="28"/>
      <c r="J407" s="20"/>
      <c r="K407" s="21"/>
    </row>
    <row r="408" s="1" customFormat="1" ht="16.5" spans="1:11">
      <c r="A408" s="30"/>
      <c r="B408" s="27"/>
      <c r="C408" s="28"/>
      <c r="D408" s="20"/>
      <c r="E408" s="20"/>
      <c r="F408" s="20"/>
      <c r="G408" s="20"/>
      <c r="H408" s="20"/>
      <c r="I408" s="28"/>
      <c r="J408" s="20"/>
      <c r="K408" s="21"/>
    </row>
    <row r="409" s="1" customFormat="1" ht="16.5" spans="1:11">
      <c r="A409" s="30"/>
      <c r="B409" s="27"/>
      <c r="C409" s="28"/>
      <c r="D409" s="20"/>
      <c r="E409" s="20"/>
      <c r="F409" s="20"/>
      <c r="G409" s="20"/>
      <c r="H409" s="20"/>
      <c r="I409" s="28"/>
      <c r="J409" s="20"/>
      <c r="K409" s="21"/>
    </row>
    <row r="410" s="1" customFormat="1" ht="16.5" spans="1:11">
      <c r="A410" s="30"/>
      <c r="B410" s="27"/>
      <c r="C410" s="28"/>
      <c r="D410" s="20"/>
      <c r="E410" s="20"/>
      <c r="F410" s="20"/>
      <c r="G410" s="20"/>
      <c r="H410" s="20"/>
      <c r="I410" s="28"/>
      <c r="J410" s="20"/>
      <c r="K410" s="21"/>
    </row>
    <row r="411" s="1" customFormat="1" ht="16.5" spans="1:11">
      <c r="A411" s="30"/>
      <c r="B411" s="27"/>
      <c r="C411" s="28"/>
      <c r="D411" s="20"/>
      <c r="E411" s="20"/>
      <c r="F411" s="20"/>
      <c r="G411" s="20"/>
      <c r="H411" s="20"/>
      <c r="I411" s="28"/>
      <c r="J411" s="20"/>
      <c r="K411" s="21"/>
    </row>
    <row r="412" s="1" customFormat="1" ht="16.5" spans="1:11">
      <c r="A412" s="30"/>
      <c r="B412" s="27"/>
      <c r="C412" s="28"/>
      <c r="D412" s="20"/>
      <c r="E412" s="20"/>
      <c r="F412" s="20"/>
      <c r="G412" s="20"/>
      <c r="H412" s="20"/>
      <c r="I412" s="28"/>
      <c r="J412" s="20"/>
      <c r="K412" s="21"/>
    </row>
    <row r="413" s="1" customFormat="1" ht="16.5" spans="1:11">
      <c r="A413" s="30"/>
      <c r="B413" s="27"/>
      <c r="C413" s="28"/>
      <c r="D413" s="20"/>
      <c r="E413" s="20"/>
      <c r="F413" s="20"/>
      <c r="G413" s="20"/>
      <c r="H413" s="20"/>
      <c r="I413" s="28"/>
      <c r="J413" s="20"/>
      <c r="K413" s="21"/>
    </row>
    <row r="414" s="1" customFormat="1" ht="16.5" spans="1:11">
      <c r="A414" s="30"/>
      <c r="B414" s="27"/>
      <c r="C414" s="28"/>
      <c r="D414" s="20"/>
      <c r="E414" s="20"/>
      <c r="F414" s="20"/>
      <c r="G414" s="20"/>
      <c r="H414" s="20"/>
      <c r="I414" s="28"/>
      <c r="J414" s="20"/>
      <c r="K414" s="21"/>
    </row>
    <row r="415" s="1" customFormat="1" ht="16.5" spans="1:11">
      <c r="A415" s="30"/>
      <c r="B415" s="27"/>
      <c r="C415" s="28"/>
      <c r="D415" s="20"/>
      <c r="E415" s="20"/>
      <c r="F415" s="20"/>
      <c r="G415" s="20"/>
      <c r="H415" s="20"/>
      <c r="I415" s="28"/>
      <c r="J415" s="20"/>
      <c r="K415" s="21"/>
    </row>
    <row r="416" s="1" customFormat="1" ht="16.5" spans="1:11">
      <c r="A416" s="30"/>
      <c r="B416" s="27"/>
      <c r="C416" s="28"/>
      <c r="D416" s="20"/>
      <c r="E416" s="20"/>
      <c r="F416" s="20"/>
      <c r="G416" s="20"/>
      <c r="H416" s="20"/>
      <c r="I416" s="28"/>
      <c r="J416" s="20"/>
      <c r="K416" s="21"/>
    </row>
    <row r="417" s="1" customFormat="1" ht="16.5" spans="1:11">
      <c r="A417" s="30"/>
      <c r="B417" s="27"/>
      <c r="C417" s="28"/>
      <c r="D417" s="20"/>
      <c r="E417" s="20"/>
      <c r="F417" s="20"/>
      <c r="G417" s="20"/>
      <c r="H417" s="20"/>
      <c r="I417" s="28"/>
      <c r="J417" s="20"/>
      <c r="K417" s="21"/>
    </row>
    <row r="418" s="1" customFormat="1" ht="16.5" spans="1:11">
      <c r="A418" s="30"/>
      <c r="B418" s="27"/>
      <c r="C418" s="28"/>
      <c r="D418" s="20"/>
      <c r="E418" s="20"/>
      <c r="F418" s="20"/>
      <c r="G418" s="20"/>
      <c r="H418" s="20"/>
      <c r="I418" s="28"/>
      <c r="J418" s="20"/>
      <c r="K418" s="21"/>
    </row>
    <row r="419" s="1" customFormat="1" ht="16.5" spans="1:11">
      <c r="A419" s="30"/>
      <c r="B419" s="27"/>
      <c r="C419" s="28"/>
      <c r="D419" s="20"/>
      <c r="E419" s="20"/>
      <c r="F419" s="20"/>
      <c r="G419" s="20"/>
      <c r="H419" s="20"/>
      <c r="I419" s="28"/>
      <c r="J419" s="20"/>
      <c r="K419" s="21"/>
    </row>
    <row r="420" s="1" customFormat="1" ht="16.5" spans="1:11">
      <c r="A420" s="30"/>
      <c r="B420" s="27"/>
      <c r="C420" s="28"/>
      <c r="D420" s="20"/>
      <c r="E420" s="20"/>
      <c r="F420" s="20"/>
      <c r="G420" s="20"/>
      <c r="H420" s="20"/>
      <c r="I420" s="28"/>
      <c r="J420" s="20"/>
      <c r="K420" s="21"/>
    </row>
    <row r="421" s="1" customFormat="1" ht="16.5" spans="1:11">
      <c r="A421" s="30"/>
      <c r="B421" s="27"/>
      <c r="C421" s="28"/>
      <c r="D421" s="20"/>
      <c r="E421" s="20"/>
      <c r="F421" s="20"/>
      <c r="G421" s="20"/>
      <c r="H421" s="20"/>
      <c r="I421" s="28"/>
      <c r="J421" s="20"/>
      <c r="K421" s="21"/>
    </row>
    <row r="422" s="1" customFormat="1" ht="16.5" spans="1:11">
      <c r="A422" s="30"/>
      <c r="B422" s="27"/>
      <c r="C422" s="28"/>
      <c r="D422" s="20"/>
      <c r="E422" s="20"/>
      <c r="F422" s="20"/>
      <c r="G422" s="20"/>
      <c r="H422" s="20"/>
      <c r="I422" s="28"/>
      <c r="J422" s="20"/>
      <c r="K422" s="21"/>
    </row>
    <row r="423" s="1" customFormat="1" ht="16.5" spans="1:11">
      <c r="A423" s="30"/>
      <c r="B423" s="27"/>
      <c r="C423" s="28"/>
      <c r="D423" s="20"/>
      <c r="E423" s="20"/>
      <c r="F423" s="20"/>
      <c r="G423" s="20"/>
      <c r="H423" s="20"/>
      <c r="I423" s="28"/>
      <c r="J423" s="20"/>
      <c r="K423" s="21"/>
    </row>
    <row r="424" s="1" customFormat="1" ht="16.5" spans="1:11">
      <c r="A424" s="30"/>
      <c r="B424" s="27"/>
      <c r="C424" s="28"/>
      <c r="D424" s="20"/>
      <c r="E424" s="20"/>
      <c r="F424" s="20"/>
      <c r="G424" s="20"/>
      <c r="H424" s="20"/>
      <c r="I424" s="28"/>
      <c r="J424" s="20"/>
      <c r="K424" s="21"/>
    </row>
    <row r="425" s="1" customFormat="1" ht="16.5" spans="1:11">
      <c r="A425" s="30"/>
      <c r="B425" s="27"/>
      <c r="C425" s="28"/>
      <c r="D425" s="20"/>
      <c r="E425" s="20"/>
      <c r="F425" s="20"/>
      <c r="G425" s="20"/>
      <c r="H425" s="20"/>
      <c r="I425" s="28"/>
      <c r="J425" s="20"/>
      <c r="K425" s="21"/>
    </row>
    <row r="426" s="1" customFormat="1" ht="16.5" spans="1:11">
      <c r="A426" s="30"/>
      <c r="B426" s="27"/>
      <c r="C426" s="28"/>
      <c r="D426" s="20"/>
      <c r="E426" s="20"/>
      <c r="F426" s="20"/>
      <c r="G426" s="20"/>
      <c r="H426" s="20"/>
      <c r="I426" s="28"/>
      <c r="J426" s="20"/>
      <c r="K426" s="21"/>
    </row>
    <row r="427" s="1" customFormat="1" ht="16.5" spans="1:11">
      <c r="A427" s="30"/>
      <c r="B427" s="27"/>
      <c r="C427" s="28"/>
      <c r="D427" s="20"/>
      <c r="E427" s="20"/>
      <c r="F427" s="20"/>
      <c r="G427" s="20"/>
      <c r="H427" s="20"/>
      <c r="I427" s="28"/>
      <c r="J427" s="20"/>
      <c r="K427" s="21"/>
    </row>
    <row r="428" s="1" customFormat="1" ht="16.5" spans="1:11">
      <c r="A428" s="30"/>
      <c r="B428" s="27"/>
      <c r="C428" s="28"/>
      <c r="D428" s="20"/>
      <c r="E428" s="20"/>
      <c r="F428" s="20"/>
      <c r="G428" s="20"/>
      <c r="H428" s="20"/>
      <c r="I428" s="28"/>
      <c r="J428" s="20"/>
      <c r="K428" s="21"/>
    </row>
    <row r="429" s="1" customFormat="1" ht="16.5" spans="1:11">
      <c r="A429" s="30"/>
      <c r="B429" s="27"/>
      <c r="C429" s="28"/>
      <c r="D429" s="20"/>
      <c r="E429" s="20"/>
      <c r="F429" s="20"/>
      <c r="G429" s="20"/>
      <c r="H429" s="20"/>
      <c r="I429" s="28"/>
      <c r="J429" s="20"/>
      <c r="K429" s="21"/>
    </row>
    <row r="430" s="1" customFormat="1" ht="16.5" spans="1:11">
      <c r="A430" s="30"/>
      <c r="B430" s="27"/>
      <c r="C430" s="28"/>
      <c r="D430" s="20"/>
      <c r="E430" s="20"/>
      <c r="F430" s="20"/>
      <c r="G430" s="20"/>
      <c r="H430" s="20"/>
      <c r="I430" s="28"/>
      <c r="J430" s="20"/>
      <c r="K430" s="21"/>
    </row>
    <row r="431" s="1" customFormat="1" ht="16.5" spans="1:11">
      <c r="A431" s="30"/>
      <c r="B431" s="27"/>
      <c r="C431" s="28"/>
      <c r="D431" s="20"/>
      <c r="E431" s="20"/>
      <c r="F431" s="20"/>
      <c r="G431" s="20"/>
      <c r="H431" s="20"/>
      <c r="I431" s="28"/>
      <c r="J431" s="20"/>
      <c r="K431" s="21"/>
    </row>
    <row r="432" s="1" customFormat="1" ht="16.5" spans="1:11">
      <c r="A432" s="30"/>
      <c r="B432" s="27"/>
      <c r="C432" s="28"/>
      <c r="D432" s="20"/>
      <c r="E432" s="20"/>
      <c r="F432" s="20"/>
      <c r="G432" s="20"/>
      <c r="H432" s="20"/>
      <c r="I432" s="28"/>
      <c r="J432" s="20"/>
      <c r="K432" s="21"/>
    </row>
    <row r="433" s="1" customFormat="1" ht="16.5" spans="1:11">
      <c r="A433" s="30"/>
      <c r="B433" s="27"/>
      <c r="C433" s="28"/>
      <c r="D433" s="20"/>
      <c r="E433" s="20"/>
      <c r="F433" s="20"/>
      <c r="G433" s="20"/>
      <c r="H433" s="20"/>
      <c r="I433" s="28"/>
      <c r="J433" s="20"/>
      <c r="K433" s="21"/>
    </row>
    <row r="434" s="1" customFormat="1" ht="16.5" spans="1:11">
      <c r="A434" s="30"/>
      <c r="B434" s="27"/>
      <c r="C434" s="28"/>
      <c r="D434" s="20"/>
      <c r="E434" s="20"/>
      <c r="F434" s="20"/>
      <c r="G434" s="20"/>
      <c r="H434" s="20"/>
      <c r="I434" s="28"/>
      <c r="J434" s="20"/>
      <c r="K434" s="21"/>
    </row>
    <row r="435" s="1" customFormat="1" ht="16.5" spans="1:11">
      <c r="A435" s="30"/>
      <c r="B435" s="27"/>
      <c r="C435" s="28"/>
      <c r="D435" s="20"/>
      <c r="E435" s="20"/>
      <c r="F435" s="20"/>
      <c r="G435" s="20"/>
      <c r="H435" s="20"/>
      <c r="I435" s="28"/>
      <c r="J435" s="20"/>
      <c r="K435" s="21"/>
    </row>
    <row r="436" s="1" customFormat="1" ht="16.5" spans="1:11">
      <c r="A436" s="30"/>
      <c r="B436" s="27"/>
      <c r="C436" s="28"/>
      <c r="D436" s="20"/>
      <c r="E436" s="20"/>
      <c r="F436" s="20"/>
      <c r="G436" s="20"/>
      <c r="H436" s="20"/>
      <c r="I436" s="28"/>
      <c r="J436" s="20"/>
      <c r="K436" s="21"/>
    </row>
    <row r="437" s="1" customFormat="1" ht="16.5" spans="1:11">
      <c r="A437" s="30"/>
      <c r="B437" s="27"/>
      <c r="C437" s="28"/>
      <c r="D437" s="20"/>
      <c r="E437" s="20"/>
      <c r="F437" s="20"/>
      <c r="G437" s="20"/>
      <c r="H437" s="20"/>
      <c r="I437" s="28"/>
      <c r="J437" s="20"/>
      <c r="K437" s="21"/>
    </row>
    <row r="438" s="1" customFormat="1" ht="16.5" spans="1:11">
      <c r="A438" s="30"/>
      <c r="B438" s="27"/>
      <c r="C438" s="28"/>
      <c r="D438" s="20"/>
      <c r="E438" s="20"/>
      <c r="F438" s="20"/>
      <c r="G438" s="20"/>
      <c r="H438" s="20"/>
      <c r="I438" s="28"/>
      <c r="J438" s="20"/>
      <c r="K438" s="21"/>
    </row>
    <row r="439" s="1" customFormat="1" ht="16.5" spans="1:11">
      <c r="A439" s="30"/>
      <c r="B439" s="27"/>
      <c r="C439" s="28"/>
      <c r="D439" s="20"/>
      <c r="E439" s="20"/>
      <c r="F439" s="20"/>
      <c r="G439" s="20"/>
      <c r="H439" s="20"/>
      <c r="I439" s="28"/>
      <c r="J439" s="20"/>
      <c r="K439" s="21"/>
    </row>
    <row r="440" s="1" customFormat="1" ht="16.5" spans="1:11">
      <c r="A440" s="30"/>
      <c r="B440" s="27"/>
      <c r="C440" s="28"/>
      <c r="D440" s="20"/>
      <c r="E440" s="20"/>
      <c r="F440" s="20"/>
      <c r="G440" s="20"/>
      <c r="H440" s="20"/>
      <c r="I440" s="28"/>
      <c r="J440" s="20"/>
      <c r="K440" s="21"/>
    </row>
    <row r="441" s="1" customFormat="1" ht="16.5" spans="1:11">
      <c r="A441" s="30"/>
      <c r="B441" s="27"/>
      <c r="C441" s="28"/>
      <c r="D441" s="20"/>
      <c r="E441" s="20"/>
      <c r="F441" s="20"/>
      <c r="G441" s="20"/>
      <c r="H441" s="20"/>
      <c r="I441" s="28"/>
      <c r="J441" s="20"/>
      <c r="K441" s="21"/>
    </row>
    <row r="442" s="1" customFormat="1" ht="16.5" spans="1:11">
      <c r="A442" s="30"/>
      <c r="B442" s="27"/>
      <c r="C442" s="28"/>
      <c r="D442" s="20"/>
      <c r="E442" s="20"/>
      <c r="F442" s="20"/>
      <c r="G442" s="20"/>
      <c r="H442" s="20"/>
      <c r="I442" s="28"/>
      <c r="J442" s="20"/>
      <c r="K442" s="21"/>
    </row>
    <row r="443" s="1" customFormat="1" ht="16.5" spans="1:11">
      <c r="A443" s="30"/>
      <c r="B443" s="27"/>
      <c r="C443" s="28"/>
      <c r="D443" s="20"/>
      <c r="E443" s="20"/>
      <c r="F443" s="20"/>
      <c r="G443" s="20"/>
      <c r="H443" s="20"/>
      <c r="I443" s="28"/>
      <c r="J443" s="20"/>
      <c r="K443" s="21"/>
    </row>
    <row r="444" s="1" customFormat="1" ht="16.5" spans="1:11">
      <c r="A444" s="30"/>
      <c r="B444" s="27"/>
      <c r="C444" s="28"/>
      <c r="D444" s="20"/>
      <c r="E444" s="20"/>
      <c r="F444" s="20"/>
      <c r="G444" s="20"/>
      <c r="H444" s="20"/>
      <c r="I444" s="28"/>
      <c r="J444" s="20"/>
      <c r="K444" s="21"/>
    </row>
    <row r="445" s="1" customFormat="1" ht="16.5" spans="1:11">
      <c r="A445" s="30"/>
      <c r="B445" s="27"/>
      <c r="C445" s="28"/>
      <c r="D445" s="20"/>
      <c r="E445" s="20"/>
      <c r="F445" s="20"/>
      <c r="G445" s="20"/>
      <c r="H445" s="20"/>
      <c r="I445" s="28"/>
      <c r="J445" s="20"/>
      <c r="K445" s="21"/>
    </row>
    <row r="446" s="1" customFormat="1" ht="16.5" spans="1:11">
      <c r="A446" s="30"/>
      <c r="B446" s="27"/>
      <c r="C446" s="28"/>
      <c r="D446" s="20"/>
      <c r="E446" s="20"/>
      <c r="F446" s="20"/>
      <c r="G446" s="20"/>
      <c r="H446" s="20"/>
      <c r="I446" s="28"/>
      <c r="J446" s="20"/>
      <c r="K446" s="21"/>
    </row>
    <row r="447" s="1" customFormat="1" ht="16.5" spans="1:11">
      <c r="A447" s="30"/>
      <c r="B447" s="27"/>
      <c r="C447" s="28"/>
      <c r="D447" s="20"/>
      <c r="E447" s="20"/>
      <c r="F447" s="20"/>
      <c r="G447" s="20"/>
      <c r="H447" s="20"/>
      <c r="I447" s="28"/>
      <c r="J447" s="20"/>
      <c r="K447" s="21"/>
    </row>
    <row r="448" s="1" customFormat="1" ht="16.5" spans="1:11">
      <c r="A448" s="30"/>
      <c r="B448" s="27"/>
      <c r="C448" s="28"/>
      <c r="D448" s="20"/>
      <c r="E448" s="20"/>
      <c r="F448" s="20"/>
      <c r="G448" s="20"/>
      <c r="H448" s="20"/>
      <c r="I448" s="28"/>
      <c r="J448" s="20"/>
      <c r="K448" s="21"/>
    </row>
    <row r="449" s="1" customFormat="1" ht="16.5" spans="1:11">
      <c r="A449" s="30"/>
      <c r="B449" s="27"/>
      <c r="C449" s="28"/>
      <c r="D449" s="20"/>
      <c r="E449" s="20"/>
      <c r="F449" s="20"/>
      <c r="G449" s="20"/>
      <c r="H449" s="20"/>
      <c r="I449" s="28"/>
      <c r="J449" s="20"/>
      <c r="K449" s="21"/>
    </row>
    <row r="450" s="1" customFormat="1" ht="16.5" spans="1:11">
      <c r="A450" s="30"/>
      <c r="B450" s="27"/>
      <c r="C450" s="28"/>
      <c r="D450" s="20"/>
      <c r="E450" s="20"/>
      <c r="F450" s="20"/>
      <c r="G450" s="20"/>
      <c r="H450" s="20"/>
      <c r="I450" s="28"/>
      <c r="J450" s="20"/>
      <c r="K450" s="21"/>
    </row>
    <row r="451" s="1" customFormat="1" ht="16.5" spans="1:11">
      <c r="A451" s="30"/>
      <c r="B451" s="27"/>
      <c r="C451" s="28"/>
      <c r="D451" s="20"/>
      <c r="E451" s="20"/>
      <c r="F451" s="20"/>
      <c r="G451" s="20"/>
      <c r="H451" s="20"/>
      <c r="I451" s="28"/>
      <c r="J451" s="20"/>
      <c r="K451" s="21"/>
    </row>
    <row r="452" s="1" customFormat="1" ht="16.5" spans="1:11">
      <c r="A452" s="30"/>
      <c r="B452" s="27"/>
      <c r="C452" s="28"/>
      <c r="D452" s="20"/>
      <c r="E452" s="20"/>
      <c r="F452" s="20"/>
      <c r="G452" s="20"/>
      <c r="H452" s="20"/>
      <c r="I452" s="28"/>
      <c r="J452" s="20"/>
      <c r="K452" s="21"/>
    </row>
    <row r="453" s="1" customFormat="1" ht="16.5" spans="1:11">
      <c r="A453" s="30"/>
      <c r="B453" s="27"/>
      <c r="C453" s="28"/>
      <c r="D453" s="20"/>
      <c r="E453" s="20"/>
      <c r="F453" s="20"/>
      <c r="G453" s="20"/>
      <c r="H453" s="20"/>
      <c r="I453" s="28"/>
      <c r="J453" s="20"/>
      <c r="K453" s="21"/>
    </row>
    <row r="454" s="1" customFormat="1" ht="16.5" spans="1:11">
      <c r="A454" s="30"/>
      <c r="B454" s="27"/>
      <c r="C454" s="28"/>
      <c r="D454" s="20"/>
      <c r="E454" s="20"/>
      <c r="F454" s="20"/>
      <c r="G454" s="20"/>
      <c r="H454" s="20"/>
      <c r="I454" s="28"/>
      <c r="J454" s="20"/>
      <c r="K454" s="21"/>
    </row>
    <row r="455" s="1" customFormat="1" ht="16.5" spans="1:11">
      <c r="A455" s="30"/>
      <c r="B455" s="27"/>
      <c r="C455" s="28"/>
      <c r="D455" s="20"/>
      <c r="E455" s="20"/>
      <c r="F455" s="20"/>
      <c r="G455" s="20"/>
      <c r="H455" s="20"/>
      <c r="I455" s="28"/>
      <c r="J455" s="20"/>
      <c r="K455" s="21"/>
    </row>
    <row r="456" s="1" customFormat="1" ht="16.5" spans="1:11">
      <c r="A456" s="30"/>
      <c r="B456" s="27"/>
      <c r="C456" s="28"/>
      <c r="D456" s="20"/>
      <c r="E456" s="20"/>
      <c r="F456" s="20"/>
      <c r="G456" s="20"/>
      <c r="H456" s="20"/>
      <c r="I456" s="28"/>
      <c r="J456" s="20"/>
      <c r="K456" s="21"/>
    </row>
    <row r="457" s="1" customFormat="1" ht="16.5" spans="1:11">
      <c r="A457" s="30"/>
      <c r="B457" s="27"/>
      <c r="C457" s="28"/>
      <c r="D457" s="20"/>
      <c r="E457" s="20"/>
      <c r="F457" s="20"/>
      <c r="G457" s="20"/>
      <c r="H457" s="20"/>
      <c r="I457" s="28"/>
      <c r="J457" s="20"/>
      <c r="K457" s="21"/>
    </row>
    <row r="458" s="1" customFormat="1" ht="16.5" spans="1:11">
      <c r="A458" s="30"/>
      <c r="B458" s="27"/>
      <c r="C458" s="28"/>
      <c r="D458" s="20"/>
      <c r="E458" s="20"/>
      <c r="F458" s="20"/>
      <c r="G458" s="20"/>
      <c r="H458" s="20"/>
      <c r="I458" s="28"/>
      <c r="J458" s="20"/>
      <c r="K458" s="21"/>
    </row>
    <row r="459" s="1" customFormat="1" ht="16.5" spans="1:11">
      <c r="A459" s="30"/>
      <c r="B459" s="27"/>
      <c r="C459" s="28"/>
      <c r="D459" s="20"/>
      <c r="E459" s="20"/>
      <c r="F459" s="20"/>
      <c r="G459" s="20"/>
      <c r="H459" s="20"/>
      <c r="I459" s="28"/>
      <c r="J459" s="20"/>
      <c r="K459" s="21"/>
    </row>
    <row r="460" s="1" customFormat="1" ht="16.5" spans="1:11">
      <c r="A460" s="30"/>
      <c r="B460" s="27"/>
      <c r="C460" s="28"/>
      <c r="D460" s="20"/>
      <c r="E460" s="20"/>
      <c r="F460" s="20"/>
      <c r="G460" s="20"/>
      <c r="H460" s="20"/>
      <c r="I460" s="28"/>
      <c r="J460" s="20"/>
      <c r="K460" s="21"/>
    </row>
    <row r="461" s="1" customFormat="1" ht="16.5" spans="1:11">
      <c r="A461" s="30"/>
      <c r="B461" s="27"/>
      <c r="C461" s="28"/>
      <c r="D461" s="20"/>
      <c r="E461" s="20"/>
      <c r="F461" s="20"/>
      <c r="G461" s="20"/>
      <c r="H461" s="20"/>
      <c r="I461" s="28"/>
      <c r="J461" s="20"/>
      <c r="K461" s="21"/>
    </row>
    <row r="462" s="1" customFormat="1" ht="16.5" spans="1:11">
      <c r="A462" s="30"/>
      <c r="B462" s="27"/>
      <c r="C462" s="28"/>
      <c r="D462" s="20"/>
      <c r="E462" s="20"/>
      <c r="F462" s="20"/>
      <c r="G462" s="20"/>
      <c r="H462" s="20"/>
      <c r="I462" s="28"/>
      <c r="J462" s="20"/>
      <c r="K462" s="21"/>
    </row>
    <row r="463" s="1" customFormat="1" ht="16.5" spans="1:11">
      <c r="A463" s="30"/>
      <c r="B463" s="27"/>
      <c r="C463" s="28"/>
      <c r="D463" s="20"/>
      <c r="E463" s="20"/>
      <c r="F463" s="20"/>
      <c r="G463" s="20"/>
      <c r="H463" s="20"/>
      <c r="I463" s="28"/>
      <c r="J463" s="20"/>
      <c r="K463" s="21"/>
    </row>
    <row r="464" s="1" customFormat="1" ht="16.5" spans="1:11">
      <c r="A464" s="30"/>
      <c r="B464" s="27"/>
      <c r="C464" s="28"/>
      <c r="D464" s="20"/>
      <c r="E464" s="20"/>
      <c r="F464" s="20"/>
      <c r="G464" s="20"/>
      <c r="H464" s="20"/>
      <c r="I464" s="28"/>
      <c r="J464" s="20"/>
      <c r="K464" s="21"/>
    </row>
    <row r="465" s="1" customFormat="1" ht="16.5" spans="1:11">
      <c r="A465" s="30"/>
      <c r="B465" s="27"/>
      <c r="C465" s="28"/>
      <c r="D465" s="20"/>
      <c r="E465" s="20"/>
      <c r="F465" s="20"/>
      <c r="G465" s="20"/>
      <c r="H465" s="20"/>
      <c r="I465" s="28"/>
      <c r="J465" s="20"/>
      <c r="K465" s="21"/>
    </row>
    <row r="466" s="1" customFormat="1" ht="16.5" spans="1:11">
      <c r="A466" s="30"/>
      <c r="B466" s="27"/>
      <c r="C466" s="28"/>
      <c r="D466" s="20"/>
      <c r="E466" s="20"/>
      <c r="F466" s="20"/>
      <c r="G466" s="20"/>
      <c r="H466" s="20"/>
      <c r="I466" s="28"/>
      <c r="J466" s="20"/>
      <c r="K466" s="21"/>
    </row>
    <row r="467" s="1" customFormat="1" ht="16.5" spans="1:11">
      <c r="A467" s="30"/>
      <c r="B467" s="27"/>
      <c r="C467" s="28"/>
      <c r="D467" s="20"/>
      <c r="E467" s="20"/>
      <c r="F467" s="20"/>
      <c r="G467" s="20"/>
      <c r="H467" s="20"/>
      <c r="I467" s="28"/>
      <c r="J467" s="20"/>
      <c r="K467" s="21"/>
    </row>
    <row r="468" s="1" customFormat="1" ht="16.5" spans="1:11">
      <c r="A468" s="30"/>
      <c r="B468" s="27"/>
      <c r="C468" s="28"/>
      <c r="D468" s="20"/>
      <c r="E468" s="20"/>
      <c r="F468" s="20"/>
      <c r="G468" s="20"/>
      <c r="H468" s="20"/>
      <c r="I468" s="28"/>
      <c r="J468" s="20"/>
      <c r="K468" s="21"/>
    </row>
    <row r="469" s="1" customFormat="1" ht="16.5" spans="1:11">
      <c r="A469" s="30"/>
      <c r="B469" s="27"/>
      <c r="C469" s="28"/>
      <c r="D469" s="20"/>
      <c r="E469" s="20"/>
      <c r="F469" s="20"/>
      <c r="G469" s="20"/>
      <c r="H469" s="20"/>
      <c r="I469" s="28"/>
      <c r="J469" s="20"/>
      <c r="K469" s="21"/>
    </row>
    <row r="470" s="1" customFormat="1" ht="16.5" spans="1:11">
      <c r="A470" s="30"/>
      <c r="B470" s="27"/>
      <c r="C470" s="28"/>
      <c r="D470" s="20"/>
      <c r="E470" s="20"/>
      <c r="F470" s="20"/>
      <c r="G470" s="20"/>
      <c r="H470" s="20"/>
      <c r="I470" s="28"/>
      <c r="J470" s="20"/>
      <c r="K470" s="21"/>
    </row>
    <row r="471" s="1" customFormat="1" ht="16.5" spans="1:11">
      <c r="A471" s="30"/>
      <c r="B471" s="27"/>
      <c r="C471" s="28"/>
      <c r="D471" s="20"/>
      <c r="E471" s="20"/>
      <c r="F471" s="20"/>
      <c r="G471" s="20"/>
      <c r="H471" s="20"/>
      <c r="I471" s="28"/>
      <c r="J471" s="20"/>
      <c r="K471" s="21"/>
    </row>
    <row r="472" s="1" customFormat="1" ht="16.5" spans="1:11">
      <c r="A472" s="30"/>
      <c r="B472" s="27"/>
      <c r="C472" s="28"/>
      <c r="D472" s="20"/>
      <c r="E472" s="20"/>
      <c r="F472" s="20"/>
      <c r="G472" s="20"/>
      <c r="H472" s="20"/>
      <c r="I472" s="28"/>
      <c r="J472" s="20"/>
      <c r="K472" s="21"/>
    </row>
    <row r="473" s="1" customFormat="1" ht="16.5" spans="1:11">
      <c r="A473" s="30"/>
      <c r="B473" s="27"/>
      <c r="C473" s="28"/>
      <c r="D473" s="20"/>
      <c r="E473" s="20"/>
      <c r="F473" s="20"/>
      <c r="G473" s="20"/>
      <c r="H473" s="20"/>
      <c r="I473" s="28"/>
      <c r="J473" s="20"/>
      <c r="K473" s="21"/>
    </row>
    <row r="474" s="1" customFormat="1" ht="16.5" spans="1:11">
      <c r="A474" s="30"/>
      <c r="B474" s="27"/>
      <c r="C474" s="28"/>
      <c r="D474" s="20"/>
      <c r="E474" s="20"/>
      <c r="F474" s="20"/>
      <c r="G474" s="20"/>
      <c r="H474" s="20"/>
      <c r="I474" s="28"/>
      <c r="J474" s="20"/>
      <c r="K474" s="21"/>
    </row>
    <row r="475" s="1" customFormat="1" ht="16.5" spans="1:11">
      <c r="A475" s="30"/>
      <c r="B475" s="27"/>
      <c r="C475" s="28"/>
      <c r="D475" s="20"/>
      <c r="E475" s="20"/>
      <c r="F475" s="20"/>
      <c r="G475" s="20"/>
      <c r="H475" s="20"/>
      <c r="I475" s="28"/>
      <c r="J475" s="20"/>
      <c r="K475" s="21"/>
    </row>
    <row r="476" s="1" customFormat="1" ht="16.5" spans="1:11">
      <c r="A476" s="30"/>
      <c r="B476" s="27"/>
      <c r="C476" s="28"/>
      <c r="D476" s="20"/>
      <c r="E476" s="20"/>
      <c r="F476" s="20"/>
      <c r="G476" s="20"/>
      <c r="H476" s="20"/>
      <c r="I476" s="28"/>
      <c r="J476" s="20"/>
      <c r="K476" s="21"/>
    </row>
    <row r="477" s="1" customFormat="1" ht="16.5" spans="1:11">
      <c r="A477" s="30"/>
      <c r="B477" s="27"/>
      <c r="C477" s="28"/>
      <c r="D477" s="20"/>
      <c r="E477" s="20"/>
      <c r="F477" s="20"/>
      <c r="G477" s="20"/>
      <c r="H477" s="20"/>
      <c r="I477" s="28"/>
      <c r="J477" s="20"/>
      <c r="K477" s="21"/>
    </row>
    <row r="478" s="1" customFormat="1" ht="16.5" spans="1:11">
      <c r="A478" s="30"/>
      <c r="B478" s="27"/>
      <c r="C478" s="28"/>
      <c r="D478" s="20"/>
      <c r="E478" s="20"/>
      <c r="F478" s="20"/>
      <c r="G478" s="20"/>
      <c r="H478" s="20"/>
      <c r="I478" s="28"/>
      <c r="J478" s="20"/>
      <c r="K478" s="21"/>
    </row>
    <row r="479" s="1" customFormat="1" ht="16.5" spans="1:11">
      <c r="A479" s="30"/>
      <c r="B479" s="27"/>
      <c r="C479" s="28"/>
      <c r="D479" s="20"/>
      <c r="E479" s="20"/>
      <c r="F479" s="20"/>
      <c r="G479" s="20"/>
      <c r="H479" s="20"/>
      <c r="I479" s="28"/>
      <c r="J479" s="20"/>
      <c r="K479" s="21"/>
    </row>
    <row r="480" s="1" customFormat="1" ht="16.5" spans="1:11">
      <c r="A480" s="30"/>
      <c r="B480" s="27"/>
      <c r="C480" s="28"/>
      <c r="D480" s="20"/>
      <c r="E480" s="20"/>
      <c r="F480" s="20"/>
      <c r="G480" s="20"/>
      <c r="H480" s="20"/>
      <c r="I480" s="28"/>
      <c r="J480" s="20"/>
      <c r="K480" s="21"/>
    </row>
    <row r="481" s="1" customFormat="1" ht="16.5" spans="1:11">
      <c r="A481" s="30"/>
      <c r="B481" s="27"/>
      <c r="C481" s="28"/>
      <c r="D481" s="20"/>
      <c r="E481" s="20"/>
      <c r="F481" s="20"/>
      <c r="G481" s="20"/>
      <c r="H481" s="20"/>
      <c r="I481" s="28"/>
      <c r="J481" s="20"/>
      <c r="K481" s="21"/>
    </row>
    <row r="482" s="1" customFormat="1" ht="16.5" spans="1:11">
      <c r="A482" s="30"/>
      <c r="B482" s="27"/>
      <c r="C482" s="28"/>
      <c r="D482" s="20"/>
      <c r="E482" s="20"/>
      <c r="F482" s="20"/>
      <c r="G482" s="20"/>
      <c r="H482" s="20"/>
      <c r="I482" s="28"/>
      <c r="J482" s="20"/>
      <c r="K482" s="21"/>
    </row>
    <row r="483" s="1" customFormat="1" ht="16.5" spans="1:11">
      <c r="A483" s="30"/>
      <c r="B483" s="27"/>
      <c r="C483" s="28"/>
      <c r="D483" s="20"/>
      <c r="E483" s="20"/>
      <c r="F483" s="20"/>
      <c r="G483" s="20"/>
      <c r="H483" s="20"/>
      <c r="I483" s="28"/>
      <c r="J483" s="20"/>
      <c r="K483" s="21"/>
    </row>
    <row r="484" s="1" customFormat="1" ht="16.5" spans="1:11">
      <c r="A484" s="30"/>
      <c r="B484" s="27"/>
      <c r="C484" s="28"/>
      <c r="D484" s="20"/>
      <c r="E484" s="20"/>
      <c r="F484" s="20"/>
      <c r="G484" s="20"/>
      <c r="H484" s="20"/>
      <c r="I484" s="28"/>
      <c r="J484" s="20"/>
      <c r="K484" s="21"/>
    </row>
    <row r="485" s="1" customFormat="1" ht="16.5" spans="1:11">
      <c r="A485" s="30"/>
      <c r="B485" s="27"/>
      <c r="C485" s="28"/>
      <c r="D485" s="20"/>
      <c r="E485" s="20"/>
      <c r="F485" s="20"/>
      <c r="G485" s="20"/>
      <c r="H485" s="20"/>
      <c r="I485" s="28"/>
      <c r="J485" s="20"/>
      <c r="K485" s="21"/>
    </row>
    <row r="486" s="1" customFormat="1" ht="16.5" spans="1:11">
      <c r="A486" s="30"/>
      <c r="B486" s="27"/>
      <c r="C486" s="28"/>
      <c r="D486" s="20"/>
      <c r="E486" s="20"/>
      <c r="F486" s="20"/>
      <c r="G486" s="20"/>
      <c r="H486" s="20"/>
      <c r="I486" s="28"/>
      <c r="J486" s="20"/>
      <c r="K486" s="21"/>
    </row>
    <row r="487" s="1" customFormat="1" ht="16.5" spans="1:11">
      <c r="A487" s="30"/>
      <c r="B487" s="27"/>
      <c r="C487" s="28"/>
      <c r="D487" s="20"/>
      <c r="E487" s="20"/>
      <c r="F487" s="20"/>
      <c r="G487" s="20"/>
      <c r="H487" s="20"/>
      <c r="I487" s="28"/>
      <c r="J487" s="20"/>
      <c r="K487" s="21"/>
    </row>
    <row r="488" s="1" customFormat="1" ht="16.5" spans="1:11">
      <c r="A488" s="30"/>
      <c r="B488" s="27"/>
      <c r="C488" s="28"/>
      <c r="D488" s="20"/>
      <c r="E488" s="20"/>
      <c r="F488" s="20"/>
      <c r="G488" s="20"/>
      <c r="H488" s="20"/>
      <c r="I488" s="28"/>
      <c r="J488" s="20"/>
      <c r="K488" s="21"/>
    </row>
    <row r="489" s="1" customFormat="1" ht="16.5" spans="1:11">
      <c r="A489" s="30"/>
      <c r="B489" s="27"/>
      <c r="C489" s="28"/>
      <c r="D489" s="20"/>
      <c r="E489" s="20"/>
      <c r="F489" s="20"/>
      <c r="G489" s="20"/>
      <c r="H489" s="20"/>
      <c r="I489" s="28"/>
      <c r="J489" s="20"/>
      <c r="K489" s="21"/>
    </row>
    <row r="490" s="1" customFormat="1" ht="16.5" spans="1:11">
      <c r="A490" s="30"/>
      <c r="B490" s="27"/>
      <c r="C490" s="28"/>
      <c r="D490" s="20"/>
      <c r="E490" s="20"/>
      <c r="F490" s="20"/>
      <c r="G490" s="20"/>
      <c r="H490" s="20"/>
      <c r="I490" s="28"/>
      <c r="J490" s="20"/>
      <c r="K490" s="21"/>
    </row>
    <row r="491" s="1" customFormat="1" ht="16.5" spans="1:11">
      <c r="A491" s="30"/>
      <c r="B491" s="27"/>
      <c r="C491" s="28"/>
      <c r="D491" s="20"/>
      <c r="E491" s="20"/>
      <c r="F491" s="20"/>
      <c r="G491" s="20"/>
      <c r="H491" s="20"/>
      <c r="I491" s="28"/>
      <c r="J491" s="20"/>
      <c r="K491" s="21"/>
    </row>
    <row r="492" s="1" customFormat="1" ht="16.5" spans="1:11">
      <c r="A492" s="30"/>
      <c r="B492" s="27"/>
      <c r="C492" s="28"/>
      <c r="D492" s="20"/>
      <c r="E492" s="20"/>
      <c r="F492" s="20"/>
      <c r="G492" s="20"/>
      <c r="H492" s="20"/>
      <c r="I492" s="28"/>
      <c r="J492" s="20"/>
      <c r="K492" s="21"/>
    </row>
    <row r="493" s="1" customFormat="1" ht="16.5" spans="1:11">
      <c r="A493" s="30"/>
      <c r="B493" s="27"/>
      <c r="C493" s="28"/>
      <c r="D493" s="20"/>
      <c r="E493" s="20"/>
      <c r="F493" s="20"/>
      <c r="G493" s="20"/>
      <c r="H493" s="20"/>
      <c r="I493" s="28"/>
      <c r="J493" s="20"/>
      <c r="K493" s="21"/>
    </row>
    <row r="494" s="1" customFormat="1" ht="16.5" spans="1:11">
      <c r="A494" s="30"/>
      <c r="B494" s="27"/>
      <c r="C494" s="28"/>
      <c r="D494" s="20"/>
      <c r="E494" s="20"/>
      <c r="F494" s="20"/>
      <c r="G494" s="20"/>
      <c r="H494" s="20"/>
      <c r="I494" s="28"/>
      <c r="J494" s="20"/>
      <c r="K494" s="21"/>
    </row>
    <row r="495" s="1" customFormat="1" ht="16.5" spans="1:11">
      <c r="A495" s="30"/>
      <c r="B495" s="27"/>
      <c r="C495" s="28"/>
      <c r="D495" s="20"/>
      <c r="E495" s="20"/>
      <c r="F495" s="20"/>
      <c r="G495" s="20"/>
      <c r="H495" s="20"/>
      <c r="I495" s="28"/>
      <c r="J495" s="20"/>
      <c r="K495" s="21"/>
    </row>
    <row r="496" s="1" customFormat="1" ht="16.5" spans="1:11">
      <c r="A496" s="30"/>
      <c r="B496" s="27"/>
      <c r="C496" s="28"/>
      <c r="D496" s="20"/>
      <c r="E496" s="20"/>
      <c r="F496" s="20"/>
      <c r="G496" s="20"/>
      <c r="H496" s="20"/>
      <c r="I496" s="28"/>
      <c r="J496" s="20"/>
      <c r="K496" s="21"/>
    </row>
    <row r="497" s="1" customFormat="1" ht="16.5" spans="1:11">
      <c r="A497" s="30"/>
      <c r="B497" s="27"/>
      <c r="C497" s="28"/>
      <c r="D497" s="20"/>
      <c r="E497" s="20"/>
      <c r="F497" s="20"/>
      <c r="G497" s="20"/>
      <c r="H497" s="20"/>
      <c r="I497" s="28"/>
      <c r="J497" s="20"/>
      <c r="K497" s="21"/>
    </row>
    <row r="498" s="1" customFormat="1" ht="16.5" spans="1:11">
      <c r="A498" s="30"/>
      <c r="B498" s="27"/>
      <c r="C498" s="28"/>
      <c r="D498" s="20"/>
      <c r="E498" s="20"/>
      <c r="F498" s="20"/>
      <c r="G498" s="20"/>
      <c r="H498" s="20"/>
      <c r="I498" s="28"/>
      <c r="J498" s="20"/>
      <c r="K498" s="21"/>
    </row>
    <row r="499" s="1" customFormat="1" ht="16.5" spans="1:11">
      <c r="A499" s="30"/>
      <c r="B499" s="27"/>
      <c r="C499" s="28"/>
      <c r="D499" s="20"/>
      <c r="E499" s="20"/>
      <c r="F499" s="20"/>
      <c r="G499" s="20"/>
      <c r="H499" s="20"/>
      <c r="I499" s="28"/>
      <c r="J499" s="20"/>
      <c r="K499" s="21"/>
    </row>
    <row r="500" s="1" customFormat="1" ht="16.5" spans="1:11">
      <c r="A500" s="30"/>
      <c r="B500" s="27"/>
      <c r="C500" s="28"/>
      <c r="D500" s="20"/>
      <c r="E500" s="20"/>
      <c r="F500" s="20"/>
      <c r="G500" s="20"/>
      <c r="H500" s="20"/>
      <c r="I500" s="28"/>
      <c r="J500" s="20"/>
      <c r="K500" s="21"/>
    </row>
    <row r="501" s="1" customFormat="1" ht="16.5" spans="1:11">
      <c r="A501" s="30"/>
      <c r="B501" s="27"/>
      <c r="C501" s="28"/>
      <c r="D501" s="20"/>
      <c r="E501" s="20"/>
      <c r="F501" s="20"/>
      <c r="G501" s="20"/>
      <c r="H501" s="20"/>
      <c r="I501" s="28"/>
      <c r="J501" s="20"/>
      <c r="K501" s="21"/>
    </row>
    <row r="502" s="1" customFormat="1" ht="16.5" spans="1:11">
      <c r="A502" s="30"/>
      <c r="B502" s="27"/>
      <c r="C502" s="28"/>
      <c r="D502" s="20"/>
      <c r="E502" s="20"/>
      <c r="F502" s="20"/>
      <c r="G502" s="20"/>
      <c r="H502" s="20"/>
      <c r="I502" s="28"/>
      <c r="J502" s="20"/>
      <c r="K502" s="21"/>
    </row>
    <row r="503" s="1" customFormat="1" ht="16.5" spans="1:11">
      <c r="A503" s="30"/>
      <c r="B503" s="27"/>
      <c r="C503" s="28"/>
      <c r="D503" s="20"/>
      <c r="E503" s="20"/>
      <c r="F503" s="20"/>
      <c r="G503" s="20"/>
      <c r="H503" s="20"/>
      <c r="I503" s="28"/>
      <c r="J503" s="20"/>
      <c r="K503" s="21"/>
    </row>
  </sheetData>
  <autoFilter xmlns:etc="http://www.wps.cn/officeDocument/2017/etCustomData" ref="A3:K267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K503"/>
  <sheetViews>
    <sheetView showGridLines="0" workbookViewId="0">
      <pane ySplit="3" topLeftCell="A159" activePane="bottomLeft" state="frozen"/>
      <selection/>
      <selection pane="bottomLeft" activeCell="E167" sqref="E167"/>
    </sheetView>
  </sheetViews>
  <sheetFormatPr defaultColWidth="9" defaultRowHeight="13.5"/>
  <cols>
    <col min="1" max="1" width="4.125" style="29" customWidth="1"/>
    <col min="2" max="2" width="12" style="22" customWidth="1"/>
    <col min="3" max="3" width="9.75" style="23" customWidth="1"/>
    <col min="4" max="4" width="14" style="4" customWidth="1"/>
    <col min="5" max="5" width="28.75" style="3" customWidth="1"/>
    <col min="6" max="6" width="18" style="4" customWidth="1"/>
    <col min="7" max="7" width="12" style="3" customWidth="1"/>
    <col min="8" max="8" width="14" style="3" customWidth="1"/>
    <col min="9" max="9" width="11.625" style="2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855</v>
      </c>
      <c r="B1" s="25"/>
      <c r="C1" s="26"/>
      <c r="D1" s="8"/>
      <c r="E1" s="8"/>
      <c r="F1" s="8"/>
      <c r="G1" s="8"/>
      <c r="H1" s="8"/>
      <c r="I1" s="26"/>
      <c r="J1" s="8"/>
      <c r="K1" s="9"/>
    </row>
    <row r="2" s="1" customFormat="1" ht="42" customHeight="1" spans="1:11">
      <c r="A2" s="10" t="s">
        <v>849</v>
      </c>
      <c r="B2" s="11" t="s">
        <v>53</v>
      </c>
      <c r="C2" s="12" t="s">
        <v>272</v>
      </c>
      <c r="D2" s="13">
        <f>IFERROR(VLOOKUP($B$2,数据录入!$C$5:$H$18,6,0),0)</f>
        <v>73513.15</v>
      </c>
      <c r="E2" s="12" t="s">
        <v>850</v>
      </c>
      <c r="F2" s="13">
        <f>SUMIFS(数据录入!$F$19:$F$5078,数据录入!$C$19:$C$5078,$B$2)</f>
        <v>18493717.7</v>
      </c>
      <c r="G2" s="12" t="s">
        <v>851</v>
      </c>
      <c r="H2" s="13">
        <f>SUMIFS(数据录入!$G$19:$G$5078,数据录入!$C$19:$C$5078,$B$2)</f>
        <v>16942675.84</v>
      </c>
      <c r="I2" s="12" t="s">
        <v>852</v>
      </c>
      <c r="J2" s="13">
        <f>D2+F2-H2</f>
        <v>1624555.01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30" cm="1">
        <f t="array" ref="A4:K181">_xlfn._xlws.FILTER(数据录入!$A$19:$K$5078,数据录入!$C$19:$C$5078=$B$2)</f>
        <v>178</v>
      </c>
      <c r="B4" s="27">
        <v>46204</v>
      </c>
      <c r="C4" s="28" t="str">
        <v>林总浦发</v>
      </c>
      <c r="D4" s="20" t="str">
        <v>调拔款</v>
      </c>
      <c r="E4" s="20" t="str">
        <v>吴建忠浦发转林总浦发</v>
      </c>
      <c r="F4" s="20">
        <v>700000</v>
      </c>
      <c r="G4" s="20">
        <v>0</v>
      </c>
      <c r="H4" s="20">
        <v>773513.15</v>
      </c>
      <c r="I4" s="28" t="str">
        <v>吴建忠浦发</v>
      </c>
      <c r="J4" s="20">
        <v>0</v>
      </c>
      <c r="K4" s="21">
        <v>202607</v>
      </c>
    </row>
    <row r="5" s="1" customFormat="1" ht="20" customHeight="1" spans="1:11">
      <c r="A5" s="30">
        <v>179</v>
      </c>
      <c r="B5" s="27">
        <v>46204</v>
      </c>
      <c r="C5" s="28" t="str">
        <v>林总浦发</v>
      </c>
      <c r="D5" s="20" t="str">
        <v>调拔款</v>
      </c>
      <c r="E5" s="20" t="str">
        <v>吴姐建行转林总浦发</v>
      </c>
      <c r="F5" s="20">
        <v>130000</v>
      </c>
      <c r="G5" s="20">
        <v>0</v>
      </c>
      <c r="H5" s="20">
        <v>903513.15</v>
      </c>
      <c r="I5" s="28" t="str">
        <v>吴姐建行</v>
      </c>
      <c r="J5" s="20">
        <v>0</v>
      </c>
      <c r="K5" s="21">
        <v>202607</v>
      </c>
    </row>
    <row r="6" s="1" customFormat="1" ht="20" customHeight="1" spans="1:11">
      <c r="A6" s="30">
        <v>180</v>
      </c>
      <c r="B6" s="27">
        <v>46204</v>
      </c>
      <c r="C6" s="28" t="str">
        <v>林总浦发</v>
      </c>
      <c r="D6" s="20" t="str">
        <v>调拔款</v>
      </c>
      <c r="E6" s="20" t="str">
        <v>吴志鑫转入拼单款-潘敏</v>
      </c>
      <c r="F6" s="20">
        <v>900000</v>
      </c>
      <c r="G6" s="20">
        <v>0</v>
      </c>
      <c r="H6" s="20">
        <v>1803513.15</v>
      </c>
      <c r="I6" s="28" t="str">
        <v>吴志鑫</v>
      </c>
      <c r="J6" s="20">
        <v>0</v>
      </c>
      <c r="K6" s="21">
        <v>202607</v>
      </c>
    </row>
    <row r="7" s="1" customFormat="1" ht="20" customHeight="1" spans="1:11">
      <c r="A7" s="30">
        <v>181</v>
      </c>
      <c r="B7" s="27">
        <v>46204</v>
      </c>
      <c r="C7" s="28" t="str">
        <v>林总浦发</v>
      </c>
      <c r="D7" s="20" t="str">
        <v>借款本金</v>
      </c>
      <c r="E7" s="20" t="str">
        <v>潘敏出款</v>
      </c>
      <c r="F7" s="20">
        <v>0</v>
      </c>
      <c r="G7" s="20">
        <v>1800000</v>
      </c>
      <c r="H7" s="20">
        <v>3513.14999999991</v>
      </c>
      <c r="I7" s="28" t="str">
        <v>潘敏</v>
      </c>
      <c r="J7" s="20">
        <v>0</v>
      </c>
      <c r="K7" s="21">
        <v>202607</v>
      </c>
    </row>
    <row r="8" s="1" customFormat="1" ht="20" customHeight="1" spans="1:11">
      <c r="A8" s="30">
        <v>182</v>
      </c>
      <c r="B8" s="27">
        <v>46204</v>
      </c>
      <c r="C8" s="28" t="str">
        <v>林总浦发</v>
      </c>
      <c r="D8" s="20" t="str">
        <v>调拔款</v>
      </c>
      <c r="E8" s="20" t="str">
        <v>吴建忠浦发转林总浦发</v>
      </c>
      <c r="F8" s="20">
        <v>500000</v>
      </c>
      <c r="G8" s="20">
        <v>0</v>
      </c>
      <c r="H8" s="20">
        <v>503513.15</v>
      </c>
      <c r="I8" s="28" t="str">
        <v>吴建忠浦发</v>
      </c>
      <c r="J8" s="20">
        <v>0</v>
      </c>
      <c r="K8" s="21">
        <v>202607</v>
      </c>
    </row>
    <row r="9" s="1" customFormat="1" ht="20" customHeight="1" spans="1:11">
      <c r="A9" s="30">
        <v>183</v>
      </c>
      <c r="B9" s="27">
        <v>46204</v>
      </c>
      <c r="C9" s="28" t="str">
        <v>林总浦发</v>
      </c>
      <c r="D9" s="20" t="str">
        <v>借款利息</v>
      </c>
      <c r="E9" s="20" t="str">
        <v>杨眉利息</v>
      </c>
      <c r="F9" s="20">
        <v>10000</v>
      </c>
      <c r="G9" s="20">
        <v>0</v>
      </c>
      <c r="H9" s="20">
        <v>513513.15</v>
      </c>
      <c r="I9" s="28" t="str">
        <v>杨眉</v>
      </c>
      <c r="J9" s="20">
        <v>0</v>
      </c>
      <c r="K9" s="21">
        <v>202607</v>
      </c>
    </row>
    <row r="10" s="1" customFormat="1" ht="20" customHeight="1" spans="1:11">
      <c r="A10" s="30">
        <v>184</v>
      </c>
      <c r="B10" s="27">
        <v>46204</v>
      </c>
      <c r="C10" s="28" t="str">
        <v>林总浦发</v>
      </c>
      <c r="D10" s="20" t="str">
        <v>借款本金</v>
      </c>
      <c r="E10" s="20" t="str">
        <v>杨文昕出款</v>
      </c>
      <c r="F10" s="20">
        <v>0</v>
      </c>
      <c r="G10" s="20">
        <v>500000</v>
      </c>
      <c r="H10" s="20">
        <v>13513.1499999999</v>
      </c>
      <c r="I10" s="28" t="str">
        <v>杨文昕</v>
      </c>
      <c r="J10" s="20">
        <v>0</v>
      </c>
      <c r="K10" s="21">
        <v>202607</v>
      </c>
    </row>
    <row r="11" s="1" customFormat="1" ht="20" customHeight="1" spans="1:11">
      <c r="A11" s="30">
        <v>185</v>
      </c>
      <c r="B11" s="27">
        <v>46205</v>
      </c>
      <c r="C11" s="28" t="str">
        <v>林总浦发</v>
      </c>
      <c r="D11" s="20" t="str">
        <v>调拔款</v>
      </c>
      <c r="E11" s="20" t="str">
        <v>吴建忠浦发转林总浦发</v>
      </c>
      <c r="F11" s="20">
        <v>500000</v>
      </c>
      <c r="G11" s="20">
        <v>0</v>
      </c>
      <c r="H11" s="20">
        <v>513513.15</v>
      </c>
      <c r="I11" s="28" t="str">
        <v>吴建忠浦发</v>
      </c>
      <c r="J11" s="20">
        <v>0</v>
      </c>
      <c r="K11" s="21">
        <v>202607</v>
      </c>
    </row>
    <row r="12" s="1" customFormat="1" ht="20" customHeight="1" spans="1:11">
      <c r="A12" s="30">
        <v>186</v>
      </c>
      <c r="B12" s="27">
        <v>46205</v>
      </c>
      <c r="C12" s="28" t="str">
        <v>林总浦发</v>
      </c>
      <c r="D12" s="20" t="str">
        <v>调拔款</v>
      </c>
      <c r="E12" s="20" t="str">
        <v>林总建行转林总浦发</v>
      </c>
      <c r="F12" s="20">
        <v>10000</v>
      </c>
      <c r="G12" s="20">
        <v>0</v>
      </c>
      <c r="H12" s="20">
        <v>523513.15</v>
      </c>
      <c r="I12" s="28" t="str">
        <v>林总建行</v>
      </c>
      <c r="J12" s="20">
        <v>0</v>
      </c>
      <c r="K12" s="21">
        <v>202607</v>
      </c>
    </row>
    <row r="13" s="1" customFormat="1" ht="20" customHeight="1" spans="1:11">
      <c r="A13" s="30">
        <v>187</v>
      </c>
      <c r="B13" s="27">
        <v>46205</v>
      </c>
      <c r="C13" s="28" t="str">
        <v>林总浦发</v>
      </c>
      <c r="D13" s="20" t="str">
        <v>借款本金</v>
      </c>
      <c r="E13" s="20" t="str">
        <v>杨文昕出款</v>
      </c>
      <c r="F13" s="20">
        <v>0</v>
      </c>
      <c r="G13" s="20">
        <v>520000</v>
      </c>
      <c r="H13" s="20">
        <v>3513.14999999991</v>
      </c>
      <c r="I13" s="28" t="str">
        <v>杨文昕</v>
      </c>
      <c r="J13" s="20">
        <v>0</v>
      </c>
      <c r="K13" s="21">
        <v>202607</v>
      </c>
    </row>
    <row r="14" s="1" customFormat="1" ht="20" customHeight="1" spans="1:11">
      <c r="A14" s="30">
        <v>188</v>
      </c>
      <c r="B14" s="27">
        <v>46205</v>
      </c>
      <c r="C14" s="28" t="str">
        <v>林总浦发</v>
      </c>
      <c r="D14" s="20" t="str">
        <v>手续费-收</v>
      </c>
      <c r="E14" s="20" t="str">
        <v>杨文昕过桥费用</v>
      </c>
      <c r="F14" s="20">
        <v>5500</v>
      </c>
      <c r="G14" s="20">
        <v>0</v>
      </c>
      <c r="H14" s="20">
        <v>9013.14999999991</v>
      </c>
      <c r="I14" s="28" t="str">
        <v>杨文昕</v>
      </c>
      <c r="J14" s="20">
        <v>0</v>
      </c>
      <c r="K14" s="21">
        <v>202607</v>
      </c>
    </row>
    <row r="15" s="1" customFormat="1" ht="20" customHeight="1" spans="1:11">
      <c r="A15" s="30">
        <v>189</v>
      </c>
      <c r="B15" s="27">
        <v>46206</v>
      </c>
      <c r="C15" s="28" t="str">
        <v>林总浦发</v>
      </c>
      <c r="D15" s="20" t="str">
        <v>渠道费用</v>
      </c>
      <c r="E15" s="20" t="str">
        <v>转彭总-王晶琰15万利息1.6分</v>
      </c>
      <c r="F15" s="20">
        <v>0</v>
      </c>
      <c r="G15" s="20">
        <v>2400</v>
      </c>
      <c r="H15" s="20">
        <v>6613.14999999991</v>
      </c>
      <c r="I15" s="28" t="str">
        <v>彭总</v>
      </c>
      <c r="J15" s="20">
        <v>0</v>
      </c>
      <c r="K15" s="21">
        <v>202607</v>
      </c>
    </row>
    <row r="16" s="1" customFormat="1" ht="20" customHeight="1" spans="1:11">
      <c r="A16" s="30">
        <v>190</v>
      </c>
      <c r="B16" s="27">
        <v>46209</v>
      </c>
      <c r="C16" s="28" t="str">
        <v>林总浦发</v>
      </c>
      <c r="D16" s="20" t="str">
        <v>调拔款</v>
      </c>
      <c r="E16" s="20" t="str">
        <v>吴建忠浦发转林总浦发</v>
      </c>
      <c r="F16" s="20">
        <v>20000</v>
      </c>
      <c r="G16" s="20">
        <v>0</v>
      </c>
      <c r="H16" s="20">
        <v>26613.1499999999</v>
      </c>
      <c r="I16" s="28" t="str">
        <v>吴建忠浦发</v>
      </c>
      <c r="J16" s="20">
        <v>0</v>
      </c>
      <c r="K16" s="21">
        <v>202607</v>
      </c>
    </row>
    <row r="17" s="1" customFormat="1" ht="20" customHeight="1" spans="1:11">
      <c r="A17" s="30">
        <v>191</v>
      </c>
      <c r="B17" s="27">
        <v>46209</v>
      </c>
      <c r="C17" s="28" t="str">
        <v>林总浦发</v>
      </c>
      <c r="D17" s="20" t="str">
        <v>调拔款</v>
      </c>
      <c r="E17" s="20" t="str">
        <v>林总浦发转林总建行--还林总</v>
      </c>
      <c r="F17" s="20">
        <v>0</v>
      </c>
      <c r="G17" s="20">
        <v>10000</v>
      </c>
      <c r="H17" s="20">
        <v>16613.1499999999</v>
      </c>
      <c r="I17" s="28" t="str">
        <v>林总建行</v>
      </c>
      <c r="J17" s="20">
        <v>0</v>
      </c>
      <c r="K17" s="21">
        <v>202607</v>
      </c>
    </row>
    <row r="18" s="1" customFormat="1" ht="20" customHeight="1" spans="1:11">
      <c r="A18" s="30">
        <v>192</v>
      </c>
      <c r="B18" s="27">
        <v>46209</v>
      </c>
      <c r="C18" s="28" t="str">
        <v>林总浦发</v>
      </c>
      <c r="D18" s="20" t="str">
        <v>调拔款</v>
      </c>
      <c r="E18" s="20" t="str">
        <v>转亿融投资农业银行基本户（7月医社保扣款）</v>
      </c>
      <c r="F18" s="20">
        <v>0</v>
      </c>
      <c r="G18" s="20">
        <v>1600</v>
      </c>
      <c r="H18" s="20">
        <v>15013.1499999999</v>
      </c>
      <c r="I18" s="28" t="str">
        <v>亿融投资</v>
      </c>
      <c r="J18" s="20">
        <v>0</v>
      </c>
      <c r="K18" s="21">
        <v>202607</v>
      </c>
    </row>
    <row r="19" s="1" customFormat="1" ht="20" customHeight="1" spans="1:11">
      <c r="A19" s="30">
        <v>193</v>
      </c>
      <c r="B19" s="27">
        <v>46209</v>
      </c>
      <c r="C19" s="28" t="str">
        <v>林总浦发</v>
      </c>
      <c r="D19" s="20" t="str">
        <v>渠道费用</v>
      </c>
      <c r="E19" s="20" t="str">
        <v>转吴志鑫</v>
      </c>
      <c r="F19" s="20">
        <v>0</v>
      </c>
      <c r="G19" s="20">
        <v>7500</v>
      </c>
      <c r="H19" s="20">
        <v>7513.14999999991</v>
      </c>
      <c r="I19" s="28" t="str">
        <v>吴志鑫</v>
      </c>
      <c r="J19" s="20">
        <v>0</v>
      </c>
      <c r="K19" s="21">
        <v>202607</v>
      </c>
    </row>
    <row r="20" s="1" customFormat="1" ht="20" customHeight="1" spans="1:11">
      <c r="A20" s="30">
        <v>194</v>
      </c>
      <c r="B20" s="27">
        <v>46210</v>
      </c>
      <c r="C20" s="28" t="str">
        <v>林总浦发</v>
      </c>
      <c r="D20" s="20" t="str">
        <v>借款本金</v>
      </c>
      <c r="E20" s="20" t="str">
        <v>文冬理财转回</v>
      </c>
      <c r="F20" s="20">
        <v>100000</v>
      </c>
      <c r="G20" s="20">
        <v>0</v>
      </c>
      <c r="H20" s="20">
        <v>107513.15</v>
      </c>
      <c r="I20" s="28" t="str">
        <v>文冬</v>
      </c>
      <c r="J20" s="20">
        <v>0</v>
      </c>
      <c r="K20" s="21">
        <v>202607</v>
      </c>
    </row>
    <row r="21" s="1" customFormat="1" ht="20" customHeight="1" spans="1:11">
      <c r="A21" s="30">
        <v>195</v>
      </c>
      <c r="B21" s="27">
        <v>46211</v>
      </c>
      <c r="C21" s="28" t="str">
        <v>林总浦发</v>
      </c>
      <c r="D21" s="20" t="str">
        <v>借款本金</v>
      </c>
      <c r="E21" s="20" t="str">
        <v>文冬理财转回</v>
      </c>
      <c r="F21" s="20">
        <v>100000</v>
      </c>
      <c r="G21" s="20">
        <v>0</v>
      </c>
      <c r="H21" s="20">
        <v>207513.15</v>
      </c>
      <c r="I21" s="28" t="str">
        <v>文冬</v>
      </c>
      <c r="J21" s="20">
        <v>0</v>
      </c>
      <c r="K21" s="21">
        <v>202607</v>
      </c>
    </row>
    <row r="22" s="1" customFormat="1" ht="20" customHeight="1" spans="1:11">
      <c r="A22" s="30">
        <v>196</v>
      </c>
      <c r="B22" s="27">
        <v>46210</v>
      </c>
      <c r="C22" s="28" t="str">
        <v>林总浦发</v>
      </c>
      <c r="D22" s="20" t="str">
        <v>借款本金</v>
      </c>
      <c r="E22" s="20" t="str">
        <v>蒙媛媛本金2083.33</v>
      </c>
      <c r="F22" s="20">
        <v>2083.33</v>
      </c>
      <c r="G22" s="20">
        <v>0</v>
      </c>
      <c r="H22" s="20">
        <v>209596.48</v>
      </c>
      <c r="I22" s="28" t="str">
        <v>蒙媛媛</v>
      </c>
      <c r="J22" s="20">
        <v>0</v>
      </c>
      <c r="K22" s="21">
        <v>202607</v>
      </c>
    </row>
    <row r="23" s="1" customFormat="1" ht="20" customHeight="1" spans="1:11">
      <c r="A23" s="30">
        <v>197</v>
      </c>
      <c r="B23" s="27">
        <v>46210</v>
      </c>
      <c r="C23" s="28" t="str">
        <v>林总浦发</v>
      </c>
      <c r="D23" s="20" t="str">
        <v>借款利息</v>
      </c>
      <c r="E23" s="20" t="str">
        <v>蒙媛媛利息1250</v>
      </c>
      <c r="F23" s="20">
        <v>1250</v>
      </c>
      <c r="G23" s="20">
        <v>0</v>
      </c>
      <c r="H23" s="20">
        <v>210846.48</v>
      </c>
      <c r="I23" s="28" t="str">
        <v>蒙媛媛</v>
      </c>
      <c r="J23" s="20">
        <v>0</v>
      </c>
      <c r="K23" s="21">
        <v>202607</v>
      </c>
    </row>
    <row r="24" s="1" customFormat="1" ht="20" customHeight="1" spans="1:11">
      <c r="A24" s="30">
        <v>198</v>
      </c>
      <c r="B24" s="27">
        <v>46210</v>
      </c>
      <c r="C24" s="28" t="str">
        <v>林总浦发</v>
      </c>
      <c r="D24" s="20" t="str">
        <v>借款本金</v>
      </c>
      <c r="E24" s="20" t="str">
        <v>王鹭杭转入款-6月</v>
      </c>
      <c r="F24" s="20">
        <v>3000</v>
      </c>
      <c r="G24" s="20">
        <v>0</v>
      </c>
      <c r="H24" s="20">
        <v>213846.48</v>
      </c>
      <c r="I24" s="28" t="str">
        <v>王鹭杭</v>
      </c>
      <c r="J24" s="20">
        <v>0</v>
      </c>
      <c r="K24" s="21">
        <v>202607</v>
      </c>
    </row>
    <row r="25" s="1" customFormat="1" ht="20" customHeight="1" spans="1:11">
      <c r="A25" s="30">
        <v>199</v>
      </c>
      <c r="B25" s="27">
        <v>46210</v>
      </c>
      <c r="C25" s="28" t="str">
        <v>林总浦发</v>
      </c>
      <c r="D25" s="20" t="str">
        <v>调拔款</v>
      </c>
      <c r="E25" s="20" t="str">
        <v>林总浦发转吴姐建行</v>
      </c>
      <c r="F25" s="20">
        <v>0</v>
      </c>
      <c r="G25" s="20">
        <v>200000</v>
      </c>
      <c r="H25" s="20">
        <v>13846.48</v>
      </c>
      <c r="I25" s="28" t="str">
        <v>吴姐建行</v>
      </c>
      <c r="J25" s="20">
        <v>0</v>
      </c>
      <c r="K25" s="21">
        <v>202607</v>
      </c>
    </row>
    <row r="26" s="1" customFormat="1" ht="20" customHeight="1" spans="1:11">
      <c r="A26" s="30">
        <v>200</v>
      </c>
      <c r="B26" s="27">
        <v>46211</v>
      </c>
      <c r="C26" s="28" t="str">
        <v>林总浦发</v>
      </c>
      <c r="D26" s="20" t="str">
        <v>借款本金</v>
      </c>
      <c r="E26" s="20" t="str">
        <v>文冬理财转回</v>
      </c>
      <c r="F26" s="20">
        <v>100000</v>
      </c>
      <c r="G26" s="20">
        <v>0</v>
      </c>
      <c r="H26" s="20">
        <v>113846.48</v>
      </c>
      <c r="I26" s="28" t="str">
        <v>文冬</v>
      </c>
      <c r="J26" s="20">
        <v>0</v>
      </c>
      <c r="K26" s="21">
        <v>202607</v>
      </c>
    </row>
    <row r="27" s="1" customFormat="1" ht="20" customHeight="1" spans="1:11">
      <c r="A27" s="30">
        <v>201</v>
      </c>
      <c r="B27" s="27">
        <v>46212</v>
      </c>
      <c r="C27" s="28" t="str">
        <v>林总浦发</v>
      </c>
      <c r="D27" s="20" t="str">
        <v>借款本金</v>
      </c>
      <c r="E27" s="20" t="str">
        <v>徐爱贵出款</v>
      </c>
      <c r="F27" s="20">
        <v>0</v>
      </c>
      <c r="G27" s="20">
        <v>30000</v>
      </c>
      <c r="H27" s="20">
        <v>83846.48</v>
      </c>
      <c r="I27" s="28" t="str">
        <v>徐爱贵</v>
      </c>
      <c r="J27" s="20">
        <v>0</v>
      </c>
      <c r="K27" s="21">
        <v>202607</v>
      </c>
    </row>
    <row r="28" s="1" customFormat="1" ht="20" customHeight="1" spans="1:11">
      <c r="A28" s="30">
        <v>202</v>
      </c>
      <c r="B28" s="27">
        <v>46213</v>
      </c>
      <c r="C28" s="28" t="str">
        <v>林总浦发</v>
      </c>
      <c r="D28" s="20" t="str">
        <v>借款本金</v>
      </c>
      <c r="E28" s="20" t="str">
        <v>文冬理财转回</v>
      </c>
      <c r="F28" s="20">
        <v>90000</v>
      </c>
      <c r="G28" s="20">
        <v>0</v>
      </c>
      <c r="H28" s="20">
        <v>173846.48</v>
      </c>
      <c r="I28" s="28" t="str">
        <v>文冬</v>
      </c>
      <c r="J28" s="20">
        <v>0</v>
      </c>
      <c r="K28" s="21">
        <v>202607</v>
      </c>
    </row>
    <row r="29" s="1" customFormat="1" ht="20" customHeight="1" spans="1:11">
      <c r="A29" s="30">
        <v>203</v>
      </c>
      <c r="B29" s="27">
        <v>46213</v>
      </c>
      <c r="C29" s="28" t="str">
        <v>林总浦发</v>
      </c>
      <c r="D29" s="20" t="str">
        <v>调拔款</v>
      </c>
      <c r="E29" s="20" t="str">
        <v>林总浦发转吴姐建行</v>
      </c>
      <c r="F29" s="20">
        <v>0</v>
      </c>
      <c r="G29" s="20">
        <v>150000</v>
      </c>
      <c r="H29" s="20">
        <v>23846.48</v>
      </c>
      <c r="I29" s="28" t="str">
        <v>吴姐建行</v>
      </c>
      <c r="J29" s="20">
        <v>0</v>
      </c>
      <c r="K29" s="21">
        <v>202607</v>
      </c>
    </row>
    <row r="30" s="1" customFormat="1" ht="20" customHeight="1" spans="1:11">
      <c r="A30" s="30">
        <v>204</v>
      </c>
      <c r="B30" s="27">
        <v>46213</v>
      </c>
      <c r="C30" s="28" t="str">
        <v>林总浦发</v>
      </c>
      <c r="D30" s="20" t="str">
        <v>抵押物回收款</v>
      </c>
      <c r="E30" s="20" t="str">
        <v>林霈淇24K黄金回收4357</v>
      </c>
      <c r="F30" s="20">
        <v>0</v>
      </c>
      <c r="G30" s="20">
        <v>4357</v>
      </c>
      <c r="H30" s="20">
        <v>19489.48</v>
      </c>
      <c r="I30" s="28" t="str">
        <v>林霈淇</v>
      </c>
      <c r="J30" s="20">
        <v>0</v>
      </c>
      <c r="K30" s="21">
        <v>202607</v>
      </c>
    </row>
    <row r="31" s="1" customFormat="1" ht="20" customHeight="1" spans="1:11">
      <c r="A31" s="30">
        <v>205</v>
      </c>
      <c r="B31" s="27">
        <v>46213</v>
      </c>
      <c r="C31" s="28" t="str">
        <v>林总浦发</v>
      </c>
      <c r="D31" s="20" t="str">
        <v>金辉利息</v>
      </c>
      <c r="E31" s="20" t="str">
        <v>代何博文还利息</v>
      </c>
      <c r="F31" s="20">
        <v>0</v>
      </c>
      <c r="G31" s="20">
        <v>90</v>
      </c>
      <c r="H31" s="20">
        <v>19399.48</v>
      </c>
      <c r="I31" s="28" t="str">
        <v>金辉稠州</v>
      </c>
      <c r="J31" s="20">
        <v>0</v>
      </c>
      <c r="K31" s="21">
        <v>202607</v>
      </c>
    </row>
    <row r="32" s="1" customFormat="1" ht="20" customHeight="1" spans="1:11">
      <c r="A32" s="30">
        <v>206</v>
      </c>
      <c r="B32" s="27">
        <v>46216</v>
      </c>
      <c r="C32" s="28" t="str">
        <v>林总浦发</v>
      </c>
      <c r="D32" s="20" t="str">
        <v>调拔款</v>
      </c>
      <c r="E32" s="20" t="str">
        <v>吴姐建行转林总浦发</v>
      </c>
      <c r="F32" s="20">
        <v>60000</v>
      </c>
      <c r="G32" s="20">
        <v>0</v>
      </c>
      <c r="H32" s="20">
        <v>79399.48</v>
      </c>
      <c r="I32" s="28" t="str">
        <v>吴姐建行</v>
      </c>
      <c r="J32" s="20">
        <v>0</v>
      </c>
      <c r="K32" s="21">
        <v>202607</v>
      </c>
    </row>
    <row r="33" s="1" customFormat="1" ht="20" customHeight="1" spans="1:11">
      <c r="A33" s="30">
        <v>207</v>
      </c>
      <c r="B33" s="27">
        <v>46216</v>
      </c>
      <c r="C33" s="28" t="str">
        <v>林总浦发</v>
      </c>
      <c r="D33" s="20" t="str">
        <v>借款本金</v>
      </c>
      <c r="E33" s="20" t="str">
        <v>林文福出款</v>
      </c>
      <c r="F33" s="20">
        <v>0</v>
      </c>
      <c r="G33" s="20">
        <v>55000</v>
      </c>
      <c r="H33" s="20">
        <v>24399.48</v>
      </c>
      <c r="I33" s="28" t="str">
        <v>林文福</v>
      </c>
      <c r="J33" s="20">
        <v>0</v>
      </c>
      <c r="K33" s="21">
        <v>202607</v>
      </c>
    </row>
    <row r="34" s="1" customFormat="1" ht="20" customHeight="1" spans="1:11">
      <c r="A34" s="30">
        <v>208</v>
      </c>
      <c r="B34" s="27">
        <v>46217</v>
      </c>
      <c r="C34" s="28" t="str">
        <v>林总浦发</v>
      </c>
      <c r="D34" s="20" t="str">
        <v>借款本金</v>
      </c>
      <c r="E34" s="20" t="str">
        <v>俞文明还款</v>
      </c>
      <c r="F34" s="20">
        <v>20000</v>
      </c>
      <c r="G34" s="20">
        <v>0</v>
      </c>
      <c r="H34" s="20">
        <v>44399.48</v>
      </c>
      <c r="I34" s="28" t="str">
        <v>俞文明</v>
      </c>
      <c r="J34" s="20">
        <v>0</v>
      </c>
      <c r="K34" s="21">
        <v>202607</v>
      </c>
    </row>
    <row r="35" s="1" customFormat="1" ht="20" customHeight="1" spans="1:11">
      <c r="A35" s="30">
        <v>209</v>
      </c>
      <c r="B35" s="27">
        <v>46217</v>
      </c>
      <c r="C35" s="28" t="str">
        <v>林总浦发</v>
      </c>
      <c r="D35" s="20" t="str">
        <v>借款利息</v>
      </c>
      <c r="E35" s="20" t="str">
        <v>郑艳还款</v>
      </c>
      <c r="F35" s="20">
        <v>12735.47</v>
      </c>
      <c r="G35" s="20">
        <v>0</v>
      </c>
      <c r="H35" s="20">
        <v>57134.9500000002</v>
      </c>
      <c r="I35" s="28" t="str">
        <v>郑艳</v>
      </c>
      <c r="J35" s="20">
        <v>0</v>
      </c>
      <c r="K35" s="21">
        <v>202607</v>
      </c>
    </row>
    <row r="36" s="1" customFormat="1" ht="20" customHeight="1" spans="1:11">
      <c r="A36" s="30">
        <v>210</v>
      </c>
      <c r="B36" s="27">
        <v>46218</v>
      </c>
      <c r="C36" s="28" t="str">
        <v>林总浦发</v>
      </c>
      <c r="D36" s="20" t="str">
        <v>金辉利息</v>
      </c>
      <c r="E36" s="20" t="str">
        <v>林总浦发代魏洁还利息</v>
      </c>
      <c r="F36" s="20">
        <v>0</v>
      </c>
      <c r="G36" s="20">
        <v>500</v>
      </c>
      <c r="H36" s="20">
        <v>56634.9500000002</v>
      </c>
      <c r="I36" s="28" t="str">
        <v>金辉稠州</v>
      </c>
      <c r="J36" s="20">
        <v>0</v>
      </c>
      <c r="K36" s="21">
        <v>202607</v>
      </c>
    </row>
    <row r="37" s="1" customFormat="1" ht="20" customHeight="1" spans="1:11">
      <c r="A37" s="30">
        <v>211</v>
      </c>
      <c r="B37" s="27">
        <v>46219</v>
      </c>
      <c r="C37" s="28" t="str">
        <v>林总浦发</v>
      </c>
      <c r="D37" s="20" t="str">
        <v>调拔款</v>
      </c>
      <c r="E37" s="20" t="str">
        <v>吴姐建行转林总浦发</v>
      </c>
      <c r="F37" s="20">
        <v>330000</v>
      </c>
      <c r="G37" s="20">
        <v>0</v>
      </c>
      <c r="H37" s="20">
        <v>386634.95</v>
      </c>
      <c r="I37" s="28" t="str">
        <v>吴姐建行</v>
      </c>
      <c r="J37" s="20">
        <v>0</v>
      </c>
      <c r="K37" s="21">
        <v>202607</v>
      </c>
    </row>
    <row r="38" s="1" customFormat="1" ht="20" customHeight="1" spans="1:11">
      <c r="A38" s="30">
        <v>212</v>
      </c>
      <c r="B38" s="27">
        <v>46219</v>
      </c>
      <c r="C38" s="28" t="str">
        <v>林总浦发</v>
      </c>
      <c r="D38" s="20" t="str">
        <v>金辉本金</v>
      </c>
      <c r="E38" s="20" t="str">
        <v>林总浦发代蔡秀妹还款对公</v>
      </c>
      <c r="F38" s="20">
        <v>0</v>
      </c>
      <c r="G38" s="20">
        <v>300000</v>
      </c>
      <c r="H38" s="20">
        <v>86634.9500000002</v>
      </c>
      <c r="I38" s="28" t="str">
        <v>金辉稠州</v>
      </c>
      <c r="J38" s="20">
        <v>0</v>
      </c>
      <c r="K38" s="21">
        <v>202607</v>
      </c>
    </row>
    <row r="39" s="1" customFormat="1" ht="20" customHeight="1" spans="1:11">
      <c r="A39" s="30">
        <v>213</v>
      </c>
      <c r="B39" s="27">
        <v>46219</v>
      </c>
      <c r="C39" s="28" t="str">
        <v>林总浦发</v>
      </c>
      <c r="D39" s="20" t="str">
        <v>金辉本金</v>
      </c>
      <c r="E39" s="20" t="str">
        <v>林总浦发代雷朝想还款对公</v>
      </c>
      <c r="F39" s="20">
        <v>0</v>
      </c>
      <c r="G39" s="20">
        <v>80000</v>
      </c>
      <c r="H39" s="20">
        <v>6634.95000000019</v>
      </c>
      <c r="I39" s="28" t="str">
        <v>金辉稠州</v>
      </c>
      <c r="J39" s="20">
        <v>0</v>
      </c>
      <c r="K39" s="21">
        <v>202607</v>
      </c>
    </row>
    <row r="40" s="1" customFormat="1" ht="20" customHeight="1" spans="1:11">
      <c r="A40" s="30">
        <v>214</v>
      </c>
      <c r="B40" s="27">
        <v>46220</v>
      </c>
      <c r="C40" s="28" t="str">
        <v>林总浦发</v>
      </c>
      <c r="D40" s="20" t="str">
        <v>调拔款</v>
      </c>
      <c r="E40" s="20" t="str">
        <v>吴建忠浦发转林总浦发</v>
      </c>
      <c r="F40" s="20">
        <v>7200</v>
      </c>
      <c r="G40" s="20">
        <v>0</v>
      </c>
      <c r="H40" s="20">
        <v>13834.9500000002</v>
      </c>
      <c r="I40" s="28" t="str">
        <v>吴建忠浦发</v>
      </c>
      <c r="J40" s="20">
        <v>0</v>
      </c>
      <c r="K40" s="21">
        <v>202607</v>
      </c>
    </row>
    <row r="41" s="1" customFormat="1" ht="20" customHeight="1" spans="1:11">
      <c r="A41" s="30">
        <v>215</v>
      </c>
      <c r="B41" s="27">
        <v>46221</v>
      </c>
      <c r="C41" s="28" t="str">
        <v>林总浦发</v>
      </c>
      <c r="D41" s="20" t="str">
        <v>渠道费用</v>
      </c>
      <c r="E41" s="20" t="str">
        <v>转黄福恩利息款</v>
      </c>
      <c r="F41" s="20">
        <v>0</v>
      </c>
      <c r="G41" s="20">
        <v>10400</v>
      </c>
      <c r="H41" s="20">
        <v>3434.95000000019</v>
      </c>
      <c r="I41" s="28" t="str">
        <v>黄福恩</v>
      </c>
      <c r="J41" s="20">
        <v>0</v>
      </c>
      <c r="K41" s="21">
        <v>202607</v>
      </c>
    </row>
    <row r="42" s="1" customFormat="1" ht="20" customHeight="1" spans="1:11">
      <c r="A42" s="30">
        <v>216</v>
      </c>
      <c r="B42" s="27">
        <v>46223</v>
      </c>
      <c r="C42" s="28" t="str">
        <v>林总浦发</v>
      </c>
      <c r="D42" s="20" t="str">
        <v>调拔款</v>
      </c>
      <c r="E42" s="20" t="str">
        <v>吴姐建行转林总浦发</v>
      </c>
      <c r="F42" s="20">
        <v>50000</v>
      </c>
      <c r="G42" s="20">
        <v>0</v>
      </c>
      <c r="H42" s="20">
        <v>53434.9500000002</v>
      </c>
      <c r="I42" s="28" t="str">
        <v>吴姐建行</v>
      </c>
      <c r="J42" s="20">
        <v>0</v>
      </c>
      <c r="K42" s="21">
        <v>202607</v>
      </c>
    </row>
    <row r="43" s="1" customFormat="1" ht="20" customHeight="1" spans="1:11">
      <c r="A43" s="30">
        <v>217</v>
      </c>
      <c r="B43" s="27">
        <v>46223</v>
      </c>
      <c r="C43" s="28" t="str">
        <v>林总浦发</v>
      </c>
      <c r="D43" s="20" t="str">
        <v>金辉本金</v>
      </c>
      <c r="E43" s="20" t="str">
        <v>代魏文冬还款到对公</v>
      </c>
      <c r="F43" s="20">
        <v>0</v>
      </c>
      <c r="G43" s="20">
        <v>30000</v>
      </c>
      <c r="H43" s="20">
        <v>23434.9500000002</v>
      </c>
      <c r="I43" s="28" t="str">
        <v>金辉稠州</v>
      </c>
      <c r="J43" s="20">
        <v>0</v>
      </c>
      <c r="K43" s="21">
        <v>202607</v>
      </c>
    </row>
    <row r="44" s="1" customFormat="1" ht="20" customHeight="1" spans="1:11">
      <c r="A44" s="30">
        <v>218</v>
      </c>
      <c r="B44" s="27">
        <v>46223</v>
      </c>
      <c r="C44" s="28" t="str">
        <v>林总浦发</v>
      </c>
      <c r="D44" s="20" t="str">
        <v>借款本金</v>
      </c>
      <c r="E44" s="20" t="str">
        <v>对公转林昌耿的20万回到林总浦发（过账转回）</v>
      </c>
      <c r="F44" s="20">
        <v>200000</v>
      </c>
      <c r="G44" s="20">
        <v>0</v>
      </c>
      <c r="H44" s="20">
        <v>223434.95</v>
      </c>
      <c r="I44" s="28" t="str">
        <v>林昌耿</v>
      </c>
      <c r="J44" s="20">
        <v>0</v>
      </c>
      <c r="K44" s="21">
        <v>202607</v>
      </c>
    </row>
    <row r="45" s="1" customFormat="1" ht="20" customHeight="1" spans="1:11">
      <c r="A45" s="30">
        <v>219</v>
      </c>
      <c r="B45" s="27">
        <v>46223</v>
      </c>
      <c r="C45" s="28" t="str">
        <v>林总浦发</v>
      </c>
      <c r="D45" s="20" t="str">
        <v>借款本金</v>
      </c>
      <c r="E45" s="20" t="str">
        <v>林昌耿出款</v>
      </c>
      <c r="F45" s="20">
        <v>0</v>
      </c>
      <c r="G45" s="20">
        <v>50000</v>
      </c>
      <c r="H45" s="20">
        <v>173434.95</v>
      </c>
      <c r="I45" s="28" t="str">
        <v>林昌耿</v>
      </c>
      <c r="J45" s="20">
        <v>0</v>
      </c>
      <c r="K45" s="21">
        <v>202607</v>
      </c>
    </row>
    <row r="46" s="1" customFormat="1" ht="20" customHeight="1" spans="1:11">
      <c r="A46" s="30">
        <v>220</v>
      </c>
      <c r="B46" s="27">
        <v>46223</v>
      </c>
      <c r="C46" s="28" t="str">
        <v>林总浦发</v>
      </c>
      <c r="D46" s="20" t="str">
        <v>渠道费用</v>
      </c>
      <c r="E46" s="20" t="str">
        <v>转陈国宝-7月</v>
      </c>
      <c r="F46" s="20">
        <v>0</v>
      </c>
      <c r="G46" s="20">
        <v>15090</v>
      </c>
      <c r="H46" s="20">
        <v>158344.95</v>
      </c>
      <c r="I46" s="28" t="str">
        <v>陈国宝</v>
      </c>
      <c r="J46" s="20">
        <v>0</v>
      </c>
      <c r="K46" s="21">
        <v>202607</v>
      </c>
    </row>
    <row r="47" s="1" customFormat="1" ht="20" customHeight="1" spans="1:11">
      <c r="A47" s="30">
        <v>221</v>
      </c>
      <c r="B47" s="27">
        <v>46223</v>
      </c>
      <c r="C47" s="28" t="str">
        <v>林总浦发</v>
      </c>
      <c r="D47" s="20" t="str">
        <v>借款本金</v>
      </c>
      <c r="E47" s="20" t="str">
        <v>吴水明手表出款</v>
      </c>
      <c r="F47" s="20">
        <v>0</v>
      </c>
      <c r="G47" s="20">
        <v>8000</v>
      </c>
      <c r="H47" s="20">
        <v>150344.95</v>
      </c>
      <c r="I47" s="28" t="str">
        <v>吴水明</v>
      </c>
      <c r="J47" s="20">
        <v>0</v>
      </c>
      <c r="K47" s="21">
        <v>202607</v>
      </c>
    </row>
    <row r="48" s="1" customFormat="1" ht="20" customHeight="1" spans="1:11">
      <c r="A48" s="30">
        <v>222</v>
      </c>
      <c r="B48" s="27">
        <v>46224</v>
      </c>
      <c r="C48" s="28" t="str">
        <v>林总浦发</v>
      </c>
      <c r="D48" s="20" t="str">
        <v>借款利息</v>
      </c>
      <c r="E48" s="20" t="str">
        <v>钟红秀5万利息</v>
      </c>
      <c r="F48" s="20">
        <v>1250</v>
      </c>
      <c r="G48" s="20">
        <v>0</v>
      </c>
      <c r="H48" s="20">
        <v>151594.95</v>
      </c>
      <c r="I48" s="28" t="str">
        <v>钟红秀</v>
      </c>
      <c r="J48" s="20">
        <v>0</v>
      </c>
      <c r="K48" s="21">
        <v>202607</v>
      </c>
    </row>
    <row r="49" s="1" customFormat="1" ht="20" customHeight="1" spans="1:11">
      <c r="A49" s="30">
        <v>223</v>
      </c>
      <c r="B49" s="27">
        <v>46225</v>
      </c>
      <c r="C49" s="28" t="str">
        <v>林总浦发</v>
      </c>
      <c r="D49" s="20" t="str">
        <v>借款本金</v>
      </c>
      <c r="E49" s="20" t="str">
        <v>谢鹏还本金10万</v>
      </c>
      <c r="F49" s="20">
        <v>100000</v>
      </c>
      <c r="G49" s="20">
        <v>0</v>
      </c>
      <c r="H49" s="20">
        <v>251594.95</v>
      </c>
      <c r="I49" s="28" t="str">
        <v>谢鹏</v>
      </c>
      <c r="J49" s="20">
        <v>0</v>
      </c>
      <c r="K49" s="21">
        <v>202607</v>
      </c>
    </row>
    <row r="50" s="1" customFormat="1" ht="20" customHeight="1" spans="1:11">
      <c r="A50" s="30">
        <v>224</v>
      </c>
      <c r="B50" s="27">
        <v>46225</v>
      </c>
      <c r="C50" s="28" t="str">
        <v>林总浦发</v>
      </c>
      <c r="D50" s="20" t="str">
        <v>借款利息</v>
      </c>
      <c r="E50" s="20" t="str">
        <v>谢鹏利息1万</v>
      </c>
      <c r="F50" s="20">
        <v>10000</v>
      </c>
      <c r="G50" s="20">
        <v>0</v>
      </c>
      <c r="H50" s="20">
        <v>261594.95</v>
      </c>
      <c r="I50" s="28" t="str">
        <v>谢鹏</v>
      </c>
      <c r="J50" s="20">
        <v>0</v>
      </c>
      <c r="K50" s="21">
        <v>202607</v>
      </c>
    </row>
    <row r="51" s="1" customFormat="1" ht="20" customHeight="1" spans="1:11">
      <c r="A51" s="30">
        <v>225</v>
      </c>
      <c r="B51" s="27">
        <v>46225</v>
      </c>
      <c r="C51" s="28" t="str">
        <v>林总浦发</v>
      </c>
      <c r="D51" s="20" t="str">
        <v>调拔款</v>
      </c>
      <c r="E51" s="20" t="str">
        <v>林总浦发转吴建忠浦发</v>
      </c>
      <c r="F51" s="20">
        <v>0</v>
      </c>
      <c r="G51" s="20">
        <v>200000</v>
      </c>
      <c r="H51" s="20">
        <v>61594.9500000002</v>
      </c>
      <c r="I51" s="28" t="str">
        <v>吴建忠浦发</v>
      </c>
      <c r="J51" s="20">
        <v>0</v>
      </c>
      <c r="K51" s="21">
        <v>202607</v>
      </c>
    </row>
    <row r="52" s="1" customFormat="1" ht="20" customHeight="1" spans="1:11">
      <c r="A52" s="30">
        <v>226</v>
      </c>
      <c r="B52" s="27">
        <v>46225</v>
      </c>
      <c r="C52" s="28" t="str">
        <v>林总浦发</v>
      </c>
      <c r="D52" s="20" t="str">
        <v>借款本金</v>
      </c>
      <c r="E52" s="20" t="str">
        <v>张冲出款</v>
      </c>
      <c r="F52" s="20">
        <v>0</v>
      </c>
      <c r="G52" s="20">
        <v>3500</v>
      </c>
      <c r="H52" s="20">
        <v>58094.9500000002</v>
      </c>
      <c r="I52" s="28" t="str">
        <v>张冲</v>
      </c>
      <c r="J52" s="20">
        <v>0</v>
      </c>
      <c r="K52" s="21">
        <v>202607</v>
      </c>
    </row>
    <row r="53" s="1" customFormat="1" ht="20" customHeight="1" spans="1:11">
      <c r="A53" s="30">
        <v>227</v>
      </c>
      <c r="B53" s="27">
        <v>46225</v>
      </c>
      <c r="C53" s="28" t="str">
        <v>林总浦发</v>
      </c>
      <c r="D53" s="20" t="str">
        <v>渠道费用</v>
      </c>
      <c r="E53" s="20" t="str">
        <v>转方秀全利息款</v>
      </c>
      <c r="F53" s="20">
        <v>0</v>
      </c>
      <c r="G53" s="20">
        <v>5000</v>
      </c>
      <c r="H53" s="20">
        <v>53094.9500000002</v>
      </c>
      <c r="I53" s="28" t="str">
        <v>方秀全</v>
      </c>
      <c r="J53" s="20">
        <v>0</v>
      </c>
      <c r="K53" s="21">
        <v>202607</v>
      </c>
    </row>
    <row r="54" s="1" customFormat="1" ht="20" customHeight="1" spans="1:11">
      <c r="A54" s="30">
        <v>228</v>
      </c>
      <c r="B54" s="27">
        <v>46225</v>
      </c>
      <c r="C54" s="28" t="str">
        <v>林总浦发</v>
      </c>
      <c r="D54" s="20" t="str">
        <v>渠道费用</v>
      </c>
      <c r="E54" s="20" t="str">
        <v>转孙勇利息款</v>
      </c>
      <c r="F54" s="20">
        <v>0</v>
      </c>
      <c r="G54" s="20">
        <v>12000</v>
      </c>
      <c r="H54" s="20">
        <v>41094.9500000002</v>
      </c>
      <c r="I54" s="28" t="str">
        <v>孙勇</v>
      </c>
      <c r="J54" s="20">
        <v>0</v>
      </c>
      <c r="K54" s="21">
        <v>202607</v>
      </c>
    </row>
    <row r="55" s="1" customFormat="1" ht="20" customHeight="1" spans="1:11">
      <c r="A55" s="30">
        <v>229</v>
      </c>
      <c r="B55" s="27">
        <v>46226</v>
      </c>
      <c r="C55" s="28" t="str">
        <v>林总浦发</v>
      </c>
      <c r="D55" s="20" t="str">
        <v>调拔款</v>
      </c>
      <c r="E55" s="20" t="str">
        <v>吴建忠浦发转林总浦发</v>
      </c>
      <c r="F55" s="20">
        <v>10000</v>
      </c>
      <c r="G55" s="20">
        <v>0</v>
      </c>
      <c r="H55" s="20">
        <v>51094.9500000002</v>
      </c>
      <c r="I55" s="28" t="str">
        <v>吴建忠浦发</v>
      </c>
      <c r="J55" s="20">
        <v>0</v>
      </c>
      <c r="K55" s="21">
        <v>202607</v>
      </c>
    </row>
    <row r="56" s="1" customFormat="1" ht="20" customHeight="1" spans="1:11">
      <c r="A56" s="30">
        <v>230</v>
      </c>
      <c r="B56" s="27">
        <v>46226</v>
      </c>
      <c r="C56" s="28" t="str">
        <v>林总浦发</v>
      </c>
      <c r="D56" s="20" t="str">
        <v>调拔款</v>
      </c>
      <c r="E56" s="20" t="str">
        <v>林总浦发转林总建行</v>
      </c>
      <c r="F56" s="20">
        <v>0</v>
      </c>
      <c r="G56" s="20">
        <v>50000</v>
      </c>
      <c r="H56" s="20">
        <v>1094.95000000019</v>
      </c>
      <c r="I56" s="28" t="str">
        <v>林总建行</v>
      </c>
      <c r="J56" s="20">
        <v>0</v>
      </c>
      <c r="K56" s="21">
        <v>202607</v>
      </c>
    </row>
    <row r="57" s="1" customFormat="1" ht="20" customHeight="1" spans="1:11">
      <c r="A57" s="30">
        <v>231</v>
      </c>
      <c r="B57" s="27">
        <v>46226</v>
      </c>
      <c r="C57" s="28" t="str">
        <v>林总浦发</v>
      </c>
      <c r="D57" s="20" t="str">
        <v>客户款项</v>
      </c>
      <c r="E57" s="20" t="str">
        <v>文冬刷卡5万，POS机手续费扣300</v>
      </c>
      <c r="F57" s="20">
        <v>49500</v>
      </c>
      <c r="G57" s="20">
        <v>0</v>
      </c>
      <c r="H57" s="20">
        <v>50594.9500000002</v>
      </c>
      <c r="I57" s="28" t="str">
        <v>文冬</v>
      </c>
      <c r="J57" s="20">
        <v>0</v>
      </c>
      <c r="K57" s="21">
        <v>202607</v>
      </c>
    </row>
    <row r="58" s="1" customFormat="1" ht="20" customHeight="1" spans="1:11">
      <c r="A58" s="30">
        <v>232</v>
      </c>
      <c r="B58" s="27">
        <v>46226</v>
      </c>
      <c r="C58" s="28" t="str">
        <v>林总浦发</v>
      </c>
      <c r="D58" s="20" t="str">
        <v>手续费-收</v>
      </c>
      <c r="E58" s="20" t="str">
        <v>文冬刷卡5万，POS机手续费扣300</v>
      </c>
      <c r="F58" s="20">
        <v>200</v>
      </c>
      <c r="G58" s="20">
        <v>0</v>
      </c>
      <c r="H58" s="20">
        <v>50794.9500000002</v>
      </c>
      <c r="I58" s="28" t="str">
        <v>文冬</v>
      </c>
      <c r="J58" s="20">
        <v>0</v>
      </c>
      <c r="K58" s="21">
        <v>202607</v>
      </c>
    </row>
    <row r="59" s="1" customFormat="1" ht="20" customHeight="1" spans="1:11">
      <c r="A59" s="30">
        <v>233</v>
      </c>
      <c r="B59" s="27">
        <v>46226</v>
      </c>
      <c r="C59" s="28" t="str">
        <v>林总浦发</v>
      </c>
      <c r="D59" s="20" t="str">
        <v>客户款项</v>
      </c>
      <c r="E59" s="20" t="str">
        <v>转给文冬，收5万1个点，500</v>
      </c>
      <c r="F59" s="20">
        <v>0</v>
      </c>
      <c r="G59" s="20">
        <v>49500</v>
      </c>
      <c r="H59" s="20">
        <v>1294.95000000019</v>
      </c>
      <c r="I59" s="28" t="str">
        <v>文冬</v>
      </c>
      <c r="J59" s="20">
        <v>0</v>
      </c>
      <c r="K59" s="21">
        <v>202607</v>
      </c>
    </row>
    <row r="60" s="1" customFormat="1" ht="20" customHeight="1" spans="1:11">
      <c r="A60" s="30">
        <v>234</v>
      </c>
      <c r="B60" s="27">
        <v>46226</v>
      </c>
      <c r="C60" s="28" t="str">
        <v>林总浦发</v>
      </c>
      <c r="D60" s="20" t="str">
        <v>借款本金</v>
      </c>
      <c r="E60" s="20" t="str">
        <v>郑庆民押车款本金1.3万</v>
      </c>
      <c r="F60" s="20">
        <v>13000</v>
      </c>
      <c r="G60" s="20">
        <v>0</v>
      </c>
      <c r="H60" s="20">
        <v>14294.9500000002</v>
      </c>
      <c r="I60" s="28" t="str">
        <v>郑庆民</v>
      </c>
      <c r="J60" s="20">
        <v>0</v>
      </c>
      <c r="K60" s="21">
        <v>202607</v>
      </c>
    </row>
    <row r="61" s="1" customFormat="1" ht="20" customHeight="1" spans="1:11">
      <c r="A61" s="30">
        <v>235</v>
      </c>
      <c r="B61" s="27">
        <v>46226</v>
      </c>
      <c r="C61" s="28" t="str">
        <v>林总浦发</v>
      </c>
      <c r="D61" s="20" t="str">
        <v>借款利息</v>
      </c>
      <c r="E61" s="20" t="str">
        <v>郑庆民押车款利息10个月1万</v>
      </c>
      <c r="F61" s="20">
        <v>10000</v>
      </c>
      <c r="G61" s="20">
        <v>0</v>
      </c>
      <c r="H61" s="20">
        <v>24294.9500000002</v>
      </c>
      <c r="I61" s="28" t="str">
        <v>郑庆民</v>
      </c>
      <c r="J61" s="20">
        <v>0</v>
      </c>
      <c r="K61" s="21">
        <v>202607</v>
      </c>
    </row>
    <row r="62" s="1" customFormat="1" ht="20" customHeight="1" spans="1:11">
      <c r="A62" s="30">
        <v>236</v>
      </c>
      <c r="B62" s="27">
        <v>46227</v>
      </c>
      <c r="C62" s="28" t="str">
        <v>林总浦发</v>
      </c>
      <c r="D62" s="20" t="str">
        <v>渠道费用</v>
      </c>
      <c r="E62" s="20" t="str">
        <v>返陈滨1分-马昱</v>
      </c>
      <c r="F62" s="20">
        <v>0</v>
      </c>
      <c r="G62" s="20">
        <v>5000</v>
      </c>
      <c r="H62" s="20">
        <v>19294.9500000002</v>
      </c>
      <c r="I62" s="28" t="str">
        <v>陈滨</v>
      </c>
      <c r="J62" s="20">
        <v>0</v>
      </c>
      <c r="K62" s="21">
        <v>202607</v>
      </c>
    </row>
    <row r="63" s="1" customFormat="1" ht="20" customHeight="1" spans="1:11">
      <c r="A63" s="30">
        <v>237</v>
      </c>
      <c r="B63" s="27">
        <v>46227</v>
      </c>
      <c r="C63" s="28" t="str">
        <v>林总浦发</v>
      </c>
      <c r="D63" s="20" t="str">
        <v>社医保</v>
      </c>
      <c r="E63" s="20" t="str">
        <v>林总7月养老保险和失业扣款</v>
      </c>
      <c r="F63" s="20">
        <v>0</v>
      </c>
      <c r="G63" s="20">
        <v>1010.76</v>
      </c>
      <c r="H63" s="20">
        <v>18284.1900000004</v>
      </c>
      <c r="I63" s="28">
        <v>0</v>
      </c>
      <c r="J63" s="20">
        <v>0</v>
      </c>
      <c r="K63" s="21">
        <v>202607</v>
      </c>
    </row>
    <row r="64" s="1" customFormat="1" ht="20" customHeight="1" spans="1:11">
      <c r="A64" s="30">
        <v>238</v>
      </c>
      <c r="B64" s="27">
        <v>46227</v>
      </c>
      <c r="C64" s="28" t="str">
        <v>林总浦发</v>
      </c>
      <c r="D64" s="20" t="str">
        <v>调拔款</v>
      </c>
      <c r="E64" s="20" t="str">
        <v>吴姐建行转林总浦发</v>
      </c>
      <c r="F64" s="20">
        <v>150000</v>
      </c>
      <c r="G64" s="20">
        <v>0</v>
      </c>
      <c r="H64" s="20">
        <v>168284.190000001</v>
      </c>
      <c r="I64" s="28" t="str">
        <v>吴姐建行</v>
      </c>
      <c r="J64" s="20">
        <v>0</v>
      </c>
      <c r="K64" s="21">
        <v>202607</v>
      </c>
    </row>
    <row r="65" s="1" customFormat="1" ht="20" customHeight="1" spans="1:11">
      <c r="A65" s="30">
        <v>239</v>
      </c>
      <c r="B65" s="27">
        <v>46227</v>
      </c>
      <c r="C65" s="28" t="str">
        <v>林总浦发</v>
      </c>
      <c r="D65" s="20" t="str">
        <v>借款本金</v>
      </c>
      <c r="E65" s="20" t="str">
        <v>刘振祥押车出款</v>
      </c>
      <c r="F65" s="20">
        <v>0</v>
      </c>
      <c r="G65" s="20">
        <v>100000</v>
      </c>
      <c r="H65" s="20">
        <v>68284.1900000013</v>
      </c>
      <c r="I65" s="28" t="str">
        <v>刘振祥</v>
      </c>
      <c r="J65" s="20">
        <v>0</v>
      </c>
      <c r="K65" s="21">
        <v>202607</v>
      </c>
    </row>
    <row r="66" s="1" customFormat="1" ht="20" customHeight="1" spans="1:11">
      <c r="A66" s="30">
        <v>240</v>
      </c>
      <c r="B66" s="27">
        <v>46227</v>
      </c>
      <c r="C66" s="28" t="str">
        <v>林总浦发</v>
      </c>
      <c r="D66" s="20" t="str">
        <v>调拔款</v>
      </c>
      <c r="E66" s="20" t="str">
        <v>林总建行转林总浦发</v>
      </c>
      <c r="F66" s="20">
        <v>50000</v>
      </c>
      <c r="G66" s="20">
        <v>0</v>
      </c>
      <c r="H66" s="20">
        <v>118284.190000001</v>
      </c>
      <c r="I66" s="28" t="str">
        <v>林总建行</v>
      </c>
      <c r="J66" s="20">
        <v>0</v>
      </c>
      <c r="K66" s="21">
        <v>202607</v>
      </c>
    </row>
    <row r="67" s="1" customFormat="1" ht="20" customHeight="1" spans="1:11">
      <c r="A67" s="30">
        <v>241</v>
      </c>
      <c r="B67" s="27">
        <v>46227</v>
      </c>
      <c r="C67" s="28" t="str">
        <v>林总浦发</v>
      </c>
      <c r="D67" s="20" t="str">
        <v>调拔款</v>
      </c>
      <c r="E67" s="20" t="str">
        <v>转杨江-张天龙拼单款本金</v>
      </c>
      <c r="F67" s="20">
        <v>0</v>
      </c>
      <c r="G67" s="20">
        <v>2083</v>
      </c>
      <c r="H67" s="20">
        <v>116201.190000001</v>
      </c>
      <c r="I67" s="28" t="str">
        <v>杨江</v>
      </c>
      <c r="J67" s="20">
        <v>0</v>
      </c>
      <c r="K67" s="21">
        <v>202607</v>
      </c>
    </row>
    <row r="68" s="1" customFormat="1" ht="20" customHeight="1" spans="1:11">
      <c r="A68" s="30">
        <v>242</v>
      </c>
      <c r="B68" s="27">
        <v>46227</v>
      </c>
      <c r="C68" s="28" t="str">
        <v>林总浦发</v>
      </c>
      <c r="D68" s="20" t="str">
        <v>渠道费用</v>
      </c>
      <c r="E68" s="20" t="str">
        <v>转杨江-张天龙拼单款利息</v>
      </c>
      <c r="F68" s="20">
        <v>0</v>
      </c>
      <c r="G68" s="20">
        <v>2000</v>
      </c>
      <c r="H68" s="20">
        <v>114201.190000001</v>
      </c>
      <c r="I68" s="28" t="str">
        <v>杨江</v>
      </c>
      <c r="J68" s="20">
        <v>0</v>
      </c>
      <c r="K68" s="21">
        <v>202607</v>
      </c>
    </row>
    <row r="69" s="1" customFormat="1" ht="20" customHeight="1" spans="1:11">
      <c r="A69" s="30">
        <v>243</v>
      </c>
      <c r="B69" s="27">
        <v>46227</v>
      </c>
      <c r="C69" s="28" t="str">
        <v>林总浦发</v>
      </c>
      <c r="D69" s="20" t="str">
        <v>渠道费用</v>
      </c>
      <c r="E69" s="20" t="str">
        <v>转中介吴家镕-客户刘振祥押车返点1分</v>
      </c>
      <c r="F69" s="20">
        <v>0</v>
      </c>
      <c r="G69" s="20">
        <v>1000</v>
      </c>
      <c r="H69" s="20">
        <v>113201.190000001</v>
      </c>
      <c r="I69" s="28" t="str">
        <v>吴家镕</v>
      </c>
      <c r="J69" s="20">
        <v>0</v>
      </c>
      <c r="K69" s="21">
        <v>202607</v>
      </c>
    </row>
    <row r="70" s="1" customFormat="1" ht="20" customHeight="1" spans="1:11">
      <c r="A70" s="30">
        <v>244</v>
      </c>
      <c r="B70" s="27">
        <v>46227</v>
      </c>
      <c r="C70" s="28" t="str">
        <v>林总浦发</v>
      </c>
      <c r="D70" s="20" t="str">
        <v>渠道费用</v>
      </c>
      <c r="E70" s="20" t="str">
        <v>转郑桢</v>
      </c>
      <c r="F70" s="20">
        <v>0</v>
      </c>
      <c r="G70" s="20">
        <v>3300</v>
      </c>
      <c r="H70" s="20">
        <v>109901.190000001</v>
      </c>
      <c r="I70" s="28" t="str">
        <v>郑桢</v>
      </c>
      <c r="J70" s="20">
        <v>0</v>
      </c>
      <c r="K70" s="21">
        <v>202607</v>
      </c>
    </row>
    <row r="71" s="1" customFormat="1" ht="20" customHeight="1" spans="1:11">
      <c r="A71" s="30">
        <v>245</v>
      </c>
      <c r="B71" s="27">
        <v>46227</v>
      </c>
      <c r="C71" s="28" t="str">
        <v>林总浦发</v>
      </c>
      <c r="D71" s="20" t="str">
        <v>渠道费用</v>
      </c>
      <c r="E71" s="20" t="str">
        <v>转吴志鑫</v>
      </c>
      <c r="F71" s="20">
        <v>0</v>
      </c>
      <c r="G71" s="20">
        <v>5700</v>
      </c>
      <c r="H71" s="20">
        <v>104201.190000001</v>
      </c>
      <c r="I71" s="28" t="str">
        <v>吴志鑫</v>
      </c>
      <c r="J71" s="20">
        <v>0</v>
      </c>
      <c r="K71" s="21">
        <v>202607</v>
      </c>
    </row>
    <row r="72" s="1" customFormat="1" ht="20" customHeight="1" spans="1:11">
      <c r="A72" s="30">
        <v>246</v>
      </c>
      <c r="B72" s="27">
        <v>46227</v>
      </c>
      <c r="C72" s="28" t="str">
        <v>林总浦发</v>
      </c>
      <c r="D72" s="20" t="str">
        <v>收入其他</v>
      </c>
      <c r="E72" s="20" t="str">
        <v>吴文玉转入款</v>
      </c>
      <c r="F72" s="20">
        <v>12000</v>
      </c>
      <c r="G72" s="20">
        <v>0</v>
      </c>
      <c r="H72" s="20">
        <v>116201.190000001</v>
      </c>
      <c r="I72" s="28">
        <v>0</v>
      </c>
      <c r="J72" s="20">
        <v>0</v>
      </c>
      <c r="K72" s="21">
        <v>202607</v>
      </c>
    </row>
    <row r="73" s="1" customFormat="1" ht="20" customHeight="1" spans="1:11">
      <c r="A73" s="30">
        <v>247</v>
      </c>
      <c r="B73" s="27">
        <v>46230</v>
      </c>
      <c r="C73" s="28" t="str">
        <v>林总浦发</v>
      </c>
      <c r="D73" s="20" t="str">
        <v>金辉利息</v>
      </c>
      <c r="E73" s="20" t="str">
        <v>林总浦发代吴敬恒还利息</v>
      </c>
      <c r="F73" s="20">
        <v>0</v>
      </c>
      <c r="G73" s="20">
        <v>33.34</v>
      </c>
      <c r="H73" s="20">
        <v>116167.850000001</v>
      </c>
      <c r="I73" s="28" t="str">
        <v>金辉稠州</v>
      </c>
      <c r="J73" s="20">
        <v>0</v>
      </c>
      <c r="K73" s="21">
        <v>202607</v>
      </c>
    </row>
    <row r="74" s="1" customFormat="1" ht="20" customHeight="1" spans="1:11">
      <c r="A74" s="30">
        <v>248</v>
      </c>
      <c r="B74" s="27">
        <v>46230</v>
      </c>
      <c r="C74" s="28" t="str">
        <v>林总浦发</v>
      </c>
      <c r="D74" s="20" t="str">
        <v>调拔款</v>
      </c>
      <c r="E74" s="20" t="str">
        <v>吴姐建行转林总浦发</v>
      </c>
      <c r="F74" s="20">
        <v>550000</v>
      </c>
      <c r="G74" s="20">
        <v>0</v>
      </c>
      <c r="H74" s="20">
        <v>666167.850000001</v>
      </c>
      <c r="I74" s="28" t="str">
        <v>吴姐建行</v>
      </c>
      <c r="J74" s="20">
        <v>0</v>
      </c>
      <c r="K74" s="21">
        <v>202607</v>
      </c>
    </row>
    <row r="75" s="1" customFormat="1" ht="20" customHeight="1" spans="1:11">
      <c r="A75" s="30">
        <v>249</v>
      </c>
      <c r="B75" s="27">
        <v>46230</v>
      </c>
      <c r="C75" s="28" t="str">
        <v>林总浦发</v>
      </c>
      <c r="D75" s="20" t="str">
        <v>调拔款</v>
      </c>
      <c r="E75" s="20" t="str">
        <v>吴志鑫转入拼单款-曹泰宁</v>
      </c>
      <c r="F75" s="20">
        <v>550000</v>
      </c>
      <c r="G75" s="20">
        <v>0</v>
      </c>
      <c r="H75" s="20">
        <v>1216167.85</v>
      </c>
      <c r="I75" s="28" t="str">
        <v>吴志鑫</v>
      </c>
      <c r="J75" s="20">
        <v>0</v>
      </c>
      <c r="K75" s="21">
        <v>202607</v>
      </c>
    </row>
    <row r="76" s="1" customFormat="1" ht="20" customHeight="1" spans="1:11">
      <c r="A76" s="30">
        <v>250</v>
      </c>
      <c r="B76" s="27">
        <v>46230</v>
      </c>
      <c r="C76" s="28" t="str">
        <v>林总浦发</v>
      </c>
      <c r="D76" s="20" t="str">
        <v>借款本金</v>
      </c>
      <c r="E76" s="20" t="str">
        <v>曹泰宁出款</v>
      </c>
      <c r="F76" s="20">
        <v>0</v>
      </c>
      <c r="G76" s="20">
        <v>1100000</v>
      </c>
      <c r="H76" s="20">
        <v>116167.850000001</v>
      </c>
      <c r="I76" s="28" t="str">
        <v>曹泰宁</v>
      </c>
      <c r="J76" s="20">
        <v>0</v>
      </c>
      <c r="K76" s="21">
        <v>202607</v>
      </c>
    </row>
    <row r="77" s="1" customFormat="1" ht="20" customHeight="1" spans="1:11">
      <c r="A77" s="30">
        <v>251</v>
      </c>
      <c r="B77" s="27">
        <v>46230</v>
      </c>
      <c r="C77" s="28" t="str">
        <v>林总浦发</v>
      </c>
      <c r="D77" s="20" t="str">
        <v>金辉本金</v>
      </c>
      <c r="E77" s="20" t="str">
        <v>林总浦发代雷朝想还款5万</v>
      </c>
      <c r="F77" s="20">
        <v>0</v>
      </c>
      <c r="G77" s="20">
        <v>50000</v>
      </c>
      <c r="H77" s="20">
        <v>66167.8500000015</v>
      </c>
      <c r="I77" s="28" t="str">
        <v>金辉稠州</v>
      </c>
      <c r="J77" s="20">
        <v>0</v>
      </c>
      <c r="K77" s="21">
        <v>202607</v>
      </c>
    </row>
    <row r="78" s="1" customFormat="1" ht="20" customHeight="1" spans="1:11">
      <c r="A78" s="30">
        <v>252</v>
      </c>
      <c r="B78" s="27">
        <v>46230</v>
      </c>
      <c r="C78" s="28" t="str">
        <v>林总浦发</v>
      </c>
      <c r="D78" s="20" t="str">
        <v>借款利息</v>
      </c>
      <c r="E78" s="20" t="str">
        <v>汪琼宇（李伟利息）20万利息</v>
      </c>
      <c r="F78" s="20">
        <v>3600</v>
      </c>
      <c r="G78" s="20">
        <v>0</v>
      </c>
      <c r="H78" s="20">
        <v>69767.8500000015</v>
      </c>
      <c r="I78" s="28" t="str">
        <v>汪琼宇</v>
      </c>
      <c r="J78" s="20">
        <v>0</v>
      </c>
      <c r="K78" s="21">
        <v>202607</v>
      </c>
    </row>
    <row r="79" s="1" customFormat="1" ht="20" customHeight="1" spans="1:11">
      <c r="A79" s="30">
        <v>253</v>
      </c>
      <c r="B79" s="27">
        <v>46231</v>
      </c>
      <c r="C79" s="28" t="str">
        <v>林总浦发</v>
      </c>
      <c r="D79" s="20" t="str">
        <v>调拔款</v>
      </c>
      <c r="E79" s="20" t="str">
        <v>吴姐建行转林总浦发-明道赎当</v>
      </c>
      <c r="F79" s="20">
        <v>160000</v>
      </c>
      <c r="G79" s="20">
        <v>0</v>
      </c>
      <c r="H79" s="20">
        <v>229767.850000001</v>
      </c>
      <c r="I79" s="28" t="str">
        <v>吴姐建行</v>
      </c>
      <c r="J79" s="20">
        <v>0</v>
      </c>
      <c r="K79" s="21">
        <v>202607</v>
      </c>
    </row>
    <row r="80" s="1" customFormat="1" ht="20" customHeight="1" spans="1:11">
      <c r="A80" s="30">
        <v>254</v>
      </c>
      <c r="B80" s="27">
        <v>46231</v>
      </c>
      <c r="C80" s="28" t="str">
        <v>林总浦发</v>
      </c>
      <c r="D80" s="20" t="str">
        <v>调拔款</v>
      </c>
      <c r="E80" s="20" t="str">
        <v>吴志鑫转入-明道赎当</v>
      </c>
      <c r="F80" s="20">
        <v>100000</v>
      </c>
      <c r="G80" s="20">
        <v>0</v>
      </c>
      <c r="H80" s="20">
        <v>329767.850000001</v>
      </c>
      <c r="I80" s="28" t="str">
        <v>吴志鑫</v>
      </c>
      <c r="J80" s="20">
        <v>0</v>
      </c>
      <c r="K80" s="21">
        <v>202607</v>
      </c>
    </row>
    <row r="81" s="1" customFormat="1" ht="20" customHeight="1" spans="1:11">
      <c r="A81" s="30">
        <v>255</v>
      </c>
      <c r="B81" s="27">
        <v>46231</v>
      </c>
      <c r="C81" s="28" t="str">
        <v>林总浦发</v>
      </c>
      <c r="D81" s="20" t="str">
        <v>调拔款</v>
      </c>
      <c r="E81" s="20" t="str">
        <v>唐江煜转入-明道赎当</v>
      </c>
      <c r="F81" s="20">
        <v>80000</v>
      </c>
      <c r="G81" s="20">
        <v>0</v>
      </c>
      <c r="H81" s="20">
        <v>409767.850000001</v>
      </c>
      <c r="I81" s="28" t="str">
        <v>唐江煜</v>
      </c>
      <c r="J81" s="20">
        <v>0</v>
      </c>
      <c r="K81" s="21">
        <v>202607</v>
      </c>
    </row>
    <row r="82" s="1" customFormat="1" ht="20" customHeight="1" spans="1:11">
      <c r="A82" s="30">
        <v>256</v>
      </c>
      <c r="B82" s="27">
        <v>46231</v>
      </c>
      <c r="C82" s="28" t="str">
        <v>林总浦发</v>
      </c>
      <c r="D82" s="20" t="str">
        <v>明道本金</v>
      </c>
      <c r="E82" s="20" t="str">
        <v>代张纯标还款-明道</v>
      </c>
      <c r="F82" s="20">
        <v>0</v>
      </c>
      <c r="G82" s="20">
        <v>400000</v>
      </c>
      <c r="H82" s="20">
        <v>9767.85000000149</v>
      </c>
      <c r="I82" s="28" t="str">
        <v>明道对公</v>
      </c>
      <c r="J82" s="20">
        <v>0</v>
      </c>
      <c r="K82" s="21">
        <v>202607</v>
      </c>
    </row>
    <row r="83" s="1" customFormat="1" ht="20" customHeight="1" spans="1:11">
      <c r="A83" s="30">
        <v>257</v>
      </c>
      <c r="B83" s="27">
        <v>46231</v>
      </c>
      <c r="C83" s="28" t="str">
        <v>林总浦发</v>
      </c>
      <c r="D83" s="20" t="str">
        <v>手续费-收</v>
      </c>
      <c r="E83" s="20" t="str">
        <v>赖海聪杂费</v>
      </c>
      <c r="F83" s="20">
        <v>500</v>
      </c>
      <c r="G83" s="20">
        <v>0</v>
      </c>
      <c r="H83" s="20">
        <v>10267.8500000015</v>
      </c>
      <c r="I83" s="28" t="str">
        <v>赖少聪</v>
      </c>
      <c r="J83" s="20">
        <v>0</v>
      </c>
      <c r="K83" s="21">
        <v>202607</v>
      </c>
    </row>
    <row r="84" s="1" customFormat="1" ht="20" customHeight="1" spans="1:11">
      <c r="A84" s="30">
        <v>258</v>
      </c>
      <c r="B84" s="27">
        <v>46232</v>
      </c>
      <c r="C84" s="28" t="str">
        <v>林总浦发</v>
      </c>
      <c r="D84" s="20" t="str">
        <v>手续费-收</v>
      </c>
      <c r="E84" s="20" t="str">
        <v>赖海聪150万解押费用</v>
      </c>
      <c r="F84" s="20">
        <v>24000</v>
      </c>
      <c r="G84" s="20">
        <v>0</v>
      </c>
      <c r="H84" s="20">
        <v>34267.8500000015</v>
      </c>
      <c r="I84" s="28" t="str">
        <v>赖少聪</v>
      </c>
      <c r="J84" s="20">
        <v>0</v>
      </c>
      <c r="K84" s="21">
        <v>202607</v>
      </c>
    </row>
    <row r="85" s="1" customFormat="1" ht="20" customHeight="1" spans="1:11">
      <c r="A85" s="30">
        <v>259</v>
      </c>
      <c r="B85" s="27">
        <v>46233</v>
      </c>
      <c r="C85" s="28" t="str">
        <v>林总浦发</v>
      </c>
      <c r="D85" s="20" t="str">
        <v>调拔款</v>
      </c>
      <c r="E85" s="20" t="str">
        <v>吴姐建行转林总浦发</v>
      </c>
      <c r="F85" s="20">
        <v>200000</v>
      </c>
      <c r="G85" s="20">
        <v>0</v>
      </c>
      <c r="H85" s="20">
        <v>234267.850000001</v>
      </c>
      <c r="I85" s="28" t="str">
        <v>吴姐建行</v>
      </c>
      <c r="J85" s="20">
        <v>0</v>
      </c>
      <c r="K85" s="21">
        <v>202607</v>
      </c>
    </row>
    <row r="86" s="1" customFormat="1" ht="20" customHeight="1" spans="1:11">
      <c r="A86" s="30">
        <v>260</v>
      </c>
      <c r="B86" s="27">
        <v>46233</v>
      </c>
      <c r="C86" s="28" t="str">
        <v>林总浦发</v>
      </c>
      <c r="D86" s="20" t="str">
        <v>调拔款</v>
      </c>
      <c r="E86" s="20" t="str">
        <v>吴志鑫拼单文冬理财</v>
      </c>
      <c r="F86" s="20">
        <v>200000</v>
      </c>
      <c r="G86" s="20">
        <v>0</v>
      </c>
      <c r="H86" s="20">
        <v>434267.850000001</v>
      </c>
      <c r="I86" s="28" t="str">
        <v>吴志鑫</v>
      </c>
      <c r="J86" s="20">
        <v>0</v>
      </c>
      <c r="K86" s="21">
        <v>202607</v>
      </c>
    </row>
    <row r="87" s="1" customFormat="1" ht="20" customHeight="1" spans="1:11">
      <c r="A87" s="30">
        <v>261</v>
      </c>
      <c r="B87" s="27">
        <v>46233</v>
      </c>
      <c r="C87" s="28" t="str">
        <v>林总浦发</v>
      </c>
      <c r="D87" s="20" t="str">
        <v>借款本金</v>
      </c>
      <c r="E87" s="20" t="str">
        <v>转文冬理财借款</v>
      </c>
      <c r="F87" s="20">
        <v>0</v>
      </c>
      <c r="G87" s="20">
        <v>400000</v>
      </c>
      <c r="H87" s="20">
        <v>34267.8500000015</v>
      </c>
      <c r="I87" s="28" t="str">
        <v>文冬</v>
      </c>
      <c r="J87" s="20">
        <v>0</v>
      </c>
      <c r="K87" s="21">
        <v>202607</v>
      </c>
    </row>
    <row r="88" s="1" customFormat="1" ht="20" customHeight="1" spans="1:11">
      <c r="A88" s="30">
        <v>262</v>
      </c>
      <c r="B88" s="27">
        <v>46234</v>
      </c>
      <c r="C88" s="28" t="str">
        <v>林总浦发</v>
      </c>
      <c r="D88" s="20" t="str">
        <v>金辉利息</v>
      </c>
      <c r="E88" s="20" t="str">
        <v>林总浦发代叶敏还利息936元到对公</v>
      </c>
      <c r="F88" s="20">
        <v>0</v>
      </c>
      <c r="G88" s="20">
        <v>936</v>
      </c>
      <c r="H88" s="20">
        <v>33331.8500000015</v>
      </c>
      <c r="I88" s="28" t="str">
        <v>金辉稠州</v>
      </c>
      <c r="J88" s="20">
        <v>0</v>
      </c>
      <c r="K88" s="21">
        <v>202607</v>
      </c>
    </row>
    <row r="89" s="1" customFormat="1" ht="20" customHeight="1" spans="1:11">
      <c r="A89" s="30">
        <v>263</v>
      </c>
      <c r="B89" s="27">
        <v>46234</v>
      </c>
      <c r="C89" s="28" t="str">
        <v>林总浦发</v>
      </c>
      <c r="D89" s="20" t="str">
        <v>借款利息</v>
      </c>
      <c r="E89" s="20" t="str">
        <v>叶守芳20万利息4600</v>
      </c>
      <c r="F89" s="20">
        <v>4600</v>
      </c>
      <c r="G89" s="20">
        <v>0</v>
      </c>
      <c r="H89" s="20">
        <v>37931.8500000015</v>
      </c>
      <c r="I89" s="28" t="str">
        <v>叶守芳</v>
      </c>
      <c r="J89" s="20">
        <v>0</v>
      </c>
      <c r="K89" s="21">
        <v>202607</v>
      </c>
    </row>
    <row r="90" s="1" customFormat="1" ht="20" customHeight="1" spans="1:11">
      <c r="A90" s="30">
        <v>264</v>
      </c>
      <c r="B90" s="27">
        <v>46234</v>
      </c>
      <c r="C90" s="28" t="str">
        <v>林总浦发</v>
      </c>
      <c r="D90" s="20" t="str">
        <v>手续费-收</v>
      </c>
      <c r="E90" s="20" t="str">
        <v>叶守芳20万杂费2000</v>
      </c>
      <c r="F90" s="20">
        <v>2000</v>
      </c>
      <c r="G90" s="20">
        <v>0</v>
      </c>
      <c r="H90" s="20">
        <v>39931.8500000015</v>
      </c>
      <c r="I90" s="28" t="str">
        <v>叶守芳</v>
      </c>
      <c r="J90" s="20">
        <v>0</v>
      </c>
      <c r="K90" s="21">
        <v>202607</v>
      </c>
    </row>
    <row r="91" s="1" customFormat="1" ht="20" customHeight="1" spans="1:11">
      <c r="A91" s="30">
        <v>265</v>
      </c>
      <c r="B91" s="27">
        <v>46234</v>
      </c>
      <c r="C91" s="28" t="str">
        <v>林总浦发</v>
      </c>
      <c r="D91" s="20" t="str">
        <v>借款利息</v>
      </c>
      <c r="E91" s="20" t="str">
        <v>陈建华利息5000</v>
      </c>
      <c r="F91" s="20">
        <v>5000</v>
      </c>
      <c r="G91" s="20">
        <v>0</v>
      </c>
      <c r="H91" s="20">
        <v>44931.8500000015</v>
      </c>
      <c r="I91" s="28" t="str">
        <v>陈建华</v>
      </c>
      <c r="J91" s="20">
        <v>0</v>
      </c>
      <c r="K91" s="21">
        <v>202607</v>
      </c>
    </row>
    <row r="92" s="1" customFormat="1" ht="20" customHeight="1" spans="1:11">
      <c r="A92" s="30">
        <v>266</v>
      </c>
      <c r="B92" s="27">
        <v>46234</v>
      </c>
      <c r="C92" s="28" t="str">
        <v>林总浦发</v>
      </c>
      <c r="D92" s="20" t="str">
        <v>调拔款</v>
      </c>
      <c r="E92" s="20" t="str">
        <v>吴建忠浦发转林总浦发</v>
      </c>
      <c r="F92" s="20">
        <v>16000</v>
      </c>
      <c r="G92" s="20">
        <v>0</v>
      </c>
      <c r="H92" s="20">
        <v>60931.8500000015</v>
      </c>
      <c r="I92" s="28" t="str">
        <v>林总浦发</v>
      </c>
      <c r="J92" s="20">
        <v>0</v>
      </c>
      <c r="K92" s="21">
        <v>202607</v>
      </c>
    </row>
    <row r="93" s="1" customFormat="1" ht="20" customHeight="1" spans="1:11">
      <c r="A93" s="30">
        <v>267</v>
      </c>
      <c r="B93" s="27">
        <v>46234</v>
      </c>
      <c r="C93" s="28" t="str">
        <v>林总浦发</v>
      </c>
      <c r="D93" s="20" t="str">
        <v>调拔款</v>
      </c>
      <c r="E93" s="20" t="str">
        <v>林总建行转林总浦发</v>
      </c>
      <c r="F93" s="20">
        <v>50000</v>
      </c>
      <c r="G93" s="20">
        <v>0</v>
      </c>
      <c r="H93" s="20">
        <v>110931.850000001</v>
      </c>
      <c r="I93" s="28" t="str">
        <v>林总建行</v>
      </c>
      <c r="J93" s="20">
        <v>0</v>
      </c>
      <c r="K93" s="21">
        <v>202607</v>
      </c>
    </row>
    <row r="94" s="1" customFormat="1" ht="20" customHeight="1" spans="1:11">
      <c r="A94" s="30">
        <v>268</v>
      </c>
      <c r="B94" s="27">
        <v>46234</v>
      </c>
      <c r="C94" s="28" t="str">
        <v>林总浦发</v>
      </c>
      <c r="D94" s="20" t="str">
        <v>调拔款</v>
      </c>
      <c r="E94" s="20" t="str">
        <v>吴建忠浦发转林总浦发</v>
      </c>
      <c r="F94" s="20">
        <v>50000</v>
      </c>
      <c r="G94" s="20">
        <v>0</v>
      </c>
      <c r="H94" s="20">
        <v>160931.850000001</v>
      </c>
      <c r="I94" s="28" t="str">
        <v>吴建忠浦发</v>
      </c>
      <c r="J94" s="20">
        <v>0</v>
      </c>
      <c r="K94" s="21">
        <v>202607</v>
      </c>
    </row>
    <row r="95" s="1" customFormat="1" ht="20" customHeight="1" spans="1:11">
      <c r="A95" s="30">
        <v>269</v>
      </c>
      <c r="B95" s="27">
        <v>46234</v>
      </c>
      <c r="C95" s="28" t="str">
        <v>林总浦发</v>
      </c>
      <c r="D95" s="20" t="str">
        <v>金辉本金</v>
      </c>
      <c r="E95" s="20" t="str">
        <v>林总浦发转典当对公</v>
      </c>
      <c r="F95" s="20">
        <v>0</v>
      </c>
      <c r="G95" s="20">
        <v>100000</v>
      </c>
      <c r="H95" s="20">
        <v>60931.8500000015</v>
      </c>
      <c r="I95" s="28" t="str">
        <v>金辉稠州</v>
      </c>
      <c r="J95" s="20">
        <v>0</v>
      </c>
      <c r="K95" s="21">
        <v>202607</v>
      </c>
    </row>
    <row r="96" s="1" customFormat="1" ht="20" customHeight="1" spans="1:11">
      <c r="A96" s="30">
        <v>270</v>
      </c>
      <c r="B96" s="27">
        <v>46234</v>
      </c>
      <c r="C96" s="28" t="str">
        <v>林总浦发</v>
      </c>
      <c r="D96" s="20" t="str">
        <v>金辉本金</v>
      </c>
      <c r="E96" s="20" t="str">
        <v>林总浦发代雷朝想还款6万</v>
      </c>
      <c r="F96" s="20">
        <v>0</v>
      </c>
      <c r="G96" s="20">
        <v>60000</v>
      </c>
      <c r="H96" s="20">
        <v>931.85000000149</v>
      </c>
      <c r="I96" s="28" t="str">
        <v>金辉稠州</v>
      </c>
      <c r="J96" s="20">
        <v>0</v>
      </c>
      <c r="K96" s="21">
        <v>202607</v>
      </c>
    </row>
    <row r="97" s="1" customFormat="1" ht="20" customHeight="1" spans="1:11">
      <c r="A97" s="30">
        <v>271</v>
      </c>
      <c r="B97" s="27">
        <v>46234</v>
      </c>
      <c r="C97" s="28" t="str">
        <v>林总浦发</v>
      </c>
      <c r="D97" s="20" t="str">
        <v>借款本金</v>
      </c>
      <c r="E97" s="20" t="str">
        <v>郑艳还款本金</v>
      </c>
      <c r="F97" s="20">
        <v>91667</v>
      </c>
      <c r="G97" s="20">
        <v>0</v>
      </c>
      <c r="H97" s="20">
        <v>92598.8500000015</v>
      </c>
      <c r="I97" s="28" t="str">
        <v>郑艳</v>
      </c>
      <c r="J97" s="20">
        <v>0</v>
      </c>
      <c r="K97" s="21">
        <v>202607</v>
      </c>
    </row>
    <row r="98" s="1" customFormat="1" ht="20" customHeight="1" spans="1:11">
      <c r="A98" s="30">
        <v>272</v>
      </c>
      <c r="B98" s="27">
        <v>46234</v>
      </c>
      <c r="C98" s="28" t="str">
        <v>林总浦发</v>
      </c>
      <c r="D98" s="20" t="str">
        <v>借款利息</v>
      </c>
      <c r="E98" s="20" t="str">
        <v>汪琼宇（李伟利息）10万利息</v>
      </c>
      <c r="F98" s="20">
        <v>1800</v>
      </c>
      <c r="G98" s="20">
        <v>0</v>
      </c>
      <c r="H98" s="20">
        <v>94398.8500000015</v>
      </c>
      <c r="I98" s="28" t="str">
        <v>汪琼宇</v>
      </c>
      <c r="J98" s="20">
        <v>0</v>
      </c>
      <c r="K98" s="21">
        <v>202607</v>
      </c>
    </row>
    <row r="99" s="1" customFormat="1" ht="20" customHeight="1" spans="1:11">
      <c r="A99" s="30">
        <v>504</v>
      </c>
      <c r="B99" s="27">
        <v>46235</v>
      </c>
      <c r="C99" s="28" t="str">
        <v>林总浦发</v>
      </c>
      <c r="D99" s="20" t="str">
        <v>借款利息</v>
      </c>
      <c r="E99" s="20" t="str">
        <v>杨眉利息</v>
      </c>
      <c r="F99" s="20">
        <v>10000</v>
      </c>
      <c r="G99" s="20">
        <v>0</v>
      </c>
      <c r="H99" s="20">
        <v>104398.850000001</v>
      </c>
      <c r="I99" s="28" t="str">
        <v>杨眉</v>
      </c>
      <c r="J99" s="20">
        <v>0</v>
      </c>
      <c r="K99" s="21">
        <v>202608</v>
      </c>
    </row>
    <row r="100" s="1" customFormat="1" ht="20" customHeight="1" spans="1:11">
      <c r="A100" s="30">
        <v>505</v>
      </c>
      <c r="B100" s="27">
        <v>46235</v>
      </c>
      <c r="C100" s="28" t="str">
        <v>林总浦发</v>
      </c>
      <c r="D100" s="20" t="str">
        <v>借款本金</v>
      </c>
      <c r="E100" s="20" t="str">
        <v>徐昊昱出款</v>
      </c>
      <c r="F100" s="20">
        <v>0</v>
      </c>
      <c r="G100" s="20">
        <v>37000</v>
      </c>
      <c r="H100" s="20">
        <v>67398.8500000015</v>
      </c>
      <c r="I100" s="28" t="str">
        <v>徐昊昱</v>
      </c>
      <c r="J100" s="20">
        <v>0</v>
      </c>
      <c r="K100" s="21">
        <v>202608</v>
      </c>
    </row>
    <row r="101" s="1" customFormat="1" ht="20" customHeight="1" spans="1:11">
      <c r="A101" s="30">
        <v>506</v>
      </c>
      <c r="B101" s="27">
        <v>46237</v>
      </c>
      <c r="C101" s="28" t="str">
        <v>林总浦发</v>
      </c>
      <c r="D101" s="20" t="str">
        <v>渠道费用</v>
      </c>
      <c r="E101" s="20" t="str">
        <v>转彭总-王晶琰15万利息1.6分</v>
      </c>
      <c r="F101" s="20">
        <v>0</v>
      </c>
      <c r="G101" s="20">
        <v>2400</v>
      </c>
      <c r="H101" s="20">
        <v>64998.8500000015</v>
      </c>
      <c r="I101" s="28" t="str">
        <v>彭总</v>
      </c>
      <c r="J101" s="20">
        <v>0</v>
      </c>
      <c r="K101" s="21">
        <v>202608</v>
      </c>
    </row>
    <row r="102" s="1" customFormat="1" ht="20" customHeight="1" spans="1:11">
      <c r="A102" s="30">
        <v>507</v>
      </c>
      <c r="B102" s="27">
        <v>46237</v>
      </c>
      <c r="C102" s="28" t="str">
        <v>林总浦发</v>
      </c>
      <c r="D102" s="20" t="str">
        <v>抵押物回收款</v>
      </c>
      <c r="E102" s="20" t="str">
        <v>王晶晶黄金回收价14900+20700</v>
      </c>
      <c r="F102" s="20">
        <v>0</v>
      </c>
      <c r="G102" s="20">
        <v>35600</v>
      </c>
      <c r="H102" s="20">
        <v>29398.8500000015</v>
      </c>
      <c r="I102" s="28" t="str">
        <v>王晶晶</v>
      </c>
      <c r="J102" s="20">
        <v>0</v>
      </c>
      <c r="K102" s="21">
        <v>202608</v>
      </c>
    </row>
    <row r="103" s="1" customFormat="1" ht="20" customHeight="1" spans="1:11">
      <c r="A103" s="30">
        <v>508</v>
      </c>
      <c r="B103" s="27">
        <v>46237</v>
      </c>
      <c r="C103" s="28" t="str">
        <v>林总浦发</v>
      </c>
      <c r="D103" s="20" t="str">
        <v>调拔款</v>
      </c>
      <c r="E103" s="20" t="str">
        <v>吴志鑫转40万-明道张纯标赎当</v>
      </c>
      <c r="F103" s="20">
        <v>400000</v>
      </c>
      <c r="G103" s="20">
        <v>0</v>
      </c>
      <c r="H103" s="20">
        <v>429398.850000001</v>
      </c>
      <c r="I103" s="28" t="str">
        <v>吴志鑫</v>
      </c>
      <c r="J103" s="20">
        <v>0</v>
      </c>
      <c r="K103" s="21">
        <v>202608</v>
      </c>
    </row>
    <row r="104" s="1" customFormat="1" ht="20" customHeight="1" spans="1:11">
      <c r="A104" s="30">
        <v>509</v>
      </c>
      <c r="B104" s="27">
        <v>46237</v>
      </c>
      <c r="C104" s="28" t="str">
        <v>林总浦发</v>
      </c>
      <c r="D104" s="20" t="str">
        <v>明道本金</v>
      </c>
      <c r="E104" s="20" t="str">
        <v>林总浦发转入明道对公出款</v>
      </c>
      <c r="F104" s="20">
        <v>0</v>
      </c>
      <c r="G104" s="20">
        <v>400000</v>
      </c>
      <c r="H104" s="20">
        <v>29398.8500000015</v>
      </c>
      <c r="I104" s="28" t="str">
        <v>明道对公</v>
      </c>
      <c r="J104" s="20">
        <v>0</v>
      </c>
      <c r="K104" s="21">
        <v>202608</v>
      </c>
    </row>
    <row r="105" s="1" customFormat="1" ht="20" customHeight="1" spans="1:11">
      <c r="A105" s="30">
        <v>510</v>
      </c>
      <c r="B105" s="27">
        <v>46238</v>
      </c>
      <c r="C105" s="28" t="str">
        <v>林总浦发</v>
      </c>
      <c r="D105" s="20" t="str">
        <v>调拔款</v>
      </c>
      <c r="E105" s="20" t="str">
        <v>林总建行转入林总浦发</v>
      </c>
      <c r="F105" s="20">
        <v>220000</v>
      </c>
      <c r="G105" s="20">
        <v>0</v>
      </c>
      <c r="H105" s="20">
        <v>249398.850000001</v>
      </c>
      <c r="I105" s="28" t="str">
        <v>林总建行</v>
      </c>
      <c r="J105" s="20">
        <v>0</v>
      </c>
      <c r="K105" s="21">
        <v>202608</v>
      </c>
    </row>
    <row r="106" s="1" customFormat="1" ht="20" customHeight="1" spans="1:11">
      <c r="A106" s="30">
        <v>511</v>
      </c>
      <c r="B106" s="27">
        <v>46238</v>
      </c>
      <c r="C106" s="28" t="str">
        <v>林总浦发</v>
      </c>
      <c r="D106" s="20" t="str">
        <v>调拔款</v>
      </c>
      <c r="E106" s="20" t="str">
        <v>转还吴志鑫赎当款</v>
      </c>
      <c r="F106" s="20">
        <v>0</v>
      </c>
      <c r="G106" s="20">
        <v>220000</v>
      </c>
      <c r="H106" s="20">
        <v>29398.8500000015</v>
      </c>
      <c r="I106" s="28" t="str">
        <v>吴志鑫</v>
      </c>
      <c r="J106" s="20">
        <v>0</v>
      </c>
      <c r="K106" s="21">
        <v>202608</v>
      </c>
    </row>
    <row r="107" s="1" customFormat="1" ht="20" customHeight="1" spans="1:11">
      <c r="A107" s="30">
        <v>512</v>
      </c>
      <c r="B107" s="27">
        <v>46239</v>
      </c>
      <c r="C107" s="28" t="str">
        <v>林总浦发</v>
      </c>
      <c r="D107" s="20" t="str">
        <v>调拔款</v>
      </c>
      <c r="E107" s="20" t="str">
        <v>吴志鑫转入拼单款-李永辉</v>
      </c>
      <c r="F107" s="20">
        <v>270000</v>
      </c>
      <c r="G107" s="20">
        <v>0</v>
      </c>
      <c r="H107" s="20">
        <v>299398.850000001</v>
      </c>
      <c r="I107" s="28" t="str">
        <v>吴志鑫</v>
      </c>
      <c r="J107" s="20">
        <v>0</v>
      </c>
      <c r="K107" s="21">
        <v>202608</v>
      </c>
    </row>
    <row r="108" s="1" customFormat="1" ht="20" customHeight="1" spans="1:11">
      <c r="A108" s="30">
        <v>513</v>
      </c>
      <c r="B108" s="27">
        <v>46239</v>
      </c>
      <c r="C108" s="28" t="str">
        <v>林总浦发</v>
      </c>
      <c r="D108" s="20" t="str">
        <v>调拔款</v>
      </c>
      <c r="E108" s="20" t="str">
        <v>吴建忠浦发转林总浦发</v>
      </c>
      <c r="F108" s="20">
        <v>190000</v>
      </c>
      <c r="G108" s="20">
        <v>0</v>
      </c>
      <c r="H108" s="20">
        <v>489398.850000001</v>
      </c>
      <c r="I108" s="28" t="str">
        <v>吴建忠浦发</v>
      </c>
      <c r="J108" s="20">
        <v>0</v>
      </c>
      <c r="K108" s="21">
        <v>202608</v>
      </c>
    </row>
    <row r="109" s="1" customFormat="1" ht="20" customHeight="1" spans="1:11">
      <c r="A109" s="30">
        <v>514</v>
      </c>
      <c r="B109" s="27">
        <v>46239</v>
      </c>
      <c r="C109" s="28" t="str">
        <v>林总浦发</v>
      </c>
      <c r="D109" s="20" t="str">
        <v>调拔款</v>
      </c>
      <c r="E109" s="20" t="str">
        <v>吴志鑫转入拼单款-李永辉</v>
      </c>
      <c r="F109" s="20">
        <v>1080000</v>
      </c>
      <c r="G109" s="20">
        <v>0</v>
      </c>
      <c r="H109" s="20">
        <v>1569398.85</v>
      </c>
      <c r="I109" s="28" t="str">
        <v>吴建忠浦发</v>
      </c>
      <c r="J109" s="20">
        <v>0</v>
      </c>
      <c r="K109" s="21">
        <v>202608</v>
      </c>
    </row>
    <row r="110" s="1" customFormat="1" ht="20" customHeight="1" spans="1:11">
      <c r="A110" s="30">
        <v>515</v>
      </c>
      <c r="B110" s="27">
        <v>46239</v>
      </c>
      <c r="C110" s="28" t="str">
        <v>林总浦发</v>
      </c>
      <c r="D110" s="20" t="str">
        <v>调拔款</v>
      </c>
      <c r="E110" s="20" t="str">
        <v>林总建行转入林总浦发</v>
      </c>
      <c r="F110" s="20">
        <v>400000</v>
      </c>
      <c r="G110" s="20">
        <v>0</v>
      </c>
      <c r="H110" s="20">
        <v>1969398.85</v>
      </c>
      <c r="I110" s="28" t="str">
        <v>林总建行</v>
      </c>
      <c r="J110" s="20">
        <v>0</v>
      </c>
      <c r="K110" s="21">
        <v>202608</v>
      </c>
    </row>
    <row r="111" s="1" customFormat="1" ht="20" customHeight="1" spans="1:11">
      <c r="A111" s="30">
        <v>516</v>
      </c>
      <c r="B111" s="27">
        <v>46239</v>
      </c>
      <c r="C111" s="28" t="str">
        <v>林总浦发</v>
      </c>
      <c r="D111" s="20" t="str">
        <v>调拔款</v>
      </c>
      <c r="E111" s="20" t="str">
        <v>吴姐建行转入林总浦发</v>
      </c>
      <c r="F111" s="20">
        <v>60000</v>
      </c>
      <c r="G111" s="20">
        <v>0</v>
      </c>
      <c r="H111" s="20">
        <v>2029398.85</v>
      </c>
      <c r="I111" s="28" t="str">
        <v>吴姐建行</v>
      </c>
      <c r="J111" s="20">
        <v>0</v>
      </c>
      <c r="K111" s="21">
        <v>202608</v>
      </c>
    </row>
    <row r="112" s="1" customFormat="1" ht="20" customHeight="1" spans="1:11">
      <c r="A112" s="30">
        <v>517</v>
      </c>
      <c r="B112" s="27">
        <v>46239</v>
      </c>
      <c r="C112" s="28" t="str">
        <v>林总浦发</v>
      </c>
      <c r="D112" s="20" t="str">
        <v>借款本金</v>
      </c>
      <c r="E112" s="20" t="str">
        <v>李永辉过桥出款</v>
      </c>
      <c r="F112" s="20">
        <v>0</v>
      </c>
      <c r="G112" s="20">
        <v>2000000</v>
      </c>
      <c r="H112" s="20">
        <v>29398.8500000015</v>
      </c>
      <c r="I112" s="28" t="str">
        <v>李永辉</v>
      </c>
      <c r="J112" s="20">
        <v>0</v>
      </c>
      <c r="K112" s="21">
        <v>202608</v>
      </c>
    </row>
    <row r="113" s="1" customFormat="1" ht="20" customHeight="1" spans="1:11">
      <c r="A113" s="30">
        <v>518</v>
      </c>
      <c r="B113" s="27">
        <v>46240</v>
      </c>
      <c r="C113" s="28" t="str">
        <v>林总浦发</v>
      </c>
      <c r="D113" s="20" t="str">
        <v>调拔款</v>
      </c>
      <c r="E113" s="20" t="str">
        <v>吴志鑫转40万-明道张纯标，池明飞赎当</v>
      </c>
      <c r="F113" s="20">
        <v>400000</v>
      </c>
      <c r="G113" s="20">
        <v>0</v>
      </c>
      <c r="H113" s="20">
        <v>429398.850000001</v>
      </c>
      <c r="I113" s="28" t="str">
        <v>吴志鑫</v>
      </c>
      <c r="J113" s="20">
        <v>0</v>
      </c>
      <c r="K113" s="21">
        <v>202608</v>
      </c>
    </row>
    <row r="114" s="1" customFormat="1" ht="20" customHeight="1" spans="1:11">
      <c r="A114" s="30">
        <v>519</v>
      </c>
      <c r="B114" s="27">
        <v>46240</v>
      </c>
      <c r="C114" s="28" t="str">
        <v>林总浦发</v>
      </c>
      <c r="D114" s="20" t="str">
        <v>明道本金</v>
      </c>
      <c r="E114" s="20" t="str">
        <v>林总浦发转入明道对公出款</v>
      </c>
      <c r="F114" s="20">
        <v>0</v>
      </c>
      <c r="G114" s="20">
        <v>200000</v>
      </c>
      <c r="H114" s="20">
        <v>229398.850000001</v>
      </c>
      <c r="I114" s="28" t="str">
        <v>明道对公</v>
      </c>
      <c r="J114" s="20">
        <v>0</v>
      </c>
      <c r="K114" s="21">
        <v>202608</v>
      </c>
    </row>
    <row r="115" s="1" customFormat="1" ht="20" customHeight="1" spans="1:11">
      <c r="A115" s="30">
        <v>520</v>
      </c>
      <c r="B115" s="27">
        <v>46240</v>
      </c>
      <c r="C115" s="28" t="str">
        <v>林总浦发</v>
      </c>
      <c r="D115" s="20" t="str">
        <v>调拔款</v>
      </c>
      <c r="E115" s="20" t="str">
        <v>吴建忠浦发转入林总浦发</v>
      </c>
      <c r="F115" s="20">
        <v>450000</v>
      </c>
      <c r="G115" s="20">
        <v>0</v>
      </c>
      <c r="H115" s="20">
        <v>679398.850000001</v>
      </c>
      <c r="I115" s="28" t="str">
        <v>吴建忠浦发</v>
      </c>
      <c r="J115" s="20">
        <v>0</v>
      </c>
      <c r="K115" s="21">
        <v>202608</v>
      </c>
    </row>
    <row r="116" s="1" customFormat="1" ht="20" customHeight="1" spans="1:11">
      <c r="A116" s="30">
        <v>521</v>
      </c>
      <c r="B116" s="27">
        <v>46240</v>
      </c>
      <c r="C116" s="28" t="str">
        <v>林总浦发</v>
      </c>
      <c r="D116" s="20" t="str">
        <v>调拔款</v>
      </c>
      <c r="E116" s="20" t="str">
        <v>吴志鑫转入拼单款-张天龙</v>
      </c>
      <c r="F116" s="20">
        <v>1320000</v>
      </c>
      <c r="G116" s="20">
        <v>0</v>
      </c>
      <c r="H116" s="20">
        <v>1999398.85</v>
      </c>
      <c r="I116" s="28" t="str">
        <v>吴志鑫</v>
      </c>
      <c r="J116" s="20">
        <v>0</v>
      </c>
      <c r="K116" s="21">
        <v>202608</v>
      </c>
    </row>
    <row r="117" s="1" customFormat="1" ht="20" customHeight="1" spans="1:11">
      <c r="A117" s="30">
        <v>522</v>
      </c>
      <c r="B117" s="27">
        <v>46240</v>
      </c>
      <c r="C117" s="28" t="str">
        <v>林总浦发</v>
      </c>
      <c r="D117" s="20" t="str">
        <v>抵押物回收款</v>
      </c>
      <c r="E117" s="20" t="str">
        <v>黄金卖价</v>
      </c>
      <c r="F117" s="20">
        <v>103505</v>
      </c>
      <c r="G117" s="20">
        <v>0</v>
      </c>
      <c r="H117" s="20">
        <v>2102903.85</v>
      </c>
      <c r="I117" s="28">
        <v>0</v>
      </c>
      <c r="J117" s="20">
        <v>0</v>
      </c>
      <c r="K117" s="21">
        <v>202608</v>
      </c>
    </row>
    <row r="118" s="1" customFormat="1" ht="20" customHeight="1" spans="1:11">
      <c r="A118" s="30">
        <v>523</v>
      </c>
      <c r="B118" s="27">
        <v>46240</v>
      </c>
      <c r="C118" s="28" t="str">
        <v>林总浦发</v>
      </c>
      <c r="D118" s="20" t="str">
        <v>借款本金</v>
      </c>
      <c r="E118" s="20" t="str">
        <v>张天龙过桥出款</v>
      </c>
      <c r="F118" s="20">
        <v>0</v>
      </c>
      <c r="G118" s="20">
        <v>1950000</v>
      </c>
      <c r="H118" s="20">
        <v>152903.850000001</v>
      </c>
      <c r="I118" s="28" t="str">
        <v>张天龙</v>
      </c>
      <c r="J118" s="20">
        <v>0</v>
      </c>
      <c r="K118" s="21">
        <v>202608</v>
      </c>
    </row>
    <row r="119" s="1" customFormat="1" ht="20" customHeight="1" spans="1:11">
      <c r="A119" s="30">
        <v>524</v>
      </c>
      <c r="B119" s="27">
        <v>46240</v>
      </c>
      <c r="C119" s="28" t="str">
        <v>林总浦发</v>
      </c>
      <c r="D119" s="20" t="str">
        <v>借款本金</v>
      </c>
      <c r="E119" s="20" t="str">
        <v>蒙媛媛本金</v>
      </c>
      <c r="F119" s="20">
        <v>2083.33</v>
      </c>
      <c r="G119" s="20">
        <v>0</v>
      </c>
      <c r="H119" s="20">
        <v>154987.180000002</v>
      </c>
      <c r="I119" s="28" t="str">
        <v>蒙媛媛</v>
      </c>
      <c r="J119" s="20">
        <v>0</v>
      </c>
      <c r="K119" s="21">
        <v>202608</v>
      </c>
    </row>
    <row r="120" s="1" customFormat="1" ht="20" customHeight="1" spans="1:11">
      <c r="A120" s="30">
        <v>525</v>
      </c>
      <c r="B120" s="27">
        <v>46240</v>
      </c>
      <c r="C120" s="28" t="str">
        <v>林总浦发</v>
      </c>
      <c r="D120" s="20" t="str">
        <v>借款利息</v>
      </c>
      <c r="E120" s="20" t="str">
        <v>蒙媛媛利息</v>
      </c>
      <c r="F120" s="20">
        <v>1250</v>
      </c>
      <c r="G120" s="20">
        <v>0</v>
      </c>
      <c r="H120" s="20">
        <v>156237.180000002</v>
      </c>
      <c r="I120" s="28" t="str">
        <v>蒙媛媛</v>
      </c>
      <c r="J120" s="20">
        <v>0</v>
      </c>
      <c r="K120" s="21">
        <v>202608</v>
      </c>
    </row>
    <row r="121" s="1" customFormat="1" ht="20" customHeight="1" spans="1:11">
      <c r="A121" s="30">
        <v>526</v>
      </c>
      <c r="B121" s="27">
        <v>46240</v>
      </c>
      <c r="C121" s="28" t="str">
        <v>林总浦发</v>
      </c>
      <c r="D121" s="20" t="str">
        <v>调拔款</v>
      </c>
      <c r="E121" s="20" t="str">
        <v>林总浦发转吴建忠浦发</v>
      </c>
      <c r="F121" s="20">
        <v>0</v>
      </c>
      <c r="G121" s="20">
        <v>20000</v>
      </c>
      <c r="H121" s="20">
        <v>136237.180000002</v>
      </c>
      <c r="I121" s="28" t="str">
        <v>吴建忠浦发</v>
      </c>
      <c r="J121" s="20">
        <v>0</v>
      </c>
      <c r="K121" s="21">
        <v>202608</v>
      </c>
    </row>
    <row r="122" s="1" customFormat="1" ht="20" customHeight="1" spans="1:11">
      <c r="A122" s="30">
        <v>527</v>
      </c>
      <c r="B122" s="27">
        <v>46241</v>
      </c>
      <c r="C122" s="28" t="str">
        <v>林总浦发</v>
      </c>
      <c r="D122" s="20" t="str">
        <v>抵押物回收款</v>
      </c>
      <c r="E122" s="20" t="str">
        <v>段乐黄金12.91g回收价</v>
      </c>
      <c r="F122" s="20">
        <v>0</v>
      </c>
      <c r="G122" s="20">
        <v>11630</v>
      </c>
      <c r="H122" s="20">
        <v>124607.180000002</v>
      </c>
      <c r="I122" s="28" t="str">
        <v>段乐</v>
      </c>
      <c r="J122" s="20">
        <v>0</v>
      </c>
      <c r="K122" s="21">
        <v>202608</v>
      </c>
    </row>
    <row r="123" s="1" customFormat="1" ht="20" customHeight="1" spans="1:11">
      <c r="A123" s="30">
        <v>528</v>
      </c>
      <c r="B123" s="27">
        <v>46241</v>
      </c>
      <c r="C123" s="28" t="str">
        <v>林总浦发</v>
      </c>
      <c r="D123" s="20" t="str">
        <v>调拔款</v>
      </c>
      <c r="E123" s="20" t="str">
        <v>林总建行转入林总浦发</v>
      </c>
      <c r="F123" s="20">
        <v>100000</v>
      </c>
      <c r="G123" s="20">
        <v>0</v>
      </c>
      <c r="H123" s="20">
        <v>224607.180000002</v>
      </c>
      <c r="I123" s="28" t="str">
        <v>林总建行</v>
      </c>
      <c r="J123" s="20">
        <v>0</v>
      </c>
      <c r="K123" s="21">
        <v>202608</v>
      </c>
    </row>
    <row r="124" s="1" customFormat="1" ht="20" customHeight="1" spans="1:11">
      <c r="A124" s="30">
        <v>529</v>
      </c>
      <c r="B124" s="27">
        <v>46241</v>
      </c>
      <c r="C124" s="28" t="str">
        <v>林总浦发</v>
      </c>
      <c r="D124" s="20" t="str">
        <v>调拔款</v>
      </c>
      <c r="E124" s="20" t="str">
        <v>吴志鑫转40万-明道张纯标，池明飞赎当</v>
      </c>
      <c r="F124" s="20">
        <v>0</v>
      </c>
      <c r="G124" s="20">
        <v>220000</v>
      </c>
      <c r="H124" s="20">
        <v>4607.18000000156</v>
      </c>
      <c r="I124" s="28" t="str">
        <v>吴志鑫</v>
      </c>
      <c r="J124" s="20">
        <v>0</v>
      </c>
      <c r="K124" s="21">
        <v>202608</v>
      </c>
    </row>
    <row r="125" s="1" customFormat="1" ht="20" customHeight="1" spans="1:11">
      <c r="A125" s="30">
        <v>530</v>
      </c>
      <c r="B125" s="27">
        <v>46244</v>
      </c>
      <c r="C125" s="28" t="str">
        <v>林总浦发</v>
      </c>
      <c r="D125" s="20" t="str">
        <v>借款利息</v>
      </c>
      <c r="E125" s="20" t="str">
        <v>刘春燕利息</v>
      </c>
      <c r="F125" s="20">
        <v>9000</v>
      </c>
      <c r="G125" s="20">
        <v>0</v>
      </c>
      <c r="H125" s="20">
        <v>13607.1800000016</v>
      </c>
      <c r="I125" s="28" t="str">
        <v>刘春燕</v>
      </c>
      <c r="J125" s="20">
        <v>0</v>
      </c>
      <c r="K125" s="21">
        <v>202608</v>
      </c>
    </row>
    <row r="126" s="1" customFormat="1" ht="20" customHeight="1" spans="1:11">
      <c r="A126" s="30">
        <v>531</v>
      </c>
      <c r="B126" s="27">
        <v>46245</v>
      </c>
      <c r="C126" s="28" t="str">
        <v>林总浦发</v>
      </c>
      <c r="D126" s="20" t="str">
        <v>金辉利息</v>
      </c>
      <c r="E126" s="20" t="str">
        <v>林总浦发代何博文还对公利息90元（典当微信已收利息540元）</v>
      </c>
      <c r="F126" s="20">
        <v>0</v>
      </c>
      <c r="G126" s="20">
        <v>90</v>
      </c>
      <c r="H126" s="20">
        <v>13517.1800000016</v>
      </c>
      <c r="I126" s="28" t="str">
        <v>金辉稠州</v>
      </c>
      <c r="J126" s="20">
        <v>0</v>
      </c>
      <c r="K126" s="21">
        <v>202608</v>
      </c>
    </row>
    <row r="127" s="1" customFormat="1" ht="20" customHeight="1" spans="1:11">
      <c r="A127" s="30">
        <v>532</v>
      </c>
      <c r="B127" s="27">
        <v>46245</v>
      </c>
      <c r="C127" s="28" t="str">
        <v>林总浦发</v>
      </c>
      <c r="D127" s="20" t="str">
        <v>金辉利息</v>
      </c>
      <c r="E127" s="20" t="str">
        <v>林总浦发代魏洁还利息</v>
      </c>
      <c r="F127" s="20">
        <v>0</v>
      </c>
      <c r="G127" s="20">
        <v>500</v>
      </c>
      <c r="H127" s="20">
        <v>13017.1800000016</v>
      </c>
      <c r="I127" s="28" t="str">
        <v>金辉稠州</v>
      </c>
      <c r="J127" s="20">
        <v>0</v>
      </c>
      <c r="K127" s="21">
        <v>202608</v>
      </c>
    </row>
    <row r="128" s="1" customFormat="1" ht="20" customHeight="1" spans="1:11">
      <c r="A128" s="30">
        <v>533</v>
      </c>
      <c r="B128" s="27">
        <v>46245</v>
      </c>
      <c r="C128" s="28" t="str">
        <v>林总浦发</v>
      </c>
      <c r="D128" s="20" t="str">
        <v>调拔款</v>
      </c>
      <c r="E128" s="20" t="str">
        <v>转吴志鑫拼单款135万-李永辉</v>
      </c>
      <c r="F128" s="20">
        <v>0</v>
      </c>
      <c r="G128" s="20">
        <v>2700</v>
      </c>
      <c r="H128" s="20">
        <v>10317.1800000016</v>
      </c>
      <c r="I128" s="28" t="str">
        <v>吴志鑫</v>
      </c>
      <c r="J128" s="20">
        <v>0</v>
      </c>
      <c r="K128" s="21">
        <v>202608</v>
      </c>
    </row>
    <row r="129" s="1" customFormat="1" ht="20" customHeight="1" spans="1:11">
      <c r="A129" s="30">
        <v>534</v>
      </c>
      <c r="B129" s="27">
        <v>46246</v>
      </c>
      <c r="C129" s="28" t="str">
        <v>林总浦发</v>
      </c>
      <c r="D129" s="20" t="str">
        <v>调拔款</v>
      </c>
      <c r="E129" s="20" t="str">
        <v>吴建忠浦发转林总浦发</v>
      </c>
      <c r="F129" s="20">
        <v>90000</v>
      </c>
      <c r="G129" s="20">
        <v>0</v>
      </c>
      <c r="H129" s="20">
        <v>100317.180000002</v>
      </c>
      <c r="I129" s="28" t="str">
        <v>吴建忠浦发</v>
      </c>
      <c r="J129" s="20">
        <v>0</v>
      </c>
      <c r="K129" s="21">
        <v>202608</v>
      </c>
    </row>
    <row r="130" s="1" customFormat="1" ht="20" customHeight="1" spans="1:11">
      <c r="A130" s="30">
        <v>535</v>
      </c>
      <c r="B130" s="27">
        <v>46246</v>
      </c>
      <c r="C130" s="28" t="str">
        <v>林总浦发</v>
      </c>
      <c r="D130" s="20" t="str">
        <v>调拔款</v>
      </c>
      <c r="E130" s="20" t="str">
        <v>吴姐建行转林总浦发</v>
      </c>
      <c r="F130" s="20">
        <v>40000</v>
      </c>
      <c r="G130" s="20">
        <v>0</v>
      </c>
      <c r="H130" s="20">
        <v>140317.180000002</v>
      </c>
      <c r="I130" s="28" t="str">
        <v>吴姐建行</v>
      </c>
      <c r="J130" s="20">
        <v>0</v>
      </c>
      <c r="K130" s="21">
        <v>202608</v>
      </c>
    </row>
    <row r="131" s="1" customFormat="1" ht="20" customHeight="1" spans="1:11">
      <c r="A131" s="30">
        <v>536</v>
      </c>
      <c r="B131" s="27">
        <v>46246</v>
      </c>
      <c r="C131" s="28" t="str">
        <v>林总浦发</v>
      </c>
      <c r="D131" s="20" t="str">
        <v>调拔款</v>
      </c>
      <c r="E131" s="20" t="str">
        <v>林总建行转入林总浦发</v>
      </c>
      <c r="F131" s="20">
        <v>900000</v>
      </c>
      <c r="G131" s="20">
        <v>0</v>
      </c>
      <c r="H131" s="20">
        <v>1040317.18</v>
      </c>
      <c r="I131" s="28" t="str">
        <v>林总建行</v>
      </c>
      <c r="J131" s="20">
        <v>0</v>
      </c>
      <c r="K131" s="21">
        <v>202608</v>
      </c>
    </row>
    <row r="132" s="1" customFormat="1" ht="20" customHeight="1" spans="1:11">
      <c r="A132" s="30">
        <v>537</v>
      </c>
      <c r="B132" s="27">
        <v>46246</v>
      </c>
      <c r="C132" s="28" t="str">
        <v>林总浦发</v>
      </c>
      <c r="D132" s="20" t="str">
        <v>调拔款</v>
      </c>
      <c r="E132" s="20" t="str">
        <v>吴志鑫转入拼单款-陈守琴</v>
      </c>
      <c r="F132" s="20">
        <v>1000000</v>
      </c>
      <c r="G132" s="20">
        <v>0</v>
      </c>
      <c r="H132" s="20">
        <v>2040317.18</v>
      </c>
      <c r="I132" s="28" t="str">
        <v>吴志鑫</v>
      </c>
      <c r="J132" s="20">
        <v>0</v>
      </c>
      <c r="K132" s="21">
        <v>202608</v>
      </c>
    </row>
    <row r="133" s="1" customFormat="1" ht="20" customHeight="1" spans="1:11">
      <c r="A133" s="30">
        <v>538</v>
      </c>
      <c r="B133" s="27">
        <v>46246</v>
      </c>
      <c r="C133" s="28" t="str">
        <v>林总浦发</v>
      </c>
      <c r="D133" s="20" t="str">
        <v>调拔款</v>
      </c>
      <c r="E133" s="20" t="str">
        <v>吴志鑫转明道赎当100万款比例-陈潇赎当</v>
      </c>
      <c r="F133" s="20">
        <v>250000</v>
      </c>
      <c r="G133" s="20">
        <v>0</v>
      </c>
      <c r="H133" s="20">
        <v>2290317.18</v>
      </c>
      <c r="I133" s="28" t="str">
        <v>吴志鑫</v>
      </c>
      <c r="J133" s="20">
        <v>0</v>
      </c>
      <c r="K133" s="21">
        <v>202608</v>
      </c>
    </row>
    <row r="134" s="1" customFormat="1" ht="20" customHeight="1" spans="1:11">
      <c r="A134" s="30">
        <v>539</v>
      </c>
      <c r="B134" s="27">
        <v>46246</v>
      </c>
      <c r="C134" s="28" t="str">
        <v>林总浦发</v>
      </c>
      <c r="D134" s="20" t="str">
        <v>调拔款</v>
      </c>
      <c r="E134" s="20" t="str">
        <v>唐江煜转明道赎当100万款比例-陈潇赎当</v>
      </c>
      <c r="F134" s="20">
        <v>200000</v>
      </c>
      <c r="G134" s="20">
        <v>0</v>
      </c>
      <c r="H134" s="20">
        <v>2490317.18</v>
      </c>
      <c r="I134" s="28" t="str">
        <v>吴志鑫</v>
      </c>
      <c r="J134" s="20">
        <v>0</v>
      </c>
      <c r="K134" s="21">
        <v>202608</v>
      </c>
    </row>
    <row r="135" s="1" customFormat="1" ht="20" customHeight="1" spans="1:11">
      <c r="A135" s="30">
        <v>540</v>
      </c>
      <c r="B135" s="27">
        <v>46246</v>
      </c>
      <c r="C135" s="28" t="str">
        <v>林总浦发</v>
      </c>
      <c r="D135" s="20" t="str">
        <v>明道本金</v>
      </c>
      <c r="E135" s="20" t="str">
        <v>转入明道赎当款-明道对公</v>
      </c>
      <c r="F135" s="20">
        <v>0</v>
      </c>
      <c r="G135" s="20">
        <v>1000000</v>
      </c>
      <c r="H135" s="20">
        <v>1490317.18</v>
      </c>
      <c r="I135" s="28" t="str">
        <v>明道对公</v>
      </c>
      <c r="J135" s="20">
        <v>0</v>
      </c>
      <c r="K135" s="21">
        <v>202608</v>
      </c>
    </row>
    <row r="136" s="1" customFormat="1" ht="20" customHeight="1" spans="1:11">
      <c r="A136" s="30">
        <v>541</v>
      </c>
      <c r="B136" s="27">
        <v>46246</v>
      </c>
      <c r="C136" s="28" t="str">
        <v>林总浦发</v>
      </c>
      <c r="D136" s="20" t="str">
        <v>借款本金</v>
      </c>
      <c r="E136" s="20" t="str">
        <v>陈守琴买卖解押出款</v>
      </c>
      <c r="F136" s="20">
        <v>0</v>
      </c>
      <c r="G136" s="20">
        <v>1450000</v>
      </c>
      <c r="H136" s="20">
        <v>40317.1800000016</v>
      </c>
      <c r="I136" s="28" t="str">
        <v>陈守琴</v>
      </c>
      <c r="J136" s="20">
        <v>0</v>
      </c>
      <c r="K136" s="21">
        <v>202608</v>
      </c>
    </row>
    <row r="137" s="1" customFormat="1" ht="20" customHeight="1" spans="1:11">
      <c r="A137" s="30">
        <v>542</v>
      </c>
      <c r="B137" s="27">
        <v>46246</v>
      </c>
      <c r="C137" s="28" t="str">
        <v>林总浦发</v>
      </c>
      <c r="D137" s="20" t="str">
        <v>借款本金</v>
      </c>
      <c r="E137" s="20" t="str">
        <v>林志浩出款</v>
      </c>
      <c r="F137" s="20">
        <v>0</v>
      </c>
      <c r="G137" s="20">
        <v>40000</v>
      </c>
      <c r="H137" s="20">
        <v>317.180000001565</v>
      </c>
      <c r="I137" s="28" t="str">
        <v>林志浩</v>
      </c>
      <c r="J137" s="20">
        <v>0</v>
      </c>
      <c r="K137" s="21">
        <v>202608</v>
      </c>
    </row>
    <row r="138" s="1" customFormat="1" ht="20" customHeight="1" spans="1:11">
      <c r="A138" s="30">
        <v>543</v>
      </c>
      <c r="B138" s="27">
        <v>46253</v>
      </c>
      <c r="C138" s="28" t="str">
        <v>林总浦发</v>
      </c>
      <c r="D138" s="20" t="str">
        <v>调拔款</v>
      </c>
      <c r="E138" s="20" t="str">
        <v>吴姐建行转林总浦发</v>
      </c>
      <c r="F138" s="20">
        <v>30000</v>
      </c>
      <c r="G138" s="20">
        <v>0</v>
      </c>
      <c r="H138" s="20">
        <v>30317.1800000016</v>
      </c>
      <c r="I138" s="28" t="str">
        <v>吴姐建行</v>
      </c>
      <c r="J138" s="20">
        <v>0</v>
      </c>
      <c r="K138" s="21">
        <v>202608</v>
      </c>
    </row>
    <row r="139" s="1" customFormat="1" ht="20" customHeight="1" spans="1:11">
      <c r="A139" s="30">
        <v>544</v>
      </c>
      <c r="B139" s="27">
        <v>46253</v>
      </c>
      <c r="C139" s="28" t="str">
        <v>林总浦发</v>
      </c>
      <c r="D139" s="20" t="str">
        <v>渠道费用</v>
      </c>
      <c r="E139" s="20" t="str">
        <v>转黄福恩利息款</v>
      </c>
      <c r="F139" s="20">
        <v>0</v>
      </c>
      <c r="G139" s="20">
        <v>10400</v>
      </c>
      <c r="H139" s="20">
        <v>19917.1800000016</v>
      </c>
      <c r="I139" s="28" t="str">
        <v>黄福恩</v>
      </c>
      <c r="J139" s="20">
        <v>0</v>
      </c>
      <c r="K139" s="21">
        <v>202608</v>
      </c>
    </row>
    <row r="140" s="1" customFormat="1" ht="20" customHeight="1" spans="1:11">
      <c r="A140" s="30">
        <v>545</v>
      </c>
      <c r="B140" s="27">
        <v>46254</v>
      </c>
      <c r="C140" s="28" t="str">
        <v>林总浦发</v>
      </c>
      <c r="D140" s="20" t="str">
        <v>调拔款</v>
      </c>
      <c r="E140" s="20" t="str">
        <v>吴姐建行转林总浦发</v>
      </c>
      <c r="F140" s="20">
        <v>50000</v>
      </c>
      <c r="G140" s="20">
        <v>0</v>
      </c>
      <c r="H140" s="20">
        <v>69917.1800000016</v>
      </c>
      <c r="I140" s="28" t="str">
        <v>吴姐建行</v>
      </c>
      <c r="J140" s="20">
        <v>0</v>
      </c>
      <c r="K140" s="21">
        <v>202608</v>
      </c>
    </row>
    <row r="141" s="1" customFormat="1" ht="20" customHeight="1" spans="1:11">
      <c r="A141" s="30">
        <v>546</v>
      </c>
      <c r="B141" s="27">
        <v>46254</v>
      </c>
      <c r="C141" s="28" t="str">
        <v>林总浦发</v>
      </c>
      <c r="D141" s="20" t="str">
        <v>借款本金</v>
      </c>
      <c r="E141" s="20" t="str">
        <v>林昌耿出款</v>
      </c>
      <c r="F141" s="20">
        <v>0</v>
      </c>
      <c r="G141" s="20">
        <v>50000</v>
      </c>
      <c r="H141" s="20">
        <v>19917.1800000016</v>
      </c>
      <c r="I141" s="28" t="str">
        <v>林昌耿</v>
      </c>
      <c r="J141" s="20">
        <v>0</v>
      </c>
      <c r="K141" s="21">
        <v>202608</v>
      </c>
    </row>
    <row r="142" s="1" customFormat="1" ht="20" customHeight="1" spans="1:11">
      <c r="A142" s="30">
        <v>547</v>
      </c>
      <c r="B142" s="27">
        <v>46254</v>
      </c>
      <c r="C142" s="28" t="str">
        <v>林总浦发</v>
      </c>
      <c r="D142" s="20" t="str">
        <v>社医保</v>
      </c>
      <c r="E142" s="20" t="str">
        <v>补缴16年8月医社保+滞纳金</v>
      </c>
      <c r="F142" s="20">
        <v>0</v>
      </c>
      <c r="G142" s="20">
        <v>990</v>
      </c>
      <c r="H142" s="20">
        <v>18927.1800000016</v>
      </c>
      <c r="I142" s="28">
        <v>0</v>
      </c>
      <c r="J142" s="20">
        <v>0</v>
      </c>
      <c r="K142" s="21">
        <v>202608</v>
      </c>
    </row>
    <row r="143" s="1" customFormat="1" ht="20" customHeight="1" spans="1:11">
      <c r="A143" s="30">
        <v>548</v>
      </c>
      <c r="B143" s="27">
        <v>46254</v>
      </c>
      <c r="C143" s="28" t="str">
        <v>林总浦发</v>
      </c>
      <c r="D143" s="20" t="str">
        <v>抵押物回收款</v>
      </c>
      <c r="E143" s="20" t="str">
        <v>张冲黄金回收4655，原借款3500，补客户1155</v>
      </c>
      <c r="F143" s="20">
        <v>0</v>
      </c>
      <c r="G143" s="20">
        <v>1155</v>
      </c>
      <c r="H143" s="20">
        <v>17772.1800000016</v>
      </c>
      <c r="I143" s="28" t="str">
        <v>张冲</v>
      </c>
      <c r="J143" s="20">
        <v>0</v>
      </c>
      <c r="K143" s="21">
        <v>202608</v>
      </c>
    </row>
    <row r="144" s="1" customFormat="1" ht="20" customHeight="1" spans="1:11">
      <c r="A144" s="30">
        <v>549</v>
      </c>
      <c r="B144" s="27">
        <v>46255</v>
      </c>
      <c r="C144" s="28" t="str">
        <v>林总浦发</v>
      </c>
      <c r="D144" s="20" t="str">
        <v>渠道费用</v>
      </c>
      <c r="E144" s="20" t="str">
        <v>转陈国宝款</v>
      </c>
      <c r="F144" s="20">
        <v>0</v>
      </c>
      <c r="G144" s="20">
        <v>15090</v>
      </c>
      <c r="H144" s="20">
        <v>2682.18000000156</v>
      </c>
      <c r="I144" s="28" t="str">
        <v>陈国宝</v>
      </c>
      <c r="J144" s="20">
        <v>0</v>
      </c>
      <c r="K144" s="21">
        <v>202608</v>
      </c>
    </row>
    <row r="145" s="1" customFormat="1" ht="20" customHeight="1" spans="1:11">
      <c r="A145" s="30">
        <v>550</v>
      </c>
      <c r="B145" s="27">
        <v>46255</v>
      </c>
      <c r="C145" s="28" t="str">
        <v>林总浦发</v>
      </c>
      <c r="D145" s="20" t="str">
        <v>金辉利息</v>
      </c>
      <c r="E145" s="20" t="str">
        <v>代廖浴波利息</v>
      </c>
      <c r="F145" s="20">
        <v>0</v>
      </c>
      <c r="G145" s="20">
        <v>105</v>
      </c>
      <c r="H145" s="20">
        <v>2577.18000000156</v>
      </c>
      <c r="I145" s="28" t="str">
        <v>金辉稠州</v>
      </c>
      <c r="J145" s="20">
        <v>0</v>
      </c>
      <c r="K145" s="21">
        <v>202608</v>
      </c>
    </row>
    <row r="146" s="1" customFormat="1" ht="20" customHeight="1" spans="1:11">
      <c r="A146" s="30">
        <v>551</v>
      </c>
      <c r="B146" s="27">
        <v>46255</v>
      </c>
      <c r="C146" s="28" t="str">
        <v>林总浦发</v>
      </c>
      <c r="D146" s="20">
        <v>0</v>
      </c>
      <c r="E146" s="20" t="str">
        <v>吴建忠浦发转林总浦发</v>
      </c>
      <c r="F146" s="20">
        <v>80000</v>
      </c>
      <c r="G146" s="20">
        <v>0</v>
      </c>
      <c r="H146" s="20">
        <v>82577.1800000016</v>
      </c>
      <c r="I146" s="28" t="str">
        <v>吴建忠浦发</v>
      </c>
      <c r="J146" s="20">
        <v>0</v>
      </c>
      <c r="K146" s="21">
        <v>202608</v>
      </c>
    </row>
    <row r="147" s="1" customFormat="1" ht="20" customHeight="1" spans="1:11">
      <c r="A147" s="30">
        <v>552</v>
      </c>
      <c r="B147" s="27">
        <v>46255</v>
      </c>
      <c r="C147" s="28" t="str">
        <v>林总浦发</v>
      </c>
      <c r="D147" s="20" t="str">
        <v>调拔款</v>
      </c>
      <c r="E147" s="20" t="str">
        <v>转还黄福恩-涂志高拼单款本金</v>
      </c>
      <c r="F147" s="20">
        <v>0</v>
      </c>
      <c r="G147" s="20">
        <v>80000</v>
      </c>
      <c r="H147" s="20">
        <v>2577.18000000156</v>
      </c>
      <c r="I147" s="28" t="str">
        <v>黄福恩</v>
      </c>
      <c r="J147" s="20">
        <v>0</v>
      </c>
      <c r="K147" s="21">
        <v>202608</v>
      </c>
    </row>
    <row r="148" s="1" customFormat="1" ht="20" customHeight="1" spans="1:11">
      <c r="A148" s="30">
        <v>553</v>
      </c>
      <c r="B148" s="27">
        <v>46255</v>
      </c>
      <c r="C148" s="28" t="str">
        <v>林总浦发</v>
      </c>
      <c r="D148" s="20" t="str">
        <v>金辉利息</v>
      </c>
      <c r="E148" s="20" t="str">
        <v>代施鉴波还利息到对公</v>
      </c>
      <c r="F148" s="20">
        <v>0</v>
      </c>
      <c r="G148" s="20">
        <v>85</v>
      </c>
      <c r="H148" s="20">
        <v>2492.18000000156</v>
      </c>
      <c r="I148" s="28" t="str">
        <v>金辉稠州</v>
      </c>
      <c r="J148" s="20">
        <v>0</v>
      </c>
      <c r="K148" s="21">
        <v>202608</v>
      </c>
    </row>
    <row r="149" s="1" customFormat="1" ht="20" customHeight="1" spans="1:11">
      <c r="A149" s="30">
        <v>554</v>
      </c>
      <c r="B149" s="27">
        <v>46255</v>
      </c>
      <c r="C149" s="28" t="str">
        <v>林总浦发</v>
      </c>
      <c r="D149" s="20" t="str">
        <v>调拔款</v>
      </c>
      <c r="E149" s="20" t="str">
        <v>吴建忠浦发转林总浦发</v>
      </c>
      <c r="F149" s="20">
        <v>1020000</v>
      </c>
      <c r="G149" s="20">
        <v>0</v>
      </c>
      <c r="H149" s="20">
        <v>1022492.18</v>
      </c>
      <c r="I149" s="28" t="str">
        <v>吴建忠浦发</v>
      </c>
      <c r="J149" s="20">
        <v>0</v>
      </c>
      <c r="K149" s="21">
        <v>202608</v>
      </c>
    </row>
    <row r="150" s="1" customFormat="1" ht="20" customHeight="1" spans="1:11">
      <c r="A150" s="30">
        <v>555</v>
      </c>
      <c r="B150" s="27">
        <v>46255</v>
      </c>
      <c r="C150" s="28" t="str">
        <v>林总浦发</v>
      </c>
      <c r="D150" s="20" t="str">
        <v>明道本金</v>
      </c>
      <c r="E150" s="20" t="str">
        <v>代林志浩还款到明道</v>
      </c>
      <c r="F150" s="20">
        <v>0</v>
      </c>
      <c r="G150" s="20">
        <v>1000000</v>
      </c>
      <c r="H150" s="20">
        <v>22492.1800000016</v>
      </c>
      <c r="I150" s="28" t="str">
        <v>明道对公</v>
      </c>
      <c r="J150" s="20">
        <v>0</v>
      </c>
      <c r="K150" s="21">
        <v>202608</v>
      </c>
    </row>
    <row r="151" s="1" customFormat="1" ht="20" customHeight="1" spans="1:11">
      <c r="A151" s="30">
        <v>556</v>
      </c>
      <c r="B151" s="27">
        <v>46255</v>
      </c>
      <c r="C151" s="28" t="str">
        <v>林总浦发</v>
      </c>
      <c r="D151" s="20" t="str">
        <v>借款利息</v>
      </c>
      <c r="E151" s="20" t="str">
        <v>转方秀全利息款</v>
      </c>
      <c r="F151" s="20">
        <v>0</v>
      </c>
      <c r="G151" s="20">
        <v>12000</v>
      </c>
      <c r="H151" s="20">
        <v>10492.1800000016</v>
      </c>
      <c r="I151" s="28" t="str">
        <v>方秀全</v>
      </c>
      <c r="J151" s="20">
        <v>0</v>
      </c>
      <c r="K151" s="21">
        <v>202608</v>
      </c>
    </row>
    <row r="152" s="1" customFormat="1" ht="20" customHeight="1" spans="1:11">
      <c r="A152" s="30">
        <v>557</v>
      </c>
      <c r="B152" s="27">
        <v>46255</v>
      </c>
      <c r="C152" s="28" t="str">
        <v>林总浦发</v>
      </c>
      <c r="D152" s="20" t="str">
        <v>借款利息</v>
      </c>
      <c r="E152" s="20" t="str">
        <v>转孙勇利息款</v>
      </c>
      <c r="F152" s="20">
        <v>0</v>
      </c>
      <c r="G152" s="20">
        <v>5000</v>
      </c>
      <c r="H152" s="20">
        <v>5492.18000000156</v>
      </c>
      <c r="I152" s="28" t="str">
        <v>孙勇</v>
      </c>
      <c r="J152" s="20">
        <v>0</v>
      </c>
      <c r="K152" s="21">
        <v>202608</v>
      </c>
    </row>
    <row r="153" s="1" customFormat="1" ht="20" customHeight="1" spans="1:11">
      <c r="A153" s="30">
        <v>558</v>
      </c>
      <c r="B153" s="27">
        <v>46258</v>
      </c>
      <c r="C153" s="28" t="str">
        <v>林总浦发</v>
      </c>
      <c r="D153" s="20" t="str">
        <v>金辉利息</v>
      </c>
      <c r="E153" s="20" t="str">
        <v>代黄远枝还利息到对公</v>
      </c>
      <c r="F153" s="20">
        <v>0</v>
      </c>
      <c r="G153" s="20">
        <v>240</v>
      </c>
      <c r="H153" s="20">
        <v>5252.18000000156</v>
      </c>
      <c r="I153" s="28" t="str">
        <v>金辉稠州</v>
      </c>
      <c r="J153" s="20">
        <v>0</v>
      </c>
      <c r="K153" s="21">
        <v>202608</v>
      </c>
    </row>
    <row r="154" s="1" customFormat="1" ht="20" customHeight="1" spans="1:11">
      <c r="A154" s="30">
        <v>559</v>
      </c>
      <c r="B154" s="27">
        <v>46258</v>
      </c>
      <c r="C154" s="28" t="str">
        <v>林总浦发</v>
      </c>
      <c r="D154" s="20" t="str">
        <v>借款本金</v>
      </c>
      <c r="E154" s="20" t="str">
        <v>钟红秀本金5万</v>
      </c>
      <c r="F154" s="20">
        <v>50000</v>
      </c>
      <c r="G154" s="20">
        <v>0</v>
      </c>
      <c r="H154" s="20">
        <v>55252.1800000016</v>
      </c>
      <c r="I154" s="28" t="str">
        <v>钟红秀</v>
      </c>
      <c r="J154" s="20">
        <v>0</v>
      </c>
      <c r="K154" s="21">
        <v>202608</v>
      </c>
    </row>
    <row r="155" s="1" customFormat="1" ht="20" customHeight="1" spans="1:11">
      <c r="A155" s="30">
        <v>560</v>
      </c>
      <c r="B155" s="27">
        <v>46258</v>
      </c>
      <c r="C155" s="28" t="str">
        <v>林总浦发</v>
      </c>
      <c r="D155" s="20" t="str">
        <v>借款利息</v>
      </c>
      <c r="E155" s="20" t="str">
        <v>钟红秀5万后息1250</v>
      </c>
      <c r="F155" s="20">
        <v>1250</v>
      </c>
      <c r="G155" s="20">
        <v>0</v>
      </c>
      <c r="H155" s="20">
        <v>56502.1800000016</v>
      </c>
      <c r="I155" s="28" t="str">
        <v>钟红秀</v>
      </c>
      <c r="J155" s="20">
        <v>0</v>
      </c>
      <c r="K155" s="21">
        <v>202608</v>
      </c>
    </row>
    <row r="156" s="1" customFormat="1" ht="20" customHeight="1" spans="1:11">
      <c r="A156" s="30">
        <v>561</v>
      </c>
      <c r="B156" s="27">
        <v>46258</v>
      </c>
      <c r="C156" s="28" t="str">
        <v>林总浦发</v>
      </c>
      <c r="D156" s="20" t="str">
        <v>借款本金</v>
      </c>
      <c r="E156" s="20" t="str">
        <v>林昌耿出款</v>
      </c>
      <c r="F156" s="20">
        <v>0</v>
      </c>
      <c r="G156" s="20">
        <v>30000</v>
      </c>
      <c r="H156" s="20">
        <v>26502.1800000016</v>
      </c>
      <c r="I156" s="28" t="str">
        <v>林昌耿</v>
      </c>
      <c r="J156" s="20">
        <v>0</v>
      </c>
      <c r="K156" s="21">
        <v>202608</v>
      </c>
    </row>
    <row r="157" s="1" customFormat="1" ht="20" customHeight="1" spans="1:11">
      <c r="A157" s="30">
        <v>562</v>
      </c>
      <c r="B157" s="27">
        <v>46259</v>
      </c>
      <c r="C157" s="28" t="str">
        <v>林总浦发</v>
      </c>
      <c r="D157" s="20" t="str">
        <v>借款本金</v>
      </c>
      <c r="E157" s="20" t="str">
        <v>文冬理财39万款转还</v>
      </c>
      <c r="F157" s="20">
        <v>390000</v>
      </c>
      <c r="G157" s="20">
        <v>0</v>
      </c>
      <c r="H157" s="20">
        <v>416502.180000002</v>
      </c>
      <c r="I157" s="28" t="str">
        <v>文冬</v>
      </c>
      <c r="J157" s="20">
        <v>0</v>
      </c>
      <c r="K157" s="21">
        <v>202608</v>
      </c>
    </row>
    <row r="158" s="1" customFormat="1" ht="20" customHeight="1" spans="1:11">
      <c r="A158" s="30">
        <v>563</v>
      </c>
      <c r="B158" s="27">
        <v>46259</v>
      </c>
      <c r="C158" s="28" t="str">
        <v>林总浦发</v>
      </c>
      <c r="D158" s="20" t="str">
        <v>调拔款</v>
      </c>
      <c r="E158" s="20" t="str">
        <v>林总浦发转林总建行</v>
      </c>
      <c r="F158" s="20">
        <v>0</v>
      </c>
      <c r="G158" s="20">
        <v>200000</v>
      </c>
      <c r="H158" s="20">
        <v>216502.180000002</v>
      </c>
      <c r="I158" s="28" t="str">
        <v>林总建行</v>
      </c>
      <c r="J158" s="20">
        <v>0</v>
      </c>
      <c r="K158" s="21">
        <v>202608</v>
      </c>
    </row>
    <row r="159" s="1" customFormat="1" ht="20" customHeight="1" spans="1:11">
      <c r="A159" s="30">
        <v>564</v>
      </c>
      <c r="B159" s="27">
        <v>46259</v>
      </c>
      <c r="C159" s="28" t="str">
        <v>林总浦发</v>
      </c>
      <c r="D159" s="20" t="str">
        <v>调拔款</v>
      </c>
      <c r="E159" s="20" t="str">
        <v>林总浦发转还吴志鑫拼单款-文冬理财那笔</v>
      </c>
      <c r="F159" s="20">
        <v>0</v>
      </c>
      <c r="G159" s="20">
        <v>200000</v>
      </c>
      <c r="H159" s="20">
        <v>16502.1800000016</v>
      </c>
      <c r="I159" s="28" t="str">
        <v>吴志鑫</v>
      </c>
      <c r="J159" s="20">
        <v>0</v>
      </c>
      <c r="K159" s="21">
        <v>202608</v>
      </c>
    </row>
    <row r="160" s="1" customFormat="1" ht="20" customHeight="1" spans="1:11">
      <c r="A160" s="30">
        <v>565</v>
      </c>
      <c r="B160" s="27">
        <v>46259</v>
      </c>
      <c r="C160" s="28" t="str">
        <v>林总浦发</v>
      </c>
      <c r="D160" s="20" t="str">
        <v>调拔款</v>
      </c>
      <c r="E160" s="20" t="str">
        <v>吴姐女儿费用</v>
      </c>
      <c r="F160" s="20">
        <v>0</v>
      </c>
      <c r="G160" s="20">
        <v>4560</v>
      </c>
      <c r="H160" s="20">
        <v>11942.1800000016</v>
      </c>
      <c r="I160" s="28" t="str">
        <v>吴姐微信</v>
      </c>
      <c r="J160" s="20">
        <v>0</v>
      </c>
      <c r="K160" s="21">
        <v>202608</v>
      </c>
    </row>
    <row r="161" s="1" customFormat="1" ht="20" customHeight="1" spans="1:11">
      <c r="A161" s="30">
        <v>566</v>
      </c>
      <c r="B161" s="27">
        <v>46259</v>
      </c>
      <c r="C161" s="28" t="str">
        <v>林总浦发</v>
      </c>
      <c r="D161" s="20" t="str">
        <v>调拔款</v>
      </c>
      <c r="E161" s="20" t="str">
        <v>吴志鑫转还赖海聪拼单款75万</v>
      </c>
      <c r="F161" s="20">
        <v>750000</v>
      </c>
      <c r="G161" s="20">
        <v>0</v>
      </c>
      <c r="H161" s="20">
        <v>761942.180000002</v>
      </c>
      <c r="I161" s="28" t="str">
        <v>吴志鑫</v>
      </c>
      <c r="J161" s="20">
        <v>0</v>
      </c>
      <c r="K161" s="21">
        <v>202608</v>
      </c>
    </row>
    <row r="162" s="1" customFormat="1" ht="20" customHeight="1" spans="1:11">
      <c r="A162" s="30">
        <v>567</v>
      </c>
      <c r="B162" s="27">
        <v>46259</v>
      </c>
      <c r="C162" s="28" t="str">
        <v>林总浦发</v>
      </c>
      <c r="D162" s="20" t="str">
        <v>调拔款</v>
      </c>
      <c r="E162" s="20" t="str">
        <v>林总浦发转吴姐建行</v>
      </c>
      <c r="F162" s="20">
        <v>0</v>
      </c>
      <c r="G162" s="20">
        <v>700000</v>
      </c>
      <c r="H162" s="20">
        <v>61942.1800000016</v>
      </c>
      <c r="I162" s="28" t="str">
        <v>吴姐建行</v>
      </c>
      <c r="J162" s="20">
        <v>0</v>
      </c>
      <c r="K162" s="21">
        <v>202608</v>
      </c>
    </row>
    <row r="163" s="1" customFormat="1" ht="20" customHeight="1" spans="1:11">
      <c r="A163" s="30">
        <v>568</v>
      </c>
      <c r="B163" s="27">
        <v>46259</v>
      </c>
      <c r="C163" s="28" t="str">
        <v>林总浦发</v>
      </c>
      <c r="D163" s="20" t="str">
        <v>收入其他</v>
      </c>
      <c r="E163" s="20" t="str">
        <v>吴文玉转入款</v>
      </c>
      <c r="F163" s="20">
        <v>12000</v>
      </c>
      <c r="G163" s="20">
        <v>0</v>
      </c>
      <c r="H163" s="20">
        <v>73942.1800000016</v>
      </c>
      <c r="I163" s="28">
        <v>0</v>
      </c>
      <c r="J163" s="20">
        <v>0</v>
      </c>
      <c r="K163" s="21">
        <v>202608</v>
      </c>
    </row>
    <row r="164" s="1" customFormat="1" ht="20" customHeight="1" spans="1:11">
      <c r="A164" s="30">
        <v>569</v>
      </c>
      <c r="B164" s="27">
        <v>46260</v>
      </c>
      <c r="C164" s="28" t="str">
        <v>林总浦发</v>
      </c>
      <c r="D164" s="20" t="str">
        <v>调拔款</v>
      </c>
      <c r="E164" s="20" t="str">
        <v>亿融金服民生销户转余款到林总浦发</v>
      </c>
      <c r="F164" s="20">
        <v>54410.24</v>
      </c>
      <c r="G164" s="20">
        <v>0</v>
      </c>
      <c r="H164" s="20">
        <v>128352.420000002</v>
      </c>
      <c r="I164" s="28">
        <v>0</v>
      </c>
      <c r="J164" s="20">
        <v>0</v>
      </c>
      <c r="K164" s="21">
        <v>202608</v>
      </c>
    </row>
    <row r="165" s="1" customFormat="1" ht="20" customHeight="1" spans="1:11">
      <c r="A165" s="30">
        <v>570</v>
      </c>
      <c r="B165" s="27">
        <v>46265</v>
      </c>
      <c r="C165" s="28" t="str">
        <v>林总浦发</v>
      </c>
      <c r="D165" s="20" t="str">
        <v>金辉利息</v>
      </c>
      <c r="E165" s="20" t="str">
        <v>代叶敏还款936元到金辉对公</v>
      </c>
      <c r="F165" s="20">
        <v>0</v>
      </c>
      <c r="G165" s="20">
        <v>936</v>
      </c>
      <c r="H165" s="20">
        <v>127416.420000002</v>
      </c>
      <c r="I165" s="28" t="str">
        <v>金辉稠州</v>
      </c>
      <c r="J165" s="20">
        <v>0</v>
      </c>
      <c r="K165" s="21">
        <v>202608</v>
      </c>
    </row>
    <row r="166" s="1" customFormat="1" ht="20" customHeight="1" spans="1:11">
      <c r="A166" s="30">
        <v>571</v>
      </c>
      <c r="B166" s="27">
        <v>46265</v>
      </c>
      <c r="C166" s="28" t="str">
        <v>林总浦发</v>
      </c>
      <c r="D166" s="20" t="str">
        <v>借款本金</v>
      </c>
      <c r="E166" s="20" t="str">
        <v>郑丽清出款</v>
      </c>
      <c r="F166" s="20">
        <v>0</v>
      </c>
      <c r="G166" s="20">
        <v>100000</v>
      </c>
      <c r="H166" s="20">
        <v>27416.4200000018</v>
      </c>
      <c r="I166" s="28" t="str">
        <v>郑丽清</v>
      </c>
      <c r="J166" s="20">
        <v>0</v>
      </c>
      <c r="K166" s="21">
        <v>202608</v>
      </c>
    </row>
    <row r="167" s="1" customFormat="1" ht="20" customHeight="1" spans="1:11">
      <c r="A167" s="30">
        <v>572</v>
      </c>
      <c r="B167" s="27">
        <v>46265</v>
      </c>
      <c r="C167" s="28" t="str">
        <v>林总浦发</v>
      </c>
      <c r="D167" s="20" t="str">
        <v>抵押物回收款</v>
      </c>
      <c r="E167" s="20" t="str">
        <v>施鉴玻回收价23188元，借款1.7万，补客户6188元</v>
      </c>
      <c r="F167" s="20">
        <v>0</v>
      </c>
      <c r="G167" s="20">
        <v>6188</v>
      </c>
      <c r="H167" s="20">
        <v>21228.4200000018</v>
      </c>
      <c r="I167" s="28" t="str">
        <v>施鉴波</v>
      </c>
      <c r="J167" s="20">
        <v>0</v>
      </c>
      <c r="K167" s="21">
        <v>202608</v>
      </c>
    </row>
    <row r="168" s="1" customFormat="1" ht="20" customHeight="1" spans="1:11">
      <c r="A168" s="30">
        <v>722</v>
      </c>
      <c r="B168" s="27">
        <v>46266</v>
      </c>
      <c r="C168" s="28" t="str">
        <v>林总浦发</v>
      </c>
      <c r="D168" s="20" t="str">
        <v>借款利息</v>
      </c>
      <c r="E168" s="20" t="str">
        <v>杨眉利息</v>
      </c>
      <c r="F168" s="20">
        <v>10000</v>
      </c>
      <c r="G168" s="20">
        <v>0</v>
      </c>
      <c r="H168" s="20">
        <v>31228.4200000018</v>
      </c>
      <c r="I168" s="28" t="str">
        <v>杨眉</v>
      </c>
      <c r="J168" s="20">
        <v>0</v>
      </c>
      <c r="K168" s="21">
        <v>202609</v>
      </c>
    </row>
    <row r="169" s="1" customFormat="1" ht="20" customHeight="1" spans="1:11">
      <c r="A169" s="30">
        <v>723</v>
      </c>
      <c r="B169" s="27">
        <v>46266</v>
      </c>
      <c r="C169" s="28" t="str">
        <v>林总浦发</v>
      </c>
      <c r="D169" s="20" t="str">
        <v>社医保</v>
      </c>
      <c r="E169" s="20" t="str">
        <v>缴纳林总医社保8月-报销</v>
      </c>
      <c r="F169" s="20">
        <v>0</v>
      </c>
      <c r="G169" s="20">
        <v>1516.74</v>
      </c>
      <c r="H169" s="20">
        <v>29711.6800000016</v>
      </c>
      <c r="I169" s="28">
        <v>0</v>
      </c>
      <c r="J169" s="20">
        <v>0</v>
      </c>
      <c r="K169" s="21">
        <v>202609</v>
      </c>
    </row>
    <row r="170" s="1" customFormat="1" ht="20" customHeight="1" spans="1:11">
      <c r="A170" s="30">
        <v>724</v>
      </c>
      <c r="B170" s="27">
        <v>46267</v>
      </c>
      <c r="C170" s="28" t="str">
        <v>林总浦发</v>
      </c>
      <c r="D170" s="20" t="str">
        <v>渠道费用</v>
      </c>
      <c r="E170" s="20" t="str">
        <v>转吴志鑫</v>
      </c>
      <c r="F170" s="20">
        <v>0</v>
      </c>
      <c r="G170" s="20">
        <v>18500</v>
      </c>
      <c r="H170" s="20">
        <v>11211.6800000016</v>
      </c>
      <c r="I170" s="28" t="str">
        <v>吴志鑫</v>
      </c>
      <c r="J170" s="20">
        <v>0</v>
      </c>
      <c r="K170" s="21">
        <v>202609</v>
      </c>
    </row>
    <row r="171" s="1" customFormat="1" ht="20" customHeight="1" spans="1:11">
      <c r="A171" s="30">
        <v>725</v>
      </c>
      <c r="B171" s="27">
        <v>46268</v>
      </c>
      <c r="C171" s="28" t="str">
        <v>林总浦发</v>
      </c>
      <c r="D171" s="20" t="str">
        <v>渠道费用</v>
      </c>
      <c r="E171" s="20" t="str">
        <v>转彭总-王晶琰15万利息1.6分2400元</v>
      </c>
      <c r="F171" s="20">
        <v>0</v>
      </c>
      <c r="G171" s="20">
        <v>2400</v>
      </c>
      <c r="H171" s="20">
        <v>8811.68000000156</v>
      </c>
      <c r="I171" s="28" t="str">
        <v>彭总</v>
      </c>
      <c r="J171" s="20">
        <v>0</v>
      </c>
      <c r="K171" s="21">
        <v>202609</v>
      </c>
    </row>
    <row r="172" s="1" customFormat="1" ht="20" customHeight="1" spans="1:11">
      <c r="A172" s="30">
        <v>726</v>
      </c>
      <c r="B172" s="27">
        <v>46271</v>
      </c>
      <c r="C172" s="28" t="str">
        <v>林总浦发</v>
      </c>
      <c r="D172" s="20" t="str">
        <v>借款本金</v>
      </c>
      <c r="E172" s="20" t="str">
        <v>蒙媛媛本金2083.33</v>
      </c>
      <c r="F172" s="20">
        <v>2083.33</v>
      </c>
      <c r="G172" s="20">
        <v>0</v>
      </c>
      <c r="H172" s="20">
        <v>10895.0100000016</v>
      </c>
      <c r="I172" s="28" t="str">
        <v>蒙媛媛</v>
      </c>
      <c r="J172" s="20">
        <v>0</v>
      </c>
      <c r="K172" s="21">
        <v>202609</v>
      </c>
    </row>
    <row r="173" s="1" customFormat="1" ht="20" customHeight="1" spans="1:11">
      <c r="A173" s="30">
        <v>727</v>
      </c>
      <c r="B173" s="27">
        <v>46271</v>
      </c>
      <c r="C173" s="28" t="str">
        <v>林总浦发</v>
      </c>
      <c r="D173" s="20" t="str">
        <v>借款利息</v>
      </c>
      <c r="E173" s="20" t="str">
        <v>蒙媛媛利息1250</v>
      </c>
      <c r="F173" s="20">
        <v>1250</v>
      </c>
      <c r="G173" s="20">
        <v>0</v>
      </c>
      <c r="H173" s="20">
        <v>12145.0100000016</v>
      </c>
      <c r="I173" s="28" t="str">
        <v>蒙媛媛</v>
      </c>
      <c r="J173" s="20">
        <v>0</v>
      </c>
      <c r="K173" s="21">
        <v>202609</v>
      </c>
    </row>
    <row r="174" s="1" customFormat="1" ht="20" customHeight="1" spans="1:11">
      <c r="A174" s="30">
        <v>728</v>
      </c>
      <c r="B174" s="27">
        <v>46273</v>
      </c>
      <c r="C174" s="28" t="str">
        <v>林总浦发</v>
      </c>
      <c r="D174" s="20" t="str">
        <v>借款本金</v>
      </c>
      <c r="E174" s="20" t="str">
        <v>张天龙回款</v>
      </c>
      <c r="F174" s="20">
        <v>120000</v>
      </c>
      <c r="G174" s="20">
        <v>0</v>
      </c>
      <c r="H174" s="20">
        <v>132145.010000002</v>
      </c>
      <c r="I174" s="28" t="str">
        <v>张天龙</v>
      </c>
      <c r="J174" s="20">
        <v>0</v>
      </c>
      <c r="K174" s="21">
        <v>202609</v>
      </c>
    </row>
    <row r="175" s="1" customFormat="1" ht="20" customHeight="1" spans="1:11">
      <c r="A175" s="30">
        <v>729</v>
      </c>
      <c r="B175" s="27">
        <v>46273</v>
      </c>
      <c r="C175" s="28" t="str">
        <v>林总浦发</v>
      </c>
      <c r="D175" s="20" t="str">
        <v>金辉利息</v>
      </c>
      <c r="E175" s="20" t="str">
        <v>代还何博文1.8万利息</v>
      </c>
      <c r="F175" s="20">
        <v>0</v>
      </c>
      <c r="G175" s="20">
        <v>90</v>
      </c>
      <c r="H175" s="20">
        <v>132055.010000002</v>
      </c>
      <c r="I175" s="28" t="str">
        <v>金辉稠州</v>
      </c>
      <c r="J175" s="20">
        <v>0</v>
      </c>
      <c r="K175" s="21">
        <v>202609</v>
      </c>
    </row>
    <row r="176" s="1" customFormat="1" ht="20" customHeight="1" spans="1:11">
      <c r="A176" s="30">
        <v>730</v>
      </c>
      <c r="B176" s="27">
        <v>46274</v>
      </c>
      <c r="C176" s="28" t="str">
        <v>林总浦发</v>
      </c>
      <c r="D176" s="20" t="str">
        <v>调拔款</v>
      </c>
      <c r="E176" s="20" t="str">
        <v>吴建忠浦发转林总浦发</v>
      </c>
      <c r="F176" s="20">
        <v>30000</v>
      </c>
      <c r="G176" s="20">
        <v>0</v>
      </c>
      <c r="H176" s="20">
        <v>162055.010000002</v>
      </c>
      <c r="I176" s="28" t="str">
        <v>吴建忠浦发</v>
      </c>
      <c r="J176" s="20">
        <v>0</v>
      </c>
      <c r="K176" s="21">
        <v>202609</v>
      </c>
    </row>
    <row r="177" s="1" customFormat="1" ht="20" customHeight="1" spans="1:11">
      <c r="A177" s="30">
        <v>731</v>
      </c>
      <c r="B177" s="27">
        <v>46274</v>
      </c>
      <c r="C177" s="28" t="str">
        <v>林总浦发</v>
      </c>
      <c r="D177" s="20" t="str">
        <v>调拔款</v>
      </c>
      <c r="E177" s="20" t="str">
        <v>林总浦发转林总建行</v>
      </c>
      <c r="F177" s="20">
        <v>0</v>
      </c>
      <c r="G177" s="20">
        <v>100000</v>
      </c>
      <c r="H177" s="20">
        <v>62055.0100000016</v>
      </c>
      <c r="I177" s="28" t="str">
        <v>林总建行</v>
      </c>
      <c r="J177" s="20">
        <v>0</v>
      </c>
      <c r="K177" s="21">
        <v>202609</v>
      </c>
    </row>
    <row r="178" s="1" customFormat="1" ht="20" customHeight="1" spans="1:11">
      <c r="A178" s="30">
        <v>732</v>
      </c>
      <c r="B178" s="27">
        <v>46274</v>
      </c>
      <c r="C178" s="28" t="str">
        <v>林总浦发</v>
      </c>
      <c r="D178" s="20" t="str">
        <v>借款本金</v>
      </c>
      <c r="E178" s="20" t="str">
        <v>钟红秀出款</v>
      </c>
      <c r="F178" s="20">
        <v>0</v>
      </c>
      <c r="G178" s="20">
        <v>50000</v>
      </c>
      <c r="H178" s="20">
        <v>12055.0100000016</v>
      </c>
      <c r="I178" s="28" t="str">
        <v>钟红秀</v>
      </c>
      <c r="J178" s="20">
        <v>0</v>
      </c>
      <c r="K178" s="21">
        <v>202609</v>
      </c>
    </row>
    <row r="179" s="1" customFormat="1" ht="20" customHeight="1" spans="1:11">
      <c r="A179" s="30">
        <v>733</v>
      </c>
      <c r="B179" s="27">
        <v>46275</v>
      </c>
      <c r="C179" s="28" t="str">
        <v>林总浦发</v>
      </c>
      <c r="D179" s="20" t="str">
        <v>借款本金</v>
      </c>
      <c r="E179" s="20" t="str">
        <v>钱蔚宏出款</v>
      </c>
      <c r="F179" s="20">
        <v>0</v>
      </c>
      <c r="G179" s="20">
        <v>7500</v>
      </c>
      <c r="H179" s="20">
        <v>4555.01000000164</v>
      </c>
      <c r="I179" s="28" t="str">
        <v>钱蔚宏</v>
      </c>
      <c r="J179" s="20">
        <v>0</v>
      </c>
      <c r="K179" s="21">
        <v>202609</v>
      </c>
    </row>
    <row r="180" s="1" customFormat="1" ht="20" customHeight="1" spans="1:11">
      <c r="A180" s="30">
        <v>767</v>
      </c>
      <c r="B180" s="27">
        <v>46276</v>
      </c>
      <c r="C180" s="28" t="str">
        <v>林总浦发</v>
      </c>
      <c r="D180" s="20" t="str">
        <v>借款本金</v>
      </c>
      <c r="E180" s="20" t="str">
        <v>张天龙回款205万</v>
      </c>
      <c r="F180" s="20">
        <v>2050000</v>
      </c>
      <c r="G180" s="20">
        <v>0</v>
      </c>
      <c r="H180" s="20">
        <v>2054555.01</v>
      </c>
      <c r="I180" s="28" t="str">
        <v>张天龙</v>
      </c>
      <c r="J180" s="20">
        <v>0</v>
      </c>
      <c r="K180" s="21">
        <v>202609</v>
      </c>
    </row>
    <row r="181" s="1" customFormat="1" ht="20" customHeight="1" spans="1:11">
      <c r="A181" s="30">
        <v>791</v>
      </c>
      <c r="B181" s="27">
        <v>46279</v>
      </c>
      <c r="C181" s="28" t="str">
        <v>林总浦发</v>
      </c>
      <c r="D181" s="20" t="str">
        <v>明道本金</v>
      </c>
      <c r="E181" s="20" t="str">
        <v>代张天龙还款转明道公户</v>
      </c>
      <c r="F181" s="20">
        <v>0</v>
      </c>
      <c r="G181" s="20">
        <v>430000</v>
      </c>
      <c r="H181" s="20">
        <v>1624555.01</v>
      </c>
      <c r="I181" s="28" t="str">
        <v>张天龙</v>
      </c>
      <c r="J181" s="20">
        <v>0</v>
      </c>
      <c r="K181" s="21">
        <v>202609</v>
      </c>
    </row>
    <row r="182" s="1" customFormat="1" ht="20" customHeight="1" spans="1:11">
      <c r="A182" s="30"/>
      <c r="B182" s="27"/>
      <c r="C182" s="28"/>
      <c r="D182" s="20"/>
      <c r="E182" s="20"/>
      <c r="F182" s="20"/>
      <c r="G182" s="20"/>
      <c r="H182" s="20"/>
      <c r="I182" s="28"/>
      <c r="J182" s="20"/>
      <c r="K182" s="21"/>
    </row>
    <row r="183" s="1" customFormat="1" ht="20" customHeight="1" spans="1:11">
      <c r="A183" s="30"/>
      <c r="B183" s="27"/>
      <c r="C183" s="28"/>
      <c r="D183" s="20"/>
      <c r="E183" s="20"/>
      <c r="F183" s="20"/>
      <c r="G183" s="20"/>
      <c r="H183" s="20"/>
      <c r="I183" s="28"/>
      <c r="J183" s="20"/>
      <c r="K183" s="21"/>
    </row>
    <row r="184" s="1" customFormat="1" ht="20" customHeight="1" spans="1:11">
      <c r="A184" s="30"/>
      <c r="B184" s="27"/>
      <c r="C184" s="28"/>
      <c r="D184" s="20"/>
      <c r="E184" s="20"/>
      <c r="F184" s="20"/>
      <c r="G184" s="20"/>
      <c r="H184" s="20"/>
      <c r="I184" s="28"/>
      <c r="J184" s="20"/>
      <c r="K184" s="21"/>
    </row>
    <row r="185" s="1" customFormat="1" ht="20" customHeight="1" spans="1:11">
      <c r="A185" s="30"/>
      <c r="B185" s="27"/>
      <c r="C185" s="28"/>
      <c r="D185" s="20"/>
      <c r="E185" s="20"/>
      <c r="F185" s="20"/>
      <c r="G185" s="20"/>
      <c r="H185" s="20"/>
      <c r="I185" s="28"/>
      <c r="J185" s="20"/>
      <c r="K185" s="21"/>
    </row>
    <row r="186" s="1" customFormat="1" ht="20" customHeight="1" spans="1:11">
      <c r="A186" s="30"/>
      <c r="B186" s="27"/>
      <c r="C186" s="28"/>
      <c r="D186" s="20"/>
      <c r="E186" s="20"/>
      <c r="F186" s="20"/>
      <c r="G186" s="20"/>
      <c r="H186" s="20"/>
      <c r="I186" s="28"/>
      <c r="J186" s="20"/>
      <c r="K186" s="21"/>
    </row>
    <row r="187" s="1" customFormat="1" ht="20" customHeight="1" spans="1:11">
      <c r="A187" s="30"/>
      <c r="B187" s="27"/>
      <c r="C187" s="28"/>
      <c r="D187" s="20"/>
      <c r="E187" s="20"/>
      <c r="F187" s="20"/>
      <c r="G187" s="20"/>
      <c r="H187" s="20"/>
      <c r="I187" s="28"/>
      <c r="J187" s="20"/>
      <c r="K187" s="21"/>
    </row>
    <row r="188" s="1" customFormat="1" ht="20" customHeight="1" spans="1:11">
      <c r="A188" s="30"/>
      <c r="B188" s="27"/>
      <c r="C188" s="28"/>
      <c r="D188" s="20"/>
      <c r="E188" s="20"/>
      <c r="F188" s="20"/>
      <c r="G188" s="20"/>
      <c r="H188" s="20"/>
      <c r="I188" s="28"/>
      <c r="J188" s="20"/>
      <c r="K188" s="21"/>
    </row>
    <row r="189" s="1" customFormat="1" ht="20" customHeight="1" spans="1:11">
      <c r="A189" s="30"/>
      <c r="B189" s="27"/>
      <c r="C189" s="28"/>
      <c r="D189" s="20"/>
      <c r="E189" s="20"/>
      <c r="F189" s="20"/>
      <c r="G189" s="20"/>
      <c r="H189" s="20"/>
      <c r="I189" s="28"/>
      <c r="J189" s="20"/>
      <c r="K189" s="21"/>
    </row>
    <row r="190" s="1" customFormat="1" ht="20" customHeight="1" spans="1:11">
      <c r="A190" s="30"/>
      <c r="B190" s="27"/>
      <c r="C190" s="28"/>
      <c r="D190" s="20"/>
      <c r="E190" s="20"/>
      <c r="F190" s="20"/>
      <c r="G190" s="20"/>
      <c r="H190" s="20"/>
      <c r="I190" s="28"/>
      <c r="J190" s="20"/>
      <c r="K190" s="21"/>
    </row>
    <row r="191" s="1" customFormat="1" ht="20" customHeight="1" spans="1:11">
      <c r="A191" s="30"/>
      <c r="B191" s="27"/>
      <c r="C191" s="28"/>
      <c r="D191" s="20"/>
      <c r="E191" s="20"/>
      <c r="F191" s="20"/>
      <c r="G191" s="20"/>
      <c r="H191" s="20"/>
      <c r="I191" s="28"/>
      <c r="J191" s="20"/>
      <c r="K191" s="21"/>
    </row>
    <row r="192" s="1" customFormat="1" ht="20" customHeight="1" spans="1:11">
      <c r="A192" s="30"/>
      <c r="B192" s="27"/>
      <c r="C192" s="28"/>
      <c r="D192" s="20"/>
      <c r="E192" s="20"/>
      <c r="F192" s="20"/>
      <c r="G192" s="20"/>
      <c r="H192" s="20"/>
      <c r="I192" s="28"/>
      <c r="J192" s="20"/>
      <c r="K192" s="21"/>
    </row>
    <row r="193" s="1" customFormat="1" ht="20" customHeight="1" spans="1:11">
      <c r="A193" s="30"/>
      <c r="B193" s="27"/>
      <c r="C193" s="28"/>
      <c r="D193" s="20"/>
      <c r="E193" s="20"/>
      <c r="F193" s="20"/>
      <c r="G193" s="20"/>
      <c r="H193" s="20"/>
      <c r="I193" s="28"/>
      <c r="J193" s="20"/>
      <c r="K193" s="21"/>
    </row>
    <row r="194" s="1" customFormat="1" ht="20" customHeight="1" spans="1:11">
      <c r="A194" s="30"/>
      <c r="B194" s="27"/>
      <c r="C194" s="28"/>
      <c r="D194" s="20"/>
      <c r="E194" s="20"/>
      <c r="F194" s="20"/>
      <c r="G194" s="20"/>
      <c r="H194" s="20"/>
      <c r="I194" s="28"/>
      <c r="J194" s="20"/>
      <c r="K194" s="21"/>
    </row>
    <row r="195" s="1" customFormat="1" ht="20" customHeight="1" spans="1:11">
      <c r="A195" s="30"/>
      <c r="B195" s="27"/>
      <c r="C195" s="28"/>
      <c r="D195" s="20"/>
      <c r="E195" s="20"/>
      <c r="F195" s="20"/>
      <c r="G195" s="20"/>
      <c r="H195" s="20"/>
      <c r="I195" s="28"/>
      <c r="J195" s="20"/>
      <c r="K195" s="21"/>
    </row>
    <row r="196" s="1" customFormat="1" ht="20" customHeight="1" spans="1:11">
      <c r="A196" s="30"/>
      <c r="B196" s="27"/>
      <c r="C196" s="28"/>
      <c r="D196" s="20"/>
      <c r="E196" s="20"/>
      <c r="F196" s="20"/>
      <c r="G196" s="20"/>
      <c r="H196" s="20"/>
      <c r="I196" s="28"/>
      <c r="J196" s="20"/>
      <c r="K196" s="21"/>
    </row>
    <row r="197" s="1" customFormat="1" ht="20" customHeight="1" spans="1:11">
      <c r="A197" s="30"/>
      <c r="B197" s="27"/>
      <c r="C197" s="28"/>
      <c r="D197" s="20"/>
      <c r="E197" s="20"/>
      <c r="F197" s="20"/>
      <c r="G197" s="20"/>
      <c r="H197" s="20"/>
      <c r="I197" s="28"/>
      <c r="J197" s="20"/>
      <c r="K197" s="21"/>
    </row>
    <row r="198" s="1" customFormat="1" ht="20" customHeight="1" spans="1:11">
      <c r="A198" s="30"/>
      <c r="B198" s="27"/>
      <c r="C198" s="28"/>
      <c r="D198" s="20"/>
      <c r="E198" s="20"/>
      <c r="F198" s="20"/>
      <c r="G198" s="20"/>
      <c r="H198" s="20"/>
      <c r="I198" s="28"/>
      <c r="J198" s="20"/>
      <c r="K198" s="21"/>
    </row>
    <row r="199" s="1" customFormat="1" ht="20" customHeight="1" spans="1:11">
      <c r="A199" s="30"/>
      <c r="B199" s="27"/>
      <c r="C199" s="28"/>
      <c r="D199" s="20"/>
      <c r="E199" s="20"/>
      <c r="F199" s="20"/>
      <c r="G199" s="20"/>
      <c r="H199" s="20"/>
      <c r="I199" s="28"/>
      <c r="J199" s="20"/>
      <c r="K199" s="21"/>
    </row>
    <row r="200" s="1" customFormat="1" ht="20" customHeight="1" spans="1:11">
      <c r="A200" s="30"/>
      <c r="B200" s="27"/>
      <c r="C200" s="28"/>
      <c r="D200" s="20"/>
      <c r="E200" s="20"/>
      <c r="F200" s="20"/>
      <c r="G200" s="20"/>
      <c r="H200" s="20"/>
      <c r="I200" s="28"/>
      <c r="J200" s="20"/>
      <c r="K200" s="21"/>
    </row>
    <row r="201" s="1" customFormat="1" ht="20" customHeight="1" spans="1:11">
      <c r="A201" s="30"/>
      <c r="B201" s="27"/>
      <c r="C201" s="28"/>
      <c r="D201" s="20"/>
      <c r="E201" s="20"/>
      <c r="F201" s="20"/>
      <c r="G201" s="20"/>
      <c r="H201" s="20"/>
      <c r="I201" s="28"/>
      <c r="J201" s="20"/>
      <c r="K201" s="21"/>
    </row>
    <row r="202" s="1" customFormat="1" ht="20" customHeight="1" spans="1:11">
      <c r="A202" s="30"/>
      <c r="B202" s="27"/>
      <c r="C202" s="28"/>
      <c r="D202" s="20"/>
      <c r="E202" s="20"/>
      <c r="F202" s="20"/>
      <c r="G202" s="20"/>
      <c r="H202" s="20"/>
      <c r="I202" s="28"/>
      <c r="J202" s="20"/>
      <c r="K202" s="21"/>
    </row>
    <row r="203" s="1" customFormat="1" ht="20" customHeight="1" spans="1:11">
      <c r="A203" s="30"/>
      <c r="B203" s="27"/>
      <c r="C203" s="28"/>
      <c r="D203" s="20"/>
      <c r="E203" s="20"/>
      <c r="F203" s="20"/>
      <c r="G203" s="20"/>
      <c r="H203" s="20"/>
      <c r="I203" s="28"/>
      <c r="J203" s="20"/>
      <c r="K203" s="21"/>
    </row>
    <row r="204" s="1" customFormat="1" ht="20" customHeight="1" spans="1:11">
      <c r="A204" s="30"/>
      <c r="B204" s="27"/>
      <c r="C204" s="28"/>
      <c r="D204" s="20"/>
      <c r="E204" s="20"/>
      <c r="F204" s="20"/>
      <c r="G204" s="20"/>
      <c r="H204" s="20"/>
      <c r="I204" s="28"/>
      <c r="J204" s="20"/>
      <c r="K204" s="21"/>
    </row>
    <row r="205" s="1" customFormat="1" ht="20" customHeight="1" spans="1:11">
      <c r="A205" s="30"/>
      <c r="B205" s="27"/>
      <c r="C205" s="28"/>
      <c r="D205" s="20"/>
      <c r="E205" s="20"/>
      <c r="F205" s="20"/>
      <c r="G205" s="20"/>
      <c r="H205" s="20"/>
      <c r="I205" s="28"/>
      <c r="J205" s="20"/>
      <c r="K205" s="21"/>
    </row>
    <row r="206" s="1" customFormat="1" ht="20" customHeight="1" spans="1:11">
      <c r="A206" s="30"/>
      <c r="B206" s="27"/>
      <c r="C206" s="28"/>
      <c r="D206" s="20"/>
      <c r="E206" s="20"/>
      <c r="F206" s="20"/>
      <c r="G206" s="20"/>
      <c r="H206" s="20"/>
      <c r="I206" s="28"/>
      <c r="J206" s="20"/>
      <c r="K206" s="21"/>
    </row>
    <row r="207" s="1" customFormat="1" ht="20" customHeight="1" spans="1:11">
      <c r="A207" s="30"/>
      <c r="B207" s="27"/>
      <c r="C207" s="28"/>
      <c r="D207" s="20"/>
      <c r="E207" s="20"/>
      <c r="F207" s="20"/>
      <c r="G207" s="20"/>
      <c r="H207" s="20"/>
      <c r="I207" s="28"/>
      <c r="J207" s="20"/>
      <c r="K207" s="21"/>
    </row>
    <row r="208" s="1" customFormat="1" ht="20" customHeight="1" spans="1:11">
      <c r="A208" s="30"/>
      <c r="B208" s="27"/>
      <c r="C208" s="28"/>
      <c r="D208" s="20"/>
      <c r="E208" s="20"/>
      <c r="F208" s="20"/>
      <c r="G208" s="20"/>
      <c r="H208" s="20"/>
      <c r="I208" s="28"/>
      <c r="J208" s="20"/>
      <c r="K208" s="21"/>
    </row>
    <row r="209" s="1" customFormat="1" ht="20" customHeight="1" spans="1:11">
      <c r="A209" s="30"/>
      <c r="B209" s="27"/>
      <c r="C209" s="28"/>
      <c r="D209" s="20"/>
      <c r="E209" s="20"/>
      <c r="F209" s="20"/>
      <c r="G209" s="20"/>
      <c r="H209" s="20"/>
      <c r="I209" s="28"/>
      <c r="J209" s="20"/>
      <c r="K209" s="21"/>
    </row>
    <row r="210" s="1" customFormat="1" ht="20" customHeight="1" spans="1:11">
      <c r="A210" s="30"/>
      <c r="B210" s="27"/>
      <c r="C210" s="28"/>
      <c r="D210" s="20"/>
      <c r="E210" s="20"/>
      <c r="F210" s="20"/>
      <c r="G210" s="20"/>
      <c r="H210" s="20"/>
      <c r="I210" s="28"/>
      <c r="J210" s="20"/>
      <c r="K210" s="21"/>
    </row>
    <row r="211" s="1" customFormat="1" ht="20" customHeight="1" spans="1:11">
      <c r="A211" s="30"/>
      <c r="B211" s="27"/>
      <c r="C211" s="28"/>
      <c r="D211" s="20"/>
      <c r="E211" s="20"/>
      <c r="F211" s="20"/>
      <c r="G211" s="20"/>
      <c r="H211" s="20"/>
      <c r="I211" s="28"/>
      <c r="J211" s="20"/>
      <c r="K211" s="21"/>
    </row>
    <row r="212" s="1" customFormat="1" ht="20" customHeight="1" spans="1:11">
      <c r="A212" s="30"/>
      <c r="B212" s="27"/>
      <c r="C212" s="28"/>
      <c r="D212" s="20"/>
      <c r="E212" s="20"/>
      <c r="F212" s="20"/>
      <c r="G212" s="20"/>
      <c r="H212" s="20"/>
      <c r="I212" s="28"/>
      <c r="J212" s="20"/>
      <c r="K212" s="21"/>
    </row>
    <row r="213" s="1" customFormat="1" ht="20" customHeight="1" spans="1:11">
      <c r="A213" s="30"/>
      <c r="B213" s="27"/>
      <c r="C213" s="28"/>
      <c r="D213" s="20"/>
      <c r="E213" s="20"/>
      <c r="F213" s="20"/>
      <c r="G213" s="20"/>
      <c r="H213" s="20"/>
      <c r="I213" s="28"/>
      <c r="J213" s="20"/>
      <c r="K213" s="21"/>
    </row>
    <row r="214" s="1" customFormat="1" ht="20" customHeight="1" spans="1:11">
      <c r="A214" s="30"/>
      <c r="B214" s="27"/>
      <c r="C214" s="28"/>
      <c r="D214" s="20"/>
      <c r="E214" s="20"/>
      <c r="F214" s="20"/>
      <c r="G214" s="20"/>
      <c r="H214" s="20"/>
      <c r="I214" s="28"/>
      <c r="J214" s="20"/>
      <c r="K214" s="21"/>
    </row>
    <row r="215" s="1" customFormat="1" ht="20" customHeight="1" spans="1:11">
      <c r="A215" s="30"/>
      <c r="B215" s="27"/>
      <c r="C215" s="28"/>
      <c r="D215" s="20"/>
      <c r="E215" s="20"/>
      <c r="F215" s="20"/>
      <c r="G215" s="20"/>
      <c r="H215" s="20"/>
      <c r="I215" s="28"/>
      <c r="J215" s="20"/>
      <c r="K215" s="21"/>
    </row>
    <row r="216" s="1" customFormat="1" ht="20" customHeight="1" spans="1:11">
      <c r="A216" s="30"/>
      <c r="B216" s="27"/>
      <c r="C216" s="28"/>
      <c r="D216" s="20"/>
      <c r="E216" s="20"/>
      <c r="F216" s="20"/>
      <c r="G216" s="20"/>
      <c r="H216" s="20"/>
      <c r="I216" s="28"/>
      <c r="J216" s="20"/>
      <c r="K216" s="21"/>
    </row>
    <row r="217" s="1" customFormat="1" ht="20" customHeight="1" spans="1:11">
      <c r="A217" s="30"/>
      <c r="B217" s="27"/>
      <c r="C217" s="28"/>
      <c r="D217" s="20"/>
      <c r="E217" s="20"/>
      <c r="F217" s="20"/>
      <c r="G217" s="20"/>
      <c r="H217" s="20"/>
      <c r="I217" s="28"/>
      <c r="J217" s="20"/>
      <c r="K217" s="21"/>
    </row>
    <row r="218" s="1" customFormat="1" ht="20" customHeight="1" spans="1:11">
      <c r="A218" s="30"/>
      <c r="B218" s="27"/>
      <c r="C218" s="28"/>
      <c r="D218" s="20"/>
      <c r="E218" s="20"/>
      <c r="F218" s="20"/>
      <c r="G218" s="20"/>
      <c r="H218" s="20"/>
      <c r="I218" s="28"/>
      <c r="J218" s="20"/>
      <c r="K218" s="21"/>
    </row>
    <row r="219" s="1" customFormat="1" ht="20" customHeight="1" spans="1:11">
      <c r="A219" s="30"/>
      <c r="B219" s="27"/>
      <c r="C219" s="28"/>
      <c r="D219" s="20"/>
      <c r="E219" s="20"/>
      <c r="F219" s="20"/>
      <c r="G219" s="20"/>
      <c r="H219" s="20"/>
      <c r="I219" s="28"/>
      <c r="J219" s="20"/>
      <c r="K219" s="21"/>
    </row>
    <row r="220" s="1" customFormat="1" ht="20" customHeight="1" spans="1:11">
      <c r="A220" s="30"/>
      <c r="B220" s="27"/>
      <c r="C220" s="28"/>
      <c r="D220" s="20"/>
      <c r="E220" s="20"/>
      <c r="F220" s="20"/>
      <c r="G220" s="20"/>
      <c r="H220" s="20"/>
      <c r="I220" s="28"/>
      <c r="J220" s="20"/>
      <c r="K220" s="21"/>
    </row>
    <row r="221" s="1" customFormat="1" ht="20" customHeight="1" spans="1:11">
      <c r="A221" s="30"/>
      <c r="B221" s="27"/>
      <c r="C221" s="28"/>
      <c r="D221" s="20"/>
      <c r="E221" s="20"/>
      <c r="F221" s="20"/>
      <c r="G221" s="20"/>
      <c r="H221" s="20"/>
      <c r="I221" s="28"/>
      <c r="J221" s="20"/>
      <c r="K221" s="21"/>
    </row>
    <row r="222" s="1" customFormat="1" ht="20" customHeight="1" spans="1:11">
      <c r="A222" s="30"/>
      <c r="B222" s="27"/>
      <c r="C222" s="28"/>
      <c r="D222" s="20"/>
      <c r="E222" s="20"/>
      <c r="F222" s="20"/>
      <c r="G222" s="20"/>
      <c r="H222" s="20"/>
      <c r="I222" s="28"/>
      <c r="J222" s="20"/>
      <c r="K222" s="21"/>
    </row>
    <row r="223" s="1" customFormat="1" ht="20" customHeight="1" spans="1:11">
      <c r="A223" s="30"/>
      <c r="B223" s="27"/>
      <c r="C223" s="28"/>
      <c r="D223" s="20"/>
      <c r="E223" s="20"/>
      <c r="F223" s="20"/>
      <c r="G223" s="20"/>
      <c r="H223" s="20"/>
      <c r="I223" s="28"/>
      <c r="J223" s="20"/>
      <c r="K223" s="21"/>
    </row>
    <row r="224" s="1" customFormat="1" ht="20" customHeight="1" spans="1:11">
      <c r="A224" s="30"/>
      <c r="B224" s="27"/>
      <c r="C224" s="28"/>
      <c r="D224" s="20"/>
      <c r="E224" s="20"/>
      <c r="F224" s="20"/>
      <c r="G224" s="20"/>
      <c r="H224" s="20"/>
      <c r="I224" s="28"/>
      <c r="J224" s="20"/>
      <c r="K224" s="21"/>
    </row>
    <row r="225" s="1" customFormat="1" ht="20" customHeight="1" spans="1:11">
      <c r="A225" s="30"/>
      <c r="B225" s="27"/>
      <c r="C225" s="28"/>
      <c r="D225" s="20"/>
      <c r="E225" s="20"/>
      <c r="F225" s="20"/>
      <c r="G225" s="20"/>
      <c r="H225" s="20"/>
      <c r="I225" s="28"/>
      <c r="J225" s="20"/>
      <c r="K225" s="21"/>
    </row>
    <row r="226" s="1" customFormat="1" ht="20" customHeight="1" spans="1:11">
      <c r="A226" s="30"/>
      <c r="B226" s="27"/>
      <c r="C226" s="28"/>
      <c r="D226" s="20"/>
      <c r="E226" s="20"/>
      <c r="F226" s="20"/>
      <c r="G226" s="20"/>
      <c r="H226" s="20"/>
      <c r="I226" s="28"/>
      <c r="J226" s="20"/>
      <c r="K226" s="21"/>
    </row>
    <row r="227" s="1" customFormat="1" ht="20" customHeight="1" spans="1:11">
      <c r="A227" s="30"/>
      <c r="B227" s="27"/>
      <c r="C227" s="28"/>
      <c r="D227" s="20"/>
      <c r="E227" s="20"/>
      <c r="F227" s="20"/>
      <c r="G227" s="20"/>
      <c r="H227" s="20"/>
      <c r="I227" s="28"/>
      <c r="J227" s="20"/>
      <c r="K227" s="21"/>
    </row>
    <row r="228" s="1" customFormat="1" ht="20" customHeight="1" spans="1:11">
      <c r="A228" s="30"/>
      <c r="B228" s="27"/>
      <c r="C228" s="28"/>
      <c r="D228" s="20"/>
      <c r="E228" s="20"/>
      <c r="F228" s="20"/>
      <c r="G228" s="20"/>
      <c r="H228" s="20"/>
      <c r="I228" s="28"/>
      <c r="J228" s="20"/>
      <c r="K228" s="21"/>
    </row>
    <row r="229" s="1" customFormat="1" ht="20" customHeight="1" spans="1:11">
      <c r="A229" s="30"/>
      <c r="B229" s="27"/>
      <c r="C229" s="28"/>
      <c r="D229" s="20"/>
      <c r="E229" s="20"/>
      <c r="F229" s="20"/>
      <c r="G229" s="20"/>
      <c r="H229" s="20"/>
      <c r="I229" s="28"/>
      <c r="J229" s="20"/>
      <c r="K229" s="21"/>
    </row>
    <row r="230" s="1" customFormat="1" ht="20" customHeight="1" spans="1:11">
      <c r="A230" s="30"/>
      <c r="B230" s="27"/>
      <c r="C230" s="28"/>
      <c r="D230" s="20"/>
      <c r="E230" s="20"/>
      <c r="F230" s="20"/>
      <c r="G230" s="20"/>
      <c r="H230" s="20"/>
      <c r="I230" s="28"/>
      <c r="J230" s="20"/>
      <c r="K230" s="21"/>
    </row>
    <row r="231" s="1" customFormat="1" ht="20" customHeight="1" spans="1:11">
      <c r="A231" s="30"/>
      <c r="B231" s="27"/>
      <c r="C231" s="28"/>
      <c r="D231" s="20"/>
      <c r="E231" s="20"/>
      <c r="F231" s="20"/>
      <c r="G231" s="20"/>
      <c r="H231" s="20"/>
      <c r="I231" s="28"/>
      <c r="J231" s="20"/>
      <c r="K231" s="21"/>
    </row>
    <row r="232" s="1" customFormat="1" ht="20" customHeight="1" spans="1:11">
      <c r="A232" s="30"/>
      <c r="B232" s="27"/>
      <c r="C232" s="28"/>
      <c r="D232" s="20"/>
      <c r="E232" s="20"/>
      <c r="F232" s="20"/>
      <c r="G232" s="20"/>
      <c r="H232" s="20"/>
      <c r="I232" s="28"/>
      <c r="J232" s="20"/>
      <c r="K232" s="21"/>
    </row>
    <row r="233" s="1" customFormat="1" ht="20" customHeight="1" spans="1:11">
      <c r="A233" s="30"/>
      <c r="B233" s="27"/>
      <c r="C233" s="28"/>
      <c r="D233" s="20"/>
      <c r="E233" s="20"/>
      <c r="F233" s="20"/>
      <c r="G233" s="20"/>
      <c r="H233" s="20"/>
      <c r="I233" s="28"/>
      <c r="J233" s="20"/>
      <c r="K233" s="21"/>
    </row>
    <row r="234" s="1" customFormat="1" ht="20" customHeight="1" spans="1:11">
      <c r="A234" s="30"/>
      <c r="B234" s="27"/>
      <c r="C234" s="28"/>
      <c r="D234" s="20"/>
      <c r="E234" s="20"/>
      <c r="F234" s="20"/>
      <c r="G234" s="20"/>
      <c r="H234" s="20"/>
      <c r="I234" s="28"/>
      <c r="J234" s="20"/>
      <c r="K234" s="21"/>
    </row>
    <row r="235" s="1" customFormat="1" ht="20" customHeight="1" spans="1:11">
      <c r="A235" s="30"/>
      <c r="B235" s="27"/>
      <c r="C235" s="28"/>
      <c r="D235" s="20"/>
      <c r="E235" s="20"/>
      <c r="F235" s="20"/>
      <c r="G235" s="20"/>
      <c r="H235" s="20"/>
      <c r="I235" s="28"/>
      <c r="J235" s="20"/>
      <c r="K235" s="21"/>
    </row>
    <row r="236" s="1" customFormat="1" ht="20" customHeight="1" spans="1:11">
      <c r="A236" s="30"/>
      <c r="B236" s="27"/>
      <c r="C236" s="28"/>
      <c r="D236" s="20"/>
      <c r="E236" s="20"/>
      <c r="F236" s="20"/>
      <c r="G236" s="20"/>
      <c r="H236" s="20"/>
      <c r="I236" s="28"/>
      <c r="J236" s="20"/>
      <c r="K236" s="21"/>
    </row>
    <row r="237" s="1" customFormat="1" ht="20" customHeight="1" spans="1:11">
      <c r="A237" s="30"/>
      <c r="B237" s="27"/>
      <c r="C237" s="28"/>
      <c r="D237" s="20"/>
      <c r="E237" s="20"/>
      <c r="F237" s="20"/>
      <c r="G237" s="20"/>
      <c r="H237" s="20"/>
      <c r="I237" s="28"/>
      <c r="J237" s="20"/>
      <c r="K237" s="21"/>
    </row>
    <row r="238" s="1" customFormat="1" ht="20" customHeight="1" spans="1:11">
      <c r="A238" s="30"/>
      <c r="B238" s="27"/>
      <c r="C238" s="28"/>
      <c r="D238" s="20"/>
      <c r="E238" s="20"/>
      <c r="F238" s="20"/>
      <c r="G238" s="20"/>
      <c r="H238" s="20"/>
      <c r="I238" s="28"/>
      <c r="J238" s="20"/>
      <c r="K238" s="21"/>
    </row>
    <row r="239" s="1" customFormat="1" ht="20" customHeight="1" spans="1:11">
      <c r="A239" s="30"/>
      <c r="B239" s="27"/>
      <c r="C239" s="28"/>
      <c r="D239" s="20"/>
      <c r="E239" s="20"/>
      <c r="F239" s="20"/>
      <c r="G239" s="20"/>
      <c r="H239" s="20"/>
      <c r="I239" s="28"/>
      <c r="J239" s="20"/>
      <c r="K239" s="21"/>
    </row>
    <row r="240" s="1" customFormat="1" ht="20" customHeight="1" spans="1:11">
      <c r="A240" s="30"/>
      <c r="B240" s="27"/>
      <c r="C240" s="28"/>
      <c r="D240" s="20"/>
      <c r="E240" s="20"/>
      <c r="F240" s="20"/>
      <c r="G240" s="20"/>
      <c r="H240" s="20"/>
      <c r="I240" s="28"/>
      <c r="J240" s="20"/>
      <c r="K240" s="21"/>
    </row>
    <row r="241" s="1" customFormat="1" ht="20" customHeight="1" spans="1:11">
      <c r="A241" s="30"/>
      <c r="B241" s="27"/>
      <c r="C241" s="28"/>
      <c r="D241" s="20"/>
      <c r="E241" s="20"/>
      <c r="F241" s="20"/>
      <c r="G241" s="20"/>
      <c r="H241" s="20"/>
      <c r="I241" s="28"/>
      <c r="J241" s="20"/>
      <c r="K241" s="21"/>
    </row>
    <row r="242" s="1" customFormat="1" ht="20" customHeight="1" spans="1:11">
      <c r="A242" s="30"/>
      <c r="B242" s="27"/>
      <c r="C242" s="28"/>
      <c r="D242" s="20"/>
      <c r="E242" s="20"/>
      <c r="F242" s="20"/>
      <c r="G242" s="20"/>
      <c r="H242" s="20"/>
      <c r="I242" s="28"/>
      <c r="J242" s="20"/>
      <c r="K242" s="21"/>
    </row>
    <row r="243" s="1" customFormat="1" ht="20" customHeight="1" spans="1:11">
      <c r="A243" s="30"/>
      <c r="B243" s="27"/>
      <c r="C243" s="28"/>
      <c r="D243" s="20"/>
      <c r="E243" s="20"/>
      <c r="F243" s="20"/>
      <c r="G243" s="20"/>
      <c r="H243" s="20"/>
      <c r="I243" s="28"/>
      <c r="J243" s="20"/>
      <c r="K243" s="21"/>
    </row>
    <row r="244" s="1" customFormat="1" ht="20" customHeight="1" spans="1:11">
      <c r="A244" s="30"/>
      <c r="B244" s="27"/>
      <c r="C244" s="28"/>
      <c r="D244" s="20"/>
      <c r="E244" s="20"/>
      <c r="F244" s="20"/>
      <c r="G244" s="20"/>
      <c r="H244" s="20"/>
      <c r="I244" s="28"/>
      <c r="J244" s="20"/>
      <c r="K244" s="21"/>
    </row>
    <row r="245" s="1" customFormat="1" ht="20" customHeight="1" spans="1:11">
      <c r="A245" s="30"/>
      <c r="B245" s="27"/>
      <c r="C245" s="28"/>
      <c r="D245" s="20"/>
      <c r="E245" s="20"/>
      <c r="F245" s="20"/>
      <c r="G245" s="20"/>
      <c r="H245" s="20"/>
      <c r="I245" s="28"/>
      <c r="J245" s="20"/>
      <c r="K245" s="21"/>
    </row>
    <row r="246" s="1" customFormat="1" ht="20" customHeight="1" spans="1:11">
      <c r="A246" s="30"/>
      <c r="B246" s="27"/>
      <c r="C246" s="28"/>
      <c r="D246" s="20"/>
      <c r="E246" s="20"/>
      <c r="F246" s="20"/>
      <c r="G246" s="20"/>
      <c r="H246" s="20"/>
      <c r="I246" s="28"/>
      <c r="J246" s="20"/>
      <c r="K246" s="21"/>
    </row>
    <row r="247" s="1" customFormat="1" ht="20" customHeight="1" spans="1:11">
      <c r="A247" s="30"/>
      <c r="B247" s="27"/>
      <c r="C247" s="28"/>
      <c r="D247" s="20"/>
      <c r="E247" s="20"/>
      <c r="F247" s="20"/>
      <c r="G247" s="20"/>
      <c r="H247" s="20"/>
      <c r="I247" s="28"/>
      <c r="J247" s="20"/>
      <c r="K247" s="21"/>
    </row>
    <row r="248" s="1" customFormat="1" ht="20" customHeight="1" spans="1:11">
      <c r="A248" s="30"/>
      <c r="B248" s="27"/>
      <c r="C248" s="28"/>
      <c r="D248" s="20"/>
      <c r="E248" s="20"/>
      <c r="F248" s="20"/>
      <c r="G248" s="20"/>
      <c r="H248" s="20"/>
      <c r="I248" s="28"/>
      <c r="J248" s="20"/>
      <c r="K248" s="21"/>
    </row>
    <row r="249" s="1" customFormat="1" ht="20" customHeight="1" spans="1:11">
      <c r="A249" s="30"/>
      <c r="B249" s="27"/>
      <c r="C249" s="28"/>
      <c r="D249" s="20"/>
      <c r="E249" s="20"/>
      <c r="F249" s="20"/>
      <c r="G249" s="20"/>
      <c r="H249" s="20"/>
      <c r="I249" s="28"/>
      <c r="J249" s="20"/>
      <c r="K249" s="21"/>
    </row>
    <row r="250" s="1" customFormat="1" ht="20" customHeight="1" spans="1:11">
      <c r="A250" s="30"/>
      <c r="B250" s="27"/>
      <c r="C250" s="28"/>
      <c r="D250" s="20"/>
      <c r="E250" s="20"/>
      <c r="F250" s="20"/>
      <c r="G250" s="20"/>
      <c r="H250" s="20"/>
      <c r="I250" s="28"/>
      <c r="J250" s="20"/>
      <c r="K250" s="21"/>
    </row>
    <row r="251" s="1" customFormat="1" ht="20" customHeight="1" spans="1:11">
      <c r="A251" s="30"/>
      <c r="B251" s="27"/>
      <c r="C251" s="28"/>
      <c r="D251" s="20"/>
      <c r="E251" s="20"/>
      <c r="F251" s="20"/>
      <c r="G251" s="20"/>
      <c r="H251" s="20"/>
      <c r="I251" s="28"/>
      <c r="J251" s="20"/>
      <c r="K251" s="21"/>
    </row>
    <row r="252" s="1" customFormat="1" ht="16.5" spans="1:11">
      <c r="A252" s="30"/>
      <c r="B252" s="27"/>
      <c r="C252" s="28"/>
      <c r="D252" s="20"/>
      <c r="E252" s="20"/>
      <c r="F252" s="20"/>
      <c r="G252" s="20"/>
      <c r="H252" s="20"/>
      <c r="I252" s="28"/>
      <c r="J252" s="20"/>
      <c r="K252" s="21"/>
    </row>
    <row r="253" s="1" customFormat="1" ht="16.5" spans="1:11">
      <c r="A253" s="30"/>
      <c r="B253" s="27"/>
      <c r="C253" s="28"/>
      <c r="D253" s="20"/>
      <c r="E253" s="20"/>
      <c r="F253" s="20"/>
      <c r="G253" s="20"/>
      <c r="H253" s="20"/>
      <c r="I253" s="28"/>
      <c r="J253" s="20"/>
      <c r="K253" s="21"/>
    </row>
    <row r="254" s="1" customFormat="1" ht="16.5" spans="1:11">
      <c r="A254" s="30"/>
      <c r="B254" s="27"/>
      <c r="C254" s="28"/>
      <c r="D254" s="20"/>
      <c r="E254" s="20"/>
      <c r="F254" s="20"/>
      <c r="G254" s="20"/>
      <c r="H254" s="20"/>
      <c r="I254" s="28"/>
      <c r="J254" s="20"/>
      <c r="K254" s="21"/>
    </row>
    <row r="255" s="1" customFormat="1" ht="16.5" spans="1:11">
      <c r="A255" s="30"/>
      <c r="B255" s="27"/>
      <c r="C255" s="28"/>
      <c r="D255" s="20"/>
      <c r="E255" s="20"/>
      <c r="F255" s="20"/>
      <c r="G255" s="20"/>
      <c r="H255" s="20"/>
      <c r="I255" s="28"/>
      <c r="J255" s="20"/>
      <c r="K255" s="21"/>
    </row>
    <row r="256" s="1" customFormat="1" ht="16.5" spans="1:11">
      <c r="A256" s="30"/>
      <c r="B256" s="27"/>
      <c r="C256" s="28"/>
      <c r="D256" s="20"/>
      <c r="E256" s="20"/>
      <c r="F256" s="20"/>
      <c r="G256" s="20"/>
      <c r="H256" s="20"/>
      <c r="I256" s="28"/>
      <c r="J256" s="20"/>
      <c r="K256" s="21"/>
    </row>
    <row r="257" s="1" customFormat="1" ht="16.5" spans="1:11">
      <c r="A257" s="30"/>
      <c r="B257" s="27"/>
      <c r="C257" s="28"/>
      <c r="D257" s="20"/>
      <c r="E257" s="20"/>
      <c r="F257" s="20"/>
      <c r="G257" s="20"/>
      <c r="H257" s="20"/>
      <c r="I257" s="28"/>
      <c r="J257" s="20"/>
      <c r="K257" s="21"/>
    </row>
    <row r="258" s="1" customFormat="1" ht="16.5" spans="1:11">
      <c r="A258" s="30"/>
      <c r="B258" s="27"/>
      <c r="C258" s="28"/>
      <c r="D258" s="20"/>
      <c r="E258" s="20"/>
      <c r="F258" s="20"/>
      <c r="G258" s="20"/>
      <c r="H258" s="20"/>
      <c r="I258" s="28"/>
      <c r="J258" s="20"/>
      <c r="K258" s="21"/>
    </row>
    <row r="259" s="1" customFormat="1" ht="16.5" spans="1:11">
      <c r="A259" s="30"/>
      <c r="B259" s="27"/>
      <c r="C259" s="28"/>
      <c r="D259" s="20"/>
      <c r="E259" s="20"/>
      <c r="F259" s="20"/>
      <c r="G259" s="20"/>
      <c r="H259" s="20"/>
      <c r="I259" s="28"/>
      <c r="J259" s="20"/>
      <c r="K259" s="21"/>
    </row>
    <row r="260" s="1" customFormat="1" ht="16.5" spans="1:11">
      <c r="A260" s="30"/>
      <c r="B260" s="27"/>
      <c r="C260" s="28"/>
      <c r="D260" s="20"/>
      <c r="E260" s="20"/>
      <c r="F260" s="20"/>
      <c r="G260" s="20"/>
      <c r="H260" s="20"/>
      <c r="I260" s="28"/>
      <c r="J260" s="20"/>
      <c r="K260" s="21"/>
    </row>
    <row r="261" s="1" customFormat="1" ht="16.5" spans="1:11">
      <c r="A261" s="30"/>
      <c r="B261" s="27"/>
      <c r="C261" s="28"/>
      <c r="D261" s="20"/>
      <c r="E261" s="20"/>
      <c r="F261" s="20"/>
      <c r="G261" s="20"/>
      <c r="H261" s="20"/>
      <c r="I261" s="28"/>
      <c r="J261" s="20"/>
      <c r="K261" s="21"/>
    </row>
    <row r="262" s="1" customFormat="1" ht="16.5" spans="1:11">
      <c r="A262" s="30"/>
      <c r="B262" s="27"/>
      <c r="C262" s="28"/>
      <c r="D262" s="20"/>
      <c r="E262" s="20"/>
      <c r="F262" s="20"/>
      <c r="G262" s="20"/>
      <c r="H262" s="20"/>
      <c r="I262" s="28"/>
      <c r="J262" s="20"/>
      <c r="K262" s="21"/>
    </row>
    <row r="263" s="1" customFormat="1" ht="16.5" spans="1:11">
      <c r="A263" s="30"/>
      <c r="B263" s="27"/>
      <c r="C263" s="28"/>
      <c r="D263" s="20"/>
      <c r="E263" s="20"/>
      <c r="F263" s="20"/>
      <c r="G263" s="20"/>
      <c r="H263" s="20"/>
      <c r="I263" s="28"/>
      <c r="J263" s="20"/>
      <c r="K263" s="21"/>
    </row>
    <row r="264" s="1" customFormat="1" ht="16.5" spans="1:11">
      <c r="A264" s="30"/>
      <c r="B264" s="27"/>
      <c r="C264" s="28"/>
      <c r="D264" s="20"/>
      <c r="E264" s="20"/>
      <c r="F264" s="20"/>
      <c r="G264" s="20"/>
      <c r="H264" s="20"/>
      <c r="I264" s="28"/>
      <c r="J264" s="20"/>
      <c r="K264" s="21"/>
    </row>
    <row r="265" s="1" customFormat="1" ht="16.5" spans="1:11">
      <c r="A265" s="30"/>
      <c r="B265" s="27"/>
      <c r="C265" s="28"/>
      <c r="D265" s="20"/>
      <c r="E265" s="20"/>
      <c r="F265" s="20"/>
      <c r="G265" s="20"/>
      <c r="H265" s="20"/>
      <c r="I265" s="28"/>
      <c r="J265" s="20"/>
      <c r="K265" s="21"/>
    </row>
    <row r="266" s="1" customFormat="1" ht="16.5" spans="1:11">
      <c r="A266" s="30"/>
      <c r="B266" s="27"/>
      <c r="C266" s="28"/>
      <c r="D266" s="20"/>
      <c r="E266" s="20"/>
      <c r="F266" s="20"/>
      <c r="G266" s="20"/>
      <c r="H266" s="20"/>
      <c r="I266" s="28"/>
      <c r="J266" s="20"/>
      <c r="K266" s="21"/>
    </row>
    <row r="267" s="1" customFormat="1" ht="16.5" spans="1:11">
      <c r="A267" s="30"/>
      <c r="B267" s="27"/>
      <c r="C267" s="28"/>
      <c r="D267" s="20"/>
      <c r="E267" s="20"/>
      <c r="F267" s="20"/>
      <c r="G267" s="20"/>
      <c r="H267" s="20"/>
      <c r="I267" s="28"/>
      <c r="J267" s="20"/>
      <c r="K267" s="21"/>
    </row>
    <row r="268" s="1" customFormat="1" ht="16.5" spans="1:11">
      <c r="A268" s="30"/>
      <c r="B268" s="27"/>
      <c r="C268" s="28"/>
      <c r="D268" s="20"/>
      <c r="E268" s="20"/>
      <c r="F268" s="20"/>
      <c r="G268" s="20"/>
      <c r="H268" s="20"/>
      <c r="I268" s="28"/>
      <c r="J268" s="20"/>
      <c r="K268" s="21"/>
    </row>
    <row r="269" s="1" customFormat="1" ht="16.5" spans="1:11">
      <c r="A269" s="30"/>
      <c r="B269" s="27"/>
      <c r="C269" s="28"/>
      <c r="D269" s="20"/>
      <c r="E269" s="20"/>
      <c r="F269" s="20"/>
      <c r="G269" s="20"/>
      <c r="H269" s="20"/>
      <c r="I269" s="28"/>
      <c r="J269" s="20"/>
      <c r="K269" s="21"/>
    </row>
    <row r="270" s="1" customFormat="1" ht="16.5" spans="1:11">
      <c r="A270" s="30"/>
      <c r="B270" s="27"/>
      <c r="C270" s="28"/>
      <c r="D270" s="20"/>
      <c r="E270" s="20"/>
      <c r="F270" s="20"/>
      <c r="G270" s="20"/>
      <c r="H270" s="20"/>
      <c r="I270" s="28"/>
      <c r="J270" s="20"/>
      <c r="K270" s="21"/>
    </row>
    <row r="271" s="1" customFormat="1" ht="16.5" spans="1:11">
      <c r="A271" s="30"/>
      <c r="B271" s="27"/>
      <c r="C271" s="28"/>
      <c r="D271" s="20"/>
      <c r="E271" s="20"/>
      <c r="F271" s="20"/>
      <c r="G271" s="20"/>
      <c r="H271" s="20"/>
      <c r="I271" s="28"/>
      <c r="J271" s="20"/>
      <c r="K271" s="21"/>
    </row>
    <row r="272" s="1" customFormat="1" ht="16.5" spans="1:11">
      <c r="A272" s="30"/>
      <c r="B272" s="27"/>
      <c r="C272" s="28"/>
      <c r="D272" s="20"/>
      <c r="E272" s="20"/>
      <c r="F272" s="20"/>
      <c r="G272" s="20"/>
      <c r="H272" s="20"/>
      <c r="I272" s="28"/>
      <c r="J272" s="20"/>
      <c r="K272" s="21"/>
    </row>
    <row r="273" s="1" customFormat="1" ht="16.5" spans="1:11">
      <c r="A273" s="30"/>
      <c r="B273" s="27"/>
      <c r="C273" s="28"/>
      <c r="D273" s="20"/>
      <c r="E273" s="20"/>
      <c r="F273" s="20"/>
      <c r="G273" s="20"/>
      <c r="H273" s="20"/>
      <c r="I273" s="28"/>
      <c r="J273" s="20"/>
      <c r="K273" s="21"/>
    </row>
    <row r="274" s="1" customFormat="1" ht="16.5" spans="1:11">
      <c r="A274" s="30"/>
      <c r="B274" s="27"/>
      <c r="C274" s="28"/>
      <c r="D274" s="20"/>
      <c r="E274" s="20"/>
      <c r="F274" s="20"/>
      <c r="G274" s="20"/>
      <c r="H274" s="20"/>
      <c r="I274" s="28"/>
      <c r="J274" s="20"/>
      <c r="K274" s="21"/>
    </row>
    <row r="275" s="1" customFormat="1" ht="16.5" spans="1:11">
      <c r="A275" s="30"/>
      <c r="B275" s="27"/>
      <c r="C275" s="28"/>
      <c r="D275" s="20"/>
      <c r="E275" s="20"/>
      <c r="F275" s="20"/>
      <c r="G275" s="20"/>
      <c r="H275" s="20"/>
      <c r="I275" s="28"/>
      <c r="J275" s="20"/>
      <c r="K275" s="21"/>
    </row>
    <row r="276" s="1" customFormat="1" ht="16.5" spans="1:11">
      <c r="A276" s="30"/>
      <c r="B276" s="27"/>
      <c r="C276" s="28"/>
      <c r="D276" s="20"/>
      <c r="E276" s="20"/>
      <c r="F276" s="20"/>
      <c r="G276" s="20"/>
      <c r="H276" s="20"/>
      <c r="I276" s="28"/>
      <c r="J276" s="20"/>
      <c r="K276" s="21"/>
    </row>
    <row r="277" s="1" customFormat="1" ht="16.5" spans="1:11">
      <c r="A277" s="30"/>
      <c r="B277" s="27"/>
      <c r="C277" s="28"/>
      <c r="D277" s="20"/>
      <c r="E277" s="20"/>
      <c r="F277" s="20"/>
      <c r="G277" s="20"/>
      <c r="H277" s="20"/>
      <c r="I277" s="28"/>
      <c r="J277" s="20"/>
      <c r="K277" s="21"/>
    </row>
    <row r="278" s="1" customFormat="1" ht="16.5" spans="1:11">
      <c r="A278" s="30"/>
      <c r="B278" s="27"/>
      <c r="C278" s="28"/>
      <c r="D278" s="20"/>
      <c r="E278" s="20"/>
      <c r="F278" s="20"/>
      <c r="G278" s="20"/>
      <c r="H278" s="20"/>
      <c r="I278" s="28"/>
      <c r="J278" s="20"/>
      <c r="K278" s="21"/>
    </row>
    <row r="279" s="1" customFormat="1" ht="16.5" spans="1:11">
      <c r="A279" s="30"/>
      <c r="B279" s="27"/>
      <c r="C279" s="28"/>
      <c r="D279" s="20"/>
      <c r="E279" s="20"/>
      <c r="F279" s="20"/>
      <c r="G279" s="20"/>
      <c r="H279" s="20"/>
      <c r="I279" s="28"/>
      <c r="J279" s="20"/>
      <c r="K279" s="21"/>
    </row>
    <row r="280" s="1" customFormat="1" ht="16.5" spans="1:11">
      <c r="A280" s="30"/>
      <c r="B280" s="27"/>
      <c r="C280" s="28"/>
      <c r="D280" s="20"/>
      <c r="E280" s="20"/>
      <c r="F280" s="20"/>
      <c r="G280" s="20"/>
      <c r="H280" s="20"/>
      <c r="I280" s="28"/>
      <c r="J280" s="20"/>
      <c r="K280" s="21"/>
    </row>
    <row r="281" s="1" customFormat="1" ht="16.5" spans="1:11">
      <c r="A281" s="30"/>
      <c r="B281" s="27"/>
      <c r="C281" s="28"/>
      <c r="D281" s="20"/>
      <c r="E281" s="20"/>
      <c r="F281" s="20"/>
      <c r="G281" s="20"/>
      <c r="H281" s="20"/>
      <c r="I281" s="28"/>
      <c r="J281" s="20"/>
      <c r="K281" s="21"/>
    </row>
    <row r="282" s="1" customFormat="1" ht="16.5" spans="1:11">
      <c r="A282" s="30"/>
      <c r="B282" s="27"/>
      <c r="C282" s="28"/>
      <c r="D282" s="20"/>
      <c r="E282" s="20"/>
      <c r="F282" s="20"/>
      <c r="G282" s="20"/>
      <c r="H282" s="20"/>
      <c r="I282" s="28"/>
      <c r="J282" s="20"/>
      <c r="K282" s="21"/>
    </row>
    <row r="283" s="1" customFormat="1" ht="16.5" spans="1:11">
      <c r="A283" s="30"/>
      <c r="B283" s="27"/>
      <c r="C283" s="28"/>
      <c r="D283" s="20"/>
      <c r="E283" s="20"/>
      <c r="F283" s="20"/>
      <c r="G283" s="20"/>
      <c r="H283" s="20"/>
      <c r="I283" s="28"/>
      <c r="J283" s="20"/>
      <c r="K283" s="21"/>
    </row>
    <row r="284" s="1" customFormat="1" ht="16.5" spans="1:11">
      <c r="A284" s="30"/>
      <c r="B284" s="27"/>
      <c r="C284" s="28"/>
      <c r="D284" s="20"/>
      <c r="E284" s="20"/>
      <c r="F284" s="20"/>
      <c r="G284" s="20"/>
      <c r="H284" s="20"/>
      <c r="I284" s="28"/>
      <c r="J284" s="20"/>
      <c r="K284" s="21"/>
    </row>
    <row r="285" s="1" customFormat="1" ht="16.5" spans="1:11">
      <c r="A285" s="30"/>
      <c r="B285" s="27"/>
      <c r="C285" s="28"/>
      <c r="D285" s="20"/>
      <c r="E285" s="20"/>
      <c r="F285" s="20"/>
      <c r="G285" s="20"/>
      <c r="H285" s="20"/>
      <c r="I285" s="28"/>
      <c r="J285" s="20"/>
      <c r="K285" s="21"/>
    </row>
    <row r="286" s="1" customFormat="1" ht="16.5" spans="1:11">
      <c r="A286" s="30"/>
      <c r="B286" s="27"/>
      <c r="C286" s="28"/>
      <c r="D286" s="20"/>
      <c r="E286" s="20"/>
      <c r="F286" s="20"/>
      <c r="G286" s="20"/>
      <c r="H286" s="20"/>
      <c r="I286" s="28"/>
      <c r="J286" s="20"/>
      <c r="K286" s="21"/>
    </row>
    <row r="287" s="1" customFormat="1" ht="16.5" spans="1:11">
      <c r="A287" s="30"/>
      <c r="B287" s="27"/>
      <c r="C287" s="28"/>
      <c r="D287" s="20"/>
      <c r="E287" s="20"/>
      <c r="F287" s="20"/>
      <c r="G287" s="20"/>
      <c r="H287" s="20"/>
      <c r="I287" s="28"/>
      <c r="J287" s="20"/>
      <c r="K287" s="21"/>
    </row>
    <row r="288" s="1" customFormat="1" ht="16.5" spans="1:11">
      <c r="A288" s="30"/>
      <c r="B288" s="27"/>
      <c r="C288" s="28"/>
      <c r="D288" s="20"/>
      <c r="E288" s="20"/>
      <c r="F288" s="20"/>
      <c r="G288" s="20"/>
      <c r="H288" s="20"/>
      <c r="I288" s="28"/>
      <c r="J288" s="20"/>
      <c r="K288" s="21"/>
    </row>
    <row r="289" s="1" customFormat="1" ht="16.5" spans="1:11">
      <c r="A289" s="30"/>
      <c r="B289" s="27"/>
      <c r="C289" s="28"/>
      <c r="D289" s="20"/>
      <c r="E289" s="20"/>
      <c r="F289" s="20"/>
      <c r="G289" s="20"/>
      <c r="H289" s="20"/>
      <c r="I289" s="28"/>
      <c r="J289" s="20"/>
      <c r="K289" s="21"/>
    </row>
    <row r="290" s="1" customFormat="1" ht="16.5" spans="1:11">
      <c r="A290" s="30"/>
      <c r="B290" s="27"/>
      <c r="C290" s="28"/>
      <c r="D290" s="20"/>
      <c r="E290" s="20"/>
      <c r="F290" s="20"/>
      <c r="G290" s="20"/>
      <c r="H290" s="20"/>
      <c r="I290" s="28"/>
      <c r="J290" s="20"/>
      <c r="K290" s="21"/>
    </row>
    <row r="291" s="1" customFormat="1" ht="16.5" spans="1:11">
      <c r="A291" s="30"/>
      <c r="B291" s="27"/>
      <c r="C291" s="28"/>
      <c r="D291" s="20"/>
      <c r="E291" s="20"/>
      <c r="F291" s="20"/>
      <c r="G291" s="20"/>
      <c r="H291" s="20"/>
      <c r="I291" s="28"/>
      <c r="J291" s="20"/>
      <c r="K291" s="21"/>
    </row>
    <row r="292" s="1" customFormat="1" ht="16.5" spans="1:11">
      <c r="A292" s="30"/>
      <c r="B292" s="27"/>
      <c r="C292" s="28"/>
      <c r="D292" s="20"/>
      <c r="E292" s="20"/>
      <c r="F292" s="20"/>
      <c r="G292" s="20"/>
      <c r="H292" s="20"/>
      <c r="I292" s="28"/>
      <c r="J292" s="20"/>
      <c r="K292" s="21"/>
    </row>
    <row r="293" s="1" customFormat="1" ht="16.5" spans="1:11">
      <c r="A293" s="30"/>
      <c r="B293" s="27"/>
      <c r="C293" s="28"/>
      <c r="D293" s="20"/>
      <c r="E293" s="20"/>
      <c r="F293" s="20"/>
      <c r="G293" s="20"/>
      <c r="H293" s="20"/>
      <c r="I293" s="28"/>
      <c r="J293" s="20"/>
      <c r="K293" s="21"/>
    </row>
    <row r="294" s="1" customFormat="1" ht="16.5" spans="1:11">
      <c r="A294" s="30"/>
      <c r="B294" s="27"/>
      <c r="C294" s="28"/>
      <c r="D294" s="20"/>
      <c r="E294" s="20"/>
      <c r="F294" s="20"/>
      <c r="G294" s="20"/>
      <c r="H294" s="20"/>
      <c r="I294" s="28"/>
      <c r="J294" s="20"/>
      <c r="K294" s="21"/>
    </row>
    <row r="295" s="1" customFormat="1" ht="16.5" spans="1:11">
      <c r="A295" s="30"/>
      <c r="B295" s="27"/>
      <c r="C295" s="28"/>
      <c r="D295" s="20"/>
      <c r="E295" s="20"/>
      <c r="F295" s="20"/>
      <c r="G295" s="20"/>
      <c r="H295" s="20"/>
      <c r="I295" s="28"/>
      <c r="J295" s="20"/>
      <c r="K295" s="21"/>
    </row>
    <row r="296" s="1" customFormat="1" ht="16.5" spans="1:11">
      <c r="A296" s="30"/>
      <c r="B296" s="27"/>
      <c r="C296" s="28"/>
      <c r="D296" s="20"/>
      <c r="E296" s="20"/>
      <c r="F296" s="20"/>
      <c r="G296" s="20"/>
      <c r="H296" s="20"/>
      <c r="I296" s="28"/>
      <c r="J296" s="20"/>
      <c r="K296" s="21"/>
    </row>
    <row r="297" s="1" customFormat="1" ht="16.5" spans="1:11">
      <c r="A297" s="30"/>
      <c r="B297" s="27"/>
      <c r="C297" s="28"/>
      <c r="D297" s="20"/>
      <c r="E297" s="20"/>
      <c r="F297" s="20"/>
      <c r="G297" s="20"/>
      <c r="H297" s="20"/>
      <c r="I297" s="28"/>
      <c r="J297" s="20"/>
      <c r="K297" s="21"/>
    </row>
    <row r="298" s="1" customFormat="1" ht="16.5" spans="1:11">
      <c r="A298" s="30"/>
      <c r="B298" s="27"/>
      <c r="C298" s="28"/>
      <c r="D298" s="20"/>
      <c r="E298" s="20"/>
      <c r="F298" s="20"/>
      <c r="G298" s="20"/>
      <c r="H298" s="20"/>
      <c r="I298" s="28"/>
      <c r="J298" s="20"/>
      <c r="K298" s="21"/>
    </row>
    <row r="299" s="1" customFormat="1" ht="16.5" spans="1:11">
      <c r="A299" s="30"/>
      <c r="B299" s="27"/>
      <c r="C299" s="28"/>
      <c r="D299" s="20"/>
      <c r="E299" s="20"/>
      <c r="F299" s="20"/>
      <c r="G299" s="20"/>
      <c r="H299" s="20"/>
      <c r="I299" s="28"/>
      <c r="J299" s="20"/>
      <c r="K299" s="21"/>
    </row>
    <row r="300" s="1" customFormat="1" ht="16.5" spans="1:11">
      <c r="A300" s="30"/>
      <c r="B300" s="27"/>
      <c r="C300" s="28"/>
      <c r="D300" s="20"/>
      <c r="E300" s="20"/>
      <c r="F300" s="20"/>
      <c r="G300" s="20"/>
      <c r="H300" s="20"/>
      <c r="I300" s="28"/>
      <c r="J300" s="20"/>
      <c r="K300" s="21"/>
    </row>
    <row r="301" s="1" customFormat="1" ht="16.5" spans="1:11">
      <c r="A301" s="30"/>
      <c r="B301" s="27"/>
      <c r="C301" s="28"/>
      <c r="D301" s="20"/>
      <c r="E301" s="20"/>
      <c r="F301" s="20"/>
      <c r="G301" s="20"/>
      <c r="H301" s="20"/>
      <c r="I301" s="28"/>
      <c r="J301" s="20"/>
      <c r="K301" s="21"/>
    </row>
    <row r="302" s="1" customFormat="1" ht="16.5" spans="1:11">
      <c r="A302" s="30"/>
      <c r="B302" s="27"/>
      <c r="C302" s="28"/>
      <c r="D302" s="20"/>
      <c r="E302" s="20"/>
      <c r="F302" s="20"/>
      <c r="G302" s="20"/>
      <c r="H302" s="20"/>
      <c r="I302" s="28"/>
      <c r="J302" s="20"/>
      <c r="K302" s="21"/>
    </row>
    <row r="303" s="1" customFormat="1" ht="16.5" spans="1:11">
      <c r="A303" s="30"/>
      <c r="B303" s="27"/>
      <c r="C303" s="28"/>
      <c r="D303" s="20"/>
      <c r="E303" s="20"/>
      <c r="F303" s="20"/>
      <c r="G303" s="20"/>
      <c r="H303" s="20"/>
      <c r="I303" s="28"/>
      <c r="J303" s="20"/>
      <c r="K303" s="21"/>
    </row>
    <row r="304" s="1" customFormat="1" ht="16.5" spans="1:11">
      <c r="A304" s="30"/>
      <c r="B304" s="27"/>
      <c r="C304" s="28"/>
      <c r="D304" s="20"/>
      <c r="E304" s="20"/>
      <c r="F304" s="20"/>
      <c r="G304" s="20"/>
      <c r="H304" s="20"/>
      <c r="I304" s="28"/>
      <c r="J304" s="20"/>
      <c r="K304" s="21"/>
    </row>
    <row r="305" s="1" customFormat="1" ht="16.5" spans="1:11">
      <c r="A305" s="30"/>
      <c r="B305" s="27"/>
      <c r="C305" s="28"/>
      <c r="D305" s="20"/>
      <c r="E305" s="20"/>
      <c r="F305" s="20"/>
      <c r="G305" s="20"/>
      <c r="H305" s="20"/>
      <c r="I305" s="28"/>
      <c r="J305" s="20"/>
      <c r="K305" s="21"/>
    </row>
    <row r="306" s="1" customFormat="1" ht="16.5" spans="1:11">
      <c r="A306" s="30"/>
      <c r="B306" s="27"/>
      <c r="C306" s="28"/>
      <c r="D306" s="20"/>
      <c r="E306" s="20"/>
      <c r="F306" s="20"/>
      <c r="G306" s="20"/>
      <c r="H306" s="20"/>
      <c r="I306" s="28"/>
      <c r="J306" s="20"/>
      <c r="K306" s="21"/>
    </row>
    <row r="307" s="1" customFormat="1" ht="16.5" spans="1:11">
      <c r="A307" s="30"/>
      <c r="B307" s="27"/>
      <c r="C307" s="28"/>
      <c r="D307" s="20"/>
      <c r="E307" s="20"/>
      <c r="F307" s="20"/>
      <c r="G307" s="20"/>
      <c r="H307" s="20"/>
      <c r="I307" s="28"/>
      <c r="J307" s="20"/>
      <c r="K307" s="21"/>
    </row>
    <row r="308" s="1" customFormat="1" ht="16.5" spans="1:11">
      <c r="A308" s="30"/>
      <c r="B308" s="27"/>
      <c r="C308" s="28"/>
      <c r="D308" s="20"/>
      <c r="E308" s="20"/>
      <c r="F308" s="20"/>
      <c r="G308" s="20"/>
      <c r="H308" s="20"/>
      <c r="I308" s="28"/>
      <c r="J308" s="20"/>
      <c r="K308" s="21"/>
    </row>
    <row r="309" s="1" customFormat="1" ht="16.5" spans="1:11">
      <c r="A309" s="30"/>
      <c r="B309" s="27"/>
      <c r="C309" s="28"/>
      <c r="D309" s="20"/>
      <c r="E309" s="20"/>
      <c r="F309" s="20"/>
      <c r="G309" s="20"/>
      <c r="H309" s="20"/>
      <c r="I309" s="28"/>
      <c r="J309" s="20"/>
      <c r="K309" s="21"/>
    </row>
    <row r="310" s="1" customFormat="1" ht="16.5" spans="1:11">
      <c r="A310" s="30"/>
      <c r="B310" s="27"/>
      <c r="C310" s="28"/>
      <c r="D310" s="20"/>
      <c r="E310" s="20"/>
      <c r="F310" s="20"/>
      <c r="G310" s="20"/>
      <c r="H310" s="20"/>
      <c r="I310" s="28"/>
      <c r="J310" s="20"/>
      <c r="K310" s="21"/>
    </row>
    <row r="311" s="1" customFormat="1" ht="16.5" spans="1:11">
      <c r="A311" s="30"/>
      <c r="B311" s="27"/>
      <c r="C311" s="28"/>
      <c r="D311" s="20"/>
      <c r="E311" s="20"/>
      <c r="F311" s="20"/>
      <c r="G311" s="20"/>
      <c r="H311" s="20"/>
      <c r="I311" s="28"/>
      <c r="J311" s="20"/>
      <c r="K311" s="21"/>
    </row>
    <row r="312" s="1" customFormat="1" ht="16.5" spans="1:11">
      <c r="A312" s="30"/>
      <c r="B312" s="27"/>
      <c r="C312" s="28"/>
      <c r="D312" s="20"/>
      <c r="E312" s="20"/>
      <c r="F312" s="20"/>
      <c r="G312" s="20"/>
      <c r="H312" s="20"/>
      <c r="I312" s="28"/>
      <c r="J312" s="20"/>
      <c r="K312" s="21"/>
    </row>
    <row r="313" s="1" customFormat="1" ht="16.5" spans="1:11">
      <c r="A313" s="30"/>
      <c r="B313" s="27"/>
      <c r="C313" s="28"/>
      <c r="D313" s="20"/>
      <c r="E313" s="20"/>
      <c r="F313" s="20"/>
      <c r="G313" s="20"/>
      <c r="H313" s="20"/>
      <c r="I313" s="28"/>
      <c r="J313" s="20"/>
      <c r="K313" s="21"/>
    </row>
    <row r="314" s="1" customFormat="1" ht="16.5" spans="1:11">
      <c r="A314" s="30"/>
      <c r="B314" s="27"/>
      <c r="C314" s="28"/>
      <c r="D314" s="20"/>
      <c r="E314" s="20"/>
      <c r="F314" s="20"/>
      <c r="G314" s="20"/>
      <c r="H314" s="20"/>
      <c r="I314" s="28"/>
      <c r="J314" s="20"/>
      <c r="K314" s="21"/>
    </row>
    <row r="315" s="1" customFormat="1" ht="16.5" spans="1:11">
      <c r="A315" s="30"/>
      <c r="B315" s="27"/>
      <c r="C315" s="28"/>
      <c r="D315" s="20"/>
      <c r="E315" s="20"/>
      <c r="F315" s="20"/>
      <c r="G315" s="20"/>
      <c r="H315" s="20"/>
      <c r="I315" s="28"/>
      <c r="J315" s="20"/>
      <c r="K315" s="21"/>
    </row>
    <row r="316" s="1" customFormat="1" ht="16.5" spans="1:11">
      <c r="A316" s="30"/>
      <c r="B316" s="27"/>
      <c r="C316" s="28"/>
      <c r="D316" s="20"/>
      <c r="E316" s="20"/>
      <c r="F316" s="20"/>
      <c r="G316" s="20"/>
      <c r="H316" s="20"/>
      <c r="I316" s="28"/>
      <c r="J316" s="20"/>
      <c r="K316" s="21"/>
    </row>
    <row r="317" s="1" customFormat="1" ht="16.5" spans="1:11">
      <c r="A317" s="30"/>
      <c r="B317" s="27"/>
      <c r="C317" s="28"/>
      <c r="D317" s="20"/>
      <c r="E317" s="20"/>
      <c r="F317" s="20"/>
      <c r="G317" s="20"/>
      <c r="H317" s="20"/>
      <c r="I317" s="28"/>
      <c r="J317" s="20"/>
      <c r="K317" s="21"/>
    </row>
    <row r="318" s="1" customFormat="1" ht="16.5" spans="1:11">
      <c r="A318" s="30"/>
      <c r="B318" s="27"/>
      <c r="C318" s="28"/>
      <c r="D318" s="20"/>
      <c r="E318" s="20"/>
      <c r="F318" s="20"/>
      <c r="G318" s="20"/>
      <c r="H318" s="20"/>
      <c r="I318" s="28"/>
      <c r="J318" s="20"/>
      <c r="K318" s="21"/>
    </row>
    <row r="319" s="1" customFormat="1" ht="16.5" spans="1:11">
      <c r="A319" s="30"/>
      <c r="B319" s="27"/>
      <c r="C319" s="28"/>
      <c r="D319" s="20"/>
      <c r="E319" s="20"/>
      <c r="F319" s="20"/>
      <c r="G319" s="20"/>
      <c r="H319" s="20"/>
      <c r="I319" s="28"/>
      <c r="J319" s="20"/>
      <c r="K319" s="21"/>
    </row>
    <row r="320" s="1" customFormat="1" ht="16.5" spans="1:11">
      <c r="A320" s="30"/>
      <c r="B320" s="27"/>
      <c r="C320" s="28"/>
      <c r="D320" s="20"/>
      <c r="E320" s="20"/>
      <c r="F320" s="20"/>
      <c r="G320" s="20"/>
      <c r="H320" s="20"/>
      <c r="I320" s="28"/>
      <c r="J320" s="20"/>
      <c r="K320" s="21"/>
    </row>
    <row r="321" s="1" customFormat="1" ht="16.5" spans="1:11">
      <c r="A321" s="30"/>
      <c r="B321" s="27"/>
      <c r="C321" s="28"/>
      <c r="D321" s="20"/>
      <c r="E321" s="20"/>
      <c r="F321" s="20"/>
      <c r="G321" s="20"/>
      <c r="H321" s="20"/>
      <c r="I321" s="28"/>
      <c r="J321" s="20"/>
      <c r="K321" s="21"/>
    </row>
    <row r="322" s="1" customFormat="1" ht="16.5" spans="1:11">
      <c r="A322" s="30"/>
      <c r="B322" s="27"/>
      <c r="C322" s="28"/>
      <c r="D322" s="20"/>
      <c r="E322" s="20"/>
      <c r="F322" s="20"/>
      <c r="G322" s="20"/>
      <c r="H322" s="20"/>
      <c r="I322" s="28"/>
      <c r="J322" s="20"/>
      <c r="K322" s="21"/>
    </row>
    <row r="323" s="1" customFormat="1" ht="16.5" spans="1:11">
      <c r="A323" s="30"/>
      <c r="B323" s="27"/>
      <c r="C323" s="28"/>
      <c r="D323" s="20"/>
      <c r="E323" s="20"/>
      <c r="F323" s="20"/>
      <c r="G323" s="20"/>
      <c r="H323" s="20"/>
      <c r="I323" s="28"/>
      <c r="J323" s="20"/>
      <c r="K323" s="21"/>
    </row>
    <row r="324" s="1" customFormat="1" ht="16.5" spans="1:11">
      <c r="A324" s="30"/>
      <c r="B324" s="27"/>
      <c r="C324" s="28"/>
      <c r="D324" s="20"/>
      <c r="E324" s="20"/>
      <c r="F324" s="20"/>
      <c r="G324" s="20"/>
      <c r="H324" s="20"/>
      <c r="I324" s="28"/>
      <c r="J324" s="20"/>
      <c r="K324" s="21"/>
    </row>
    <row r="325" s="1" customFormat="1" ht="16.5" spans="1:11">
      <c r="A325" s="30"/>
      <c r="B325" s="27"/>
      <c r="C325" s="28"/>
      <c r="D325" s="20"/>
      <c r="E325" s="20"/>
      <c r="F325" s="20"/>
      <c r="G325" s="20"/>
      <c r="H325" s="20"/>
      <c r="I325" s="28"/>
      <c r="J325" s="20"/>
      <c r="K325" s="21"/>
    </row>
    <row r="326" s="1" customFormat="1" ht="16.5" spans="1:11">
      <c r="A326" s="30"/>
      <c r="B326" s="27"/>
      <c r="C326" s="28"/>
      <c r="D326" s="20"/>
      <c r="E326" s="20"/>
      <c r="F326" s="20"/>
      <c r="G326" s="20"/>
      <c r="H326" s="20"/>
      <c r="I326" s="28"/>
      <c r="J326" s="20"/>
      <c r="K326" s="21"/>
    </row>
    <row r="327" s="1" customFormat="1" ht="16.5" spans="1:11">
      <c r="A327" s="30"/>
      <c r="B327" s="27"/>
      <c r="C327" s="28"/>
      <c r="D327" s="20"/>
      <c r="E327" s="20"/>
      <c r="F327" s="20"/>
      <c r="G327" s="20"/>
      <c r="H327" s="20"/>
      <c r="I327" s="28"/>
      <c r="J327" s="20"/>
      <c r="K327" s="21"/>
    </row>
    <row r="328" s="1" customFormat="1" ht="16.5" spans="1:11">
      <c r="A328" s="30"/>
      <c r="B328" s="27"/>
      <c r="C328" s="28"/>
      <c r="D328" s="20"/>
      <c r="E328" s="20"/>
      <c r="F328" s="20"/>
      <c r="G328" s="20"/>
      <c r="H328" s="20"/>
      <c r="I328" s="28"/>
      <c r="J328" s="20"/>
      <c r="K328" s="21"/>
    </row>
    <row r="329" s="1" customFormat="1" ht="16.5" spans="1:11">
      <c r="A329" s="30"/>
      <c r="B329" s="27"/>
      <c r="C329" s="28"/>
      <c r="D329" s="20"/>
      <c r="E329" s="20"/>
      <c r="F329" s="20"/>
      <c r="G329" s="20"/>
      <c r="H329" s="20"/>
      <c r="I329" s="28"/>
      <c r="J329" s="20"/>
      <c r="K329" s="21"/>
    </row>
    <row r="330" s="1" customFormat="1" ht="16.5" spans="1:11">
      <c r="A330" s="30"/>
      <c r="B330" s="27"/>
      <c r="C330" s="28"/>
      <c r="D330" s="20"/>
      <c r="E330" s="20"/>
      <c r="F330" s="20"/>
      <c r="G330" s="20"/>
      <c r="H330" s="20"/>
      <c r="I330" s="28"/>
      <c r="J330" s="20"/>
      <c r="K330" s="21"/>
    </row>
    <row r="331" s="1" customFormat="1" ht="16.5" spans="1:11">
      <c r="A331" s="30"/>
      <c r="B331" s="27"/>
      <c r="C331" s="28"/>
      <c r="D331" s="20"/>
      <c r="E331" s="20"/>
      <c r="F331" s="20"/>
      <c r="G331" s="20"/>
      <c r="H331" s="20"/>
      <c r="I331" s="28"/>
      <c r="J331" s="20"/>
      <c r="K331" s="21"/>
    </row>
    <row r="332" s="1" customFormat="1" ht="16.5" spans="1:11">
      <c r="A332" s="30"/>
      <c r="B332" s="27"/>
      <c r="C332" s="28"/>
      <c r="D332" s="20"/>
      <c r="E332" s="20"/>
      <c r="F332" s="20"/>
      <c r="G332" s="20"/>
      <c r="H332" s="20"/>
      <c r="I332" s="28"/>
      <c r="J332" s="20"/>
      <c r="K332" s="21"/>
    </row>
    <row r="333" s="1" customFormat="1" ht="16.5" spans="1:11">
      <c r="A333" s="30"/>
      <c r="B333" s="27"/>
      <c r="C333" s="28"/>
      <c r="D333" s="20"/>
      <c r="E333" s="20"/>
      <c r="F333" s="20"/>
      <c r="G333" s="20"/>
      <c r="H333" s="20"/>
      <c r="I333" s="28"/>
      <c r="J333" s="20"/>
      <c r="K333" s="21"/>
    </row>
    <row r="334" s="1" customFormat="1" ht="16.5" spans="1:11">
      <c r="A334" s="30"/>
      <c r="B334" s="27"/>
      <c r="C334" s="28"/>
      <c r="D334" s="20"/>
      <c r="E334" s="20"/>
      <c r="F334" s="20"/>
      <c r="G334" s="20"/>
      <c r="H334" s="20"/>
      <c r="I334" s="28"/>
      <c r="J334" s="20"/>
      <c r="K334" s="21"/>
    </row>
    <row r="335" s="1" customFormat="1" ht="16.5" spans="1:11">
      <c r="A335" s="30"/>
      <c r="B335" s="27"/>
      <c r="C335" s="28"/>
      <c r="D335" s="20"/>
      <c r="E335" s="20"/>
      <c r="F335" s="20"/>
      <c r="G335" s="20"/>
      <c r="H335" s="20"/>
      <c r="I335" s="28"/>
      <c r="J335" s="20"/>
      <c r="K335" s="21"/>
    </row>
    <row r="336" s="1" customFormat="1" ht="16.5" spans="1:11">
      <c r="A336" s="30"/>
      <c r="B336" s="27"/>
      <c r="C336" s="28"/>
      <c r="D336" s="20"/>
      <c r="E336" s="20"/>
      <c r="F336" s="20"/>
      <c r="G336" s="20"/>
      <c r="H336" s="20"/>
      <c r="I336" s="28"/>
      <c r="J336" s="20"/>
      <c r="K336" s="21"/>
    </row>
    <row r="337" s="1" customFormat="1" ht="16.5" spans="1:11">
      <c r="A337" s="30"/>
      <c r="B337" s="27"/>
      <c r="C337" s="28"/>
      <c r="D337" s="20"/>
      <c r="E337" s="20"/>
      <c r="F337" s="20"/>
      <c r="G337" s="20"/>
      <c r="H337" s="20"/>
      <c r="I337" s="28"/>
      <c r="J337" s="20"/>
      <c r="K337" s="21"/>
    </row>
    <row r="338" s="1" customFormat="1" ht="16.5" spans="1:11">
      <c r="A338" s="30"/>
      <c r="B338" s="27"/>
      <c r="C338" s="28"/>
      <c r="D338" s="20"/>
      <c r="E338" s="20"/>
      <c r="F338" s="20"/>
      <c r="G338" s="20"/>
      <c r="H338" s="20"/>
      <c r="I338" s="28"/>
      <c r="J338" s="20"/>
      <c r="K338" s="21"/>
    </row>
    <row r="339" s="1" customFormat="1" ht="16.5" spans="1:11">
      <c r="A339" s="30"/>
      <c r="B339" s="27"/>
      <c r="C339" s="28"/>
      <c r="D339" s="20"/>
      <c r="E339" s="20"/>
      <c r="F339" s="20"/>
      <c r="G339" s="20"/>
      <c r="H339" s="20"/>
      <c r="I339" s="28"/>
      <c r="J339" s="20"/>
      <c r="K339" s="21"/>
    </row>
    <row r="340" s="1" customFormat="1" ht="16.5" spans="1:11">
      <c r="A340" s="30"/>
      <c r="B340" s="27"/>
      <c r="C340" s="28"/>
      <c r="D340" s="20"/>
      <c r="E340" s="20"/>
      <c r="F340" s="20"/>
      <c r="G340" s="20"/>
      <c r="H340" s="20"/>
      <c r="I340" s="28"/>
      <c r="J340" s="20"/>
      <c r="K340" s="21"/>
    </row>
    <row r="341" s="1" customFormat="1" ht="16.5" spans="1:11">
      <c r="A341" s="30"/>
      <c r="B341" s="27"/>
      <c r="C341" s="28"/>
      <c r="D341" s="20"/>
      <c r="E341" s="20"/>
      <c r="F341" s="20"/>
      <c r="G341" s="20"/>
      <c r="H341" s="20"/>
      <c r="I341" s="28"/>
      <c r="J341" s="20"/>
      <c r="K341" s="21"/>
    </row>
    <row r="342" s="1" customFormat="1" ht="16.5" spans="1:11">
      <c r="A342" s="30"/>
      <c r="B342" s="27"/>
      <c r="C342" s="28"/>
      <c r="D342" s="20"/>
      <c r="E342" s="20"/>
      <c r="F342" s="20"/>
      <c r="G342" s="20"/>
      <c r="H342" s="20"/>
      <c r="I342" s="28"/>
      <c r="J342" s="20"/>
      <c r="K342" s="21"/>
    </row>
    <row r="343" s="1" customFormat="1" ht="16.5" spans="1:11">
      <c r="A343" s="30"/>
      <c r="B343" s="27"/>
      <c r="C343" s="28"/>
      <c r="D343" s="20"/>
      <c r="E343" s="20"/>
      <c r="F343" s="20"/>
      <c r="G343" s="20"/>
      <c r="H343" s="20"/>
      <c r="I343" s="28"/>
      <c r="J343" s="20"/>
      <c r="K343" s="21"/>
    </row>
    <row r="344" s="1" customFormat="1" ht="16.5" spans="1:11">
      <c r="A344" s="30"/>
      <c r="B344" s="27"/>
      <c r="C344" s="28"/>
      <c r="D344" s="20"/>
      <c r="E344" s="20"/>
      <c r="F344" s="20"/>
      <c r="G344" s="20"/>
      <c r="H344" s="20"/>
      <c r="I344" s="28"/>
      <c r="J344" s="20"/>
      <c r="K344" s="21"/>
    </row>
    <row r="345" s="1" customFormat="1" ht="16.5" spans="1:11">
      <c r="A345" s="30"/>
      <c r="B345" s="27"/>
      <c r="C345" s="28"/>
      <c r="D345" s="20"/>
      <c r="E345" s="20"/>
      <c r="F345" s="20"/>
      <c r="G345" s="20"/>
      <c r="H345" s="20"/>
      <c r="I345" s="28"/>
      <c r="J345" s="20"/>
      <c r="K345" s="21"/>
    </row>
    <row r="346" s="1" customFormat="1" ht="16.5" spans="1:11">
      <c r="A346" s="30"/>
      <c r="B346" s="27"/>
      <c r="C346" s="28"/>
      <c r="D346" s="20"/>
      <c r="E346" s="20"/>
      <c r="F346" s="20"/>
      <c r="G346" s="20"/>
      <c r="H346" s="20"/>
      <c r="I346" s="28"/>
      <c r="J346" s="20"/>
      <c r="K346" s="21"/>
    </row>
    <row r="347" s="1" customFormat="1" ht="16.5" spans="1:11">
      <c r="A347" s="30"/>
      <c r="B347" s="27"/>
      <c r="C347" s="28"/>
      <c r="D347" s="20"/>
      <c r="E347" s="20"/>
      <c r="F347" s="20"/>
      <c r="G347" s="20"/>
      <c r="H347" s="20"/>
      <c r="I347" s="28"/>
      <c r="J347" s="20"/>
      <c r="K347" s="21"/>
    </row>
    <row r="348" s="1" customFormat="1" ht="16.5" spans="1:11">
      <c r="A348" s="30"/>
      <c r="B348" s="27"/>
      <c r="C348" s="28"/>
      <c r="D348" s="20"/>
      <c r="E348" s="20"/>
      <c r="F348" s="20"/>
      <c r="G348" s="20"/>
      <c r="H348" s="20"/>
      <c r="I348" s="28"/>
      <c r="J348" s="20"/>
      <c r="K348" s="21"/>
    </row>
    <row r="349" s="1" customFormat="1" ht="16.5" spans="1:11">
      <c r="A349" s="30"/>
      <c r="B349" s="27"/>
      <c r="C349" s="28"/>
      <c r="D349" s="20"/>
      <c r="E349" s="20"/>
      <c r="F349" s="20"/>
      <c r="G349" s="20"/>
      <c r="H349" s="20"/>
      <c r="I349" s="28"/>
      <c r="J349" s="20"/>
      <c r="K349" s="21"/>
    </row>
    <row r="350" s="1" customFormat="1" ht="16.5" spans="1:11">
      <c r="A350" s="30"/>
      <c r="B350" s="27"/>
      <c r="C350" s="28"/>
      <c r="D350" s="20"/>
      <c r="E350" s="20"/>
      <c r="F350" s="20"/>
      <c r="G350" s="20"/>
      <c r="H350" s="20"/>
      <c r="I350" s="28"/>
      <c r="J350" s="20"/>
      <c r="K350" s="21"/>
    </row>
    <row r="351" s="1" customFormat="1" ht="16.5" spans="1:11">
      <c r="A351" s="30"/>
      <c r="B351" s="27"/>
      <c r="C351" s="28"/>
      <c r="D351" s="20"/>
      <c r="E351" s="20"/>
      <c r="F351" s="20"/>
      <c r="G351" s="20"/>
      <c r="H351" s="20"/>
      <c r="I351" s="28"/>
      <c r="J351" s="20"/>
      <c r="K351" s="21"/>
    </row>
    <row r="352" s="1" customFormat="1" ht="16.5" spans="1:11">
      <c r="A352" s="30"/>
      <c r="B352" s="27"/>
      <c r="C352" s="28"/>
      <c r="D352" s="20"/>
      <c r="E352" s="20"/>
      <c r="F352" s="20"/>
      <c r="G352" s="20"/>
      <c r="H352" s="20"/>
      <c r="I352" s="28"/>
      <c r="J352" s="20"/>
      <c r="K352" s="21"/>
    </row>
    <row r="353" s="1" customFormat="1" ht="16.5" spans="1:11">
      <c r="A353" s="30"/>
      <c r="B353" s="27"/>
      <c r="C353" s="28"/>
      <c r="D353" s="20"/>
      <c r="E353" s="20"/>
      <c r="F353" s="20"/>
      <c r="G353" s="20"/>
      <c r="H353" s="20"/>
      <c r="I353" s="28"/>
      <c r="J353" s="20"/>
      <c r="K353" s="21"/>
    </row>
    <row r="354" s="1" customFormat="1" ht="16.5" spans="1:11">
      <c r="A354" s="30"/>
      <c r="B354" s="27"/>
      <c r="C354" s="28"/>
      <c r="D354" s="20"/>
      <c r="E354" s="20"/>
      <c r="F354" s="20"/>
      <c r="G354" s="20"/>
      <c r="H354" s="20"/>
      <c r="I354" s="28"/>
      <c r="J354" s="20"/>
      <c r="K354" s="21"/>
    </row>
    <row r="355" s="1" customFormat="1" ht="16.5" spans="1:11">
      <c r="A355" s="30"/>
      <c r="B355" s="27"/>
      <c r="C355" s="28"/>
      <c r="D355" s="20"/>
      <c r="E355" s="20"/>
      <c r="F355" s="20"/>
      <c r="G355" s="20"/>
      <c r="H355" s="20"/>
      <c r="I355" s="28"/>
      <c r="J355" s="20"/>
      <c r="K355" s="21"/>
    </row>
    <row r="356" s="1" customFormat="1" ht="16.5" spans="1:11">
      <c r="A356" s="30"/>
      <c r="B356" s="27"/>
      <c r="C356" s="28"/>
      <c r="D356" s="20"/>
      <c r="E356" s="20"/>
      <c r="F356" s="20"/>
      <c r="G356" s="20"/>
      <c r="H356" s="20"/>
      <c r="I356" s="28"/>
      <c r="J356" s="20"/>
      <c r="K356" s="21"/>
    </row>
    <row r="357" s="1" customFormat="1" ht="16.5" spans="1:11">
      <c r="A357" s="30"/>
      <c r="B357" s="27"/>
      <c r="C357" s="28"/>
      <c r="D357" s="20"/>
      <c r="E357" s="20"/>
      <c r="F357" s="20"/>
      <c r="G357" s="20"/>
      <c r="H357" s="20"/>
      <c r="I357" s="28"/>
      <c r="J357" s="20"/>
      <c r="K357" s="21"/>
    </row>
    <row r="358" s="1" customFormat="1" ht="16.5" spans="1:11">
      <c r="A358" s="30"/>
      <c r="B358" s="27"/>
      <c r="C358" s="28"/>
      <c r="D358" s="20"/>
      <c r="E358" s="20"/>
      <c r="F358" s="20"/>
      <c r="G358" s="20"/>
      <c r="H358" s="20"/>
      <c r="I358" s="28"/>
      <c r="J358" s="20"/>
      <c r="K358" s="21"/>
    </row>
    <row r="359" s="1" customFormat="1" ht="16.5" spans="1:11">
      <c r="A359" s="30"/>
      <c r="B359" s="27"/>
      <c r="C359" s="28"/>
      <c r="D359" s="20"/>
      <c r="E359" s="20"/>
      <c r="F359" s="20"/>
      <c r="G359" s="20"/>
      <c r="H359" s="20"/>
      <c r="I359" s="28"/>
      <c r="J359" s="20"/>
      <c r="K359" s="21"/>
    </row>
    <row r="360" s="1" customFormat="1" ht="16.5" spans="1:11">
      <c r="A360" s="30"/>
      <c r="B360" s="27"/>
      <c r="C360" s="28"/>
      <c r="D360" s="20"/>
      <c r="E360" s="20"/>
      <c r="F360" s="20"/>
      <c r="G360" s="20"/>
      <c r="H360" s="20"/>
      <c r="I360" s="28"/>
      <c r="J360" s="20"/>
      <c r="K360" s="21"/>
    </row>
    <row r="361" s="1" customFormat="1" ht="16.5" spans="1:11">
      <c r="A361" s="30"/>
      <c r="B361" s="27"/>
      <c r="C361" s="28"/>
      <c r="D361" s="20"/>
      <c r="E361" s="20"/>
      <c r="F361" s="20"/>
      <c r="G361" s="20"/>
      <c r="H361" s="20"/>
      <c r="I361" s="28"/>
      <c r="J361" s="20"/>
      <c r="K361" s="21"/>
    </row>
    <row r="362" s="1" customFormat="1" ht="16.5" spans="1:11">
      <c r="A362" s="30"/>
      <c r="B362" s="27"/>
      <c r="C362" s="28"/>
      <c r="D362" s="20"/>
      <c r="E362" s="20"/>
      <c r="F362" s="20"/>
      <c r="G362" s="20"/>
      <c r="H362" s="20"/>
      <c r="I362" s="28"/>
      <c r="J362" s="20"/>
      <c r="K362" s="21"/>
    </row>
    <row r="363" s="1" customFormat="1" ht="16.5" spans="1:11">
      <c r="A363" s="30"/>
      <c r="B363" s="27"/>
      <c r="C363" s="28"/>
      <c r="D363" s="20"/>
      <c r="E363" s="20"/>
      <c r="F363" s="20"/>
      <c r="G363" s="20"/>
      <c r="H363" s="20"/>
      <c r="I363" s="28"/>
      <c r="J363" s="20"/>
      <c r="K363" s="21"/>
    </row>
    <row r="364" s="1" customFormat="1" ht="16.5" spans="1:11">
      <c r="A364" s="30"/>
      <c r="B364" s="27"/>
      <c r="C364" s="28"/>
      <c r="D364" s="20"/>
      <c r="E364" s="20"/>
      <c r="F364" s="20"/>
      <c r="G364" s="20"/>
      <c r="H364" s="20"/>
      <c r="I364" s="28"/>
      <c r="J364" s="20"/>
      <c r="K364" s="21"/>
    </row>
    <row r="365" s="1" customFormat="1" ht="16.5" spans="1:11">
      <c r="A365" s="30"/>
      <c r="B365" s="27"/>
      <c r="C365" s="28"/>
      <c r="D365" s="20"/>
      <c r="E365" s="20"/>
      <c r="F365" s="20"/>
      <c r="G365" s="20"/>
      <c r="H365" s="20"/>
      <c r="I365" s="28"/>
      <c r="J365" s="20"/>
      <c r="K365" s="21"/>
    </row>
    <row r="366" s="1" customFormat="1" ht="16.5" spans="1:11">
      <c r="A366" s="30"/>
      <c r="B366" s="27"/>
      <c r="C366" s="28"/>
      <c r="D366" s="20"/>
      <c r="E366" s="20"/>
      <c r="F366" s="20"/>
      <c r="G366" s="20"/>
      <c r="H366" s="20"/>
      <c r="I366" s="28"/>
      <c r="J366" s="20"/>
      <c r="K366" s="21"/>
    </row>
    <row r="367" s="1" customFormat="1" ht="16.5" spans="1:11">
      <c r="A367" s="30"/>
      <c r="B367" s="27"/>
      <c r="C367" s="28"/>
      <c r="D367" s="20"/>
      <c r="E367" s="20"/>
      <c r="F367" s="20"/>
      <c r="G367" s="20"/>
      <c r="H367" s="20"/>
      <c r="I367" s="28"/>
      <c r="J367" s="20"/>
      <c r="K367" s="21"/>
    </row>
    <row r="368" s="1" customFormat="1" ht="16.5" spans="1:11">
      <c r="A368" s="30"/>
      <c r="B368" s="27"/>
      <c r="C368" s="28"/>
      <c r="D368" s="20"/>
      <c r="E368" s="20"/>
      <c r="F368" s="20"/>
      <c r="G368" s="20"/>
      <c r="H368" s="20"/>
      <c r="I368" s="28"/>
      <c r="J368" s="20"/>
      <c r="K368" s="21"/>
    </row>
    <row r="369" s="1" customFormat="1" ht="16.5" spans="1:11">
      <c r="A369" s="30"/>
      <c r="B369" s="27"/>
      <c r="C369" s="28"/>
      <c r="D369" s="20"/>
      <c r="E369" s="20"/>
      <c r="F369" s="20"/>
      <c r="G369" s="20"/>
      <c r="H369" s="20"/>
      <c r="I369" s="28"/>
      <c r="J369" s="20"/>
      <c r="K369" s="21"/>
    </row>
    <row r="370" s="1" customFormat="1" ht="16.5" spans="1:11">
      <c r="A370" s="30"/>
      <c r="B370" s="27"/>
      <c r="C370" s="28"/>
      <c r="D370" s="20"/>
      <c r="E370" s="20"/>
      <c r="F370" s="20"/>
      <c r="G370" s="20"/>
      <c r="H370" s="20"/>
      <c r="I370" s="28"/>
      <c r="J370" s="20"/>
      <c r="K370" s="21"/>
    </row>
    <row r="371" s="1" customFormat="1" ht="16.5" spans="1:11">
      <c r="A371" s="30"/>
      <c r="B371" s="27"/>
      <c r="C371" s="28"/>
      <c r="D371" s="20"/>
      <c r="E371" s="20"/>
      <c r="F371" s="20"/>
      <c r="G371" s="20"/>
      <c r="H371" s="20"/>
      <c r="I371" s="28"/>
      <c r="J371" s="20"/>
      <c r="K371" s="21"/>
    </row>
    <row r="372" s="1" customFormat="1" ht="16.5" spans="1:11">
      <c r="A372" s="30"/>
      <c r="B372" s="27"/>
      <c r="C372" s="28"/>
      <c r="D372" s="20"/>
      <c r="E372" s="20"/>
      <c r="F372" s="20"/>
      <c r="G372" s="20"/>
      <c r="H372" s="20"/>
      <c r="I372" s="28"/>
      <c r="J372" s="20"/>
      <c r="K372" s="21"/>
    </row>
    <row r="373" s="1" customFormat="1" ht="16.5" spans="1:11">
      <c r="A373" s="30"/>
      <c r="B373" s="27"/>
      <c r="C373" s="28"/>
      <c r="D373" s="20"/>
      <c r="E373" s="20"/>
      <c r="F373" s="20"/>
      <c r="G373" s="20"/>
      <c r="H373" s="20"/>
      <c r="I373" s="28"/>
      <c r="J373" s="20"/>
      <c r="K373" s="21"/>
    </row>
    <row r="374" s="1" customFormat="1" ht="16.5" spans="1:11">
      <c r="A374" s="30"/>
      <c r="B374" s="27"/>
      <c r="C374" s="28"/>
      <c r="D374" s="20"/>
      <c r="E374" s="20"/>
      <c r="F374" s="20"/>
      <c r="G374" s="20"/>
      <c r="H374" s="20"/>
      <c r="I374" s="28"/>
      <c r="J374" s="20"/>
      <c r="K374" s="21"/>
    </row>
    <row r="375" s="1" customFormat="1" ht="16.5" spans="1:11">
      <c r="A375" s="30"/>
      <c r="B375" s="27"/>
      <c r="C375" s="28"/>
      <c r="D375" s="20"/>
      <c r="E375" s="20"/>
      <c r="F375" s="20"/>
      <c r="G375" s="20"/>
      <c r="H375" s="20"/>
      <c r="I375" s="28"/>
      <c r="J375" s="20"/>
      <c r="K375" s="21"/>
    </row>
    <row r="376" s="1" customFormat="1" ht="16.5" spans="1:11">
      <c r="A376" s="30"/>
      <c r="B376" s="27"/>
      <c r="C376" s="28"/>
      <c r="D376" s="20"/>
      <c r="E376" s="20"/>
      <c r="F376" s="20"/>
      <c r="G376" s="20"/>
      <c r="H376" s="20"/>
      <c r="I376" s="28"/>
      <c r="J376" s="20"/>
      <c r="K376" s="21"/>
    </row>
    <row r="377" s="1" customFormat="1" ht="16.5" spans="1:11">
      <c r="A377" s="30"/>
      <c r="B377" s="27"/>
      <c r="C377" s="28"/>
      <c r="D377" s="20"/>
      <c r="E377" s="20"/>
      <c r="F377" s="20"/>
      <c r="G377" s="20"/>
      <c r="H377" s="20"/>
      <c r="I377" s="28"/>
      <c r="J377" s="20"/>
      <c r="K377" s="21"/>
    </row>
    <row r="378" s="1" customFormat="1" ht="16.5" spans="1:11">
      <c r="A378" s="30"/>
      <c r="B378" s="27"/>
      <c r="C378" s="28"/>
      <c r="D378" s="20"/>
      <c r="E378" s="20"/>
      <c r="F378" s="20"/>
      <c r="G378" s="20"/>
      <c r="H378" s="20"/>
      <c r="I378" s="28"/>
      <c r="J378" s="20"/>
      <c r="K378" s="21"/>
    </row>
    <row r="379" s="1" customFormat="1" ht="16.5" spans="1:11">
      <c r="A379" s="30"/>
      <c r="B379" s="27"/>
      <c r="C379" s="28"/>
      <c r="D379" s="20"/>
      <c r="E379" s="20"/>
      <c r="F379" s="20"/>
      <c r="G379" s="20"/>
      <c r="H379" s="20"/>
      <c r="I379" s="28"/>
      <c r="J379" s="20"/>
      <c r="K379" s="21"/>
    </row>
    <row r="380" s="1" customFormat="1" ht="16.5" spans="1:11">
      <c r="A380" s="30"/>
      <c r="B380" s="27"/>
      <c r="C380" s="28"/>
      <c r="D380" s="20"/>
      <c r="E380" s="20"/>
      <c r="F380" s="20"/>
      <c r="G380" s="20"/>
      <c r="H380" s="20"/>
      <c r="I380" s="28"/>
      <c r="J380" s="20"/>
      <c r="K380" s="21"/>
    </row>
    <row r="381" s="1" customFormat="1" ht="16.5" spans="1:11">
      <c r="A381" s="30"/>
      <c r="B381" s="27"/>
      <c r="C381" s="28"/>
      <c r="D381" s="20"/>
      <c r="E381" s="20"/>
      <c r="F381" s="20"/>
      <c r="G381" s="20"/>
      <c r="H381" s="20"/>
      <c r="I381" s="28"/>
      <c r="J381" s="20"/>
      <c r="K381" s="21"/>
    </row>
    <row r="382" s="1" customFormat="1" ht="16.5" spans="1:11">
      <c r="A382" s="30"/>
      <c r="B382" s="27"/>
      <c r="C382" s="28"/>
      <c r="D382" s="20"/>
      <c r="E382" s="20"/>
      <c r="F382" s="20"/>
      <c r="G382" s="20"/>
      <c r="H382" s="20"/>
      <c r="I382" s="28"/>
      <c r="J382" s="20"/>
      <c r="K382" s="21"/>
    </row>
    <row r="383" s="1" customFormat="1" ht="16.5" spans="1:11">
      <c r="A383" s="30"/>
      <c r="B383" s="27"/>
      <c r="C383" s="28"/>
      <c r="D383" s="20"/>
      <c r="E383" s="20"/>
      <c r="F383" s="20"/>
      <c r="G383" s="20"/>
      <c r="H383" s="20"/>
      <c r="I383" s="28"/>
      <c r="J383" s="20"/>
      <c r="K383" s="21"/>
    </row>
    <row r="384" s="1" customFormat="1" ht="16.5" spans="1:11">
      <c r="A384" s="30"/>
      <c r="B384" s="27"/>
      <c r="C384" s="28"/>
      <c r="D384" s="20"/>
      <c r="E384" s="20"/>
      <c r="F384" s="20"/>
      <c r="G384" s="20"/>
      <c r="H384" s="20"/>
      <c r="I384" s="28"/>
      <c r="J384" s="20"/>
      <c r="K384" s="21"/>
    </row>
    <row r="385" s="1" customFormat="1" ht="16.5" spans="1:11">
      <c r="A385" s="30"/>
      <c r="B385" s="27"/>
      <c r="C385" s="28"/>
      <c r="D385" s="20"/>
      <c r="E385" s="20"/>
      <c r="F385" s="20"/>
      <c r="G385" s="20"/>
      <c r="H385" s="20"/>
      <c r="I385" s="28"/>
      <c r="J385" s="20"/>
      <c r="K385" s="21"/>
    </row>
    <row r="386" s="1" customFormat="1" ht="16.5" spans="1:11">
      <c r="A386" s="30"/>
      <c r="B386" s="27"/>
      <c r="C386" s="28"/>
      <c r="D386" s="20"/>
      <c r="E386" s="20"/>
      <c r="F386" s="20"/>
      <c r="G386" s="20"/>
      <c r="H386" s="20"/>
      <c r="I386" s="28"/>
      <c r="J386" s="20"/>
      <c r="K386" s="21"/>
    </row>
    <row r="387" s="1" customFormat="1" ht="16.5" spans="1:11">
      <c r="A387" s="30"/>
      <c r="B387" s="27"/>
      <c r="C387" s="28"/>
      <c r="D387" s="20"/>
      <c r="E387" s="20"/>
      <c r="F387" s="20"/>
      <c r="G387" s="20"/>
      <c r="H387" s="20"/>
      <c r="I387" s="28"/>
      <c r="J387" s="20"/>
      <c r="K387" s="21"/>
    </row>
    <row r="388" s="1" customFormat="1" ht="16.5" spans="1:11">
      <c r="A388" s="30"/>
      <c r="B388" s="27"/>
      <c r="C388" s="28"/>
      <c r="D388" s="20"/>
      <c r="E388" s="20"/>
      <c r="F388" s="20"/>
      <c r="G388" s="20"/>
      <c r="H388" s="20"/>
      <c r="I388" s="28"/>
      <c r="J388" s="20"/>
      <c r="K388" s="21"/>
    </row>
    <row r="389" s="1" customFormat="1" ht="16.5" spans="1:11">
      <c r="A389" s="30"/>
      <c r="B389" s="27"/>
      <c r="C389" s="28"/>
      <c r="D389" s="20"/>
      <c r="E389" s="20"/>
      <c r="F389" s="20"/>
      <c r="G389" s="20"/>
      <c r="H389" s="20"/>
      <c r="I389" s="28"/>
      <c r="J389" s="20"/>
      <c r="K389" s="21"/>
    </row>
    <row r="390" s="1" customFormat="1" ht="16.5" spans="1:11">
      <c r="A390" s="30"/>
      <c r="B390" s="27"/>
      <c r="C390" s="28"/>
      <c r="D390" s="20"/>
      <c r="E390" s="20"/>
      <c r="F390" s="20"/>
      <c r="G390" s="20"/>
      <c r="H390" s="20"/>
      <c r="I390" s="28"/>
      <c r="J390" s="20"/>
      <c r="K390" s="21"/>
    </row>
    <row r="391" s="1" customFormat="1" ht="16.5" spans="1:11">
      <c r="A391" s="30"/>
      <c r="B391" s="27"/>
      <c r="C391" s="28"/>
      <c r="D391" s="20"/>
      <c r="E391" s="20"/>
      <c r="F391" s="20"/>
      <c r="G391" s="20"/>
      <c r="H391" s="20"/>
      <c r="I391" s="28"/>
      <c r="J391" s="20"/>
      <c r="K391" s="21"/>
    </row>
    <row r="392" s="1" customFormat="1" ht="16.5" spans="1:11">
      <c r="A392" s="30"/>
      <c r="B392" s="27"/>
      <c r="C392" s="28"/>
      <c r="D392" s="20"/>
      <c r="E392" s="20"/>
      <c r="F392" s="20"/>
      <c r="G392" s="20"/>
      <c r="H392" s="20"/>
      <c r="I392" s="28"/>
      <c r="J392" s="20"/>
      <c r="K392" s="21"/>
    </row>
    <row r="393" s="1" customFormat="1" ht="16.5" spans="1:11">
      <c r="A393" s="30"/>
      <c r="B393" s="27"/>
      <c r="C393" s="28"/>
      <c r="D393" s="20"/>
      <c r="E393" s="20"/>
      <c r="F393" s="20"/>
      <c r="G393" s="20"/>
      <c r="H393" s="20"/>
      <c r="I393" s="28"/>
      <c r="J393" s="20"/>
      <c r="K393" s="21"/>
    </row>
    <row r="394" s="1" customFormat="1" ht="16.5" spans="1:11">
      <c r="A394" s="30"/>
      <c r="B394" s="27"/>
      <c r="C394" s="28"/>
      <c r="D394" s="20"/>
      <c r="E394" s="20"/>
      <c r="F394" s="20"/>
      <c r="G394" s="20"/>
      <c r="H394" s="20"/>
      <c r="I394" s="28"/>
      <c r="J394" s="20"/>
      <c r="K394" s="21"/>
    </row>
    <row r="395" s="1" customFormat="1" ht="16.5" spans="1:11">
      <c r="A395" s="30"/>
      <c r="B395" s="27"/>
      <c r="C395" s="28"/>
      <c r="D395" s="20"/>
      <c r="E395" s="20"/>
      <c r="F395" s="20"/>
      <c r="G395" s="20"/>
      <c r="H395" s="20"/>
      <c r="I395" s="28"/>
      <c r="J395" s="20"/>
      <c r="K395" s="21"/>
    </row>
    <row r="396" s="1" customFormat="1" ht="16.5" spans="1:11">
      <c r="A396" s="30"/>
      <c r="B396" s="27"/>
      <c r="C396" s="28"/>
      <c r="D396" s="20"/>
      <c r="E396" s="20"/>
      <c r="F396" s="20"/>
      <c r="G396" s="20"/>
      <c r="H396" s="20"/>
      <c r="I396" s="28"/>
      <c r="J396" s="20"/>
      <c r="K396" s="21"/>
    </row>
    <row r="397" s="1" customFormat="1" ht="16.5" spans="1:11">
      <c r="A397" s="30"/>
      <c r="B397" s="27"/>
      <c r="C397" s="28"/>
      <c r="D397" s="20"/>
      <c r="E397" s="20"/>
      <c r="F397" s="20"/>
      <c r="G397" s="20"/>
      <c r="H397" s="20"/>
      <c r="I397" s="28"/>
      <c r="J397" s="20"/>
      <c r="K397" s="21"/>
    </row>
    <row r="398" s="1" customFormat="1" ht="16.5" spans="1:11">
      <c r="A398" s="30"/>
      <c r="B398" s="27"/>
      <c r="C398" s="28"/>
      <c r="D398" s="20"/>
      <c r="E398" s="20"/>
      <c r="F398" s="20"/>
      <c r="G398" s="20"/>
      <c r="H398" s="20"/>
      <c r="I398" s="28"/>
      <c r="J398" s="20"/>
      <c r="K398" s="21"/>
    </row>
    <row r="399" s="1" customFormat="1" ht="16.5" spans="1:11">
      <c r="A399" s="30"/>
      <c r="B399" s="27"/>
      <c r="C399" s="28"/>
      <c r="D399" s="20"/>
      <c r="E399" s="20"/>
      <c r="F399" s="20"/>
      <c r="G399" s="20"/>
      <c r="H399" s="20"/>
      <c r="I399" s="28"/>
      <c r="J399" s="20"/>
      <c r="K399" s="21"/>
    </row>
    <row r="400" s="1" customFormat="1" ht="16.5" spans="1:11">
      <c r="A400" s="30"/>
      <c r="B400" s="27"/>
      <c r="C400" s="28"/>
      <c r="D400" s="20"/>
      <c r="E400" s="20"/>
      <c r="F400" s="20"/>
      <c r="G400" s="20"/>
      <c r="H400" s="20"/>
      <c r="I400" s="28"/>
      <c r="J400" s="20"/>
      <c r="K400" s="21"/>
    </row>
    <row r="401" s="1" customFormat="1" ht="16.5" spans="1:11">
      <c r="A401" s="30"/>
      <c r="B401" s="27"/>
      <c r="C401" s="28"/>
      <c r="D401" s="20"/>
      <c r="E401" s="20"/>
      <c r="F401" s="20"/>
      <c r="G401" s="20"/>
      <c r="H401" s="20"/>
      <c r="I401" s="28"/>
      <c r="J401" s="20"/>
      <c r="K401" s="21"/>
    </row>
    <row r="402" s="1" customFormat="1" ht="16.5" spans="1:11">
      <c r="A402" s="30"/>
      <c r="B402" s="27"/>
      <c r="C402" s="28"/>
      <c r="D402" s="20"/>
      <c r="E402" s="20"/>
      <c r="F402" s="20"/>
      <c r="G402" s="20"/>
      <c r="H402" s="20"/>
      <c r="I402" s="28"/>
      <c r="J402" s="20"/>
      <c r="K402" s="21"/>
    </row>
    <row r="403" s="1" customFormat="1" ht="16.5" spans="1:11">
      <c r="A403" s="30"/>
      <c r="B403" s="27"/>
      <c r="C403" s="28"/>
      <c r="D403" s="20"/>
      <c r="E403" s="20"/>
      <c r="F403" s="20"/>
      <c r="G403" s="20"/>
      <c r="H403" s="20"/>
      <c r="I403" s="28"/>
      <c r="J403" s="20"/>
      <c r="K403" s="21"/>
    </row>
    <row r="404" s="1" customFormat="1" ht="16.5" spans="1:11">
      <c r="A404" s="30"/>
      <c r="B404" s="27"/>
      <c r="C404" s="28"/>
      <c r="D404" s="20"/>
      <c r="E404" s="20"/>
      <c r="F404" s="20"/>
      <c r="G404" s="20"/>
      <c r="H404" s="20"/>
      <c r="I404" s="28"/>
      <c r="J404" s="20"/>
      <c r="K404" s="21"/>
    </row>
    <row r="405" s="1" customFormat="1" ht="16.5" spans="1:11">
      <c r="A405" s="30"/>
      <c r="B405" s="27"/>
      <c r="C405" s="28"/>
      <c r="D405" s="20"/>
      <c r="E405" s="20"/>
      <c r="F405" s="20"/>
      <c r="G405" s="20"/>
      <c r="H405" s="20"/>
      <c r="I405" s="28"/>
      <c r="J405" s="20"/>
      <c r="K405" s="21"/>
    </row>
    <row r="406" s="1" customFormat="1" ht="16.5" spans="1:11">
      <c r="A406" s="30"/>
      <c r="B406" s="27"/>
      <c r="C406" s="28"/>
      <c r="D406" s="20"/>
      <c r="E406" s="20"/>
      <c r="F406" s="20"/>
      <c r="G406" s="20"/>
      <c r="H406" s="20"/>
      <c r="I406" s="28"/>
      <c r="J406" s="20"/>
      <c r="K406" s="21"/>
    </row>
    <row r="407" s="1" customFormat="1" ht="16.5" spans="1:11">
      <c r="A407" s="30"/>
      <c r="B407" s="27"/>
      <c r="C407" s="28"/>
      <c r="D407" s="20"/>
      <c r="E407" s="20"/>
      <c r="F407" s="20"/>
      <c r="G407" s="20"/>
      <c r="H407" s="20"/>
      <c r="I407" s="28"/>
      <c r="J407" s="20"/>
      <c r="K407" s="21"/>
    </row>
    <row r="408" s="1" customFormat="1" ht="16.5" spans="1:11">
      <c r="A408" s="30"/>
      <c r="B408" s="27"/>
      <c r="C408" s="28"/>
      <c r="D408" s="20"/>
      <c r="E408" s="20"/>
      <c r="F408" s="20"/>
      <c r="G408" s="20"/>
      <c r="H408" s="20"/>
      <c r="I408" s="28"/>
      <c r="J408" s="20"/>
      <c r="K408" s="21"/>
    </row>
    <row r="409" s="1" customFormat="1" ht="16.5" spans="1:11">
      <c r="A409" s="30"/>
      <c r="B409" s="27"/>
      <c r="C409" s="28"/>
      <c r="D409" s="20"/>
      <c r="E409" s="20"/>
      <c r="F409" s="20"/>
      <c r="G409" s="20"/>
      <c r="H409" s="20"/>
      <c r="I409" s="28"/>
      <c r="J409" s="20"/>
      <c r="K409" s="21"/>
    </row>
    <row r="410" s="1" customFormat="1" ht="16.5" spans="1:11">
      <c r="A410" s="30"/>
      <c r="B410" s="27"/>
      <c r="C410" s="28"/>
      <c r="D410" s="20"/>
      <c r="E410" s="20"/>
      <c r="F410" s="20"/>
      <c r="G410" s="20"/>
      <c r="H410" s="20"/>
      <c r="I410" s="28"/>
      <c r="J410" s="20"/>
      <c r="K410" s="21"/>
    </row>
    <row r="411" s="1" customFormat="1" ht="16.5" spans="1:11">
      <c r="A411" s="30"/>
      <c r="B411" s="27"/>
      <c r="C411" s="28"/>
      <c r="D411" s="20"/>
      <c r="E411" s="20"/>
      <c r="F411" s="20"/>
      <c r="G411" s="20"/>
      <c r="H411" s="20"/>
      <c r="I411" s="28"/>
      <c r="J411" s="20"/>
      <c r="K411" s="21"/>
    </row>
    <row r="412" s="1" customFormat="1" ht="16.5" spans="1:11">
      <c r="A412" s="30"/>
      <c r="B412" s="27"/>
      <c r="C412" s="28"/>
      <c r="D412" s="20"/>
      <c r="E412" s="20"/>
      <c r="F412" s="20"/>
      <c r="G412" s="20"/>
      <c r="H412" s="20"/>
      <c r="I412" s="28"/>
      <c r="J412" s="20"/>
      <c r="K412" s="21"/>
    </row>
    <row r="413" s="1" customFormat="1" ht="16.5" spans="1:11">
      <c r="A413" s="30"/>
      <c r="B413" s="27"/>
      <c r="C413" s="28"/>
      <c r="D413" s="20"/>
      <c r="E413" s="20"/>
      <c r="F413" s="20"/>
      <c r="G413" s="20"/>
      <c r="H413" s="20"/>
      <c r="I413" s="28"/>
      <c r="J413" s="20"/>
      <c r="K413" s="21"/>
    </row>
    <row r="414" s="1" customFormat="1" ht="16.5" spans="1:11">
      <c r="A414" s="30"/>
      <c r="B414" s="27"/>
      <c r="C414" s="28"/>
      <c r="D414" s="20"/>
      <c r="E414" s="20"/>
      <c r="F414" s="20"/>
      <c r="G414" s="20"/>
      <c r="H414" s="20"/>
      <c r="I414" s="28"/>
      <c r="J414" s="20"/>
      <c r="K414" s="21"/>
    </row>
    <row r="415" s="1" customFormat="1" ht="16.5" spans="1:11">
      <c r="A415" s="30"/>
      <c r="B415" s="27"/>
      <c r="C415" s="28"/>
      <c r="D415" s="20"/>
      <c r="E415" s="20"/>
      <c r="F415" s="20"/>
      <c r="G415" s="20"/>
      <c r="H415" s="20"/>
      <c r="I415" s="28"/>
      <c r="J415" s="20"/>
      <c r="K415" s="21"/>
    </row>
    <row r="416" s="1" customFormat="1" ht="16.5" spans="1:11">
      <c r="A416" s="30"/>
      <c r="B416" s="27"/>
      <c r="C416" s="28"/>
      <c r="D416" s="20"/>
      <c r="E416" s="20"/>
      <c r="F416" s="20"/>
      <c r="G416" s="20"/>
      <c r="H416" s="20"/>
      <c r="I416" s="28"/>
      <c r="J416" s="20"/>
      <c r="K416" s="21"/>
    </row>
    <row r="417" s="1" customFormat="1" ht="16.5" spans="1:11">
      <c r="A417" s="30"/>
      <c r="B417" s="27"/>
      <c r="C417" s="28"/>
      <c r="D417" s="20"/>
      <c r="E417" s="20"/>
      <c r="F417" s="20"/>
      <c r="G417" s="20"/>
      <c r="H417" s="20"/>
      <c r="I417" s="28"/>
      <c r="J417" s="20"/>
      <c r="K417" s="21"/>
    </row>
    <row r="418" s="1" customFormat="1" ht="16.5" spans="1:11">
      <c r="A418" s="30"/>
      <c r="B418" s="27"/>
      <c r="C418" s="28"/>
      <c r="D418" s="20"/>
      <c r="E418" s="20"/>
      <c r="F418" s="20"/>
      <c r="G418" s="20"/>
      <c r="H418" s="20"/>
      <c r="I418" s="28"/>
      <c r="J418" s="20"/>
      <c r="K418" s="21"/>
    </row>
    <row r="419" s="1" customFormat="1" ht="16.5" spans="1:11">
      <c r="A419" s="30"/>
      <c r="B419" s="27"/>
      <c r="C419" s="28"/>
      <c r="D419" s="20"/>
      <c r="E419" s="20"/>
      <c r="F419" s="20"/>
      <c r="G419" s="20"/>
      <c r="H419" s="20"/>
      <c r="I419" s="28"/>
      <c r="J419" s="20"/>
      <c r="K419" s="21"/>
    </row>
    <row r="420" s="1" customFormat="1" ht="16.5" spans="1:11">
      <c r="A420" s="30"/>
      <c r="B420" s="27"/>
      <c r="C420" s="28"/>
      <c r="D420" s="20"/>
      <c r="E420" s="20"/>
      <c r="F420" s="20"/>
      <c r="G420" s="20"/>
      <c r="H420" s="20"/>
      <c r="I420" s="28"/>
      <c r="J420" s="20"/>
      <c r="K420" s="21"/>
    </row>
    <row r="421" s="1" customFormat="1" ht="16.5" spans="1:11">
      <c r="A421" s="30"/>
      <c r="B421" s="27"/>
      <c r="C421" s="28"/>
      <c r="D421" s="20"/>
      <c r="E421" s="20"/>
      <c r="F421" s="20"/>
      <c r="G421" s="20"/>
      <c r="H421" s="20"/>
      <c r="I421" s="28"/>
      <c r="J421" s="20"/>
      <c r="K421" s="21"/>
    </row>
    <row r="422" s="1" customFormat="1" ht="16.5" spans="1:11">
      <c r="A422" s="30"/>
      <c r="B422" s="27"/>
      <c r="C422" s="28"/>
      <c r="D422" s="20"/>
      <c r="E422" s="20"/>
      <c r="F422" s="20"/>
      <c r="G422" s="20"/>
      <c r="H422" s="20"/>
      <c r="I422" s="28"/>
      <c r="J422" s="20"/>
      <c r="K422" s="21"/>
    </row>
    <row r="423" s="1" customFormat="1" ht="16.5" spans="1:11">
      <c r="A423" s="30"/>
      <c r="B423" s="27"/>
      <c r="C423" s="28"/>
      <c r="D423" s="20"/>
      <c r="E423" s="20"/>
      <c r="F423" s="20"/>
      <c r="G423" s="20"/>
      <c r="H423" s="20"/>
      <c r="I423" s="28"/>
      <c r="J423" s="20"/>
      <c r="K423" s="21"/>
    </row>
    <row r="424" s="1" customFormat="1" ht="16.5" spans="1:11">
      <c r="A424" s="30"/>
      <c r="B424" s="27"/>
      <c r="C424" s="28"/>
      <c r="D424" s="20"/>
      <c r="E424" s="20"/>
      <c r="F424" s="20"/>
      <c r="G424" s="20"/>
      <c r="H424" s="20"/>
      <c r="I424" s="28"/>
      <c r="J424" s="20"/>
      <c r="K424" s="21"/>
    </row>
    <row r="425" s="1" customFormat="1" ht="16.5" spans="1:11">
      <c r="A425" s="30"/>
      <c r="B425" s="27"/>
      <c r="C425" s="28"/>
      <c r="D425" s="20"/>
      <c r="E425" s="20"/>
      <c r="F425" s="20"/>
      <c r="G425" s="20"/>
      <c r="H425" s="20"/>
      <c r="I425" s="28"/>
      <c r="J425" s="20"/>
      <c r="K425" s="21"/>
    </row>
    <row r="426" s="1" customFormat="1" ht="16.5" spans="1:11">
      <c r="A426" s="30"/>
      <c r="B426" s="27"/>
      <c r="C426" s="28"/>
      <c r="D426" s="20"/>
      <c r="E426" s="20"/>
      <c r="F426" s="20"/>
      <c r="G426" s="20"/>
      <c r="H426" s="20"/>
      <c r="I426" s="28"/>
      <c r="J426" s="20"/>
      <c r="K426" s="21"/>
    </row>
    <row r="427" s="1" customFormat="1" ht="16.5" spans="1:11">
      <c r="A427" s="30"/>
      <c r="B427" s="27"/>
      <c r="C427" s="28"/>
      <c r="D427" s="20"/>
      <c r="E427" s="20"/>
      <c r="F427" s="20"/>
      <c r="G427" s="20"/>
      <c r="H427" s="20"/>
      <c r="I427" s="28"/>
      <c r="J427" s="20"/>
      <c r="K427" s="21"/>
    </row>
    <row r="428" s="1" customFormat="1" ht="16.5" spans="1:11">
      <c r="A428" s="30"/>
      <c r="B428" s="27"/>
      <c r="C428" s="28"/>
      <c r="D428" s="20"/>
      <c r="E428" s="20"/>
      <c r="F428" s="20"/>
      <c r="G428" s="20"/>
      <c r="H428" s="20"/>
      <c r="I428" s="28"/>
      <c r="J428" s="20"/>
      <c r="K428" s="21"/>
    </row>
    <row r="429" s="1" customFormat="1" ht="16.5" spans="1:11">
      <c r="A429" s="30"/>
      <c r="B429" s="27"/>
      <c r="C429" s="28"/>
      <c r="D429" s="20"/>
      <c r="E429" s="20"/>
      <c r="F429" s="20"/>
      <c r="G429" s="20"/>
      <c r="H429" s="20"/>
      <c r="I429" s="28"/>
      <c r="J429" s="20"/>
      <c r="K429" s="21"/>
    </row>
    <row r="430" s="1" customFormat="1" ht="16.5" spans="1:11">
      <c r="A430" s="30"/>
      <c r="B430" s="27"/>
      <c r="C430" s="28"/>
      <c r="D430" s="20"/>
      <c r="E430" s="20"/>
      <c r="F430" s="20"/>
      <c r="G430" s="20"/>
      <c r="H430" s="20"/>
      <c r="I430" s="28"/>
      <c r="J430" s="20"/>
      <c r="K430" s="21"/>
    </row>
    <row r="431" s="1" customFormat="1" ht="16.5" spans="1:11">
      <c r="A431" s="30"/>
      <c r="B431" s="27"/>
      <c r="C431" s="28"/>
      <c r="D431" s="20"/>
      <c r="E431" s="20"/>
      <c r="F431" s="20"/>
      <c r="G431" s="20"/>
      <c r="H431" s="20"/>
      <c r="I431" s="28"/>
      <c r="J431" s="20"/>
      <c r="K431" s="21"/>
    </row>
    <row r="432" s="1" customFormat="1" ht="16.5" spans="1:11">
      <c r="A432" s="30"/>
      <c r="B432" s="27"/>
      <c r="C432" s="28"/>
      <c r="D432" s="20"/>
      <c r="E432" s="20"/>
      <c r="F432" s="20"/>
      <c r="G432" s="20"/>
      <c r="H432" s="20"/>
      <c r="I432" s="28"/>
      <c r="J432" s="20"/>
      <c r="K432" s="21"/>
    </row>
    <row r="433" s="1" customFormat="1" ht="16.5" spans="1:11">
      <c r="A433" s="30"/>
      <c r="B433" s="27"/>
      <c r="C433" s="28"/>
      <c r="D433" s="20"/>
      <c r="E433" s="20"/>
      <c r="F433" s="20"/>
      <c r="G433" s="20"/>
      <c r="H433" s="20"/>
      <c r="I433" s="28"/>
      <c r="J433" s="20"/>
      <c r="K433" s="21"/>
    </row>
    <row r="434" s="1" customFormat="1" ht="16.5" spans="1:11">
      <c r="A434" s="30"/>
      <c r="B434" s="27"/>
      <c r="C434" s="28"/>
      <c r="D434" s="20"/>
      <c r="E434" s="20"/>
      <c r="F434" s="20"/>
      <c r="G434" s="20"/>
      <c r="H434" s="20"/>
      <c r="I434" s="28"/>
      <c r="J434" s="20"/>
      <c r="K434" s="21"/>
    </row>
    <row r="435" s="1" customFormat="1" ht="16.5" spans="1:11">
      <c r="A435" s="30"/>
      <c r="B435" s="27"/>
      <c r="C435" s="28"/>
      <c r="D435" s="20"/>
      <c r="E435" s="20"/>
      <c r="F435" s="20"/>
      <c r="G435" s="20"/>
      <c r="H435" s="20"/>
      <c r="I435" s="28"/>
      <c r="J435" s="20"/>
      <c r="K435" s="21"/>
    </row>
    <row r="436" s="1" customFormat="1" ht="16.5" spans="1:11">
      <c r="A436" s="30"/>
      <c r="B436" s="27"/>
      <c r="C436" s="28"/>
      <c r="D436" s="20"/>
      <c r="E436" s="20"/>
      <c r="F436" s="20"/>
      <c r="G436" s="20"/>
      <c r="H436" s="20"/>
      <c r="I436" s="28"/>
      <c r="J436" s="20"/>
      <c r="K436" s="21"/>
    </row>
    <row r="437" s="1" customFormat="1" ht="16.5" spans="1:11">
      <c r="A437" s="30"/>
      <c r="B437" s="27"/>
      <c r="C437" s="28"/>
      <c r="D437" s="20"/>
      <c r="E437" s="20"/>
      <c r="F437" s="20"/>
      <c r="G437" s="20"/>
      <c r="H437" s="20"/>
      <c r="I437" s="28"/>
      <c r="J437" s="20"/>
      <c r="K437" s="21"/>
    </row>
    <row r="438" s="1" customFormat="1" ht="16.5" spans="1:11">
      <c r="A438" s="30"/>
      <c r="B438" s="27"/>
      <c r="C438" s="28"/>
      <c r="D438" s="20"/>
      <c r="E438" s="20"/>
      <c r="F438" s="20"/>
      <c r="G438" s="20"/>
      <c r="H438" s="20"/>
      <c r="I438" s="28"/>
      <c r="J438" s="20"/>
      <c r="K438" s="21"/>
    </row>
    <row r="439" s="1" customFormat="1" ht="16.5" spans="1:11">
      <c r="A439" s="30"/>
      <c r="B439" s="27"/>
      <c r="C439" s="28"/>
      <c r="D439" s="20"/>
      <c r="E439" s="20"/>
      <c r="F439" s="20"/>
      <c r="G439" s="20"/>
      <c r="H439" s="20"/>
      <c r="I439" s="28"/>
      <c r="J439" s="20"/>
      <c r="K439" s="21"/>
    </row>
    <row r="440" s="1" customFormat="1" ht="16.5" spans="1:11">
      <c r="A440" s="30"/>
      <c r="B440" s="27"/>
      <c r="C440" s="28"/>
      <c r="D440" s="20"/>
      <c r="E440" s="20"/>
      <c r="F440" s="20"/>
      <c r="G440" s="20"/>
      <c r="H440" s="20"/>
      <c r="I440" s="28"/>
      <c r="J440" s="20"/>
      <c r="K440" s="21"/>
    </row>
    <row r="441" s="1" customFormat="1" ht="16.5" spans="1:11">
      <c r="A441" s="30"/>
      <c r="B441" s="27"/>
      <c r="C441" s="28"/>
      <c r="D441" s="20"/>
      <c r="E441" s="20"/>
      <c r="F441" s="20"/>
      <c r="G441" s="20"/>
      <c r="H441" s="20"/>
      <c r="I441" s="28"/>
      <c r="J441" s="20"/>
      <c r="K441" s="21"/>
    </row>
    <row r="442" s="1" customFormat="1" ht="16.5" spans="1:11">
      <c r="A442" s="30"/>
      <c r="B442" s="27"/>
      <c r="C442" s="28"/>
      <c r="D442" s="20"/>
      <c r="E442" s="20"/>
      <c r="F442" s="20"/>
      <c r="G442" s="20"/>
      <c r="H442" s="20"/>
      <c r="I442" s="28"/>
      <c r="J442" s="20"/>
      <c r="K442" s="21"/>
    </row>
    <row r="443" s="1" customFormat="1" ht="16.5" spans="1:11">
      <c r="A443" s="30"/>
      <c r="B443" s="27"/>
      <c r="C443" s="28"/>
      <c r="D443" s="20"/>
      <c r="E443" s="20"/>
      <c r="F443" s="20"/>
      <c r="G443" s="20"/>
      <c r="H443" s="20"/>
      <c r="I443" s="28"/>
      <c r="J443" s="20"/>
      <c r="K443" s="21"/>
    </row>
    <row r="444" s="1" customFormat="1" ht="16.5" spans="1:11">
      <c r="A444" s="30"/>
      <c r="B444" s="27"/>
      <c r="C444" s="28"/>
      <c r="D444" s="20"/>
      <c r="E444" s="20"/>
      <c r="F444" s="20"/>
      <c r="G444" s="20"/>
      <c r="H444" s="20"/>
      <c r="I444" s="28"/>
      <c r="J444" s="20"/>
      <c r="K444" s="21"/>
    </row>
    <row r="445" s="1" customFormat="1" ht="16.5" spans="1:11">
      <c r="A445" s="30"/>
      <c r="B445" s="27"/>
      <c r="C445" s="28"/>
      <c r="D445" s="20"/>
      <c r="E445" s="20"/>
      <c r="F445" s="20"/>
      <c r="G445" s="20"/>
      <c r="H445" s="20"/>
      <c r="I445" s="28"/>
      <c r="J445" s="20"/>
      <c r="K445" s="21"/>
    </row>
    <row r="446" s="1" customFormat="1" ht="16.5" spans="1:11">
      <c r="A446" s="30"/>
      <c r="B446" s="27"/>
      <c r="C446" s="28"/>
      <c r="D446" s="20"/>
      <c r="E446" s="20"/>
      <c r="F446" s="20"/>
      <c r="G446" s="20"/>
      <c r="H446" s="20"/>
      <c r="I446" s="28"/>
      <c r="J446" s="20"/>
      <c r="K446" s="21"/>
    </row>
    <row r="447" s="1" customFormat="1" ht="16.5" spans="1:11">
      <c r="A447" s="30"/>
      <c r="B447" s="27"/>
      <c r="C447" s="28"/>
      <c r="D447" s="20"/>
      <c r="E447" s="20"/>
      <c r="F447" s="20"/>
      <c r="G447" s="20"/>
      <c r="H447" s="20"/>
      <c r="I447" s="28"/>
      <c r="J447" s="20"/>
      <c r="K447" s="21"/>
    </row>
    <row r="448" s="1" customFormat="1" ht="16.5" spans="1:11">
      <c r="A448" s="30"/>
      <c r="B448" s="27"/>
      <c r="C448" s="28"/>
      <c r="D448" s="20"/>
      <c r="E448" s="20"/>
      <c r="F448" s="20"/>
      <c r="G448" s="20"/>
      <c r="H448" s="20"/>
      <c r="I448" s="28"/>
      <c r="J448" s="20"/>
      <c r="K448" s="21"/>
    </row>
    <row r="449" s="1" customFormat="1" ht="16.5" spans="1:11">
      <c r="A449" s="30"/>
      <c r="B449" s="27"/>
      <c r="C449" s="28"/>
      <c r="D449" s="20"/>
      <c r="E449" s="20"/>
      <c r="F449" s="20"/>
      <c r="G449" s="20"/>
      <c r="H449" s="20"/>
      <c r="I449" s="28"/>
      <c r="J449" s="20"/>
      <c r="K449" s="21"/>
    </row>
    <row r="450" s="1" customFormat="1" ht="16.5" spans="1:11">
      <c r="A450" s="30"/>
      <c r="B450" s="27"/>
      <c r="C450" s="28"/>
      <c r="D450" s="20"/>
      <c r="E450" s="20"/>
      <c r="F450" s="20"/>
      <c r="G450" s="20"/>
      <c r="H450" s="20"/>
      <c r="I450" s="28"/>
      <c r="J450" s="20"/>
      <c r="K450" s="21"/>
    </row>
    <row r="451" s="1" customFormat="1" ht="16.5" spans="1:11">
      <c r="A451" s="30"/>
      <c r="B451" s="27"/>
      <c r="C451" s="28"/>
      <c r="D451" s="20"/>
      <c r="E451" s="20"/>
      <c r="F451" s="20"/>
      <c r="G451" s="20"/>
      <c r="H451" s="20"/>
      <c r="I451" s="28"/>
      <c r="J451" s="20"/>
      <c r="K451" s="21"/>
    </row>
    <row r="452" s="1" customFormat="1" ht="16.5" spans="1:11">
      <c r="A452" s="30"/>
      <c r="B452" s="27"/>
      <c r="C452" s="28"/>
      <c r="D452" s="20"/>
      <c r="E452" s="20"/>
      <c r="F452" s="20"/>
      <c r="G452" s="20"/>
      <c r="H452" s="20"/>
      <c r="I452" s="28"/>
      <c r="J452" s="20"/>
      <c r="K452" s="21"/>
    </row>
    <row r="453" s="1" customFormat="1" ht="16.5" spans="1:11">
      <c r="A453" s="30"/>
      <c r="B453" s="27"/>
      <c r="C453" s="28"/>
      <c r="D453" s="20"/>
      <c r="E453" s="20"/>
      <c r="F453" s="20"/>
      <c r="G453" s="20"/>
      <c r="H453" s="20"/>
      <c r="I453" s="28"/>
      <c r="J453" s="20"/>
      <c r="K453" s="21"/>
    </row>
    <row r="454" s="1" customFormat="1" ht="16.5" spans="1:11">
      <c r="A454" s="30"/>
      <c r="B454" s="27"/>
      <c r="C454" s="28"/>
      <c r="D454" s="20"/>
      <c r="E454" s="20"/>
      <c r="F454" s="20"/>
      <c r="G454" s="20"/>
      <c r="H454" s="20"/>
      <c r="I454" s="28"/>
      <c r="J454" s="20"/>
      <c r="K454" s="21"/>
    </row>
    <row r="455" s="1" customFormat="1" ht="16.5" spans="1:11">
      <c r="A455" s="30"/>
      <c r="B455" s="27"/>
      <c r="C455" s="28"/>
      <c r="D455" s="20"/>
      <c r="E455" s="20"/>
      <c r="F455" s="20"/>
      <c r="G455" s="20"/>
      <c r="H455" s="20"/>
      <c r="I455" s="28"/>
      <c r="J455" s="20"/>
      <c r="K455" s="21"/>
    </row>
    <row r="456" s="1" customFormat="1" ht="16.5" spans="1:11">
      <c r="A456" s="30"/>
      <c r="B456" s="27"/>
      <c r="C456" s="28"/>
      <c r="D456" s="20"/>
      <c r="E456" s="20"/>
      <c r="F456" s="20"/>
      <c r="G456" s="20"/>
      <c r="H456" s="20"/>
      <c r="I456" s="28"/>
      <c r="J456" s="20"/>
      <c r="K456" s="21"/>
    </row>
    <row r="457" s="1" customFormat="1" ht="16.5" spans="1:11">
      <c r="A457" s="30"/>
      <c r="B457" s="27"/>
      <c r="C457" s="28"/>
      <c r="D457" s="20"/>
      <c r="E457" s="20"/>
      <c r="F457" s="20"/>
      <c r="G457" s="20"/>
      <c r="H457" s="20"/>
      <c r="I457" s="28"/>
      <c r="J457" s="20"/>
      <c r="K457" s="21"/>
    </row>
    <row r="458" s="1" customFormat="1" ht="16.5" spans="1:11">
      <c r="A458" s="30"/>
      <c r="B458" s="27"/>
      <c r="C458" s="28"/>
      <c r="D458" s="20"/>
      <c r="E458" s="20"/>
      <c r="F458" s="20"/>
      <c r="G458" s="20"/>
      <c r="H458" s="20"/>
      <c r="I458" s="28"/>
      <c r="J458" s="20"/>
      <c r="K458" s="21"/>
    </row>
    <row r="459" s="1" customFormat="1" ht="16.5" spans="1:11">
      <c r="A459" s="30"/>
      <c r="B459" s="27"/>
      <c r="C459" s="28"/>
      <c r="D459" s="20"/>
      <c r="E459" s="20"/>
      <c r="F459" s="20"/>
      <c r="G459" s="20"/>
      <c r="H459" s="20"/>
      <c r="I459" s="28"/>
      <c r="J459" s="20"/>
      <c r="K459" s="21"/>
    </row>
    <row r="460" s="1" customFormat="1" ht="16.5" spans="1:11">
      <c r="A460" s="30"/>
      <c r="B460" s="27"/>
      <c r="C460" s="28"/>
      <c r="D460" s="20"/>
      <c r="E460" s="20"/>
      <c r="F460" s="20"/>
      <c r="G460" s="20"/>
      <c r="H460" s="20"/>
      <c r="I460" s="28"/>
      <c r="J460" s="20"/>
      <c r="K460" s="21"/>
    </row>
    <row r="461" s="1" customFormat="1" ht="16.5" spans="1:11">
      <c r="A461" s="30"/>
      <c r="B461" s="27"/>
      <c r="C461" s="28"/>
      <c r="D461" s="20"/>
      <c r="E461" s="20"/>
      <c r="F461" s="20"/>
      <c r="G461" s="20"/>
      <c r="H461" s="20"/>
      <c r="I461" s="28"/>
      <c r="J461" s="20"/>
      <c r="K461" s="21"/>
    </row>
    <row r="462" s="1" customFormat="1" ht="16.5" spans="1:11">
      <c r="A462" s="30"/>
      <c r="B462" s="27"/>
      <c r="C462" s="28"/>
      <c r="D462" s="20"/>
      <c r="E462" s="20"/>
      <c r="F462" s="20"/>
      <c r="G462" s="20"/>
      <c r="H462" s="20"/>
      <c r="I462" s="28"/>
      <c r="J462" s="20"/>
      <c r="K462" s="21"/>
    </row>
    <row r="463" s="1" customFormat="1" ht="16.5" spans="1:11">
      <c r="A463" s="30"/>
      <c r="B463" s="27"/>
      <c r="C463" s="28"/>
      <c r="D463" s="20"/>
      <c r="E463" s="20"/>
      <c r="F463" s="20"/>
      <c r="G463" s="20"/>
      <c r="H463" s="20"/>
      <c r="I463" s="28"/>
      <c r="J463" s="20"/>
      <c r="K463" s="21"/>
    </row>
    <row r="464" s="1" customFormat="1" ht="16.5" spans="1:11">
      <c r="A464" s="30"/>
      <c r="B464" s="27"/>
      <c r="C464" s="28"/>
      <c r="D464" s="20"/>
      <c r="E464" s="20"/>
      <c r="F464" s="20"/>
      <c r="G464" s="20"/>
      <c r="H464" s="20"/>
      <c r="I464" s="28"/>
      <c r="J464" s="20"/>
      <c r="K464" s="21"/>
    </row>
    <row r="465" s="1" customFormat="1" ht="16.5" spans="1:11">
      <c r="A465" s="30"/>
      <c r="B465" s="27"/>
      <c r="C465" s="28"/>
      <c r="D465" s="20"/>
      <c r="E465" s="20"/>
      <c r="F465" s="20"/>
      <c r="G465" s="20"/>
      <c r="H465" s="20"/>
      <c r="I465" s="28"/>
      <c r="J465" s="20"/>
      <c r="K465" s="21"/>
    </row>
    <row r="466" s="1" customFormat="1" ht="16.5" spans="1:11">
      <c r="A466" s="30"/>
      <c r="B466" s="27"/>
      <c r="C466" s="28"/>
      <c r="D466" s="20"/>
      <c r="E466" s="20"/>
      <c r="F466" s="20"/>
      <c r="G466" s="20"/>
      <c r="H466" s="20"/>
      <c r="I466" s="28"/>
      <c r="J466" s="20"/>
      <c r="K466" s="21"/>
    </row>
    <row r="467" s="1" customFormat="1" ht="16.5" spans="1:11">
      <c r="A467" s="30"/>
      <c r="B467" s="27"/>
      <c r="C467" s="28"/>
      <c r="D467" s="20"/>
      <c r="E467" s="20"/>
      <c r="F467" s="20"/>
      <c r="G467" s="20"/>
      <c r="H467" s="20"/>
      <c r="I467" s="28"/>
      <c r="J467" s="20"/>
      <c r="K467" s="21"/>
    </row>
    <row r="468" s="1" customFormat="1" ht="16.5" spans="1:11">
      <c r="A468" s="30"/>
      <c r="B468" s="27"/>
      <c r="C468" s="28"/>
      <c r="D468" s="20"/>
      <c r="E468" s="20"/>
      <c r="F468" s="20"/>
      <c r="G468" s="20"/>
      <c r="H468" s="20"/>
      <c r="I468" s="28"/>
      <c r="J468" s="20"/>
      <c r="K468" s="21"/>
    </row>
    <row r="469" s="1" customFormat="1" ht="16.5" spans="1:11">
      <c r="A469" s="30"/>
      <c r="B469" s="27"/>
      <c r="C469" s="28"/>
      <c r="D469" s="20"/>
      <c r="E469" s="20"/>
      <c r="F469" s="20"/>
      <c r="G469" s="20"/>
      <c r="H469" s="20"/>
      <c r="I469" s="28"/>
      <c r="J469" s="20"/>
      <c r="K469" s="21"/>
    </row>
    <row r="470" s="1" customFormat="1" ht="16.5" spans="1:11">
      <c r="A470" s="30"/>
      <c r="B470" s="27"/>
      <c r="C470" s="28"/>
      <c r="D470" s="20"/>
      <c r="E470" s="20"/>
      <c r="F470" s="20"/>
      <c r="G470" s="20"/>
      <c r="H470" s="20"/>
      <c r="I470" s="28"/>
      <c r="J470" s="20"/>
      <c r="K470" s="21"/>
    </row>
    <row r="471" s="1" customFormat="1" ht="16.5" spans="1:11">
      <c r="A471" s="30"/>
      <c r="B471" s="27"/>
      <c r="C471" s="28"/>
      <c r="D471" s="20"/>
      <c r="E471" s="20"/>
      <c r="F471" s="20"/>
      <c r="G471" s="20"/>
      <c r="H471" s="20"/>
      <c r="I471" s="28"/>
      <c r="J471" s="20"/>
      <c r="K471" s="21"/>
    </row>
    <row r="472" s="1" customFormat="1" ht="16.5" spans="1:11">
      <c r="A472" s="30"/>
      <c r="B472" s="27"/>
      <c r="C472" s="28"/>
      <c r="D472" s="20"/>
      <c r="E472" s="20"/>
      <c r="F472" s="20"/>
      <c r="G472" s="20"/>
      <c r="H472" s="20"/>
      <c r="I472" s="28"/>
      <c r="J472" s="20"/>
      <c r="K472" s="21"/>
    </row>
    <row r="473" s="1" customFormat="1" ht="16.5" spans="1:11">
      <c r="A473" s="30"/>
      <c r="B473" s="27"/>
      <c r="C473" s="28"/>
      <c r="D473" s="20"/>
      <c r="E473" s="20"/>
      <c r="F473" s="20"/>
      <c r="G473" s="20"/>
      <c r="H473" s="20"/>
      <c r="I473" s="28"/>
      <c r="J473" s="20"/>
      <c r="K473" s="21"/>
    </row>
    <row r="474" s="1" customFormat="1" ht="16.5" spans="1:11">
      <c r="A474" s="30"/>
      <c r="B474" s="27"/>
      <c r="C474" s="28"/>
      <c r="D474" s="20"/>
      <c r="E474" s="20"/>
      <c r="F474" s="20"/>
      <c r="G474" s="20"/>
      <c r="H474" s="20"/>
      <c r="I474" s="28"/>
      <c r="J474" s="20"/>
      <c r="K474" s="21"/>
    </row>
    <row r="475" s="1" customFormat="1" ht="16.5" spans="1:11">
      <c r="A475" s="30"/>
      <c r="B475" s="27"/>
      <c r="C475" s="28"/>
      <c r="D475" s="20"/>
      <c r="E475" s="20"/>
      <c r="F475" s="20"/>
      <c r="G475" s="20"/>
      <c r="H475" s="20"/>
      <c r="I475" s="28"/>
      <c r="J475" s="20"/>
      <c r="K475" s="21"/>
    </row>
    <row r="476" s="1" customFormat="1" ht="16.5" spans="1:11">
      <c r="A476" s="30"/>
      <c r="B476" s="27"/>
      <c r="C476" s="28"/>
      <c r="D476" s="20"/>
      <c r="E476" s="20"/>
      <c r="F476" s="20"/>
      <c r="G476" s="20"/>
      <c r="H476" s="20"/>
      <c r="I476" s="28"/>
      <c r="J476" s="20"/>
      <c r="K476" s="21"/>
    </row>
    <row r="477" s="1" customFormat="1" ht="16.5" spans="1:11">
      <c r="A477" s="30"/>
      <c r="B477" s="27"/>
      <c r="C477" s="28"/>
      <c r="D477" s="20"/>
      <c r="E477" s="20"/>
      <c r="F477" s="20"/>
      <c r="G477" s="20"/>
      <c r="H477" s="20"/>
      <c r="I477" s="28"/>
      <c r="J477" s="20"/>
      <c r="K477" s="21"/>
    </row>
    <row r="478" s="1" customFormat="1" ht="16.5" spans="1:11">
      <c r="A478" s="30"/>
      <c r="B478" s="27"/>
      <c r="C478" s="28"/>
      <c r="D478" s="20"/>
      <c r="E478" s="20"/>
      <c r="F478" s="20"/>
      <c r="G478" s="20"/>
      <c r="H478" s="20"/>
      <c r="I478" s="28"/>
      <c r="J478" s="20"/>
      <c r="K478" s="21"/>
    </row>
    <row r="479" s="1" customFormat="1" ht="16.5" spans="1:11">
      <c r="A479" s="30"/>
      <c r="B479" s="27"/>
      <c r="C479" s="28"/>
      <c r="D479" s="20"/>
      <c r="E479" s="20"/>
      <c r="F479" s="20"/>
      <c r="G479" s="20"/>
      <c r="H479" s="20"/>
      <c r="I479" s="28"/>
      <c r="J479" s="20"/>
      <c r="K479" s="21"/>
    </row>
    <row r="480" s="1" customFormat="1" ht="16.5" spans="1:11">
      <c r="A480" s="30"/>
      <c r="B480" s="27"/>
      <c r="C480" s="28"/>
      <c r="D480" s="20"/>
      <c r="E480" s="20"/>
      <c r="F480" s="20"/>
      <c r="G480" s="20"/>
      <c r="H480" s="20"/>
      <c r="I480" s="28"/>
      <c r="J480" s="20"/>
      <c r="K480" s="21"/>
    </row>
    <row r="481" s="1" customFormat="1" ht="16.5" spans="1:11">
      <c r="A481" s="30"/>
      <c r="B481" s="27"/>
      <c r="C481" s="28"/>
      <c r="D481" s="20"/>
      <c r="E481" s="20"/>
      <c r="F481" s="20"/>
      <c r="G481" s="20"/>
      <c r="H481" s="20"/>
      <c r="I481" s="28"/>
      <c r="J481" s="20"/>
      <c r="K481" s="21"/>
    </row>
    <row r="482" s="1" customFormat="1" ht="16.5" spans="1:11">
      <c r="A482" s="30"/>
      <c r="B482" s="27"/>
      <c r="C482" s="28"/>
      <c r="D482" s="20"/>
      <c r="E482" s="20"/>
      <c r="F482" s="20"/>
      <c r="G482" s="20"/>
      <c r="H482" s="20"/>
      <c r="I482" s="28"/>
      <c r="J482" s="20"/>
      <c r="K482" s="21"/>
    </row>
    <row r="483" s="1" customFormat="1" ht="16.5" spans="1:11">
      <c r="A483" s="30"/>
      <c r="B483" s="27"/>
      <c r="C483" s="28"/>
      <c r="D483" s="20"/>
      <c r="E483" s="20"/>
      <c r="F483" s="20"/>
      <c r="G483" s="20"/>
      <c r="H483" s="20"/>
      <c r="I483" s="28"/>
      <c r="J483" s="20"/>
      <c r="K483" s="21"/>
    </row>
    <row r="484" s="1" customFormat="1" ht="16.5" spans="1:11">
      <c r="A484" s="30"/>
      <c r="B484" s="27"/>
      <c r="C484" s="28"/>
      <c r="D484" s="20"/>
      <c r="E484" s="20"/>
      <c r="F484" s="20"/>
      <c r="G484" s="20"/>
      <c r="H484" s="20"/>
      <c r="I484" s="28"/>
      <c r="J484" s="20"/>
      <c r="K484" s="21"/>
    </row>
    <row r="485" s="1" customFormat="1" ht="16.5" spans="1:11">
      <c r="A485" s="30"/>
      <c r="B485" s="27"/>
      <c r="C485" s="28"/>
      <c r="D485" s="20"/>
      <c r="E485" s="20"/>
      <c r="F485" s="20"/>
      <c r="G485" s="20"/>
      <c r="H485" s="20"/>
      <c r="I485" s="28"/>
      <c r="J485" s="20"/>
      <c r="K485" s="21"/>
    </row>
    <row r="486" s="1" customFormat="1" ht="16.5" spans="1:11">
      <c r="A486" s="30"/>
      <c r="B486" s="27"/>
      <c r="C486" s="28"/>
      <c r="D486" s="20"/>
      <c r="E486" s="20"/>
      <c r="F486" s="20"/>
      <c r="G486" s="20"/>
      <c r="H486" s="20"/>
      <c r="I486" s="28"/>
      <c r="J486" s="20"/>
      <c r="K486" s="21"/>
    </row>
    <row r="487" s="1" customFormat="1" ht="16.5" spans="1:11">
      <c r="A487" s="30"/>
      <c r="B487" s="27"/>
      <c r="C487" s="28"/>
      <c r="D487" s="20"/>
      <c r="E487" s="20"/>
      <c r="F487" s="20"/>
      <c r="G487" s="20"/>
      <c r="H487" s="20"/>
      <c r="I487" s="28"/>
      <c r="J487" s="20"/>
      <c r="K487" s="21"/>
    </row>
    <row r="488" s="1" customFormat="1" ht="16.5" spans="1:11">
      <c r="A488" s="30"/>
      <c r="B488" s="27"/>
      <c r="C488" s="28"/>
      <c r="D488" s="20"/>
      <c r="E488" s="20"/>
      <c r="F488" s="20"/>
      <c r="G488" s="20"/>
      <c r="H488" s="20"/>
      <c r="I488" s="28"/>
      <c r="J488" s="20"/>
      <c r="K488" s="21"/>
    </row>
    <row r="489" s="1" customFormat="1" ht="16.5" spans="1:11">
      <c r="A489" s="30"/>
      <c r="B489" s="27"/>
      <c r="C489" s="28"/>
      <c r="D489" s="20"/>
      <c r="E489" s="20"/>
      <c r="F489" s="20"/>
      <c r="G489" s="20"/>
      <c r="H489" s="20"/>
      <c r="I489" s="28"/>
      <c r="J489" s="20"/>
      <c r="K489" s="21"/>
    </row>
    <row r="490" s="1" customFormat="1" ht="16.5" spans="1:11">
      <c r="A490" s="30"/>
      <c r="B490" s="27"/>
      <c r="C490" s="28"/>
      <c r="D490" s="20"/>
      <c r="E490" s="20"/>
      <c r="F490" s="20"/>
      <c r="G490" s="20"/>
      <c r="H490" s="20"/>
      <c r="I490" s="28"/>
      <c r="J490" s="20"/>
      <c r="K490" s="21"/>
    </row>
    <row r="491" s="1" customFormat="1" ht="16.5" spans="1:11">
      <c r="A491" s="30"/>
      <c r="B491" s="27"/>
      <c r="C491" s="28"/>
      <c r="D491" s="20"/>
      <c r="E491" s="20"/>
      <c r="F491" s="20"/>
      <c r="G491" s="20"/>
      <c r="H491" s="20"/>
      <c r="I491" s="28"/>
      <c r="J491" s="20"/>
      <c r="K491" s="21"/>
    </row>
    <row r="492" s="1" customFormat="1" ht="16.5" spans="1:11">
      <c r="A492" s="30"/>
      <c r="B492" s="27"/>
      <c r="C492" s="28"/>
      <c r="D492" s="20"/>
      <c r="E492" s="20"/>
      <c r="F492" s="20"/>
      <c r="G492" s="20"/>
      <c r="H492" s="20"/>
      <c r="I492" s="28"/>
      <c r="J492" s="20"/>
      <c r="K492" s="21"/>
    </row>
    <row r="493" s="1" customFormat="1" ht="16.5" spans="1:11">
      <c r="A493" s="30"/>
      <c r="B493" s="27"/>
      <c r="C493" s="28"/>
      <c r="D493" s="20"/>
      <c r="E493" s="20"/>
      <c r="F493" s="20"/>
      <c r="G493" s="20"/>
      <c r="H493" s="20"/>
      <c r="I493" s="28"/>
      <c r="J493" s="20"/>
      <c r="K493" s="21"/>
    </row>
    <row r="494" s="1" customFormat="1" ht="16.5" spans="1:11">
      <c r="A494" s="30"/>
      <c r="B494" s="27"/>
      <c r="C494" s="28"/>
      <c r="D494" s="20"/>
      <c r="E494" s="20"/>
      <c r="F494" s="20"/>
      <c r="G494" s="20"/>
      <c r="H494" s="20"/>
      <c r="I494" s="28"/>
      <c r="J494" s="20"/>
      <c r="K494" s="21"/>
    </row>
    <row r="495" s="1" customFormat="1" ht="16.5" spans="1:11">
      <c r="A495" s="30"/>
      <c r="B495" s="27"/>
      <c r="C495" s="28"/>
      <c r="D495" s="20"/>
      <c r="E495" s="20"/>
      <c r="F495" s="20"/>
      <c r="G495" s="20"/>
      <c r="H495" s="20"/>
      <c r="I495" s="28"/>
      <c r="J495" s="20"/>
      <c r="K495" s="21"/>
    </row>
    <row r="496" s="1" customFormat="1" ht="16.5" spans="1:11">
      <c r="A496" s="30"/>
      <c r="B496" s="27"/>
      <c r="C496" s="28"/>
      <c r="D496" s="20"/>
      <c r="E496" s="20"/>
      <c r="F496" s="20"/>
      <c r="G496" s="20"/>
      <c r="H496" s="20"/>
      <c r="I496" s="28"/>
      <c r="J496" s="20"/>
      <c r="K496" s="21"/>
    </row>
    <row r="497" s="1" customFormat="1" ht="16.5" spans="1:11">
      <c r="A497" s="30"/>
      <c r="B497" s="27"/>
      <c r="C497" s="28"/>
      <c r="D497" s="20"/>
      <c r="E497" s="20"/>
      <c r="F497" s="20"/>
      <c r="G497" s="20"/>
      <c r="H497" s="20"/>
      <c r="I497" s="28"/>
      <c r="J497" s="20"/>
      <c r="K497" s="21"/>
    </row>
    <row r="498" s="1" customFormat="1" ht="16.5" spans="1:11">
      <c r="A498" s="30"/>
      <c r="B498" s="27"/>
      <c r="C498" s="28"/>
      <c r="D498" s="20"/>
      <c r="E498" s="20"/>
      <c r="F498" s="20"/>
      <c r="G498" s="20"/>
      <c r="H498" s="20"/>
      <c r="I498" s="28"/>
      <c r="J498" s="20"/>
      <c r="K498" s="21"/>
    </row>
    <row r="499" s="1" customFormat="1" ht="16.5" spans="1:11">
      <c r="A499" s="30"/>
      <c r="B499" s="27"/>
      <c r="C499" s="28"/>
      <c r="D499" s="20"/>
      <c r="E499" s="20"/>
      <c r="F499" s="20"/>
      <c r="G499" s="20"/>
      <c r="H499" s="20"/>
      <c r="I499" s="28"/>
      <c r="J499" s="20"/>
      <c r="K499" s="21"/>
    </row>
    <row r="500" s="1" customFormat="1" ht="16.5" spans="1:11">
      <c r="A500" s="30"/>
      <c r="B500" s="27"/>
      <c r="C500" s="28"/>
      <c r="D500" s="20"/>
      <c r="E500" s="20"/>
      <c r="F500" s="20"/>
      <c r="G500" s="20"/>
      <c r="H500" s="20"/>
      <c r="I500" s="28"/>
      <c r="J500" s="20"/>
      <c r="K500" s="21"/>
    </row>
    <row r="501" s="1" customFormat="1" ht="16.5" spans="1:11">
      <c r="A501" s="30"/>
      <c r="B501" s="27"/>
      <c r="C501" s="28"/>
      <c r="D501" s="20"/>
      <c r="E501" s="20"/>
      <c r="F501" s="20"/>
      <c r="G501" s="20"/>
      <c r="H501" s="20"/>
      <c r="I501" s="28"/>
      <c r="J501" s="20"/>
      <c r="K501" s="21"/>
    </row>
    <row r="502" s="1" customFormat="1" ht="16.5" spans="1:11">
      <c r="A502" s="30"/>
      <c r="B502" s="27"/>
      <c r="C502" s="28"/>
      <c r="D502" s="20"/>
      <c r="E502" s="20"/>
      <c r="F502" s="20"/>
      <c r="G502" s="20"/>
      <c r="H502" s="20"/>
      <c r="I502" s="28"/>
      <c r="J502" s="20"/>
      <c r="K502" s="21"/>
    </row>
    <row r="503" s="1" customFormat="1" ht="16.5" spans="1:11">
      <c r="A503" s="30"/>
      <c r="B503" s="27"/>
      <c r="C503" s="28"/>
      <c r="D503" s="20"/>
      <c r="E503" s="20"/>
      <c r="F503" s="20"/>
      <c r="G503" s="20"/>
      <c r="H503" s="20"/>
      <c r="I503" s="28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8"/>
  <dimension ref="A1:K503"/>
  <sheetViews>
    <sheetView showGridLines="0" workbookViewId="0">
      <pane ySplit="3" topLeftCell="A68" activePane="bottomLeft" state="frozen"/>
      <selection/>
      <selection pane="bottomLeft" activeCell="D51" sqref="D51"/>
    </sheetView>
  </sheetViews>
  <sheetFormatPr defaultColWidth="9" defaultRowHeight="13.5"/>
  <cols>
    <col min="1" max="1" width="4.25" style="29" customWidth="1"/>
    <col min="2" max="2" width="12" style="22" customWidth="1"/>
    <col min="3" max="3" width="10.5" style="23" customWidth="1"/>
    <col min="4" max="4" width="12.625" style="2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2" width="10" style="1" customWidth="1"/>
    <col min="16373" max="16373" width="10" style="1"/>
    <col min="16374" max="16377" width="9" style="1"/>
    <col min="16378" max="16378" width="10" style="1"/>
    <col min="16379" max="16384" width="9" style="1"/>
  </cols>
  <sheetData>
    <row r="1" s="1" customFormat="1" ht="28" customHeight="1" spans="1:11">
      <c r="A1" s="6" t="s">
        <v>856</v>
      </c>
      <c r="B1" s="25"/>
      <c r="C1" s="26"/>
      <c r="D1" s="26"/>
      <c r="E1" s="8"/>
      <c r="F1" s="8"/>
      <c r="G1" s="8"/>
      <c r="H1" s="8"/>
      <c r="I1" s="8"/>
      <c r="J1" s="8"/>
      <c r="K1" s="9"/>
    </row>
    <row r="2" s="1" customFormat="1" ht="37" customHeight="1" spans="1:11">
      <c r="A2" s="10" t="s">
        <v>849</v>
      </c>
      <c r="B2" s="11" t="s">
        <v>57</v>
      </c>
      <c r="C2" s="12" t="s">
        <v>272</v>
      </c>
      <c r="D2" s="13">
        <f>IFERROR(VLOOKUP($B$2,数据录入!$C$5:$H$18,6,0),0)</f>
        <v>90026.28</v>
      </c>
      <c r="E2" s="12" t="s">
        <v>850</v>
      </c>
      <c r="F2" s="13">
        <f>SUMIFS(数据录入!$F$19:$F$5078,数据录入!$C$19:$C$5078,$B$2)</f>
        <v>5797222.71</v>
      </c>
      <c r="G2" s="12" t="s">
        <v>851</v>
      </c>
      <c r="H2" s="13">
        <f>SUMIFS(数据录入!$G$19:$G$5078,数据录入!$C$19:$C$5078,$B$2)</f>
        <v>5767427.81</v>
      </c>
      <c r="I2" s="12" t="s">
        <v>852</v>
      </c>
      <c r="J2" s="13">
        <f>D2+F2-H2</f>
        <v>119821.18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30" cm="1">
        <f t="array" ref="A4:K111">_xlfn._xlws.FILTER(数据录入!$A$19:$K$5078,数据录入!$C$19:$C$5078=$B$2)</f>
        <v>273</v>
      </c>
      <c r="B4" s="27">
        <v>46204</v>
      </c>
      <c r="C4" s="28" t="str">
        <v>吴姐建行</v>
      </c>
      <c r="D4" s="28" t="str">
        <v>借款利息</v>
      </c>
      <c r="E4" s="20" t="str">
        <v>夏薇薇利息</v>
      </c>
      <c r="F4" s="20">
        <v>6210</v>
      </c>
      <c r="G4" s="20">
        <v>0</v>
      </c>
      <c r="H4" s="20">
        <v>96236.28</v>
      </c>
      <c r="I4" s="20" t="str">
        <v>夏薇薇</v>
      </c>
      <c r="J4" s="20">
        <v>0</v>
      </c>
      <c r="K4" s="21">
        <v>202607</v>
      </c>
    </row>
    <row r="5" s="1" customFormat="1" ht="20" customHeight="1" spans="1:11">
      <c r="A5" s="30">
        <v>274</v>
      </c>
      <c r="B5" s="27">
        <v>46204</v>
      </c>
      <c r="C5" s="28" t="str">
        <v>吴姐建行</v>
      </c>
      <c r="D5" s="28" t="str">
        <v>调拔款</v>
      </c>
      <c r="E5" s="20" t="str">
        <v>转吴姐提现到建行</v>
      </c>
      <c r="F5" s="20">
        <v>49952.04</v>
      </c>
      <c r="G5" s="20">
        <v>0</v>
      </c>
      <c r="H5" s="20">
        <v>146188.32</v>
      </c>
      <c r="I5" s="20" t="str">
        <v>典当微信</v>
      </c>
      <c r="J5" s="20">
        <v>0</v>
      </c>
      <c r="K5" s="21">
        <v>202607</v>
      </c>
    </row>
    <row r="6" s="1" customFormat="1" ht="20" customHeight="1" spans="1:11">
      <c r="A6" s="30">
        <v>275</v>
      </c>
      <c r="B6" s="27">
        <v>46204</v>
      </c>
      <c r="C6" s="28" t="str">
        <v>吴姐建行</v>
      </c>
      <c r="D6" s="28" t="str">
        <v>调拔款</v>
      </c>
      <c r="E6" s="20" t="str">
        <v>吴姐建行转林总浦发</v>
      </c>
      <c r="F6" s="20">
        <v>0</v>
      </c>
      <c r="G6" s="20">
        <v>130000</v>
      </c>
      <c r="H6" s="20">
        <v>16188.32</v>
      </c>
      <c r="I6" s="20" t="str">
        <v>林总浦发</v>
      </c>
      <c r="J6" s="20">
        <v>0</v>
      </c>
      <c r="K6" s="21">
        <v>202607</v>
      </c>
    </row>
    <row r="7" s="1" customFormat="1" ht="20" customHeight="1" spans="1:11">
      <c r="A7" s="30">
        <v>276</v>
      </c>
      <c r="B7" s="27">
        <v>46209</v>
      </c>
      <c r="C7" s="28" t="str">
        <v>吴姐建行</v>
      </c>
      <c r="D7" s="28" t="str">
        <v>调拔款</v>
      </c>
      <c r="E7" s="20" t="str">
        <v>吴建忠浦发转吴姐建行</v>
      </c>
      <c r="F7" s="20">
        <v>300000</v>
      </c>
      <c r="G7" s="20">
        <v>0</v>
      </c>
      <c r="H7" s="20">
        <v>316188.32</v>
      </c>
      <c r="I7" s="20" t="str">
        <v>吴建忠浦发</v>
      </c>
      <c r="J7" s="20">
        <v>0</v>
      </c>
      <c r="K7" s="21">
        <v>202607</v>
      </c>
    </row>
    <row r="8" s="1" customFormat="1" ht="20" customHeight="1" spans="1:11">
      <c r="A8" s="30">
        <v>277</v>
      </c>
      <c r="B8" s="27">
        <v>46206</v>
      </c>
      <c r="C8" s="28" t="str">
        <v>吴姐建行</v>
      </c>
      <c r="D8" s="28" t="str">
        <v>借款利息</v>
      </c>
      <c r="E8" s="20" t="str">
        <v>赵彤欣利息</v>
      </c>
      <c r="F8" s="20">
        <v>100</v>
      </c>
      <c r="G8" s="20">
        <v>0</v>
      </c>
      <c r="H8" s="20">
        <v>316288.32</v>
      </c>
      <c r="I8" s="20" t="str">
        <v>赵彤欣</v>
      </c>
      <c r="J8" s="20">
        <v>0</v>
      </c>
      <c r="K8" s="21">
        <v>202607</v>
      </c>
    </row>
    <row r="9" s="1" customFormat="1" ht="20" customHeight="1" spans="1:11">
      <c r="A9" s="30">
        <v>278</v>
      </c>
      <c r="B9" s="27">
        <v>46207</v>
      </c>
      <c r="C9" s="28" t="str">
        <v>吴姐建行</v>
      </c>
      <c r="D9" s="28" t="str">
        <v>借款利息</v>
      </c>
      <c r="E9" s="20" t="str">
        <v>陈承辉利息</v>
      </c>
      <c r="F9" s="20">
        <v>800</v>
      </c>
      <c r="G9" s="20">
        <v>0</v>
      </c>
      <c r="H9" s="20">
        <v>317088.32</v>
      </c>
      <c r="I9" s="20" t="str">
        <v>陈承辉</v>
      </c>
      <c r="J9" s="20">
        <v>0</v>
      </c>
      <c r="K9" s="21">
        <v>202607</v>
      </c>
    </row>
    <row r="10" s="1" customFormat="1" ht="20" customHeight="1" spans="1:11">
      <c r="A10" s="30">
        <v>279</v>
      </c>
      <c r="B10" s="27">
        <v>46210</v>
      </c>
      <c r="C10" s="28" t="str">
        <v>吴姐建行</v>
      </c>
      <c r="D10" s="28" t="str">
        <v>调拔款</v>
      </c>
      <c r="E10" s="20" t="str">
        <v>吴建忠浦发转吴姐建行</v>
      </c>
      <c r="F10" s="20">
        <v>72800</v>
      </c>
      <c r="G10" s="20">
        <v>0</v>
      </c>
      <c r="H10" s="20">
        <v>389888.32</v>
      </c>
      <c r="I10" s="20" t="str">
        <v>吴建忠浦发</v>
      </c>
      <c r="J10" s="20">
        <v>0</v>
      </c>
      <c r="K10" s="21">
        <v>202607</v>
      </c>
    </row>
    <row r="11" s="1" customFormat="1" ht="20" customHeight="1" spans="1:11">
      <c r="A11" s="30">
        <v>280</v>
      </c>
      <c r="B11" s="27">
        <v>46210</v>
      </c>
      <c r="C11" s="28" t="str">
        <v>吴姐建行</v>
      </c>
      <c r="D11" s="28" t="str">
        <v>收入其他</v>
      </c>
      <c r="E11" s="20" t="str">
        <v>重庆富民银行</v>
      </c>
      <c r="F11" s="20">
        <v>0</v>
      </c>
      <c r="G11" s="20">
        <v>500</v>
      </c>
      <c r="H11" s="20">
        <v>389388.32</v>
      </c>
      <c r="I11" s="20">
        <v>0</v>
      </c>
      <c r="J11" s="20">
        <v>0</v>
      </c>
      <c r="K11" s="21">
        <v>202607</v>
      </c>
    </row>
    <row r="12" s="1" customFormat="1" ht="20" customHeight="1" spans="1:11">
      <c r="A12" s="30">
        <v>281</v>
      </c>
      <c r="B12" s="27">
        <v>46211</v>
      </c>
      <c r="C12" s="28" t="str">
        <v>吴姐建行</v>
      </c>
      <c r="D12" s="28" t="str">
        <v>调拔款</v>
      </c>
      <c r="E12" s="20" t="str">
        <v>吴建忠浦发转吴姐建行-潘敏回款</v>
      </c>
      <c r="F12" s="20">
        <v>900000</v>
      </c>
      <c r="G12" s="20">
        <v>0</v>
      </c>
      <c r="H12" s="20">
        <v>1289388.32</v>
      </c>
      <c r="I12" s="20" t="str">
        <v>吴建忠浦发</v>
      </c>
      <c r="J12" s="20">
        <v>0</v>
      </c>
      <c r="K12" s="21">
        <v>202607</v>
      </c>
    </row>
    <row r="13" s="1" customFormat="1" ht="20" customHeight="1" spans="1:11">
      <c r="A13" s="30">
        <v>282</v>
      </c>
      <c r="B13" s="27">
        <v>46211</v>
      </c>
      <c r="C13" s="28" t="str">
        <v>吴姐建行</v>
      </c>
      <c r="D13" s="28" t="str">
        <v>调拔款</v>
      </c>
      <c r="E13" s="20" t="str">
        <v>林总浦发转吴姐建行</v>
      </c>
      <c r="F13" s="20">
        <v>200000</v>
      </c>
      <c r="G13" s="20">
        <v>0</v>
      </c>
      <c r="H13" s="20">
        <v>1489388.32</v>
      </c>
      <c r="I13" s="20" t="str">
        <v>林总浦发</v>
      </c>
      <c r="J13" s="20">
        <v>0</v>
      </c>
      <c r="K13" s="21">
        <v>202607</v>
      </c>
    </row>
    <row r="14" s="1" customFormat="1" ht="20" customHeight="1" spans="1:11">
      <c r="A14" s="30">
        <v>283</v>
      </c>
      <c r="B14" s="27">
        <v>46212</v>
      </c>
      <c r="C14" s="28" t="str">
        <v>吴姐建行</v>
      </c>
      <c r="D14" s="28" t="str">
        <v>借款本金</v>
      </c>
      <c r="E14" s="20" t="str">
        <v>吴吉翔本金3333</v>
      </c>
      <c r="F14" s="20">
        <v>3333</v>
      </c>
      <c r="G14" s="20">
        <v>0</v>
      </c>
      <c r="H14" s="20">
        <v>1492721.32</v>
      </c>
      <c r="I14" s="20" t="str">
        <v>吴吉翔</v>
      </c>
      <c r="J14" s="20">
        <v>0</v>
      </c>
      <c r="K14" s="21">
        <v>202607</v>
      </c>
    </row>
    <row r="15" s="1" customFormat="1" ht="20" customHeight="1" spans="1:11">
      <c r="A15" s="30">
        <v>284</v>
      </c>
      <c r="B15" s="27">
        <v>46212</v>
      </c>
      <c r="C15" s="28" t="str">
        <v>吴姐建行</v>
      </c>
      <c r="D15" s="28" t="str">
        <v>借款利息</v>
      </c>
      <c r="E15" s="20" t="str">
        <v>吴吉翔利息1200</v>
      </c>
      <c r="F15" s="20">
        <v>1200</v>
      </c>
      <c r="G15" s="20">
        <v>0</v>
      </c>
      <c r="H15" s="20">
        <v>1493921.32</v>
      </c>
      <c r="I15" s="20" t="str">
        <v>吴吉翔</v>
      </c>
      <c r="J15" s="20">
        <v>0</v>
      </c>
      <c r="K15" s="21">
        <v>202607</v>
      </c>
    </row>
    <row r="16" s="1" customFormat="1" ht="20" customHeight="1" spans="1:11">
      <c r="A16" s="30">
        <v>285</v>
      </c>
      <c r="B16" s="27">
        <v>46213</v>
      </c>
      <c r="C16" s="28" t="str">
        <v>吴姐建行</v>
      </c>
      <c r="D16" s="28" t="str">
        <v>调拔款</v>
      </c>
      <c r="E16" s="20" t="str">
        <v>吴姐建行转林总建行</v>
      </c>
      <c r="F16" s="20">
        <v>0</v>
      </c>
      <c r="G16" s="20">
        <v>200000</v>
      </c>
      <c r="H16" s="20">
        <v>1293921.32</v>
      </c>
      <c r="I16" s="20" t="str">
        <v>林总建行</v>
      </c>
      <c r="J16" s="20">
        <v>0</v>
      </c>
      <c r="K16" s="21">
        <v>202607</v>
      </c>
    </row>
    <row r="17" s="1" customFormat="1" ht="20" customHeight="1" spans="1:11">
      <c r="A17" s="30">
        <v>286</v>
      </c>
      <c r="B17" s="27">
        <v>46213</v>
      </c>
      <c r="C17" s="28" t="str">
        <v>吴姐建行</v>
      </c>
      <c r="D17" s="28" t="str">
        <v>调拔款</v>
      </c>
      <c r="E17" s="20" t="str">
        <v>吴建忠浦发转吴姐建行</v>
      </c>
      <c r="F17" s="20">
        <v>30000</v>
      </c>
      <c r="G17" s="20">
        <v>0</v>
      </c>
      <c r="H17" s="20">
        <v>1323921.32</v>
      </c>
      <c r="I17" s="20" t="str">
        <v>吴建忠浦发</v>
      </c>
      <c r="J17" s="20">
        <v>0</v>
      </c>
      <c r="K17" s="21">
        <v>202607</v>
      </c>
    </row>
    <row r="18" s="1" customFormat="1" ht="20" customHeight="1" spans="1:11">
      <c r="A18" s="30">
        <v>287</v>
      </c>
      <c r="B18" s="27">
        <v>46213</v>
      </c>
      <c r="C18" s="28" t="str">
        <v>吴姐建行</v>
      </c>
      <c r="D18" s="28" t="str">
        <v>调拔款</v>
      </c>
      <c r="E18" s="20" t="str">
        <v>林总浦发转吴姐建行</v>
      </c>
      <c r="F18" s="20">
        <v>150000</v>
      </c>
      <c r="G18" s="20">
        <v>0</v>
      </c>
      <c r="H18" s="20">
        <v>1473921.32</v>
      </c>
      <c r="I18" s="20" t="str">
        <v>林总浦发</v>
      </c>
      <c r="J18" s="20">
        <v>0</v>
      </c>
      <c r="K18" s="21">
        <v>202607</v>
      </c>
    </row>
    <row r="19" s="1" customFormat="1" ht="20" customHeight="1" spans="1:11">
      <c r="A19" s="30">
        <v>288</v>
      </c>
      <c r="B19" s="27">
        <v>46213</v>
      </c>
      <c r="C19" s="28" t="str">
        <v>吴姐建行</v>
      </c>
      <c r="D19" s="28" t="str">
        <v>借款利息</v>
      </c>
      <c r="E19" s="20" t="str">
        <v>高文玉老公卡取现4200存入</v>
      </c>
      <c r="F19" s="20">
        <v>4200</v>
      </c>
      <c r="G19" s="20">
        <v>0</v>
      </c>
      <c r="H19" s="20">
        <v>1478121.32</v>
      </c>
      <c r="I19" s="20" t="str">
        <v>高文玉</v>
      </c>
      <c r="J19" s="20">
        <v>0</v>
      </c>
      <c r="K19" s="21">
        <v>202607</v>
      </c>
    </row>
    <row r="20" s="1" customFormat="1" ht="20" customHeight="1" spans="1:11">
      <c r="A20" s="30">
        <v>289</v>
      </c>
      <c r="B20" s="27">
        <v>46216</v>
      </c>
      <c r="C20" s="28" t="str">
        <v>吴姐建行</v>
      </c>
      <c r="D20" s="28" t="str">
        <v>借款利息</v>
      </c>
      <c r="E20" s="20" t="str">
        <v>潘立文利息</v>
      </c>
      <c r="F20" s="20">
        <v>5500</v>
      </c>
      <c r="G20" s="20">
        <v>0</v>
      </c>
      <c r="H20" s="20">
        <v>1483621.32</v>
      </c>
      <c r="I20" s="20" t="str">
        <v>潘立文</v>
      </c>
      <c r="J20" s="20">
        <v>0</v>
      </c>
      <c r="K20" s="21">
        <v>202607</v>
      </c>
    </row>
    <row r="21" s="1" customFormat="1" ht="20" customHeight="1" spans="1:11">
      <c r="A21" s="30">
        <v>290</v>
      </c>
      <c r="B21" s="27">
        <v>46216</v>
      </c>
      <c r="C21" s="28" t="str">
        <v>吴姐建行</v>
      </c>
      <c r="D21" s="28" t="str">
        <v>调拔款</v>
      </c>
      <c r="E21" s="20" t="str">
        <v>吴姐建行转林总浦发</v>
      </c>
      <c r="F21" s="20">
        <v>0</v>
      </c>
      <c r="G21" s="20">
        <v>60000</v>
      </c>
      <c r="H21" s="20">
        <v>1423621.32</v>
      </c>
      <c r="I21" s="20" t="str">
        <v>林总浦发</v>
      </c>
      <c r="J21" s="20">
        <v>0</v>
      </c>
      <c r="K21" s="21">
        <v>202607</v>
      </c>
    </row>
    <row r="22" s="1" customFormat="1" ht="20" customHeight="1" spans="1:11">
      <c r="A22" s="30">
        <v>291</v>
      </c>
      <c r="B22" s="27">
        <v>46216</v>
      </c>
      <c r="C22" s="28" t="str">
        <v>吴姐建行</v>
      </c>
      <c r="D22" s="28" t="str">
        <v>调拔款</v>
      </c>
      <c r="E22" s="20" t="str">
        <v>转吴姐微信</v>
      </c>
      <c r="F22" s="20">
        <v>0</v>
      </c>
      <c r="G22" s="20">
        <v>27.4</v>
      </c>
      <c r="H22" s="20">
        <v>1423593.92</v>
      </c>
      <c r="I22" s="20" t="str">
        <v>吴姐微信</v>
      </c>
      <c r="J22" s="20">
        <v>0</v>
      </c>
      <c r="K22" s="21">
        <v>202607</v>
      </c>
    </row>
    <row r="23" s="1" customFormat="1" ht="20" customHeight="1" spans="1:11">
      <c r="A23" s="30">
        <v>292</v>
      </c>
      <c r="B23" s="27">
        <v>46219</v>
      </c>
      <c r="C23" s="28" t="str">
        <v>吴姐建行</v>
      </c>
      <c r="D23" s="28" t="str">
        <v>借款利息</v>
      </c>
      <c r="E23" s="20" t="str">
        <v>陈立利息</v>
      </c>
      <c r="F23" s="20">
        <v>210</v>
      </c>
      <c r="G23" s="20">
        <v>0</v>
      </c>
      <c r="H23" s="20">
        <v>1423803.92</v>
      </c>
      <c r="I23" s="20" t="str">
        <v>陈立</v>
      </c>
      <c r="J23" s="20">
        <v>0</v>
      </c>
      <c r="K23" s="21">
        <v>202607</v>
      </c>
    </row>
    <row r="24" s="1" customFormat="1" ht="20" customHeight="1" spans="1:11">
      <c r="A24" s="30">
        <v>293</v>
      </c>
      <c r="B24" s="27">
        <v>46219</v>
      </c>
      <c r="C24" s="28" t="str">
        <v>吴姐建行</v>
      </c>
      <c r="D24" s="28" t="str">
        <v>调拔款</v>
      </c>
      <c r="E24" s="20" t="str">
        <v>吴姐建行转吴建忠浦发，</v>
      </c>
      <c r="F24" s="20">
        <v>0</v>
      </c>
      <c r="G24" s="20">
        <v>180000</v>
      </c>
      <c r="H24" s="20">
        <v>1243803.92</v>
      </c>
      <c r="I24" s="20" t="str">
        <v>吴建忠浦发</v>
      </c>
      <c r="J24" s="20">
        <v>0</v>
      </c>
      <c r="K24" s="21">
        <v>202607</v>
      </c>
    </row>
    <row r="25" s="1" customFormat="1" ht="20" customHeight="1" spans="1:11">
      <c r="A25" s="30">
        <v>294</v>
      </c>
      <c r="B25" s="27">
        <v>46219</v>
      </c>
      <c r="C25" s="28" t="str">
        <v>吴姐建行</v>
      </c>
      <c r="D25" s="28" t="str">
        <v>调拔款</v>
      </c>
      <c r="E25" s="20" t="str">
        <v>吴姐建行转林总浦发</v>
      </c>
      <c r="F25" s="20">
        <v>0</v>
      </c>
      <c r="G25" s="20">
        <v>150000</v>
      </c>
      <c r="H25" s="20">
        <v>1093803.92</v>
      </c>
      <c r="I25" s="20" t="str">
        <v>林总浦发</v>
      </c>
      <c r="J25" s="20">
        <v>0</v>
      </c>
      <c r="K25" s="21">
        <v>202607</v>
      </c>
    </row>
    <row r="26" s="1" customFormat="1" ht="20" customHeight="1" spans="1:11">
      <c r="A26" s="30">
        <v>295</v>
      </c>
      <c r="B26" s="27">
        <v>46219</v>
      </c>
      <c r="C26" s="28" t="str">
        <v>吴姐建行</v>
      </c>
      <c r="D26" s="28" t="str">
        <v>调拔款</v>
      </c>
      <c r="E26" s="20" t="str">
        <v>转吴姐微信</v>
      </c>
      <c r="F26" s="20">
        <v>0</v>
      </c>
      <c r="G26" s="20">
        <v>1000</v>
      </c>
      <c r="H26" s="20">
        <v>1092803.92</v>
      </c>
      <c r="I26" s="20" t="str">
        <v>林总浦发</v>
      </c>
      <c r="J26" s="20">
        <v>0</v>
      </c>
      <c r="K26" s="21">
        <v>202607</v>
      </c>
    </row>
    <row r="27" s="1" customFormat="1" ht="20" customHeight="1" spans="1:11">
      <c r="A27" s="30">
        <v>296</v>
      </c>
      <c r="B27" s="27">
        <v>46220</v>
      </c>
      <c r="C27" s="28" t="str">
        <v>吴姐建行</v>
      </c>
      <c r="D27" s="28" t="str">
        <v>借款利息</v>
      </c>
      <c r="E27" s="20" t="str">
        <v>杨观宝利息</v>
      </c>
      <c r="F27" s="20">
        <v>200</v>
      </c>
      <c r="G27" s="20">
        <v>0</v>
      </c>
      <c r="H27" s="20">
        <v>1093003.92</v>
      </c>
      <c r="I27" s="20" t="str">
        <v>杨观宝</v>
      </c>
      <c r="J27" s="20">
        <v>0</v>
      </c>
      <c r="K27" s="21">
        <v>202607</v>
      </c>
    </row>
    <row r="28" s="1" customFormat="1" ht="20" customHeight="1" spans="1:11">
      <c r="A28" s="30">
        <v>297</v>
      </c>
      <c r="B28" s="27">
        <v>46221</v>
      </c>
      <c r="C28" s="28" t="str">
        <v>吴姐建行</v>
      </c>
      <c r="D28" s="28" t="str">
        <v>借款本金</v>
      </c>
      <c r="E28" s="20" t="str">
        <v>张天龙本金</v>
      </c>
      <c r="F28" s="20">
        <v>4166.67</v>
      </c>
      <c r="G28" s="20">
        <v>0</v>
      </c>
      <c r="H28" s="20">
        <v>1097170.59</v>
      </c>
      <c r="I28" s="20" t="str">
        <v>张天龙</v>
      </c>
      <c r="J28" s="20">
        <v>0</v>
      </c>
      <c r="K28" s="21">
        <v>202607</v>
      </c>
    </row>
    <row r="29" s="1" customFormat="1" ht="20" customHeight="1" spans="1:11">
      <c r="A29" s="30">
        <v>298</v>
      </c>
      <c r="B29" s="27">
        <v>46221</v>
      </c>
      <c r="C29" s="28" t="str">
        <v>吴姐建行</v>
      </c>
      <c r="D29" s="28" t="str">
        <v>借款利息</v>
      </c>
      <c r="E29" s="20" t="str">
        <v>张天龙利息</v>
      </c>
      <c r="F29" s="20">
        <v>3000</v>
      </c>
      <c r="G29" s="20">
        <v>0</v>
      </c>
      <c r="H29" s="20">
        <v>1100170.59</v>
      </c>
      <c r="I29" s="20" t="str">
        <v>张天龙</v>
      </c>
      <c r="J29" s="20">
        <v>0</v>
      </c>
      <c r="K29" s="21">
        <v>202607</v>
      </c>
    </row>
    <row r="30" s="1" customFormat="1" ht="20" customHeight="1" spans="1:11">
      <c r="A30" s="30">
        <v>299</v>
      </c>
      <c r="B30" s="27">
        <v>46221</v>
      </c>
      <c r="C30" s="28" t="str">
        <v>吴姐建行</v>
      </c>
      <c r="D30" s="28" t="str">
        <v>办公费用</v>
      </c>
      <c r="E30" s="20" t="str">
        <v>银行短信服务费</v>
      </c>
      <c r="F30" s="20">
        <v>0</v>
      </c>
      <c r="G30" s="20">
        <v>3</v>
      </c>
      <c r="H30" s="20">
        <v>1100167.59</v>
      </c>
      <c r="I30" s="20">
        <v>0</v>
      </c>
      <c r="J30" s="20">
        <v>0</v>
      </c>
      <c r="K30" s="21">
        <v>202607</v>
      </c>
    </row>
    <row r="31" s="1" customFormat="1" ht="20" customHeight="1" spans="1:11">
      <c r="A31" s="30">
        <v>300</v>
      </c>
      <c r="B31" s="27">
        <v>46221</v>
      </c>
      <c r="C31" s="28" t="str">
        <v>吴姐建行</v>
      </c>
      <c r="D31" s="28" t="str">
        <v>调拔款</v>
      </c>
      <c r="E31" s="20" t="str">
        <v>转吴姐微信</v>
      </c>
      <c r="F31" s="20">
        <v>0</v>
      </c>
      <c r="G31" s="20">
        <v>86.2</v>
      </c>
      <c r="H31" s="20">
        <v>1100081.39</v>
      </c>
      <c r="I31" s="20" t="str">
        <v>吴姐微信</v>
      </c>
      <c r="J31" s="20">
        <v>0</v>
      </c>
      <c r="K31" s="21">
        <v>202607</v>
      </c>
    </row>
    <row r="32" s="1" customFormat="1" ht="20" customHeight="1" spans="1:11">
      <c r="A32" s="30">
        <v>301</v>
      </c>
      <c r="B32" s="27">
        <v>46221</v>
      </c>
      <c r="C32" s="28" t="str">
        <v>吴姐建行</v>
      </c>
      <c r="D32" s="28" t="str">
        <v>调拔款</v>
      </c>
      <c r="E32" s="20" t="str">
        <v>转吴姐微信</v>
      </c>
      <c r="F32" s="20">
        <v>0</v>
      </c>
      <c r="G32" s="20">
        <v>69.77</v>
      </c>
      <c r="H32" s="20">
        <v>1100011.62</v>
      </c>
      <c r="I32" s="20" t="str">
        <v>吴姐微信</v>
      </c>
      <c r="J32" s="20">
        <v>0</v>
      </c>
      <c r="K32" s="21">
        <v>202607</v>
      </c>
    </row>
    <row r="33" s="1" customFormat="1" ht="20" customHeight="1" spans="1:11">
      <c r="A33" s="30">
        <v>302</v>
      </c>
      <c r="B33" s="27">
        <v>46221</v>
      </c>
      <c r="C33" s="28" t="str">
        <v>吴姐建行</v>
      </c>
      <c r="D33" s="28" t="str">
        <v>调拔款</v>
      </c>
      <c r="E33" s="20" t="str">
        <v>吴姐微信转入</v>
      </c>
      <c r="F33" s="20">
        <v>5</v>
      </c>
      <c r="G33" s="20">
        <v>0</v>
      </c>
      <c r="H33" s="20">
        <v>1100016.62</v>
      </c>
      <c r="I33" s="20" t="str">
        <v>吴姐微信</v>
      </c>
      <c r="J33" s="20">
        <v>0</v>
      </c>
      <c r="K33" s="21">
        <v>202607</v>
      </c>
    </row>
    <row r="34" s="1" customFormat="1" ht="20" customHeight="1" spans="1:11">
      <c r="A34" s="30">
        <v>303</v>
      </c>
      <c r="B34" s="27">
        <v>46223</v>
      </c>
      <c r="C34" s="28" t="str">
        <v>吴姐建行</v>
      </c>
      <c r="D34" s="28" t="str">
        <v>调拔款</v>
      </c>
      <c r="E34" s="20" t="str">
        <v>吴姐建行转林总浦发</v>
      </c>
      <c r="F34" s="20">
        <v>0</v>
      </c>
      <c r="G34" s="20">
        <v>50000</v>
      </c>
      <c r="H34" s="20">
        <v>1050016.62</v>
      </c>
      <c r="I34" s="20" t="str">
        <v>吴姐建行</v>
      </c>
      <c r="J34" s="20">
        <v>0</v>
      </c>
      <c r="K34" s="21">
        <v>202607</v>
      </c>
    </row>
    <row r="35" s="1" customFormat="1" ht="20" customHeight="1" spans="1:11">
      <c r="A35" s="30">
        <v>304</v>
      </c>
      <c r="B35" s="27">
        <v>46223</v>
      </c>
      <c r="C35" s="28" t="str">
        <v>吴姐建行</v>
      </c>
      <c r="D35" s="28" t="str">
        <v>借款利息</v>
      </c>
      <c r="E35" s="20" t="str">
        <v>陈忠军9.5万押车利息</v>
      </c>
      <c r="F35" s="20">
        <v>2875</v>
      </c>
      <c r="G35" s="20">
        <v>0</v>
      </c>
      <c r="H35" s="20">
        <v>1052891.62</v>
      </c>
      <c r="I35" s="20" t="str">
        <v>陈忠军</v>
      </c>
      <c r="J35" s="20">
        <v>0</v>
      </c>
      <c r="K35" s="21">
        <v>202607</v>
      </c>
    </row>
    <row r="36" s="1" customFormat="1" ht="20" customHeight="1" spans="1:11">
      <c r="A36" s="30">
        <v>305</v>
      </c>
      <c r="B36" s="27">
        <v>46223</v>
      </c>
      <c r="C36" s="28" t="str">
        <v>吴姐建行</v>
      </c>
      <c r="D36" s="28" t="str">
        <v>借款本金</v>
      </c>
      <c r="E36" s="20" t="str">
        <v>陈忠军准入本金款</v>
      </c>
      <c r="F36" s="20">
        <v>2000</v>
      </c>
      <c r="G36" s="20">
        <v>0</v>
      </c>
      <c r="H36" s="20">
        <v>1054891.62</v>
      </c>
      <c r="I36" s="20" t="str">
        <v>陈忠军</v>
      </c>
      <c r="J36" s="20">
        <v>0</v>
      </c>
      <c r="K36" s="21">
        <v>202607</v>
      </c>
    </row>
    <row r="37" s="1" customFormat="1" ht="20" customHeight="1" spans="1:11">
      <c r="A37" s="30">
        <v>306</v>
      </c>
      <c r="B37" s="27">
        <v>46225</v>
      </c>
      <c r="C37" s="28" t="str">
        <v>吴姐建行</v>
      </c>
      <c r="D37" s="28" t="str">
        <v>借款利息</v>
      </c>
      <c r="E37" s="20" t="str">
        <v>曹玉洁利息</v>
      </c>
      <c r="F37" s="20">
        <v>200</v>
      </c>
      <c r="G37" s="20">
        <v>0</v>
      </c>
      <c r="H37" s="20">
        <v>1055091.62</v>
      </c>
      <c r="I37" s="20" t="str">
        <v>曹玉洁</v>
      </c>
      <c r="J37" s="20">
        <v>0</v>
      </c>
      <c r="K37" s="21">
        <v>202607</v>
      </c>
    </row>
    <row r="38" s="1" customFormat="1" ht="20" customHeight="1" spans="1:11">
      <c r="A38" s="30">
        <v>307</v>
      </c>
      <c r="B38" s="27">
        <v>46225</v>
      </c>
      <c r="C38" s="28" t="str">
        <v>吴姐建行</v>
      </c>
      <c r="D38" s="28" t="str">
        <v>借款利息</v>
      </c>
      <c r="E38" s="20" t="str">
        <v>张黎晖利息</v>
      </c>
      <c r="F38" s="20">
        <v>1300</v>
      </c>
      <c r="G38" s="20">
        <v>0</v>
      </c>
      <c r="H38" s="20">
        <v>1056391.62</v>
      </c>
      <c r="I38" s="20" t="str">
        <v>张黎晖</v>
      </c>
      <c r="J38" s="20">
        <v>0</v>
      </c>
      <c r="K38" s="21">
        <v>202607</v>
      </c>
    </row>
    <row r="39" s="1" customFormat="1" ht="20" customHeight="1" spans="1:11">
      <c r="A39" s="30">
        <v>308</v>
      </c>
      <c r="B39" s="27">
        <v>46227</v>
      </c>
      <c r="C39" s="28" t="str">
        <v>吴姐建行</v>
      </c>
      <c r="D39" s="28" t="str">
        <v>借款本金</v>
      </c>
      <c r="E39" s="20" t="str">
        <v>陈庆生回款</v>
      </c>
      <c r="F39" s="20">
        <v>200000</v>
      </c>
      <c r="G39" s="20">
        <v>0</v>
      </c>
      <c r="H39" s="20">
        <v>1256391.62</v>
      </c>
      <c r="I39" s="20" t="str">
        <v>陈庆生</v>
      </c>
      <c r="J39" s="20">
        <v>0</v>
      </c>
      <c r="K39" s="21">
        <v>202607</v>
      </c>
    </row>
    <row r="40" s="1" customFormat="1" ht="20" customHeight="1" spans="1:11">
      <c r="A40" s="30">
        <v>309</v>
      </c>
      <c r="B40" s="27">
        <v>46227</v>
      </c>
      <c r="C40" s="28" t="str">
        <v>吴姐建行</v>
      </c>
      <c r="D40" s="28" t="str">
        <v>调拔款</v>
      </c>
      <c r="E40" s="20" t="str">
        <v>吴姐建行转林总浦发</v>
      </c>
      <c r="F40" s="20">
        <v>0</v>
      </c>
      <c r="G40" s="20">
        <v>150000</v>
      </c>
      <c r="H40" s="20">
        <v>1106391.62</v>
      </c>
      <c r="I40" s="20" t="str">
        <v>林总浦发</v>
      </c>
      <c r="J40" s="20">
        <v>0</v>
      </c>
      <c r="K40" s="21">
        <v>202607</v>
      </c>
    </row>
    <row r="41" s="1" customFormat="1" ht="20" customHeight="1" spans="1:11">
      <c r="A41" s="30">
        <v>310</v>
      </c>
      <c r="B41" s="27">
        <v>46227</v>
      </c>
      <c r="C41" s="28" t="str">
        <v>吴姐建行</v>
      </c>
      <c r="D41" s="28" t="str">
        <v>调拔款</v>
      </c>
      <c r="E41" s="20" t="str">
        <v>柯志宏转入拼单款-刘振祥</v>
      </c>
      <c r="F41" s="20">
        <v>50000</v>
      </c>
      <c r="G41" s="20">
        <v>0</v>
      </c>
      <c r="H41" s="20">
        <v>1156391.62</v>
      </c>
      <c r="I41" s="20" t="str">
        <v>柯志宏</v>
      </c>
      <c r="J41" s="20">
        <v>0</v>
      </c>
      <c r="K41" s="21">
        <v>202607</v>
      </c>
    </row>
    <row r="42" s="1" customFormat="1" ht="20" customHeight="1" spans="1:11">
      <c r="A42" s="30">
        <v>311</v>
      </c>
      <c r="B42" s="27">
        <v>46227</v>
      </c>
      <c r="C42" s="28" t="str">
        <v>吴姐建行</v>
      </c>
      <c r="D42" s="28" t="str">
        <v>借款利息</v>
      </c>
      <c r="E42" s="20" t="str">
        <v>林燕利息</v>
      </c>
      <c r="F42" s="20">
        <v>100</v>
      </c>
      <c r="G42" s="20">
        <v>0</v>
      </c>
      <c r="H42" s="20">
        <v>1156491.62</v>
      </c>
      <c r="I42" s="20" t="str">
        <v>林燕</v>
      </c>
      <c r="J42" s="20">
        <v>0</v>
      </c>
      <c r="K42" s="21">
        <v>202607</v>
      </c>
    </row>
    <row r="43" s="1" customFormat="1" ht="20" customHeight="1" spans="1:11">
      <c r="A43" s="30">
        <v>312</v>
      </c>
      <c r="B43" s="27">
        <v>46230</v>
      </c>
      <c r="C43" s="28" t="str">
        <v>吴姐建行</v>
      </c>
      <c r="D43" s="28" t="str">
        <v>调拔款</v>
      </c>
      <c r="E43" s="20" t="str">
        <v>吴姐建行转林总浦发</v>
      </c>
      <c r="F43" s="20">
        <v>0</v>
      </c>
      <c r="G43" s="20">
        <v>550000</v>
      </c>
      <c r="H43" s="20">
        <v>606491.62</v>
      </c>
      <c r="I43" s="20" t="str">
        <v>林总浦发</v>
      </c>
      <c r="J43" s="20">
        <v>0</v>
      </c>
      <c r="K43" s="21">
        <v>202607</v>
      </c>
    </row>
    <row r="44" s="1" customFormat="1" ht="20" customHeight="1" spans="1:11">
      <c r="A44" s="30">
        <v>313</v>
      </c>
      <c r="B44" s="27">
        <v>46230</v>
      </c>
      <c r="C44" s="28" t="str">
        <v>吴姐建行</v>
      </c>
      <c r="D44" s="28" t="str">
        <v>借款利息</v>
      </c>
      <c r="E44" s="20" t="str">
        <v>张妍利息</v>
      </c>
      <c r="F44" s="20">
        <v>450</v>
      </c>
      <c r="G44" s="20">
        <v>0</v>
      </c>
      <c r="H44" s="20">
        <v>606941.62</v>
      </c>
      <c r="I44" s="20" t="str">
        <v>林总浦发</v>
      </c>
      <c r="J44" s="20">
        <v>0</v>
      </c>
      <c r="K44" s="21">
        <v>202607</v>
      </c>
    </row>
    <row r="45" s="1" customFormat="1" ht="20" customHeight="1" spans="1:11">
      <c r="A45" s="30">
        <v>314</v>
      </c>
      <c r="B45" s="27">
        <v>46231</v>
      </c>
      <c r="C45" s="28" t="str">
        <v>吴姐建行</v>
      </c>
      <c r="D45" s="28" t="str">
        <v>调拔款</v>
      </c>
      <c r="E45" s="20" t="str">
        <v>吴姐建行林总浦发</v>
      </c>
      <c r="F45" s="20">
        <v>0</v>
      </c>
      <c r="G45" s="20">
        <v>160000</v>
      </c>
      <c r="H45" s="20">
        <v>446941.62</v>
      </c>
      <c r="I45" s="20" t="str">
        <v>林总浦发</v>
      </c>
      <c r="J45" s="20">
        <v>0</v>
      </c>
      <c r="K45" s="21">
        <v>202607</v>
      </c>
    </row>
    <row r="46" s="1" customFormat="1" ht="20" customHeight="1" spans="1:11">
      <c r="A46" s="30">
        <v>315</v>
      </c>
      <c r="B46" s="27">
        <v>46231</v>
      </c>
      <c r="C46" s="28" t="str">
        <v>吴姐建行</v>
      </c>
      <c r="D46" s="28" t="str">
        <v>借款利息</v>
      </c>
      <c r="E46" s="20" t="str">
        <v>林斌利息</v>
      </c>
      <c r="F46" s="20">
        <v>1900</v>
      </c>
      <c r="G46" s="20">
        <v>0</v>
      </c>
      <c r="H46" s="20">
        <v>448841.62</v>
      </c>
      <c r="I46" s="20" t="str">
        <v>林斌</v>
      </c>
      <c r="J46" s="20">
        <v>0</v>
      </c>
      <c r="K46" s="21">
        <v>202607</v>
      </c>
    </row>
    <row r="47" s="1" customFormat="1" ht="20" customHeight="1" spans="1:11">
      <c r="A47" s="30">
        <v>316</v>
      </c>
      <c r="B47" s="27">
        <v>46231</v>
      </c>
      <c r="C47" s="28" t="str">
        <v>吴姐建行</v>
      </c>
      <c r="D47" s="28" t="str">
        <v>借款利息</v>
      </c>
      <c r="E47" s="20" t="str">
        <v>唐俊俊利息</v>
      </c>
      <c r="F47" s="20">
        <v>200</v>
      </c>
      <c r="G47" s="20">
        <v>0</v>
      </c>
      <c r="H47" s="20">
        <v>449041.62</v>
      </c>
      <c r="I47" s="20" t="str">
        <v>唐俊俊</v>
      </c>
      <c r="J47" s="20">
        <v>0</v>
      </c>
      <c r="K47" s="21">
        <v>202607</v>
      </c>
    </row>
    <row r="48" s="1" customFormat="1" ht="20" customHeight="1" spans="1:11">
      <c r="A48" s="30">
        <v>317</v>
      </c>
      <c r="B48" s="27">
        <v>46231</v>
      </c>
      <c r="C48" s="28" t="str">
        <v>吴姐建行</v>
      </c>
      <c r="D48" s="28" t="str">
        <v>借款本金</v>
      </c>
      <c r="E48" s="20" t="str">
        <v>曹泰宁回款</v>
      </c>
      <c r="F48" s="20">
        <v>550000</v>
      </c>
      <c r="G48" s="20">
        <v>0</v>
      </c>
      <c r="H48" s="20">
        <v>999041.62</v>
      </c>
      <c r="I48" s="20" t="str">
        <v>曹泰宁</v>
      </c>
      <c r="J48" s="20">
        <v>0</v>
      </c>
      <c r="K48" s="21">
        <v>202607</v>
      </c>
    </row>
    <row r="49" s="1" customFormat="1" ht="20" customHeight="1" spans="1:11">
      <c r="A49" s="30">
        <v>318</v>
      </c>
      <c r="B49" s="27">
        <v>46232</v>
      </c>
      <c r="C49" s="28" t="str">
        <v>吴姐建行</v>
      </c>
      <c r="D49" s="28" t="str">
        <v>调拔款</v>
      </c>
      <c r="E49" s="20" t="str">
        <v>赖海聪拼单款转吴志鑫出款</v>
      </c>
      <c r="F49" s="20">
        <v>0</v>
      </c>
      <c r="G49" s="20">
        <v>750000</v>
      </c>
      <c r="H49" s="20">
        <v>249041.62</v>
      </c>
      <c r="I49" s="20" t="str">
        <v>吴志鑫</v>
      </c>
      <c r="J49" s="20">
        <v>0</v>
      </c>
      <c r="K49" s="21">
        <v>202607</v>
      </c>
    </row>
    <row r="50" s="1" customFormat="1" ht="20" customHeight="1" spans="1:11">
      <c r="A50" s="30">
        <v>319</v>
      </c>
      <c r="B50" s="27">
        <v>46232</v>
      </c>
      <c r="C50" s="28" t="str">
        <v>吴姐建行</v>
      </c>
      <c r="D50" s="28" t="str">
        <v>借款利息</v>
      </c>
      <c r="E50" s="20" t="str">
        <v>柯志宏50万押车款3个月利息</v>
      </c>
      <c r="F50" s="20">
        <v>18000</v>
      </c>
      <c r="G50" s="20">
        <v>0</v>
      </c>
      <c r="H50" s="20">
        <v>267041.62</v>
      </c>
      <c r="I50" s="20" t="str">
        <v>柯志宏</v>
      </c>
      <c r="J50" s="20">
        <v>0</v>
      </c>
      <c r="K50" s="21">
        <v>202607</v>
      </c>
    </row>
    <row r="51" s="1" customFormat="1" ht="20" customHeight="1" spans="1:11">
      <c r="A51" s="30">
        <v>320</v>
      </c>
      <c r="B51" s="27">
        <v>46232</v>
      </c>
      <c r="C51" s="28" t="str">
        <v>吴姐建行</v>
      </c>
      <c r="D51" s="28" t="str">
        <v>调拔款</v>
      </c>
      <c r="E51" s="20" t="str">
        <v>方雨泽，转吴姐微信</v>
      </c>
      <c r="F51" s="20">
        <v>0</v>
      </c>
      <c r="G51" s="20">
        <v>5858</v>
      </c>
      <c r="H51" s="20">
        <v>261183.62</v>
      </c>
      <c r="I51" s="20" t="str">
        <v>吴姐微信</v>
      </c>
      <c r="J51" s="20">
        <v>0</v>
      </c>
      <c r="K51" s="21">
        <v>202607</v>
      </c>
    </row>
    <row r="52" s="1" customFormat="1" ht="20" customHeight="1" spans="1:11">
      <c r="A52" s="30">
        <v>321</v>
      </c>
      <c r="B52" s="27">
        <v>46233</v>
      </c>
      <c r="C52" s="28" t="str">
        <v>吴姐建行</v>
      </c>
      <c r="D52" s="28" t="str">
        <v>调拔款</v>
      </c>
      <c r="E52" s="20" t="str">
        <v>吴姐建行转林总浦发</v>
      </c>
      <c r="F52" s="20">
        <v>0</v>
      </c>
      <c r="G52" s="20">
        <v>200000</v>
      </c>
      <c r="H52" s="20">
        <v>61183.6199999996</v>
      </c>
      <c r="I52" s="20" t="str">
        <v>林总浦发</v>
      </c>
      <c r="J52" s="20">
        <v>0</v>
      </c>
      <c r="K52" s="21">
        <v>202607</v>
      </c>
    </row>
    <row r="53" s="1" customFormat="1" ht="20" customHeight="1" spans="1:11">
      <c r="A53" s="30">
        <v>322</v>
      </c>
      <c r="B53" s="27">
        <v>46234</v>
      </c>
      <c r="C53" s="28" t="str">
        <v>吴姐建行</v>
      </c>
      <c r="D53" s="28" t="str">
        <v>借款利息</v>
      </c>
      <c r="E53" s="20" t="str">
        <v>叶敏利息</v>
      </c>
      <c r="F53" s="20">
        <v>5200</v>
      </c>
      <c r="G53" s="20">
        <v>0</v>
      </c>
      <c r="H53" s="20">
        <v>66383.6199999996</v>
      </c>
      <c r="I53" s="20" t="str">
        <v>叶敏</v>
      </c>
      <c r="J53" s="20">
        <v>0</v>
      </c>
      <c r="K53" s="21">
        <v>202607</v>
      </c>
    </row>
    <row r="54" s="1" customFormat="1" ht="20" customHeight="1" spans="1:11">
      <c r="A54" s="30">
        <v>573</v>
      </c>
      <c r="B54" s="27">
        <v>46235</v>
      </c>
      <c r="C54" s="28" t="str">
        <v>吴姐建行</v>
      </c>
      <c r="D54" s="28" t="str">
        <v>借款利息</v>
      </c>
      <c r="E54" s="20" t="str">
        <v>陈承辉利息</v>
      </c>
      <c r="F54" s="20">
        <v>800</v>
      </c>
      <c r="G54" s="20">
        <v>0</v>
      </c>
      <c r="H54" s="20">
        <v>67183.6199999996</v>
      </c>
      <c r="I54" s="20" t="str">
        <v>陈承辉</v>
      </c>
      <c r="J54" s="20">
        <v>0</v>
      </c>
      <c r="K54" s="21">
        <v>202608</v>
      </c>
    </row>
    <row r="55" s="1" customFormat="1" ht="20" customHeight="1" spans="1:11">
      <c r="A55" s="30">
        <v>574</v>
      </c>
      <c r="B55" s="27">
        <v>46236</v>
      </c>
      <c r="C55" s="28" t="str">
        <v>吴姐建行</v>
      </c>
      <c r="D55" s="28" t="str">
        <v>借款利息</v>
      </c>
      <c r="E55" s="20" t="str">
        <v>夏薇薇利息</v>
      </c>
      <c r="F55" s="20">
        <v>6210</v>
      </c>
      <c r="G55" s="20">
        <v>0</v>
      </c>
      <c r="H55" s="20">
        <v>73393.6199999996</v>
      </c>
      <c r="I55" s="20" t="str">
        <v>夏薇薇</v>
      </c>
      <c r="J55" s="20">
        <v>0</v>
      </c>
      <c r="K55" s="21">
        <v>202608</v>
      </c>
    </row>
    <row r="56" s="1" customFormat="1" ht="20" customHeight="1" spans="1:11">
      <c r="A56" s="30">
        <v>575</v>
      </c>
      <c r="B56" s="27">
        <v>46236</v>
      </c>
      <c r="C56" s="28" t="str">
        <v>吴姐建行</v>
      </c>
      <c r="D56" s="28" t="str">
        <v>调拔款</v>
      </c>
      <c r="E56" s="20" t="str">
        <v>吴姐支出费用</v>
      </c>
      <c r="F56" s="20">
        <v>0</v>
      </c>
      <c r="G56" s="20">
        <v>4500</v>
      </c>
      <c r="H56" s="20">
        <v>68893.6199999996</v>
      </c>
      <c r="I56" s="20" t="str">
        <v>吴姐微信</v>
      </c>
      <c r="J56" s="20">
        <v>0</v>
      </c>
      <c r="K56" s="21">
        <v>202608</v>
      </c>
    </row>
    <row r="57" s="1" customFormat="1" ht="20" customHeight="1" spans="1:11">
      <c r="A57" s="30">
        <v>576</v>
      </c>
      <c r="B57" s="27">
        <v>46236</v>
      </c>
      <c r="C57" s="28" t="str">
        <v>吴姐建行</v>
      </c>
      <c r="D57" s="28" t="str">
        <v>借款利息</v>
      </c>
      <c r="E57" s="20" t="str">
        <v>赵彤欣利息</v>
      </c>
      <c r="F57" s="20">
        <v>100</v>
      </c>
      <c r="G57" s="20">
        <v>0</v>
      </c>
      <c r="H57" s="20">
        <v>68993.6199999996</v>
      </c>
      <c r="I57" s="20" t="str">
        <v>赵彤欣</v>
      </c>
      <c r="J57" s="20">
        <v>0</v>
      </c>
      <c r="K57" s="21">
        <v>202608</v>
      </c>
    </row>
    <row r="58" s="1" customFormat="1" ht="20" customHeight="1" spans="1:11">
      <c r="A58" s="30">
        <v>577</v>
      </c>
      <c r="B58" s="27">
        <v>46239</v>
      </c>
      <c r="C58" s="28" t="str">
        <v>吴姐建行</v>
      </c>
      <c r="D58" s="28" t="str">
        <v>调拔款</v>
      </c>
      <c r="E58" s="20" t="str">
        <v>吴姐建行转入林总浦发</v>
      </c>
      <c r="F58" s="20">
        <v>0</v>
      </c>
      <c r="G58" s="20">
        <v>60000</v>
      </c>
      <c r="H58" s="20">
        <v>8993.61999999965</v>
      </c>
      <c r="I58" s="20" t="str">
        <v>林总浦发</v>
      </c>
      <c r="J58" s="20">
        <v>0</v>
      </c>
      <c r="K58" s="21">
        <v>202608</v>
      </c>
    </row>
    <row r="59" s="1" customFormat="1" ht="20" customHeight="1" spans="1:11">
      <c r="A59" s="30">
        <v>578</v>
      </c>
      <c r="B59" s="27">
        <v>46240</v>
      </c>
      <c r="C59" s="28" t="str">
        <v>吴姐建行</v>
      </c>
      <c r="D59" s="28" t="str">
        <v>调拔款</v>
      </c>
      <c r="E59" s="20" t="str">
        <v>吴姐消费</v>
      </c>
      <c r="F59" s="20">
        <v>0</v>
      </c>
      <c r="G59" s="20">
        <v>119.2</v>
      </c>
      <c r="H59" s="20">
        <v>8874.41999999946</v>
      </c>
      <c r="I59" s="20" t="str">
        <v>吴姐微信</v>
      </c>
      <c r="J59" s="20">
        <v>0</v>
      </c>
      <c r="K59" s="21">
        <v>202608</v>
      </c>
    </row>
    <row r="60" s="1" customFormat="1" ht="20" customHeight="1" spans="1:11">
      <c r="A60" s="30">
        <v>579</v>
      </c>
      <c r="B60" s="27">
        <v>46243</v>
      </c>
      <c r="C60" s="28" t="str">
        <v>吴姐建行</v>
      </c>
      <c r="D60" s="28" t="str">
        <v>借款本金</v>
      </c>
      <c r="E60" s="20" t="str">
        <v>吴吉翔转本金3333</v>
      </c>
      <c r="F60" s="20">
        <v>3333</v>
      </c>
      <c r="G60" s="20">
        <v>0</v>
      </c>
      <c r="H60" s="20">
        <v>12207.4199999995</v>
      </c>
      <c r="I60" s="20" t="str">
        <v>吴吉翔</v>
      </c>
      <c r="J60" s="20">
        <v>0</v>
      </c>
      <c r="K60" s="21">
        <v>202608</v>
      </c>
    </row>
    <row r="61" s="1" customFormat="1" ht="20" customHeight="1" spans="1:11">
      <c r="A61" s="30">
        <v>580</v>
      </c>
      <c r="B61" s="27">
        <v>46243</v>
      </c>
      <c r="C61" s="28" t="str">
        <v>吴姐建行</v>
      </c>
      <c r="D61" s="28" t="str">
        <v>借款利息</v>
      </c>
      <c r="E61" s="20" t="str">
        <v>吴吉翔转利息1200</v>
      </c>
      <c r="F61" s="20">
        <v>1200</v>
      </c>
      <c r="G61" s="20">
        <v>0</v>
      </c>
      <c r="H61" s="20">
        <v>13407.4199999995</v>
      </c>
      <c r="I61" s="20" t="str">
        <v>吴吉翔</v>
      </c>
      <c r="J61" s="20">
        <v>0</v>
      </c>
      <c r="K61" s="21">
        <v>202608</v>
      </c>
    </row>
    <row r="62" s="1" customFormat="1" ht="20" customHeight="1" spans="1:11">
      <c r="A62" s="30">
        <v>581</v>
      </c>
      <c r="B62" s="27">
        <v>46244</v>
      </c>
      <c r="C62" s="28" t="str">
        <v>吴姐建行</v>
      </c>
      <c r="D62" s="28" t="str">
        <v>借款利息</v>
      </c>
      <c r="E62" s="20" t="str">
        <v>高文玉取现4200存入吴姐建行</v>
      </c>
      <c r="F62" s="20">
        <v>4200</v>
      </c>
      <c r="G62" s="20">
        <v>0</v>
      </c>
      <c r="H62" s="20">
        <v>17607.4199999995</v>
      </c>
      <c r="I62" s="20" t="str">
        <v>高文玉</v>
      </c>
      <c r="J62" s="20">
        <v>0</v>
      </c>
      <c r="K62" s="21">
        <v>202608</v>
      </c>
    </row>
    <row r="63" s="1" customFormat="1" ht="20" customHeight="1" spans="1:11">
      <c r="A63" s="30">
        <v>582</v>
      </c>
      <c r="B63" s="27">
        <v>46243</v>
      </c>
      <c r="C63" s="28" t="str">
        <v>吴姐建行</v>
      </c>
      <c r="D63" s="28" t="str">
        <v>借款本金</v>
      </c>
      <c r="E63" s="20" t="str">
        <v>郑丽清还借款</v>
      </c>
      <c r="F63" s="20">
        <v>100000</v>
      </c>
      <c r="G63" s="20">
        <v>0</v>
      </c>
      <c r="H63" s="20">
        <v>117607.419999999</v>
      </c>
      <c r="I63" s="20" t="str">
        <v>郑丽清</v>
      </c>
      <c r="J63" s="20">
        <v>0</v>
      </c>
      <c r="K63" s="21">
        <v>202608</v>
      </c>
    </row>
    <row r="64" s="1" customFormat="1" ht="20" customHeight="1" spans="1:11">
      <c r="A64" s="30">
        <v>583</v>
      </c>
      <c r="B64" s="27">
        <v>46246</v>
      </c>
      <c r="C64" s="28" t="str">
        <v>吴姐建行</v>
      </c>
      <c r="D64" s="28" t="str">
        <v>调拔款</v>
      </c>
      <c r="E64" s="20" t="str">
        <v>吴姐建行转林总浦发</v>
      </c>
      <c r="F64" s="20">
        <v>0</v>
      </c>
      <c r="G64" s="20">
        <v>40000</v>
      </c>
      <c r="H64" s="20">
        <v>77607.4199999995</v>
      </c>
      <c r="I64" s="20" t="str">
        <v>林总浦发</v>
      </c>
      <c r="J64" s="20">
        <v>0</v>
      </c>
      <c r="K64" s="21">
        <v>202608</v>
      </c>
    </row>
    <row r="65" s="1" customFormat="1" ht="20" customHeight="1" spans="1:11">
      <c r="A65" s="30">
        <v>584</v>
      </c>
      <c r="B65" s="27">
        <v>46247</v>
      </c>
      <c r="C65" s="28" t="str">
        <v>吴姐建行</v>
      </c>
      <c r="D65" s="28" t="str">
        <v>借款利息</v>
      </c>
      <c r="E65" s="20" t="str">
        <v>翁嘉明利息</v>
      </c>
      <c r="F65" s="20">
        <v>700</v>
      </c>
      <c r="G65" s="20">
        <v>0</v>
      </c>
      <c r="H65" s="20">
        <v>78307.4199999995</v>
      </c>
      <c r="I65" s="20" t="str">
        <v>翁嘉明</v>
      </c>
      <c r="J65" s="20">
        <v>0</v>
      </c>
      <c r="K65" s="21">
        <v>202608</v>
      </c>
    </row>
    <row r="66" s="1" customFormat="1" ht="20" customHeight="1" spans="1:11">
      <c r="A66" s="30">
        <v>585</v>
      </c>
      <c r="B66" s="27">
        <v>46248</v>
      </c>
      <c r="C66" s="28" t="str">
        <v>吴姐建行</v>
      </c>
      <c r="D66" s="28" t="str">
        <v>借款利息</v>
      </c>
      <c r="E66" s="20" t="str">
        <v>潘立文利息</v>
      </c>
      <c r="F66" s="20">
        <v>5500</v>
      </c>
      <c r="G66" s="20">
        <v>0</v>
      </c>
      <c r="H66" s="20">
        <v>83807.4199999995</v>
      </c>
      <c r="I66" s="20" t="str">
        <v>潘立文</v>
      </c>
      <c r="J66" s="20">
        <v>0</v>
      </c>
      <c r="K66" s="21">
        <v>202608</v>
      </c>
    </row>
    <row r="67" s="1" customFormat="1" ht="20" customHeight="1" spans="1:11">
      <c r="A67" s="30">
        <v>586</v>
      </c>
      <c r="B67" s="27">
        <v>46248</v>
      </c>
      <c r="C67" s="28" t="str">
        <v>吴姐建行</v>
      </c>
      <c r="D67" s="28" t="str">
        <v>借款本金</v>
      </c>
      <c r="E67" s="20" t="str">
        <v>林文福出款</v>
      </c>
      <c r="F67" s="20">
        <v>0</v>
      </c>
      <c r="G67" s="20">
        <v>80000</v>
      </c>
      <c r="H67" s="20">
        <v>3807.41999999946</v>
      </c>
      <c r="I67" s="20" t="str">
        <v>林文福</v>
      </c>
      <c r="J67" s="20">
        <v>0</v>
      </c>
      <c r="K67" s="21">
        <v>202608</v>
      </c>
    </row>
    <row r="68" s="1" customFormat="1" ht="20" customHeight="1" spans="1:11">
      <c r="A68" s="30">
        <v>587</v>
      </c>
      <c r="B68" s="27">
        <v>46249</v>
      </c>
      <c r="C68" s="28" t="str">
        <v>吴姐建行</v>
      </c>
      <c r="D68" s="28" t="str">
        <v>调拔款</v>
      </c>
      <c r="E68" s="20" t="str">
        <v>吴姐消费</v>
      </c>
      <c r="F68" s="20">
        <v>0</v>
      </c>
      <c r="G68" s="20">
        <v>12.24</v>
      </c>
      <c r="H68" s="20">
        <v>3795.17999999924</v>
      </c>
      <c r="I68" s="20" t="str">
        <v>吴姐微信</v>
      </c>
      <c r="J68" s="20">
        <v>0</v>
      </c>
      <c r="K68" s="21">
        <v>202608</v>
      </c>
    </row>
    <row r="69" s="1" customFormat="1" ht="20" customHeight="1" spans="1:11">
      <c r="A69" s="30">
        <v>588</v>
      </c>
      <c r="B69" s="27">
        <v>46250</v>
      </c>
      <c r="C69" s="28" t="str">
        <v>吴姐建行</v>
      </c>
      <c r="D69" s="28" t="str">
        <v>借款利息</v>
      </c>
      <c r="E69" s="20" t="str">
        <v>陈立利息</v>
      </c>
      <c r="F69" s="20">
        <v>210</v>
      </c>
      <c r="G69" s="20">
        <v>0</v>
      </c>
      <c r="H69" s="20">
        <v>4005.17999999924</v>
      </c>
      <c r="I69" s="20" t="str">
        <v>陈立</v>
      </c>
      <c r="J69" s="20">
        <v>0</v>
      </c>
      <c r="K69" s="21">
        <v>202608</v>
      </c>
    </row>
    <row r="70" s="1" customFormat="1" ht="20" customHeight="1" spans="1:11">
      <c r="A70" s="30">
        <v>589</v>
      </c>
      <c r="B70" s="27">
        <v>46250</v>
      </c>
      <c r="C70" s="28" t="str">
        <v>吴姐建行</v>
      </c>
      <c r="D70" s="28" t="str">
        <v>借款利息</v>
      </c>
      <c r="E70" s="20" t="str">
        <v>陈忠军利息</v>
      </c>
      <c r="F70" s="20">
        <v>2875</v>
      </c>
      <c r="G70" s="20">
        <v>0</v>
      </c>
      <c r="H70" s="20">
        <v>6880.17999999924</v>
      </c>
      <c r="I70" s="20" t="str">
        <v>陈忠军</v>
      </c>
      <c r="J70" s="20">
        <v>0</v>
      </c>
      <c r="K70" s="21">
        <v>202608</v>
      </c>
    </row>
    <row r="71" s="1" customFormat="1" ht="20" customHeight="1" spans="1:11">
      <c r="A71" s="30">
        <v>590</v>
      </c>
      <c r="B71" s="27">
        <v>46251</v>
      </c>
      <c r="C71" s="28" t="str">
        <v>吴姐建行</v>
      </c>
      <c r="D71" s="28" t="str">
        <v>调拔款</v>
      </c>
      <c r="E71" s="20" t="str">
        <v>吴姐银行入账</v>
      </c>
      <c r="F71" s="20">
        <v>3000</v>
      </c>
      <c r="G71" s="20">
        <v>0</v>
      </c>
      <c r="H71" s="20">
        <v>9880.17999999924</v>
      </c>
      <c r="I71" s="20" t="str">
        <v>吴姐微信</v>
      </c>
      <c r="J71" s="20">
        <v>0</v>
      </c>
      <c r="K71" s="21">
        <v>202608</v>
      </c>
    </row>
    <row r="72" s="1" customFormat="1" ht="20" customHeight="1" spans="1:11">
      <c r="A72" s="30">
        <v>591</v>
      </c>
      <c r="B72" s="27">
        <v>46251</v>
      </c>
      <c r="C72" s="28" t="str">
        <v>吴姐建行</v>
      </c>
      <c r="D72" s="28" t="str">
        <v>借款本金</v>
      </c>
      <c r="E72" s="20" t="str">
        <v>王海龙出款</v>
      </c>
      <c r="F72" s="20">
        <v>0</v>
      </c>
      <c r="G72" s="20">
        <v>8600</v>
      </c>
      <c r="H72" s="20">
        <v>1280.17999999924</v>
      </c>
      <c r="I72" s="20" t="str">
        <v>王海龙</v>
      </c>
      <c r="J72" s="20">
        <v>0</v>
      </c>
      <c r="K72" s="21">
        <v>202608</v>
      </c>
    </row>
    <row r="73" s="1" customFormat="1" ht="20" customHeight="1" spans="1:11">
      <c r="A73" s="30">
        <v>592</v>
      </c>
      <c r="B73" s="27">
        <v>46251</v>
      </c>
      <c r="C73" s="28" t="str">
        <v>吴姐建行</v>
      </c>
      <c r="D73" s="28" t="str">
        <v>调拔款</v>
      </c>
      <c r="E73" s="20" t="str">
        <v>吴姐民生转吴姐建行</v>
      </c>
      <c r="F73" s="20">
        <v>144000</v>
      </c>
      <c r="G73" s="20">
        <v>0</v>
      </c>
      <c r="H73" s="20">
        <v>145280.179999999</v>
      </c>
      <c r="I73" s="20" t="str">
        <v>吴姐民生</v>
      </c>
      <c r="J73" s="20">
        <v>0</v>
      </c>
      <c r="K73" s="21">
        <v>202608</v>
      </c>
    </row>
    <row r="74" s="1" customFormat="1" ht="20" customHeight="1" spans="1:11">
      <c r="A74" s="30">
        <v>593</v>
      </c>
      <c r="B74" s="27">
        <v>46251</v>
      </c>
      <c r="C74" s="28" t="str">
        <v>吴姐建行</v>
      </c>
      <c r="D74" s="28" t="str">
        <v>调拔款</v>
      </c>
      <c r="E74" s="20" t="str">
        <v>吴姐1885民生转入</v>
      </c>
      <c r="F74" s="20">
        <v>6000</v>
      </c>
      <c r="G74" s="20">
        <v>0</v>
      </c>
      <c r="H74" s="20">
        <v>151280.179999999</v>
      </c>
      <c r="I74" s="20" t="str">
        <v>吴姐民生</v>
      </c>
      <c r="J74" s="20">
        <v>0</v>
      </c>
      <c r="K74" s="21">
        <v>202608</v>
      </c>
    </row>
    <row r="75" s="1" customFormat="1" ht="20" customHeight="1" spans="1:11">
      <c r="A75" s="30">
        <v>594</v>
      </c>
      <c r="B75" s="27">
        <v>46251</v>
      </c>
      <c r="C75" s="28" t="str">
        <v>吴姐建行</v>
      </c>
      <c r="D75" s="28" t="str">
        <v>借款本金</v>
      </c>
      <c r="E75" s="20" t="str">
        <v>陈守琴回款</v>
      </c>
      <c r="F75" s="20">
        <v>370000</v>
      </c>
      <c r="G75" s="20">
        <v>0</v>
      </c>
      <c r="H75" s="20">
        <v>521280.179999999</v>
      </c>
      <c r="I75" s="20" t="str">
        <v>陈守琴</v>
      </c>
      <c r="J75" s="20">
        <v>0</v>
      </c>
      <c r="K75" s="21">
        <v>202608</v>
      </c>
    </row>
    <row r="76" s="1" customFormat="1" ht="20" customHeight="1" spans="1:11">
      <c r="A76" s="30">
        <v>595</v>
      </c>
      <c r="B76" s="27">
        <v>46252</v>
      </c>
      <c r="C76" s="28" t="str">
        <v>吴姐建行</v>
      </c>
      <c r="D76" s="28" t="str">
        <v>办公费用</v>
      </c>
      <c r="E76" s="20" t="str">
        <v>短信费用</v>
      </c>
      <c r="F76" s="20">
        <v>0</v>
      </c>
      <c r="G76" s="20">
        <v>3</v>
      </c>
      <c r="H76" s="20">
        <v>521277.179999999</v>
      </c>
      <c r="I76" s="20">
        <v>0</v>
      </c>
      <c r="J76" s="20">
        <v>0</v>
      </c>
      <c r="K76" s="21">
        <v>202608</v>
      </c>
    </row>
    <row r="77" s="1" customFormat="1" ht="20" customHeight="1" spans="1:11">
      <c r="A77" s="30">
        <v>596</v>
      </c>
      <c r="B77" s="27">
        <v>46252</v>
      </c>
      <c r="C77" s="28" t="str">
        <v>吴姐建行</v>
      </c>
      <c r="D77" s="28" t="str">
        <v>调拔款</v>
      </c>
      <c r="E77" s="20" t="str">
        <v>吴志鑫转入拼单款-汤丽娇</v>
      </c>
      <c r="F77" s="20">
        <v>150000</v>
      </c>
      <c r="G77" s="20">
        <v>0</v>
      </c>
      <c r="H77" s="20">
        <v>671277.179999999</v>
      </c>
      <c r="I77" s="20" t="str">
        <v>吴志鑫</v>
      </c>
      <c r="J77" s="20">
        <v>0</v>
      </c>
      <c r="K77" s="21">
        <v>202608</v>
      </c>
    </row>
    <row r="78" s="1" customFormat="1" ht="20" customHeight="1" spans="1:11">
      <c r="A78" s="30">
        <v>597</v>
      </c>
      <c r="B78" s="27">
        <v>46252</v>
      </c>
      <c r="C78" s="28" t="str">
        <v>吴姐建行</v>
      </c>
      <c r="D78" s="28" t="str">
        <v>借款本金</v>
      </c>
      <c r="E78" s="20" t="str">
        <v>汤丽娇法拍垫资出款</v>
      </c>
      <c r="F78" s="20">
        <v>0</v>
      </c>
      <c r="G78" s="20">
        <v>300000</v>
      </c>
      <c r="H78" s="20">
        <v>371277.179999999</v>
      </c>
      <c r="I78" s="20" t="str">
        <v>汤丽娇</v>
      </c>
      <c r="J78" s="20">
        <v>0</v>
      </c>
      <c r="K78" s="21">
        <v>202608</v>
      </c>
    </row>
    <row r="79" s="1" customFormat="1" ht="20" customHeight="1" spans="1:11">
      <c r="A79" s="30">
        <v>598</v>
      </c>
      <c r="B79" s="27">
        <v>46253</v>
      </c>
      <c r="C79" s="28" t="str">
        <v>吴姐建行</v>
      </c>
      <c r="D79" s="28" t="str">
        <v>调拔款</v>
      </c>
      <c r="E79" s="20" t="str">
        <v>吴姐建行转林总浦发</v>
      </c>
      <c r="F79" s="20">
        <v>0</v>
      </c>
      <c r="G79" s="20">
        <v>30000</v>
      </c>
      <c r="H79" s="20">
        <v>341277.179999999</v>
      </c>
      <c r="I79" s="20" t="str">
        <v>林总浦发</v>
      </c>
      <c r="J79" s="20">
        <v>0</v>
      </c>
      <c r="K79" s="21">
        <v>202608</v>
      </c>
    </row>
    <row r="80" s="1" customFormat="1" ht="20" customHeight="1" spans="1:11">
      <c r="A80" s="30">
        <v>599</v>
      </c>
      <c r="B80" s="27">
        <v>46254</v>
      </c>
      <c r="C80" s="28" t="str">
        <v>吴姐建行</v>
      </c>
      <c r="D80" s="28" t="str">
        <v>调拔款</v>
      </c>
      <c r="E80" s="20" t="str">
        <v>吴姐建行转林总浦发</v>
      </c>
      <c r="F80" s="20">
        <v>0</v>
      </c>
      <c r="G80" s="20">
        <v>50000</v>
      </c>
      <c r="H80" s="20">
        <v>291277.179999999</v>
      </c>
      <c r="I80" s="20" t="str">
        <v>林总浦发</v>
      </c>
      <c r="J80" s="20">
        <v>0</v>
      </c>
      <c r="K80" s="21">
        <v>202608</v>
      </c>
    </row>
    <row r="81" s="1" customFormat="1" ht="20" customHeight="1" spans="1:11">
      <c r="A81" s="30">
        <v>600</v>
      </c>
      <c r="B81" s="27">
        <v>46258</v>
      </c>
      <c r="C81" s="28" t="str">
        <v>吴姐建行</v>
      </c>
      <c r="D81" s="28" t="str">
        <v>抵押物回收款</v>
      </c>
      <c r="E81" s="20" t="str">
        <v>郭宝龙黄金14.23g</v>
      </c>
      <c r="F81" s="20">
        <v>0</v>
      </c>
      <c r="G81" s="20">
        <v>13638</v>
      </c>
      <c r="H81" s="20">
        <v>277639.179999999</v>
      </c>
      <c r="I81" s="20" t="str">
        <v>郭宝龙</v>
      </c>
      <c r="J81" s="20">
        <v>0</v>
      </c>
      <c r="K81" s="21">
        <v>202608</v>
      </c>
    </row>
    <row r="82" s="1" customFormat="1" ht="20" customHeight="1" spans="1:11">
      <c r="A82" s="30">
        <v>601</v>
      </c>
      <c r="B82" s="27">
        <v>46258</v>
      </c>
      <c r="C82" s="28" t="str">
        <v>吴姐建行</v>
      </c>
      <c r="D82" s="28" t="str">
        <v>调拔款</v>
      </c>
      <c r="E82" s="20" t="str">
        <v>吴姐建行转林总浦发</v>
      </c>
      <c r="F82" s="20">
        <v>0</v>
      </c>
      <c r="G82" s="20">
        <v>270000</v>
      </c>
      <c r="H82" s="20">
        <v>7639.17999999924</v>
      </c>
      <c r="I82" s="20" t="str">
        <v>林总浦发</v>
      </c>
      <c r="J82" s="20">
        <v>0</v>
      </c>
      <c r="K82" s="21">
        <v>202608</v>
      </c>
    </row>
    <row r="83" s="1" customFormat="1" ht="20" customHeight="1" spans="1:11">
      <c r="A83" s="30">
        <v>602</v>
      </c>
      <c r="B83" s="27">
        <v>46256</v>
      </c>
      <c r="C83" s="28" t="str">
        <v>吴姐建行</v>
      </c>
      <c r="D83" s="28" t="str">
        <v>借款利息</v>
      </c>
      <c r="E83" s="20" t="str">
        <v>曹玉洁利息</v>
      </c>
      <c r="F83" s="20">
        <v>200</v>
      </c>
      <c r="G83" s="20">
        <v>0</v>
      </c>
      <c r="H83" s="20">
        <v>7839.17999999924</v>
      </c>
      <c r="I83" s="20" t="str">
        <v>曹玉洁</v>
      </c>
      <c r="J83" s="20">
        <v>0</v>
      </c>
      <c r="K83" s="21">
        <v>202608</v>
      </c>
    </row>
    <row r="84" s="1" customFormat="1" ht="20" customHeight="1" spans="1:11">
      <c r="A84" s="30">
        <v>603</v>
      </c>
      <c r="B84" s="27">
        <v>46257</v>
      </c>
      <c r="C84" s="28" t="str">
        <v>吴姐建行</v>
      </c>
      <c r="D84" s="28" t="str">
        <v>借款利息</v>
      </c>
      <c r="E84" s="20" t="str">
        <v>刘振祥利息</v>
      </c>
      <c r="F84" s="20">
        <v>3000</v>
      </c>
      <c r="G84" s="20">
        <v>0</v>
      </c>
      <c r="H84" s="20">
        <v>10839.1799999992</v>
      </c>
      <c r="I84" s="20" t="str">
        <v>刘振祥</v>
      </c>
      <c r="J84" s="20">
        <v>0</v>
      </c>
      <c r="K84" s="21">
        <v>202608</v>
      </c>
    </row>
    <row r="85" s="1" customFormat="1" ht="20" customHeight="1" spans="1:11">
      <c r="A85" s="30">
        <v>604</v>
      </c>
      <c r="B85" s="27">
        <v>46258</v>
      </c>
      <c r="C85" s="28" t="str">
        <v>吴姐建行</v>
      </c>
      <c r="D85" s="28" t="str">
        <v>借款利息</v>
      </c>
      <c r="E85" s="20" t="str">
        <v>林燕利息</v>
      </c>
      <c r="F85" s="20">
        <v>100</v>
      </c>
      <c r="G85" s="20">
        <v>0</v>
      </c>
      <c r="H85" s="20">
        <v>10939.1799999992</v>
      </c>
      <c r="I85" s="20" t="str">
        <v>林燕</v>
      </c>
      <c r="J85" s="20">
        <v>0</v>
      </c>
      <c r="K85" s="21">
        <v>202608</v>
      </c>
    </row>
    <row r="86" s="1" customFormat="1" ht="20" customHeight="1" spans="1:11">
      <c r="A86" s="30">
        <v>605</v>
      </c>
      <c r="B86" s="27">
        <v>46258</v>
      </c>
      <c r="C86" s="28" t="str">
        <v>吴姐建行</v>
      </c>
      <c r="D86" s="28" t="str">
        <v>借款利息</v>
      </c>
      <c r="E86" s="20" t="str">
        <v>张黎晖利息</v>
      </c>
      <c r="F86" s="20">
        <v>1300</v>
      </c>
      <c r="G86" s="20">
        <v>0</v>
      </c>
      <c r="H86" s="20">
        <v>12239.1799999992</v>
      </c>
      <c r="I86" s="20" t="str">
        <v>张黎晖</v>
      </c>
      <c r="J86" s="20">
        <v>0</v>
      </c>
      <c r="K86" s="21">
        <v>202608</v>
      </c>
    </row>
    <row r="87" s="1" customFormat="1" ht="20" customHeight="1" spans="1:11">
      <c r="A87" s="30">
        <v>606</v>
      </c>
      <c r="B87" s="27">
        <v>46258</v>
      </c>
      <c r="C87" s="28" t="str">
        <v>吴姐建行</v>
      </c>
      <c r="D87" s="28" t="str">
        <v>办公费用</v>
      </c>
      <c r="E87" s="20" t="str">
        <v>重庆富民银行</v>
      </c>
      <c r="F87" s="20">
        <v>0</v>
      </c>
      <c r="G87" s="20">
        <v>500</v>
      </c>
      <c r="H87" s="20">
        <v>11739.1799999992</v>
      </c>
      <c r="I87" s="20">
        <v>0</v>
      </c>
      <c r="J87" s="20">
        <v>0</v>
      </c>
      <c r="K87" s="21">
        <v>202608</v>
      </c>
    </row>
    <row r="88" s="1" customFormat="1" ht="20" customHeight="1" spans="1:11">
      <c r="A88" s="30">
        <v>607</v>
      </c>
      <c r="B88" s="27">
        <v>46259</v>
      </c>
      <c r="C88" s="28" t="str">
        <v>吴姐建行</v>
      </c>
      <c r="D88" s="28" t="str">
        <v>调拔款</v>
      </c>
      <c r="E88" s="20" t="str">
        <v>林总浦发转吴姐建行</v>
      </c>
      <c r="F88" s="20">
        <v>700000</v>
      </c>
      <c r="G88" s="20">
        <v>0</v>
      </c>
      <c r="H88" s="20">
        <v>711739.179999999</v>
      </c>
      <c r="I88" s="20" t="str">
        <v>林总浦发</v>
      </c>
      <c r="J88" s="20">
        <v>0</v>
      </c>
      <c r="K88" s="21">
        <v>202608</v>
      </c>
    </row>
    <row r="89" s="1" customFormat="1" ht="20" customHeight="1" spans="1:11">
      <c r="A89" s="30">
        <v>608</v>
      </c>
      <c r="B89" s="27">
        <v>46260</v>
      </c>
      <c r="C89" s="28" t="str">
        <v>吴姐建行</v>
      </c>
      <c r="D89" s="28" t="str">
        <v>调拔款</v>
      </c>
      <c r="E89" s="20" t="str">
        <v>吴姐建行转林总建行</v>
      </c>
      <c r="F89" s="20">
        <v>0</v>
      </c>
      <c r="G89" s="20">
        <v>500000</v>
      </c>
      <c r="H89" s="20">
        <v>211739.179999999</v>
      </c>
      <c r="I89" s="20" t="str">
        <v>林总建行</v>
      </c>
      <c r="J89" s="20">
        <v>0</v>
      </c>
      <c r="K89" s="21">
        <v>202608</v>
      </c>
    </row>
    <row r="90" s="1" customFormat="1" ht="20" customHeight="1" spans="1:11">
      <c r="A90" s="30">
        <v>609</v>
      </c>
      <c r="B90" s="27">
        <v>46260</v>
      </c>
      <c r="C90" s="28" t="str">
        <v>吴姐建行</v>
      </c>
      <c r="D90" s="28" t="str">
        <v>抵押物回收款</v>
      </c>
      <c r="E90" s="20" t="str">
        <v>吴桂清24K黄金19.94g回收款</v>
      </c>
      <c r="F90" s="20">
        <v>0</v>
      </c>
      <c r="G90" s="20">
        <v>19111</v>
      </c>
      <c r="H90" s="20">
        <v>192628.179999999</v>
      </c>
      <c r="I90" s="20" t="str">
        <v>吴桂清</v>
      </c>
      <c r="J90" s="20">
        <v>0</v>
      </c>
      <c r="K90" s="21">
        <v>202608</v>
      </c>
    </row>
    <row r="91" s="1" customFormat="1" ht="20" customHeight="1" spans="1:11">
      <c r="A91" s="30">
        <v>610</v>
      </c>
      <c r="B91" s="27">
        <v>46260</v>
      </c>
      <c r="C91" s="28" t="str">
        <v>吴姐建行</v>
      </c>
      <c r="D91" s="28" t="str">
        <v>借款利息</v>
      </c>
      <c r="E91" s="20" t="str">
        <v>张妍1.8万利息</v>
      </c>
      <c r="F91" s="20">
        <v>450</v>
      </c>
      <c r="G91" s="20">
        <v>0</v>
      </c>
      <c r="H91" s="20">
        <v>193078.179999999</v>
      </c>
      <c r="I91" s="20" t="str">
        <v>张妍</v>
      </c>
      <c r="J91" s="20">
        <v>0</v>
      </c>
      <c r="K91" s="21">
        <v>202608</v>
      </c>
    </row>
    <row r="92" s="1" customFormat="1" ht="20" customHeight="1" spans="1:11">
      <c r="A92" s="30">
        <v>611</v>
      </c>
      <c r="B92" s="27">
        <v>46261</v>
      </c>
      <c r="C92" s="28" t="str">
        <v>吴姐建行</v>
      </c>
      <c r="D92" s="28" t="str">
        <v>借款本金</v>
      </c>
      <c r="E92" s="20" t="str">
        <v>林娟月回款</v>
      </c>
      <c r="F92" s="20">
        <v>1600000</v>
      </c>
      <c r="G92" s="20">
        <v>0</v>
      </c>
      <c r="H92" s="20">
        <v>1793078.18</v>
      </c>
      <c r="I92" s="20" t="str">
        <v>林娟月</v>
      </c>
      <c r="J92" s="20">
        <v>0</v>
      </c>
      <c r="K92" s="21">
        <v>202608</v>
      </c>
    </row>
    <row r="93" s="1" customFormat="1" ht="20" customHeight="1" spans="1:11">
      <c r="A93" s="30">
        <v>612</v>
      </c>
      <c r="B93" s="27">
        <v>46261</v>
      </c>
      <c r="C93" s="28" t="str">
        <v>吴姐建行</v>
      </c>
      <c r="D93" s="28" t="str">
        <v>借款利息</v>
      </c>
      <c r="E93" s="20" t="str">
        <v>林娟月回款利息</v>
      </c>
      <c r="F93" s="20">
        <v>5650</v>
      </c>
      <c r="G93" s="20">
        <v>0</v>
      </c>
      <c r="H93" s="20">
        <v>1798728.18</v>
      </c>
      <c r="I93" s="20" t="str">
        <v>林娟月</v>
      </c>
      <c r="J93" s="20">
        <v>0</v>
      </c>
      <c r="K93" s="21">
        <v>202608</v>
      </c>
    </row>
    <row r="94" s="1" customFormat="1" ht="20" customHeight="1" spans="1:11">
      <c r="A94" s="30">
        <v>613</v>
      </c>
      <c r="B94" s="27">
        <v>46261</v>
      </c>
      <c r="C94" s="28" t="str">
        <v>吴姐建行</v>
      </c>
      <c r="D94" s="28" t="str">
        <v>调拔款</v>
      </c>
      <c r="E94" s="20" t="str">
        <v>转吴志鑫拼单款-林娟月</v>
      </c>
      <c r="F94" s="20">
        <v>0</v>
      </c>
      <c r="G94" s="20">
        <v>600000</v>
      </c>
      <c r="H94" s="20">
        <v>1198728.18</v>
      </c>
      <c r="I94" s="20" t="str">
        <v>吴志鑫</v>
      </c>
      <c r="J94" s="20">
        <v>0</v>
      </c>
      <c r="K94" s="21">
        <v>202608</v>
      </c>
    </row>
    <row r="95" s="1" customFormat="1" ht="20" customHeight="1" spans="1:11">
      <c r="A95" s="30">
        <v>614</v>
      </c>
      <c r="B95" s="27">
        <v>46261</v>
      </c>
      <c r="C95" s="28" t="str">
        <v>吴姐建行</v>
      </c>
      <c r="D95" s="28">
        <v>0</v>
      </c>
      <c r="E95" s="20" t="str">
        <v>林斌利息</v>
      </c>
      <c r="F95" s="20">
        <v>1900</v>
      </c>
      <c r="G95" s="20">
        <v>0</v>
      </c>
      <c r="H95" s="20">
        <v>1200628.18</v>
      </c>
      <c r="I95" s="20" t="str">
        <v>林斌</v>
      </c>
      <c r="J95" s="20">
        <v>0</v>
      </c>
      <c r="K95" s="21">
        <v>202608</v>
      </c>
    </row>
    <row r="96" s="1" customFormat="1" ht="20" customHeight="1" spans="1:11">
      <c r="A96" s="30">
        <v>615</v>
      </c>
      <c r="B96" s="27">
        <v>46262</v>
      </c>
      <c r="C96" s="28" t="str">
        <v>吴姐建行</v>
      </c>
      <c r="D96" s="28" t="str">
        <v>明道本金</v>
      </c>
      <c r="E96" s="20" t="str">
        <v>代林娟月还款到明道</v>
      </c>
      <c r="F96" s="20">
        <v>0</v>
      </c>
      <c r="G96" s="20">
        <v>1000000</v>
      </c>
      <c r="H96" s="20">
        <v>200628.18</v>
      </c>
      <c r="I96" s="20" t="str">
        <v>明道对公</v>
      </c>
      <c r="J96" s="20">
        <v>0</v>
      </c>
      <c r="K96" s="21">
        <v>202608</v>
      </c>
    </row>
    <row r="97" s="1" customFormat="1" ht="20" customHeight="1" spans="1:11">
      <c r="A97" s="30">
        <v>616</v>
      </c>
      <c r="B97" s="27">
        <v>46262</v>
      </c>
      <c r="C97" s="28" t="str">
        <v>吴姐建行</v>
      </c>
      <c r="D97" s="28">
        <v>0</v>
      </c>
      <c r="E97" s="20" t="str">
        <v>郑祥波还款</v>
      </c>
      <c r="F97" s="20">
        <v>68000</v>
      </c>
      <c r="G97" s="20">
        <v>0</v>
      </c>
      <c r="H97" s="20">
        <v>268628.18</v>
      </c>
      <c r="I97" s="20" t="str">
        <v>郑祥波</v>
      </c>
      <c r="J97" s="20">
        <v>0</v>
      </c>
      <c r="K97" s="21">
        <v>202608</v>
      </c>
    </row>
    <row r="98" s="1" customFormat="1" ht="20" customHeight="1" spans="1:11">
      <c r="A98" s="30">
        <v>617</v>
      </c>
      <c r="B98" s="27">
        <v>46263</v>
      </c>
      <c r="C98" s="28" t="str">
        <v>吴姐建行</v>
      </c>
      <c r="D98" s="28" t="str">
        <v>调拔款</v>
      </c>
      <c r="E98" s="20" t="str">
        <v>吴姐支出-学费</v>
      </c>
      <c r="F98" s="20">
        <v>0</v>
      </c>
      <c r="G98" s="20">
        <v>151400</v>
      </c>
      <c r="H98" s="20">
        <v>117228.18</v>
      </c>
      <c r="I98" s="20" t="str">
        <v>吴建微信</v>
      </c>
      <c r="J98" s="20">
        <v>0</v>
      </c>
      <c r="K98" s="21">
        <v>202608</v>
      </c>
    </row>
    <row r="99" s="1" customFormat="1" ht="20" customHeight="1" spans="1:11">
      <c r="A99" s="30">
        <v>618</v>
      </c>
      <c r="B99" s="27">
        <v>46263</v>
      </c>
      <c r="C99" s="28" t="str">
        <v>吴姐建行</v>
      </c>
      <c r="D99" s="28" t="str">
        <v>借款本金</v>
      </c>
      <c r="E99" s="20" t="str">
        <v>谢恩正出款</v>
      </c>
      <c r="F99" s="20">
        <v>0</v>
      </c>
      <c r="G99" s="20">
        <v>13000</v>
      </c>
      <c r="H99" s="20">
        <v>104228.18</v>
      </c>
      <c r="I99" s="20" t="str">
        <v>谢恩正</v>
      </c>
      <c r="J99" s="20">
        <v>0</v>
      </c>
      <c r="K99" s="21">
        <v>202608</v>
      </c>
    </row>
    <row r="100" s="1" customFormat="1" ht="20" customHeight="1" spans="1:11">
      <c r="A100" s="30">
        <v>619</v>
      </c>
      <c r="B100" s="27">
        <v>46264</v>
      </c>
      <c r="C100" s="28" t="str">
        <v>吴姐建行</v>
      </c>
      <c r="D100" s="28" t="str">
        <v>借款利息</v>
      </c>
      <c r="E100" s="20" t="str">
        <v>叶敏利息</v>
      </c>
      <c r="F100" s="20">
        <v>5200</v>
      </c>
      <c r="G100" s="20">
        <v>0</v>
      </c>
      <c r="H100" s="20">
        <v>109428.18</v>
      </c>
      <c r="I100" s="20" t="str">
        <v>叶敏</v>
      </c>
      <c r="J100" s="20">
        <v>0</v>
      </c>
      <c r="K100" s="21">
        <v>202608</v>
      </c>
    </row>
    <row r="101" s="1" customFormat="1" ht="20" customHeight="1" spans="1:11">
      <c r="A101" s="30">
        <v>620</v>
      </c>
      <c r="B101" s="27">
        <v>46264</v>
      </c>
      <c r="C101" s="28" t="str">
        <v>吴姐建行</v>
      </c>
      <c r="D101" s="28" t="str">
        <v>收入其他</v>
      </c>
      <c r="E101" s="20" t="str">
        <v>未知款项</v>
      </c>
      <c r="F101" s="20">
        <v>1050</v>
      </c>
      <c r="G101" s="20">
        <v>0</v>
      </c>
      <c r="H101" s="20">
        <v>110478.18</v>
      </c>
      <c r="I101" s="20">
        <v>0</v>
      </c>
      <c r="J101" s="20">
        <v>0</v>
      </c>
      <c r="K101" s="21">
        <v>202608</v>
      </c>
    </row>
    <row r="102" s="1" customFormat="1" ht="20" customHeight="1" spans="1:11">
      <c r="A102" s="30">
        <v>621</v>
      </c>
      <c r="B102" s="27">
        <v>46265</v>
      </c>
      <c r="C102" s="28" t="str">
        <v>吴姐建行</v>
      </c>
      <c r="D102" s="28" t="str">
        <v>借款利息</v>
      </c>
      <c r="E102" s="20" t="str">
        <v>夏薇薇9月利息</v>
      </c>
      <c r="F102" s="20">
        <v>6210</v>
      </c>
      <c r="G102" s="20">
        <v>0</v>
      </c>
      <c r="H102" s="20">
        <v>116688.18</v>
      </c>
      <c r="I102" s="20" t="str">
        <v>夏薇薇</v>
      </c>
      <c r="J102" s="20">
        <v>0</v>
      </c>
      <c r="K102" s="21">
        <v>202608</v>
      </c>
    </row>
    <row r="103" s="1" customFormat="1" ht="20" customHeight="1" spans="1:11">
      <c r="A103" s="30">
        <v>622</v>
      </c>
      <c r="B103" s="27">
        <v>46265</v>
      </c>
      <c r="C103" s="28" t="str">
        <v>吴姐建行</v>
      </c>
      <c r="D103" s="28" t="str">
        <v>调拔款</v>
      </c>
      <c r="E103" s="20" t="str">
        <v>林总老家做窗户款-吴姐微信</v>
      </c>
      <c r="F103" s="20">
        <v>0</v>
      </c>
      <c r="G103" s="20">
        <v>39000</v>
      </c>
      <c r="H103" s="20">
        <v>77688.1799999997</v>
      </c>
      <c r="I103" s="20" t="str">
        <v>吴姐微信</v>
      </c>
      <c r="J103" s="20">
        <v>0</v>
      </c>
      <c r="K103" s="21">
        <v>202608</v>
      </c>
    </row>
    <row r="104" s="1" customFormat="1" ht="20" customHeight="1" spans="1:11">
      <c r="A104" s="30">
        <v>734</v>
      </c>
      <c r="B104" s="27">
        <v>46267</v>
      </c>
      <c r="C104" s="28" t="str">
        <v>吴姐建行</v>
      </c>
      <c r="D104" s="28" t="str">
        <v>借款利息</v>
      </c>
      <c r="E104" s="20" t="str">
        <v>赵彤欣利息</v>
      </c>
      <c r="F104" s="20">
        <v>100</v>
      </c>
      <c r="G104" s="20">
        <v>0</v>
      </c>
      <c r="H104" s="20">
        <v>77788.1799999997</v>
      </c>
      <c r="I104" s="20" t="str">
        <v>赵彤欣</v>
      </c>
      <c r="J104" s="20">
        <v>0</v>
      </c>
      <c r="K104" s="21">
        <v>202609</v>
      </c>
    </row>
    <row r="105" s="1" customFormat="1" ht="20" customHeight="1" spans="1:11">
      <c r="A105" s="30">
        <v>735</v>
      </c>
      <c r="B105" s="27">
        <v>46268</v>
      </c>
      <c r="C105" s="28" t="str">
        <v>吴姐建行</v>
      </c>
      <c r="D105" s="28" t="str">
        <v>借款本金</v>
      </c>
      <c r="E105" s="20" t="str">
        <v>陈承辉还款</v>
      </c>
      <c r="F105" s="20">
        <v>32000</v>
      </c>
      <c r="G105" s="20">
        <v>0</v>
      </c>
      <c r="H105" s="20">
        <v>109788.18</v>
      </c>
      <c r="I105" s="20" t="str">
        <v>陈承辉</v>
      </c>
      <c r="J105" s="20">
        <v>0</v>
      </c>
      <c r="K105" s="21">
        <v>202609</v>
      </c>
    </row>
    <row r="106" s="1" customFormat="1" ht="20" customHeight="1" spans="1:11">
      <c r="A106" s="30">
        <v>736</v>
      </c>
      <c r="B106" s="27">
        <v>46274</v>
      </c>
      <c r="C106" s="28" t="str">
        <v>吴姐建行</v>
      </c>
      <c r="D106" s="28" t="str">
        <v>借款本金</v>
      </c>
      <c r="E106" s="20" t="str">
        <v>吴吉翔本金3333</v>
      </c>
      <c r="F106" s="20">
        <v>3333</v>
      </c>
      <c r="G106" s="20">
        <v>0</v>
      </c>
      <c r="H106" s="20">
        <v>113121.18</v>
      </c>
      <c r="I106" s="20" t="str">
        <v>吴吉翔</v>
      </c>
      <c r="J106" s="20">
        <v>0</v>
      </c>
      <c r="K106" s="21">
        <v>202609</v>
      </c>
    </row>
    <row r="107" s="1" customFormat="1" ht="20" customHeight="1" spans="1:11">
      <c r="A107" s="30">
        <v>737</v>
      </c>
      <c r="B107" s="27">
        <v>46274</v>
      </c>
      <c r="C107" s="28" t="str">
        <v>吴姐建行</v>
      </c>
      <c r="D107" s="28" t="str">
        <v>借款利息</v>
      </c>
      <c r="E107" s="20" t="str">
        <v>吴吉翔利息1200</v>
      </c>
      <c r="F107" s="20">
        <v>1200</v>
      </c>
      <c r="G107" s="20">
        <v>0</v>
      </c>
      <c r="H107" s="20">
        <v>114321.18</v>
      </c>
      <c r="I107" s="20" t="str">
        <v>吴吉翔</v>
      </c>
      <c r="J107" s="20">
        <v>0</v>
      </c>
      <c r="K107" s="21">
        <v>202609</v>
      </c>
    </row>
    <row r="108" s="1" customFormat="1" ht="20" customHeight="1" spans="1:11">
      <c r="A108" s="30">
        <v>768</v>
      </c>
      <c r="B108" s="27">
        <v>46276</v>
      </c>
      <c r="C108" s="28" t="str">
        <v>吴姐建行</v>
      </c>
      <c r="D108" s="28" t="str">
        <v>借款利息</v>
      </c>
      <c r="E108" s="20" t="str">
        <v>张妍9600利息</v>
      </c>
      <c r="F108" s="20">
        <v>300</v>
      </c>
      <c r="G108" s="20">
        <v>0</v>
      </c>
      <c r="H108" s="20">
        <v>114621.18</v>
      </c>
      <c r="I108" s="20" t="str">
        <v>张妍</v>
      </c>
      <c r="J108" s="20">
        <v>0</v>
      </c>
      <c r="K108" s="21">
        <v>202609</v>
      </c>
    </row>
    <row r="109" s="1" customFormat="1" ht="20" customHeight="1" spans="1:11">
      <c r="A109" s="30">
        <v>769</v>
      </c>
      <c r="B109" s="27">
        <v>46277</v>
      </c>
      <c r="C109" s="28" t="str">
        <v>吴姐建行</v>
      </c>
      <c r="D109" s="28" t="str">
        <v>借款利息</v>
      </c>
      <c r="E109" s="20" t="str">
        <v>翁嘉明利息</v>
      </c>
      <c r="F109" s="20">
        <v>700</v>
      </c>
      <c r="G109" s="20">
        <v>0</v>
      </c>
      <c r="H109" s="20">
        <v>115321.18</v>
      </c>
      <c r="I109" s="20" t="str">
        <v>翁嘉明</v>
      </c>
      <c r="J109" s="20">
        <v>0</v>
      </c>
      <c r="K109" s="21">
        <v>202609</v>
      </c>
    </row>
    <row r="110" s="1" customFormat="1" ht="20" customHeight="1" spans="1:11">
      <c r="A110" s="30">
        <v>770</v>
      </c>
      <c r="B110" s="27">
        <v>46277</v>
      </c>
      <c r="C110" s="28" t="str">
        <v>吴姐建行</v>
      </c>
      <c r="D110" s="28" t="str">
        <v>借款利息</v>
      </c>
      <c r="E110" s="20" t="str">
        <v>高文玉老公卡里取款4200存吴姐建行</v>
      </c>
      <c r="F110" s="20">
        <v>4200</v>
      </c>
      <c r="G110" s="20">
        <v>0</v>
      </c>
      <c r="H110" s="20">
        <v>119521.18</v>
      </c>
      <c r="I110" s="20" t="str">
        <v>高文玉</v>
      </c>
      <c r="J110" s="20">
        <v>0</v>
      </c>
      <c r="K110" s="21">
        <v>202609</v>
      </c>
    </row>
    <row r="111" s="1" customFormat="1" ht="20" customHeight="1" spans="1:11">
      <c r="A111" s="30">
        <v>771</v>
      </c>
      <c r="B111" s="27">
        <v>46279</v>
      </c>
      <c r="C111" s="28" t="str">
        <v>吴姐建行</v>
      </c>
      <c r="D111" s="28" t="str">
        <v>借款利息</v>
      </c>
      <c r="E111" s="20" t="str">
        <v>王楠鑫1.2万利息</v>
      </c>
      <c r="F111" s="20">
        <v>300</v>
      </c>
      <c r="G111" s="20">
        <v>0</v>
      </c>
      <c r="H111" s="20">
        <v>119821.18</v>
      </c>
      <c r="I111" s="20" t="str">
        <v>王楠鑫</v>
      </c>
      <c r="J111" s="20">
        <v>0</v>
      </c>
      <c r="K111" s="21">
        <v>202609</v>
      </c>
    </row>
    <row r="112" s="1" customFormat="1" ht="20" customHeight="1" spans="1:11">
      <c r="A112" s="30"/>
      <c r="B112" s="27"/>
      <c r="C112" s="28"/>
      <c r="D112" s="28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30"/>
      <c r="B113" s="27"/>
      <c r="C113" s="28"/>
      <c r="D113" s="28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30"/>
      <c r="B114" s="27"/>
      <c r="C114" s="28"/>
      <c r="D114" s="28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30"/>
      <c r="B115" s="27"/>
      <c r="C115" s="28"/>
      <c r="D115" s="28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30"/>
      <c r="B116" s="27"/>
      <c r="C116" s="28"/>
      <c r="D116" s="28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30"/>
      <c r="B117" s="27"/>
      <c r="C117" s="28"/>
      <c r="D117" s="28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30"/>
      <c r="B118" s="27"/>
      <c r="C118" s="28"/>
      <c r="D118" s="28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30"/>
      <c r="B119" s="27"/>
      <c r="C119" s="28"/>
      <c r="D119" s="28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30"/>
      <c r="B120" s="27"/>
      <c r="C120" s="28"/>
      <c r="D120" s="28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30"/>
      <c r="B121" s="27"/>
      <c r="C121" s="28"/>
      <c r="D121" s="28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30"/>
      <c r="B122" s="27"/>
      <c r="C122" s="28"/>
      <c r="D122" s="28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30"/>
      <c r="B123" s="27"/>
      <c r="C123" s="28"/>
      <c r="D123" s="28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30"/>
      <c r="B124" s="27"/>
      <c r="C124" s="28"/>
      <c r="D124" s="28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30"/>
      <c r="B125" s="27"/>
      <c r="C125" s="28"/>
      <c r="D125" s="28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30"/>
      <c r="B126" s="27"/>
      <c r="C126" s="28"/>
      <c r="D126" s="28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30"/>
      <c r="B127" s="27"/>
      <c r="C127" s="28"/>
      <c r="D127" s="28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30"/>
      <c r="B128" s="27"/>
      <c r="C128" s="28"/>
      <c r="D128" s="28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30"/>
      <c r="B129" s="27"/>
      <c r="C129" s="28"/>
      <c r="D129" s="28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30"/>
      <c r="B130" s="27"/>
      <c r="C130" s="28"/>
      <c r="D130" s="28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30"/>
      <c r="B131" s="27"/>
      <c r="C131" s="28"/>
      <c r="D131" s="28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30"/>
      <c r="B132" s="27"/>
      <c r="C132" s="28"/>
      <c r="D132" s="28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30"/>
      <c r="B133" s="27"/>
      <c r="C133" s="28"/>
      <c r="D133" s="28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30"/>
      <c r="B134" s="27"/>
      <c r="C134" s="28"/>
      <c r="D134" s="28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30"/>
      <c r="B135" s="27"/>
      <c r="C135" s="28"/>
      <c r="D135" s="28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30"/>
      <c r="B136" s="27"/>
      <c r="C136" s="28"/>
      <c r="D136" s="28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30"/>
      <c r="B137" s="27"/>
      <c r="C137" s="28"/>
      <c r="D137" s="28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30"/>
      <c r="B138" s="27"/>
      <c r="C138" s="28"/>
      <c r="D138" s="28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30"/>
      <c r="B139" s="27"/>
      <c r="C139" s="28"/>
      <c r="D139" s="28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30"/>
      <c r="B140" s="27"/>
      <c r="C140" s="28"/>
      <c r="D140" s="28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30"/>
      <c r="B141" s="27"/>
      <c r="C141" s="28"/>
      <c r="D141" s="28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30"/>
      <c r="B142" s="27"/>
      <c r="C142" s="28"/>
      <c r="D142" s="28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30"/>
      <c r="B143" s="27"/>
      <c r="C143" s="28"/>
      <c r="D143" s="28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30"/>
      <c r="B144" s="27"/>
      <c r="C144" s="28"/>
      <c r="D144" s="28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30"/>
      <c r="B145" s="27"/>
      <c r="C145" s="28"/>
      <c r="D145" s="28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30"/>
      <c r="B146" s="27"/>
      <c r="C146" s="28"/>
      <c r="D146" s="28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30"/>
      <c r="B147" s="27"/>
      <c r="C147" s="28"/>
      <c r="D147" s="28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30"/>
      <c r="B148" s="27"/>
      <c r="C148" s="28"/>
      <c r="D148" s="28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30"/>
      <c r="B149" s="27"/>
      <c r="C149" s="28"/>
      <c r="D149" s="28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30"/>
      <c r="B150" s="27"/>
      <c r="C150" s="28"/>
      <c r="D150" s="28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30"/>
      <c r="B151" s="27"/>
      <c r="C151" s="28"/>
      <c r="D151" s="28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30"/>
      <c r="B152" s="27"/>
      <c r="C152" s="28"/>
      <c r="D152" s="28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30"/>
      <c r="B153" s="27"/>
      <c r="C153" s="28"/>
      <c r="D153" s="28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30"/>
      <c r="B154" s="27"/>
      <c r="C154" s="28"/>
      <c r="D154" s="28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30"/>
      <c r="B155" s="27"/>
      <c r="C155" s="28"/>
      <c r="D155" s="28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30"/>
      <c r="B156" s="27"/>
      <c r="C156" s="28"/>
      <c r="D156" s="28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30"/>
      <c r="B157" s="27"/>
      <c r="C157" s="28"/>
      <c r="D157" s="28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30"/>
      <c r="B158" s="27"/>
      <c r="C158" s="28"/>
      <c r="D158" s="28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30"/>
      <c r="B159" s="27"/>
      <c r="C159" s="28"/>
      <c r="D159" s="28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30"/>
      <c r="B160" s="27"/>
      <c r="C160" s="28"/>
      <c r="D160" s="28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30"/>
      <c r="B161" s="27"/>
      <c r="C161" s="28"/>
      <c r="D161" s="28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30"/>
      <c r="B162" s="27"/>
      <c r="C162" s="28"/>
      <c r="D162" s="28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30"/>
      <c r="B163" s="27"/>
      <c r="C163" s="28"/>
      <c r="D163" s="28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30"/>
      <c r="B164" s="27"/>
      <c r="C164" s="28"/>
      <c r="D164" s="28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30"/>
      <c r="B165" s="27"/>
      <c r="C165" s="28"/>
      <c r="D165" s="28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30"/>
      <c r="B166" s="27"/>
      <c r="C166" s="28"/>
      <c r="D166" s="28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30"/>
      <c r="B167" s="27"/>
      <c r="C167" s="28"/>
      <c r="D167" s="28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30"/>
      <c r="B168" s="27"/>
      <c r="C168" s="28"/>
      <c r="D168" s="28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30"/>
      <c r="B169" s="27"/>
      <c r="C169" s="28"/>
      <c r="D169" s="28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30"/>
      <c r="B170" s="27"/>
      <c r="C170" s="28"/>
      <c r="D170" s="28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30"/>
      <c r="B171" s="27"/>
      <c r="C171" s="28"/>
      <c r="D171" s="28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30"/>
      <c r="B172" s="27"/>
      <c r="C172" s="28"/>
      <c r="D172" s="28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30"/>
      <c r="B173" s="27"/>
      <c r="C173" s="28"/>
      <c r="D173" s="28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30"/>
      <c r="B174" s="27"/>
      <c r="C174" s="28"/>
      <c r="D174" s="28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30"/>
      <c r="B175" s="27"/>
      <c r="C175" s="28"/>
      <c r="D175" s="28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30"/>
      <c r="B176" s="27"/>
      <c r="C176" s="28"/>
      <c r="D176" s="28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30"/>
      <c r="B177" s="27"/>
      <c r="C177" s="28"/>
      <c r="D177" s="28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30"/>
      <c r="B178" s="27"/>
      <c r="C178" s="28"/>
      <c r="D178" s="28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30"/>
      <c r="B179" s="27"/>
      <c r="C179" s="28"/>
      <c r="D179" s="28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30"/>
      <c r="B180" s="27"/>
      <c r="C180" s="28"/>
      <c r="D180" s="28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30"/>
      <c r="B181" s="27"/>
      <c r="C181" s="28"/>
      <c r="D181" s="28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30"/>
      <c r="B182" s="27"/>
      <c r="C182" s="28"/>
      <c r="D182" s="28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30"/>
      <c r="B183" s="27"/>
      <c r="C183" s="28"/>
      <c r="D183" s="28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30"/>
      <c r="B184" s="27"/>
      <c r="C184" s="28"/>
      <c r="D184" s="28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30"/>
      <c r="B185" s="27"/>
      <c r="C185" s="28"/>
      <c r="D185" s="28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30"/>
      <c r="B186" s="27"/>
      <c r="C186" s="28"/>
      <c r="D186" s="28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30"/>
      <c r="B187" s="27"/>
      <c r="C187" s="28"/>
      <c r="D187" s="28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30"/>
      <c r="B188" s="27"/>
      <c r="C188" s="28"/>
      <c r="D188" s="28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30"/>
      <c r="B189" s="27"/>
      <c r="C189" s="28"/>
      <c r="D189" s="28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30"/>
      <c r="B190" s="27"/>
      <c r="C190" s="28"/>
      <c r="D190" s="28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30"/>
      <c r="B191" s="27"/>
      <c r="C191" s="28"/>
      <c r="D191" s="28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30"/>
      <c r="B192" s="27"/>
      <c r="C192" s="28"/>
      <c r="D192" s="28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30"/>
      <c r="B193" s="27"/>
      <c r="C193" s="28"/>
      <c r="D193" s="28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30"/>
      <c r="B194" s="27"/>
      <c r="C194" s="28"/>
      <c r="D194" s="28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30"/>
      <c r="B195" s="27"/>
      <c r="C195" s="28"/>
      <c r="D195" s="28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30"/>
      <c r="B196" s="27"/>
      <c r="C196" s="28"/>
      <c r="D196" s="28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30"/>
      <c r="B197" s="27"/>
      <c r="C197" s="28"/>
      <c r="D197" s="28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30"/>
      <c r="B198" s="27"/>
      <c r="C198" s="28"/>
      <c r="D198" s="28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30"/>
      <c r="B199" s="27"/>
      <c r="C199" s="28"/>
      <c r="D199" s="28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30"/>
      <c r="B200" s="27"/>
      <c r="C200" s="28"/>
      <c r="D200" s="28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30"/>
      <c r="B201" s="27"/>
      <c r="C201" s="28"/>
      <c r="D201" s="28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30"/>
      <c r="B202" s="27"/>
      <c r="C202" s="28"/>
      <c r="D202" s="28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30"/>
      <c r="B203" s="27"/>
      <c r="C203" s="28"/>
      <c r="D203" s="28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30"/>
      <c r="B204" s="27"/>
      <c r="C204" s="28"/>
      <c r="D204" s="28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30"/>
      <c r="B205" s="27"/>
      <c r="C205" s="28"/>
      <c r="D205" s="28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30"/>
      <c r="B206" s="27"/>
      <c r="C206" s="28"/>
      <c r="D206" s="28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30"/>
      <c r="B207" s="27"/>
      <c r="C207" s="28"/>
      <c r="D207" s="28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30"/>
      <c r="B208" s="27"/>
      <c r="C208" s="28"/>
      <c r="D208" s="28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30"/>
      <c r="B209" s="27"/>
      <c r="C209" s="28"/>
      <c r="D209" s="28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30"/>
      <c r="B210" s="27"/>
      <c r="C210" s="28"/>
      <c r="D210" s="28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30"/>
      <c r="B211" s="27"/>
      <c r="C211" s="28"/>
      <c r="D211" s="28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30"/>
      <c r="B212" s="27"/>
      <c r="C212" s="28"/>
      <c r="D212" s="28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30"/>
      <c r="B213" s="27"/>
      <c r="C213" s="28"/>
      <c r="D213" s="28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30"/>
      <c r="B214" s="27"/>
      <c r="C214" s="28"/>
      <c r="D214" s="28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30"/>
      <c r="B215" s="27"/>
      <c r="C215" s="28"/>
      <c r="D215" s="28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30"/>
      <c r="B216" s="27"/>
      <c r="C216" s="28"/>
      <c r="D216" s="28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30"/>
      <c r="B217" s="27"/>
      <c r="C217" s="28"/>
      <c r="D217" s="28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30"/>
      <c r="B218" s="27"/>
      <c r="C218" s="28"/>
      <c r="D218" s="28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30"/>
      <c r="B219" s="27"/>
      <c r="C219" s="28"/>
      <c r="D219" s="28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30"/>
      <c r="B220" s="27"/>
      <c r="C220" s="28"/>
      <c r="D220" s="28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30"/>
      <c r="B221" s="27"/>
      <c r="C221" s="28"/>
      <c r="D221" s="28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30"/>
      <c r="B222" s="27"/>
      <c r="C222" s="28"/>
      <c r="D222" s="28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30"/>
      <c r="B223" s="27"/>
      <c r="C223" s="28"/>
      <c r="D223" s="28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30"/>
      <c r="B224" s="27"/>
      <c r="C224" s="28"/>
      <c r="D224" s="28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30"/>
      <c r="B225" s="27"/>
      <c r="C225" s="28"/>
      <c r="D225" s="28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30"/>
      <c r="B226" s="27"/>
      <c r="C226" s="28"/>
      <c r="D226" s="28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30"/>
      <c r="B227" s="27"/>
      <c r="C227" s="28"/>
      <c r="D227" s="28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30"/>
      <c r="B228" s="27"/>
      <c r="C228" s="28"/>
      <c r="D228" s="28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30"/>
      <c r="B229" s="27"/>
      <c r="C229" s="28"/>
      <c r="D229" s="28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30"/>
      <c r="B230" s="27"/>
      <c r="C230" s="28"/>
      <c r="D230" s="28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30"/>
      <c r="B231" s="27"/>
      <c r="C231" s="28"/>
      <c r="D231" s="28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30"/>
      <c r="B232" s="27"/>
      <c r="C232" s="28"/>
      <c r="D232" s="28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30"/>
      <c r="B233" s="27"/>
      <c r="C233" s="28"/>
      <c r="D233" s="28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30"/>
      <c r="B234" s="27"/>
      <c r="C234" s="28"/>
      <c r="D234" s="28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30"/>
      <c r="B235" s="27"/>
      <c r="C235" s="28"/>
      <c r="D235" s="28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30"/>
      <c r="B236" s="27"/>
      <c r="C236" s="28"/>
      <c r="D236" s="28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30"/>
      <c r="B237" s="27"/>
      <c r="C237" s="28"/>
      <c r="D237" s="28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30"/>
      <c r="B238" s="27"/>
      <c r="C238" s="28"/>
      <c r="D238" s="28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30"/>
      <c r="B239" s="27"/>
      <c r="C239" s="28"/>
      <c r="D239" s="28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30"/>
      <c r="B240" s="27"/>
      <c r="C240" s="28"/>
      <c r="D240" s="28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30"/>
      <c r="B241" s="27"/>
      <c r="C241" s="28"/>
      <c r="D241" s="28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30"/>
      <c r="B242" s="27"/>
      <c r="C242" s="28"/>
      <c r="D242" s="28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30"/>
      <c r="B243" s="27"/>
      <c r="C243" s="28"/>
      <c r="D243" s="28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30"/>
      <c r="B244" s="27"/>
      <c r="C244" s="28"/>
      <c r="D244" s="28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30"/>
      <c r="B245" s="27"/>
      <c r="C245" s="28"/>
      <c r="D245" s="28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30"/>
      <c r="B246" s="27"/>
      <c r="C246" s="28"/>
      <c r="D246" s="28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30"/>
      <c r="B247" s="27"/>
      <c r="C247" s="28"/>
      <c r="D247" s="28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30"/>
      <c r="B248" s="27"/>
      <c r="C248" s="28"/>
      <c r="D248" s="28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30"/>
      <c r="B249" s="27"/>
      <c r="C249" s="28"/>
      <c r="D249" s="28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30"/>
      <c r="B250" s="27"/>
      <c r="C250" s="28"/>
      <c r="D250" s="28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30"/>
      <c r="B251" s="27"/>
      <c r="C251" s="28"/>
      <c r="D251" s="28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30"/>
      <c r="B252" s="27"/>
      <c r="C252" s="28"/>
      <c r="D252" s="28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30"/>
      <c r="B253" s="27"/>
      <c r="C253" s="28"/>
      <c r="D253" s="28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30"/>
      <c r="B254" s="27"/>
      <c r="C254" s="28"/>
      <c r="D254" s="28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30"/>
      <c r="B255" s="27"/>
      <c r="C255" s="28"/>
      <c r="D255" s="28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30"/>
      <c r="B256" s="27"/>
      <c r="C256" s="28"/>
      <c r="D256" s="28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30"/>
      <c r="B257" s="27"/>
      <c r="C257" s="28"/>
      <c r="D257" s="28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30"/>
      <c r="B258" s="27"/>
      <c r="C258" s="28"/>
      <c r="D258" s="28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30"/>
      <c r="B259" s="27"/>
      <c r="C259" s="28"/>
      <c r="D259" s="28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30"/>
      <c r="B260" s="27"/>
      <c r="C260" s="28"/>
      <c r="D260" s="28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30"/>
      <c r="B261" s="27"/>
      <c r="C261" s="28"/>
      <c r="D261" s="28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30"/>
      <c r="B262" s="27"/>
      <c r="C262" s="28"/>
      <c r="D262" s="28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30"/>
      <c r="B263" s="27"/>
      <c r="C263" s="28"/>
      <c r="D263" s="28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30"/>
      <c r="B264" s="27"/>
      <c r="C264" s="28"/>
      <c r="D264" s="28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30"/>
      <c r="B265" s="27"/>
      <c r="C265" s="28"/>
      <c r="D265" s="28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30"/>
      <c r="B266" s="27"/>
      <c r="C266" s="28"/>
      <c r="D266" s="28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30"/>
      <c r="B267" s="27"/>
      <c r="C267" s="28"/>
      <c r="D267" s="28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30"/>
      <c r="B268" s="27"/>
      <c r="C268" s="28"/>
      <c r="D268" s="28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30"/>
      <c r="B269" s="27"/>
      <c r="C269" s="28"/>
      <c r="D269" s="28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30"/>
      <c r="B270" s="27"/>
      <c r="C270" s="28"/>
      <c r="D270" s="28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30"/>
      <c r="B271" s="27"/>
      <c r="C271" s="28"/>
      <c r="D271" s="28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30"/>
      <c r="B272" s="27"/>
      <c r="C272" s="28"/>
      <c r="D272" s="28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30"/>
      <c r="B273" s="27"/>
      <c r="C273" s="28"/>
      <c r="D273" s="28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30"/>
      <c r="B274" s="27"/>
      <c r="C274" s="28"/>
      <c r="D274" s="28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30"/>
      <c r="B275" s="27"/>
      <c r="C275" s="28"/>
      <c r="D275" s="28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30"/>
      <c r="B276" s="27"/>
      <c r="C276" s="28"/>
      <c r="D276" s="28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30"/>
      <c r="B277" s="27"/>
      <c r="C277" s="28"/>
      <c r="D277" s="28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30"/>
      <c r="B278" s="27"/>
      <c r="C278" s="28"/>
      <c r="D278" s="28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30"/>
      <c r="B279" s="27"/>
      <c r="C279" s="28"/>
      <c r="D279" s="28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30"/>
      <c r="B280" s="27"/>
      <c r="C280" s="28"/>
      <c r="D280" s="28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30"/>
      <c r="B281" s="27"/>
      <c r="C281" s="28"/>
      <c r="D281" s="28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30"/>
      <c r="B282" s="27"/>
      <c r="C282" s="28"/>
      <c r="D282" s="28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30"/>
      <c r="B283" s="27"/>
      <c r="C283" s="28"/>
      <c r="D283" s="28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30"/>
      <c r="B284" s="27"/>
      <c r="C284" s="28"/>
      <c r="D284" s="28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30"/>
      <c r="B285" s="27"/>
      <c r="C285" s="28"/>
      <c r="D285" s="28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30"/>
      <c r="B286" s="27"/>
      <c r="C286" s="28"/>
      <c r="D286" s="28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30"/>
      <c r="B287" s="27"/>
      <c r="C287" s="28"/>
      <c r="D287" s="28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30"/>
      <c r="B288" s="27"/>
      <c r="C288" s="28"/>
      <c r="D288" s="28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30"/>
      <c r="B289" s="27"/>
      <c r="C289" s="28"/>
      <c r="D289" s="28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30"/>
      <c r="B290" s="27"/>
      <c r="C290" s="28"/>
      <c r="D290" s="28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30"/>
      <c r="B291" s="27"/>
      <c r="C291" s="28"/>
      <c r="D291" s="28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30"/>
      <c r="B292" s="27"/>
      <c r="C292" s="28"/>
      <c r="D292" s="28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30"/>
      <c r="B293" s="27"/>
      <c r="C293" s="28"/>
      <c r="D293" s="28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30"/>
      <c r="B294" s="27"/>
      <c r="C294" s="28"/>
      <c r="D294" s="28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30"/>
      <c r="B295" s="27"/>
      <c r="C295" s="28"/>
      <c r="D295" s="28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30"/>
      <c r="B296" s="27"/>
      <c r="C296" s="28"/>
      <c r="D296" s="28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30"/>
      <c r="B297" s="27"/>
      <c r="C297" s="28"/>
      <c r="D297" s="28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30"/>
      <c r="B298" s="27"/>
      <c r="C298" s="28"/>
      <c r="D298" s="28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30"/>
      <c r="B299" s="27"/>
      <c r="C299" s="28"/>
      <c r="D299" s="28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30"/>
      <c r="B300" s="27"/>
      <c r="C300" s="28"/>
      <c r="D300" s="28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30"/>
      <c r="B301" s="27"/>
      <c r="C301" s="28"/>
      <c r="D301" s="28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30"/>
      <c r="B302" s="27"/>
      <c r="C302" s="28"/>
      <c r="D302" s="28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30"/>
      <c r="B303" s="27"/>
      <c r="C303" s="28"/>
      <c r="D303" s="28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30"/>
      <c r="B304" s="27"/>
      <c r="C304" s="28"/>
      <c r="D304" s="28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30"/>
      <c r="B305" s="27"/>
      <c r="C305" s="28"/>
      <c r="D305" s="28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30"/>
      <c r="B306" s="27"/>
      <c r="C306" s="28"/>
      <c r="D306" s="28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30"/>
      <c r="B307" s="27"/>
      <c r="C307" s="28"/>
      <c r="D307" s="28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30"/>
      <c r="B308" s="27"/>
      <c r="C308" s="28"/>
      <c r="D308" s="28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30"/>
      <c r="B309" s="27"/>
      <c r="C309" s="28"/>
      <c r="D309" s="28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30"/>
      <c r="B310" s="27"/>
      <c r="C310" s="28"/>
      <c r="D310" s="28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30"/>
      <c r="B311" s="27"/>
      <c r="C311" s="28"/>
      <c r="D311" s="28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30"/>
      <c r="B312" s="27"/>
      <c r="C312" s="28"/>
      <c r="D312" s="28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30"/>
      <c r="B313" s="27"/>
      <c r="C313" s="28"/>
      <c r="D313" s="28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30"/>
      <c r="B314" s="27"/>
      <c r="C314" s="28"/>
      <c r="D314" s="28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30"/>
      <c r="B315" s="27"/>
      <c r="C315" s="28"/>
      <c r="D315" s="28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30"/>
      <c r="B316" s="27"/>
      <c r="C316" s="28"/>
      <c r="D316" s="28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30"/>
      <c r="B317" s="27"/>
      <c r="C317" s="28"/>
      <c r="D317" s="28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30"/>
      <c r="B318" s="27"/>
      <c r="C318" s="28"/>
      <c r="D318" s="28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30"/>
      <c r="B319" s="27"/>
      <c r="C319" s="28"/>
      <c r="D319" s="28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30"/>
      <c r="B320" s="27"/>
      <c r="C320" s="28"/>
      <c r="D320" s="28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30"/>
      <c r="B321" s="27"/>
      <c r="C321" s="28"/>
      <c r="D321" s="28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30"/>
      <c r="B322" s="27"/>
      <c r="C322" s="28"/>
      <c r="D322" s="28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30"/>
      <c r="B323" s="27"/>
      <c r="C323" s="28"/>
      <c r="D323" s="28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30"/>
      <c r="B324" s="27"/>
      <c r="C324" s="28"/>
      <c r="D324" s="28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30"/>
      <c r="B325" s="27"/>
      <c r="C325" s="28"/>
      <c r="D325" s="28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30"/>
      <c r="B326" s="27"/>
      <c r="C326" s="28"/>
      <c r="D326" s="28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30"/>
      <c r="B327" s="27"/>
      <c r="C327" s="28"/>
      <c r="D327" s="28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30"/>
      <c r="B328" s="27"/>
      <c r="C328" s="28"/>
      <c r="D328" s="28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30"/>
      <c r="B329" s="27"/>
      <c r="C329" s="28"/>
      <c r="D329" s="28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30"/>
      <c r="B330" s="27"/>
      <c r="C330" s="28"/>
      <c r="D330" s="28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30"/>
      <c r="B331" s="27"/>
      <c r="C331" s="28"/>
      <c r="D331" s="28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30"/>
      <c r="B332" s="27"/>
      <c r="C332" s="28"/>
      <c r="D332" s="28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30"/>
      <c r="B333" s="27"/>
      <c r="C333" s="28"/>
      <c r="D333" s="28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30"/>
      <c r="B334" s="27"/>
      <c r="C334" s="28"/>
      <c r="D334" s="28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30"/>
      <c r="B335" s="27"/>
      <c r="C335" s="28"/>
      <c r="D335" s="28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30"/>
      <c r="B336" s="27"/>
      <c r="C336" s="28"/>
      <c r="D336" s="28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30"/>
      <c r="B337" s="27"/>
      <c r="C337" s="28"/>
      <c r="D337" s="28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30"/>
      <c r="B338" s="27"/>
      <c r="C338" s="28"/>
      <c r="D338" s="28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30"/>
      <c r="B339" s="27"/>
      <c r="C339" s="28"/>
      <c r="D339" s="28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30"/>
      <c r="B340" s="27"/>
      <c r="C340" s="28"/>
      <c r="D340" s="28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30"/>
      <c r="B341" s="27"/>
      <c r="C341" s="28"/>
      <c r="D341" s="28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30"/>
      <c r="B342" s="27"/>
      <c r="C342" s="28"/>
      <c r="D342" s="28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30"/>
      <c r="B343" s="27"/>
      <c r="C343" s="28"/>
      <c r="D343" s="28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30"/>
      <c r="B344" s="27"/>
      <c r="C344" s="28"/>
      <c r="D344" s="28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30"/>
      <c r="B345" s="27"/>
      <c r="C345" s="28"/>
      <c r="D345" s="28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30"/>
      <c r="B346" s="27"/>
      <c r="C346" s="28"/>
      <c r="D346" s="28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30"/>
      <c r="B347" s="27"/>
      <c r="C347" s="28"/>
      <c r="D347" s="28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30"/>
      <c r="B348" s="27"/>
      <c r="C348" s="28"/>
      <c r="D348" s="28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30"/>
      <c r="B349" s="27"/>
      <c r="C349" s="28"/>
      <c r="D349" s="28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30"/>
      <c r="B350" s="27"/>
      <c r="C350" s="28"/>
      <c r="D350" s="28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30"/>
      <c r="B351" s="27"/>
      <c r="C351" s="28"/>
      <c r="D351" s="28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30"/>
      <c r="B352" s="27"/>
      <c r="C352" s="28"/>
      <c r="D352" s="28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30"/>
      <c r="B353" s="27"/>
      <c r="C353" s="28"/>
      <c r="D353" s="28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30"/>
      <c r="B354" s="27"/>
      <c r="C354" s="28"/>
      <c r="D354" s="28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30"/>
      <c r="B355" s="27"/>
      <c r="C355" s="28"/>
      <c r="D355" s="28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30"/>
      <c r="B356" s="27"/>
      <c r="C356" s="28"/>
      <c r="D356" s="28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30"/>
      <c r="B357" s="27"/>
      <c r="C357" s="28"/>
      <c r="D357" s="28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30"/>
      <c r="B358" s="27"/>
      <c r="C358" s="28"/>
      <c r="D358" s="28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30"/>
      <c r="B359" s="27"/>
      <c r="C359" s="28"/>
      <c r="D359" s="28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30"/>
      <c r="B360" s="27"/>
      <c r="C360" s="28"/>
      <c r="D360" s="28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30"/>
      <c r="B361" s="27"/>
      <c r="C361" s="28"/>
      <c r="D361" s="28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30"/>
      <c r="B362" s="27"/>
      <c r="C362" s="28"/>
      <c r="D362" s="28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30"/>
      <c r="B363" s="27"/>
      <c r="C363" s="28"/>
      <c r="D363" s="28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30"/>
      <c r="B364" s="27"/>
      <c r="C364" s="28"/>
      <c r="D364" s="28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30"/>
      <c r="B365" s="27"/>
      <c r="C365" s="28"/>
      <c r="D365" s="28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30"/>
      <c r="B366" s="27"/>
      <c r="C366" s="28"/>
      <c r="D366" s="28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30"/>
      <c r="B367" s="27"/>
      <c r="C367" s="28"/>
      <c r="D367" s="28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30"/>
      <c r="B368" s="27"/>
      <c r="C368" s="28"/>
      <c r="D368" s="28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30"/>
      <c r="B369" s="27"/>
      <c r="C369" s="28"/>
      <c r="D369" s="28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30"/>
      <c r="B370" s="27"/>
      <c r="C370" s="28"/>
      <c r="D370" s="28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30"/>
      <c r="B371" s="27"/>
      <c r="C371" s="28"/>
      <c r="D371" s="28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30"/>
      <c r="B372" s="27"/>
      <c r="C372" s="28"/>
      <c r="D372" s="28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30"/>
      <c r="B373" s="27"/>
      <c r="C373" s="28"/>
      <c r="D373" s="28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30"/>
      <c r="B374" s="27"/>
      <c r="C374" s="28"/>
      <c r="D374" s="28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30"/>
      <c r="B375" s="27"/>
      <c r="C375" s="28"/>
      <c r="D375" s="28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30"/>
      <c r="B376" s="27"/>
      <c r="C376" s="28"/>
      <c r="D376" s="28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30"/>
      <c r="B377" s="27"/>
      <c r="C377" s="28"/>
      <c r="D377" s="28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30"/>
      <c r="B378" s="27"/>
      <c r="C378" s="28"/>
      <c r="D378" s="28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30"/>
      <c r="B379" s="27"/>
      <c r="C379" s="28"/>
      <c r="D379" s="28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30"/>
      <c r="B380" s="27"/>
      <c r="C380" s="28"/>
      <c r="D380" s="28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30"/>
      <c r="B381" s="27"/>
      <c r="C381" s="28"/>
      <c r="D381" s="28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30"/>
      <c r="B382" s="27"/>
      <c r="C382" s="28"/>
      <c r="D382" s="28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30"/>
      <c r="B383" s="27"/>
      <c r="C383" s="28"/>
      <c r="D383" s="28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30"/>
      <c r="B384" s="27"/>
      <c r="C384" s="28"/>
      <c r="D384" s="28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30"/>
      <c r="B385" s="27"/>
      <c r="C385" s="28"/>
      <c r="D385" s="28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30"/>
      <c r="B386" s="27"/>
      <c r="C386" s="28"/>
      <c r="D386" s="28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30"/>
      <c r="B387" s="27"/>
      <c r="C387" s="28"/>
      <c r="D387" s="28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30"/>
      <c r="B388" s="27"/>
      <c r="C388" s="28"/>
      <c r="D388" s="28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30"/>
      <c r="B389" s="27"/>
      <c r="C389" s="28"/>
      <c r="D389" s="28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30"/>
      <c r="B390" s="27"/>
      <c r="C390" s="28"/>
      <c r="D390" s="28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30"/>
      <c r="B391" s="27"/>
      <c r="C391" s="28"/>
      <c r="D391" s="28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30"/>
      <c r="B392" s="27"/>
      <c r="C392" s="28"/>
      <c r="D392" s="28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30"/>
      <c r="B393" s="27"/>
      <c r="C393" s="28"/>
      <c r="D393" s="28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30"/>
      <c r="B394" s="27"/>
      <c r="C394" s="28"/>
      <c r="D394" s="28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30"/>
      <c r="B395" s="27"/>
      <c r="C395" s="28"/>
      <c r="D395" s="28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30"/>
      <c r="B396" s="27"/>
      <c r="C396" s="28"/>
      <c r="D396" s="28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30"/>
      <c r="B397" s="27"/>
      <c r="C397" s="28"/>
      <c r="D397" s="28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30"/>
      <c r="B398" s="27"/>
      <c r="C398" s="28"/>
      <c r="D398" s="28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30"/>
      <c r="B399" s="27"/>
      <c r="C399" s="28"/>
      <c r="D399" s="28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30"/>
      <c r="B400" s="27"/>
      <c r="C400" s="28"/>
      <c r="D400" s="28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30"/>
      <c r="B401" s="27"/>
      <c r="C401" s="28"/>
      <c r="D401" s="28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30"/>
      <c r="B402" s="27"/>
      <c r="C402" s="28"/>
      <c r="D402" s="28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30"/>
      <c r="B403" s="27"/>
      <c r="C403" s="28"/>
      <c r="D403" s="28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30"/>
      <c r="B404" s="27"/>
      <c r="C404" s="28"/>
      <c r="D404" s="28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30"/>
      <c r="B405" s="27"/>
      <c r="C405" s="28"/>
      <c r="D405" s="28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30"/>
      <c r="B406" s="27"/>
      <c r="C406" s="28"/>
      <c r="D406" s="28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30"/>
      <c r="B407" s="27"/>
      <c r="C407" s="28"/>
      <c r="D407" s="28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30"/>
      <c r="B408" s="27"/>
      <c r="C408" s="28"/>
      <c r="D408" s="28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30"/>
      <c r="B409" s="27"/>
      <c r="C409" s="28"/>
      <c r="D409" s="28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30"/>
      <c r="B410" s="27"/>
      <c r="C410" s="28"/>
      <c r="D410" s="28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30"/>
      <c r="B411" s="27"/>
      <c r="C411" s="28"/>
      <c r="D411" s="28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30"/>
      <c r="B412" s="27"/>
      <c r="C412" s="28"/>
      <c r="D412" s="28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30"/>
      <c r="B413" s="27"/>
      <c r="C413" s="28"/>
      <c r="D413" s="28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30"/>
      <c r="B414" s="27"/>
      <c r="C414" s="28"/>
      <c r="D414" s="28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30"/>
      <c r="B415" s="27"/>
      <c r="C415" s="28"/>
      <c r="D415" s="28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30"/>
      <c r="B416" s="27"/>
      <c r="C416" s="28"/>
      <c r="D416" s="28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30"/>
      <c r="B417" s="27"/>
      <c r="C417" s="28"/>
      <c r="D417" s="28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30"/>
      <c r="B418" s="27"/>
      <c r="C418" s="28"/>
      <c r="D418" s="28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30"/>
      <c r="B419" s="27"/>
      <c r="C419" s="28"/>
      <c r="D419" s="28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30"/>
      <c r="B420" s="27"/>
      <c r="C420" s="28"/>
      <c r="D420" s="28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30"/>
      <c r="B421" s="27"/>
      <c r="C421" s="28"/>
      <c r="D421" s="28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30"/>
      <c r="B422" s="27"/>
      <c r="C422" s="28"/>
      <c r="D422" s="28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30"/>
      <c r="B423" s="27"/>
      <c r="C423" s="28"/>
      <c r="D423" s="28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30"/>
      <c r="B424" s="27"/>
      <c r="C424" s="28"/>
      <c r="D424" s="28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30"/>
      <c r="B425" s="27"/>
      <c r="C425" s="28"/>
      <c r="D425" s="28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30"/>
      <c r="B426" s="27"/>
      <c r="C426" s="28"/>
      <c r="D426" s="28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30"/>
      <c r="B427" s="27"/>
      <c r="C427" s="28"/>
      <c r="D427" s="28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30"/>
      <c r="B428" s="27"/>
      <c r="C428" s="28"/>
      <c r="D428" s="28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30"/>
      <c r="B429" s="27"/>
      <c r="C429" s="28"/>
      <c r="D429" s="28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30"/>
      <c r="B430" s="27"/>
      <c r="C430" s="28"/>
      <c r="D430" s="28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30"/>
      <c r="B431" s="27"/>
      <c r="C431" s="28"/>
      <c r="D431" s="28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30"/>
      <c r="B432" s="27"/>
      <c r="C432" s="28"/>
      <c r="D432" s="28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30"/>
      <c r="B433" s="27"/>
      <c r="C433" s="28"/>
      <c r="D433" s="28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30"/>
      <c r="B434" s="27"/>
      <c r="C434" s="28"/>
      <c r="D434" s="28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30"/>
      <c r="B435" s="27"/>
      <c r="C435" s="28"/>
      <c r="D435" s="28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30"/>
      <c r="B436" s="27"/>
      <c r="C436" s="28"/>
      <c r="D436" s="28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30"/>
      <c r="B437" s="27"/>
      <c r="C437" s="28"/>
      <c r="D437" s="28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30"/>
      <c r="B438" s="27"/>
      <c r="C438" s="28"/>
      <c r="D438" s="28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30"/>
      <c r="B439" s="27"/>
      <c r="C439" s="28"/>
      <c r="D439" s="28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30"/>
      <c r="B440" s="27"/>
      <c r="C440" s="28"/>
      <c r="D440" s="28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30"/>
      <c r="B441" s="27"/>
      <c r="C441" s="28"/>
      <c r="D441" s="28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30"/>
      <c r="B442" s="27"/>
      <c r="C442" s="28"/>
      <c r="D442" s="28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30"/>
      <c r="B443" s="27"/>
      <c r="C443" s="28"/>
      <c r="D443" s="28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30"/>
      <c r="B444" s="27"/>
      <c r="C444" s="28"/>
      <c r="D444" s="28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30"/>
      <c r="B445" s="27"/>
      <c r="C445" s="28"/>
      <c r="D445" s="28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30"/>
      <c r="B446" s="27"/>
      <c r="C446" s="28"/>
      <c r="D446" s="28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30"/>
      <c r="B447" s="27"/>
      <c r="C447" s="28"/>
      <c r="D447" s="28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30"/>
      <c r="B448" s="27"/>
      <c r="C448" s="28"/>
      <c r="D448" s="28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30"/>
      <c r="B449" s="27"/>
      <c r="C449" s="28"/>
      <c r="D449" s="28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30"/>
      <c r="B450" s="27"/>
      <c r="C450" s="28"/>
      <c r="D450" s="28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30"/>
      <c r="B451" s="27"/>
      <c r="C451" s="28"/>
      <c r="D451" s="28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30"/>
      <c r="B452" s="27"/>
      <c r="C452" s="28"/>
      <c r="D452" s="28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30"/>
      <c r="B453" s="27"/>
      <c r="C453" s="28"/>
      <c r="D453" s="28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30"/>
      <c r="B454" s="27"/>
      <c r="C454" s="28"/>
      <c r="D454" s="28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30"/>
      <c r="B455" s="27"/>
      <c r="C455" s="28"/>
      <c r="D455" s="28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30"/>
      <c r="B456" s="27"/>
      <c r="C456" s="28"/>
      <c r="D456" s="28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30"/>
      <c r="B457" s="27"/>
      <c r="C457" s="28"/>
      <c r="D457" s="28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30"/>
      <c r="B458" s="27"/>
      <c r="C458" s="28"/>
      <c r="D458" s="28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30"/>
      <c r="B459" s="27"/>
      <c r="C459" s="28"/>
      <c r="D459" s="28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30"/>
      <c r="B460" s="27"/>
      <c r="C460" s="28"/>
      <c r="D460" s="28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30"/>
      <c r="B461" s="27"/>
      <c r="C461" s="28"/>
      <c r="D461" s="28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30"/>
      <c r="B462" s="27"/>
      <c r="C462" s="28"/>
      <c r="D462" s="28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30"/>
      <c r="B463" s="27"/>
      <c r="C463" s="28"/>
      <c r="D463" s="28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30"/>
      <c r="B464" s="27"/>
      <c r="C464" s="28"/>
      <c r="D464" s="28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30"/>
      <c r="B465" s="27"/>
      <c r="C465" s="28"/>
      <c r="D465" s="28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30"/>
      <c r="B466" s="27"/>
      <c r="C466" s="28"/>
      <c r="D466" s="28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30"/>
      <c r="B467" s="27"/>
      <c r="C467" s="28"/>
      <c r="D467" s="28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30"/>
      <c r="B468" s="27"/>
      <c r="C468" s="28"/>
      <c r="D468" s="28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30"/>
      <c r="B469" s="27"/>
      <c r="C469" s="28"/>
      <c r="D469" s="28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30"/>
      <c r="B470" s="27"/>
      <c r="C470" s="28"/>
      <c r="D470" s="28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30"/>
      <c r="B471" s="27"/>
      <c r="C471" s="28"/>
      <c r="D471" s="28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30"/>
      <c r="B472" s="27"/>
      <c r="C472" s="28"/>
      <c r="D472" s="28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30"/>
      <c r="B473" s="27"/>
      <c r="C473" s="28"/>
      <c r="D473" s="28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30"/>
      <c r="B474" s="27"/>
      <c r="C474" s="28"/>
      <c r="D474" s="28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30"/>
      <c r="B475" s="27"/>
      <c r="C475" s="28"/>
      <c r="D475" s="28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30"/>
      <c r="B476" s="27"/>
      <c r="C476" s="28"/>
      <c r="D476" s="28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30"/>
      <c r="B477" s="27"/>
      <c r="C477" s="28"/>
      <c r="D477" s="28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30"/>
      <c r="B478" s="27"/>
      <c r="C478" s="28"/>
      <c r="D478" s="28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30"/>
      <c r="B479" s="27"/>
      <c r="C479" s="28"/>
      <c r="D479" s="28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30"/>
      <c r="B480" s="27"/>
      <c r="C480" s="28"/>
      <c r="D480" s="28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30"/>
      <c r="B481" s="27"/>
      <c r="C481" s="28"/>
      <c r="D481" s="28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30"/>
      <c r="B482" s="27"/>
      <c r="C482" s="28"/>
      <c r="D482" s="28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30"/>
      <c r="B483" s="27"/>
      <c r="C483" s="28"/>
      <c r="D483" s="28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30"/>
      <c r="B484" s="27"/>
      <c r="C484" s="28"/>
      <c r="D484" s="28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30"/>
      <c r="B485" s="27"/>
      <c r="C485" s="28"/>
      <c r="D485" s="28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30"/>
      <c r="B486" s="27"/>
      <c r="C486" s="28"/>
      <c r="D486" s="28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30"/>
      <c r="B487" s="27"/>
      <c r="C487" s="28"/>
      <c r="D487" s="28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30"/>
      <c r="B488" s="27"/>
      <c r="C488" s="28"/>
      <c r="D488" s="28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30"/>
      <c r="B489" s="27"/>
      <c r="C489" s="28"/>
      <c r="D489" s="28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30"/>
      <c r="B490" s="27"/>
      <c r="C490" s="28"/>
      <c r="D490" s="28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30"/>
      <c r="B491" s="27"/>
      <c r="C491" s="28"/>
      <c r="D491" s="28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30"/>
      <c r="B492" s="27"/>
      <c r="C492" s="28"/>
      <c r="D492" s="28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30"/>
      <c r="B493" s="27"/>
      <c r="C493" s="28"/>
      <c r="D493" s="28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30"/>
      <c r="B494" s="27"/>
      <c r="C494" s="28"/>
      <c r="D494" s="28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30"/>
      <c r="B495" s="27"/>
      <c r="C495" s="28"/>
      <c r="D495" s="28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30"/>
      <c r="B496" s="27"/>
      <c r="C496" s="28"/>
      <c r="D496" s="28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30"/>
      <c r="B497" s="27"/>
      <c r="C497" s="28"/>
      <c r="D497" s="28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30"/>
      <c r="B498" s="27"/>
      <c r="C498" s="28"/>
      <c r="D498" s="28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30"/>
      <c r="B499" s="27"/>
      <c r="C499" s="28"/>
      <c r="D499" s="28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30"/>
      <c r="B500" s="27"/>
      <c r="C500" s="28"/>
      <c r="D500" s="28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30"/>
      <c r="B501" s="27"/>
      <c r="C501" s="28"/>
      <c r="D501" s="28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30"/>
      <c r="B502" s="27"/>
      <c r="C502" s="28"/>
      <c r="D502" s="28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30"/>
      <c r="B503" s="27"/>
      <c r="C503" s="28"/>
      <c r="D503" s="28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9"/>
  <dimension ref="A1:K503"/>
  <sheetViews>
    <sheetView showGridLines="0" workbookViewId="0">
      <pane ySplit="3" topLeftCell="A4" activePane="bottomLeft" state="frozen"/>
      <selection/>
      <selection pane="bottomLeft" activeCell="F14" sqref="F14"/>
    </sheetView>
  </sheetViews>
  <sheetFormatPr defaultColWidth="9" defaultRowHeight="13.5"/>
  <cols>
    <col min="1" max="1" width="4.25" customWidth="1"/>
    <col min="2" max="2" width="11.375" style="22" customWidth="1"/>
    <col min="3" max="3" width="11.125" style="23" customWidth="1"/>
    <col min="4" max="4" width="14" style="2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857</v>
      </c>
      <c r="B1" s="25"/>
      <c r="C1" s="26"/>
      <c r="D1" s="26"/>
      <c r="E1" s="8"/>
      <c r="F1" s="8"/>
      <c r="G1" s="8"/>
      <c r="H1" s="8"/>
      <c r="I1" s="8"/>
      <c r="J1" s="8"/>
      <c r="K1" s="9"/>
    </row>
    <row r="2" s="1" customFormat="1" ht="43" customHeight="1" spans="1:11">
      <c r="A2" s="10" t="s">
        <v>849</v>
      </c>
      <c r="B2" s="11" t="s">
        <v>61</v>
      </c>
      <c r="C2" s="12" t="s">
        <v>272</v>
      </c>
      <c r="D2" s="13">
        <f>IFERROR(VLOOKUP($B$2,数据录入!$C$5:$H$18,6,0),0)</f>
        <v>15829.44</v>
      </c>
      <c r="E2" s="12" t="s">
        <v>850</v>
      </c>
      <c r="F2" s="13">
        <f>SUMIFS(数据录入!$F$19:$F$5078,数据录入!$C$19:$C$5078,$B$2)</f>
        <v>358429</v>
      </c>
      <c r="G2" s="12" t="s">
        <v>851</v>
      </c>
      <c r="H2" s="13">
        <f>SUMIFS(数据录入!$G$19:$G$5078,数据录入!$C$19:$C$5078,$B$2)</f>
        <v>362480</v>
      </c>
      <c r="I2" s="12" t="s">
        <v>852</v>
      </c>
      <c r="J2" s="13">
        <f>D2+F2-H2</f>
        <v>11778.44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cm="1">
        <f t="array" ref="A4:K26">_xlfn._xlws.FILTER(数据录入!$A$19:$K$5078,数据录入!$C$19:$C$5078=$B$2)</f>
        <v>323</v>
      </c>
      <c r="B4" s="27">
        <v>46205</v>
      </c>
      <c r="C4" s="28" t="str">
        <v>吴姐民生</v>
      </c>
      <c r="D4" s="28" t="str">
        <v>借款利息</v>
      </c>
      <c r="E4" s="20" t="str">
        <v>王晶琰利息</v>
      </c>
      <c r="F4" s="20">
        <v>5400</v>
      </c>
      <c r="G4" s="20">
        <v>0</v>
      </c>
      <c r="H4" s="20">
        <v>21229.44</v>
      </c>
      <c r="I4" s="20" t="str">
        <v>王晶琰</v>
      </c>
      <c r="J4" s="20">
        <v>0</v>
      </c>
      <c r="K4" s="21">
        <v>202607</v>
      </c>
    </row>
    <row r="5" s="1" customFormat="1" ht="20" customHeight="1" spans="1:11">
      <c r="A5" s="18">
        <v>324</v>
      </c>
      <c r="B5" s="27">
        <v>46209</v>
      </c>
      <c r="C5" s="28" t="str">
        <v>吴姐民生</v>
      </c>
      <c r="D5" s="28" t="str">
        <v>借款利息</v>
      </c>
      <c r="E5" s="20" t="str">
        <v>李元利息</v>
      </c>
      <c r="F5" s="20">
        <v>875</v>
      </c>
      <c r="G5" s="20">
        <v>0</v>
      </c>
      <c r="H5" s="20">
        <v>22104.44</v>
      </c>
      <c r="I5" s="20" t="str">
        <v>李元</v>
      </c>
      <c r="J5" s="20">
        <v>0</v>
      </c>
      <c r="K5" s="21">
        <v>202607</v>
      </c>
    </row>
    <row r="6" s="1" customFormat="1" ht="20" customHeight="1" spans="1:11">
      <c r="A6" s="18">
        <v>325</v>
      </c>
      <c r="B6" s="27">
        <v>46218</v>
      </c>
      <c r="C6" s="28" t="str">
        <v>吴姐民生</v>
      </c>
      <c r="D6" s="28" t="str">
        <v>借款利息</v>
      </c>
      <c r="E6" s="20" t="str">
        <v>方楚钰利息</v>
      </c>
      <c r="F6" s="20">
        <v>2500</v>
      </c>
      <c r="G6" s="20">
        <v>0</v>
      </c>
      <c r="H6" s="20">
        <v>24604.44</v>
      </c>
      <c r="I6" s="20" t="str">
        <v>方楚钰</v>
      </c>
      <c r="J6" s="20">
        <v>0</v>
      </c>
      <c r="K6" s="21">
        <v>202607</v>
      </c>
    </row>
    <row r="7" s="1" customFormat="1" ht="20" customHeight="1" spans="1:11">
      <c r="A7" s="18">
        <v>326</v>
      </c>
      <c r="B7" s="27">
        <v>46220</v>
      </c>
      <c r="C7" s="28" t="str">
        <v>吴姐民生</v>
      </c>
      <c r="D7" s="28" t="str">
        <v>借款利息</v>
      </c>
      <c r="E7" s="20" t="str">
        <v>廖浴波利息</v>
      </c>
      <c r="F7" s="20">
        <v>800</v>
      </c>
      <c r="G7" s="20">
        <v>0</v>
      </c>
      <c r="H7" s="20">
        <v>25404.44</v>
      </c>
      <c r="I7" s="20" t="str">
        <v>廖浴波</v>
      </c>
      <c r="J7" s="20">
        <v>0</v>
      </c>
      <c r="K7" s="21">
        <v>202607</v>
      </c>
    </row>
    <row r="8" s="1" customFormat="1" ht="20" customHeight="1" spans="1:11">
      <c r="A8" s="18">
        <v>327</v>
      </c>
      <c r="B8" s="27">
        <v>46223</v>
      </c>
      <c r="C8" s="28" t="str">
        <v>吴姐民生</v>
      </c>
      <c r="D8" s="28" t="str">
        <v>借款利息</v>
      </c>
      <c r="E8" s="20" t="str">
        <v>王东璘利息</v>
      </c>
      <c r="F8" s="20">
        <v>1010</v>
      </c>
      <c r="G8" s="20">
        <v>0</v>
      </c>
      <c r="H8" s="20">
        <v>26414.44</v>
      </c>
      <c r="I8" s="20" t="str">
        <v>王东璘</v>
      </c>
      <c r="J8" s="20">
        <v>0</v>
      </c>
      <c r="K8" s="21">
        <v>202607</v>
      </c>
    </row>
    <row r="9" s="1" customFormat="1" ht="20" customHeight="1" spans="1:11">
      <c r="A9" s="18">
        <v>328</v>
      </c>
      <c r="B9" s="27">
        <v>46224</v>
      </c>
      <c r="C9" s="28" t="str">
        <v>吴姐民生</v>
      </c>
      <c r="D9" s="28" t="str">
        <v>借款本金</v>
      </c>
      <c r="E9" s="20" t="str">
        <v>张文海还款</v>
      </c>
      <c r="F9" s="20">
        <v>8500</v>
      </c>
      <c r="G9" s="20">
        <v>0</v>
      </c>
      <c r="H9" s="20">
        <v>34914.44</v>
      </c>
      <c r="I9" s="20" t="str">
        <v>张文海</v>
      </c>
      <c r="J9" s="20">
        <v>0</v>
      </c>
      <c r="K9" s="21">
        <v>202607</v>
      </c>
    </row>
    <row r="10" s="1" customFormat="1" ht="20" customHeight="1" spans="1:11">
      <c r="A10" s="18">
        <v>623</v>
      </c>
      <c r="B10" s="27">
        <v>46237</v>
      </c>
      <c r="C10" s="28" t="str">
        <v>吴姐民生</v>
      </c>
      <c r="D10" s="28" t="str">
        <v>借款利息</v>
      </c>
      <c r="E10" s="20" t="str">
        <v>王晶琰利息</v>
      </c>
      <c r="F10" s="20">
        <v>5400</v>
      </c>
      <c r="G10" s="20">
        <v>0</v>
      </c>
      <c r="H10" s="20">
        <v>40314.44</v>
      </c>
      <c r="I10" s="20" t="str">
        <v>王晶琰</v>
      </c>
      <c r="J10" s="20">
        <v>0</v>
      </c>
      <c r="K10" s="21">
        <v>202608</v>
      </c>
    </row>
    <row r="11" s="1" customFormat="1" ht="20" customHeight="1" spans="1:11">
      <c r="A11" s="18">
        <v>624</v>
      </c>
      <c r="B11" s="27">
        <v>46240</v>
      </c>
      <c r="C11" s="28" t="str">
        <v>吴姐民生</v>
      </c>
      <c r="D11" s="28" t="str">
        <v>明道利息</v>
      </c>
      <c r="E11" s="20" t="str">
        <v>张品洲40万费用-明道</v>
      </c>
      <c r="F11" s="20">
        <v>7200</v>
      </c>
      <c r="G11" s="20">
        <v>0</v>
      </c>
      <c r="H11" s="20">
        <v>47514.44</v>
      </c>
      <c r="I11" s="20" t="str">
        <v>明道对公</v>
      </c>
      <c r="J11" s="20">
        <v>0</v>
      </c>
      <c r="K11" s="21">
        <v>202608</v>
      </c>
    </row>
    <row r="12" s="1" customFormat="1" ht="20" customHeight="1" spans="1:11">
      <c r="A12" s="18">
        <v>625</v>
      </c>
      <c r="B12" s="27">
        <v>46241</v>
      </c>
      <c r="C12" s="28" t="str">
        <v>吴姐民生</v>
      </c>
      <c r="D12" s="28" t="str">
        <v>借款利息</v>
      </c>
      <c r="E12" s="20" t="str">
        <v>李元1.5万利息</v>
      </c>
      <c r="F12" s="20">
        <v>875</v>
      </c>
      <c r="G12" s="20">
        <v>0</v>
      </c>
      <c r="H12" s="20">
        <v>48389.44</v>
      </c>
      <c r="I12" s="20" t="str">
        <v>李元</v>
      </c>
      <c r="J12" s="20">
        <v>0</v>
      </c>
      <c r="K12" s="21">
        <v>202608</v>
      </c>
    </row>
    <row r="13" s="1" customFormat="1" ht="20" customHeight="1" spans="1:11">
      <c r="A13" s="18">
        <v>626</v>
      </c>
      <c r="B13" s="27">
        <v>46242</v>
      </c>
      <c r="C13" s="28" t="str">
        <v>吴姐民生</v>
      </c>
      <c r="D13" s="28" t="str">
        <v>借款利息</v>
      </c>
      <c r="E13" s="20" t="str">
        <v>宋磊华利息</v>
      </c>
      <c r="F13" s="20">
        <v>200</v>
      </c>
      <c r="G13" s="20">
        <v>0</v>
      </c>
      <c r="H13" s="20">
        <v>48589.44</v>
      </c>
      <c r="I13" s="20" t="str">
        <v>宋磊华</v>
      </c>
      <c r="J13" s="20">
        <v>0</v>
      </c>
      <c r="K13" s="21">
        <v>202608</v>
      </c>
    </row>
    <row r="14" s="1" customFormat="1" ht="20" customHeight="1" spans="1:11">
      <c r="A14" s="18">
        <v>627</v>
      </c>
      <c r="B14" s="27">
        <v>46246</v>
      </c>
      <c r="C14" s="28" t="str">
        <v>吴姐民生</v>
      </c>
      <c r="D14" s="28" t="str">
        <v>抵押物回收款</v>
      </c>
      <c r="E14" s="20" t="str">
        <v>黄金回收</v>
      </c>
      <c r="F14" s="20">
        <v>311339</v>
      </c>
      <c r="G14" s="20">
        <v>0</v>
      </c>
      <c r="H14" s="20">
        <v>359928.44</v>
      </c>
      <c r="I14" s="20">
        <v>0</v>
      </c>
      <c r="J14" s="20">
        <v>0</v>
      </c>
      <c r="K14" s="21">
        <v>202608</v>
      </c>
    </row>
    <row r="15" s="1" customFormat="1" ht="20" customHeight="1" spans="1:11">
      <c r="A15" s="18">
        <v>628</v>
      </c>
      <c r="B15" s="27">
        <v>46247</v>
      </c>
      <c r="C15" s="28" t="str">
        <v>吴姐民生</v>
      </c>
      <c r="D15" s="28" t="str">
        <v>调拔款</v>
      </c>
      <c r="E15" s="20" t="str">
        <v>吴姐民生转林总建行</v>
      </c>
      <c r="F15" s="20">
        <v>0</v>
      </c>
      <c r="G15" s="20">
        <v>200000</v>
      </c>
      <c r="H15" s="20">
        <v>159928.44</v>
      </c>
      <c r="I15" s="20" t="str">
        <v>林总建行</v>
      </c>
      <c r="J15" s="20">
        <v>0</v>
      </c>
      <c r="K15" s="21">
        <v>202608</v>
      </c>
    </row>
    <row r="16" s="1" customFormat="1" ht="20" customHeight="1" spans="1:11">
      <c r="A16" s="18">
        <v>629</v>
      </c>
      <c r="B16" s="27">
        <v>46249</v>
      </c>
      <c r="C16" s="28" t="str">
        <v>吴姐民生</v>
      </c>
      <c r="D16" s="28" t="str">
        <v>调拔款</v>
      </c>
      <c r="E16" s="20" t="str">
        <v>吴姐支出费用</v>
      </c>
      <c r="F16" s="20">
        <v>0</v>
      </c>
      <c r="G16" s="20">
        <v>18480</v>
      </c>
      <c r="H16" s="20">
        <v>141448.44</v>
      </c>
      <c r="I16" s="20" t="str">
        <v>吴姐微信</v>
      </c>
      <c r="J16" s="20">
        <v>0</v>
      </c>
      <c r="K16" s="21">
        <v>202608</v>
      </c>
    </row>
    <row r="17" s="1" customFormat="1" ht="20" customHeight="1" spans="1:11">
      <c r="A17" s="18">
        <v>630</v>
      </c>
      <c r="B17" s="27">
        <v>46250</v>
      </c>
      <c r="C17" s="28" t="str">
        <v>吴姐民生</v>
      </c>
      <c r="D17" s="28" t="str">
        <v>借款利息</v>
      </c>
      <c r="E17" s="20" t="str">
        <v>方楚钰利息</v>
      </c>
      <c r="F17" s="20">
        <v>2500</v>
      </c>
      <c r="G17" s="20">
        <v>0</v>
      </c>
      <c r="H17" s="20">
        <v>143948.44</v>
      </c>
      <c r="I17" s="20" t="str">
        <v>方楚钰</v>
      </c>
      <c r="J17" s="20">
        <v>0</v>
      </c>
      <c r="K17" s="21">
        <v>202608</v>
      </c>
    </row>
    <row r="18" s="1" customFormat="1" ht="20" customHeight="1" spans="1:11">
      <c r="A18" s="18">
        <v>631</v>
      </c>
      <c r="B18" s="27">
        <v>46251</v>
      </c>
      <c r="C18" s="28" t="str">
        <v>吴姐民生</v>
      </c>
      <c r="D18" s="28" t="str">
        <v>调拔款</v>
      </c>
      <c r="E18" s="20" t="str">
        <v>吴姐民生转吴姐建行</v>
      </c>
      <c r="F18" s="20">
        <v>0</v>
      </c>
      <c r="G18" s="20">
        <v>144000</v>
      </c>
      <c r="H18" s="20">
        <v>-51.5599999999977</v>
      </c>
      <c r="I18" s="20" t="str">
        <v>吴姐建行</v>
      </c>
      <c r="J18" s="20">
        <v>0</v>
      </c>
      <c r="K18" s="21">
        <v>202608</v>
      </c>
    </row>
    <row r="19" s="1" customFormat="1" ht="20" customHeight="1" spans="1:11">
      <c r="A19" s="18">
        <v>632</v>
      </c>
      <c r="B19" s="27">
        <v>46254</v>
      </c>
      <c r="C19" s="28" t="str">
        <v>吴姐民生</v>
      </c>
      <c r="D19" s="28" t="str">
        <v>借款利息</v>
      </c>
      <c r="E19" s="20" t="str">
        <v>廖浴波利息</v>
      </c>
      <c r="F19" s="20">
        <v>800</v>
      </c>
      <c r="G19" s="20">
        <v>0</v>
      </c>
      <c r="H19" s="20">
        <v>748.440000000002</v>
      </c>
      <c r="I19" s="20" t="str">
        <v>廖浴波</v>
      </c>
      <c r="J19" s="20">
        <v>0</v>
      </c>
      <c r="K19" s="21">
        <v>202608</v>
      </c>
    </row>
    <row r="20" s="1" customFormat="1" ht="20" customHeight="1" spans="1:11">
      <c r="A20" s="18">
        <v>633</v>
      </c>
      <c r="B20" s="27">
        <v>46254</v>
      </c>
      <c r="C20" s="28" t="str">
        <v>吴姐民生</v>
      </c>
      <c r="D20" s="28" t="str">
        <v>借款滞纳金</v>
      </c>
      <c r="E20" s="20" t="str">
        <v>廖浴波滞纳金105</v>
      </c>
      <c r="F20" s="20">
        <v>105</v>
      </c>
      <c r="G20" s="20">
        <v>0</v>
      </c>
      <c r="H20" s="20">
        <v>853.440000000002</v>
      </c>
      <c r="I20" s="20" t="str">
        <v>廖浴波</v>
      </c>
      <c r="J20" s="20">
        <v>0</v>
      </c>
      <c r="K20" s="21">
        <v>202608</v>
      </c>
    </row>
    <row r="21" s="1" customFormat="1" ht="20" customHeight="1" spans="1:11">
      <c r="A21" s="18">
        <v>634</v>
      </c>
      <c r="B21" s="27">
        <v>46253</v>
      </c>
      <c r="C21" s="28" t="str">
        <v>吴姐民生</v>
      </c>
      <c r="D21" s="28" t="str">
        <v>借款本金</v>
      </c>
      <c r="E21" s="20" t="str">
        <v>王东璘本金1000</v>
      </c>
      <c r="F21" s="20">
        <v>1000</v>
      </c>
      <c r="G21" s="20">
        <v>0</v>
      </c>
      <c r="H21" s="20">
        <v>1853.44</v>
      </c>
      <c r="I21" s="20" t="str">
        <v>王东璘</v>
      </c>
      <c r="J21" s="20">
        <v>0</v>
      </c>
      <c r="K21" s="21">
        <v>202608</v>
      </c>
    </row>
    <row r="22" s="1" customFormat="1" ht="20" customHeight="1" spans="1:11">
      <c r="A22" s="18">
        <v>635</v>
      </c>
      <c r="B22" s="27">
        <v>46253</v>
      </c>
      <c r="C22" s="28" t="str">
        <v>吴姐民生</v>
      </c>
      <c r="D22" s="28" t="str">
        <v>借款利息</v>
      </c>
      <c r="E22" s="20" t="str">
        <v>王东璘利息950</v>
      </c>
      <c r="F22" s="20">
        <v>950</v>
      </c>
      <c r="G22" s="20">
        <v>0</v>
      </c>
      <c r="H22" s="20">
        <v>2803.44</v>
      </c>
      <c r="I22" s="20" t="str">
        <v>王东璘</v>
      </c>
      <c r="J22" s="20">
        <v>0</v>
      </c>
      <c r="K22" s="21">
        <v>202608</v>
      </c>
    </row>
    <row r="23" s="1" customFormat="1" ht="20" customHeight="1" spans="1:11">
      <c r="A23" s="18">
        <v>738</v>
      </c>
      <c r="B23" s="27">
        <v>46268</v>
      </c>
      <c r="C23" s="28" t="str">
        <v>吴姐民生</v>
      </c>
      <c r="D23" s="28" t="str">
        <v>借款利息</v>
      </c>
      <c r="E23" s="20" t="str">
        <v>王晶琰利息</v>
      </c>
      <c r="F23" s="20">
        <v>5400</v>
      </c>
      <c r="G23" s="20">
        <v>0</v>
      </c>
      <c r="H23" s="20">
        <v>8203.44</v>
      </c>
      <c r="I23" s="20" t="str">
        <v>王晶琰</v>
      </c>
      <c r="J23" s="20">
        <v>0</v>
      </c>
      <c r="K23" s="21">
        <v>202609</v>
      </c>
    </row>
    <row r="24" s="1" customFormat="1" ht="20" customHeight="1" spans="1:11">
      <c r="A24" s="18">
        <v>739</v>
      </c>
      <c r="B24" s="27">
        <v>46271</v>
      </c>
      <c r="C24" s="28" t="str">
        <v>吴姐民生</v>
      </c>
      <c r="D24" s="28" t="str">
        <v>借款利息</v>
      </c>
      <c r="E24" s="20" t="str">
        <v>李元押车利息</v>
      </c>
      <c r="F24" s="20">
        <v>875</v>
      </c>
      <c r="G24" s="20">
        <v>0</v>
      </c>
      <c r="H24" s="20">
        <v>9078.44</v>
      </c>
      <c r="I24" s="20" t="str">
        <v>李元</v>
      </c>
      <c r="J24" s="20">
        <v>0</v>
      </c>
      <c r="K24" s="21">
        <v>202609</v>
      </c>
    </row>
    <row r="25" s="1" customFormat="1" ht="20" customHeight="1" spans="1:11">
      <c r="A25" s="18">
        <v>740</v>
      </c>
      <c r="B25" s="27">
        <v>46272</v>
      </c>
      <c r="C25" s="28" t="str">
        <v>吴姐民生</v>
      </c>
      <c r="D25" s="28" t="str">
        <v>借款利息</v>
      </c>
      <c r="E25" s="20" t="str">
        <v>宋磊华1万利息</v>
      </c>
      <c r="F25" s="20">
        <v>200</v>
      </c>
      <c r="G25" s="20">
        <v>0</v>
      </c>
      <c r="H25" s="20">
        <v>9278.44</v>
      </c>
      <c r="I25" s="20" t="str">
        <v>宋磊华</v>
      </c>
      <c r="J25" s="20">
        <v>0</v>
      </c>
      <c r="K25" s="21">
        <v>202609</v>
      </c>
    </row>
    <row r="26" s="1" customFormat="1" ht="20" customHeight="1" spans="1:11">
      <c r="A26" s="18">
        <v>792</v>
      </c>
      <c r="B26" s="27">
        <v>46280</v>
      </c>
      <c r="C26" s="28" t="str">
        <v>吴姐民生</v>
      </c>
      <c r="D26" s="28" t="str">
        <v>借款利息</v>
      </c>
      <c r="E26" s="20" t="str">
        <v>方楚钰利息</v>
      </c>
      <c r="F26" s="20">
        <v>2500</v>
      </c>
      <c r="G26" s="20">
        <v>0</v>
      </c>
      <c r="H26" s="20">
        <v>11778.44</v>
      </c>
      <c r="I26" s="20" t="str">
        <v>方楚钰</v>
      </c>
      <c r="J26" s="20">
        <v>0</v>
      </c>
      <c r="K26" s="21">
        <v>202609</v>
      </c>
    </row>
    <row r="27" s="1" customFormat="1" ht="20" customHeight="1" spans="1:11">
      <c r="A27" s="18"/>
      <c r="B27" s="27"/>
      <c r="C27" s="28"/>
      <c r="D27" s="28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27"/>
      <c r="C28" s="28"/>
      <c r="D28" s="28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27"/>
      <c r="C29" s="28"/>
      <c r="D29" s="28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27"/>
      <c r="C30" s="28"/>
      <c r="D30" s="28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27"/>
      <c r="C31" s="28"/>
      <c r="D31" s="28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27"/>
      <c r="C32" s="28"/>
      <c r="D32" s="28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27"/>
      <c r="C33" s="28"/>
      <c r="D33" s="28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27"/>
      <c r="C34" s="28"/>
      <c r="D34" s="28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27"/>
      <c r="C35" s="28"/>
      <c r="D35" s="28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27"/>
      <c r="C36" s="28"/>
      <c r="D36" s="28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27"/>
      <c r="C37" s="28"/>
      <c r="D37" s="28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27"/>
      <c r="C38" s="28"/>
      <c r="D38" s="28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27"/>
      <c r="C39" s="28"/>
      <c r="D39" s="28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27"/>
      <c r="C40" s="28"/>
      <c r="D40" s="28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27"/>
      <c r="C41" s="28"/>
      <c r="D41" s="28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27"/>
      <c r="C42" s="28"/>
      <c r="D42" s="28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27"/>
      <c r="C43" s="28"/>
      <c r="D43" s="28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27"/>
      <c r="C44" s="28"/>
      <c r="D44" s="28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27"/>
      <c r="C45" s="28"/>
      <c r="D45" s="28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27"/>
      <c r="C46" s="28"/>
      <c r="D46" s="28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27"/>
      <c r="C47" s="28"/>
      <c r="D47" s="28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27"/>
      <c r="C48" s="28"/>
      <c r="D48" s="28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27"/>
      <c r="C49" s="28"/>
      <c r="D49" s="28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27"/>
      <c r="C50" s="28"/>
      <c r="D50" s="28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27"/>
      <c r="C51" s="28"/>
      <c r="D51" s="28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27"/>
      <c r="C52" s="28"/>
      <c r="D52" s="28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27"/>
      <c r="C53" s="28"/>
      <c r="D53" s="28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27"/>
      <c r="C54" s="28"/>
      <c r="D54" s="28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27"/>
      <c r="C55" s="28"/>
      <c r="D55" s="28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27"/>
      <c r="C56" s="28"/>
      <c r="D56" s="28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27"/>
      <c r="C57" s="28"/>
      <c r="D57" s="28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27"/>
      <c r="C58" s="28"/>
      <c r="D58" s="28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27"/>
      <c r="C59" s="28"/>
      <c r="D59" s="28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27"/>
      <c r="C60" s="28"/>
      <c r="D60" s="28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27"/>
      <c r="C61" s="28"/>
      <c r="D61" s="28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27"/>
      <c r="C62" s="28"/>
      <c r="D62" s="28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27"/>
      <c r="C63" s="28"/>
      <c r="D63" s="28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27"/>
      <c r="C64" s="28"/>
      <c r="D64" s="28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27"/>
      <c r="C65" s="28"/>
      <c r="D65" s="28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27"/>
      <c r="C66" s="28"/>
      <c r="D66" s="28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27"/>
      <c r="C67" s="28"/>
      <c r="D67" s="28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27"/>
      <c r="C68" s="28"/>
      <c r="D68" s="28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27"/>
      <c r="C69" s="28"/>
      <c r="D69" s="28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27"/>
      <c r="C70" s="28"/>
      <c r="D70" s="28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27"/>
      <c r="C71" s="28"/>
      <c r="D71" s="28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27"/>
      <c r="C72" s="28"/>
      <c r="D72" s="28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27"/>
      <c r="C73" s="28"/>
      <c r="D73" s="28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27"/>
      <c r="C74" s="28"/>
      <c r="D74" s="28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27"/>
      <c r="C75" s="28"/>
      <c r="D75" s="28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27"/>
      <c r="C76" s="28"/>
      <c r="D76" s="28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27"/>
      <c r="C77" s="28"/>
      <c r="D77" s="28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27"/>
      <c r="C78" s="28"/>
      <c r="D78" s="28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27"/>
      <c r="C79" s="28"/>
      <c r="D79" s="28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27"/>
      <c r="C80" s="28"/>
      <c r="D80" s="28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27"/>
      <c r="C81" s="28"/>
      <c r="D81" s="28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27"/>
      <c r="C82" s="28"/>
      <c r="D82" s="28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27"/>
      <c r="C83" s="28"/>
      <c r="D83" s="28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27"/>
      <c r="C84" s="28"/>
      <c r="D84" s="28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27"/>
      <c r="C85" s="28"/>
      <c r="D85" s="28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27"/>
      <c r="C86" s="28"/>
      <c r="D86" s="28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27"/>
      <c r="C87" s="28"/>
      <c r="D87" s="28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27"/>
      <c r="C88" s="28"/>
      <c r="D88" s="28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27"/>
      <c r="C89" s="28"/>
      <c r="D89" s="28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27"/>
      <c r="C90" s="28"/>
      <c r="D90" s="28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27"/>
      <c r="C91" s="28"/>
      <c r="D91" s="28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27"/>
      <c r="C92" s="28"/>
      <c r="D92" s="28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27"/>
      <c r="C93" s="28"/>
      <c r="D93" s="28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27"/>
      <c r="C94" s="28"/>
      <c r="D94" s="28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27"/>
      <c r="C95" s="28"/>
      <c r="D95" s="28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27"/>
      <c r="C96" s="28"/>
      <c r="D96" s="28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27"/>
      <c r="C97" s="28"/>
      <c r="D97" s="28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27"/>
      <c r="C98" s="28"/>
      <c r="D98" s="28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27"/>
      <c r="C99" s="28"/>
      <c r="D99" s="28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27"/>
      <c r="C100" s="28"/>
      <c r="D100" s="28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27"/>
      <c r="C101" s="28"/>
      <c r="D101" s="28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27"/>
      <c r="C102" s="28"/>
      <c r="D102" s="28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27"/>
      <c r="C103" s="28"/>
      <c r="D103" s="28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27"/>
      <c r="C104" s="28"/>
      <c r="D104" s="28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27"/>
      <c r="C105" s="28"/>
      <c r="D105" s="28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27"/>
      <c r="C106" s="28"/>
      <c r="D106" s="28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27"/>
      <c r="C107" s="28"/>
      <c r="D107" s="28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27"/>
      <c r="C108" s="28"/>
      <c r="D108" s="28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27"/>
      <c r="C109" s="28"/>
      <c r="D109" s="28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27"/>
      <c r="C110" s="28"/>
      <c r="D110" s="28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27"/>
      <c r="C111" s="28"/>
      <c r="D111" s="28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27"/>
      <c r="C112" s="28"/>
      <c r="D112" s="28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27"/>
      <c r="C113" s="28"/>
      <c r="D113" s="28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27"/>
      <c r="C114" s="28"/>
      <c r="D114" s="28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27"/>
      <c r="C115" s="28"/>
      <c r="D115" s="28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27"/>
      <c r="C116" s="28"/>
      <c r="D116" s="28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27"/>
      <c r="C117" s="28"/>
      <c r="D117" s="28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27"/>
      <c r="C118" s="28"/>
      <c r="D118" s="28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27"/>
      <c r="C119" s="28"/>
      <c r="D119" s="28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27"/>
      <c r="C120" s="28"/>
      <c r="D120" s="28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27"/>
      <c r="C121" s="28"/>
      <c r="D121" s="28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27"/>
      <c r="C122" s="28"/>
      <c r="D122" s="28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27"/>
      <c r="C123" s="28"/>
      <c r="D123" s="28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27"/>
      <c r="C124" s="28"/>
      <c r="D124" s="28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27"/>
      <c r="C125" s="28"/>
      <c r="D125" s="28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27"/>
      <c r="C126" s="28"/>
      <c r="D126" s="28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27"/>
      <c r="C127" s="28"/>
      <c r="D127" s="28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27"/>
      <c r="C128" s="28"/>
      <c r="D128" s="28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27"/>
      <c r="C129" s="28"/>
      <c r="D129" s="28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27"/>
      <c r="C130" s="28"/>
      <c r="D130" s="28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27"/>
      <c r="C131" s="28"/>
      <c r="D131" s="28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27"/>
      <c r="C132" s="28"/>
      <c r="D132" s="28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27"/>
      <c r="C133" s="28"/>
      <c r="D133" s="28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27"/>
      <c r="C134" s="28"/>
      <c r="D134" s="28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27"/>
      <c r="C135" s="28"/>
      <c r="D135" s="28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27"/>
      <c r="C136" s="28"/>
      <c r="D136" s="28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27"/>
      <c r="C137" s="28"/>
      <c r="D137" s="28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27"/>
      <c r="C138" s="28"/>
      <c r="D138" s="28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27"/>
      <c r="C139" s="28"/>
      <c r="D139" s="28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27"/>
      <c r="C140" s="28"/>
      <c r="D140" s="28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27"/>
      <c r="C141" s="28"/>
      <c r="D141" s="28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27"/>
      <c r="C142" s="28"/>
      <c r="D142" s="28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27"/>
      <c r="C143" s="28"/>
      <c r="D143" s="28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27"/>
      <c r="C144" s="28"/>
      <c r="D144" s="28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27"/>
      <c r="C145" s="28"/>
      <c r="D145" s="28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27"/>
      <c r="C146" s="28"/>
      <c r="D146" s="28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27"/>
      <c r="C147" s="28"/>
      <c r="D147" s="28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27"/>
      <c r="C148" s="28"/>
      <c r="D148" s="28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27"/>
      <c r="C149" s="28"/>
      <c r="D149" s="28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27"/>
      <c r="C150" s="28"/>
      <c r="D150" s="28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27"/>
      <c r="C151" s="28"/>
      <c r="D151" s="28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27"/>
      <c r="C152" s="28"/>
      <c r="D152" s="28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27"/>
      <c r="C153" s="28"/>
      <c r="D153" s="28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27"/>
      <c r="C154" s="28"/>
      <c r="D154" s="28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27"/>
      <c r="C155" s="28"/>
      <c r="D155" s="28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27"/>
      <c r="C156" s="28"/>
      <c r="D156" s="28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27"/>
      <c r="C157" s="28"/>
      <c r="D157" s="28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27"/>
      <c r="C158" s="28"/>
      <c r="D158" s="28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27"/>
      <c r="C159" s="28"/>
      <c r="D159" s="28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27"/>
      <c r="C160" s="28"/>
      <c r="D160" s="28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27"/>
      <c r="C161" s="28"/>
      <c r="D161" s="28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27"/>
      <c r="C162" s="28"/>
      <c r="D162" s="28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27"/>
      <c r="C163" s="28"/>
      <c r="D163" s="28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27"/>
      <c r="C164" s="28"/>
      <c r="D164" s="28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27"/>
      <c r="C165" s="28"/>
      <c r="D165" s="28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27"/>
      <c r="C166" s="28"/>
      <c r="D166" s="28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27"/>
      <c r="C167" s="28"/>
      <c r="D167" s="28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27"/>
      <c r="C168" s="28"/>
      <c r="D168" s="28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27"/>
      <c r="C169" s="28"/>
      <c r="D169" s="28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27"/>
      <c r="C170" s="28"/>
      <c r="D170" s="28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27"/>
      <c r="C171" s="28"/>
      <c r="D171" s="28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27"/>
      <c r="C172" s="28"/>
      <c r="D172" s="28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27"/>
      <c r="C173" s="28"/>
      <c r="D173" s="28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27"/>
      <c r="C174" s="28"/>
      <c r="D174" s="28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27"/>
      <c r="C175" s="28"/>
      <c r="D175" s="28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27"/>
      <c r="C176" s="28"/>
      <c r="D176" s="28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27"/>
      <c r="C177" s="28"/>
      <c r="D177" s="28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27"/>
      <c r="C178" s="28"/>
      <c r="D178" s="28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27"/>
      <c r="C179" s="28"/>
      <c r="D179" s="28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27"/>
      <c r="C180" s="28"/>
      <c r="D180" s="28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27"/>
      <c r="C181" s="28"/>
      <c r="D181" s="28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27"/>
      <c r="C182" s="28"/>
      <c r="D182" s="28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27"/>
      <c r="C183" s="28"/>
      <c r="D183" s="28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27"/>
      <c r="C184" s="28"/>
      <c r="D184" s="28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27"/>
      <c r="C185" s="28"/>
      <c r="D185" s="28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27"/>
      <c r="C186" s="28"/>
      <c r="D186" s="28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27"/>
      <c r="C187" s="28"/>
      <c r="D187" s="28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27"/>
      <c r="C188" s="28"/>
      <c r="D188" s="28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27"/>
      <c r="C189" s="28"/>
      <c r="D189" s="28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27"/>
      <c r="C190" s="28"/>
      <c r="D190" s="28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27"/>
      <c r="C191" s="28"/>
      <c r="D191" s="28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27"/>
      <c r="C192" s="28"/>
      <c r="D192" s="28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27"/>
      <c r="C193" s="28"/>
      <c r="D193" s="28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27"/>
      <c r="C194" s="28"/>
      <c r="D194" s="28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27"/>
      <c r="C195" s="28"/>
      <c r="D195" s="28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27"/>
      <c r="C196" s="28"/>
      <c r="D196" s="28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27"/>
      <c r="C197" s="28"/>
      <c r="D197" s="28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27"/>
      <c r="C198" s="28"/>
      <c r="D198" s="28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27"/>
      <c r="C199" s="28"/>
      <c r="D199" s="28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27"/>
      <c r="C200" s="28"/>
      <c r="D200" s="28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27"/>
      <c r="C201" s="28"/>
      <c r="D201" s="28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27"/>
      <c r="C202" s="28"/>
      <c r="D202" s="28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27"/>
      <c r="C203" s="28"/>
      <c r="D203" s="28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27"/>
      <c r="C204" s="28"/>
      <c r="D204" s="28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27"/>
      <c r="C205" s="28"/>
      <c r="D205" s="28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27"/>
      <c r="C206" s="28"/>
      <c r="D206" s="28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27"/>
      <c r="C207" s="28"/>
      <c r="D207" s="28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27"/>
      <c r="C208" s="28"/>
      <c r="D208" s="28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27"/>
      <c r="C209" s="28"/>
      <c r="D209" s="28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27"/>
      <c r="C210" s="28"/>
      <c r="D210" s="28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27"/>
      <c r="C211" s="28"/>
      <c r="D211" s="28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27"/>
      <c r="C212" s="28"/>
      <c r="D212" s="28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27"/>
      <c r="C213" s="28"/>
      <c r="D213" s="28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27"/>
      <c r="C214" s="28"/>
      <c r="D214" s="28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27"/>
      <c r="C215" s="28"/>
      <c r="D215" s="28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27"/>
      <c r="C216" s="28"/>
      <c r="D216" s="28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27"/>
      <c r="C217" s="28"/>
      <c r="D217" s="28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27"/>
      <c r="C218" s="28"/>
      <c r="D218" s="28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27"/>
      <c r="C219" s="28"/>
      <c r="D219" s="28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27"/>
      <c r="C220" s="28"/>
      <c r="D220" s="28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27"/>
      <c r="C221" s="28"/>
      <c r="D221" s="28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27"/>
      <c r="C222" s="28"/>
      <c r="D222" s="28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27"/>
      <c r="C223" s="28"/>
      <c r="D223" s="28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27"/>
      <c r="C224" s="28"/>
      <c r="D224" s="28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27"/>
      <c r="C225" s="28"/>
      <c r="D225" s="28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27"/>
      <c r="C226" s="28"/>
      <c r="D226" s="28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27"/>
      <c r="C227" s="28"/>
      <c r="D227" s="28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27"/>
      <c r="C228" s="28"/>
      <c r="D228" s="28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27"/>
      <c r="C229" s="28"/>
      <c r="D229" s="28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27"/>
      <c r="C230" s="28"/>
      <c r="D230" s="28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27"/>
      <c r="C231" s="28"/>
      <c r="D231" s="28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27"/>
      <c r="C232" s="28"/>
      <c r="D232" s="28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27"/>
      <c r="C233" s="28"/>
      <c r="D233" s="28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27"/>
      <c r="C234" s="28"/>
      <c r="D234" s="28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27"/>
      <c r="C235" s="28"/>
      <c r="D235" s="28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27"/>
      <c r="C236" s="28"/>
      <c r="D236" s="28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27"/>
      <c r="C237" s="28"/>
      <c r="D237" s="28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27"/>
      <c r="C238" s="28"/>
      <c r="D238" s="28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27"/>
      <c r="C239" s="28"/>
      <c r="D239" s="28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27"/>
      <c r="C240" s="28"/>
      <c r="D240" s="28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27"/>
      <c r="C241" s="28"/>
      <c r="D241" s="28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27"/>
      <c r="C242" s="28"/>
      <c r="D242" s="28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27"/>
      <c r="C243" s="28"/>
      <c r="D243" s="28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27"/>
      <c r="C244" s="28"/>
      <c r="D244" s="28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27"/>
      <c r="C245" s="28"/>
      <c r="D245" s="28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27"/>
      <c r="C246" s="28"/>
      <c r="D246" s="28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27"/>
      <c r="C247" s="28"/>
      <c r="D247" s="28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27"/>
      <c r="C248" s="28"/>
      <c r="D248" s="28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27"/>
      <c r="C249" s="28"/>
      <c r="D249" s="28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27"/>
      <c r="C250" s="28"/>
      <c r="D250" s="28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27"/>
      <c r="C251" s="28"/>
      <c r="D251" s="28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27"/>
      <c r="C252" s="28"/>
      <c r="D252" s="28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27"/>
      <c r="C253" s="28"/>
      <c r="D253" s="28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27"/>
      <c r="C254" s="28"/>
      <c r="D254" s="28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27"/>
      <c r="C255" s="28"/>
      <c r="D255" s="28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27"/>
      <c r="C256" s="28"/>
      <c r="D256" s="28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27"/>
      <c r="C257" s="28"/>
      <c r="D257" s="28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27"/>
      <c r="C258" s="28"/>
      <c r="D258" s="28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27"/>
      <c r="C259" s="28"/>
      <c r="D259" s="28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27"/>
      <c r="C260" s="28"/>
      <c r="D260" s="28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27"/>
      <c r="C261" s="28"/>
      <c r="D261" s="28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27"/>
      <c r="C262" s="28"/>
      <c r="D262" s="28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27"/>
      <c r="C263" s="28"/>
      <c r="D263" s="28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27"/>
      <c r="C264" s="28"/>
      <c r="D264" s="28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27"/>
      <c r="C265" s="28"/>
      <c r="D265" s="28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27"/>
      <c r="C266" s="28"/>
      <c r="D266" s="28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27"/>
      <c r="C267" s="28"/>
      <c r="D267" s="28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27"/>
      <c r="C268" s="28"/>
      <c r="D268" s="28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27"/>
      <c r="C269" s="28"/>
      <c r="D269" s="28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27"/>
      <c r="C270" s="28"/>
      <c r="D270" s="28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27"/>
      <c r="C271" s="28"/>
      <c r="D271" s="28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27"/>
      <c r="C272" s="28"/>
      <c r="D272" s="28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27"/>
      <c r="C273" s="28"/>
      <c r="D273" s="28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27"/>
      <c r="C274" s="28"/>
      <c r="D274" s="28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27"/>
      <c r="C275" s="28"/>
      <c r="D275" s="28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27"/>
      <c r="C276" s="28"/>
      <c r="D276" s="28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27"/>
      <c r="C277" s="28"/>
      <c r="D277" s="28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27"/>
      <c r="C278" s="28"/>
      <c r="D278" s="28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27"/>
      <c r="C279" s="28"/>
      <c r="D279" s="28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27"/>
      <c r="C280" s="28"/>
      <c r="D280" s="28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27"/>
      <c r="C281" s="28"/>
      <c r="D281" s="28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27"/>
      <c r="C282" s="28"/>
      <c r="D282" s="28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27"/>
      <c r="C283" s="28"/>
      <c r="D283" s="28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27"/>
      <c r="C284" s="28"/>
      <c r="D284" s="28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27"/>
      <c r="C285" s="28"/>
      <c r="D285" s="28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27"/>
      <c r="C286" s="28"/>
      <c r="D286" s="28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27"/>
      <c r="C287" s="28"/>
      <c r="D287" s="28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27"/>
      <c r="C288" s="28"/>
      <c r="D288" s="28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27"/>
      <c r="C289" s="28"/>
      <c r="D289" s="28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27"/>
      <c r="C290" s="28"/>
      <c r="D290" s="28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27"/>
      <c r="C291" s="28"/>
      <c r="D291" s="28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27"/>
      <c r="C292" s="28"/>
      <c r="D292" s="28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27"/>
      <c r="C293" s="28"/>
      <c r="D293" s="28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27"/>
      <c r="C294" s="28"/>
      <c r="D294" s="28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27"/>
      <c r="C295" s="28"/>
      <c r="D295" s="28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27"/>
      <c r="C296" s="28"/>
      <c r="D296" s="28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27"/>
      <c r="C297" s="28"/>
      <c r="D297" s="28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27"/>
      <c r="C298" s="28"/>
      <c r="D298" s="28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27"/>
      <c r="C299" s="28"/>
      <c r="D299" s="28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27"/>
      <c r="C300" s="28"/>
      <c r="D300" s="28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27"/>
      <c r="C301" s="28"/>
      <c r="D301" s="28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27"/>
      <c r="C302" s="28"/>
      <c r="D302" s="28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27"/>
      <c r="C303" s="28"/>
      <c r="D303" s="28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27"/>
      <c r="C304" s="28"/>
      <c r="D304" s="28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27"/>
      <c r="C305" s="28"/>
      <c r="D305" s="28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27"/>
      <c r="C306" s="28"/>
      <c r="D306" s="28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27"/>
      <c r="C307" s="28"/>
      <c r="D307" s="28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27"/>
      <c r="C308" s="28"/>
      <c r="D308" s="28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27"/>
      <c r="C309" s="28"/>
      <c r="D309" s="28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27"/>
      <c r="C310" s="28"/>
      <c r="D310" s="28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27"/>
      <c r="C311" s="28"/>
      <c r="D311" s="28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27"/>
      <c r="C312" s="28"/>
      <c r="D312" s="28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27"/>
      <c r="C313" s="28"/>
      <c r="D313" s="28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27"/>
      <c r="C314" s="28"/>
      <c r="D314" s="28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27"/>
      <c r="C315" s="28"/>
      <c r="D315" s="28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27"/>
      <c r="C316" s="28"/>
      <c r="D316" s="28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27"/>
      <c r="C317" s="28"/>
      <c r="D317" s="28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27"/>
      <c r="C318" s="28"/>
      <c r="D318" s="28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27"/>
      <c r="C319" s="28"/>
      <c r="D319" s="28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27"/>
      <c r="C320" s="28"/>
      <c r="D320" s="28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27"/>
      <c r="C321" s="28"/>
      <c r="D321" s="28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27"/>
      <c r="C322" s="28"/>
      <c r="D322" s="28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27"/>
      <c r="C323" s="28"/>
      <c r="D323" s="28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27"/>
      <c r="C324" s="28"/>
      <c r="D324" s="28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27"/>
      <c r="C325" s="28"/>
      <c r="D325" s="28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27"/>
      <c r="C326" s="28"/>
      <c r="D326" s="28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27"/>
      <c r="C327" s="28"/>
      <c r="D327" s="28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27"/>
      <c r="C328" s="28"/>
      <c r="D328" s="28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27"/>
      <c r="C329" s="28"/>
      <c r="D329" s="28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27"/>
      <c r="C330" s="28"/>
      <c r="D330" s="28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27"/>
      <c r="C331" s="28"/>
      <c r="D331" s="28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27"/>
      <c r="C332" s="28"/>
      <c r="D332" s="28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27"/>
      <c r="C333" s="28"/>
      <c r="D333" s="28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27"/>
      <c r="C334" s="28"/>
      <c r="D334" s="28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27"/>
      <c r="C335" s="28"/>
      <c r="D335" s="28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27"/>
      <c r="C336" s="28"/>
      <c r="D336" s="28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27"/>
      <c r="C337" s="28"/>
      <c r="D337" s="28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27"/>
      <c r="C338" s="28"/>
      <c r="D338" s="28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27"/>
      <c r="C339" s="28"/>
      <c r="D339" s="28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27"/>
      <c r="C340" s="28"/>
      <c r="D340" s="28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27"/>
      <c r="C341" s="28"/>
      <c r="D341" s="28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27"/>
      <c r="C342" s="28"/>
      <c r="D342" s="28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27"/>
      <c r="C343" s="28"/>
      <c r="D343" s="28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27"/>
      <c r="C344" s="28"/>
      <c r="D344" s="28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27"/>
      <c r="C345" s="28"/>
      <c r="D345" s="28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27"/>
      <c r="C346" s="28"/>
      <c r="D346" s="28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27"/>
      <c r="C347" s="28"/>
      <c r="D347" s="28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27"/>
      <c r="C348" s="28"/>
      <c r="D348" s="28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27"/>
      <c r="C349" s="28"/>
      <c r="D349" s="28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27"/>
      <c r="C350" s="28"/>
      <c r="D350" s="28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27"/>
      <c r="C351" s="28"/>
      <c r="D351" s="28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27"/>
      <c r="C352" s="28"/>
      <c r="D352" s="28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27"/>
      <c r="C353" s="28"/>
      <c r="D353" s="28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27"/>
      <c r="C354" s="28"/>
      <c r="D354" s="28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27"/>
      <c r="C355" s="28"/>
      <c r="D355" s="28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27"/>
      <c r="C356" s="28"/>
      <c r="D356" s="28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27"/>
      <c r="C357" s="28"/>
      <c r="D357" s="28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27"/>
      <c r="C358" s="28"/>
      <c r="D358" s="28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27"/>
      <c r="C359" s="28"/>
      <c r="D359" s="28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27"/>
      <c r="C360" s="28"/>
      <c r="D360" s="28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27"/>
      <c r="C361" s="28"/>
      <c r="D361" s="28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27"/>
      <c r="C362" s="28"/>
      <c r="D362" s="28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27"/>
      <c r="C363" s="28"/>
      <c r="D363" s="28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27"/>
      <c r="C364" s="28"/>
      <c r="D364" s="28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27"/>
      <c r="C365" s="28"/>
      <c r="D365" s="28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27"/>
      <c r="C366" s="28"/>
      <c r="D366" s="28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27"/>
      <c r="C367" s="28"/>
      <c r="D367" s="28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27"/>
      <c r="C368" s="28"/>
      <c r="D368" s="28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27"/>
      <c r="C369" s="28"/>
      <c r="D369" s="28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27"/>
      <c r="C370" s="28"/>
      <c r="D370" s="28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27"/>
      <c r="C371" s="28"/>
      <c r="D371" s="28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27"/>
      <c r="C372" s="28"/>
      <c r="D372" s="28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27"/>
      <c r="C373" s="28"/>
      <c r="D373" s="28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27"/>
      <c r="C374" s="28"/>
      <c r="D374" s="28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27"/>
      <c r="C375" s="28"/>
      <c r="D375" s="28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27"/>
      <c r="C376" s="28"/>
      <c r="D376" s="28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27"/>
      <c r="C377" s="28"/>
      <c r="D377" s="28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27"/>
      <c r="C378" s="28"/>
      <c r="D378" s="28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27"/>
      <c r="C379" s="28"/>
      <c r="D379" s="28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27"/>
      <c r="C380" s="28"/>
      <c r="D380" s="28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27"/>
      <c r="C381" s="28"/>
      <c r="D381" s="28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27"/>
      <c r="C382" s="28"/>
      <c r="D382" s="28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27"/>
      <c r="C383" s="28"/>
      <c r="D383" s="28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27"/>
      <c r="C384" s="28"/>
      <c r="D384" s="28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27"/>
      <c r="C385" s="28"/>
      <c r="D385" s="28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27"/>
      <c r="C386" s="28"/>
      <c r="D386" s="28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27"/>
      <c r="C387" s="28"/>
      <c r="D387" s="28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27"/>
      <c r="C388" s="28"/>
      <c r="D388" s="28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27"/>
      <c r="C389" s="28"/>
      <c r="D389" s="28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27"/>
      <c r="C390" s="28"/>
      <c r="D390" s="28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27"/>
      <c r="C391" s="28"/>
      <c r="D391" s="28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27"/>
      <c r="C392" s="28"/>
      <c r="D392" s="28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27"/>
      <c r="C393" s="28"/>
      <c r="D393" s="28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27"/>
      <c r="C394" s="28"/>
      <c r="D394" s="28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27"/>
      <c r="C395" s="28"/>
      <c r="D395" s="28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27"/>
      <c r="C396" s="28"/>
      <c r="D396" s="28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27"/>
      <c r="C397" s="28"/>
      <c r="D397" s="28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27"/>
      <c r="C398" s="28"/>
      <c r="D398" s="28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27"/>
      <c r="C399" s="28"/>
      <c r="D399" s="28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27"/>
      <c r="C400" s="28"/>
      <c r="D400" s="28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27"/>
      <c r="C401" s="28"/>
      <c r="D401" s="28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27"/>
      <c r="C402" s="28"/>
      <c r="D402" s="28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27"/>
      <c r="C403" s="28"/>
      <c r="D403" s="28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27"/>
      <c r="C404" s="28"/>
      <c r="D404" s="28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27"/>
      <c r="C405" s="28"/>
      <c r="D405" s="28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27"/>
      <c r="C406" s="28"/>
      <c r="D406" s="28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27"/>
      <c r="C407" s="28"/>
      <c r="D407" s="28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27"/>
      <c r="C408" s="28"/>
      <c r="D408" s="28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27"/>
      <c r="C409" s="28"/>
      <c r="D409" s="28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27"/>
      <c r="C410" s="28"/>
      <c r="D410" s="28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27"/>
      <c r="C411" s="28"/>
      <c r="D411" s="28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27"/>
      <c r="C412" s="28"/>
      <c r="D412" s="28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27"/>
      <c r="C413" s="28"/>
      <c r="D413" s="28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27"/>
      <c r="C414" s="28"/>
      <c r="D414" s="28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27"/>
      <c r="C415" s="28"/>
      <c r="D415" s="28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27"/>
      <c r="C416" s="28"/>
      <c r="D416" s="28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27"/>
      <c r="C417" s="28"/>
      <c r="D417" s="28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27"/>
      <c r="C418" s="28"/>
      <c r="D418" s="28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27"/>
      <c r="C419" s="28"/>
      <c r="D419" s="28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27"/>
      <c r="C420" s="28"/>
      <c r="D420" s="28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27"/>
      <c r="C421" s="28"/>
      <c r="D421" s="28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27"/>
      <c r="C422" s="28"/>
      <c r="D422" s="28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27"/>
      <c r="C423" s="28"/>
      <c r="D423" s="28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27"/>
      <c r="C424" s="28"/>
      <c r="D424" s="28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27"/>
      <c r="C425" s="28"/>
      <c r="D425" s="28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27"/>
      <c r="C426" s="28"/>
      <c r="D426" s="28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27"/>
      <c r="C427" s="28"/>
      <c r="D427" s="28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27"/>
      <c r="C428" s="28"/>
      <c r="D428" s="28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27"/>
      <c r="C429" s="28"/>
      <c r="D429" s="28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27"/>
      <c r="C430" s="28"/>
      <c r="D430" s="28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27"/>
      <c r="C431" s="28"/>
      <c r="D431" s="28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27"/>
      <c r="C432" s="28"/>
      <c r="D432" s="28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27"/>
      <c r="C433" s="28"/>
      <c r="D433" s="28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27"/>
      <c r="C434" s="28"/>
      <c r="D434" s="28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27"/>
      <c r="C435" s="28"/>
      <c r="D435" s="28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27"/>
      <c r="C436" s="28"/>
      <c r="D436" s="28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27"/>
      <c r="C437" s="28"/>
      <c r="D437" s="28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27"/>
      <c r="C438" s="28"/>
      <c r="D438" s="28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27"/>
      <c r="C439" s="28"/>
      <c r="D439" s="28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27"/>
      <c r="C440" s="28"/>
      <c r="D440" s="28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27"/>
      <c r="C441" s="28"/>
      <c r="D441" s="28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27"/>
      <c r="C442" s="28"/>
      <c r="D442" s="28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27"/>
      <c r="C443" s="28"/>
      <c r="D443" s="28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27"/>
      <c r="C444" s="28"/>
      <c r="D444" s="28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27"/>
      <c r="C445" s="28"/>
      <c r="D445" s="28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27"/>
      <c r="C446" s="28"/>
      <c r="D446" s="28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27"/>
      <c r="C447" s="28"/>
      <c r="D447" s="28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27"/>
      <c r="C448" s="28"/>
      <c r="D448" s="28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27"/>
      <c r="C449" s="28"/>
      <c r="D449" s="28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27"/>
      <c r="C450" s="28"/>
      <c r="D450" s="28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27"/>
      <c r="C451" s="28"/>
      <c r="D451" s="28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27"/>
      <c r="C452" s="28"/>
      <c r="D452" s="28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27"/>
      <c r="C453" s="28"/>
      <c r="D453" s="28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27"/>
      <c r="C454" s="28"/>
      <c r="D454" s="28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27"/>
      <c r="C455" s="28"/>
      <c r="D455" s="28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27"/>
      <c r="C456" s="28"/>
      <c r="D456" s="28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27"/>
      <c r="C457" s="28"/>
      <c r="D457" s="28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27"/>
      <c r="C458" s="28"/>
      <c r="D458" s="28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27"/>
      <c r="C459" s="28"/>
      <c r="D459" s="28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27"/>
      <c r="C460" s="28"/>
      <c r="D460" s="28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27"/>
      <c r="C461" s="28"/>
      <c r="D461" s="28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27"/>
      <c r="C462" s="28"/>
      <c r="D462" s="28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27"/>
      <c r="C463" s="28"/>
      <c r="D463" s="28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27"/>
      <c r="C464" s="28"/>
      <c r="D464" s="28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27"/>
      <c r="C465" s="28"/>
      <c r="D465" s="28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27"/>
      <c r="C466" s="28"/>
      <c r="D466" s="28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27"/>
      <c r="C467" s="28"/>
      <c r="D467" s="28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27"/>
      <c r="C468" s="28"/>
      <c r="D468" s="28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27"/>
      <c r="C469" s="28"/>
      <c r="D469" s="28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27"/>
      <c r="C470" s="28"/>
      <c r="D470" s="28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27"/>
      <c r="C471" s="28"/>
      <c r="D471" s="28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27"/>
      <c r="C472" s="28"/>
      <c r="D472" s="28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27"/>
      <c r="C473" s="28"/>
      <c r="D473" s="28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27"/>
      <c r="C474" s="28"/>
      <c r="D474" s="28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27"/>
      <c r="C475" s="28"/>
      <c r="D475" s="28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27"/>
      <c r="C476" s="28"/>
      <c r="D476" s="28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27"/>
      <c r="C477" s="28"/>
      <c r="D477" s="28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27"/>
      <c r="C478" s="28"/>
      <c r="D478" s="28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27"/>
      <c r="C479" s="28"/>
      <c r="D479" s="28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27"/>
      <c r="C480" s="28"/>
      <c r="D480" s="28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27"/>
      <c r="C481" s="28"/>
      <c r="D481" s="28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27"/>
      <c r="C482" s="28"/>
      <c r="D482" s="28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27"/>
      <c r="C483" s="28"/>
      <c r="D483" s="28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27"/>
      <c r="C484" s="28"/>
      <c r="D484" s="28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27"/>
      <c r="C485" s="28"/>
      <c r="D485" s="28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27"/>
      <c r="C486" s="28"/>
      <c r="D486" s="28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27"/>
      <c r="C487" s="28"/>
      <c r="D487" s="28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27"/>
      <c r="C488" s="28"/>
      <c r="D488" s="28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27"/>
      <c r="C489" s="28"/>
      <c r="D489" s="28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27"/>
      <c r="C490" s="28"/>
      <c r="D490" s="28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27"/>
      <c r="C491" s="28"/>
      <c r="D491" s="28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27"/>
      <c r="C492" s="28"/>
      <c r="D492" s="28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27"/>
      <c r="C493" s="28"/>
      <c r="D493" s="28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27"/>
      <c r="C494" s="28"/>
      <c r="D494" s="28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27"/>
      <c r="C495" s="28"/>
      <c r="D495" s="28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27"/>
      <c r="C496" s="28"/>
      <c r="D496" s="28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27"/>
      <c r="C497" s="28"/>
      <c r="D497" s="28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27"/>
      <c r="C498" s="28"/>
      <c r="D498" s="28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27"/>
      <c r="C499" s="28"/>
      <c r="D499" s="28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27"/>
      <c r="C500" s="28"/>
      <c r="D500" s="28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27"/>
      <c r="C501" s="28"/>
      <c r="D501" s="28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27"/>
      <c r="C502" s="28"/>
      <c r="D502" s="28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27"/>
      <c r="C503" s="28"/>
      <c r="D503" s="28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K503"/>
  <sheetViews>
    <sheetView showGridLines="0" workbookViewId="0">
      <pane ySplit="3" topLeftCell="A98" activePane="bottomLeft" state="frozen"/>
      <selection/>
      <selection pane="bottomLeft" activeCell="H113" sqref="H113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858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66</v>
      </c>
      <c r="C2" s="12" t="s">
        <v>272</v>
      </c>
      <c r="D2" s="13">
        <f>IFERROR(VLOOKUP($B$2,数据录入!$C$5:$H$18,6,0),0)</f>
        <v>208922.52</v>
      </c>
      <c r="E2" s="12" t="s">
        <v>850</v>
      </c>
      <c r="F2" s="13">
        <f>SUMIFS(数据录入!$F$19:$F$5078,数据录入!$C$19:$C$5078,$B$2)</f>
        <v>10676149.99</v>
      </c>
      <c r="G2" s="12" t="s">
        <v>851</v>
      </c>
      <c r="H2" s="13">
        <f>SUMIFS(数据录入!$G$19:$G$5078,数据录入!$C$19:$C$5078,$B$2)</f>
        <v>10502183.99</v>
      </c>
      <c r="I2" s="12" t="s">
        <v>852</v>
      </c>
      <c r="J2" s="13">
        <f>D2+F2-H2</f>
        <v>382888.52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cm="1">
        <f t="array" ref="A4:K113">_xlfn._xlws.FILTER(数据录入!$A$19:$K$5078,数据录入!$C$19:$C$5078=$B$2)</f>
        <v>15</v>
      </c>
      <c r="B4" s="19">
        <v>46204</v>
      </c>
      <c r="C4" s="20" t="str">
        <v>吴建忠浦发</v>
      </c>
      <c r="D4" s="20" t="str">
        <v>借款本金</v>
      </c>
      <c r="E4" s="20" t="str">
        <v>杨文昕转回款</v>
      </c>
      <c r="F4" s="20">
        <v>500000</v>
      </c>
      <c r="G4" s="20">
        <v>0</v>
      </c>
      <c r="H4" s="20">
        <v>708922.52</v>
      </c>
      <c r="I4" s="20" t="str">
        <v>杨文昕</v>
      </c>
      <c r="J4" s="20">
        <v>0</v>
      </c>
      <c r="K4" s="21">
        <v>202607</v>
      </c>
    </row>
    <row r="5" s="1" customFormat="1" ht="20" customHeight="1" spans="1:11">
      <c r="A5" s="18">
        <v>16</v>
      </c>
      <c r="B5" s="19">
        <v>46204</v>
      </c>
      <c r="C5" s="20" t="str">
        <v>吴建忠浦发</v>
      </c>
      <c r="D5" s="20" t="str">
        <v>借款本金</v>
      </c>
      <c r="E5" s="20" t="str">
        <v>陈庆生回款</v>
      </c>
      <c r="F5" s="20">
        <v>500000</v>
      </c>
      <c r="G5" s="20">
        <v>0</v>
      </c>
      <c r="H5" s="20">
        <v>1208922.52</v>
      </c>
      <c r="I5" s="20" t="str">
        <v>陈庆生</v>
      </c>
      <c r="J5" s="20">
        <v>0</v>
      </c>
      <c r="K5" s="21">
        <v>202607</v>
      </c>
    </row>
    <row r="6" s="1" customFormat="1" ht="20" customHeight="1" spans="1:11">
      <c r="A6" s="18">
        <v>17</v>
      </c>
      <c r="B6" s="19">
        <v>46204</v>
      </c>
      <c r="C6" s="20" t="str">
        <v>吴建忠浦发</v>
      </c>
      <c r="D6" s="20" t="str">
        <v>调拔款</v>
      </c>
      <c r="E6" s="20" t="str">
        <v>吴建忠浦发转林总浦发</v>
      </c>
      <c r="F6" s="20">
        <v>0</v>
      </c>
      <c r="G6" s="20">
        <v>700000</v>
      </c>
      <c r="H6" s="20">
        <v>508922.52</v>
      </c>
      <c r="I6" s="20" t="str">
        <v>林总浦发</v>
      </c>
      <c r="J6" s="20">
        <v>0</v>
      </c>
      <c r="K6" s="21">
        <v>202607</v>
      </c>
    </row>
    <row r="7" s="1" customFormat="1" ht="20" customHeight="1" spans="1:11">
      <c r="A7" s="18">
        <v>18</v>
      </c>
      <c r="B7" s="19">
        <v>46204</v>
      </c>
      <c r="C7" s="20" t="str">
        <v>吴建忠浦发</v>
      </c>
      <c r="D7" s="20" t="str">
        <v>调拔款</v>
      </c>
      <c r="E7" s="20" t="str">
        <v>吴建忠浦发转林总浦发</v>
      </c>
      <c r="F7" s="20">
        <v>0</v>
      </c>
      <c r="G7" s="20">
        <v>500000</v>
      </c>
      <c r="H7" s="20">
        <v>8922.52000000002</v>
      </c>
      <c r="I7" s="20" t="str">
        <v>林总浦发</v>
      </c>
      <c r="J7" s="20">
        <v>0</v>
      </c>
      <c r="K7" s="21">
        <v>202607</v>
      </c>
    </row>
    <row r="8" s="1" customFormat="1" ht="20" customHeight="1" spans="1:11">
      <c r="A8" s="18">
        <v>19</v>
      </c>
      <c r="B8" s="19">
        <v>46205</v>
      </c>
      <c r="C8" s="20" t="str">
        <v>吴建忠浦发</v>
      </c>
      <c r="D8" s="20" t="str">
        <v>借款本金</v>
      </c>
      <c r="E8" s="20" t="str">
        <v>杨文昕回款</v>
      </c>
      <c r="F8" s="20">
        <v>500000</v>
      </c>
      <c r="G8" s="20">
        <v>0</v>
      </c>
      <c r="H8" s="20">
        <v>508922.52</v>
      </c>
      <c r="I8" s="20" t="str">
        <v>杨文昕</v>
      </c>
      <c r="J8" s="20">
        <v>0</v>
      </c>
      <c r="K8" s="21">
        <v>202607</v>
      </c>
    </row>
    <row r="9" s="1" customFormat="1" ht="20" customHeight="1" spans="1:11">
      <c r="A9" s="18">
        <v>20</v>
      </c>
      <c r="B9" s="19">
        <v>46205</v>
      </c>
      <c r="C9" s="20" t="str">
        <v>吴建忠浦发</v>
      </c>
      <c r="D9" s="20" t="str">
        <v>调拔款</v>
      </c>
      <c r="E9" s="20" t="str">
        <v>吴建忠浦发转林总浦发</v>
      </c>
      <c r="F9" s="20">
        <v>0</v>
      </c>
      <c r="G9" s="20">
        <v>500000</v>
      </c>
      <c r="H9" s="20">
        <v>8922.52000000002</v>
      </c>
      <c r="I9" s="20" t="str">
        <v>林总浦发</v>
      </c>
      <c r="J9" s="20">
        <v>0</v>
      </c>
      <c r="K9" s="21">
        <v>202607</v>
      </c>
    </row>
    <row r="10" s="1" customFormat="1" ht="20" customHeight="1" spans="1:11">
      <c r="A10" s="18">
        <v>21</v>
      </c>
      <c r="B10" s="19">
        <v>46206</v>
      </c>
      <c r="C10" s="20" t="str">
        <v>吴建忠浦发</v>
      </c>
      <c r="D10" s="20" t="str">
        <v>借款本金</v>
      </c>
      <c r="E10" s="20" t="str">
        <v>收到杨文昕回款</v>
      </c>
      <c r="F10" s="20">
        <v>300000</v>
      </c>
      <c r="G10" s="20">
        <v>0</v>
      </c>
      <c r="H10" s="20">
        <v>308922.52</v>
      </c>
      <c r="I10" s="20" t="str">
        <v>杨文昕</v>
      </c>
      <c r="J10" s="20">
        <v>0</v>
      </c>
      <c r="K10" s="21">
        <v>202607</v>
      </c>
    </row>
    <row r="11" s="1" customFormat="1" ht="20" customHeight="1" spans="1:11">
      <c r="A11" s="18">
        <v>22</v>
      </c>
      <c r="B11" s="19">
        <v>46207</v>
      </c>
      <c r="C11" s="20" t="str">
        <v>吴建忠浦发</v>
      </c>
      <c r="D11" s="20" t="str">
        <v>借款本金</v>
      </c>
      <c r="E11" s="20" t="str">
        <v>收到杨文昕回款</v>
      </c>
      <c r="F11" s="20">
        <v>100000</v>
      </c>
      <c r="G11" s="20">
        <v>0</v>
      </c>
      <c r="H11" s="20">
        <v>408922.52</v>
      </c>
      <c r="I11" s="20" t="str">
        <v>杨文昕</v>
      </c>
      <c r="J11" s="20">
        <v>0</v>
      </c>
      <c r="K11" s="21">
        <v>202607</v>
      </c>
    </row>
    <row r="12" s="1" customFormat="1" ht="20" customHeight="1" spans="1:11">
      <c r="A12" s="18">
        <v>23</v>
      </c>
      <c r="B12" s="19">
        <v>46209</v>
      </c>
      <c r="C12" s="20" t="str">
        <v>吴建忠浦发</v>
      </c>
      <c r="D12" s="20" t="str">
        <v>借款本金</v>
      </c>
      <c r="E12" s="20" t="str">
        <v>收到杨文昕回款</v>
      </c>
      <c r="F12" s="20">
        <v>120000</v>
      </c>
      <c r="G12" s="20">
        <v>0</v>
      </c>
      <c r="H12" s="20">
        <v>528922.52</v>
      </c>
      <c r="I12" s="20" t="str">
        <v>杨文昕</v>
      </c>
      <c r="J12" s="20">
        <v>0</v>
      </c>
      <c r="K12" s="21">
        <v>202607</v>
      </c>
    </row>
    <row r="13" s="1" customFormat="1" ht="20" customHeight="1" spans="1:11">
      <c r="A13" s="18">
        <v>24</v>
      </c>
      <c r="B13" s="19">
        <v>46209</v>
      </c>
      <c r="C13" s="20" t="str">
        <v>吴建忠浦发</v>
      </c>
      <c r="D13" s="20" t="str">
        <v>调拔款</v>
      </c>
      <c r="E13" s="20" t="str">
        <v>吴建忠浦发转林总浦发</v>
      </c>
      <c r="F13" s="20">
        <v>0</v>
      </c>
      <c r="G13" s="20">
        <v>20000</v>
      </c>
      <c r="H13" s="20">
        <v>508922.52</v>
      </c>
      <c r="I13" s="20" t="str">
        <v>林总浦发</v>
      </c>
      <c r="J13" s="20">
        <v>0</v>
      </c>
      <c r="K13" s="21">
        <v>202607</v>
      </c>
    </row>
    <row r="14" s="1" customFormat="1" ht="20" customHeight="1" spans="1:11">
      <c r="A14" s="18">
        <v>25</v>
      </c>
      <c r="B14" s="19">
        <v>46209</v>
      </c>
      <c r="C14" s="20" t="str">
        <v>吴建忠浦发</v>
      </c>
      <c r="D14" s="20" t="str">
        <v>调拔款</v>
      </c>
      <c r="E14" s="20" t="str">
        <v>吴建忠浦发转吴姐建行</v>
      </c>
      <c r="F14" s="20">
        <v>0</v>
      </c>
      <c r="G14" s="20">
        <v>300000</v>
      </c>
      <c r="H14" s="20">
        <v>208922.52</v>
      </c>
      <c r="I14" s="20" t="str">
        <v>吴姐建行</v>
      </c>
      <c r="J14" s="20">
        <v>0</v>
      </c>
      <c r="K14" s="21">
        <v>202607</v>
      </c>
    </row>
    <row r="15" s="1" customFormat="1" ht="20" customHeight="1" spans="1:11">
      <c r="A15" s="18">
        <v>26</v>
      </c>
      <c r="B15" s="19">
        <v>46209</v>
      </c>
      <c r="C15" s="20" t="str">
        <v>吴建忠浦发</v>
      </c>
      <c r="D15" s="20" t="str">
        <v>借款利息</v>
      </c>
      <c r="E15" s="20" t="str">
        <v>杜若利息</v>
      </c>
      <c r="F15" s="20">
        <v>72800</v>
      </c>
      <c r="G15" s="20">
        <v>0</v>
      </c>
      <c r="H15" s="20">
        <v>281722.52</v>
      </c>
      <c r="I15" s="20" t="str">
        <v>杜若</v>
      </c>
      <c r="J15" s="20">
        <v>0</v>
      </c>
      <c r="K15" s="21">
        <v>202607</v>
      </c>
    </row>
    <row r="16" s="1" customFormat="1" ht="20" customHeight="1" spans="1:11">
      <c r="A16" s="18">
        <v>27</v>
      </c>
      <c r="B16" s="19">
        <v>46209</v>
      </c>
      <c r="C16" s="20" t="str">
        <v>吴建忠浦发</v>
      </c>
      <c r="D16" s="20" t="str">
        <v>借款本金</v>
      </c>
      <c r="E16" s="20" t="str">
        <v>林熙铭本金</v>
      </c>
      <c r="F16" s="20">
        <v>8333.33</v>
      </c>
      <c r="G16" s="20">
        <v>0</v>
      </c>
      <c r="H16" s="20">
        <v>290055.85</v>
      </c>
      <c r="I16" s="20" t="str">
        <v>林熙铭</v>
      </c>
      <c r="J16" s="20">
        <v>0</v>
      </c>
      <c r="K16" s="21">
        <v>202607</v>
      </c>
    </row>
    <row r="17" s="1" customFormat="1" ht="20" customHeight="1" spans="1:11">
      <c r="A17" s="18">
        <v>28</v>
      </c>
      <c r="B17" s="19">
        <v>46209</v>
      </c>
      <c r="C17" s="20" t="str">
        <v>吴建忠浦发</v>
      </c>
      <c r="D17" s="20" t="str">
        <v>借款利息</v>
      </c>
      <c r="E17" s="20" t="str">
        <v>林熙铭利息</v>
      </c>
      <c r="F17" s="20">
        <v>6000</v>
      </c>
      <c r="G17" s="20">
        <v>0</v>
      </c>
      <c r="H17" s="20">
        <v>296055.85</v>
      </c>
      <c r="I17" s="20" t="str">
        <v>林熙铭</v>
      </c>
      <c r="J17" s="20">
        <v>0</v>
      </c>
      <c r="K17" s="21">
        <v>202607</v>
      </c>
    </row>
    <row r="18" s="1" customFormat="1" ht="20" customHeight="1" spans="1:11">
      <c r="A18" s="18">
        <v>29</v>
      </c>
      <c r="B18" s="19">
        <v>46209</v>
      </c>
      <c r="C18" s="20" t="str">
        <v>吴建忠浦发</v>
      </c>
      <c r="D18" s="20" t="str">
        <v>明道利息</v>
      </c>
      <c r="E18" s="20" t="str">
        <v>代林熙铭还利息到明道对公</v>
      </c>
      <c r="F18" s="20">
        <v>0</v>
      </c>
      <c r="G18" s="20">
        <v>4500</v>
      </c>
      <c r="H18" s="20">
        <v>291555.85</v>
      </c>
      <c r="I18" s="20" t="str">
        <v>林熙铭</v>
      </c>
      <c r="J18" s="20">
        <v>0</v>
      </c>
      <c r="K18" s="21">
        <v>202607</v>
      </c>
    </row>
    <row r="19" s="1" customFormat="1" ht="20" customHeight="1" spans="1:11">
      <c r="A19" s="18">
        <v>30</v>
      </c>
      <c r="B19" s="19">
        <v>46210</v>
      </c>
      <c r="C19" s="20" t="str">
        <v>吴建忠浦发</v>
      </c>
      <c r="D19" s="20" t="str">
        <v>调拔款</v>
      </c>
      <c r="E19" s="20" t="str">
        <v>吴建忠浦发转吴姐建行</v>
      </c>
      <c r="F19" s="20">
        <v>0</v>
      </c>
      <c r="G19" s="20">
        <v>72800</v>
      </c>
      <c r="H19" s="20">
        <v>218755.85</v>
      </c>
      <c r="I19" s="20" t="str">
        <v>吴姐建行</v>
      </c>
      <c r="J19" s="20">
        <v>0</v>
      </c>
      <c r="K19" s="21">
        <v>202607</v>
      </c>
    </row>
    <row r="20" s="1" customFormat="1" ht="20" customHeight="1" spans="1:11">
      <c r="A20" s="18">
        <v>31</v>
      </c>
      <c r="B20" s="19">
        <v>46211</v>
      </c>
      <c r="C20" s="20" t="str">
        <v>吴建忠浦发</v>
      </c>
      <c r="D20" s="20" t="str">
        <v>借款本金</v>
      </c>
      <c r="E20" s="20" t="str">
        <v>潘敏回款</v>
      </c>
      <c r="F20" s="20">
        <v>900000</v>
      </c>
      <c r="G20" s="20">
        <v>0</v>
      </c>
      <c r="H20" s="20">
        <v>1118755.85</v>
      </c>
      <c r="I20" s="20" t="str">
        <v>潘敏</v>
      </c>
      <c r="J20" s="20">
        <v>0</v>
      </c>
      <c r="K20" s="21">
        <v>202607</v>
      </c>
    </row>
    <row r="21" s="1" customFormat="1" ht="20" customHeight="1" spans="1:11">
      <c r="A21" s="18">
        <v>32</v>
      </c>
      <c r="B21" s="19">
        <v>46211</v>
      </c>
      <c r="C21" s="20" t="str">
        <v>吴建忠浦发</v>
      </c>
      <c r="D21" s="20" t="str">
        <v>手续费-收</v>
      </c>
      <c r="E21" s="20" t="str">
        <v>潘敏回款手续费</v>
      </c>
      <c r="F21" s="20">
        <v>4540</v>
      </c>
      <c r="G21" s="20">
        <v>0</v>
      </c>
      <c r="H21" s="20">
        <v>1123295.85</v>
      </c>
      <c r="I21" s="20" t="str">
        <v>潘敏</v>
      </c>
      <c r="J21" s="20">
        <v>0</v>
      </c>
      <c r="K21" s="21">
        <v>202607</v>
      </c>
    </row>
    <row r="22" s="1" customFormat="1" ht="20" customHeight="1" spans="1:11">
      <c r="A22" s="18">
        <v>33</v>
      </c>
      <c r="B22" s="19">
        <v>46211</v>
      </c>
      <c r="C22" s="20" t="str">
        <v>吴建忠浦发</v>
      </c>
      <c r="D22" s="20" t="str">
        <v>渠道费用</v>
      </c>
      <c r="E22" s="20" t="str">
        <v>潘敏回款渠道费用</v>
      </c>
      <c r="F22" s="20">
        <v>5540</v>
      </c>
      <c r="G22" s="20">
        <v>0</v>
      </c>
      <c r="H22" s="20">
        <v>1128835.85</v>
      </c>
      <c r="I22" s="20" t="str">
        <v>潘敏</v>
      </c>
      <c r="J22" s="20">
        <v>0</v>
      </c>
      <c r="K22" s="21">
        <v>202607</v>
      </c>
    </row>
    <row r="23" s="1" customFormat="1" ht="20" customHeight="1" spans="1:11">
      <c r="A23" s="18">
        <v>34</v>
      </c>
      <c r="B23" s="19">
        <v>46211</v>
      </c>
      <c r="C23" s="20" t="str">
        <v>吴建忠浦发</v>
      </c>
      <c r="D23" s="20" t="str">
        <v>客户款项</v>
      </c>
      <c r="E23" s="20" t="str">
        <v>潘敏余款</v>
      </c>
      <c r="F23" s="20">
        <v>89870</v>
      </c>
      <c r="G23" s="20">
        <v>0</v>
      </c>
      <c r="H23" s="20">
        <v>1218705.85</v>
      </c>
      <c r="I23" s="20" t="str">
        <v>潘敏</v>
      </c>
      <c r="J23" s="20">
        <v>0</v>
      </c>
      <c r="K23" s="21">
        <v>202607</v>
      </c>
    </row>
    <row r="24" s="1" customFormat="1" ht="20" customHeight="1" spans="1:11">
      <c r="A24" s="18">
        <v>35</v>
      </c>
      <c r="B24" s="19">
        <v>46211</v>
      </c>
      <c r="C24" s="20" t="str">
        <v>吴建忠浦发</v>
      </c>
      <c r="D24" s="20" t="str">
        <v>调拔款</v>
      </c>
      <c r="E24" s="20" t="str">
        <v>吴建忠浦发转吴姐建行-潘敏回款</v>
      </c>
      <c r="F24" s="20">
        <v>0</v>
      </c>
      <c r="G24" s="20">
        <v>900000</v>
      </c>
      <c r="H24" s="20">
        <v>318705.85</v>
      </c>
      <c r="I24" s="20" t="str">
        <v>吴姐建行</v>
      </c>
      <c r="J24" s="20">
        <v>0</v>
      </c>
      <c r="K24" s="21">
        <v>202607</v>
      </c>
    </row>
    <row r="25" s="1" customFormat="1" ht="20" customHeight="1" spans="1:11">
      <c r="A25" s="18">
        <v>36</v>
      </c>
      <c r="B25" s="19">
        <v>46211</v>
      </c>
      <c r="C25" s="20" t="str">
        <v>吴建忠浦发</v>
      </c>
      <c r="D25" s="20" t="str">
        <v>客户款项</v>
      </c>
      <c r="E25" s="20" t="str">
        <v>退潘敏余款</v>
      </c>
      <c r="F25" s="20">
        <v>0</v>
      </c>
      <c r="G25" s="20">
        <v>89870</v>
      </c>
      <c r="H25" s="20">
        <v>228835.85</v>
      </c>
      <c r="I25" s="20" t="str">
        <v>潘敏</v>
      </c>
      <c r="J25" s="20">
        <v>0</v>
      </c>
      <c r="K25" s="21">
        <v>202607</v>
      </c>
    </row>
    <row r="26" s="1" customFormat="1" ht="20" customHeight="1" spans="1:11">
      <c r="A26" s="18">
        <v>37</v>
      </c>
      <c r="B26" s="19">
        <v>46211</v>
      </c>
      <c r="C26" s="20" t="str">
        <v>吴建忠浦发</v>
      </c>
      <c r="D26" s="20" t="str">
        <v>渠道费用</v>
      </c>
      <c r="E26" s="20" t="str">
        <v>转吴志鑫费用-潘敏回款</v>
      </c>
      <c r="F26" s="20">
        <v>0</v>
      </c>
      <c r="G26" s="20">
        <v>5540</v>
      </c>
      <c r="H26" s="20">
        <v>223295.85</v>
      </c>
      <c r="I26" s="20" t="str">
        <v>潘敏</v>
      </c>
      <c r="J26" s="20">
        <v>0</v>
      </c>
      <c r="K26" s="21">
        <v>202607</v>
      </c>
    </row>
    <row r="27" s="1" customFormat="1" ht="20" customHeight="1" spans="1:11">
      <c r="A27" s="18">
        <v>38</v>
      </c>
      <c r="B27" s="19">
        <v>46212</v>
      </c>
      <c r="C27" s="20" t="str">
        <v>吴建忠浦发</v>
      </c>
      <c r="D27" s="20" t="str">
        <v>借款本金</v>
      </c>
      <c r="E27" s="20" t="str">
        <v>徐文贵过账的款转回</v>
      </c>
      <c r="F27" s="20">
        <v>30000</v>
      </c>
      <c r="G27" s="20">
        <v>0</v>
      </c>
      <c r="H27" s="20">
        <v>253295.85</v>
      </c>
      <c r="I27" s="20" t="str">
        <v>徐文贵</v>
      </c>
      <c r="J27" s="20">
        <v>0</v>
      </c>
      <c r="K27" s="21">
        <v>202607</v>
      </c>
    </row>
    <row r="28" s="1" customFormat="1" ht="20" customHeight="1" spans="1:11">
      <c r="A28" s="18">
        <v>39</v>
      </c>
      <c r="B28" s="19">
        <v>46213</v>
      </c>
      <c r="C28" s="20" t="str">
        <v>吴建忠浦发</v>
      </c>
      <c r="D28" s="20" t="str">
        <v>调拔款</v>
      </c>
      <c r="E28" s="20" t="str">
        <v>吴建忠浦发转吴姐建行</v>
      </c>
      <c r="F28" s="20">
        <v>0</v>
      </c>
      <c r="G28" s="20">
        <v>30000</v>
      </c>
      <c r="H28" s="20">
        <v>223295.85</v>
      </c>
      <c r="I28" s="20" t="str">
        <v>吴姐建行</v>
      </c>
      <c r="J28" s="20">
        <v>0</v>
      </c>
      <c r="K28" s="21">
        <v>202607</v>
      </c>
    </row>
    <row r="29" s="1" customFormat="1" ht="20" customHeight="1" spans="1:11">
      <c r="A29" s="18">
        <v>40</v>
      </c>
      <c r="B29" s="19">
        <v>46218</v>
      </c>
      <c r="C29" s="20" t="str">
        <v>吴建忠浦发</v>
      </c>
      <c r="D29" s="20" t="str">
        <v>借款本金</v>
      </c>
      <c r="E29" s="20" t="str">
        <v>王昌善本金3750</v>
      </c>
      <c r="F29" s="20">
        <v>3750</v>
      </c>
      <c r="G29" s="20">
        <v>0</v>
      </c>
      <c r="H29" s="20">
        <v>227045.85</v>
      </c>
      <c r="I29" s="20" t="str">
        <v>王昌善</v>
      </c>
      <c r="J29" s="20">
        <v>0</v>
      </c>
      <c r="K29" s="21">
        <v>202607</v>
      </c>
    </row>
    <row r="30" s="1" customFormat="1" ht="20" customHeight="1" spans="1:11">
      <c r="A30" s="18">
        <v>41</v>
      </c>
      <c r="B30" s="19">
        <v>46218</v>
      </c>
      <c r="C30" s="20" t="str">
        <v>吴建忠浦发</v>
      </c>
      <c r="D30" s="20" t="str">
        <v>借款利息</v>
      </c>
      <c r="E30" s="20" t="str">
        <v>王昌善利息1125</v>
      </c>
      <c r="F30" s="20">
        <v>1125</v>
      </c>
      <c r="G30" s="20">
        <v>0</v>
      </c>
      <c r="H30" s="20">
        <v>228170.85</v>
      </c>
      <c r="I30" s="20" t="str">
        <v>王昌善</v>
      </c>
      <c r="J30" s="20">
        <v>0</v>
      </c>
      <c r="K30" s="21">
        <v>202607</v>
      </c>
    </row>
    <row r="31" s="1" customFormat="1" ht="20" customHeight="1" spans="1:11">
      <c r="A31" s="18">
        <v>42</v>
      </c>
      <c r="B31" s="19">
        <v>46218</v>
      </c>
      <c r="C31" s="20" t="str">
        <v>吴建忠浦发</v>
      </c>
      <c r="D31" s="20" t="str">
        <v>明道利息</v>
      </c>
      <c r="E31" s="20" t="str">
        <v>代王昌善还明道对公1.5分利息750元</v>
      </c>
      <c r="F31" s="20">
        <v>0</v>
      </c>
      <c r="G31" s="20">
        <v>750</v>
      </c>
      <c r="H31" s="20">
        <v>227420.85</v>
      </c>
      <c r="I31" s="20" t="str">
        <v>王昌善</v>
      </c>
      <c r="J31" s="20">
        <v>0</v>
      </c>
      <c r="K31" s="21">
        <v>202607</v>
      </c>
    </row>
    <row r="32" s="1" customFormat="1" ht="20" customHeight="1" spans="1:11">
      <c r="A32" s="18">
        <v>43</v>
      </c>
      <c r="B32" s="19">
        <v>46218</v>
      </c>
      <c r="C32" s="20" t="str">
        <v>吴建忠浦发</v>
      </c>
      <c r="D32" s="20" t="str">
        <v>借款利息</v>
      </c>
      <c r="E32" s="20" t="str">
        <v>陈天敏7月利息</v>
      </c>
      <c r="F32" s="20">
        <v>4000</v>
      </c>
      <c r="G32" s="20">
        <v>0</v>
      </c>
      <c r="H32" s="20">
        <v>231420.85</v>
      </c>
      <c r="I32" s="20" t="str">
        <v>陈天敏</v>
      </c>
      <c r="J32" s="20">
        <v>0</v>
      </c>
      <c r="K32" s="21">
        <v>202607</v>
      </c>
    </row>
    <row r="33" s="1" customFormat="1" ht="20" customHeight="1" spans="1:11">
      <c r="A33" s="18">
        <v>44</v>
      </c>
      <c r="B33" s="19">
        <v>46218</v>
      </c>
      <c r="C33" s="20" t="str">
        <v>吴建忠浦发</v>
      </c>
      <c r="D33" s="20" t="str">
        <v>明道利息</v>
      </c>
      <c r="E33" s="20" t="str">
        <v>代陈天敏还明道对公1.5分利息3000元</v>
      </c>
      <c r="F33" s="20">
        <v>0</v>
      </c>
      <c r="G33" s="20">
        <v>3000</v>
      </c>
      <c r="H33" s="20">
        <v>228420.85</v>
      </c>
      <c r="I33" s="20" t="str">
        <v>明道对公</v>
      </c>
      <c r="J33" s="20">
        <v>0</v>
      </c>
      <c r="K33" s="21">
        <v>202607</v>
      </c>
    </row>
    <row r="34" s="1" customFormat="1" ht="20" customHeight="1" spans="1:11">
      <c r="A34" s="18">
        <v>45</v>
      </c>
      <c r="B34" s="19">
        <v>46218</v>
      </c>
      <c r="C34" s="20" t="str">
        <v>吴建忠浦发</v>
      </c>
      <c r="D34" s="20" t="str">
        <v>借款本金</v>
      </c>
      <c r="E34" s="20" t="str">
        <v>转郑晓龙-置换</v>
      </c>
      <c r="F34" s="20">
        <v>0</v>
      </c>
      <c r="G34" s="20">
        <v>50000</v>
      </c>
      <c r="H34" s="20">
        <v>178420.85</v>
      </c>
      <c r="I34" s="20" t="str">
        <v>郑晓龙</v>
      </c>
      <c r="J34" s="20">
        <v>0</v>
      </c>
      <c r="K34" s="21">
        <v>202607</v>
      </c>
    </row>
    <row r="35" s="1" customFormat="1" ht="20" customHeight="1" spans="1:11">
      <c r="A35" s="18">
        <v>46</v>
      </c>
      <c r="B35" s="19">
        <v>46219</v>
      </c>
      <c r="C35" s="20" t="str">
        <v>吴建忠浦发</v>
      </c>
      <c r="D35" s="20" t="str">
        <v>调拔款</v>
      </c>
      <c r="E35" s="20" t="str">
        <v>林总建行转吴建忠浦发-置换款转回15万</v>
      </c>
      <c r="F35" s="20">
        <v>150000</v>
      </c>
      <c r="G35" s="20">
        <v>0</v>
      </c>
      <c r="H35" s="20">
        <v>328420.85</v>
      </c>
      <c r="I35" s="20" t="str">
        <v>林总建行</v>
      </c>
      <c r="J35" s="20">
        <v>0</v>
      </c>
      <c r="K35" s="21">
        <v>202607</v>
      </c>
    </row>
    <row r="36" s="1" customFormat="1" ht="20" customHeight="1" spans="1:11">
      <c r="A36" s="18">
        <v>47</v>
      </c>
      <c r="B36" s="19">
        <v>46219</v>
      </c>
      <c r="C36" s="20" t="str">
        <v>吴建忠浦发</v>
      </c>
      <c r="D36" s="20" t="str">
        <v>调拔款</v>
      </c>
      <c r="E36" s="20" t="str">
        <v>吴姐建行转吴建忠浦发</v>
      </c>
      <c r="F36" s="20">
        <v>180000</v>
      </c>
      <c r="G36" s="20">
        <v>0</v>
      </c>
      <c r="H36" s="20">
        <v>508420.85</v>
      </c>
      <c r="I36" s="20" t="str">
        <v>吴姐建行</v>
      </c>
      <c r="J36" s="20">
        <v>0</v>
      </c>
      <c r="K36" s="21">
        <v>202607</v>
      </c>
    </row>
    <row r="37" s="1" customFormat="1" ht="20" customHeight="1" spans="1:11">
      <c r="A37" s="18">
        <v>48</v>
      </c>
      <c r="B37" s="19">
        <v>46219</v>
      </c>
      <c r="C37" s="20" t="str">
        <v>吴建忠浦发</v>
      </c>
      <c r="D37" s="20" t="str">
        <v>借款本金</v>
      </c>
      <c r="E37" s="20" t="str">
        <v>转郑晓龙-置换</v>
      </c>
      <c r="F37" s="20">
        <v>0</v>
      </c>
      <c r="G37" s="20">
        <v>249950</v>
      </c>
      <c r="H37" s="20">
        <v>258470.85</v>
      </c>
      <c r="I37" s="20" t="str">
        <v>郑晓龙</v>
      </c>
      <c r="J37" s="20">
        <v>0</v>
      </c>
      <c r="K37" s="21">
        <v>202607</v>
      </c>
    </row>
    <row r="38" s="1" customFormat="1" ht="20" customHeight="1" spans="1:11">
      <c r="A38" s="18">
        <v>49</v>
      </c>
      <c r="B38" s="19">
        <v>46219</v>
      </c>
      <c r="C38" s="20" t="str">
        <v>吴建忠浦发</v>
      </c>
      <c r="D38" s="20" t="str">
        <v>调拔款</v>
      </c>
      <c r="E38" s="20" t="str">
        <v>吴建忠浦发转林总浦发</v>
      </c>
      <c r="F38" s="20">
        <v>0</v>
      </c>
      <c r="G38" s="20">
        <v>30000</v>
      </c>
      <c r="H38" s="20">
        <v>228470.85</v>
      </c>
      <c r="I38" s="20" t="str">
        <v>林总浦发</v>
      </c>
      <c r="J38" s="20">
        <v>0</v>
      </c>
      <c r="K38" s="21">
        <v>202607</v>
      </c>
    </row>
    <row r="39" s="1" customFormat="1" ht="20" customHeight="1" spans="1:11">
      <c r="A39" s="18">
        <v>50</v>
      </c>
      <c r="B39" s="19">
        <v>46219</v>
      </c>
      <c r="C39" s="20" t="str">
        <v>吴建忠浦发</v>
      </c>
      <c r="D39" s="20" t="str">
        <v>借款利息</v>
      </c>
      <c r="E39" s="20" t="str">
        <v>汪琼宇（李伟）40万对公利息款-金辉</v>
      </c>
      <c r="F39" s="20">
        <v>7200</v>
      </c>
      <c r="G39" s="20">
        <v>0</v>
      </c>
      <c r="H39" s="20">
        <v>235670.85</v>
      </c>
      <c r="I39" s="20" t="str">
        <v>汪琼宇</v>
      </c>
      <c r="J39" s="20">
        <v>0</v>
      </c>
      <c r="K39" s="21">
        <v>202607</v>
      </c>
    </row>
    <row r="40" s="1" customFormat="1" ht="20" customHeight="1" spans="1:11">
      <c r="A40" s="18">
        <v>51</v>
      </c>
      <c r="B40" s="19">
        <v>46220</v>
      </c>
      <c r="C40" s="20" t="str">
        <v>吴建忠浦发</v>
      </c>
      <c r="D40" s="20" t="str">
        <v>调拔款</v>
      </c>
      <c r="E40" s="20" t="str">
        <v>吴建忠浦发转林总浦发</v>
      </c>
      <c r="F40" s="20">
        <v>0</v>
      </c>
      <c r="G40" s="20">
        <v>7200</v>
      </c>
      <c r="H40" s="20">
        <v>228470.85</v>
      </c>
      <c r="I40" s="20" t="str">
        <v>林总浦发</v>
      </c>
      <c r="J40" s="20">
        <v>0</v>
      </c>
      <c r="K40" s="21">
        <v>202607</v>
      </c>
    </row>
    <row r="41" s="1" customFormat="1" ht="20" customHeight="1" spans="1:11">
      <c r="A41" s="18">
        <v>52</v>
      </c>
      <c r="B41" s="19">
        <v>46223</v>
      </c>
      <c r="C41" s="20" t="str">
        <v>吴建忠浦发</v>
      </c>
      <c r="D41" s="20" t="str">
        <v>金辉本金</v>
      </c>
      <c r="E41" s="20" t="str">
        <v>代林昌耿还本金-金辉对公</v>
      </c>
      <c r="F41" s="20">
        <v>0</v>
      </c>
      <c r="G41" s="20">
        <v>200000</v>
      </c>
      <c r="H41" s="20">
        <v>28470.8500000001</v>
      </c>
      <c r="I41" s="20" t="str">
        <v>金辉稠州</v>
      </c>
      <c r="J41" s="20">
        <v>0</v>
      </c>
      <c r="K41" s="21">
        <v>202607</v>
      </c>
    </row>
    <row r="42" s="1" customFormat="1" ht="20" customHeight="1" spans="1:11">
      <c r="A42" s="18">
        <v>53</v>
      </c>
      <c r="B42" s="19">
        <v>46223</v>
      </c>
      <c r="C42" s="20" t="str">
        <v>吴建忠浦发</v>
      </c>
      <c r="D42" s="20" t="str">
        <v>借款利息</v>
      </c>
      <c r="E42" s="20" t="str">
        <v>汪琼宇（李伟）80万对公利息款-明道</v>
      </c>
      <c r="F42" s="20">
        <v>14400</v>
      </c>
      <c r="G42" s="20">
        <v>0</v>
      </c>
      <c r="H42" s="20">
        <v>42870.8500000001</v>
      </c>
      <c r="I42" s="20" t="str">
        <v>汪琼宇</v>
      </c>
      <c r="J42" s="20">
        <v>0</v>
      </c>
      <c r="K42" s="21">
        <v>202607</v>
      </c>
    </row>
    <row r="43" s="1" customFormat="1" ht="20" customHeight="1" spans="1:11">
      <c r="A43" s="18">
        <v>54</v>
      </c>
      <c r="B43" s="19">
        <v>46225</v>
      </c>
      <c r="C43" s="20" t="str">
        <v>吴建忠浦发</v>
      </c>
      <c r="D43" s="20" t="str">
        <v>调拔款</v>
      </c>
      <c r="E43" s="20" t="str">
        <v>林总浦发转吴建忠浦发</v>
      </c>
      <c r="F43" s="20">
        <v>200000</v>
      </c>
      <c r="G43" s="20">
        <v>0</v>
      </c>
      <c r="H43" s="20">
        <v>242870.85</v>
      </c>
      <c r="I43" s="20" t="str">
        <v>林总浦发</v>
      </c>
      <c r="J43" s="20">
        <v>0</v>
      </c>
      <c r="K43" s="21">
        <v>202607</v>
      </c>
    </row>
    <row r="44" s="1" customFormat="1" ht="20" customHeight="1" spans="1:11">
      <c r="A44" s="18">
        <v>55</v>
      </c>
      <c r="B44" s="19">
        <v>46225</v>
      </c>
      <c r="C44" s="20" t="str">
        <v>吴建忠浦发</v>
      </c>
      <c r="D44" s="20" t="str">
        <v>明道利息</v>
      </c>
      <c r="E44" s="20" t="str">
        <v>代汪琼宇还利息款-明道</v>
      </c>
      <c r="F44" s="20">
        <v>0</v>
      </c>
      <c r="G44" s="20">
        <v>12000</v>
      </c>
      <c r="H44" s="20">
        <v>230870.85</v>
      </c>
      <c r="I44" s="20" t="str">
        <v>汪琼宇</v>
      </c>
      <c r="J44" s="20">
        <v>0</v>
      </c>
      <c r="K44" s="21">
        <v>202607</v>
      </c>
    </row>
    <row r="45" s="1" customFormat="1" ht="20" customHeight="1" spans="1:11">
      <c r="A45" s="18">
        <v>56</v>
      </c>
      <c r="B45" s="19">
        <v>46225</v>
      </c>
      <c r="C45" s="20" t="str">
        <v>吴建忠浦发</v>
      </c>
      <c r="D45" s="20" t="str">
        <v>借款利息</v>
      </c>
      <c r="E45" s="20" t="str">
        <v>林志15万利息1.4分2100</v>
      </c>
      <c r="F45" s="20">
        <v>2100</v>
      </c>
      <c r="G45" s="20">
        <v>0</v>
      </c>
      <c r="H45" s="20">
        <v>232970.85</v>
      </c>
      <c r="I45" s="20" t="str">
        <v>林志</v>
      </c>
      <c r="J45" s="20">
        <v>0</v>
      </c>
      <c r="K45" s="21">
        <v>202607</v>
      </c>
    </row>
    <row r="46" s="1" customFormat="1" ht="20" customHeight="1" spans="1:11">
      <c r="A46" s="18">
        <v>57</v>
      </c>
      <c r="B46" s="19">
        <v>46225</v>
      </c>
      <c r="C46" s="20" t="str">
        <v>吴建忠浦发</v>
      </c>
      <c r="D46" s="20" t="str">
        <v>手续费-收</v>
      </c>
      <c r="E46" s="20" t="str">
        <v>林志15万手续费</v>
      </c>
      <c r="F46" s="20">
        <v>800</v>
      </c>
      <c r="G46" s="20">
        <v>0</v>
      </c>
      <c r="H46" s="20">
        <v>233770.85</v>
      </c>
      <c r="I46" s="20" t="str">
        <v>林志</v>
      </c>
      <c r="J46" s="20">
        <v>0</v>
      </c>
      <c r="K46" s="21">
        <v>202607</v>
      </c>
    </row>
    <row r="47" s="1" customFormat="1" ht="20" customHeight="1" spans="1:11">
      <c r="A47" s="18">
        <v>58</v>
      </c>
      <c r="B47" s="19">
        <v>46225</v>
      </c>
      <c r="C47" s="20" t="str">
        <v>吴建忠浦发</v>
      </c>
      <c r="D47" s="20" t="str">
        <v>借款本金</v>
      </c>
      <c r="E47" s="20" t="str">
        <v>胡小丽本金15万</v>
      </c>
      <c r="F47" s="20">
        <v>150000</v>
      </c>
      <c r="G47" s="20">
        <v>0</v>
      </c>
      <c r="H47" s="20">
        <v>383770.85</v>
      </c>
      <c r="I47" s="20" t="str">
        <v>胡小丽</v>
      </c>
      <c r="J47" s="20">
        <v>0</v>
      </c>
      <c r="K47" s="21">
        <v>202607</v>
      </c>
    </row>
    <row r="48" s="1" customFormat="1" ht="20" customHeight="1" spans="1:11">
      <c r="A48" s="18">
        <v>59</v>
      </c>
      <c r="B48" s="19">
        <v>46225</v>
      </c>
      <c r="C48" s="20" t="str">
        <v>吴建忠浦发</v>
      </c>
      <c r="D48" s="20" t="str">
        <v>手续费-收</v>
      </c>
      <c r="E48" s="20" t="str">
        <v>胡小丽费用12750</v>
      </c>
      <c r="F48" s="20">
        <v>12750</v>
      </c>
      <c r="G48" s="20">
        <v>0</v>
      </c>
      <c r="H48" s="20">
        <v>396520.85</v>
      </c>
      <c r="I48" s="20" t="str">
        <v>胡小丽</v>
      </c>
      <c r="J48" s="20">
        <v>0</v>
      </c>
      <c r="K48" s="21">
        <v>202607</v>
      </c>
    </row>
    <row r="49" s="1" customFormat="1" ht="20" customHeight="1" spans="1:11">
      <c r="A49" s="18">
        <v>60</v>
      </c>
      <c r="B49" s="19">
        <v>46226</v>
      </c>
      <c r="C49" s="20" t="str">
        <v>吴建忠浦发</v>
      </c>
      <c r="D49" s="20" t="str">
        <v>金辉本金</v>
      </c>
      <c r="E49" s="20" t="str">
        <v>代胡小丽还本金15万+利息3125到金辉对公</v>
      </c>
      <c r="F49" s="20">
        <v>0</v>
      </c>
      <c r="G49" s="20">
        <v>150000</v>
      </c>
      <c r="H49" s="20">
        <v>246520.85</v>
      </c>
      <c r="I49" s="20" t="str">
        <v>金辉稠州</v>
      </c>
      <c r="J49" s="20">
        <v>0</v>
      </c>
      <c r="K49" s="21">
        <v>202607</v>
      </c>
    </row>
    <row r="50" s="1" customFormat="1" ht="20" customHeight="1" spans="1:11">
      <c r="A50" s="18">
        <v>61</v>
      </c>
      <c r="B50" s="19">
        <v>46226</v>
      </c>
      <c r="C50" s="20" t="str">
        <v>吴建忠浦发</v>
      </c>
      <c r="D50" s="20" t="str">
        <v>金辉利息</v>
      </c>
      <c r="E50" s="20" t="str">
        <v>代胡小丽还利息3125到金辉对公</v>
      </c>
      <c r="F50" s="20">
        <v>0</v>
      </c>
      <c r="G50" s="20">
        <v>3125</v>
      </c>
      <c r="H50" s="20">
        <v>243395.85</v>
      </c>
      <c r="I50" s="20" t="str">
        <v>金辉稠州</v>
      </c>
      <c r="J50" s="20">
        <v>0</v>
      </c>
      <c r="K50" s="21">
        <v>202607</v>
      </c>
    </row>
    <row r="51" s="1" customFormat="1" ht="20" customHeight="1" spans="1:11">
      <c r="A51" s="18">
        <v>62</v>
      </c>
      <c r="B51" s="19">
        <v>46226</v>
      </c>
      <c r="C51" s="20" t="str">
        <v>吴建忠浦发</v>
      </c>
      <c r="D51" s="20" t="str">
        <v>调拔款</v>
      </c>
      <c r="E51" s="20" t="str">
        <v>吴建忠浦发转林总浦发</v>
      </c>
      <c r="F51" s="20">
        <v>0</v>
      </c>
      <c r="G51" s="20">
        <v>10000</v>
      </c>
      <c r="H51" s="20">
        <v>233395.85</v>
      </c>
      <c r="I51" s="20" t="str">
        <v>林总浦发</v>
      </c>
      <c r="J51" s="20">
        <v>0</v>
      </c>
      <c r="K51" s="21">
        <v>202607</v>
      </c>
    </row>
    <row r="52" s="1" customFormat="1" ht="20" customHeight="1" spans="1:11">
      <c r="A52" s="18">
        <v>63</v>
      </c>
      <c r="B52" s="19">
        <v>46226</v>
      </c>
      <c r="C52" s="20" t="str">
        <v>吴建忠浦发</v>
      </c>
      <c r="D52" s="20" t="str">
        <v>抵押物回收款</v>
      </c>
      <c r="E52" s="20" t="str">
        <v>杨观宝黄金回收补差价</v>
      </c>
      <c r="F52" s="20">
        <v>0</v>
      </c>
      <c r="G52" s="20">
        <v>1829</v>
      </c>
      <c r="H52" s="20">
        <v>231566.85</v>
      </c>
      <c r="I52" s="20" t="str">
        <v>杨观宝</v>
      </c>
      <c r="J52" s="20">
        <v>0</v>
      </c>
      <c r="K52" s="21">
        <v>202607</v>
      </c>
    </row>
    <row r="53" s="1" customFormat="1" ht="20" customHeight="1" spans="1:11">
      <c r="A53" s="18">
        <v>64</v>
      </c>
      <c r="B53" s="19">
        <v>46230</v>
      </c>
      <c r="C53" s="20" t="str">
        <v>吴建忠浦发</v>
      </c>
      <c r="D53" s="20" t="str">
        <v>手续费-收</v>
      </c>
      <c r="E53" s="20" t="str">
        <v>吴丹辉杂费-陈乐贵转入</v>
      </c>
      <c r="F53" s="20">
        <v>1000</v>
      </c>
      <c r="G53" s="20">
        <v>0</v>
      </c>
      <c r="H53" s="20">
        <v>232566.85</v>
      </c>
      <c r="I53" s="20" t="str">
        <v>吴丹辉</v>
      </c>
      <c r="J53" s="20">
        <v>0</v>
      </c>
      <c r="K53" s="21">
        <v>202607</v>
      </c>
    </row>
    <row r="54" s="1" customFormat="1" ht="20" customHeight="1" spans="1:11">
      <c r="A54" s="18">
        <v>65</v>
      </c>
      <c r="B54" s="19">
        <v>46230</v>
      </c>
      <c r="C54" s="20" t="str">
        <v>吴建忠浦发</v>
      </c>
      <c r="D54" s="20" t="str">
        <v>手续费-收</v>
      </c>
      <c r="E54" s="20" t="str">
        <v>曹泰宁费用</v>
      </c>
      <c r="F54" s="20">
        <v>3500</v>
      </c>
      <c r="G54" s="20">
        <v>0</v>
      </c>
      <c r="H54" s="20">
        <v>236066.85</v>
      </c>
      <c r="I54" s="20" t="str">
        <v>曹泰宁</v>
      </c>
      <c r="J54" s="20">
        <v>0</v>
      </c>
      <c r="K54" s="21">
        <v>202607</v>
      </c>
    </row>
    <row r="55" s="1" customFormat="1" ht="20" customHeight="1" spans="1:11">
      <c r="A55" s="18">
        <v>66</v>
      </c>
      <c r="B55" s="19">
        <v>46231</v>
      </c>
      <c r="C55" s="20" t="str">
        <v>吴建忠浦发</v>
      </c>
      <c r="D55" s="20" t="str">
        <v>借款利息</v>
      </c>
      <c r="E55" s="20" t="str">
        <v>徐远转入明道利息款（后息）</v>
      </c>
      <c r="F55" s="20">
        <v>10000</v>
      </c>
      <c r="G55" s="20">
        <v>0</v>
      </c>
      <c r="H55" s="20">
        <v>246066.85</v>
      </c>
      <c r="I55" s="20" t="str">
        <v>徐远</v>
      </c>
      <c r="J55" s="20">
        <v>0</v>
      </c>
      <c r="K55" s="21">
        <v>202607</v>
      </c>
    </row>
    <row r="56" s="1" customFormat="1" ht="20" customHeight="1" spans="1:11">
      <c r="A56" s="18">
        <v>67</v>
      </c>
      <c r="B56" s="19">
        <v>46231</v>
      </c>
      <c r="C56" s="20" t="str">
        <v>吴建忠浦发</v>
      </c>
      <c r="D56" s="20" t="str">
        <v>调拔款</v>
      </c>
      <c r="E56" s="20" t="str">
        <v>陈乐贵转入拼单款-吴丹辉</v>
      </c>
      <c r="F56" s="20">
        <v>150000</v>
      </c>
      <c r="G56" s="20">
        <v>0</v>
      </c>
      <c r="H56" s="20">
        <v>396066.85</v>
      </c>
      <c r="I56" s="20" t="str">
        <v>陈乐贵</v>
      </c>
      <c r="J56" s="20">
        <v>0</v>
      </c>
      <c r="K56" s="21">
        <v>202607</v>
      </c>
    </row>
    <row r="57" s="1" customFormat="1" ht="20" customHeight="1" spans="1:11">
      <c r="A57" s="18">
        <v>68</v>
      </c>
      <c r="B57" s="19">
        <v>46231</v>
      </c>
      <c r="C57" s="20" t="str">
        <v>吴建忠浦发</v>
      </c>
      <c r="D57" s="20" t="str">
        <v>明道利息</v>
      </c>
      <c r="E57" s="20" t="str">
        <v>徐远转入明道利息款（后息）</v>
      </c>
      <c r="F57" s="20">
        <v>0</v>
      </c>
      <c r="G57" s="20">
        <v>10000</v>
      </c>
      <c r="H57" s="20">
        <v>386066.85</v>
      </c>
      <c r="I57" s="20" t="str">
        <v>明道对公</v>
      </c>
      <c r="J57" s="20">
        <v>0</v>
      </c>
      <c r="K57" s="21">
        <v>202607</v>
      </c>
    </row>
    <row r="58" s="1" customFormat="1" ht="20" customHeight="1" spans="1:11">
      <c r="A58" s="18">
        <v>69</v>
      </c>
      <c r="B58" s="19">
        <v>46231</v>
      </c>
      <c r="C58" s="20" t="str">
        <v>吴建忠浦发</v>
      </c>
      <c r="D58" s="20" t="str">
        <v>手续费-收</v>
      </c>
      <c r="E58" s="20" t="str">
        <v>吴丹辉提放费1750元</v>
      </c>
      <c r="F58" s="20">
        <v>1750</v>
      </c>
      <c r="G58" s="20">
        <v>0</v>
      </c>
      <c r="H58" s="20">
        <v>387816.85</v>
      </c>
      <c r="I58" s="20" t="str">
        <v>吴丹辉</v>
      </c>
      <c r="J58" s="20">
        <v>0</v>
      </c>
      <c r="K58" s="21">
        <v>202607</v>
      </c>
    </row>
    <row r="59" s="1" customFormat="1" ht="20" customHeight="1" spans="1:11">
      <c r="A59" s="18">
        <v>70</v>
      </c>
      <c r="B59" s="19">
        <v>46231</v>
      </c>
      <c r="C59" s="20" t="str">
        <v>吴建忠浦发</v>
      </c>
      <c r="D59" s="20" t="str">
        <v>借款利息</v>
      </c>
      <c r="E59" s="20" t="str">
        <v>吴丹辉30万利息费用4500</v>
      </c>
      <c r="F59" s="20">
        <v>4500</v>
      </c>
      <c r="G59" s="20">
        <v>0</v>
      </c>
      <c r="H59" s="20">
        <v>392316.85</v>
      </c>
      <c r="I59" s="20" t="str">
        <v>吴丹辉</v>
      </c>
      <c r="J59" s="20">
        <v>0</v>
      </c>
      <c r="K59" s="21">
        <v>202607</v>
      </c>
    </row>
    <row r="60" s="1" customFormat="1" ht="20" customHeight="1" spans="1:11">
      <c r="A60" s="18">
        <v>71</v>
      </c>
      <c r="B60" s="19">
        <v>46231</v>
      </c>
      <c r="C60" s="20" t="str">
        <v>吴建忠浦发</v>
      </c>
      <c r="D60" s="20" t="str">
        <v>借款利息</v>
      </c>
      <c r="E60" s="20" t="str">
        <v>唐嘉转入-徐远1分利润转回</v>
      </c>
      <c r="F60" s="20">
        <v>4000</v>
      </c>
      <c r="G60" s="20">
        <v>0</v>
      </c>
      <c r="H60" s="20">
        <v>396316.85</v>
      </c>
      <c r="I60" s="20" t="str">
        <v>徐远</v>
      </c>
      <c r="J60" s="20">
        <v>0</v>
      </c>
      <c r="K60" s="21">
        <v>202607</v>
      </c>
    </row>
    <row r="61" s="1" customFormat="1" ht="20" customHeight="1" spans="1:11">
      <c r="A61" s="18">
        <v>72</v>
      </c>
      <c r="B61" s="19">
        <v>46234</v>
      </c>
      <c r="C61" s="20" t="str">
        <v>吴建忠浦发</v>
      </c>
      <c r="D61" s="20" t="str">
        <v>调拔款</v>
      </c>
      <c r="E61" s="20" t="str">
        <v>吴建忠浦发转林总浦发</v>
      </c>
      <c r="F61" s="20">
        <v>0</v>
      </c>
      <c r="G61" s="20">
        <v>16000</v>
      </c>
      <c r="H61" s="20">
        <v>380316.85</v>
      </c>
      <c r="I61" s="20" t="str">
        <v>林总浦发</v>
      </c>
      <c r="J61" s="20">
        <v>0</v>
      </c>
      <c r="K61" s="21">
        <v>202607</v>
      </c>
    </row>
    <row r="62" s="1" customFormat="1" ht="20" customHeight="1" spans="1:11">
      <c r="A62" s="18">
        <v>73</v>
      </c>
      <c r="B62" s="19">
        <v>46234</v>
      </c>
      <c r="C62" s="20" t="str">
        <v>吴建忠浦发</v>
      </c>
      <c r="D62" s="20" t="str">
        <v>调拔款</v>
      </c>
      <c r="E62" s="20" t="str">
        <v>吴建忠浦发转林总浦发</v>
      </c>
      <c r="F62" s="20">
        <v>0</v>
      </c>
      <c r="G62" s="20">
        <v>50000</v>
      </c>
      <c r="H62" s="20">
        <v>330316.85</v>
      </c>
      <c r="I62" s="20" t="str">
        <v>林总浦发</v>
      </c>
      <c r="J62" s="20">
        <v>0</v>
      </c>
      <c r="K62" s="21">
        <v>202607</v>
      </c>
    </row>
    <row r="63" s="1" customFormat="1" ht="20" customHeight="1" spans="1:11">
      <c r="A63" s="18">
        <v>636</v>
      </c>
      <c r="B63" s="19">
        <v>46237</v>
      </c>
      <c r="C63" s="20" t="str">
        <v>吴建忠浦发</v>
      </c>
      <c r="D63" s="20" t="str">
        <v>明道利息</v>
      </c>
      <c r="E63" s="20" t="str">
        <v>张品洲40万利息-明道</v>
      </c>
      <c r="F63" s="20">
        <v>7200</v>
      </c>
      <c r="G63" s="20">
        <v>0</v>
      </c>
      <c r="H63" s="20">
        <v>337516.85</v>
      </c>
      <c r="I63" s="20" t="str">
        <v>明道对公</v>
      </c>
      <c r="J63" s="20">
        <v>0</v>
      </c>
      <c r="K63" s="21">
        <v>202608</v>
      </c>
    </row>
    <row r="64" s="1" customFormat="1" ht="20" customHeight="1" spans="1:11">
      <c r="A64" s="18">
        <v>637</v>
      </c>
      <c r="B64" s="19">
        <v>46238</v>
      </c>
      <c r="C64" s="20" t="str">
        <v>吴建忠浦发</v>
      </c>
      <c r="D64" s="20" t="str">
        <v>金辉本金</v>
      </c>
      <c r="E64" s="20" t="str">
        <v>吴建忠浦发还金辉对公款-柯志宏</v>
      </c>
      <c r="F64" s="20">
        <v>0</v>
      </c>
      <c r="G64" s="20">
        <v>140000</v>
      </c>
      <c r="H64" s="20">
        <v>197516.85</v>
      </c>
      <c r="I64" s="20" t="str">
        <v>金辉稠州</v>
      </c>
      <c r="J64" s="20">
        <v>0</v>
      </c>
      <c r="K64" s="21">
        <v>202608</v>
      </c>
    </row>
    <row r="65" s="1" customFormat="1" ht="20" customHeight="1" spans="1:11">
      <c r="A65" s="18">
        <v>638</v>
      </c>
      <c r="B65" s="19">
        <v>46239</v>
      </c>
      <c r="C65" s="20" t="str">
        <v>吴建忠浦发</v>
      </c>
      <c r="D65" s="20" t="str">
        <v>调拔款</v>
      </c>
      <c r="E65" s="20" t="str">
        <v>吴建忠浦发转林总浦发</v>
      </c>
      <c r="F65" s="20">
        <v>0</v>
      </c>
      <c r="G65" s="20">
        <v>190000</v>
      </c>
      <c r="H65" s="20">
        <v>7516.84999999963</v>
      </c>
      <c r="I65" s="20" t="str">
        <v>林总浦发</v>
      </c>
      <c r="J65" s="20">
        <v>0</v>
      </c>
      <c r="K65" s="21">
        <v>202608</v>
      </c>
    </row>
    <row r="66" s="1" customFormat="1" ht="20" customHeight="1" spans="1:11">
      <c r="A66" s="18">
        <v>639</v>
      </c>
      <c r="B66" s="19">
        <v>46239</v>
      </c>
      <c r="C66" s="20" t="str">
        <v>吴建忠浦发</v>
      </c>
      <c r="D66" s="20" t="str">
        <v>借款本金</v>
      </c>
      <c r="E66" s="20" t="str">
        <v>李永辉过桥回款</v>
      </c>
      <c r="F66" s="20">
        <v>2000000</v>
      </c>
      <c r="G66" s="20">
        <v>0</v>
      </c>
      <c r="H66" s="20">
        <v>2007516.85</v>
      </c>
      <c r="I66" s="20" t="str">
        <v>李永辉</v>
      </c>
      <c r="J66" s="20">
        <v>0</v>
      </c>
      <c r="K66" s="21">
        <v>202608</v>
      </c>
    </row>
    <row r="67" s="1" customFormat="1" ht="20" customHeight="1" spans="1:11">
      <c r="A67" s="18">
        <v>640</v>
      </c>
      <c r="B67" s="19">
        <v>46239</v>
      </c>
      <c r="C67" s="20" t="str">
        <v>吴建忠浦发</v>
      </c>
      <c r="D67" s="20" t="str">
        <v>调拔款</v>
      </c>
      <c r="E67" s="20" t="str">
        <v>转还吴志鑫拼单款-李永辉</v>
      </c>
      <c r="F67" s="20">
        <v>0</v>
      </c>
      <c r="G67" s="20">
        <v>1350000</v>
      </c>
      <c r="H67" s="20">
        <v>657516.85</v>
      </c>
      <c r="I67" s="20" t="str">
        <v>吴志鑫</v>
      </c>
      <c r="J67" s="20">
        <v>0</v>
      </c>
      <c r="K67" s="21">
        <v>202608</v>
      </c>
    </row>
    <row r="68" s="1" customFormat="1" ht="20" customHeight="1" spans="1:11">
      <c r="A68" s="18">
        <v>641</v>
      </c>
      <c r="B68" s="19">
        <v>46240</v>
      </c>
      <c r="C68" s="20" t="str">
        <v>吴建忠浦发</v>
      </c>
      <c r="D68" s="20" t="str">
        <v>明道本金</v>
      </c>
      <c r="E68" s="20" t="str">
        <v>代池明飞还款到明道</v>
      </c>
      <c r="F68" s="20">
        <v>0</v>
      </c>
      <c r="G68" s="20">
        <v>200000</v>
      </c>
      <c r="H68" s="20">
        <v>457516.85</v>
      </c>
      <c r="I68" s="20" t="str">
        <v>明道对公</v>
      </c>
      <c r="J68" s="20">
        <v>0</v>
      </c>
      <c r="K68" s="21">
        <v>202608</v>
      </c>
    </row>
    <row r="69" s="1" customFormat="1" ht="20" customHeight="1" spans="1:11">
      <c r="A69" s="18">
        <v>642</v>
      </c>
      <c r="B69" s="19">
        <v>46240</v>
      </c>
      <c r="C69" s="20" t="str">
        <v>吴建忠浦发</v>
      </c>
      <c r="D69" s="20" t="str">
        <v>调拔款</v>
      </c>
      <c r="E69" s="20" t="str">
        <v>吴建忠浦发转林总浦发</v>
      </c>
      <c r="F69" s="20">
        <v>0</v>
      </c>
      <c r="G69" s="20">
        <v>450000</v>
      </c>
      <c r="H69" s="20">
        <v>7516.84999999963</v>
      </c>
      <c r="I69" s="20" t="str">
        <v>林总浦发</v>
      </c>
      <c r="J69" s="20">
        <v>0</v>
      </c>
      <c r="K69" s="21">
        <v>202608</v>
      </c>
    </row>
    <row r="70" s="1" customFormat="1" ht="20" customHeight="1" spans="1:11">
      <c r="A70" s="18">
        <v>643</v>
      </c>
      <c r="B70" s="19">
        <v>46240</v>
      </c>
      <c r="C70" s="20" t="str">
        <v>吴建忠浦发</v>
      </c>
      <c r="D70" s="20" t="str">
        <v>调拔款</v>
      </c>
      <c r="E70" s="20" t="str">
        <v>林总浦发转吴建忠浦发</v>
      </c>
      <c r="F70" s="20">
        <v>20000</v>
      </c>
      <c r="G70" s="20">
        <v>0</v>
      </c>
      <c r="H70" s="20">
        <v>27516.8499999996</v>
      </c>
      <c r="I70" s="20" t="str">
        <v>林总浦发</v>
      </c>
      <c r="J70" s="20">
        <v>0</v>
      </c>
      <c r="K70" s="21">
        <v>202608</v>
      </c>
    </row>
    <row r="71" s="1" customFormat="1" ht="20" customHeight="1" spans="1:11">
      <c r="A71" s="18">
        <v>644</v>
      </c>
      <c r="B71" s="19">
        <v>46240</v>
      </c>
      <c r="C71" s="20" t="str">
        <v>吴建忠浦发</v>
      </c>
      <c r="D71" s="20" t="str">
        <v>金辉本金</v>
      </c>
      <c r="E71" s="20" t="str">
        <v>代张天龙还本金12499.99</v>
      </c>
      <c r="F71" s="20">
        <v>0</v>
      </c>
      <c r="G71" s="20">
        <v>12499.99</v>
      </c>
      <c r="H71" s="20">
        <v>15016.8599999994</v>
      </c>
      <c r="I71" s="20" t="str">
        <v>金辉稠州</v>
      </c>
      <c r="J71" s="20">
        <v>0</v>
      </c>
      <c r="K71" s="21">
        <v>202608</v>
      </c>
    </row>
    <row r="72" s="1" customFormat="1" ht="20" customHeight="1" spans="1:11">
      <c r="A72" s="18">
        <v>645</v>
      </c>
      <c r="B72" s="19">
        <v>46240</v>
      </c>
      <c r="C72" s="20" t="str">
        <v>吴建忠浦发</v>
      </c>
      <c r="D72" s="20" t="str">
        <v>金辉利息</v>
      </c>
      <c r="E72" s="20" t="str">
        <v>代张天龙利息7200</v>
      </c>
      <c r="F72" s="20">
        <v>0</v>
      </c>
      <c r="G72" s="20">
        <v>7200</v>
      </c>
      <c r="H72" s="20">
        <v>7816.8599999994</v>
      </c>
      <c r="I72" s="20" t="str">
        <v>金辉稠州</v>
      </c>
      <c r="J72" s="20">
        <v>0</v>
      </c>
      <c r="K72" s="21">
        <v>202608</v>
      </c>
    </row>
    <row r="73" s="1" customFormat="1" ht="20" customHeight="1" spans="1:11">
      <c r="A73" s="18">
        <v>646</v>
      </c>
      <c r="B73" s="19">
        <v>46241</v>
      </c>
      <c r="C73" s="20" t="str">
        <v>吴建忠浦发</v>
      </c>
      <c r="D73" s="20" t="str">
        <v>借款本金</v>
      </c>
      <c r="E73" s="20" t="str">
        <v>林熙铭本金8333.33</v>
      </c>
      <c r="F73" s="20">
        <v>8333.33</v>
      </c>
      <c r="G73" s="20">
        <v>0</v>
      </c>
      <c r="H73" s="20">
        <v>16150.1899999995</v>
      </c>
      <c r="I73" s="20" t="str">
        <v>林熙铭</v>
      </c>
      <c r="J73" s="20">
        <v>0</v>
      </c>
      <c r="K73" s="21">
        <v>202608</v>
      </c>
    </row>
    <row r="74" s="1" customFormat="1" ht="20" customHeight="1" spans="1:11">
      <c r="A74" s="18">
        <v>647</v>
      </c>
      <c r="B74" s="19">
        <v>46241</v>
      </c>
      <c r="C74" s="20" t="str">
        <v>吴建忠浦发</v>
      </c>
      <c r="D74" s="20" t="str">
        <v>借款利息</v>
      </c>
      <c r="E74" s="20" t="str">
        <v>林熙铭、息6000（8月）</v>
      </c>
      <c r="F74" s="20">
        <v>6000</v>
      </c>
      <c r="G74" s="20">
        <v>0</v>
      </c>
      <c r="H74" s="20">
        <v>22150.1899999995</v>
      </c>
      <c r="I74" s="20" t="str">
        <v>林熙铭</v>
      </c>
      <c r="J74" s="20">
        <v>0</v>
      </c>
      <c r="K74" s="21">
        <v>202608</v>
      </c>
    </row>
    <row r="75" s="1" customFormat="1" ht="20" customHeight="1" spans="1:11">
      <c r="A75" s="18">
        <v>648</v>
      </c>
      <c r="B75" s="19">
        <v>46241</v>
      </c>
      <c r="C75" s="20" t="str">
        <v>吴建忠浦发</v>
      </c>
      <c r="D75" s="20" t="str">
        <v>借款利息</v>
      </c>
      <c r="E75" s="20" t="str">
        <v>代林熙铭还利息（7月）</v>
      </c>
      <c r="F75" s="20">
        <v>0</v>
      </c>
      <c r="G75" s="20">
        <v>4500</v>
      </c>
      <c r="H75" s="20">
        <v>17650.1899999995</v>
      </c>
      <c r="I75" s="20" t="str">
        <v>林熙铭</v>
      </c>
      <c r="J75" s="20">
        <v>0</v>
      </c>
      <c r="K75" s="21">
        <v>202608</v>
      </c>
    </row>
    <row r="76" s="1" customFormat="1" ht="20" customHeight="1" spans="1:11">
      <c r="A76" s="18">
        <v>649</v>
      </c>
      <c r="B76" s="19">
        <v>46245</v>
      </c>
      <c r="C76" s="20" t="str">
        <v>吴建忠浦发</v>
      </c>
      <c r="D76" s="20" t="str">
        <v>借款利息</v>
      </c>
      <c r="E76" s="20" t="str">
        <v>杜若利息</v>
      </c>
      <c r="F76" s="20">
        <v>72800</v>
      </c>
      <c r="G76" s="20">
        <v>0</v>
      </c>
      <c r="H76" s="20">
        <v>90450.1899999995</v>
      </c>
      <c r="I76" s="20" t="str">
        <v>杜若</v>
      </c>
      <c r="J76" s="20">
        <v>0</v>
      </c>
      <c r="K76" s="21">
        <v>202608</v>
      </c>
    </row>
    <row r="77" s="1" customFormat="1" ht="20" customHeight="1" spans="1:11">
      <c r="A77" s="18">
        <v>650</v>
      </c>
      <c r="B77" s="19">
        <v>46246</v>
      </c>
      <c r="C77" s="20" t="str">
        <v>吴建忠浦发</v>
      </c>
      <c r="D77" s="20" t="str">
        <v>调拔款</v>
      </c>
      <c r="E77" s="20" t="str">
        <v>吴建忠浦发转林总浦发</v>
      </c>
      <c r="F77" s="20">
        <v>0</v>
      </c>
      <c r="G77" s="20">
        <v>90000</v>
      </c>
      <c r="H77" s="20">
        <v>450.189999999478</v>
      </c>
      <c r="I77" s="20" t="str">
        <v>林总浦发</v>
      </c>
      <c r="J77" s="20">
        <v>0</v>
      </c>
      <c r="K77" s="21">
        <v>202608</v>
      </c>
    </row>
    <row r="78" s="1" customFormat="1" ht="20" customHeight="1" spans="1:11">
      <c r="A78" s="18">
        <v>651</v>
      </c>
      <c r="B78" s="19">
        <v>46252</v>
      </c>
      <c r="C78" s="20" t="str">
        <v>吴建忠浦发</v>
      </c>
      <c r="D78" s="20" t="str">
        <v>借款本金</v>
      </c>
      <c r="E78" s="20" t="str">
        <v>陈守琴回款</v>
      </c>
      <c r="F78" s="20">
        <v>1080000</v>
      </c>
      <c r="G78" s="20">
        <v>0</v>
      </c>
      <c r="H78" s="20">
        <v>1080450.19</v>
      </c>
      <c r="I78" s="20" t="str">
        <v>陈琴</v>
      </c>
      <c r="J78" s="20">
        <v>0</v>
      </c>
      <c r="K78" s="21">
        <v>202608</v>
      </c>
    </row>
    <row r="79" s="1" customFormat="1" ht="20" customHeight="1" spans="1:11">
      <c r="A79" s="18">
        <v>652</v>
      </c>
      <c r="B79" s="19">
        <v>46252</v>
      </c>
      <c r="C79" s="20" t="str">
        <v>吴建忠浦发</v>
      </c>
      <c r="D79" s="20" t="str">
        <v>手续费-收</v>
      </c>
      <c r="E79" s="20" t="str">
        <v>陈守琴费用4090</v>
      </c>
      <c r="F79" s="20">
        <v>4090</v>
      </c>
      <c r="G79" s="20">
        <v>0</v>
      </c>
      <c r="H79" s="20">
        <v>1084540.19</v>
      </c>
      <c r="I79" s="20" t="str">
        <v>陈琴</v>
      </c>
      <c r="J79" s="20">
        <v>0</v>
      </c>
      <c r="K79" s="21">
        <v>202608</v>
      </c>
    </row>
    <row r="80" s="1" customFormat="1" ht="20" customHeight="1" spans="1:11">
      <c r="A80" s="18">
        <v>653</v>
      </c>
      <c r="B80" s="19">
        <v>46248</v>
      </c>
      <c r="C80" s="20" t="str">
        <v>吴建忠浦发</v>
      </c>
      <c r="D80" s="20" t="str">
        <v>借款本金</v>
      </c>
      <c r="E80" s="20" t="str">
        <v>王昌善本金+利息--明道</v>
      </c>
      <c r="F80" s="20">
        <v>3750</v>
      </c>
      <c r="G80" s="20">
        <v>0</v>
      </c>
      <c r="H80" s="20">
        <v>1088290.19</v>
      </c>
      <c r="I80" s="20" t="str">
        <v>王昌善</v>
      </c>
      <c r="J80" s="20">
        <v>0</v>
      </c>
      <c r="K80" s="21">
        <v>202608</v>
      </c>
    </row>
    <row r="81" s="1" customFormat="1" ht="20" customHeight="1" spans="1:11">
      <c r="A81" s="18">
        <v>654</v>
      </c>
      <c r="B81" s="19">
        <v>46248</v>
      </c>
      <c r="C81" s="20" t="str">
        <v>吴建忠浦发</v>
      </c>
      <c r="D81" s="20" t="str">
        <v>借款利息</v>
      </c>
      <c r="E81" s="20" t="str">
        <v>王昌善本金+利息--明道</v>
      </c>
      <c r="F81" s="20">
        <v>1125</v>
      </c>
      <c r="G81" s="20">
        <v>0</v>
      </c>
      <c r="H81" s="20">
        <v>1089415.19</v>
      </c>
      <c r="I81" s="20" t="str">
        <v>王昌善</v>
      </c>
      <c r="J81" s="20">
        <v>0</v>
      </c>
      <c r="K81" s="21">
        <v>202608</v>
      </c>
    </row>
    <row r="82" s="1" customFormat="1" ht="20" customHeight="1" spans="1:11">
      <c r="A82" s="18">
        <v>655</v>
      </c>
      <c r="B82" s="19">
        <v>46252</v>
      </c>
      <c r="C82" s="20" t="str">
        <v>吴建忠浦发</v>
      </c>
      <c r="D82" s="20" t="str">
        <v>借款利息</v>
      </c>
      <c r="E82" s="20" t="str">
        <v>徐远利息</v>
      </c>
      <c r="F82" s="20">
        <v>10000</v>
      </c>
      <c r="G82" s="20">
        <v>0</v>
      </c>
      <c r="H82" s="20">
        <v>1099415.19</v>
      </c>
      <c r="I82" s="20" t="str">
        <v>徐远</v>
      </c>
      <c r="J82" s="20">
        <v>0</v>
      </c>
      <c r="K82" s="21">
        <v>202608</v>
      </c>
    </row>
    <row r="83" s="1" customFormat="1" ht="20" customHeight="1" spans="1:11">
      <c r="A83" s="18">
        <v>656</v>
      </c>
      <c r="B83" s="19">
        <v>46252</v>
      </c>
      <c r="C83" s="20" t="str">
        <v>吴建忠浦发</v>
      </c>
      <c r="D83" s="20" t="str">
        <v>明道利息</v>
      </c>
      <c r="E83" s="20" t="str">
        <v>代还王昌善利息-明道对公</v>
      </c>
      <c r="F83" s="20">
        <v>0</v>
      </c>
      <c r="G83" s="20">
        <v>600</v>
      </c>
      <c r="H83" s="20">
        <v>1098815.19</v>
      </c>
      <c r="I83" s="20" t="str">
        <v>明道对公</v>
      </c>
      <c r="J83" s="20">
        <v>0</v>
      </c>
      <c r="K83" s="21">
        <v>202608</v>
      </c>
    </row>
    <row r="84" s="1" customFormat="1" ht="20" customHeight="1" spans="1:11">
      <c r="A84" s="18">
        <v>657</v>
      </c>
      <c r="B84" s="19">
        <v>46252</v>
      </c>
      <c r="C84" s="20" t="str">
        <v>吴建忠浦发</v>
      </c>
      <c r="D84" s="20" t="str">
        <v>调拔款</v>
      </c>
      <c r="E84" s="20" t="str">
        <v>转还吴志鑫拼单款-陈守琴</v>
      </c>
      <c r="F84" s="20">
        <v>0</v>
      </c>
      <c r="G84" s="20">
        <v>1000000</v>
      </c>
      <c r="H84" s="20">
        <v>98815.1899999995</v>
      </c>
      <c r="I84" s="20" t="str">
        <v>吴志鑫</v>
      </c>
      <c r="J84" s="20">
        <v>0</v>
      </c>
      <c r="K84" s="21">
        <v>202608</v>
      </c>
    </row>
    <row r="85" s="1" customFormat="1" ht="20" customHeight="1" spans="1:11">
      <c r="A85" s="18">
        <v>658</v>
      </c>
      <c r="B85" s="19">
        <v>46254</v>
      </c>
      <c r="C85" s="20" t="str">
        <v>吴建忠浦发</v>
      </c>
      <c r="D85" s="20" t="str">
        <v>手续费-收</v>
      </c>
      <c r="E85" s="20" t="str">
        <v>汤丽娇费用</v>
      </c>
      <c r="F85" s="20">
        <v>9000</v>
      </c>
      <c r="G85" s="20">
        <v>0</v>
      </c>
      <c r="H85" s="20">
        <v>107815.189999999</v>
      </c>
      <c r="I85" s="20" t="str">
        <v>汤丽娇</v>
      </c>
      <c r="J85" s="20">
        <v>0</v>
      </c>
      <c r="K85" s="21">
        <v>202608</v>
      </c>
    </row>
    <row r="86" s="1" customFormat="1" ht="20" customHeight="1" spans="1:11">
      <c r="A86" s="18">
        <v>659</v>
      </c>
      <c r="B86" s="19">
        <v>46255</v>
      </c>
      <c r="C86" s="20" t="str">
        <v>吴建忠浦发</v>
      </c>
      <c r="D86" s="20" t="str">
        <v>明道利息</v>
      </c>
      <c r="E86" s="20" t="str">
        <v>代徐远还利息款（明道后息）</v>
      </c>
      <c r="F86" s="20">
        <v>0</v>
      </c>
      <c r="G86" s="20">
        <v>10000</v>
      </c>
      <c r="H86" s="20">
        <v>97815.1899999995</v>
      </c>
      <c r="I86" s="20" t="str">
        <v>明道对公</v>
      </c>
      <c r="J86" s="20">
        <v>0</v>
      </c>
      <c r="K86" s="21">
        <v>202608</v>
      </c>
    </row>
    <row r="87" s="1" customFormat="1" ht="20" customHeight="1" spans="1:11">
      <c r="A87" s="18">
        <v>660</v>
      </c>
      <c r="B87" s="19">
        <v>46255</v>
      </c>
      <c r="C87" s="20" t="str">
        <v>吴建忠浦发</v>
      </c>
      <c r="D87" s="20" t="str">
        <v>明道利息</v>
      </c>
      <c r="E87" s="20" t="str">
        <v>代陈天敏还利息-明道</v>
      </c>
      <c r="F87" s="20">
        <v>0</v>
      </c>
      <c r="G87" s="20">
        <v>3000</v>
      </c>
      <c r="H87" s="20">
        <v>94815.1899999995</v>
      </c>
      <c r="I87" s="20" t="str">
        <v>明道对公</v>
      </c>
      <c r="J87" s="20">
        <v>0</v>
      </c>
      <c r="K87" s="21">
        <v>202608</v>
      </c>
    </row>
    <row r="88" s="1" customFormat="1" ht="20" customHeight="1" spans="1:11">
      <c r="A88" s="18">
        <v>661</v>
      </c>
      <c r="B88" s="19">
        <v>46255</v>
      </c>
      <c r="C88" s="20" t="str">
        <v>吴建忠浦发</v>
      </c>
      <c r="D88" s="20" t="str">
        <v>明道利息</v>
      </c>
      <c r="E88" s="20" t="str">
        <v>代林志还利息-明道</v>
      </c>
      <c r="F88" s="20">
        <v>0</v>
      </c>
      <c r="G88" s="20">
        <v>1500</v>
      </c>
      <c r="H88" s="20">
        <v>93315.1899999995</v>
      </c>
      <c r="I88" s="20" t="str">
        <v>明道对公</v>
      </c>
      <c r="J88" s="20">
        <v>0</v>
      </c>
      <c r="K88" s="21">
        <v>202608</v>
      </c>
    </row>
    <row r="89" s="1" customFormat="1" ht="20" customHeight="1" spans="1:11">
      <c r="A89" s="18">
        <v>662</v>
      </c>
      <c r="B89" s="19">
        <v>46255</v>
      </c>
      <c r="C89" s="20" t="str">
        <v>吴建忠浦发</v>
      </c>
      <c r="D89" s="20" t="str">
        <v>借款本金</v>
      </c>
      <c r="E89" s="20" t="str">
        <v>林志浩回款-明道</v>
      </c>
      <c r="F89" s="20">
        <v>1500000</v>
      </c>
      <c r="G89" s="20">
        <v>0</v>
      </c>
      <c r="H89" s="20">
        <v>1593315.19</v>
      </c>
      <c r="I89" s="20" t="str">
        <v>林志浩</v>
      </c>
      <c r="J89" s="20">
        <v>0</v>
      </c>
      <c r="K89" s="21">
        <v>202608</v>
      </c>
    </row>
    <row r="90" s="1" customFormat="1" ht="20" customHeight="1" spans="1:11">
      <c r="A90" s="18">
        <v>663</v>
      </c>
      <c r="B90" s="19">
        <v>46255</v>
      </c>
      <c r="C90" s="20" t="str">
        <v>吴建忠浦发</v>
      </c>
      <c r="D90" s="20" t="str">
        <v>借款利息</v>
      </c>
      <c r="E90" s="20" t="str">
        <v>林志10万利息款-明道</v>
      </c>
      <c r="F90" s="20">
        <v>1400</v>
      </c>
      <c r="G90" s="20">
        <v>0</v>
      </c>
      <c r="H90" s="20">
        <v>1594715.19</v>
      </c>
      <c r="I90" s="20">
        <v>0</v>
      </c>
      <c r="J90" s="20">
        <v>0</v>
      </c>
      <c r="K90" s="21">
        <v>202608</v>
      </c>
    </row>
    <row r="91" s="1" customFormat="1" ht="20" customHeight="1" spans="1:11">
      <c r="A91" s="18">
        <v>664</v>
      </c>
      <c r="B91" s="19">
        <v>46255</v>
      </c>
      <c r="C91" s="20" t="str">
        <v>吴建忠浦发</v>
      </c>
      <c r="D91" s="20" t="str">
        <v>手续费-收</v>
      </c>
      <c r="E91" s="20" t="str">
        <v>唐嘉转入-徐远1分利润转回</v>
      </c>
      <c r="F91" s="20">
        <v>4000</v>
      </c>
      <c r="G91" s="20">
        <v>0</v>
      </c>
      <c r="H91" s="20">
        <v>1598715.19</v>
      </c>
      <c r="I91" s="20" t="str">
        <v>徐远</v>
      </c>
      <c r="J91" s="20">
        <v>0</v>
      </c>
      <c r="K91" s="21">
        <v>202608</v>
      </c>
    </row>
    <row r="92" s="1" customFormat="1" ht="20" customHeight="1" spans="1:11">
      <c r="A92" s="18">
        <v>665</v>
      </c>
      <c r="B92" s="19">
        <v>46255</v>
      </c>
      <c r="C92" s="20" t="str">
        <v>吴建忠浦发</v>
      </c>
      <c r="D92" s="20" t="str">
        <v>调拔款</v>
      </c>
      <c r="E92" s="20" t="str">
        <v>吴建忠浦发转林总浦发</v>
      </c>
      <c r="F92" s="20">
        <v>0</v>
      </c>
      <c r="G92" s="20">
        <v>80000</v>
      </c>
      <c r="H92" s="20">
        <v>1518715.19</v>
      </c>
      <c r="I92" s="20" t="str">
        <v>林总建行</v>
      </c>
      <c r="J92" s="20">
        <v>0</v>
      </c>
      <c r="K92" s="21">
        <v>202608</v>
      </c>
    </row>
    <row r="93" s="1" customFormat="1" ht="20" customHeight="1" spans="1:11">
      <c r="A93" s="18">
        <v>666</v>
      </c>
      <c r="B93" s="19">
        <v>46255</v>
      </c>
      <c r="C93" s="20" t="str">
        <v>吴建忠浦发</v>
      </c>
      <c r="D93" s="20" t="str">
        <v>客户款项</v>
      </c>
      <c r="E93" s="20" t="str">
        <v>转还客户林志浩余款</v>
      </c>
      <c r="F93" s="20">
        <v>0</v>
      </c>
      <c r="G93" s="20">
        <v>452720</v>
      </c>
      <c r="H93" s="20">
        <v>1065995.19</v>
      </c>
      <c r="I93" s="20" t="str">
        <v>林志浩</v>
      </c>
      <c r="J93" s="20">
        <v>0</v>
      </c>
      <c r="K93" s="21">
        <v>202608</v>
      </c>
    </row>
    <row r="94" s="1" customFormat="1" ht="20" customHeight="1" spans="1:11">
      <c r="A94" s="18">
        <v>667</v>
      </c>
      <c r="B94" s="19">
        <v>46255</v>
      </c>
      <c r="C94" s="20" t="str">
        <v>吴建忠浦发</v>
      </c>
      <c r="D94" s="20" t="str">
        <v>调拔款</v>
      </c>
      <c r="E94" s="20" t="str">
        <v>吴建忠浦发转林总浦发</v>
      </c>
      <c r="F94" s="20">
        <v>0</v>
      </c>
      <c r="G94" s="20">
        <v>1020000</v>
      </c>
      <c r="H94" s="20">
        <v>45995.1899999995</v>
      </c>
      <c r="I94" s="20" t="str">
        <v>林总浦发</v>
      </c>
      <c r="J94" s="20">
        <v>0</v>
      </c>
      <c r="K94" s="21">
        <v>202608</v>
      </c>
    </row>
    <row r="95" s="1" customFormat="1" ht="20" customHeight="1" spans="1:11">
      <c r="A95" s="18">
        <v>668</v>
      </c>
      <c r="B95" s="19">
        <v>46258</v>
      </c>
      <c r="C95" s="20" t="str">
        <v>吴建忠浦发</v>
      </c>
      <c r="D95" s="20" t="str">
        <v>借款本金</v>
      </c>
      <c r="E95" s="20" t="str">
        <v>王楠鑫出款</v>
      </c>
      <c r="F95" s="20">
        <v>0</v>
      </c>
      <c r="G95" s="20">
        <v>6500</v>
      </c>
      <c r="H95" s="20">
        <v>39495.1899999995</v>
      </c>
      <c r="I95" s="20" t="str">
        <v>王楠鑫</v>
      </c>
      <c r="J95" s="20">
        <v>0</v>
      </c>
      <c r="K95" s="21">
        <v>202608</v>
      </c>
    </row>
    <row r="96" s="1" customFormat="1" ht="20" customHeight="1" spans="1:11">
      <c r="A96" s="18">
        <v>669</v>
      </c>
      <c r="B96" s="19">
        <v>46260</v>
      </c>
      <c r="C96" s="20" t="str">
        <v>吴建忠浦发</v>
      </c>
      <c r="D96" s="20" t="str">
        <v>借款利息</v>
      </c>
      <c r="E96" s="20" t="str">
        <v>张品洲20万利息款-明道</v>
      </c>
      <c r="F96" s="20">
        <v>3600</v>
      </c>
      <c r="G96" s="20">
        <v>0</v>
      </c>
      <c r="H96" s="20">
        <v>43095.1899999995</v>
      </c>
      <c r="I96" s="20" t="str">
        <v>张品洲</v>
      </c>
      <c r="J96" s="20">
        <v>0</v>
      </c>
      <c r="K96" s="21">
        <v>202608</v>
      </c>
    </row>
    <row r="97" s="1" customFormat="1" ht="20" customHeight="1" spans="1:11">
      <c r="A97" s="18">
        <v>741</v>
      </c>
      <c r="B97" s="19">
        <v>46272</v>
      </c>
      <c r="C97" s="20" t="str">
        <v>吴建忠浦发</v>
      </c>
      <c r="D97" s="20" t="str">
        <v>借款本金</v>
      </c>
      <c r="E97" s="20" t="str">
        <v>林熙铭本金8333.33</v>
      </c>
      <c r="F97" s="20">
        <v>8333.33</v>
      </c>
      <c r="G97" s="20">
        <v>0</v>
      </c>
      <c r="H97" s="20">
        <v>51428.5199999996</v>
      </c>
      <c r="I97" s="20" t="str">
        <v>林熙铭</v>
      </c>
      <c r="J97" s="20">
        <v>0</v>
      </c>
      <c r="K97" s="21">
        <v>202609</v>
      </c>
    </row>
    <row r="98" s="1" customFormat="1" ht="20" customHeight="1" spans="1:11">
      <c r="A98" s="18">
        <v>742</v>
      </c>
      <c r="B98" s="19">
        <v>46272</v>
      </c>
      <c r="C98" s="20" t="str">
        <v>吴建忠浦发</v>
      </c>
      <c r="D98" s="20" t="str">
        <v>借款利息</v>
      </c>
      <c r="E98" s="20" t="str">
        <v>林熙铭抻息6000（9月）</v>
      </c>
      <c r="F98" s="20">
        <v>6000</v>
      </c>
      <c r="G98" s="20">
        <v>0</v>
      </c>
      <c r="H98" s="20">
        <v>57428.5199999996</v>
      </c>
      <c r="I98" s="20" t="str">
        <v>林熙铭</v>
      </c>
      <c r="J98" s="20">
        <v>0</v>
      </c>
      <c r="K98" s="21">
        <v>202609</v>
      </c>
    </row>
    <row r="99" s="1" customFormat="1" ht="20" customHeight="1" spans="1:11">
      <c r="A99" s="18">
        <v>743</v>
      </c>
      <c r="B99" s="19">
        <v>46272</v>
      </c>
      <c r="C99" s="20" t="str">
        <v>吴建忠浦发</v>
      </c>
      <c r="D99" s="20" t="str">
        <v>明道利息</v>
      </c>
      <c r="E99" s="20" t="str">
        <v>代林熙铭还利息（8月）</v>
      </c>
      <c r="F99" s="20">
        <v>0</v>
      </c>
      <c r="G99" s="20">
        <v>4500</v>
      </c>
      <c r="H99" s="20">
        <v>52928.5199999996</v>
      </c>
      <c r="I99" s="20" t="str">
        <v>明道对公</v>
      </c>
      <c r="J99" s="20">
        <v>0</v>
      </c>
      <c r="K99" s="21">
        <v>202609</v>
      </c>
    </row>
    <row r="100" s="1" customFormat="1" ht="20" customHeight="1" spans="1:11">
      <c r="A100" s="18">
        <v>744</v>
      </c>
      <c r="B100" s="19">
        <v>46274</v>
      </c>
      <c r="C100" s="20" t="str">
        <v>吴建忠浦发</v>
      </c>
      <c r="D100" s="20" t="str">
        <v>借款利息</v>
      </c>
      <c r="E100" s="20" t="str">
        <v>杜若利息</v>
      </c>
      <c r="F100" s="20">
        <v>72800</v>
      </c>
      <c r="G100" s="20">
        <v>0</v>
      </c>
      <c r="H100" s="20">
        <v>125728.52</v>
      </c>
      <c r="I100" s="20" t="str">
        <v>杜若</v>
      </c>
      <c r="J100" s="20">
        <v>0</v>
      </c>
      <c r="K100" s="21">
        <v>202609</v>
      </c>
    </row>
    <row r="101" s="1" customFormat="1" ht="20" customHeight="1" spans="1:11">
      <c r="A101" s="18">
        <v>745</v>
      </c>
      <c r="B101" s="19">
        <v>46274</v>
      </c>
      <c r="C101" s="20" t="str">
        <v>吴建忠浦发</v>
      </c>
      <c r="D101" s="20" t="str">
        <v>借款本金</v>
      </c>
      <c r="E101" s="20" t="str">
        <v>张天龙回款</v>
      </c>
      <c r="F101" s="20">
        <v>730000</v>
      </c>
      <c r="G101" s="20">
        <v>0</v>
      </c>
      <c r="H101" s="20">
        <v>855728.52</v>
      </c>
      <c r="I101" s="20" t="str">
        <v>张天龙</v>
      </c>
      <c r="J101" s="20">
        <v>0</v>
      </c>
      <c r="K101" s="21">
        <v>202609</v>
      </c>
    </row>
    <row r="102" s="1" customFormat="1" ht="20" customHeight="1" spans="1:11">
      <c r="A102" s="18">
        <v>746</v>
      </c>
      <c r="B102" s="19">
        <v>46274</v>
      </c>
      <c r="C102" s="20" t="str">
        <v>吴建忠浦发</v>
      </c>
      <c r="D102" s="20" t="str">
        <v>调拔款</v>
      </c>
      <c r="E102" s="20" t="str">
        <v>吴建忠浦发转林总浦发</v>
      </c>
      <c r="F102" s="20">
        <v>0</v>
      </c>
      <c r="G102" s="20">
        <v>30000</v>
      </c>
      <c r="H102" s="20">
        <v>825728.52</v>
      </c>
      <c r="I102" s="20" t="str">
        <v>林总浦发</v>
      </c>
      <c r="J102" s="20">
        <v>0</v>
      </c>
      <c r="K102" s="21">
        <v>202609</v>
      </c>
    </row>
    <row r="103" s="1" customFormat="1" ht="20" customHeight="1" spans="1:11">
      <c r="A103" s="18">
        <v>747</v>
      </c>
      <c r="B103" s="19">
        <v>46274</v>
      </c>
      <c r="C103" s="20" t="str">
        <v>吴建忠浦发</v>
      </c>
      <c r="D103" s="20" t="str">
        <v>借款本金</v>
      </c>
      <c r="E103" s="20" t="str">
        <v>张天龙出款</v>
      </c>
      <c r="F103" s="20">
        <v>0</v>
      </c>
      <c r="G103" s="20">
        <v>820000</v>
      </c>
      <c r="H103" s="20">
        <v>5728.51999999955</v>
      </c>
      <c r="I103" s="20" t="str">
        <v>张天龙</v>
      </c>
      <c r="J103" s="20">
        <v>0</v>
      </c>
      <c r="K103" s="21">
        <v>202609</v>
      </c>
    </row>
    <row r="104" s="1" customFormat="1" ht="20" customHeight="1" spans="1:11">
      <c r="A104" s="18">
        <v>772</v>
      </c>
      <c r="B104" s="19">
        <v>46276</v>
      </c>
      <c r="C104" s="20" t="str">
        <v>吴建忠浦发</v>
      </c>
      <c r="D104" s="20" t="str">
        <v>借款利息</v>
      </c>
      <c r="E104" s="20" t="str">
        <v>张品洲20万利息3600+张品洲80万利息14400（明道）</v>
      </c>
      <c r="F104" s="20">
        <v>18000</v>
      </c>
      <c r="G104" s="20">
        <v>0</v>
      </c>
      <c r="H104" s="20">
        <v>23728.5199999996</v>
      </c>
      <c r="I104" s="20" t="str">
        <v>张品洲</v>
      </c>
      <c r="J104" s="20">
        <v>0</v>
      </c>
      <c r="K104" s="21">
        <v>202609</v>
      </c>
    </row>
    <row r="105" s="1" customFormat="1" ht="20" customHeight="1" spans="1:11">
      <c r="A105" s="18">
        <v>773</v>
      </c>
      <c r="B105" s="19">
        <v>46276</v>
      </c>
      <c r="C105" s="20" t="str">
        <v>吴建忠浦发</v>
      </c>
      <c r="D105" s="20" t="str">
        <v>手续费-收</v>
      </c>
      <c r="E105" s="20" t="str">
        <v>刘春燕杂费</v>
      </c>
      <c r="F105" s="20">
        <v>2000</v>
      </c>
      <c r="G105" s="20">
        <v>0</v>
      </c>
      <c r="H105" s="20">
        <v>25728.5199999996</v>
      </c>
      <c r="I105" s="20" t="str">
        <v>刘春燕</v>
      </c>
      <c r="J105" s="20">
        <v>0</v>
      </c>
      <c r="K105" s="21">
        <v>202609</v>
      </c>
    </row>
    <row r="106" s="1" customFormat="1" ht="20" customHeight="1" spans="1:11">
      <c r="A106" s="18">
        <v>774</v>
      </c>
      <c r="B106" s="19">
        <v>46276</v>
      </c>
      <c r="C106" s="20" t="str">
        <v>吴建忠浦发</v>
      </c>
      <c r="D106" s="20" t="str">
        <v>借款本金</v>
      </c>
      <c r="E106" s="20" t="str">
        <v>汪琼宇（李伟）还款</v>
      </c>
      <c r="F106" s="20">
        <v>1000000</v>
      </c>
      <c r="G106" s="20">
        <v>0</v>
      </c>
      <c r="H106" s="20">
        <v>1025728.52</v>
      </c>
      <c r="I106" s="20" t="str">
        <v>汪琼宇</v>
      </c>
      <c r="J106" s="20">
        <v>0</v>
      </c>
      <c r="K106" s="21">
        <v>202609</v>
      </c>
    </row>
    <row r="107" s="1" customFormat="1" ht="20" customHeight="1" spans="1:11">
      <c r="A107" s="18">
        <v>775</v>
      </c>
      <c r="B107" s="19">
        <v>46276</v>
      </c>
      <c r="C107" s="20" t="str">
        <v>吴建忠浦发</v>
      </c>
      <c r="D107" s="20" t="str">
        <v>借款利息</v>
      </c>
      <c r="E107" s="20" t="str">
        <v>汪琼宇（李伟）利息费用</v>
      </c>
      <c r="F107" s="20">
        <v>24900</v>
      </c>
      <c r="G107" s="20">
        <v>0</v>
      </c>
      <c r="H107" s="20">
        <v>1050628.52</v>
      </c>
      <c r="I107" s="20" t="str">
        <v>汪琼宇</v>
      </c>
      <c r="J107" s="20">
        <v>0</v>
      </c>
      <c r="K107" s="21">
        <v>202609</v>
      </c>
    </row>
    <row r="108" s="1" customFormat="1" ht="20" customHeight="1" spans="1:11">
      <c r="A108" s="18">
        <v>776</v>
      </c>
      <c r="B108" s="19">
        <v>46276</v>
      </c>
      <c r="C108" s="20" t="str">
        <v>吴建忠浦发</v>
      </c>
      <c r="D108" s="20" t="str">
        <v>手续费-收</v>
      </c>
      <c r="E108" s="20" t="str">
        <v>汪琼宇（李伟）解押代办费</v>
      </c>
      <c r="F108" s="20">
        <v>20000</v>
      </c>
      <c r="G108" s="20">
        <v>0</v>
      </c>
      <c r="H108" s="20">
        <v>1070628.52</v>
      </c>
      <c r="I108" s="20" t="str">
        <v>汪琼宇</v>
      </c>
      <c r="J108" s="20">
        <v>0</v>
      </c>
      <c r="K108" s="21">
        <v>202609</v>
      </c>
    </row>
    <row r="109" s="1" customFormat="1" ht="20" customHeight="1" spans="1:11">
      <c r="A109" s="18">
        <v>777</v>
      </c>
      <c r="B109" s="19">
        <v>46276</v>
      </c>
      <c r="C109" s="20" t="str">
        <v>吴建忠浦发</v>
      </c>
      <c r="D109" s="20" t="str">
        <v>手续费-收</v>
      </c>
      <c r="E109" s="20" t="str">
        <v>汪琼宇（李伟）解押手续费</v>
      </c>
      <c r="F109" s="20">
        <v>7500</v>
      </c>
      <c r="G109" s="20">
        <v>0</v>
      </c>
      <c r="H109" s="20">
        <v>1078128.52</v>
      </c>
      <c r="I109" s="20" t="str">
        <v>汪琼宇</v>
      </c>
      <c r="J109" s="20">
        <v>0</v>
      </c>
      <c r="K109" s="21">
        <v>202609</v>
      </c>
    </row>
    <row r="110" s="1" customFormat="1" ht="20" customHeight="1" spans="1:11">
      <c r="A110" s="18">
        <v>778</v>
      </c>
      <c r="B110" s="19">
        <v>46279</v>
      </c>
      <c r="C110" s="20" t="str">
        <v>吴建忠浦发</v>
      </c>
      <c r="D110" s="20" t="str">
        <v>金辉本金</v>
      </c>
      <c r="E110" s="20" t="str">
        <v>代汪琼宇（李伟）还本金</v>
      </c>
      <c r="F110" s="20">
        <v>0</v>
      </c>
      <c r="G110" s="20">
        <v>700000</v>
      </c>
      <c r="H110" s="20">
        <v>378128.52</v>
      </c>
      <c r="I110" s="20" t="str">
        <v>金辉稠州</v>
      </c>
      <c r="J110" s="20">
        <v>0</v>
      </c>
      <c r="K110" s="21">
        <v>202609</v>
      </c>
    </row>
    <row r="111" s="1" customFormat="1" ht="20" customHeight="1" spans="1:11">
      <c r="A111" s="18">
        <v>779</v>
      </c>
      <c r="B111" s="19">
        <v>46279</v>
      </c>
      <c r="C111" s="20" t="str">
        <v>吴建忠浦发</v>
      </c>
      <c r="D111" s="20" t="str">
        <v>金辉利息</v>
      </c>
      <c r="E111" s="20" t="str">
        <v>代汪琼宇（李伟）还利息</v>
      </c>
      <c r="F111" s="20">
        <v>0</v>
      </c>
      <c r="G111" s="20">
        <v>12600</v>
      </c>
      <c r="H111" s="20">
        <v>365528.52</v>
      </c>
      <c r="I111" s="20" t="str">
        <v>金辉稠州</v>
      </c>
      <c r="J111" s="20">
        <v>0</v>
      </c>
      <c r="K111" s="21">
        <v>202609</v>
      </c>
    </row>
    <row r="112" s="1" customFormat="1" ht="20" customHeight="1" spans="1:11">
      <c r="A112" s="18">
        <v>780</v>
      </c>
      <c r="B112" s="19">
        <v>46279</v>
      </c>
      <c r="C112" s="20" t="str">
        <v>吴建忠浦发</v>
      </c>
      <c r="D112" s="20" t="str">
        <v>借款利息</v>
      </c>
      <c r="E112" s="20" t="str">
        <v>刘春燕利息</v>
      </c>
      <c r="F112" s="20">
        <v>9000</v>
      </c>
      <c r="G112" s="20">
        <v>0</v>
      </c>
      <c r="H112" s="20">
        <v>374528.52</v>
      </c>
      <c r="I112" s="20" t="str">
        <v>刘春燕</v>
      </c>
      <c r="J112" s="20">
        <v>0</v>
      </c>
      <c r="K112" s="21">
        <v>202609</v>
      </c>
    </row>
    <row r="113" s="1" customFormat="1" ht="20" customHeight="1" spans="1:11">
      <c r="A113" s="18">
        <v>781</v>
      </c>
      <c r="B113" s="19">
        <v>46279</v>
      </c>
      <c r="C113" s="20" t="str">
        <v>吴建忠浦发</v>
      </c>
      <c r="D113" s="20" t="str">
        <v>借款利息</v>
      </c>
      <c r="E113" s="20" t="str">
        <v>丘自然38万利息</v>
      </c>
      <c r="F113" s="20">
        <v>8360</v>
      </c>
      <c r="G113" s="20">
        <v>0</v>
      </c>
      <c r="H113" s="20">
        <v>382888.52</v>
      </c>
      <c r="I113" s="20" t="str">
        <v>丘自然</v>
      </c>
      <c r="J113" s="20">
        <v>0</v>
      </c>
      <c r="K113" s="21">
        <v>202609</v>
      </c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K503"/>
  <sheetViews>
    <sheetView showGridLines="0" workbookViewId="0">
      <pane ySplit="3" topLeftCell="A4" activePane="bottomLeft" state="frozen"/>
      <selection/>
      <selection pane="bottomLeft" activeCell="F17" sqref="F17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859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70</v>
      </c>
      <c r="C2" s="12" t="s">
        <v>272</v>
      </c>
      <c r="D2" s="13">
        <f>IFERROR(VLOOKUP($B$2,数据录入!$C$5:$H$18,6,0),0)</f>
        <v>0</v>
      </c>
      <c r="E2" s="12" t="s">
        <v>850</v>
      </c>
      <c r="F2" s="13">
        <f>SUMIFS(数据录入!$F$19:$F$5078,数据录入!$C$19:$C$5078,$B$2)</f>
        <v>0</v>
      </c>
      <c r="G2" s="12" t="s">
        <v>851</v>
      </c>
      <c r="H2" s="13">
        <f>SUMIFS(数据录入!$G$19:$G$5078,数据录入!$C$19:$C$5078,$B$2)</f>
        <v>0</v>
      </c>
      <c r="I2" s="12" t="s">
        <v>852</v>
      </c>
      <c r="J2" s="13">
        <f>D2+F2-H2</f>
        <v>0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vm="1" t="e" cm="1">
        <f t="array" ref="A4">_xlfn._xlws.FILTER(数据录入!$A$19:$K$5078,数据录入!$C$19:$C$5078=$B$2)</f>
        <v>#VALUE!</v>
      </c>
      <c r="B4" s="19"/>
      <c r="C4" s="20"/>
      <c r="D4" s="20"/>
      <c r="E4" s="20"/>
      <c r="F4" s="20"/>
      <c r="G4" s="20"/>
      <c r="H4" s="20"/>
      <c r="I4" s="20"/>
      <c r="J4" s="20"/>
      <c r="K4" s="21"/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K503"/>
  <sheetViews>
    <sheetView showGridLines="0" workbookViewId="0">
      <pane ySplit="3" topLeftCell="A4" activePane="bottomLeft" state="frozen"/>
      <selection/>
      <selection pane="bottomLeft" activeCell="E10" sqref="E10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860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74</v>
      </c>
      <c r="C2" s="12" t="s">
        <v>272</v>
      </c>
      <c r="D2" s="13">
        <f>IFERROR(VLOOKUP($B$2,数据录入!$C$5:$H$18,6,0),0)</f>
        <v>0</v>
      </c>
      <c r="E2" s="12" t="s">
        <v>850</v>
      </c>
      <c r="F2" s="13">
        <f>SUMIFS(数据录入!$F$19:$F$5078,数据录入!$C$19:$C$5078,$B$2)</f>
        <v>0</v>
      </c>
      <c r="G2" s="12" t="s">
        <v>851</v>
      </c>
      <c r="H2" s="13">
        <f>SUMIFS(数据录入!$G$19:$G$5078,数据录入!$C$19:$C$5078,$B$2)</f>
        <v>0</v>
      </c>
      <c r="I2" s="12" t="s">
        <v>852</v>
      </c>
      <c r="J2" s="13">
        <f>D2+F2-H2</f>
        <v>0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vm="1" t="e" cm="1">
        <f t="array" ref="A4">_xlfn._xlws.FILTER(数据录入!$A$19:$K$5078,数据录入!$C$19:$C$5078=$B$2)</f>
        <v>#VALUE!</v>
      </c>
      <c r="B4" s="19"/>
      <c r="C4" s="20"/>
      <c r="D4" s="20"/>
      <c r="E4" s="20"/>
      <c r="F4" s="20"/>
      <c r="G4" s="20"/>
      <c r="H4" s="20"/>
      <c r="I4" s="20"/>
      <c r="J4" s="20"/>
      <c r="K4" s="21"/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K503"/>
  <sheetViews>
    <sheetView showGridLines="0" workbookViewId="0">
      <pane ySplit="3" topLeftCell="A4" activePane="bottomLeft" state="frozen"/>
      <selection/>
      <selection pane="bottomLeft" activeCell="F14" sqref="F14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861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78</v>
      </c>
      <c r="C2" s="12" t="s">
        <v>272</v>
      </c>
      <c r="D2" s="13">
        <f>IFERROR(VLOOKUP($B$2,数据录入!$C$5:$H$18,6,0),0)</f>
        <v>0</v>
      </c>
      <c r="E2" s="12" t="s">
        <v>850</v>
      </c>
      <c r="F2" s="13">
        <f>SUMIFS(数据录入!$F$19:$F$5078,数据录入!$C$19:$C$5078,$B$2)</f>
        <v>0</v>
      </c>
      <c r="G2" s="12" t="s">
        <v>851</v>
      </c>
      <c r="H2" s="13">
        <f>SUMIFS(数据录入!$G$19:$G$5078,数据录入!$C$19:$C$5078,$B$2)</f>
        <v>0</v>
      </c>
      <c r="I2" s="12" t="s">
        <v>852</v>
      </c>
      <c r="J2" s="13">
        <f>D2+F2-H2</f>
        <v>0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vm="1" t="e" cm="1">
        <f t="array" ref="A4">_xlfn._xlws.FILTER(数据录入!$A$19:$K$5078,数据录入!$C$19:$C$5078=$B$2)</f>
        <v>#VALUE!</v>
      </c>
      <c r="B4" s="19"/>
      <c r="C4" s="20"/>
      <c r="D4" s="20"/>
      <c r="E4" s="20"/>
      <c r="F4" s="20"/>
      <c r="G4" s="20"/>
      <c r="H4" s="20"/>
      <c r="I4" s="20"/>
      <c r="J4" s="20"/>
      <c r="K4" s="21"/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K503"/>
  <sheetViews>
    <sheetView showGridLines="0" workbookViewId="0">
      <pane ySplit="3" topLeftCell="A4" activePane="bottomLeft" state="frozen"/>
      <selection/>
      <selection pane="bottomLeft" activeCell="F15" sqref="F15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862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82</v>
      </c>
      <c r="C2" s="12" t="s">
        <v>272</v>
      </c>
      <c r="D2" s="13">
        <f>IFERROR(VLOOKUP($B$2,数据录入!$C$5:$H$18,6,0),0)</f>
        <v>0</v>
      </c>
      <c r="E2" s="12" t="s">
        <v>850</v>
      </c>
      <c r="F2" s="13">
        <f>SUMIFS(数据录入!$F$19:$F$5078,数据录入!$C$19:$C$5078,$B$2)</f>
        <v>0</v>
      </c>
      <c r="G2" s="12" t="s">
        <v>851</v>
      </c>
      <c r="H2" s="13">
        <f>SUMIFS(数据录入!$G$19:$G$5078,数据录入!$C$19:$C$5078,$B$2)</f>
        <v>0</v>
      </c>
      <c r="I2" s="12" t="s">
        <v>852</v>
      </c>
      <c r="J2" s="13">
        <f>D2+F2-H2</f>
        <v>0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vm="1" t="e" cm="1">
        <f t="array" ref="A4">_xlfn._xlws.FILTER(数据录入!$A$19:$K$5078,数据录入!$C$19:$C$5078=$B$2)</f>
        <v>#VALUE!</v>
      </c>
      <c r="B4" s="19"/>
      <c r="C4" s="20"/>
      <c r="D4" s="20"/>
      <c r="E4" s="20"/>
      <c r="F4" s="20"/>
      <c r="G4" s="20"/>
      <c r="H4" s="20"/>
      <c r="I4" s="20"/>
      <c r="J4" s="20"/>
      <c r="K4" s="21"/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K503"/>
  <sheetViews>
    <sheetView showGridLines="0" workbookViewId="0">
      <pane ySplit="3" topLeftCell="A4" activePane="bottomLeft" state="frozen"/>
      <selection/>
      <selection pane="bottomLeft" activeCell="F16" sqref="F16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863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86</v>
      </c>
      <c r="C2" s="12" t="s">
        <v>272</v>
      </c>
      <c r="D2" s="13">
        <f>IFERROR(VLOOKUP($B$2,数据录入!$C$5:$H$18,6,0),0)</f>
        <v>0</v>
      </c>
      <c r="E2" s="12" t="s">
        <v>850</v>
      </c>
      <c r="F2" s="13">
        <f>SUMIFS(数据录入!$F$19:$F$5078,数据录入!$C$19:$C$5078,$B$2)</f>
        <v>0</v>
      </c>
      <c r="G2" s="12" t="s">
        <v>851</v>
      </c>
      <c r="H2" s="13">
        <f>SUMIFS(数据录入!$G$19:$G$5078,数据录入!$C$19:$C$5078,$B$2)</f>
        <v>0</v>
      </c>
      <c r="I2" s="12" t="s">
        <v>852</v>
      </c>
      <c r="J2" s="13">
        <f>D2+F2-H2</f>
        <v>0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vm="1" t="e" cm="1">
        <f t="array" ref="A4">_xlfn._xlws.FILTER(数据录入!$A$19:$K$5078,数据录入!$C$19:$C$5078=$B$2)</f>
        <v>#VALUE!</v>
      </c>
      <c r="B4" s="19"/>
      <c r="C4" s="20"/>
      <c r="D4" s="20"/>
      <c r="E4" s="20"/>
      <c r="F4" s="20"/>
      <c r="G4" s="20"/>
      <c r="H4" s="20"/>
      <c r="I4" s="20"/>
      <c r="J4" s="20"/>
      <c r="K4" s="21"/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K503"/>
  <sheetViews>
    <sheetView showGridLines="0" workbookViewId="0">
      <pane ySplit="3" topLeftCell="A4" activePane="bottomLeft" state="frozen"/>
      <selection/>
      <selection pane="bottomLeft" activeCell="F22" sqref="F22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864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90</v>
      </c>
      <c r="C2" s="12" t="s">
        <v>272</v>
      </c>
      <c r="D2" s="13">
        <f>IFERROR(VLOOKUP($B$2,数据录入!$C$5:$H$18,6,0),0)</f>
        <v>0</v>
      </c>
      <c r="E2" s="12" t="s">
        <v>850</v>
      </c>
      <c r="F2" s="13">
        <f>SUMIFS(数据录入!$F$19:$F$5078,数据录入!$C$19:$C$5078,$B$2)</f>
        <v>0</v>
      </c>
      <c r="G2" s="12" t="s">
        <v>851</v>
      </c>
      <c r="H2" s="13">
        <f>SUMIFS(数据录入!$G$19:$G$5078,数据录入!$C$19:$C$5078,$B$2)</f>
        <v>0</v>
      </c>
      <c r="I2" s="12" t="s">
        <v>852</v>
      </c>
      <c r="J2" s="13">
        <f>D2+F2-H2</f>
        <v>0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vm="1" t="e" cm="1">
        <f t="array" ref="A4">_xlfn._xlws.FILTER(数据录入!$A$19:$K$5078,数据录入!$C$19:$C$5078=$B$2)</f>
        <v>#VALUE!</v>
      </c>
      <c r="B4" s="19"/>
      <c r="C4" s="20"/>
      <c r="D4" s="20"/>
      <c r="E4" s="20"/>
      <c r="F4" s="20"/>
      <c r="G4" s="20"/>
      <c r="H4" s="20"/>
      <c r="I4" s="20"/>
      <c r="J4" s="20"/>
      <c r="K4" s="21"/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K503"/>
  <sheetViews>
    <sheetView showGridLines="0" workbookViewId="0">
      <pane ySplit="3" topLeftCell="A4" activePane="bottomLeft" state="frozen"/>
      <selection/>
      <selection pane="bottomLeft" activeCell="E14" sqref="E14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865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94</v>
      </c>
      <c r="C2" s="12" t="s">
        <v>272</v>
      </c>
      <c r="D2" s="13">
        <f>IFERROR(VLOOKUP($B$2,数据录入!$C$5:$H$18,6,0),0)</f>
        <v>0</v>
      </c>
      <c r="E2" s="12" t="s">
        <v>850</v>
      </c>
      <c r="F2" s="13">
        <f>SUMIFS(数据录入!$F$19:$F$5078,数据录入!$C$19:$C$5078,$B$2)</f>
        <v>0</v>
      </c>
      <c r="G2" s="12" t="s">
        <v>851</v>
      </c>
      <c r="H2" s="13">
        <f>SUMIFS(数据录入!$G$19:$G$5078,数据录入!$C$19:$C$5078,$B$2)</f>
        <v>0</v>
      </c>
      <c r="I2" s="12" t="s">
        <v>852</v>
      </c>
      <c r="J2" s="13">
        <f>D2+F2-H2</f>
        <v>0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vm="1" t="e" cm="1">
        <f t="array" ref="A4">_xlfn._xlws.FILTER(数据录入!$A$19:$K$5078,数据录入!$C$19:$C$5078=$B$2)</f>
        <v>#VALUE!</v>
      </c>
      <c r="B4" s="19"/>
      <c r="C4" s="20"/>
      <c r="D4" s="20"/>
      <c r="E4" s="20"/>
      <c r="F4" s="20"/>
      <c r="G4" s="20"/>
      <c r="H4" s="20"/>
      <c r="I4" s="20"/>
      <c r="J4" s="20"/>
      <c r="K4" s="21"/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K503"/>
  <sheetViews>
    <sheetView showGridLines="0" workbookViewId="0">
      <pane ySplit="3" topLeftCell="A4" activePane="bottomLeft" state="frozen"/>
      <selection/>
      <selection pane="bottomLeft" activeCell="G14" sqref="G14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866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99</v>
      </c>
      <c r="C2" s="12" t="s">
        <v>272</v>
      </c>
      <c r="D2" s="13">
        <f>IFERROR(VLOOKUP($B$2,数据录入!$C$5:$H$18,6,0),0)</f>
        <v>0</v>
      </c>
      <c r="E2" s="12" t="s">
        <v>850</v>
      </c>
      <c r="F2" s="13">
        <f>SUMIFS(数据录入!$F$19:$F$5078,数据录入!$C$19:$C$5078,$B$2)</f>
        <v>0</v>
      </c>
      <c r="G2" s="12" t="s">
        <v>851</v>
      </c>
      <c r="H2" s="13">
        <f>SUMIFS(数据录入!$G$19:$G$5078,数据录入!$C$19:$C$5078,$B$2)</f>
        <v>0</v>
      </c>
      <c r="I2" s="12" t="s">
        <v>852</v>
      </c>
      <c r="J2" s="13">
        <f>D2+F2-H2</f>
        <v>0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vm="1" t="e" cm="1">
        <f t="array" ref="A4">_xlfn._xlws.FILTER(数据录入!$A$19:$K$5078,数据录入!$C$19:$C$5078=$B$2)</f>
        <v>#VALUE!</v>
      </c>
      <c r="B4" s="19"/>
      <c r="C4" s="20"/>
      <c r="D4" s="20"/>
      <c r="E4" s="20"/>
      <c r="F4" s="20"/>
      <c r="G4" s="20"/>
      <c r="H4" s="20"/>
      <c r="I4" s="20"/>
      <c r="J4" s="20"/>
      <c r="K4" s="21"/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使用说明</vt:lpstr>
      <vt:lpstr>基础资料</vt:lpstr>
      <vt:lpstr>数据录入</vt:lpstr>
      <vt:lpstr>汇报表</vt:lpstr>
      <vt:lpstr>任意时间段收支报表</vt:lpstr>
      <vt:lpstr>收支报表</vt:lpstr>
      <vt:lpstr>金辉稠州</vt:lpstr>
      <vt:lpstr>典当微信</vt:lpstr>
      <vt:lpstr>林总浦发</vt:lpstr>
      <vt:lpstr>吴姐建行</vt:lpstr>
      <vt:lpstr>吴姐民生</vt:lpstr>
      <vt:lpstr>吴建忠浦发</vt:lpstr>
      <vt:lpstr>吴姐兴业</vt:lpstr>
      <vt:lpstr>明道对公</vt:lpstr>
      <vt:lpstr>金辉对公</vt:lpstr>
      <vt:lpstr>吴姐微信</vt:lpstr>
      <vt:lpstr>备用1</vt:lpstr>
      <vt:lpstr>备用2</vt:lpstr>
      <vt:lpstr>备用3</vt:lpstr>
      <vt:lpstr>备用4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</cp:lastModifiedBy>
  <dcterms:created xsi:type="dcterms:W3CDTF">2026-06-25T13:22:00Z</dcterms:created>
  <dcterms:modified xsi:type="dcterms:W3CDTF">2026-09-16T05:56:13Z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C29BA89F871340B190EE5F2AEEABD8D8_13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